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F:\CƯƠNG_2020\ĐXMH 2020\T10\5.10\"/>
    </mc:Choice>
  </mc:AlternateContent>
  <xr:revisionPtr revIDLastSave="0" documentId="13_ncr:1_{4E0E9AC5-EF33-4F0C-AB66-BBAF09DE111C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Data đx fcst 21.09.2020 (2)" sheetId="18" r:id="rId1"/>
    <sheet name="FCST SDV (2)" sheetId="16" r:id="rId2"/>
    <sheet name="FCST SDV" sheetId="4" state="hidden" r:id="rId3"/>
    <sheet name="Vật tư tiêu hao 14.09" sheetId="3" state="hidden" r:id="rId4"/>
    <sheet name="Vật Tư Tiêu Hao16.09" sheetId="10" state="hidden" r:id="rId5"/>
    <sheet name="Vật Tư Tiêu hao 15.09" sheetId="7" state="hidden" r:id="rId6"/>
    <sheet name="Vật Tư Tiêu Hao 17.09" sheetId="11" state="hidden" r:id="rId7"/>
    <sheet name="Vật Tư Tiêu Hao 18.09" sheetId="12" state="hidden" r:id="rId8"/>
    <sheet name="Hàng Theo FCTS 14.09" sheetId="1" state="hidden" r:id="rId9"/>
    <sheet name="Hàng Theo FCST 15.09" sheetId="8" state="hidden" r:id="rId10"/>
    <sheet name="Data đx fcst 21.09.2020" sheetId="15" state="hidden" r:id="rId11"/>
    <sheet name="Hàng Theo FCST 16.09" sheetId="9" state="hidden" r:id="rId12"/>
    <sheet name="Hàng theo FCST 17.09" sheetId="13" state="hidden" r:id="rId13"/>
    <sheet name="Hàng Theo FCTS 18.09" sheetId="14" state="hidden" r:id="rId14"/>
  </sheets>
  <externalReferences>
    <externalReference r:id="rId15"/>
    <externalReference r:id="rId16"/>
    <externalReference r:id="rId17"/>
    <externalReference r:id="rId18"/>
    <externalReference r:id="rId19"/>
    <externalReference r:id="rId20"/>
  </externalReferences>
  <definedNames>
    <definedName name="_xlnm._FilterDatabase" localSheetId="10" hidden="1">'Data đx fcst 21.09.2020'!$A$1:$S$433</definedName>
    <definedName name="_xlnm._FilterDatabase" localSheetId="0" hidden="1">'Data đx fcst 21.09.2020 (2)'!$A$1:$T$505</definedName>
    <definedName name="_xlnm._FilterDatabase" localSheetId="2" hidden="1">'FCST SDV'!$A$2:$C$324</definedName>
    <definedName name="_xlnm._FilterDatabase" localSheetId="1" hidden="1">'FCST SDV (2)'!$A$1:$S$336</definedName>
    <definedName name="A" localSheetId="2">#REF!</definedName>
    <definedName name="A" localSheetId="1">#REF!</definedName>
    <definedName name="A" localSheetId="3">#REF!</definedName>
    <definedName name="A">#REF!</definedName>
    <definedName name="hoa" localSheetId="3">#REF!</definedName>
    <definedName name="hoa">#REF!</definedName>
    <definedName name="N2A">OFFSET([1]보고자료용!$B$6,0,0,1,COUNTA([1]보고자료용!$A$6:$IV$6)-2)</definedName>
    <definedName name="NANO">OFFSET([1]보고자료용!$B$5,0,0,1,COUNTA([1]보고자료용!$A$5:$IV$5)-2)</definedName>
    <definedName name="_xlnm.Print_Area" localSheetId="0">'Data đx fcst 21.09.2020 (2)'!$A$1:$S$505</definedName>
    <definedName name="계">OFFSET([1]보고자료용!$B$9,0,0,1,COUNTA([1]보고자료용!$A$9:$IV$9)-2)</definedName>
    <definedName name="금호">OFFSET([1]보고자료용!$B$7,0,0,1,COUNTA([1]보고자료용!$A$7:$IV$7)-2)</definedName>
    <definedName name="기타">OFFSET([1]보고자료용!$B$8,0,0,1,COUNTA([1]보고자료용!$A$8:$IV$8)-2)</definedName>
    <definedName name="기호" localSheetId="3">#REF!</definedName>
    <definedName name="기호">#REF!</definedName>
    <definedName name="날자목록" localSheetId="3">#REF!</definedName>
    <definedName name="날자목록">#REF!</definedName>
    <definedName name="대광">OFFSET([1]보고자료용!$B$3,0,0,1,COUNTA([1]보고자료용!$A$3:$IV$3)-2)</definedName>
    <definedName name="대성" localSheetId="3">OFFSET([1]보고자료용!#REF!,0,0,1,COUNTA([1]보고자료용!#REF!)-2)</definedName>
    <definedName name="대성">OFFSET([1]보고자료용!#REF!,0,0,1,COUNTA([1]보고자료용!#REF!)-2)</definedName>
    <definedName name="대지" localSheetId="3">#REF!</definedName>
    <definedName name="대지">#REF!</definedName>
    <definedName name="도번" localSheetId="3">#REF!</definedName>
    <definedName name="도번">#REF!</definedName>
    <definedName name="모델" localSheetId="3">#REF!</definedName>
    <definedName name="모델">#REF!</definedName>
    <definedName name="업체" localSheetId="3">#REF!</definedName>
    <definedName name="업체">#REF!</definedName>
    <definedName name="업체명" localSheetId="3">#REF!</definedName>
    <definedName name="업체명">#REF!</definedName>
    <definedName name="월_TITLE">OFFSET([1]보고자료용!$B$2,0,0,1,COUNTA([1]보고자료용!$A$2:$IV$2)-2)</definedName>
    <definedName name="이라이콤" localSheetId="3">OFFSET([1]보고자료용!#REF!,0,0,1,COUNTA([1]보고자료용!#REF!)-2)</definedName>
    <definedName name="이라이콤">OFFSET([1]보고자료용!#REF!,0,0,1,COUNTA([1]보고자료용!#REF!)-2)</definedName>
    <definedName name="일일">'[2]일일불량-9909'!$A$3:$L$6</definedName>
    <definedName name="품명" localSheetId="3">#REF!</definedName>
    <definedName name="품명">#REF!</definedName>
    <definedName name="필터타이틀" localSheetId="3">#REF!</definedName>
    <definedName name="필터타이틀">#REF!</definedName>
    <definedName name="한성">OFFSET([1]보고자료용!$B$4,0,0,1,COUNTA([1]보고자료용!$A$4:$IV$4)-2)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406" i="18" l="1"/>
  <c r="I409" i="18"/>
  <c r="I406" i="18"/>
  <c r="I407" i="18"/>
  <c r="G411" i="18"/>
  <c r="H411" i="18" s="1"/>
  <c r="I412" i="18"/>
  <c r="H410" i="18"/>
  <c r="H412" i="18"/>
  <c r="S405" i="18"/>
  <c r="H404" i="18"/>
  <c r="G405" i="18"/>
  <c r="J403" i="18"/>
  <c r="I403" i="18"/>
  <c r="H5" i="18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O102" i="16"/>
  <c r="O103" i="16"/>
  <c r="O104" i="16"/>
  <c r="O105" i="16"/>
  <c r="O106" i="16"/>
  <c r="O107" i="16"/>
  <c r="O108" i="16"/>
  <c r="O109" i="16"/>
  <c r="O110" i="16"/>
  <c r="O111" i="16"/>
  <c r="O112" i="16"/>
  <c r="O113" i="16"/>
  <c r="O114" i="16"/>
  <c r="O115" i="16"/>
  <c r="O116" i="16"/>
  <c r="O117" i="16"/>
  <c r="O118" i="16"/>
  <c r="O119" i="16"/>
  <c r="O120" i="16"/>
  <c r="O121" i="16"/>
  <c r="O122" i="16"/>
  <c r="O123" i="16"/>
  <c r="O124" i="16"/>
  <c r="O125" i="16"/>
  <c r="O126" i="16"/>
  <c r="O127" i="16"/>
  <c r="O128" i="16"/>
  <c r="O129" i="16"/>
  <c r="O130" i="16"/>
  <c r="O131" i="16"/>
  <c r="O132" i="16"/>
  <c r="O133" i="16"/>
  <c r="O134" i="16"/>
  <c r="O135" i="16"/>
  <c r="O136" i="16"/>
  <c r="O137" i="16"/>
  <c r="O138" i="16"/>
  <c r="O139" i="16"/>
  <c r="O140" i="16"/>
  <c r="O141" i="16"/>
  <c r="O142" i="16"/>
  <c r="O143" i="16"/>
  <c r="O144" i="16"/>
  <c r="O145" i="16"/>
  <c r="O146" i="16"/>
  <c r="O147" i="16"/>
  <c r="O148" i="16"/>
  <c r="O149" i="16"/>
  <c r="O150" i="16"/>
  <c r="O151" i="16"/>
  <c r="O152" i="16"/>
  <c r="O153" i="16"/>
  <c r="O154" i="16"/>
  <c r="O155" i="16"/>
  <c r="O156" i="16"/>
  <c r="O157" i="16"/>
  <c r="O158" i="16"/>
  <c r="O159" i="16"/>
  <c r="O160" i="16"/>
  <c r="O2" i="16"/>
  <c r="I214" i="18" l="1" a="1"/>
  <c r="I214" i="18" s="1"/>
  <c r="J214" i="18" a="1"/>
  <c r="J214" i="18" s="1"/>
  <c r="K214" i="18" a="1"/>
  <c r="K214" i="18" s="1"/>
  <c r="L214" i="18" a="1"/>
  <c r="L214" i="18" s="1"/>
  <c r="M214" i="18" a="1"/>
  <c r="M214" i="18" s="1"/>
  <c r="N214" i="18" a="1"/>
  <c r="N214" i="18" s="1"/>
  <c r="O214" i="18" a="1"/>
  <c r="O214" i="18" s="1"/>
  <c r="P214" i="18" a="1"/>
  <c r="P214" i="18" s="1"/>
  <c r="Q214" i="18" a="1"/>
  <c r="Q214" i="18" s="1"/>
  <c r="R214" i="18" a="1"/>
  <c r="R214" i="18" s="1"/>
  <c r="S214" i="18" a="1"/>
  <c r="S214" i="18" s="1"/>
  <c r="I215" i="18" a="1"/>
  <c r="I215" i="18" s="1"/>
  <c r="J215" i="18" a="1"/>
  <c r="J215" i="18" s="1"/>
  <c r="K215" i="18" a="1"/>
  <c r="K215" i="18" s="1"/>
  <c r="L215" i="18" a="1"/>
  <c r="L215" i="18" s="1"/>
  <c r="M215" i="18" a="1"/>
  <c r="M215" i="18" s="1"/>
  <c r="N215" i="18" a="1"/>
  <c r="N215" i="18" s="1"/>
  <c r="O215" i="18" a="1"/>
  <c r="O215" i="18" s="1"/>
  <c r="P215" i="18" a="1"/>
  <c r="P215" i="18" s="1"/>
  <c r="Q215" i="18" a="1"/>
  <c r="Q215" i="18" s="1"/>
  <c r="R215" i="18" a="1"/>
  <c r="R215" i="18" s="1"/>
  <c r="S215" i="18" a="1"/>
  <c r="S215" i="18" s="1"/>
  <c r="I216" i="18" a="1"/>
  <c r="I216" i="18" s="1"/>
  <c r="J216" i="18" a="1"/>
  <c r="J216" i="18" s="1"/>
  <c r="K216" i="18" a="1"/>
  <c r="K216" i="18" s="1"/>
  <c r="L216" i="18" a="1"/>
  <c r="L216" i="18" s="1"/>
  <c r="M216" i="18" a="1"/>
  <c r="M216" i="18" s="1"/>
  <c r="N216" i="18" a="1"/>
  <c r="N216" i="18" s="1"/>
  <c r="O216" i="18" a="1"/>
  <c r="O216" i="18" s="1"/>
  <c r="P216" i="18" a="1"/>
  <c r="P216" i="18" s="1"/>
  <c r="Q216" i="18" a="1"/>
  <c r="Q216" i="18" s="1"/>
  <c r="R216" i="18" a="1"/>
  <c r="R216" i="18" s="1"/>
  <c r="S216" i="18" a="1"/>
  <c r="S216" i="18" s="1"/>
  <c r="I217" i="18" a="1"/>
  <c r="I217" i="18" s="1"/>
  <c r="J217" i="18" a="1"/>
  <c r="J217" i="18" s="1"/>
  <c r="K217" i="18" a="1"/>
  <c r="K217" i="18" s="1"/>
  <c r="L217" i="18" a="1"/>
  <c r="L217" i="18" s="1"/>
  <c r="M217" i="18" a="1"/>
  <c r="M217" i="18" s="1"/>
  <c r="N217" i="18" a="1"/>
  <c r="N217" i="18" s="1"/>
  <c r="O217" i="18" a="1"/>
  <c r="O217" i="18" s="1"/>
  <c r="P217" i="18" a="1"/>
  <c r="P217" i="18" s="1"/>
  <c r="Q217" i="18" a="1"/>
  <c r="Q217" i="18" s="1"/>
  <c r="R217" i="18" a="1"/>
  <c r="R217" i="18" s="1"/>
  <c r="S217" i="18" a="1"/>
  <c r="S217" i="18" s="1"/>
  <c r="I218" i="18" a="1"/>
  <c r="I218" i="18" s="1"/>
  <c r="J218" i="18" a="1"/>
  <c r="J218" i="18" s="1"/>
  <c r="K218" i="18" a="1"/>
  <c r="K218" i="18" s="1"/>
  <c r="L218" i="18" a="1"/>
  <c r="L218" i="18" s="1"/>
  <c r="M218" i="18" a="1"/>
  <c r="M218" i="18" s="1"/>
  <c r="N218" i="18" a="1"/>
  <c r="N218" i="18" s="1"/>
  <c r="O218" i="18" a="1"/>
  <c r="O218" i="18" s="1"/>
  <c r="P218" i="18" a="1"/>
  <c r="P218" i="18" s="1"/>
  <c r="Q218" i="18" a="1"/>
  <c r="Q218" i="18" s="1"/>
  <c r="R218" i="18" a="1"/>
  <c r="R218" i="18" s="1"/>
  <c r="S218" i="18" a="1"/>
  <c r="S218" i="18" s="1"/>
  <c r="I219" i="18" a="1"/>
  <c r="I219" i="18" s="1"/>
  <c r="J219" i="18" a="1"/>
  <c r="J219" i="18" s="1"/>
  <c r="K219" i="18" a="1"/>
  <c r="K219" i="18" s="1"/>
  <c r="L219" i="18" a="1"/>
  <c r="L219" i="18" s="1"/>
  <c r="M219" i="18" a="1"/>
  <c r="M219" i="18" s="1"/>
  <c r="N219" i="18" a="1"/>
  <c r="N219" i="18" s="1"/>
  <c r="O219" i="18" a="1"/>
  <c r="O219" i="18" s="1"/>
  <c r="P219" i="18" a="1"/>
  <c r="P219" i="18" s="1"/>
  <c r="Q219" i="18" a="1"/>
  <c r="Q219" i="18" s="1"/>
  <c r="R219" i="18" a="1"/>
  <c r="R219" i="18" s="1"/>
  <c r="S219" i="18" a="1"/>
  <c r="S219" i="18" s="1"/>
  <c r="I220" i="18" a="1"/>
  <c r="I220" i="18" s="1"/>
  <c r="J220" i="18" a="1"/>
  <c r="J220" i="18" s="1"/>
  <c r="K220" i="18" a="1"/>
  <c r="K220" i="18" s="1"/>
  <c r="L220" i="18" a="1"/>
  <c r="L220" i="18" s="1"/>
  <c r="M220" i="18" a="1"/>
  <c r="M220" i="18" s="1"/>
  <c r="N220" i="18" a="1"/>
  <c r="N220" i="18" s="1"/>
  <c r="O220" i="18" a="1"/>
  <c r="O220" i="18" s="1"/>
  <c r="P220" i="18" a="1"/>
  <c r="P220" i="18" s="1"/>
  <c r="Q220" i="18" a="1"/>
  <c r="Q220" i="18" s="1"/>
  <c r="R220" i="18" a="1"/>
  <c r="R220" i="18" s="1"/>
  <c r="S220" i="18" a="1"/>
  <c r="S220" i="18" s="1"/>
  <c r="I221" i="18" a="1"/>
  <c r="I221" i="18" s="1"/>
  <c r="J221" i="18" a="1"/>
  <c r="J221" i="18" s="1"/>
  <c r="K221" i="18" a="1"/>
  <c r="K221" i="18" s="1"/>
  <c r="L221" i="18" a="1"/>
  <c r="L221" i="18" s="1"/>
  <c r="M221" i="18" a="1"/>
  <c r="M221" i="18" s="1"/>
  <c r="N221" i="18" a="1"/>
  <c r="N221" i="18" s="1"/>
  <c r="O221" i="18" a="1"/>
  <c r="O221" i="18" s="1"/>
  <c r="P221" i="18" a="1"/>
  <c r="P221" i="18" s="1"/>
  <c r="Q221" i="18" a="1"/>
  <c r="Q221" i="18" s="1"/>
  <c r="R221" i="18" a="1"/>
  <c r="R221" i="18" s="1"/>
  <c r="S221" i="18" a="1"/>
  <c r="S221" i="18" s="1"/>
  <c r="F483" i="18"/>
  <c r="I504" i="18"/>
  <c r="J504" i="18"/>
  <c r="K504" i="18"/>
  <c r="L504" i="18"/>
  <c r="M504" i="18"/>
  <c r="N504" i="18"/>
  <c r="O504" i="18"/>
  <c r="P504" i="18"/>
  <c r="Q504" i="18"/>
  <c r="R504" i="18"/>
  <c r="S504" i="18"/>
  <c r="I484" i="18"/>
  <c r="J484" i="18"/>
  <c r="K484" i="18"/>
  <c r="L484" i="18"/>
  <c r="M484" i="18"/>
  <c r="N484" i="18"/>
  <c r="O484" i="18"/>
  <c r="P484" i="18"/>
  <c r="Q484" i="18"/>
  <c r="R484" i="18"/>
  <c r="S484" i="18"/>
  <c r="I485" i="18"/>
  <c r="J485" i="18"/>
  <c r="K485" i="18"/>
  <c r="L485" i="18"/>
  <c r="M485" i="18"/>
  <c r="N485" i="18"/>
  <c r="O485" i="18"/>
  <c r="P485" i="18"/>
  <c r="Q485" i="18"/>
  <c r="R485" i="18"/>
  <c r="S485" i="18"/>
  <c r="I486" i="18"/>
  <c r="J486" i="18"/>
  <c r="K486" i="18"/>
  <c r="L486" i="18"/>
  <c r="M486" i="18"/>
  <c r="N486" i="18"/>
  <c r="O486" i="18"/>
  <c r="P486" i="18"/>
  <c r="Q486" i="18"/>
  <c r="R486" i="18"/>
  <c r="S486" i="18"/>
  <c r="I487" i="18"/>
  <c r="J487" i="18"/>
  <c r="K487" i="18"/>
  <c r="L487" i="18"/>
  <c r="M487" i="18"/>
  <c r="N487" i="18"/>
  <c r="O487" i="18"/>
  <c r="P487" i="18"/>
  <c r="Q487" i="18"/>
  <c r="R487" i="18"/>
  <c r="S487" i="18"/>
  <c r="I488" i="18"/>
  <c r="J488" i="18"/>
  <c r="K488" i="18"/>
  <c r="L488" i="18"/>
  <c r="M488" i="18"/>
  <c r="N488" i="18"/>
  <c r="O488" i="18"/>
  <c r="P488" i="18"/>
  <c r="Q488" i="18"/>
  <c r="R488" i="18"/>
  <c r="S488" i="18"/>
  <c r="I489" i="18"/>
  <c r="J489" i="18"/>
  <c r="K489" i="18"/>
  <c r="L489" i="18"/>
  <c r="M489" i="18"/>
  <c r="N489" i="18"/>
  <c r="O489" i="18"/>
  <c r="P489" i="18"/>
  <c r="Q489" i="18"/>
  <c r="R489" i="18"/>
  <c r="S489" i="18"/>
  <c r="I490" i="18"/>
  <c r="J490" i="18"/>
  <c r="K490" i="18"/>
  <c r="L490" i="18"/>
  <c r="M490" i="18"/>
  <c r="N490" i="18"/>
  <c r="O490" i="18"/>
  <c r="P490" i="18"/>
  <c r="Q490" i="18"/>
  <c r="R490" i="18"/>
  <c r="S490" i="18"/>
  <c r="I491" i="18"/>
  <c r="J491" i="18"/>
  <c r="K491" i="18"/>
  <c r="L491" i="18"/>
  <c r="M491" i="18"/>
  <c r="N491" i="18"/>
  <c r="O491" i="18"/>
  <c r="P491" i="18"/>
  <c r="Q491" i="18"/>
  <c r="R491" i="18"/>
  <c r="S491" i="18"/>
  <c r="I492" i="18"/>
  <c r="J492" i="18"/>
  <c r="K492" i="18"/>
  <c r="L492" i="18"/>
  <c r="M492" i="18"/>
  <c r="N492" i="18"/>
  <c r="O492" i="18"/>
  <c r="P492" i="18"/>
  <c r="Q492" i="18"/>
  <c r="R492" i="18"/>
  <c r="S492" i="18"/>
  <c r="I493" i="18"/>
  <c r="J493" i="18"/>
  <c r="K493" i="18"/>
  <c r="L493" i="18"/>
  <c r="M493" i="18"/>
  <c r="N493" i="18"/>
  <c r="O493" i="18"/>
  <c r="P493" i="18"/>
  <c r="Q493" i="18"/>
  <c r="R493" i="18"/>
  <c r="S493" i="18"/>
  <c r="I494" i="18"/>
  <c r="J494" i="18"/>
  <c r="K494" i="18"/>
  <c r="L494" i="18"/>
  <c r="M494" i="18"/>
  <c r="N494" i="18"/>
  <c r="O494" i="18"/>
  <c r="P494" i="18"/>
  <c r="Q494" i="18"/>
  <c r="R494" i="18"/>
  <c r="S494" i="18"/>
  <c r="I495" i="18"/>
  <c r="J495" i="18"/>
  <c r="K495" i="18"/>
  <c r="L495" i="18"/>
  <c r="M495" i="18"/>
  <c r="N495" i="18"/>
  <c r="O495" i="18"/>
  <c r="P495" i="18"/>
  <c r="Q495" i="18"/>
  <c r="R495" i="18"/>
  <c r="S495" i="18"/>
  <c r="I496" i="18"/>
  <c r="J496" i="18"/>
  <c r="K496" i="18"/>
  <c r="L496" i="18"/>
  <c r="M496" i="18"/>
  <c r="N496" i="18"/>
  <c r="O496" i="18"/>
  <c r="P496" i="18"/>
  <c r="Q496" i="18"/>
  <c r="R496" i="18"/>
  <c r="S496" i="18"/>
  <c r="I497" i="18"/>
  <c r="J497" i="18"/>
  <c r="K497" i="18"/>
  <c r="L497" i="18"/>
  <c r="M497" i="18"/>
  <c r="N497" i="18"/>
  <c r="O497" i="18"/>
  <c r="P497" i="18"/>
  <c r="Q497" i="18"/>
  <c r="R497" i="18"/>
  <c r="S497" i="18"/>
  <c r="I498" i="18"/>
  <c r="J498" i="18"/>
  <c r="K498" i="18"/>
  <c r="L498" i="18"/>
  <c r="M498" i="18"/>
  <c r="N498" i="18"/>
  <c r="O498" i="18"/>
  <c r="P498" i="18"/>
  <c r="Q498" i="18"/>
  <c r="R498" i="18"/>
  <c r="S498" i="18"/>
  <c r="I499" i="18"/>
  <c r="J499" i="18"/>
  <c r="K499" i="18"/>
  <c r="L499" i="18"/>
  <c r="M499" i="18"/>
  <c r="N499" i="18"/>
  <c r="O499" i="18"/>
  <c r="P499" i="18"/>
  <c r="Q499" i="18"/>
  <c r="R499" i="18"/>
  <c r="S499" i="18"/>
  <c r="I500" i="18"/>
  <c r="J500" i="18"/>
  <c r="K500" i="18"/>
  <c r="L500" i="18"/>
  <c r="M500" i="18"/>
  <c r="N500" i="18"/>
  <c r="O500" i="18"/>
  <c r="P500" i="18"/>
  <c r="Q500" i="18"/>
  <c r="R500" i="18"/>
  <c r="S500" i="18"/>
  <c r="I501" i="18"/>
  <c r="J501" i="18"/>
  <c r="K501" i="18"/>
  <c r="L501" i="18"/>
  <c r="M501" i="18"/>
  <c r="N501" i="18"/>
  <c r="O501" i="18"/>
  <c r="P501" i="18"/>
  <c r="Q501" i="18"/>
  <c r="R501" i="18"/>
  <c r="S501" i="18"/>
  <c r="I502" i="18"/>
  <c r="J502" i="18"/>
  <c r="K502" i="18"/>
  <c r="L502" i="18"/>
  <c r="M502" i="18"/>
  <c r="N502" i="18"/>
  <c r="O502" i="18"/>
  <c r="P502" i="18"/>
  <c r="Q502" i="18"/>
  <c r="R502" i="18"/>
  <c r="S502" i="18"/>
  <c r="I503" i="18"/>
  <c r="J503" i="18"/>
  <c r="K503" i="18"/>
  <c r="L503" i="18"/>
  <c r="M503" i="18"/>
  <c r="N503" i="18"/>
  <c r="O503" i="18"/>
  <c r="P503" i="18"/>
  <c r="Q503" i="18"/>
  <c r="R503" i="18"/>
  <c r="S503" i="18"/>
  <c r="J483" i="18"/>
  <c r="K483" i="18"/>
  <c r="L483" i="18"/>
  <c r="M483" i="18"/>
  <c r="N483" i="18"/>
  <c r="O483" i="18"/>
  <c r="P483" i="18"/>
  <c r="Q483" i="18"/>
  <c r="R483" i="18"/>
  <c r="S483" i="18"/>
  <c r="I483" i="18"/>
  <c r="G484" i="18"/>
  <c r="G489" i="18"/>
  <c r="G483" i="18"/>
  <c r="F468" i="18"/>
  <c r="C480" i="18"/>
  <c r="I481" i="18"/>
  <c r="J481" i="18"/>
  <c r="K481" i="18"/>
  <c r="L481" i="18"/>
  <c r="M481" i="18"/>
  <c r="N481" i="18"/>
  <c r="O481" i="18"/>
  <c r="P481" i="18"/>
  <c r="Q481" i="18"/>
  <c r="R481" i="18"/>
  <c r="S481" i="18"/>
  <c r="J480" i="18"/>
  <c r="K480" i="18"/>
  <c r="L480" i="18"/>
  <c r="M480" i="18"/>
  <c r="N480" i="18"/>
  <c r="O480" i="18"/>
  <c r="P480" i="18"/>
  <c r="Q480" i="18"/>
  <c r="R480" i="18"/>
  <c r="S480" i="18"/>
  <c r="I480" i="18"/>
  <c r="I469" i="18"/>
  <c r="J469" i="18"/>
  <c r="K469" i="18"/>
  <c r="L469" i="18"/>
  <c r="M469" i="18"/>
  <c r="N469" i="18"/>
  <c r="O469" i="18"/>
  <c r="P469" i="18"/>
  <c r="Q469" i="18"/>
  <c r="R469" i="18"/>
  <c r="S469" i="18"/>
  <c r="I470" i="18"/>
  <c r="J470" i="18"/>
  <c r="K470" i="18"/>
  <c r="L470" i="18"/>
  <c r="M470" i="18"/>
  <c r="N470" i="18"/>
  <c r="O470" i="18"/>
  <c r="P470" i="18"/>
  <c r="Q470" i="18"/>
  <c r="R470" i="18"/>
  <c r="S470" i="18"/>
  <c r="I471" i="18"/>
  <c r="J471" i="18"/>
  <c r="K471" i="18"/>
  <c r="L471" i="18"/>
  <c r="M471" i="18"/>
  <c r="N471" i="18"/>
  <c r="O471" i="18"/>
  <c r="P471" i="18"/>
  <c r="Q471" i="18"/>
  <c r="R471" i="18"/>
  <c r="S471" i="18"/>
  <c r="I472" i="18"/>
  <c r="J472" i="18"/>
  <c r="K472" i="18"/>
  <c r="L472" i="18"/>
  <c r="M472" i="18"/>
  <c r="N472" i="18"/>
  <c r="O472" i="18"/>
  <c r="P472" i="18"/>
  <c r="Q472" i="18"/>
  <c r="R472" i="18"/>
  <c r="S472" i="18"/>
  <c r="I473" i="18"/>
  <c r="J473" i="18"/>
  <c r="K473" i="18"/>
  <c r="L473" i="18"/>
  <c r="M473" i="18"/>
  <c r="N473" i="18"/>
  <c r="O473" i="18"/>
  <c r="P473" i="18"/>
  <c r="Q473" i="18"/>
  <c r="R473" i="18"/>
  <c r="S473" i="18"/>
  <c r="I474" i="18"/>
  <c r="J474" i="18"/>
  <c r="K474" i="18"/>
  <c r="L474" i="18"/>
  <c r="M474" i="18"/>
  <c r="N474" i="18"/>
  <c r="O474" i="18"/>
  <c r="P474" i="18"/>
  <c r="Q474" i="18"/>
  <c r="R474" i="18"/>
  <c r="S474" i="18"/>
  <c r="I475" i="18"/>
  <c r="J475" i="18"/>
  <c r="K475" i="18"/>
  <c r="L475" i="18"/>
  <c r="M475" i="18"/>
  <c r="N475" i="18"/>
  <c r="O475" i="18"/>
  <c r="P475" i="18"/>
  <c r="Q475" i="18"/>
  <c r="R475" i="18"/>
  <c r="S475" i="18"/>
  <c r="I476" i="18"/>
  <c r="J476" i="18"/>
  <c r="K476" i="18"/>
  <c r="L476" i="18"/>
  <c r="M476" i="18"/>
  <c r="N476" i="18"/>
  <c r="O476" i="18"/>
  <c r="P476" i="18"/>
  <c r="Q476" i="18"/>
  <c r="R476" i="18"/>
  <c r="S476" i="18"/>
  <c r="I477" i="18"/>
  <c r="J477" i="18"/>
  <c r="K477" i="18"/>
  <c r="L477" i="18"/>
  <c r="M477" i="18"/>
  <c r="N477" i="18"/>
  <c r="O477" i="18"/>
  <c r="P477" i="18"/>
  <c r="Q477" i="18"/>
  <c r="R477" i="18"/>
  <c r="S477" i="18"/>
  <c r="I478" i="18"/>
  <c r="J478" i="18"/>
  <c r="K478" i="18"/>
  <c r="L478" i="18"/>
  <c r="M478" i="18"/>
  <c r="N478" i="18"/>
  <c r="O478" i="18"/>
  <c r="P478" i="18"/>
  <c r="Q478" i="18"/>
  <c r="R478" i="18"/>
  <c r="S478" i="18"/>
  <c r="J468" i="18"/>
  <c r="K468" i="18"/>
  <c r="L468" i="18"/>
  <c r="M468" i="18"/>
  <c r="N468" i="18"/>
  <c r="O468" i="18"/>
  <c r="P468" i="18"/>
  <c r="Q468" i="18"/>
  <c r="R468" i="18"/>
  <c r="S468" i="18"/>
  <c r="I468" i="18"/>
  <c r="I452" i="18"/>
  <c r="J452" i="18"/>
  <c r="K452" i="18"/>
  <c r="L452" i="18"/>
  <c r="M452" i="18"/>
  <c r="N452" i="18"/>
  <c r="O452" i="18"/>
  <c r="P452" i="18"/>
  <c r="Q452" i="18"/>
  <c r="R452" i="18"/>
  <c r="S452" i="18"/>
  <c r="I453" i="18"/>
  <c r="J453" i="18"/>
  <c r="K453" i="18"/>
  <c r="L453" i="18"/>
  <c r="M453" i="18"/>
  <c r="N453" i="18"/>
  <c r="O453" i="18"/>
  <c r="P453" i="18"/>
  <c r="Q453" i="18"/>
  <c r="R453" i="18"/>
  <c r="S453" i="18"/>
  <c r="I454" i="18"/>
  <c r="J454" i="18"/>
  <c r="K454" i="18"/>
  <c r="L454" i="18"/>
  <c r="M454" i="18"/>
  <c r="N454" i="18"/>
  <c r="O454" i="18"/>
  <c r="P454" i="18"/>
  <c r="Q454" i="18"/>
  <c r="R454" i="18"/>
  <c r="S454" i="18"/>
  <c r="I455" i="18"/>
  <c r="J455" i="18"/>
  <c r="K455" i="18"/>
  <c r="L455" i="18"/>
  <c r="M455" i="18"/>
  <c r="N455" i="18"/>
  <c r="O455" i="18"/>
  <c r="P455" i="18"/>
  <c r="Q455" i="18"/>
  <c r="R455" i="18"/>
  <c r="S455" i="18"/>
  <c r="I456" i="18"/>
  <c r="J456" i="18"/>
  <c r="K456" i="18"/>
  <c r="L456" i="18"/>
  <c r="M456" i="18"/>
  <c r="N456" i="18"/>
  <c r="O456" i="18"/>
  <c r="P456" i="18"/>
  <c r="Q456" i="18"/>
  <c r="R456" i="18"/>
  <c r="S456" i="18"/>
  <c r="I457" i="18"/>
  <c r="J457" i="18"/>
  <c r="K457" i="18"/>
  <c r="L457" i="18"/>
  <c r="M457" i="18"/>
  <c r="N457" i="18"/>
  <c r="O457" i="18"/>
  <c r="P457" i="18"/>
  <c r="Q457" i="18"/>
  <c r="R457" i="18"/>
  <c r="S457" i="18"/>
  <c r="I458" i="18"/>
  <c r="J458" i="18"/>
  <c r="K458" i="18"/>
  <c r="L458" i="18"/>
  <c r="M458" i="18"/>
  <c r="N458" i="18"/>
  <c r="O458" i="18"/>
  <c r="P458" i="18"/>
  <c r="Q458" i="18"/>
  <c r="R458" i="18"/>
  <c r="S458" i="18"/>
  <c r="I459" i="18"/>
  <c r="J459" i="18"/>
  <c r="K459" i="18"/>
  <c r="L459" i="18"/>
  <c r="M459" i="18"/>
  <c r="N459" i="18"/>
  <c r="O459" i="18"/>
  <c r="P459" i="18"/>
  <c r="Q459" i="18"/>
  <c r="R459" i="18"/>
  <c r="S459" i="18"/>
  <c r="I460" i="18"/>
  <c r="J460" i="18"/>
  <c r="K460" i="18"/>
  <c r="L460" i="18"/>
  <c r="M460" i="18"/>
  <c r="N460" i="18"/>
  <c r="O460" i="18"/>
  <c r="P460" i="18"/>
  <c r="Q460" i="18"/>
  <c r="R460" i="18"/>
  <c r="S460" i="18"/>
  <c r="I461" i="18"/>
  <c r="J461" i="18"/>
  <c r="K461" i="18"/>
  <c r="L461" i="18"/>
  <c r="M461" i="18"/>
  <c r="N461" i="18"/>
  <c r="O461" i="18"/>
  <c r="P461" i="18"/>
  <c r="Q461" i="18"/>
  <c r="R461" i="18"/>
  <c r="S461" i="18"/>
  <c r="I462" i="18"/>
  <c r="J462" i="18"/>
  <c r="K462" i="18"/>
  <c r="L462" i="18"/>
  <c r="M462" i="18"/>
  <c r="N462" i="18"/>
  <c r="O462" i="18"/>
  <c r="P462" i="18"/>
  <c r="Q462" i="18"/>
  <c r="R462" i="18"/>
  <c r="S462" i="18"/>
  <c r="I463" i="18"/>
  <c r="J463" i="18"/>
  <c r="K463" i="18"/>
  <c r="L463" i="18"/>
  <c r="M463" i="18"/>
  <c r="N463" i="18"/>
  <c r="O463" i="18"/>
  <c r="P463" i="18"/>
  <c r="Q463" i="18"/>
  <c r="R463" i="18"/>
  <c r="S463" i="18"/>
  <c r="I464" i="18"/>
  <c r="J464" i="18"/>
  <c r="K464" i="18"/>
  <c r="L464" i="18"/>
  <c r="M464" i="18"/>
  <c r="N464" i="18"/>
  <c r="O464" i="18"/>
  <c r="P464" i="18"/>
  <c r="Q464" i="18"/>
  <c r="R464" i="18"/>
  <c r="S464" i="18"/>
  <c r="I465" i="18"/>
  <c r="J465" i="18"/>
  <c r="K465" i="18"/>
  <c r="L465" i="18"/>
  <c r="M465" i="18"/>
  <c r="N465" i="18"/>
  <c r="O465" i="18"/>
  <c r="P465" i="18"/>
  <c r="Q465" i="18"/>
  <c r="R465" i="18"/>
  <c r="S465" i="18"/>
  <c r="I466" i="18"/>
  <c r="J466" i="18"/>
  <c r="K466" i="18"/>
  <c r="L466" i="18"/>
  <c r="M466" i="18"/>
  <c r="N466" i="18"/>
  <c r="O466" i="18"/>
  <c r="P466" i="18"/>
  <c r="Q466" i="18"/>
  <c r="R466" i="18"/>
  <c r="S466" i="18"/>
  <c r="J451" i="18"/>
  <c r="K451" i="18"/>
  <c r="L451" i="18"/>
  <c r="M451" i="18"/>
  <c r="N451" i="18"/>
  <c r="O451" i="18"/>
  <c r="P451" i="18"/>
  <c r="Q451" i="18"/>
  <c r="R451" i="18"/>
  <c r="S451" i="18"/>
  <c r="I451" i="18"/>
  <c r="F451" i="18"/>
  <c r="G466" i="18"/>
  <c r="H466" i="18" s="1"/>
  <c r="T498" i="18" l="1"/>
  <c r="T494" i="18"/>
  <c r="T490" i="18"/>
  <c r="T499" i="18"/>
  <c r="T495" i="18"/>
  <c r="T491" i="18"/>
  <c r="T487" i="18"/>
  <c r="T486" i="18"/>
  <c r="T500" i="18"/>
  <c r="T496" i="18"/>
  <c r="T492" i="18"/>
  <c r="T488" i="18"/>
  <c r="T484" i="18"/>
  <c r="T501" i="18"/>
  <c r="T497" i="18"/>
  <c r="T493" i="18"/>
  <c r="T489" i="18"/>
  <c r="T485" i="18"/>
  <c r="T468" i="18"/>
  <c r="I505" i="18"/>
  <c r="J505" i="18" s="1"/>
  <c r="K505" i="18" s="1"/>
  <c r="L505" i="18" s="1"/>
  <c r="M505" i="18" s="1"/>
  <c r="N505" i="18" s="1"/>
  <c r="O505" i="18" s="1"/>
  <c r="P505" i="18" s="1"/>
  <c r="Q505" i="18" s="1"/>
  <c r="R505" i="18" s="1"/>
  <c r="S505" i="18" s="1"/>
  <c r="T476" i="18"/>
  <c r="T472" i="18"/>
  <c r="T480" i="18"/>
  <c r="T458" i="18"/>
  <c r="T477" i="18"/>
  <c r="T475" i="18"/>
  <c r="T473" i="18"/>
  <c r="T471" i="18"/>
  <c r="T469" i="18"/>
  <c r="T481" i="18"/>
  <c r="T478" i="18"/>
  <c r="T474" i="18"/>
  <c r="T470" i="18"/>
  <c r="T483" i="18"/>
  <c r="T502" i="18"/>
  <c r="T503" i="18"/>
  <c r="T504" i="18"/>
  <c r="I482" i="18"/>
  <c r="H483" i="18"/>
  <c r="T466" i="18"/>
  <c r="T455" i="18"/>
  <c r="T463" i="18"/>
  <c r="T452" i="18"/>
  <c r="T451" i="18"/>
  <c r="T465" i="18"/>
  <c r="T464" i="18"/>
  <c r="T462" i="18"/>
  <c r="T461" i="18"/>
  <c r="T460" i="18"/>
  <c r="T459" i="18"/>
  <c r="T457" i="18"/>
  <c r="T456" i="18"/>
  <c r="T454" i="18"/>
  <c r="T453" i="18"/>
  <c r="I467" i="18"/>
  <c r="J467" i="18" s="1"/>
  <c r="K467" i="18" s="1"/>
  <c r="L467" i="18" s="1"/>
  <c r="M467" i="18" s="1"/>
  <c r="N467" i="18" s="1"/>
  <c r="I479" i="18"/>
  <c r="J482" i="18" l="1"/>
  <c r="K482" i="18" s="1"/>
  <c r="L482" i="18" s="1"/>
  <c r="M482" i="18" s="1"/>
  <c r="N482" i="18" s="1"/>
  <c r="O482" i="18" s="1"/>
  <c r="P482" i="18" s="1"/>
  <c r="Q482" i="18" s="1"/>
  <c r="R482" i="18" s="1"/>
  <c r="S482" i="18" s="1"/>
  <c r="T505" i="18"/>
  <c r="O467" i="18"/>
  <c r="P467" i="18" s="1"/>
  <c r="Q467" i="18" s="1"/>
  <c r="R467" i="18" s="1"/>
  <c r="J479" i="18"/>
  <c r="K479" i="18" s="1"/>
  <c r="L479" i="18" s="1"/>
  <c r="M479" i="18" s="1"/>
  <c r="N479" i="18" s="1"/>
  <c r="O479" i="18" s="1"/>
  <c r="P479" i="18" s="1"/>
  <c r="Q479" i="18" s="1"/>
  <c r="R479" i="18" s="1"/>
  <c r="S479" i="18" s="1"/>
  <c r="T479" i="18" l="1"/>
  <c r="T482" i="18"/>
  <c r="S467" i="18"/>
  <c r="T467" i="18" s="1"/>
  <c r="I431" i="18" l="1"/>
  <c r="J431" i="18"/>
  <c r="K431" i="18"/>
  <c r="L431" i="18"/>
  <c r="M431" i="18"/>
  <c r="N431" i="18"/>
  <c r="O431" i="18"/>
  <c r="P431" i="18"/>
  <c r="Q431" i="18"/>
  <c r="R431" i="18"/>
  <c r="S431" i="18"/>
  <c r="I432" i="18"/>
  <c r="J432" i="18"/>
  <c r="K432" i="18"/>
  <c r="L432" i="18"/>
  <c r="M432" i="18"/>
  <c r="N432" i="18"/>
  <c r="O432" i="18"/>
  <c r="P432" i="18"/>
  <c r="Q432" i="18"/>
  <c r="R432" i="18"/>
  <c r="S432" i="18"/>
  <c r="I433" i="18"/>
  <c r="J433" i="18"/>
  <c r="K433" i="18"/>
  <c r="L433" i="18"/>
  <c r="M433" i="18"/>
  <c r="N433" i="18"/>
  <c r="O433" i="18"/>
  <c r="P433" i="18"/>
  <c r="Q433" i="18"/>
  <c r="R433" i="18"/>
  <c r="S433" i="18"/>
  <c r="I434" i="18"/>
  <c r="J434" i="18"/>
  <c r="K434" i="18"/>
  <c r="L434" i="18"/>
  <c r="M434" i="18"/>
  <c r="N434" i="18"/>
  <c r="O434" i="18"/>
  <c r="P434" i="18"/>
  <c r="Q434" i="18"/>
  <c r="R434" i="18"/>
  <c r="S434" i="18"/>
  <c r="I435" i="18"/>
  <c r="J435" i="18"/>
  <c r="K435" i="18"/>
  <c r="L435" i="18"/>
  <c r="M435" i="18"/>
  <c r="N435" i="18"/>
  <c r="O435" i="18"/>
  <c r="P435" i="18"/>
  <c r="Q435" i="18"/>
  <c r="R435" i="18"/>
  <c r="S435" i="18"/>
  <c r="I436" i="18"/>
  <c r="J436" i="18"/>
  <c r="K436" i="18"/>
  <c r="L436" i="18"/>
  <c r="M436" i="18"/>
  <c r="N436" i="18"/>
  <c r="O436" i="18"/>
  <c r="P436" i="18"/>
  <c r="Q436" i="18"/>
  <c r="R436" i="18"/>
  <c r="S436" i="18"/>
  <c r="T435" i="18" l="1"/>
  <c r="T431" i="18"/>
  <c r="T436" i="18"/>
  <c r="T432" i="18"/>
  <c r="T433" i="18"/>
  <c r="T434" i="18"/>
  <c r="S385" i="18" l="1" a="1"/>
  <c r="S385" i="18" s="1"/>
  <c r="S222" i="18" l="1" a="1"/>
  <c r="S222" i="18" s="1"/>
  <c r="S4" i="18" a="1"/>
  <c r="S4" i="18" s="1"/>
  <c r="S2" i="18"/>
  <c r="S5" i="18" a="1"/>
  <c r="S5" i="18" s="1"/>
  <c r="R5" i="18" a="1"/>
  <c r="R5" i="18" s="1"/>
  <c r="Q5" i="18" a="1"/>
  <c r="Q5" i="18" s="1"/>
  <c r="P5" i="18" a="1"/>
  <c r="P5" i="18" s="1"/>
  <c r="O5" i="18" a="1"/>
  <c r="O5" i="18" s="1"/>
  <c r="N5" i="18" a="1"/>
  <c r="N5" i="18" s="1"/>
  <c r="M5" i="18" a="1"/>
  <c r="M5" i="18" s="1"/>
  <c r="L5" i="18" a="1"/>
  <c r="L5" i="18" s="1"/>
  <c r="K5" i="18" a="1"/>
  <c r="K5" i="18" s="1"/>
  <c r="J5" i="18" a="1"/>
  <c r="J5" i="18" s="1"/>
  <c r="I5" i="18" a="1"/>
  <c r="I5" i="18" s="1"/>
  <c r="S8" i="18" a="1"/>
  <c r="S8" i="18" s="1"/>
  <c r="R8" i="18" a="1"/>
  <c r="R8" i="18" s="1"/>
  <c r="Q8" i="18" a="1"/>
  <c r="Q8" i="18" s="1"/>
  <c r="P8" i="18" a="1"/>
  <c r="P8" i="18" s="1"/>
  <c r="O8" i="18" a="1"/>
  <c r="O8" i="18" s="1"/>
  <c r="N8" i="18" a="1"/>
  <c r="N8" i="18" s="1"/>
  <c r="M8" i="18" a="1"/>
  <c r="M8" i="18" s="1"/>
  <c r="L8" i="18" a="1"/>
  <c r="L8" i="18" s="1"/>
  <c r="K8" i="18" a="1"/>
  <c r="K8" i="18" s="1"/>
  <c r="J8" i="18" a="1"/>
  <c r="J8" i="18" s="1"/>
  <c r="I8" i="18" a="1"/>
  <c r="I8" i="18" s="1"/>
  <c r="S18" i="18" a="1"/>
  <c r="S18" i="18" s="1"/>
  <c r="R18" i="18" a="1"/>
  <c r="R18" i="18" s="1"/>
  <c r="Q18" i="18" a="1"/>
  <c r="Q18" i="18" s="1"/>
  <c r="P18" i="18" a="1"/>
  <c r="P18" i="18" s="1"/>
  <c r="O18" i="18" a="1"/>
  <c r="O18" i="18" s="1"/>
  <c r="N18" i="18" a="1"/>
  <c r="N18" i="18" s="1"/>
  <c r="M18" i="18" a="1"/>
  <c r="M18" i="18" s="1"/>
  <c r="L18" i="18" a="1"/>
  <c r="L18" i="18" s="1"/>
  <c r="K18" i="18" a="1"/>
  <c r="K18" i="18" s="1"/>
  <c r="J18" i="18" a="1"/>
  <c r="J18" i="18" s="1"/>
  <c r="I18" i="18" a="1"/>
  <c r="I18" i="18" s="1"/>
  <c r="S30" i="18" a="1"/>
  <c r="S30" i="18" s="1"/>
  <c r="R30" i="18" a="1"/>
  <c r="R30" i="18" s="1"/>
  <c r="Q30" i="18" a="1"/>
  <c r="Q30" i="18" s="1"/>
  <c r="P30" i="18" a="1"/>
  <c r="P30" i="18" s="1"/>
  <c r="O30" i="18" a="1"/>
  <c r="O30" i="18" s="1"/>
  <c r="N30" i="18" a="1"/>
  <c r="N30" i="18" s="1"/>
  <c r="M30" i="18" a="1"/>
  <c r="M30" i="18" s="1"/>
  <c r="L30" i="18" a="1"/>
  <c r="L30" i="18" s="1"/>
  <c r="K30" i="18" a="1"/>
  <c r="K30" i="18" s="1"/>
  <c r="J30" i="18" a="1"/>
  <c r="J30" i="18" s="1"/>
  <c r="I30" i="18" a="1"/>
  <c r="I30" i="18" s="1"/>
  <c r="S43" i="18" a="1"/>
  <c r="S43" i="18" s="1"/>
  <c r="R43" i="18" a="1"/>
  <c r="R43" i="18" s="1"/>
  <c r="Q43" i="18" a="1"/>
  <c r="Q43" i="18" s="1"/>
  <c r="P43" i="18" a="1"/>
  <c r="P43" i="18" s="1"/>
  <c r="O43" i="18" a="1"/>
  <c r="O43" i="18" s="1"/>
  <c r="N43" i="18" a="1"/>
  <c r="N43" i="18" s="1"/>
  <c r="M43" i="18" a="1"/>
  <c r="M43" i="18" s="1"/>
  <c r="L43" i="18" a="1"/>
  <c r="L43" i="18" s="1"/>
  <c r="K43" i="18" a="1"/>
  <c r="K43" i="18" s="1"/>
  <c r="J43" i="18" a="1"/>
  <c r="J43" i="18" s="1"/>
  <c r="I43" i="18" a="1"/>
  <c r="I43" i="18" s="1"/>
  <c r="S42" i="18" a="1"/>
  <c r="S42" i="18" s="1"/>
  <c r="R42" i="18" a="1"/>
  <c r="R42" i="18" s="1"/>
  <c r="Q42" i="18" a="1"/>
  <c r="Q42" i="18" s="1"/>
  <c r="P42" i="18" a="1"/>
  <c r="P42" i="18" s="1"/>
  <c r="O42" i="18" a="1"/>
  <c r="O42" i="18" s="1"/>
  <c r="N42" i="18" a="1"/>
  <c r="N42" i="18" s="1"/>
  <c r="M42" i="18" a="1"/>
  <c r="M42" i="18" s="1"/>
  <c r="L42" i="18" a="1"/>
  <c r="L42" i="18" s="1"/>
  <c r="K42" i="18" a="1"/>
  <c r="K42" i="18" s="1"/>
  <c r="J42" i="18" a="1"/>
  <c r="J42" i="18" s="1"/>
  <c r="I42" i="18" a="1"/>
  <c r="I42" i="18" s="1"/>
  <c r="S49" i="18" a="1"/>
  <c r="S49" i="18" s="1"/>
  <c r="R49" i="18" a="1"/>
  <c r="R49" i="18" s="1"/>
  <c r="Q49" i="18" a="1"/>
  <c r="Q49" i="18" s="1"/>
  <c r="P49" i="18" a="1"/>
  <c r="P49" i="18" s="1"/>
  <c r="O49" i="18" a="1"/>
  <c r="O49" i="18" s="1"/>
  <c r="N49" i="18" a="1"/>
  <c r="N49" i="18" s="1"/>
  <c r="M49" i="18" a="1"/>
  <c r="M49" i="18" s="1"/>
  <c r="L49" i="18" a="1"/>
  <c r="L49" i="18" s="1"/>
  <c r="K49" i="18" a="1"/>
  <c r="K49" i="18" s="1"/>
  <c r="J49" i="18" a="1"/>
  <c r="J49" i="18" s="1"/>
  <c r="I49" i="18" a="1"/>
  <c r="I49" i="18" s="1"/>
  <c r="S52" i="18" a="1"/>
  <c r="S52" i="18" s="1"/>
  <c r="R52" i="18" a="1"/>
  <c r="R52" i="18" s="1"/>
  <c r="Q52" i="18" a="1"/>
  <c r="Q52" i="18" s="1"/>
  <c r="P52" i="18" a="1"/>
  <c r="P52" i="18" s="1"/>
  <c r="O52" i="18" a="1"/>
  <c r="O52" i="18" s="1"/>
  <c r="N52" i="18" a="1"/>
  <c r="N52" i="18" s="1"/>
  <c r="M52" i="18" a="1"/>
  <c r="M52" i="18" s="1"/>
  <c r="L52" i="18" a="1"/>
  <c r="L52" i="18" s="1"/>
  <c r="K52" i="18" a="1"/>
  <c r="K52" i="18" s="1"/>
  <c r="J52" i="18" a="1"/>
  <c r="J52" i="18" s="1"/>
  <c r="I52" i="18" a="1"/>
  <c r="I52" i="18" s="1"/>
  <c r="S56" i="18" a="1"/>
  <c r="S56" i="18" s="1"/>
  <c r="R56" i="18" a="1"/>
  <c r="R56" i="18" s="1"/>
  <c r="Q56" i="18" a="1"/>
  <c r="Q56" i="18" s="1"/>
  <c r="P56" i="18" a="1"/>
  <c r="P56" i="18" s="1"/>
  <c r="O56" i="18" a="1"/>
  <c r="O56" i="18" s="1"/>
  <c r="N56" i="18" a="1"/>
  <c r="N56" i="18" s="1"/>
  <c r="M56" i="18" a="1"/>
  <c r="M56" i="18" s="1"/>
  <c r="L56" i="18" a="1"/>
  <c r="L56" i="18" s="1"/>
  <c r="K56" i="18" a="1"/>
  <c r="K56" i="18" s="1"/>
  <c r="J56" i="18" a="1"/>
  <c r="J56" i="18" s="1"/>
  <c r="I56" i="18" a="1"/>
  <c r="I56" i="18" s="1"/>
  <c r="S64" i="18" a="1"/>
  <c r="S64" i="18" s="1"/>
  <c r="R64" i="18" a="1"/>
  <c r="R64" i="18" s="1"/>
  <c r="Q64" i="18" a="1"/>
  <c r="Q64" i="18" s="1"/>
  <c r="P64" i="18" a="1"/>
  <c r="P64" i="18" s="1"/>
  <c r="O64" i="18" a="1"/>
  <c r="O64" i="18" s="1"/>
  <c r="N64" i="18" a="1"/>
  <c r="N64" i="18" s="1"/>
  <c r="M64" i="18" a="1"/>
  <c r="M64" i="18" s="1"/>
  <c r="L64" i="18" a="1"/>
  <c r="L64" i="18" s="1"/>
  <c r="K64" i="18" a="1"/>
  <c r="K64" i="18" s="1"/>
  <c r="J64" i="18" a="1"/>
  <c r="J64" i="18" s="1"/>
  <c r="I64" i="18" a="1"/>
  <c r="I64" i="18" s="1"/>
  <c r="S94" i="18" a="1"/>
  <c r="S94" i="18" s="1"/>
  <c r="R94" i="18" a="1"/>
  <c r="R94" i="18" s="1"/>
  <c r="Q94" i="18" a="1"/>
  <c r="Q94" i="18" s="1"/>
  <c r="P94" i="18" a="1"/>
  <c r="P94" i="18" s="1"/>
  <c r="O94" i="18" a="1"/>
  <c r="O94" i="18" s="1"/>
  <c r="N94" i="18" a="1"/>
  <c r="N94" i="18" s="1"/>
  <c r="M94" i="18" a="1"/>
  <c r="M94" i="18" s="1"/>
  <c r="L94" i="18" a="1"/>
  <c r="L94" i="18" s="1"/>
  <c r="K94" i="18" a="1"/>
  <c r="K94" i="18" s="1"/>
  <c r="J94" i="18" a="1"/>
  <c r="J94" i="18" s="1"/>
  <c r="I94" i="18" a="1"/>
  <c r="I94" i="18" s="1"/>
  <c r="S93" i="18" a="1"/>
  <c r="S93" i="18" s="1"/>
  <c r="R93" i="18" a="1"/>
  <c r="R93" i="18" s="1"/>
  <c r="Q93" i="18" a="1"/>
  <c r="Q93" i="18" s="1"/>
  <c r="P93" i="18" a="1"/>
  <c r="P93" i="18" s="1"/>
  <c r="O93" i="18" a="1"/>
  <c r="O93" i="18" s="1"/>
  <c r="N93" i="18" a="1"/>
  <c r="N93" i="18" s="1"/>
  <c r="M93" i="18" a="1"/>
  <c r="M93" i="18" s="1"/>
  <c r="L93" i="18" a="1"/>
  <c r="L93" i="18" s="1"/>
  <c r="K93" i="18" a="1"/>
  <c r="K93" i="18" s="1"/>
  <c r="J93" i="18" a="1"/>
  <c r="J93" i="18" s="1"/>
  <c r="I93" i="18" a="1"/>
  <c r="I93" i="18" s="1"/>
  <c r="S97" i="18" a="1"/>
  <c r="S97" i="18" s="1"/>
  <c r="R97" i="18" a="1"/>
  <c r="R97" i="18" s="1"/>
  <c r="Q97" i="18" a="1"/>
  <c r="Q97" i="18" s="1"/>
  <c r="P97" i="18" a="1"/>
  <c r="P97" i="18" s="1"/>
  <c r="O97" i="18" a="1"/>
  <c r="O97" i="18" s="1"/>
  <c r="N97" i="18" a="1"/>
  <c r="N97" i="18" s="1"/>
  <c r="M97" i="18" a="1"/>
  <c r="M97" i="18" s="1"/>
  <c r="L97" i="18" a="1"/>
  <c r="L97" i="18" s="1"/>
  <c r="K97" i="18" a="1"/>
  <c r="K97" i="18" s="1"/>
  <c r="J97" i="18" a="1"/>
  <c r="J97" i="18" s="1"/>
  <c r="I97" i="18" a="1"/>
  <c r="I97" i="18" s="1"/>
  <c r="S104" i="18" a="1"/>
  <c r="S104" i="18" s="1"/>
  <c r="R104" i="18" a="1"/>
  <c r="R104" i="18" s="1"/>
  <c r="Q104" i="18" a="1"/>
  <c r="Q104" i="18" s="1"/>
  <c r="P104" i="18" a="1"/>
  <c r="P104" i="18" s="1"/>
  <c r="O104" i="18" a="1"/>
  <c r="O104" i="18" s="1"/>
  <c r="N104" i="18" a="1"/>
  <c r="N104" i="18" s="1"/>
  <c r="M104" i="18" a="1"/>
  <c r="M104" i="18" s="1"/>
  <c r="L104" i="18" a="1"/>
  <c r="L104" i="18" s="1"/>
  <c r="K104" i="18" a="1"/>
  <c r="K104" i="18" s="1"/>
  <c r="J104" i="18" a="1"/>
  <c r="J104" i="18" s="1"/>
  <c r="I104" i="18" a="1"/>
  <c r="I104" i="18" s="1"/>
  <c r="S103" i="18" a="1"/>
  <c r="S103" i="18" s="1"/>
  <c r="R103" i="18" a="1"/>
  <c r="R103" i="18" s="1"/>
  <c r="Q103" i="18" a="1"/>
  <c r="Q103" i="18" s="1"/>
  <c r="P103" i="18" a="1"/>
  <c r="P103" i="18" s="1"/>
  <c r="O103" i="18" a="1"/>
  <c r="O103" i="18" s="1"/>
  <c r="N103" i="18" a="1"/>
  <c r="N103" i="18" s="1"/>
  <c r="M103" i="18" a="1"/>
  <c r="M103" i="18" s="1"/>
  <c r="L103" i="18" a="1"/>
  <c r="L103" i="18" s="1"/>
  <c r="K103" i="18" a="1"/>
  <c r="K103" i="18" s="1"/>
  <c r="J103" i="18" a="1"/>
  <c r="J103" i="18" s="1"/>
  <c r="I103" i="18" a="1"/>
  <c r="I103" i="18" s="1"/>
  <c r="S102" i="18" a="1"/>
  <c r="S102" i="18" s="1"/>
  <c r="R102" i="18" a="1"/>
  <c r="R102" i="18" s="1"/>
  <c r="Q102" i="18" a="1"/>
  <c r="Q102" i="18" s="1"/>
  <c r="P102" i="18" a="1"/>
  <c r="P102" i="18" s="1"/>
  <c r="O102" i="18" a="1"/>
  <c r="O102" i="18" s="1"/>
  <c r="N102" i="18" a="1"/>
  <c r="N102" i="18" s="1"/>
  <c r="M102" i="18" a="1"/>
  <c r="M102" i="18" s="1"/>
  <c r="L102" i="18" a="1"/>
  <c r="L102" i="18" s="1"/>
  <c r="K102" i="18" a="1"/>
  <c r="K102" i="18" s="1"/>
  <c r="J102" i="18" a="1"/>
  <c r="J102" i="18" s="1"/>
  <c r="I102" i="18" a="1"/>
  <c r="I102" i="18" s="1"/>
  <c r="S101" i="18" a="1"/>
  <c r="S101" i="18" s="1"/>
  <c r="R101" i="18" a="1"/>
  <c r="R101" i="18" s="1"/>
  <c r="Q101" i="18" a="1"/>
  <c r="Q101" i="18" s="1"/>
  <c r="P101" i="18" a="1"/>
  <c r="P101" i="18" s="1"/>
  <c r="O101" i="18" a="1"/>
  <c r="O101" i="18" s="1"/>
  <c r="N101" i="18" a="1"/>
  <c r="N101" i="18" s="1"/>
  <c r="M101" i="18" a="1"/>
  <c r="M101" i="18" s="1"/>
  <c r="L101" i="18" a="1"/>
  <c r="L101" i="18" s="1"/>
  <c r="K101" i="18" a="1"/>
  <c r="K101" i="18" s="1"/>
  <c r="J101" i="18" a="1"/>
  <c r="J101" i="18" s="1"/>
  <c r="I101" i="18" a="1"/>
  <c r="I101" i="18" s="1"/>
  <c r="S100" i="18" a="1"/>
  <c r="S100" i="18" s="1"/>
  <c r="R100" i="18" a="1"/>
  <c r="R100" i="18" s="1"/>
  <c r="Q100" i="18" a="1"/>
  <c r="Q100" i="18" s="1"/>
  <c r="P100" i="18" a="1"/>
  <c r="P100" i="18" s="1"/>
  <c r="O100" i="18" a="1"/>
  <c r="O100" i="18" s="1"/>
  <c r="N100" i="18" a="1"/>
  <c r="N100" i="18" s="1"/>
  <c r="M100" i="18" a="1"/>
  <c r="M100" i="18" s="1"/>
  <c r="L100" i="18" a="1"/>
  <c r="L100" i="18" s="1"/>
  <c r="K100" i="18" a="1"/>
  <c r="K100" i="18" s="1"/>
  <c r="J100" i="18" a="1"/>
  <c r="J100" i="18" s="1"/>
  <c r="I100" i="18" a="1"/>
  <c r="I100" i="18" s="1"/>
  <c r="S113" i="18" a="1"/>
  <c r="S113" i="18" s="1"/>
  <c r="R113" i="18" a="1"/>
  <c r="R113" i="18" s="1"/>
  <c r="Q113" i="18" a="1"/>
  <c r="Q113" i="18" s="1"/>
  <c r="P113" i="18" a="1"/>
  <c r="P113" i="18" s="1"/>
  <c r="O113" i="18" a="1"/>
  <c r="O113" i="18" s="1"/>
  <c r="N113" i="18" a="1"/>
  <c r="N113" i="18" s="1"/>
  <c r="M113" i="18" a="1"/>
  <c r="M113" i="18" s="1"/>
  <c r="L113" i="18" a="1"/>
  <c r="L113" i="18" s="1"/>
  <c r="K113" i="18" a="1"/>
  <c r="K113" i="18" s="1"/>
  <c r="J113" i="18" a="1"/>
  <c r="J113" i="18" s="1"/>
  <c r="I113" i="18" a="1"/>
  <c r="I113" i="18" s="1"/>
  <c r="S112" i="18" a="1"/>
  <c r="S112" i="18" s="1"/>
  <c r="R112" i="18" a="1"/>
  <c r="R112" i="18" s="1"/>
  <c r="Q112" i="18" a="1"/>
  <c r="Q112" i="18" s="1"/>
  <c r="P112" i="18" a="1"/>
  <c r="P112" i="18" s="1"/>
  <c r="O112" i="18" a="1"/>
  <c r="O112" i="18" s="1"/>
  <c r="N112" i="18" a="1"/>
  <c r="N112" i="18" s="1"/>
  <c r="M112" i="18" a="1"/>
  <c r="M112" i="18" s="1"/>
  <c r="L112" i="18" a="1"/>
  <c r="L112" i="18" s="1"/>
  <c r="K112" i="18" a="1"/>
  <c r="K112" i="18" s="1"/>
  <c r="J112" i="18" a="1"/>
  <c r="J112" i="18" s="1"/>
  <c r="I112" i="18" a="1"/>
  <c r="I112" i="18" s="1"/>
  <c r="S111" i="18" a="1"/>
  <c r="S111" i="18" s="1"/>
  <c r="R111" i="18" a="1"/>
  <c r="R111" i="18" s="1"/>
  <c r="Q111" i="18" a="1"/>
  <c r="Q111" i="18" s="1"/>
  <c r="P111" i="18" a="1"/>
  <c r="P111" i="18" s="1"/>
  <c r="O111" i="18" a="1"/>
  <c r="O111" i="18" s="1"/>
  <c r="N111" i="18" a="1"/>
  <c r="N111" i="18" s="1"/>
  <c r="M111" i="18" a="1"/>
  <c r="M111" i="18" s="1"/>
  <c r="L111" i="18" a="1"/>
  <c r="L111" i="18" s="1"/>
  <c r="K111" i="18" a="1"/>
  <c r="K111" i="18" s="1"/>
  <c r="J111" i="18" a="1"/>
  <c r="J111" i="18" s="1"/>
  <c r="I111" i="18" a="1"/>
  <c r="I111" i="18" s="1"/>
  <c r="S110" i="18" a="1"/>
  <c r="S110" i="18" s="1"/>
  <c r="R110" i="18" a="1"/>
  <c r="R110" i="18" s="1"/>
  <c r="Q110" i="18" a="1"/>
  <c r="Q110" i="18" s="1"/>
  <c r="P110" i="18" a="1"/>
  <c r="P110" i="18" s="1"/>
  <c r="O110" i="18" a="1"/>
  <c r="O110" i="18" s="1"/>
  <c r="N110" i="18" a="1"/>
  <c r="N110" i="18" s="1"/>
  <c r="M110" i="18" a="1"/>
  <c r="M110" i="18" s="1"/>
  <c r="L110" i="18" a="1"/>
  <c r="L110" i="18" s="1"/>
  <c r="K110" i="18" a="1"/>
  <c r="K110" i="18" s="1"/>
  <c r="J110" i="18" a="1"/>
  <c r="J110" i="18" s="1"/>
  <c r="I110" i="18" a="1"/>
  <c r="I110" i="18" s="1"/>
  <c r="S109" i="18" a="1"/>
  <c r="S109" i="18" s="1"/>
  <c r="R109" i="18" a="1"/>
  <c r="R109" i="18" s="1"/>
  <c r="Q109" i="18" a="1"/>
  <c r="Q109" i="18" s="1"/>
  <c r="P109" i="18" a="1"/>
  <c r="P109" i="18" s="1"/>
  <c r="O109" i="18" a="1"/>
  <c r="O109" i="18" s="1"/>
  <c r="N109" i="18" a="1"/>
  <c r="N109" i="18" s="1"/>
  <c r="M109" i="18" a="1"/>
  <c r="M109" i="18" s="1"/>
  <c r="L109" i="18" a="1"/>
  <c r="L109" i="18" s="1"/>
  <c r="K109" i="18" a="1"/>
  <c r="K109" i="18" s="1"/>
  <c r="J109" i="18" a="1"/>
  <c r="J109" i="18" s="1"/>
  <c r="I109" i="18" a="1"/>
  <c r="I109" i="18" s="1"/>
  <c r="S108" i="18" a="1"/>
  <c r="S108" i="18" s="1"/>
  <c r="R108" i="18" a="1"/>
  <c r="R108" i="18" s="1"/>
  <c r="Q108" i="18" a="1"/>
  <c r="Q108" i="18" s="1"/>
  <c r="P108" i="18" a="1"/>
  <c r="P108" i="18" s="1"/>
  <c r="O108" i="18" a="1"/>
  <c r="O108" i="18" s="1"/>
  <c r="N108" i="18" a="1"/>
  <c r="N108" i="18" s="1"/>
  <c r="M108" i="18" a="1"/>
  <c r="M108" i="18" s="1"/>
  <c r="L108" i="18" a="1"/>
  <c r="L108" i="18" s="1"/>
  <c r="K108" i="18" a="1"/>
  <c r="K108" i="18" s="1"/>
  <c r="J108" i="18" a="1"/>
  <c r="J108" i="18" s="1"/>
  <c r="I108" i="18" a="1"/>
  <c r="I108" i="18" s="1"/>
  <c r="S107" i="18" a="1"/>
  <c r="S107" i="18" s="1"/>
  <c r="R107" i="18" a="1"/>
  <c r="R107" i="18" s="1"/>
  <c r="Q107" i="18" a="1"/>
  <c r="Q107" i="18" s="1"/>
  <c r="P107" i="18" a="1"/>
  <c r="P107" i="18" s="1"/>
  <c r="O107" i="18" a="1"/>
  <c r="O107" i="18" s="1"/>
  <c r="N107" i="18" a="1"/>
  <c r="N107" i="18" s="1"/>
  <c r="M107" i="18" a="1"/>
  <c r="M107" i="18" s="1"/>
  <c r="L107" i="18" a="1"/>
  <c r="L107" i="18" s="1"/>
  <c r="K107" i="18" a="1"/>
  <c r="K107" i="18" s="1"/>
  <c r="J107" i="18" a="1"/>
  <c r="J107" i="18" s="1"/>
  <c r="I107" i="18" a="1"/>
  <c r="I107" i="18" s="1"/>
  <c r="S106" i="18" a="1"/>
  <c r="S106" i="18" s="1"/>
  <c r="R106" i="18" a="1"/>
  <c r="R106" i="18" s="1"/>
  <c r="Q106" i="18" a="1"/>
  <c r="Q106" i="18" s="1"/>
  <c r="P106" i="18" a="1"/>
  <c r="P106" i="18" s="1"/>
  <c r="O106" i="18" a="1"/>
  <c r="O106" i="18" s="1"/>
  <c r="N106" i="18" a="1"/>
  <c r="N106" i="18" s="1"/>
  <c r="M106" i="18" a="1"/>
  <c r="M106" i="18" s="1"/>
  <c r="L106" i="18" a="1"/>
  <c r="L106" i="18" s="1"/>
  <c r="K106" i="18" a="1"/>
  <c r="K106" i="18" s="1"/>
  <c r="J106" i="18" a="1"/>
  <c r="J106" i="18" s="1"/>
  <c r="I106" i="18" a="1"/>
  <c r="I106" i="18" s="1"/>
  <c r="S131" i="18" a="1"/>
  <c r="S131" i="18" s="1"/>
  <c r="R131" i="18" a="1"/>
  <c r="R131" i="18" s="1"/>
  <c r="Q131" i="18" a="1"/>
  <c r="Q131" i="18" s="1"/>
  <c r="P131" i="18" a="1"/>
  <c r="P131" i="18" s="1"/>
  <c r="O131" i="18" a="1"/>
  <c r="O131" i="18" s="1"/>
  <c r="N131" i="18" a="1"/>
  <c r="N131" i="18" s="1"/>
  <c r="M131" i="18" a="1"/>
  <c r="M131" i="18" s="1"/>
  <c r="L131" i="18" a="1"/>
  <c r="L131" i="18" s="1"/>
  <c r="K131" i="18" a="1"/>
  <c r="K131" i="18" s="1"/>
  <c r="J131" i="18" a="1"/>
  <c r="J131" i="18" s="1"/>
  <c r="I131" i="18" a="1"/>
  <c r="I131" i="18" s="1"/>
  <c r="S130" i="18" a="1"/>
  <c r="S130" i="18" s="1"/>
  <c r="R130" i="18" a="1"/>
  <c r="R130" i="18" s="1"/>
  <c r="Q130" i="18" a="1"/>
  <c r="Q130" i="18" s="1"/>
  <c r="P130" i="18" a="1"/>
  <c r="P130" i="18" s="1"/>
  <c r="O130" i="18" a="1"/>
  <c r="O130" i="18" s="1"/>
  <c r="N130" i="18" a="1"/>
  <c r="N130" i="18" s="1"/>
  <c r="M130" i="18" a="1"/>
  <c r="M130" i="18" s="1"/>
  <c r="L130" i="18" a="1"/>
  <c r="L130" i="18" s="1"/>
  <c r="K130" i="18" a="1"/>
  <c r="K130" i="18" s="1"/>
  <c r="J130" i="18" a="1"/>
  <c r="J130" i="18" s="1"/>
  <c r="I130" i="18" a="1"/>
  <c r="I130" i="18" s="1"/>
  <c r="S129" i="18" a="1"/>
  <c r="S129" i="18" s="1"/>
  <c r="R129" i="18" a="1"/>
  <c r="R129" i="18" s="1"/>
  <c r="Q129" i="18" a="1"/>
  <c r="Q129" i="18" s="1"/>
  <c r="P129" i="18" a="1"/>
  <c r="P129" i="18" s="1"/>
  <c r="O129" i="18" a="1"/>
  <c r="O129" i="18" s="1"/>
  <c r="N129" i="18" a="1"/>
  <c r="N129" i="18" s="1"/>
  <c r="M129" i="18" a="1"/>
  <c r="M129" i="18" s="1"/>
  <c r="L129" i="18" a="1"/>
  <c r="L129" i="18" s="1"/>
  <c r="K129" i="18" a="1"/>
  <c r="K129" i="18" s="1"/>
  <c r="J129" i="18" a="1"/>
  <c r="J129" i="18" s="1"/>
  <c r="I129" i="18" a="1"/>
  <c r="I129" i="18" s="1"/>
  <c r="S128" i="18" a="1"/>
  <c r="S128" i="18" s="1"/>
  <c r="R128" i="18" a="1"/>
  <c r="R128" i="18" s="1"/>
  <c r="Q128" i="18" a="1"/>
  <c r="Q128" i="18" s="1"/>
  <c r="P128" i="18" a="1"/>
  <c r="P128" i="18" s="1"/>
  <c r="O128" i="18" a="1"/>
  <c r="O128" i="18" s="1"/>
  <c r="N128" i="18" a="1"/>
  <c r="N128" i="18" s="1"/>
  <c r="M128" i="18" a="1"/>
  <c r="M128" i="18" s="1"/>
  <c r="L128" i="18" a="1"/>
  <c r="L128" i="18" s="1"/>
  <c r="K128" i="18" a="1"/>
  <c r="K128" i="18" s="1"/>
  <c r="J128" i="18" a="1"/>
  <c r="J128" i="18" s="1"/>
  <c r="I128" i="18" a="1"/>
  <c r="I128" i="18" s="1"/>
  <c r="S127" i="18" a="1"/>
  <c r="S127" i="18" s="1"/>
  <c r="R127" i="18" a="1"/>
  <c r="R127" i="18" s="1"/>
  <c r="Q127" i="18" a="1"/>
  <c r="Q127" i="18" s="1"/>
  <c r="P127" i="18" a="1"/>
  <c r="P127" i="18" s="1"/>
  <c r="O127" i="18" a="1"/>
  <c r="O127" i="18" s="1"/>
  <c r="N127" i="18" a="1"/>
  <c r="N127" i="18" s="1"/>
  <c r="M127" i="18" a="1"/>
  <c r="M127" i="18" s="1"/>
  <c r="L127" i="18" a="1"/>
  <c r="L127" i="18" s="1"/>
  <c r="K127" i="18" a="1"/>
  <c r="K127" i="18" s="1"/>
  <c r="J127" i="18" a="1"/>
  <c r="J127" i="18" s="1"/>
  <c r="I127" i="18" a="1"/>
  <c r="I127" i="18" s="1"/>
  <c r="S126" i="18" a="1"/>
  <c r="S126" i="18" s="1"/>
  <c r="R126" i="18" a="1"/>
  <c r="R126" i="18" s="1"/>
  <c r="Q126" i="18" a="1"/>
  <c r="Q126" i="18" s="1"/>
  <c r="P126" i="18" a="1"/>
  <c r="P126" i="18" s="1"/>
  <c r="O126" i="18" a="1"/>
  <c r="O126" i="18" s="1"/>
  <c r="N126" i="18" a="1"/>
  <c r="N126" i="18" s="1"/>
  <c r="M126" i="18" a="1"/>
  <c r="M126" i="18" s="1"/>
  <c r="L126" i="18" a="1"/>
  <c r="L126" i="18" s="1"/>
  <c r="K126" i="18" a="1"/>
  <c r="K126" i="18" s="1"/>
  <c r="J126" i="18" a="1"/>
  <c r="J126" i="18" s="1"/>
  <c r="I126" i="18" a="1"/>
  <c r="I126" i="18" s="1"/>
  <c r="S125" i="18" a="1"/>
  <c r="S125" i="18" s="1"/>
  <c r="R125" i="18" a="1"/>
  <c r="R125" i="18" s="1"/>
  <c r="Q125" i="18" a="1"/>
  <c r="Q125" i="18" s="1"/>
  <c r="P125" i="18" a="1"/>
  <c r="P125" i="18" s="1"/>
  <c r="O125" i="18" a="1"/>
  <c r="O125" i="18" s="1"/>
  <c r="N125" i="18" a="1"/>
  <c r="N125" i="18" s="1"/>
  <c r="M125" i="18" a="1"/>
  <c r="M125" i="18" s="1"/>
  <c r="L125" i="18" a="1"/>
  <c r="L125" i="18" s="1"/>
  <c r="K125" i="18" a="1"/>
  <c r="K125" i="18" s="1"/>
  <c r="J125" i="18" a="1"/>
  <c r="J125" i="18" s="1"/>
  <c r="I125" i="18" a="1"/>
  <c r="I125" i="18" s="1"/>
  <c r="S124" i="18" a="1"/>
  <c r="S124" i="18" s="1"/>
  <c r="R124" i="18" a="1"/>
  <c r="R124" i="18" s="1"/>
  <c r="Q124" i="18" a="1"/>
  <c r="Q124" i="18" s="1"/>
  <c r="P124" i="18" a="1"/>
  <c r="P124" i="18" s="1"/>
  <c r="O124" i="18" a="1"/>
  <c r="O124" i="18" s="1"/>
  <c r="N124" i="18" a="1"/>
  <c r="N124" i="18" s="1"/>
  <c r="M124" i="18" a="1"/>
  <c r="M124" i="18" s="1"/>
  <c r="L124" i="18" a="1"/>
  <c r="L124" i="18" s="1"/>
  <c r="K124" i="18" a="1"/>
  <c r="K124" i="18" s="1"/>
  <c r="J124" i="18" a="1"/>
  <c r="J124" i="18" s="1"/>
  <c r="I124" i="18" a="1"/>
  <c r="I124" i="18" s="1"/>
  <c r="S123" i="18" a="1"/>
  <c r="S123" i="18" s="1"/>
  <c r="R123" i="18" a="1"/>
  <c r="R123" i="18" s="1"/>
  <c r="Q123" i="18" a="1"/>
  <c r="Q123" i="18" s="1"/>
  <c r="P123" i="18" a="1"/>
  <c r="P123" i="18" s="1"/>
  <c r="O123" i="18" a="1"/>
  <c r="O123" i="18" s="1"/>
  <c r="N123" i="18" a="1"/>
  <c r="N123" i="18" s="1"/>
  <c r="M123" i="18" a="1"/>
  <c r="M123" i="18" s="1"/>
  <c r="L123" i="18" a="1"/>
  <c r="L123" i="18" s="1"/>
  <c r="K123" i="18" a="1"/>
  <c r="K123" i="18" s="1"/>
  <c r="J123" i="18" a="1"/>
  <c r="J123" i="18" s="1"/>
  <c r="I123" i="18" a="1"/>
  <c r="I123" i="18" s="1"/>
  <c r="S122" i="18" a="1"/>
  <c r="S122" i="18" s="1"/>
  <c r="R122" i="18" a="1"/>
  <c r="R122" i="18" s="1"/>
  <c r="Q122" i="18" a="1"/>
  <c r="Q122" i="18" s="1"/>
  <c r="P122" i="18" a="1"/>
  <c r="P122" i="18" s="1"/>
  <c r="O122" i="18" a="1"/>
  <c r="O122" i="18" s="1"/>
  <c r="N122" i="18" a="1"/>
  <c r="N122" i="18" s="1"/>
  <c r="M122" i="18" a="1"/>
  <c r="M122" i="18" s="1"/>
  <c r="L122" i="18" a="1"/>
  <c r="L122" i="18" s="1"/>
  <c r="K122" i="18" a="1"/>
  <c r="K122" i="18" s="1"/>
  <c r="J122" i="18" a="1"/>
  <c r="J122" i="18" s="1"/>
  <c r="I122" i="18" a="1"/>
  <c r="I122" i="18" s="1"/>
  <c r="S121" i="18" a="1"/>
  <c r="S121" i="18" s="1"/>
  <c r="R121" i="18" a="1"/>
  <c r="R121" i="18" s="1"/>
  <c r="Q121" i="18" a="1"/>
  <c r="Q121" i="18" s="1"/>
  <c r="P121" i="18" a="1"/>
  <c r="P121" i="18" s="1"/>
  <c r="O121" i="18" a="1"/>
  <c r="O121" i="18" s="1"/>
  <c r="N121" i="18" a="1"/>
  <c r="N121" i="18" s="1"/>
  <c r="M121" i="18" a="1"/>
  <c r="M121" i="18" s="1"/>
  <c r="L121" i="18" a="1"/>
  <c r="L121" i="18" s="1"/>
  <c r="K121" i="18" a="1"/>
  <c r="K121" i="18" s="1"/>
  <c r="J121" i="18" a="1"/>
  <c r="J121" i="18" s="1"/>
  <c r="I121" i="18" a="1"/>
  <c r="I121" i="18" s="1"/>
  <c r="S120" i="18" a="1"/>
  <c r="S120" i="18" s="1"/>
  <c r="R120" i="18" a="1"/>
  <c r="R120" i="18" s="1"/>
  <c r="Q120" i="18" a="1"/>
  <c r="Q120" i="18" s="1"/>
  <c r="P120" i="18" a="1"/>
  <c r="P120" i="18" s="1"/>
  <c r="O120" i="18" a="1"/>
  <c r="O120" i="18" s="1"/>
  <c r="N120" i="18" a="1"/>
  <c r="N120" i="18" s="1"/>
  <c r="M120" i="18" a="1"/>
  <c r="M120" i="18" s="1"/>
  <c r="L120" i="18" a="1"/>
  <c r="L120" i="18" s="1"/>
  <c r="K120" i="18" a="1"/>
  <c r="K120" i="18" s="1"/>
  <c r="J120" i="18" a="1"/>
  <c r="J120" i="18" s="1"/>
  <c r="I120" i="18" a="1"/>
  <c r="I120" i="18" s="1"/>
  <c r="S119" i="18" a="1"/>
  <c r="S119" i="18" s="1"/>
  <c r="R119" i="18" a="1"/>
  <c r="R119" i="18" s="1"/>
  <c r="Q119" i="18" a="1"/>
  <c r="Q119" i="18" s="1"/>
  <c r="P119" i="18" a="1"/>
  <c r="P119" i="18" s="1"/>
  <c r="O119" i="18" a="1"/>
  <c r="O119" i="18" s="1"/>
  <c r="N119" i="18" a="1"/>
  <c r="N119" i="18" s="1"/>
  <c r="M119" i="18" a="1"/>
  <c r="M119" i="18" s="1"/>
  <c r="L119" i="18" a="1"/>
  <c r="L119" i="18" s="1"/>
  <c r="K119" i="18" a="1"/>
  <c r="K119" i="18" s="1"/>
  <c r="J119" i="18" a="1"/>
  <c r="J119" i="18" s="1"/>
  <c r="I119" i="18" a="1"/>
  <c r="I119" i="18" s="1"/>
  <c r="S118" i="18" a="1"/>
  <c r="S118" i="18" s="1"/>
  <c r="R118" i="18" a="1"/>
  <c r="R118" i="18" s="1"/>
  <c r="Q118" i="18" a="1"/>
  <c r="Q118" i="18" s="1"/>
  <c r="P118" i="18" a="1"/>
  <c r="P118" i="18" s="1"/>
  <c r="O118" i="18" a="1"/>
  <c r="O118" i="18" s="1"/>
  <c r="N118" i="18" a="1"/>
  <c r="N118" i="18" s="1"/>
  <c r="M118" i="18" a="1"/>
  <c r="M118" i="18" s="1"/>
  <c r="L118" i="18" a="1"/>
  <c r="L118" i="18" s="1"/>
  <c r="K118" i="18" a="1"/>
  <c r="K118" i="18" s="1"/>
  <c r="J118" i="18" a="1"/>
  <c r="J118" i="18" s="1"/>
  <c r="I118" i="18" a="1"/>
  <c r="I118" i="18" s="1"/>
  <c r="S117" i="18" a="1"/>
  <c r="S117" i="18" s="1"/>
  <c r="R117" i="18" a="1"/>
  <c r="R117" i="18" s="1"/>
  <c r="Q117" i="18" a="1"/>
  <c r="Q117" i="18" s="1"/>
  <c r="P117" i="18" a="1"/>
  <c r="P117" i="18" s="1"/>
  <c r="O117" i="18" a="1"/>
  <c r="O117" i="18" s="1"/>
  <c r="N117" i="18" a="1"/>
  <c r="N117" i="18" s="1"/>
  <c r="M117" i="18" a="1"/>
  <c r="M117" i="18" s="1"/>
  <c r="L117" i="18" a="1"/>
  <c r="L117" i="18" s="1"/>
  <c r="K117" i="18" a="1"/>
  <c r="K117" i="18" s="1"/>
  <c r="J117" i="18" a="1"/>
  <c r="J117" i="18" s="1"/>
  <c r="I117" i="18" a="1"/>
  <c r="I117" i="18" s="1"/>
  <c r="S116" i="18" a="1"/>
  <c r="S116" i="18" s="1"/>
  <c r="R116" i="18" a="1"/>
  <c r="R116" i="18" s="1"/>
  <c r="Q116" i="18" a="1"/>
  <c r="Q116" i="18" s="1"/>
  <c r="P116" i="18" a="1"/>
  <c r="P116" i="18" s="1"/>
  <c r="O116" i="18" a="1"/>
  <c r="O116" i="18" s="1"/>
  <c r="N116" i="18" a="1"/>
  <c r="N116" i="18" s="1"/>
  <c r="M116" i="18" a="1"/>
  <c r="M116" i="18" s="1"/>
  <c r="L116" i="18" a="1"/>
  <c r="L116" i="18" s="1"/>
  <c r="K116" i="18" a="1"/>
  <c r="K116" i="18" s="1"/>
  <c r="J116" i="18" a="1"/>
  <c r="J116" i="18" s="1"/>
  <c r="I116" i="18" a="1"/>
  <c r="I116" i="18" s="1"/>
  <c r="S115" i="18" a="1"/>
  <c r="S115" i="18" s="1"/>
  <c r="R115" i="18" a="1"/>
  <c r="R115" i="18" s="1"/>
  <c r="Q115" i="18" a="1"/>
  <c r="Q115" i="18" s="1"/>
  <c r="P115" i="18" a="1"/>
  <c r="P115" i="18" s="1"/>
  <c r="O115" i="18" a="1"/>
  <c r="O115" i="18" s="1"/>
  <c r="N115" i="18" a="1"/>
  <c r="N115" i="18" s="1"/>
  <c r="M115" i="18" a="1"/>
  <c r="M115" i="18" s="1"/>
  <c r="L115" i="18" a="1"/>
  <c r="L115" i="18" s="1"/>
  <c r="K115" i="18" a="1"/>
  <c r="K115" i="18" s="1"/>
  <c r="J115" i="18" a="1"/>
  <c r="J115" i="18" s="1"/>
  <c r="I115" i="18" a="1"/>
  <c r="I115" i="18" s="1"/>
  <c r="S325" i="16" l="1"/>
  <c r="S326" i="16"/>
  <c r="S327" i="16"/>
  <c r="S328" i="16"/>
  <c r="S329" i="16"/>
  <c r="S330" i="16"/>
  <c r="S331" i="16"/>
  <c r="S332" i="16"/>
  <c r="S333" i="16"/>
  <c r="S334" i="16"/>
  <c r="S335" i="16"/>
  <c r="S336" i="16"/>
  <c r="G166" i="18"/>
  <c r="J166" i="18"/>
  <c r="G170" i="18"/>
  <c r="G169" i="18"/>
  <c r="G167" i="18"/>
  <c r="G165" i="18"/>
  <c r="G164" i="18"/>
  <c r="T214" i="18"/>
  <c r="T215" i="18"/>
  <c r="T216" i="18"/>
  <c r="T217" i="18"/>
  <c r="T218" i="18"/>
  <c r="T219" i="18"/>
  <c r="T220" i="18"/>
  <c r="T221" i="18"/>
  <c r="T237" i="18"/>
  <c r="T238" i="18"/>
  <c r="T239" i="18"/>
  <c r="T240" i="18"/>
  <c r="T241" i="18"/>
  <c r="T242" i="18"/>
  <c r="T243" i="18"/>
  <c r="T244" i="18"/>
  <c r="T245" i="18"/>
  <c r="T246" i="18"/>
  <c r="T247" i="18"/>
  <c r="G151" i="18"/>
  <c r="G154" i="18"/>
  <c r="G195" i="18"/>
  <c r="G214" i="18"/>
  <c r="G215" i="18"/>
  <c r="G220" i="18"/>
  <c r="G237" i="18"/>
  <c r="G241" i="18"/>
  <c r="G250" i="18"/>
  <c r="G252" i="18"/>
  <c r="G254" i="18"/>
  <c r="G257" i="18"/>
  <c r="G258" i="18"/>
  <c r="G259" i="18"/>
  <c r="G281" i="18"/>
  <c r="G286" i="18"/>
  <c r="G327" i="18"/>
  <c r="G328" i="18"/>
  <c r="G329" i="18"/>
  <c r="G330" i="18"/>
  <c r="G333" i="18"/>
  <c r="G334" i="18"/>
  <c r="G338" i="18"/>
  <c r="G340" i="18"/>
  <c r="G341" i="18"/>
  <c r="G350" i="18"/>
  <c r="G353" i="18"/>
  <c r="G364" i="18"/>
  <c r="G366" i="18"/>
  <c r="G369" i="18"/>
  <c r="G372" i="18"/>
  <c r="G377" i="18"/>
  <c r="G379" i="18"/>
  <c r="G382" i="18"/>
  <c r="G392" i="18"/>
  <c r="G393" i="18"/>
  <c r="G394" i="18"/>
  <c r="G396" i="18"/>
  <c r="G397" i="18"/>
  <c r="G414" i="18"/>
  <c r="G416" i="18"/>
  <c r="G417" i="18"/>
  <c r="G418" i="18"/>
  <c r="G423" i="18"/>
  <c r="G425" i="18"/>
  <c r="G428" i="18"/>
  <c r="G429" i="18"/>
  <c r="G6" i="18"/>
  <c r="G7" i="18"/>
  <c r="G10" i="18"/>
  <c r="G11" i="18"/>
  <c r="G13" i="18"/>
  <c r="G14" i="18"/>
  <c r="G15" i="18"/>
  <c r="G17" i="18"/>
  <c r="G19" i="18"/>
  <c r="G22" i="18"/>
  <c r="G23" i="18"/>
  <c r="G25" i="18"/>
  <c r="G27" i="18"/>
  <c r="G28" i="18"/>
  <c r="G29" i="18"/>
  <c r="G32" i="18"/>
  <c r="G33" i="18"/>
  <c r="G34" i="18"/>
  <c r="G35" i="18"/>
  <c r="G36" i="18"/>
  <c r="G37" i="18"/>
  <c r="G38" i="18"/>
  <c r="G39" i="18"/>
  <c r="G40" i="18"/>
  <c r="G41" i="18"/>
  <c r="G47" i="18"/>
  <c r="G50" i="18"/>
  <c r="G51" i="18"/>
  <c r="G60" i="18"/>
  <c r="G61" i="18"/>
  <c r="G62" i="18"/>
  <c r="G63" i="18"/>
  <c r="G66" i="18"/>
  <c r="G68" i="18"/>
  <c r="G70" i="18"/>
  <c r="G71" i="18"/>
  <c r="G72" i="18"/>
  <c r="G73" i="18"/>
  <c r="G74" i="18"/>
  <c r="G75" i="18"/>
  <c r="G76" i="18"/>
  <c r="G77" i="18"/>
  <c r="G79" i="18"/>
  <c r="G80" i="18"/>
  <c r="G81" i="18"/>
  <c r="G82" i="18"/>
  <c r="G84" i="18"/>
  <c r="G85" i="18"/>
  <c r="G86" i="18"/>
  <c r="G87" i="18"/>
  <c r="G88" i="18"/>
  <c r="G89" i="18"/>
  <c r="G92" i="18"/>
  <c r="T325" i="16"/>
  <c r="T326" i="16"/>
  <c r="T327" i="16"/>
  <c r="T328" i="16"/>
  <c r="T329" i="16"/>
  <c r="T330" i="16"/>
  <c r="T331" i="16"/>
  <c r="T332" i="16"/>
  <c r="T333" i="16"/>
  <c r="T334" i="16"/>
  <c r="T335" i="16"/>
  <c r="T336" i="16"/>
  <c r="G168" i="18" l="1"/>
  <c r="G435" i="18"/>
  <c r="H435" i="18" s="1"/>
  <c r="G130" i="18"/>
  <c r="H130" i="18" s="1"/>
  <c r="G431" i="18"/>
  <c r="H431" i="18" s="1"/>
  <c r="G126" i="18"/>
  <c r="H126" i="18" s="1"/>
  <c r="G434" i="18"/>
  <c r="H434" i="18" s="1"/>
  <c r="G129" i="18"/>
  <c r="H129" i="18" s="1"/>
  <c r="G437" i="18"/>
  <c r="H437" i="18" s="1"/>
  <c r="G132" i="18"/>
  <c r="H132" i="18" s="1"/>
  <c r="G433" i="18"/>
  <c r="H433" i="18" s="1"/>
  <c r="G128" i="18"/>
  <c r="H128" i="18" s="1"/>
  <c r="G436" i="18"/>
  <c r="H436" i="18" s="1"/>
  <c r="G131" i="18"/>
  <c r="H131" i="18" s="1"/>
  <c r="G432" i="18"/>
  <c r="H432" i="18" s="1"/>
  <c r="G127" i="18"/>
  <c r="H127" i="18" s="1"/>
  <c r="S404" i="18" l="1" a="1"/>
  <c r="S404" i="18" s="1"/>
  <c r="R404" i="18" a="1"/>
  <c r="R404" i="18" s="1"/>
  <c r="Q404" i="18" a="1"/>
  <c r="Q404" i="18" s="1"/>
  <c r="P404" i="18" a="1"/>
  <c r="P404" i="18" s="1"/>
  <c r="O404" i="18" a="1"/>
  <c r="O404" i="18" s="1"/>
  <c r="N404" i="18" a="1"/>
  <c r="N404" i="18" s="1"/>
  <c r="M404" i="18" a="1"/>
  <c r="M404" i="18" s="1"/>
  <c r="L404" i="18" a="1"/>
  <c r="L404" i="18" s="1"/>
  <c r="K404" i="18" a="1"/>
  <c r="K404" i="18" s="1"/>
  <c r="J404" i="18" a="1"/>
  <c r="J404" i="18" s="1"/>
  <c r="I404" i="18" a="1"/>
  <c r="I404" i="18" s="1"/>
  <c r="F404" i="18"/>
  <c r="J406" i="18" a="1"/>
  <c r="J406" i="18" s="1"/>
  <c r="K406" i="18" a="1"/>
  <c r="K406" i="18" s="1"/>
  <c r="L406" i="18" a="1"/>
  <c r="L406" i="18" s="1"/>
  <c r="M406" i="18" a="1"/>
  <c r="M406" i="18" s="1"/>
  <c r="N406" i="18" a="1"/>
  <c r="N406" i="18" s="1"/>
  <c r="O406" i="18" a="1"/>
  <c r="O406" i="18" s="1"/>
  <c r="P406" i="18" a="1"/>
  <c r="P406" i="18" s="1"/>
  <c r="Q406" i="18" a="1"/>
  <c r="Q406" i="18" s="1"/>
  <c r="R406" i="18" a="1"/>
  <c r="R406" i="18" s="1"/>
  <c r="S406" i="18" a="1"/>
  <c r="S406" i="18" s="1"/>
  <c r="T404" i="18" l="1"/>
  <c r="T406" i="18"/>
  <c r="I405" i="18"/>
  <c r="J405" i="18" l="1"/>
  <c r="K405" i="18" s="1"/>
  <c r="L405" i="18" s="1"/>
  <c r="M405" i="18" s="1"/>
  <c r="N405" i="18" s="1"/>
  <c r="O405" i="18" s="1"/>
  <c r="P405" i="18" s="1"/>
  <c r="Q405" i="18" s="1"/>
  <c r="R405" i="18" s="1"/>
  <c r="T3" i="16"/>
  <c r="T4" i="16"/>
  <c r="T5" i="16"/>
  <c r="T6" i="16"/>
  <c r="T7" i="16"/>
  <c r="T8" i="16"/>
  <c r="T9" i="16"/>
  <c r="T10" i="16"/>
  <c r="T11" i="16"/>
  <c r="T12" i="16"/>
  <c r="T13" i="16"/>
  <c r="T14" i="16"/>
  <c r="T15" i="16"/>
  <c r="T16" i="16"/>
  <c r="T17" i="16"/>
  <c r="T18" i="16"/>
  <c r="T19" i="16"/>
  <c r="T20" i="16"/>
  <c r="T21" i="16"/>
  <c r="T22" i="16"/>
  <c r="T23" i="16"/>
  <c r="T24" i="16"/>
  <c r="T25" i="16"/>
  <c r="T26" i="16"/>
  <c r="T27" i="16"/>
  <c r="T28" i="16"/>
  <c r="T29" i="16"/>
  <c r="T30" i="16"/>
  <c r="T31" i="16"/>
  <c r="T32" i="16"/>
  <c r="T33" i="16"/>
  <c r="T34" i="16"/>
  <c r="T35" i="16"/>
  <c r="T36" i="16"/>
  <c r="T37" i="16"/>
  <c r="T38" i="16"/>
  <c r="T39" i="16"/>
  <c r="T40" i="16"/>
  <c r="T41" i="16"/>
  <c r="T42" i="16"/>
  <c r="T43" i="16"/>
  <c r="T44" i="16"/>
  <c r="T45" i="16"/>
  <c r="T46" i="16"/>
  <c r="T47" i="16"/>
  <c r="T48" i="16"/>
  <c r="T49" i="16"/>
  <c r="T50" i="16"/>
  <c r="T51" i="16"/>
  <c r="T52" i="16"/>
  <c r="T53" i="16"/>
  <c r="T54" i="16"/>
  <c r="T55" i="16"/>
  <c r="T56" i="16"/>
  <c r="T57" i="16"/>
  <c r="T58" i="16"/>
  <c r="T59" i="16"/>
  <c r="T60" i="16"/>
  <c r="T61" i="16"/>
  <c r="T62" i="16"/>
  <c r="T63" i="16"/>
  <c r="T64" i="16"/>
  <c r="T65" i="16"/>
  <c r="T66" i="16"/>
  <c r="T67" i="16"/>
  <c r="T68" i="16"/>
  <c r="T69" i="16"/>
  <c r="T70" i="16"/>
  <c r="T71" i="16"/>
  <c r="T72" i="16"/>
  <c r="T73" i="16"/>
  <c r="T74" i="16"/>
  <c r="T75" i="16"/>
  <c r="T76" i="16"/>
  <c r="T77" i="16"/>
  <c r="T78" i="16"/>
  <c r="T79" i="16"/>
  <c r="T80" i="16"/>
  <c r="T81" i="16"/>
  <c r="T82" i="16"/>
  <c r="T83" i="16"/>
  <c r="T84" i="16"/>
  <c r="T85" i="16"/>
  <c r="T86" i="16"/>
  <c r="T87" i="16"/>
  <c r="T88" i="16"/>
  <c r="T89" i="16"/>
  <c r="T90" i="16"/>
  <c r="T91" i="16"/>
  <c r="T92" i="16"/>
  <c r="T93" i="16"/>
  <c r="T94" i="16"/>
  <c r="T95" i="16"/>
  <c r="T96" i="16"/>
  <c r="T97" i="16"/>
  <c r="T98" i="16"/>
  <c r="T99" i="16"/>
  <c r="T100" i="16"/>
  <c r="T101" i="16"/>
  <c r="T102" i="16"/>
  <c r="T103" i="16"/>
  <c r="T104" i="16"/>
  <c r="T105" i="16"/>
  <c r="T106" i="16"/>
  <c r="T107" i="16"/>
  <c r="T108" i="16"/>
  <c r="T109" i="16"/>
  <c r="T110" i="16"/>
  <c r="T111" i="16"/>
  <c r="T112" i="16"/>
  <c r="T113" i="16"/>
  <c r="T114" i="16"/>
  <c r="T115" i="16"/>
  <c r="T116" i="16"/>
  <c r="T117" i="16"/>
  <c r="T118" i="16"/>
  <c r="T119" i="16"/>
  <c r="T120" i="16"/>
  <c r="T121" i="16"/>
  <c r="T122" i="16"/>
  <c r="T123" i="16"/>
  <c r="T124" i="16"/>
  <c r="T125" i="16"/>
  <c r="T126" i="16"/>
  <c r="T127" i="16"/>
  <c r="T128" i="16"/>
  <c r="T129" i="16"/>
  <c r="T130" i="16"/>
  <c r="T131" i="16"/>
  <c r="T132" i="16"/>
  <c r="T133" i="16"/>
  <c r="T134" i="16"/>
  <c r="T135" i="16"/>
  <c r="T136" i="16"/>
  <c r="T137" i="16"/>
  <c r="T138" i="16"/>
  <c r="T139" i="16"/>
  <c r="T140" i="16"/>
  <c r="T141" i="16"/>
  <c r="T142" i="16"/>
  <c r="T143" i="16"/>
  <c r="T144" i="16"/>
  <c r="T145" i="16"/>
  <c r="T146" i="16"/>
  <c r="T147" i="16"/>
  <c r="T148" i="16"/>
  <c r="T149" i="16"/>
  <c r="T150" i="16"/>
  <c r="T151" i="16"/>
  <c r="T152" i="16"/>
  <c r="T153" i="16"/>
  <c r="T154" i="16"/>
  <c r="T155" i="16"/>
  <c r="T156" i="16"/>
  <c r="T157" i="16"/>
  <c r="T158" i="16"/>
  <c r="T159" i="16"/>
  <c r="T160" i="16"/>
  <c r="T161" i="16"/>
  <c r="T162" i="16"/>
  <c r="T163" i="16"/>
  <c r="T164" i="16"/>
  <c r="T165" i="16"/>
  <c r="T166" i="16"/>
  <c r="T167" i="16"/>
  <c r="T168" i="16"/>
  <c r="T169" i="16"/>
  <c r="T170" i="16"/>
  <c r="T171" i="16"/>
  <c r="T172" i="16"/>
  <c r="T173" i="16"/>
  <c r="T174" i="16"/>
  <c r="T175" i="16"/>
  <c r="T176" i="16"/>
  <c r="T177" i="16"/>
  <c r="T178" i="16"/>
  <c r="T179" i="16"/>
  <c r="T180" i="16"/>
  <c r="T181" i="16"/>
  <c r="T182" i="16"/>
  <c r="T183" i="16"/>
  <c r="T184" i="16"/>
  <c r="T185" i="16"/>
  <c r="T186" i="16"/>
  <c r="T187" i="16"/>
  <c r="T188" i="16"/>
  <c r="T189" i="16"/>
  <c r="T190" i="16"/>
  <c r="T191" i="16"/>
  <c r="T192" i="16"/>
  <c r="T193" i="16"/>
  <c r="T194" i="16"/>
  <c r="T195" i="16"/>
  <c r="T196" i="16"/>
  <c r="T197" i="16"/>
  <c r="T198" i="16"/>
  <c r="T199" i="16"/>
  <c r="T200" i="16"/>
  <c r="T201" i="16"/>
  <c r="T202" i="16"/>
  <c r="T203" i="16"/>
  <c r="T204" i="16"/>
  <c r="T205" i="16"/>
  <c r="T206" i="16"/>
  <c r="T207" i="16"/>
  <c r="T208" i="16"/>
  <c r="T209" i="16"/>
  <c r="T210" i="16"/>
  <c r="T211" i="16"/>
  <c r="T212" i="16"/>
  <c r="T213" i="16"/>
  <c r="T214" i="16"/>
  <c r="T215" i="16"/>
  <c r="T216" i="16"/>
  <c r="T217" i="16"/>
  <c r="T218" i="16"/>
  <c r="T219" i="16"/>
  <c r="T220" i="16"/>
  <c r="T221" i="16"/>
  <c r="T222" i="16"/>
  <c r="T223" i="16"/>
  <c r="T224" i="16"/>
  <c r="T225" i="16"/>
  <c r="T226" i="16"/>
  <c r="T227" i="16"/>
  <c r="T228" i="16"/>
  <c r="T229" i="16"/>
  <c r="T230" i="16"/>
  <c r="T231" i="16"/>
  <c r="T232" i="16"/>
  <c r="T233" i="16"/>
  <c r="T234" i="16"/>
  <c r="T235" i="16"/>
  <c r="T236" i="16"/>
  <c r="T237" i="16"/>
  <c r="T238" i="16"/>
  <c r="T239" i="16"/>
  <c r="T240" i="16"/>
  <c r="T241" i="16"/>
  <c r="T242" i="16"/>
  <c r="T243" i="16"/>
  <c r="T244" i="16"/>
  <c r="T245" i="16"/>
  <c r="T246" i="16"/>
  <c r="T247" i="16"/>
  <c r="T248" i="16"/>
  <c r="T249" i="16"/>
  <c r="T250" i="16"/>
  <c r="T251" i="16"/>
  <c r="T252" i="16"/>
  <c r="T253" i="16"/>
  <c r="T254" i="16"/>
  <c r="T255" i="16"/>
  <c r="T256" i="16"/>
  <c r="T257" i="16"/>
  <c r="T258" i="16"/>
  <c r="T259" i="16"/>
  <c r="T260" i="16"/>
  <c r="T261" i="16"/>
  <c r="T262" i="16"/>
  <c r="T263" i="16"/>
  <c r="T264" i="16"/>
  <c r="T265" i="16"/>
  <c r="T266" i="16"/>
  <c r="T267" i="16"/>
  <c r="T268" i="16"/>
  <c r="T269" i="16"/>
  <c r="T270" i="16"/>
  <c r="T271" i="16"/>
  <c r="T272" i="16"/>
  <c r="T273" i="16"/>
  <c r="T274" i="16"/>
  <c r="T275" i="16"/>
  <c r="T276" i="16"/>
  <c r="T277" i="16"/>
  <c r="T278" i="16"/>
  <c r="T279" i="16"/>
  <c r="T280" i="16"/>
  <c r="T281" i="16"/>
  <c r="T282" i="16"/>
  <c r="T283" i="16"/>
  <c r="T284" i="16"/>
  <c r="T285" i="16"/>
  <c r="T286" i="16"/>
  <c r="T287" i="16"/>
  <c r="T288" i="16"/>
  <c r="T289" i="16"/>
  <c r="T290" i="16"/>
  <c r="T291" i="16"/>
  <c r="T292" i="16"/>
  <c r="T293" i="16"/>
  <c r="T294" i="16"/>
  <c r="T295" i="16"/>
  <c r="T296" i="16"/>
  <c r="T297" i="16"/>
  <c r="T298" i="16"/>
  <c r="T299" i="16"/>
  <c r="T300" i="16"/>
  <c r="T301" i="16"/>
  <c r="T302" i="16"/>
  <c r="T303" i="16"/>
  <c r="T304" i="16"/>
  <c r="T305" i="16"/>
  <c r="T306" i="16"/>
  <c r="T307" i="16"/>
  <c r="T308" i="16"/>
  <c r="T309" i="16"/>
  <c r="T310" i="16"/>
  <c r="T311" i="16"/>
  <c r="T312" i="16"/>
  <c r="T313" i="16"/>
  <c r="T314" i="16"/>
  <c r="T315" i="16"/>
  <c r="T316" i="16"/>
  <c r="T317" i="16"/>
  <c r="T318" i="16"/>
  <c r="T319" i="16"/>
  <c r="T320" i="16"/>
  <c r="T321" i="16"/>
  <c r="T322" i="16"/>
  <c r="T323" i="16"/>
  <c r="T324" i="16"/>
  <c r="T2" i="16"/>
  <c r="S13" i="16"/>
  <c r="G162" i="18" l="1"/>
  <c r="H162" i="18" s="1"/>
  <c r="G419" i="18"/>
  <c r="G420" i="18" s="1"/>
  <c r="T405" i="18"/>
  <c r="F214" i="18"/>
  <c r="F237" i="18"/>
  <c r="S266" i="18" a="1"/>
  <c r="S266" i="18" s="1"/>
  <c r="I183" i="18"/>
  <c r="O171" i="18" a="1"/>
  <c r="O171" i="18" s="1"/>
  <c r="N171" i="18" a="1"/>
  <c r="N171" i="18" s="1"/>
  <c r="O170" i="18" a="1"/>
  <c r="O170" i="18" s="1"/>
  <c r="N170" i="18" a="1"/>
  <c r="N170" i="18" s="1"/>
  <c r="O169" i="18" a="1"/>
  <c r="O169" i="18" s="1"/>
  <c r="N169" i="18" a="1"/>
  <c r="N169" i="18" s="1"/>
  <c r="O168" i="18" a="1"/>
  <c r="O168" i="18" s="1"/>
  <c r="N168" i="18" a="1"/>
  <c r="N168" i="18" s="1"/>
  <c r="O167" i="18" a="1"/>
  <c r="O167" i="18" s="1"/>
  <c r="N167" i="18" a="1"/>
  <c r="N167" i="18" s="1"/>
  <c r="O166" i="18" a="1"/>
  <c r="O166" i="18" s="1"/>
  <c r="N166" i="18" a="1"/>
  <c r="N166" i="18" s="1"/>
  <c r="O165" i="18" a="1"/>
  <c r="O165" i="18" s="1"/>
  <c r="N165" i="18" a="1"/>
  <c r="N165" i="18" s="1"/>
  <c r="O164" i="18" a="1"/>
  <c r="O164" i="18" s="1"/>
  <c r="N164" i="18" a="1"/>
  <c r="N164" i="18" s="1"/>
  <c r="S170" i="18"/>
  <c r="R170" i="18"/>
  <c r="Q170" i="18" a="1"/>
  <c r="Q170" i="18" s="1"/>
  <c r="P170" i="18" a="1"/>
  <c r="P170" i="18" s="1"/>
  <c r="M170" i="18"/>
  <c r="L170" i="18" a="1"/>
  <c r="L170" i="18" s="1"/>
  <c r="K170" i="18" a="1"/>
  <c r="K170" i="18" s="1"/>
  <c r="J170" i="18" a="1"/>
  <c r="J170" i="18" s="1"/>
  <c r="I170" i="18" a="1"/>
  <c r="I170" i="18" s="1"/>
  <c r="S169" i="18"/>
  <c r="R169" i="18"/>
  <c r="Q169" i="18" a="1"/>
  <c r="Q169" i="18" s="1"/>
  <c r="P169" i="18" a="1"/>
  <c r="P169" i="18" s="1"/>
  <c r="M169" i="18"/>
  <c r="L169" i="18" a="1"/>
  <c r="L169" i="18" s="1"/>
  <c r="K169" i="18" a="1"/>
  <c r="K169" i="18" s="1"/>
  <c r="J169" i="18" a="1"/>
  <c r="J169" i="18" s="1"/>
  <c r="I169" i="18" a="1"/>
  <c r="I169" i="18" s="1"/>
  <c r="S168" i="18"/>
  <c r="R168" i="18"/>
  <c r="Q168" i="18" a="1"/>
  <c r="Q168" i="18" s="1"/>
  <c r="P168" i="18" a="1"/>
  <c r="P168" i="18" s="1"/>
  <c r="M168" i="18"/>
  <c r="L168" i="18" a="1"/>
  <c r="L168" i="18" s="1"/>
  <c r="K168" i="18" a="1"/>
  <c r="K168" i="18" s="1"/>
  <c r="J168" i="18" a="1"/>
  <c r="J168" i="18" s="1"/>
  <c r="I168" i="18" a="1"/>
  <c r="I168" i="18" s="1"/>
  <c r="S167" i="18"/>
  <c r="R167" i="18"/>
  <c r="Q167" i="18" a="1"/>
  <c r="Q167" i="18" s="1"/>
  <c r="P167" i="18" a="1"/>
  <c r="P167" i="18" s="1"/>
  <c r="M167" i="18"/>
  <c r="L167" i="18" a="1"/>
  <c r="L167" i="18" s="1"/>
  <c r="K167" i="18" a="1"/>
  <c r="K167" i="18" s="1"/>
  <c r="J167" i="18" a="1"/>
  <c r="J167" i="18" s="1"/>
  <c r="I167" i="18" a="1"/>
  <c r="I167" i="18" s="1"/>
  <c r="S166" i="18"/>
  <c r="R166" i="18"/>
  <c r="Q166" i="18" a="1"/>
  <c r="Q166" i="18" s="1"/>
  <c r="P166" i="18" a="1"/>
  <c r="P166" i="18" s="1"/>
  <c r="M166" i="18"/>
  <c r="L166" i="18" a="1"/>
  <c r="L166" i="18" s="1"/>
  <c r="K166" i="18" a="1"/>
  <c r="K166" i="18" s="1"/>
  <c r="I166" i="18" a="1"/>
  <c r="I166" i="18" s="1"/>
  <c r="S165" i="18"/>
  <c r="R165" i="18"/>
  <c r="Q165" i="18" a="1"/>
  <c r="Q165" i="18" s="1"/>
  <c r="P165" i="18" a="1"/>
  <c r="P165" i="18" s="1"/>
  <c r="M165" i="18"/>
  <c r="L165" i="18" a="1"/>
  <c r="L165" i="18" s="1"/>
  <c r="K165" i="18" a="1"/>
  <c r="K165" i="18" s="1"/>
  <c r="J165" i="18" a="1"/>
  <c r="J165" i="18" s="1"/>
  <c r="I165" i="18" a="1"/>
  <c r="I165" i="18" s="1"/>
  <c r="S164" i="18"/>
  <c r="R164" i="18"/>
  <c r="Q164" i="18" a="1"/>
  <c r="Q164" i="18" s="1"/>
  <c r="P164" i="18" a="1"/>
  <c r="P164" i="18" s="1"/>
  <c r="M164" i="18"/>
  <c r="L164" i="18" a="1"/>
  <c r="L164" i="18" s="1"/>
  <c r="K164" i="18" a="1"/>
  <c r="K164" i="18" s="1"/>
  <c r="J164" i="18" a="1"/>
  <c r="J164" i="18" s="1"/>
  <c r="I164" i="18" a="1"/>
  <c r="I164" i="18" s="1"/>
  <c r="S449" i="18"/>
  <c r="S448" i="18"/>
  <c r="S447" i="18"/>
  <c r="S446" i="18"/>
  <c r="S444" i="18"/>
  <c r="S443" i="18"/>
  <c r="S442" i="18"/>
  <c r="S441" i="18"/>
  <c r="S440" i="18"/>
  <c r="S439" i="18"/>
  <c r="S438" i="18"/>
  <c r="S437" i="18"/>
  <c r="S430" i="18"/>
  <c r="S426" i="18" a="1"/>
  <c r="S426" i="18" s="1"/>
  <c r="S419" i="18" a="1"/>
  <c r="S419" i="18" s="1"/>
  <c r="S411" i="18" a="1"/>
  <c r="S411" i="18" s="1"/>
  <c r="S410" i="18" a="1"/>
  <c r="S410" i="18" s="1"/>
  <c r="S408" i="18" a="1"/>
  <c r="S408" i="18" s="1"/>
  <c r="S401" i="18" a="1"/>
  <c r="S401" i="18" s="1"/>
  <c r="S400" i="18" a="1"/>
  <c r="S400" i="18" s="1"/>
  <c r="S398" i="18" a="1"/>
  <c r="S398" i="18" s="1"/>
  <c r="S391" i="18" a="1"/>
  <c r="S391" i="18" s="1"/>
  <c r="S389" i="18" a="1"/>
  <c r="S389" i="18" s="1"/>
  <c r="S388" i="18" a="1"/>
  <c r="S388" i="18" s="1"/>
  <c r="S386" i="18" a="1"/>
  <c r="S386" i="18" s="1"/>
  <c r="S384" i="18" a="1"/>
  <c r="S384" i="18" s="1"/>
  <c r="S383" i="18" a="1"/>
  <c r="S383" i="18" s="1"/>
  <c r="S378" i="18" a="1"/>
  <c r="S378" i="18" s="1"/>
  <c r="S373" i="18" a="1"/>
  <c r="S373" i="18" s="1"/>
  <c r="S347" i="18" a="1"/>
  <c r="S347" i="18" s="1"/>
  <c r="S346" i="18" a="1"/>
  <c r="S346" i="18" s="1"/>
  <c r="S345" i="18" a="1"/>
  <c r="S345" i="18" s="1"/>
  <c r="S343" i="18" a="1"/>
  <c r="S343" i="18" s="1"/>
  <c r="S322" i="18" a="1"/>
  <c r="S322" i="18" s="1"/>
  <c r="S321" i="18" a="1"/>
  <c r="S321" i="18" s="1"/>
  <c r="S320" i="18" a="1"/>
  <c r="S320" i="18" s="1"/>
  <c r="S319" i="18" a="1"/>
  <c r="S319" i="18" s="1"/>
  <c r="S318" i="18" a="1"/>
  <c r="S318" i="18" s="1"/>
  <c r="S310" i="18" a="1"/>
  <c r="S310" i="18" s="1"/>
  <c r="S309" i="18" a="1"/>
  <c r="S309" i="18" s="1"/>
  <c r="S308" i="18" a="1"/>
  <c r="S308" i="18" s="1"/>
  <c r="S307" i="18" a="1"/>
  <c r="S307" i="18" s="1"/>
  <c r="S306" i="18" a="1"/>
  <c r="S306" i="18" s="1"/>
  <c r="S305" i="18" a="1"/>
  <c r="S305" i="18" s="1"/>
  <c r="S302" i="18" a="1"/>
  <c r="S302" i="18" s="1"/>
  <c r="S300" i="18" a="1"/>
  <c r="S300" i="18" s="1"/>
  <c r="S299" i="18" a="1"/>
  <c r="S299" i="18" s="1"/>
  <c r="S298" i="18" a="1"/>
  <c r="S298" i="18" s="1"/>
  <c r="S297" i="18" a="1"/>
  <c r="S297" i="18" s="1"/>
  <c r="S295" i="18" a="1"/>
  <c r="S295" i="18" s="1"/>
  <c r="S294" i="18" a="1"/>
  <c r="S294" i="18" s="1"/>
  <c r="S293" i="18" a="1"/>
  <c r="S293" i="18" s="1"/>
  <c r="S290" i="18" a="1"/>
  <c r="S290" i="18" s="1"/>
  <c r="S289" i="18" a="1"/>
  <c r="S289" i="18" s="1"/>
  <c r="S288" i="18" a="1"/>
  <c r="S288" i="18" s="1"/>
  <c r="S287" i="18" a="1"/>
  <c r="S287" i="18" s="1"/>
  <c r="S282" i="18" a="1"/>
  <c r="S282" i="18" s="1"/>
  <c r="S277" i="18" a="1"/>
  <c r="S277" i="18" s="1"/>
  <c r="S276" i="18" a="1"/>
  <c r="S276" i="18" s="1"/>
  <c r="S275" i="18" a="1"/>
  <c r="S275" i="18" s="1"/>
  <c r="S274" i="18" a="1"/>
  <c r="S274" i="18" s="1"/>
  <c r="S273" i="18" a="1"/>
  <c r="S273" i="18" s="1"/>
  <c r="S272" i="18" a="1"/>
  <c r="S272" i="18" s="1"/>
  <c r="S270" i="18" a="1"/>
  <c r="S270" i="18" s="1"/>
  <c r="S268" i="18" a="1"/>
  <c r="S268" i="18" s="1"/>
  <c r="S267" i="18" a="1"/>
  <c r="S267" i="18" s="1"/>
  <c r="S265" i="18" a="1"/>
  <c r="S265" i="18" s="1"/>
  <c r="S264" i="18" a="1"/>
  <c r="S264" i="18" s="1"/>
  <c r="S263" i="18" a="1"/>
  <c r="S263" i="18" s="1"/>
  <c r="S262" i="18" a="1"/>
  <c r="S262" i="18" s="1"/>
  <c r="S261" i="18" a="1"/>
  <c r="S261" i="18" s="1"/>
  <c r="S255" i="18" a="1"/>
  <c r="S255" i="18" s="1"/>
  <c r="S253" i="18" a="1"/>
  <c r="S253" i="18" s="1"/>
  <c r="S249" i="18" a="1"/>
  <c r="S249" i="18" s="1"/>
  <c r="S248" i="18" a="1"/>
  <c r="S248" i="18" s="1"/>
  <c r="S234" i="18" a="1"/>
  <c r="S234" i="18" s="1"/>
  <c r="S232" i="18" a="1"/>
  <c r="S232" i="18" s="1"/>
  <c r="S231" i="18" a="1"/>
  <c r="S231" i="18" s="1"/>
  <c r="S230" i="18" a="1"/>
  <c r="S230" i="18" s="1"/>
  <c r="S229" i="18" a="1"/>
  <c r="S229" i="18" s="1"/>
  <c r="S228" i="18" a="1"/>
  <c r="S228" i="18" s="1"/>
  <c r="S226" i="18" a="1"/>
  <c r="S226" i="18" s="1"/>
  <c r="S225" i="18" a="1"/>
  <c r="S225" i="18" s="1"/>
  <c r="S224" i="18" a="1"/>
  <c r="S224" i="18" s="1"/>
  <c r="S210" i="18" a="1"/>
  <c r="S210" i="18" s="1"/>
  <c r="S209" i="18" a="1"/>
  <c r="S209" i="18" s="1"/>
  <c r="S208" i="18" a="1"/>
  <c r="S208" i="18" s="1"/>
  <c r="S207" i="18" a="1"/>
  <c r="S207" i="18" s="1"/>
  <c r="S206" i="18" a="1"/>
  <c r="S206" i="18" s="1"/>
  <c r="S205" i="18" a="1"/>
  <c r="S205" i="18" s="1"/>
  <c r="S204" i="18" a="1"/>
  <c r="S204" i="18" s="1"/>
  <c r="S203" i="18" a="1"/>
  <c r="S203" i="18" s="1"/>
  <c r="S202" i="18" a="1"/>
  <c r="S202" i="18" s="1"/>
  <c r="S201" i="18" a="1"/>
  <c r="S201" i="18" s="1"/>
  <c r="S199" i="18" a="1"/>
  <c r="S199" i="18" s="1"/>
  <c r="S198" i="18" a="1"/>
  <c r="S198" i="18" s="1"/>
  <c r="S197" i="18" a="1"/>
  <c r="S197" i="18" s="1"/>
  <c r="S196" i="18" a="1"/>
  <c r="S196" i="18" s="1"/>
  <c r="S195" i="18" a="1"/>
  <c r="S195" i="18" s="1"/>
  <c r="S194" i="18" a="1"/>
  <c r="S194" i="18" s="1"/>
  <c r="S193" i="18" a="1"/>
  <c r="S193" i="18" s="1"/>
  <c r="S190" i="18" a="1"/>
  <c r="S190" i="18" s="1"/>
  <c r="S187" i="18" a="1"/>
  <c r="S187" i="18" s="1"/>
  <c r="S186" i="18" a="1"/>
  <c r="S186" i="18" s="1"/>
  <c r="S183" i="18" a="1"/>
  <c r="S183" i="18" s="1"/>
  <c r="S180" i="18" a="1"/>
  <c r="S180" i="18" s="1"/>
  <c r="S179" i="18" a="1"/>
  <c r="S179" i="18" s="1"/>
  <c r="S178" i="18" a="1"/>
  <c r="S178" i="18" s="1"/>
  <c r="S177" i="18" a="1"/>
  <c r="S177" i="18" s="1"/>
  <c r="S175" i="18"/>
  <c r="S174" i="18"/>
  <c r="S173" i="18"/>
  <c r="S172" i="18"/>
  <c r="S171" i="18"/>
  <c r="S162" i="18"/>
  <c r="S159" i="18"/>
  <c r="S157" i="18" a="1"/>
  <c r="S157" i="18" s="1"/>
  <c r="S156" i="18" a="1"/>
  <c r="S156" i="18" s="1"/>
  <c r="S155" i="18"/>
  <c r="S153" i="18"/>
  <c r="S150" i="18"/>
  <c r="S148" i="18"/>
  <c r="S147" i="18"/>
  <c r="S143" i="18"/>
  <c r="S139" i="18" a="1"/>
  <c r="S139" i="18" s="1"/>
  <c r="S138" i="18" a="1"/>
  <c r="S138" i="18" s="1"/>
  <c r="S137" i="18" a="1"/>
  <c r="S137" i="18" s="1"/>
  <c r="S135" i="18" a="1"/>
  <c r="S135" i="18" s="1"/>
  <c r="S134" i="18" a="1"/>
  <c r="S134" i="18" s="1"/>
  <c r="S132" i="18" a="1"/>
  <c r="S132" i="18" s="1"/>
  <c r="S31" i="18" a="1"/>
  <c r="S31" i="18" s="1"/>
  <c r="I195" i="18" a="1"/>
  <c r="I195" i="18" s="1"/>
  <c r="J195" i="18" a="1"/>
  <c r="J195" i="18" s="1"/>
  <c r="K195" i="18" a="1"/>
  <c r="K195" i="18" s="1"/>
  <c r="L195" i="18" a="1"/>
  <c r="L195" i="18" s="1"/>
  <c r="M195" i="18" a="1"/>
  <c r="M195" i="18" s="1"/>
  <c r="N195" i="18" a="1"/>
  <c r="N195" i="18" s="1"/>
  <c r="O195" i="18" a="1"/>
  <c r="O195" i="18" s="1"/>
  <c r="P195" i="18" a="1"/>
  <c r="P195" i="18" s="1"/>
  <c r="Q195" i="18" a="1"/>
  <c r="Q195" i="18" s="1"/>
  <c r="R195" i="18" a="1"/>
  <c r="R195" i="18" s="1"/>
  <c r="I156" i="18" a="1"/>
  <c r="I156" i="18" s="1"/>
  <c r="J156" i="18" a="1"/>
  <c r="J156" i="18" s="1"/>
  <c r="K156" i="18" a="1"/>
  <c r="K156" i="18" s="1"/>
  <c r="L156" i="18" a="1"/>
  <c r="L156" i="18" s="1"/>
  <c r="M156" i="18" a="1"/>
  <c r="M156" i="18" s="1"/>
  <c r="N156" i="18" a="1"/>
  <c r="N156" i="18" s="1"/>
  <c r="O156" i="18" a="1"/>
  <c r="O156" i="18" s="1"/>
  <c r="P156" i="18" a="1"/>
  <c r="P156" i="18" s="1"/>
  <c r="Q156" i="18" a="1"/>
  <c r="Q156" i="18" s="1"/>
  <c r="R156" i="18" a="1"/>
  <c r="R156" i="18" s="1"/>
  <c r="D134" i="18"/>
  <c r="T168" i="18" l="1"/>
  <c r="T164" i="18"/>
  <c r="T195" i="18"/>
  <c r="T166" i="18"/>
  <c r="T170" i="18"/>
  <c r="T156" i="18"/>
  <c r="T165" i="18"/>
  <c r="T169" i="18"/>
  <c r="T167" i="18"/>
  <c r="F2" i="18"/>
  <c r="F270" i="18"/>
  <c r="F421" i="18" l="1"/>
  <c r="F141" i="18" l="1"/>
  <c r="R449" i="18"/>
  <c r="Q449" i="18"/>
  <c r="P449" i="18"/>
  <c r="O449" i="18"/>
  <c r="N449" i="18"/>
  <c r="M449" i="18"/>
  <c r="L449" i="18"/>
  <c r="K449" i="18"/>
  <c r="J449" i="18"/>
  <c r="I449" i="18"/>
  <c r="R448" i="18"/>
  <c r="Q448" i="18"/>
  <c r="P448" i="18"/>
  <c r="O448" i="18"/>
  <c r="N448" i="18"/>
  <c r="M448" i="18"/>
  <c r="L448" i="18"/>
  <c r="K448" i="18"/>
  <c r="J448" i="18"/>
  <c r="I448" i="18"/>
  <c r="R447" i="18"/>
  <c r="Q447" i="18"/>
  <c r="P447" i="18"/>
  <c r="O447" i="18"/>
  <c r="N447" i="18"/>
  <c r="M447" i="18"/>
  <c r="L447" i="18"/>
  <c r="K447" i="18"/>
  <c r="J447" i="18"/>
  <c r="I447" i="18"/>
  <c r="R446" i="18"/>
  <c r="Q446" i="18"/>
  <c r="P446" i="18"/>
  <c r="O446" i="18"/>
  <c r="N446" i="18"/>
  <c r="M446" i="18"/>
  <c r="L446" i="18"/>
  <c r="K446" i="18"/>
  <c r="J446" i="18"/>
  <c r="I446" i="18"/>
  <c r="R445" i="18"/>
  <c r="Q445" i="18"/>
  <c r="P445" i="18"/>
  <c r="O445" i="18"/>
  <c r="N445" i="18"/>
  <c r="M445" i="18"/>
  <c r="L445" i="18"/>
  <c r="K445" i="18"/>
  <c r="J445" i="18"/>
  <c r="I445" i="18"/>
  <c r="R444" i="18"/>
  <c r="Q444" i="18"/>
  <c r="P444" i="18"/>
  <c r="O444" i="18"/>
  <c r="N444" i="18"/>
  <c r="M444" i="18"/>
  <c r="L444" i="18"/>
  <c r="K444" i="18"/>
  <c r="J444" i="18"/>
  <c r="I444" i="18"/>
  <c r="R443" i="18"/>
  <c r="Q443" i="18"/>
  <c r="P443" i="18"/>
  <c r="O443" i="18"/>
  <c r="N443" i="18"/>
  <c r="M443" i="18"/>
  <c r="L443" i="18"/>
  <c r="K443" i="18"/>
  <c r="J443" i="18"/>
  <c r="I443" i="18"/>
  <c r="R442" i="18"/>
  <c r="Q442" i="18"/>
  <c r="P442" i="18"/>
  <c r="O442" i="18"/>
  <c r="N442" i="18"/>
  <c r="M442" i="18"/>
  <c r="L442" i="18"/>
  <c r="K442" i="18"/>
  <c r="J442" i="18"/>
  <c r="I442" i="18"/>
  <c r="R441" i="18"/>
  <c r="Q441" i="18"/>
  <c r="P441" i="18"/>
  <c r="O441" i="18"/>
  <c r="N441" i="18"/>
  <c r="M441" i="18"/>
  <c r="L441" i="18"/>
  <c r="K441" i="18"/>
  <c r="J441" i="18"/>
  <c r="I441" i="18"/>
  <c r="R440" i="18"/>
  <c r="Q440" i="18"/>
  <c r="P440" i="18"/>
  <c r="O440" i="18"/>
  <c r="N440" i="18"/>
  <c r="M440" i="18"/>
  <c r="L440" i="18"/>
  <c r="K440" i="18"/>
  <c r="J440" i="18"/>
  <c r="I440" i="18"/>
  <c r="R439" i="18"/>
  <c r="Q439" i="18"/>
  <c r="P439" i="18"/>
  <c r="O439" i="18"/>
  <c r="N439" i="18"/>
  <c r="M439" i="18"/>
  <c r="L439" i="18"/>
  <c r="K439" i="18"/>
  <c r="J439" i="18"/>
  <c r="I439" i="18"/>
  <c r="R438" i="18"/>
  <c r="Q438" i="18"/>
  <c r="P438" i="18"/>
  <c r="O438" i="18"/>
  <c r="N438" i="18"/>
  <c r="M438" i="18"/>
  <c r="L438" i="18"/>
  <c r="K438" i="18"/>
  <c r="J438" i="18"/>
  <c r="I438" i="18"/>
  <c r="R437" i="18"/>
  <c r="Q437" i="18"/>
  <c r="P437" i="18"/>
  <c r="O437" i="18"/>
  <c r="N437" i="18"/>
  <c r="M437" i="18"/>
  <c r="L437" i="18"/>
  <c r="K437" i="18"/>
  <c r="J437" i="18"/>
  <c r="I437" i="18"/>
  <c r="R430" i="18"/>
  <c r="Q430" i="18"/>
  <c r="P430" i="18"/>
  <c r="O430" i="18"/>
  <c r="N430" i="18"/>
  <c r="M430" i="18"/>
  <c r="L430" i="18"/>
  <c r="K430" i="18"/>
  <c r="J430" i="18"/>
  <c r="I430" i="18"/>
  <c r="F430" i="18"/>
  <c r="R428" i="18" a="1"/>
  <c r="R428" i="18" s="1"/>
  <c r="Q428" i="18" a="1"/>
  <c r="Q428" i="18" s="1"/>
  <c r="P428" i="18" a="1"/>
  <c r="P428" i="18" s="1"/>
  <c r="O428" i="18" a="1"/>
  <c r="O428" i="18" s="1"/>
  <c r="N428" i="18" a="1"/>
  <c r="N428" i="18" s="1"/>
  <c r="M428" i="18" a="1"/>
  <c r="M428" i="18" s="1"/>
  <c r="L428" i="18" a="1"/>
  <c r="L428" i="18" s="1"/>
  <c r="K428" i="18" a="1"/>
  <c r="K428" i="18" s="1"/>
  <c r="J428" i="18" a="1"/>
  <c r="J428" i="18" s="1"/>
  <c r="I428" i="18" a="1"/>
  <c r="I428" i="18" s="1"/>
  <c r="H428" i="18"/>
  <c r="H429" i="18" s="1"/>
  <c r="F428" i="18"/>
  <c r="R426" i="18" a="1"/>
  <c r="R426" i="18" s="1"/>
  <c r="Q426" i="18" a="1"/>
  <c r="Q426" i="18" s="1"/>
  <c r="P426" i="18" a="1"/>
  <c r="P426" i="18" s="1"/>
  <c r="O426" i="18" a="1"/>
  <c r="O426" i="18" s="1"/>
  <c r="N426" i="18" a="1"/>
  <c r="N426" i="18" s="1"/>
  <c r="M426" i="18" a="1"/>
  <c r="M426" i="18" s="1"/>
  <c r="L426" i="18" a="1"/>
  <c r="L426" i="18" s="1"/>
  <c r="K426" i="18" a="1"/>
  <c r="K426" i="18" s="1"/>
  <c r="J426" i="18" a="1"/>
  <c r="J426" i="18" s="1"/>
  <c r="I426" i="18" a="1"/>
  <c r="I426" i="18" s="1"/>
  <c r="F426" i="18"/>
  <c r="R424" i="18" a="1"/>
  <c r="R424" i="18" s="1"/>
  <c r="Q424" i="18" a="1"/>
  <c r="Q424" i="18" s="1"/>
  <c r="P424" i="18" a="1"/>
  <c r="P424" i="18" s="1"/>
  <c r="O424" i="18" a="1"/>
  <c r="O424" i="18" s="1"/>
  <c r="N424" i="18" a="1"/>
  <c r="N424" i="18" s="1"/>
  <c r="M424" i="18" a="1"/>
  <c r="M424" i="18" s="1"/>
  <c r="L424" i="18" a="1"/>
  <c r="L424" i="18" s="1"/>
  <c r="K424" i="18" a="1"/>
  <c r="K424" i="18" s="1"/>
  <c r="J424" i="18" a="1"/>
  <c r="J424" i="18" s="1"/>
  <c r="I424" i="18" a="1"/>
  <c r="I424" i="18" s="1"/>
  <c r="F424" i="18"/>
  <c r="R422" i="18" a="1"/>
  <c r="R422" i="18" s="1"/>
  <c r="Q422" i="18" a="1"/>
  <c r="Q422" i="18" s="1"/>
  <c r="P422" i="18" a="1"/>
  <c r="P422" i="18" s="1"/>
  <c r="O422" i="18" a="1"/>
  <c r="O422" i="18" s="1"/>
  <c r="N422" i="18" a="1"/>
  <c r="N422" i="18" s="1"/>
  <c r="M422" i="18" a="1"/>
  <c r="M422" i="18" s="1"/>
  <c r="L422" i="18" a="1"/>
  <c r="L422" i="18" s="1"/>
  <c r="K422" i="18" a="1"/>
  <c r="K422" i="18" s="1"/>
  <c r="J422" i="18" a="1"/>
  <c r="J422" i="18" s="1"/>
  <c r="I422" i="18" a="1"/>
  <c r="I422" i="18" s="1"/>
  <c r="R421" i="18" a="1"/>
  <c r="R421" i="18" s="1"/>
  <c r="Q421" i="18" a="1"/>
  <c r="Q421" i="18" s="1"/>
  <c r="P421" i="18" a="1"/>
  <c r="P421" i="18" s="1"/>
  <c r="O421" i="18" a="1"/>
  <c r="O421" i="18" s="1"/>
  <c r="N421" i="18" a="1"/>
  <c r="N421" i="18" s="1"/>
  <c r="M421" i="18" a="1"/>
  <c r="M421" i="18" s="1"/>
  <c r="L421" i="18" a="1"/>
  <c r="L421" i="18" s="1"/>
  <c r="K421" i="18" a="1"/>
  <c r="K421" i="18" s="1"/>
  <c r="J421" i="18" a="1"/>
  <c r="J421" i="18" s="1"/>
  <c r="I421" i="18" a="1"/>
  <c r="I421" i="18" s="1"/>
  <c r="R419" i="18" a="1"/>
  <c r="R419" i="18" s="1"/>
  <c r="Q419" i="18" a="1"/>
  <c r="Q419" i="18" s="1"/>
  <c r="P419" i="18" a="1"/>
  <c r="P419" i="18" s="1"/>
  <c r="O419" i="18" a="1"/>
  <c r="O419" i="18" s="1"/>
  <c r="N419" i="18" a="1"/>
  <c r="N419" i="18" s="1"/>
  <c r="M419" i="18" a="1"/>
  <c r="M419" i="18" s="1"/>
  <c r="L419" i="18" a="1"/>
  <c r="L419" i="18" s="1"/>
  <c r="K419" i="18" a="1"/>
  <c r="K419" i="18" s="1"/>
  <c r="J419" i="18" a="1"/>
  <c r="J419" i="18" s="1"/>
  <c r="I419" i="18" a="1"/>
  <c r="I419" i="18" s="1"/>
  <c r="F419" i="18"/>
  <c r="R417" i="18" a="1"/>
  <c r="R417" i="18" s="1"/>
  <c r="Q417" i="18" a="1"/>
  <c r="Q417" i="18" s="1"/>
  <c r="P417" i="18" a="1"/>
  <c r="P417" i="18" s="1"/>
  <c r="O417" i="18" a="1"/>
  <c r="O417" i="18" s="1"/>
  <c r="N417" i="18" a="1"/>
  <c r="N417" i="18" s="1"/>
  <c r="M417" i="18" a="1"/>
  <c r="M417" i="18" s="1"/>
  <c r="L417" i="18" a="1"/>
  <c r="L417" i="18" s="1"/>
  <c r="K417" i="18" a="1"/>
  <c r="K417" i="18" s="1"/>
  <c r="J417" i="18" a="1"/>
  <c r="J417" i="18" s="1"/>
  <c r="I417" i="18" a="1"/>
  <c r="I417" i="18" s="1"/>
  <c r="H417" i="18"/>
  <c r="H418" i="18" s="1"/>
  <c r="F417" i="18"/>
  <c r="R415" i="18" a="1"/>
  <c r="R415" i="18" s="1"/>
  <c r="Q415" i="18" a="1"/>
  <c r="Q415" i="18" s="1"/>
  <c r="P415" i="18" a="1"/>
  <c r="P415" i="18" s="1"/>
  <c r="O415" i="18" a="1"/>
  <c r="O415" i="18" s="1"/>
  <c r="N415" i="18" a="1"/>
  <c r="N415" i="18" s="1"/>
  <c r="M415" i="18" a="1"/>
  <c r="M415" i="18" s="1"/>
  <c r="L415" i="18" a="1"/>
  <c r="L415" i="18" s="1"/>
  <c r="K415" i="18" a="1"/>
  <c r="K415" i="18" s="1"/>
  <c r="J415" i="18" a="1"/>
  <c r="J415" i="18" s="1"/>
  <c r="I415" i="18" a="1"/>
  <c r="I415" i="18" s="1"/>
  <c r="F415" i="18"/>
  <c r="R413" i="18" a="1"/>
  <c r="R413" i="18" s="1"/>
  <c r="Q413" i="18" a="1"/>
  <c r="Q413" i="18" s="1"/>
  <c r="P413" i="18" a="1"/>
  <c r="P413" i="18" s="1"/>
  <c r="O413" i="18" a="1"/>
  <c r="O413" i="18" s="1"/>
  <c r="N413" i="18" a="1"/>
  <c r="N413" i="18" s="1"/>
  <c r="M413" i="18" a="1"/>
  <c r="M413" i="18" s="1"/>
  <c r="L413" i="18" a="1"/>
  <c r="L413" i="18" s="1"/>
  <c r="K413" i="18" a="1"/>
  <c r="K413" i="18" s="1"/>
  <c r="J413" i="18" a="1"/>
  <c r="J413" i="18" s="1"/>
  <c r="I413" i="18" a="1"/>
  <c r="I413" i="18" s="1"/>
  <c r="F413" i="18"/>
  <c r="R411" i="18" a="1"/>
  <c r="R411" i="18" s="1"/>
  <c r="Q411" i="18" a="1"/>
  <c r="Q411" i="18" s="1"/>
  <c r="P411" i="18" a="1"/>
  <c r="P411" i="18" s="1"/>
  <c r="O411" i="18" a="1"/>
  <c r="O411" i="18" s="1"/>
  <c r="N411" i="18" a="1"/>
  <c r="N411" i="18" s="1"/>
  <c r="M411" i="18" a="1"/>
  <c r="M411" i="18" s="1"/>
  <c r="L411" i="18" a="1"/>
  <c r="L411" i="18" s="1"/>
  <c r="K411" i="18" a="1"/>
  <c r="K411" i="18" s="1"/>
  <c r="J411" i="18" a="1"/>
  <c r="J411" i="18" s="1"/>
  <c r="I411" i="18" a="1"/>
  <c r="I411" i="18" s="1"/>
  <c r="R410" i="18" a="1"/>
  <c r="R410" i="18" s="1"/>
  <c r="Q410" i="18" a="1"/>
  <c r="Q410" i="18" s="1"/>
  <c r="P410" i="18" a="1"/>
  <c r="P410" i="18" s="1"/>
  <c r="O410" i="18" a="1"/>
  <c r="O410" i="18" s="1"/>
  <c r="N410" i="18" a="1"/>
  <c r="N410" i="18" s="1"/>
  <c r="M410" i="18" a="1"/>
  <c r="M410" i="18" s="1"/>
  <c r="L410" i="18" a="1"/>
  <c r="L410" i="18" s="1"/>
  <c r="K410" i="18" a="1"/>
  <c r="K410" i="18" s="1"/>
  <c r="J410" i="18" a="1"/>
  <c r="J410" i="18" s="1"/>
  <c r="I410" i="18" a="1"/>
  <c r="I410" i="18" s="1"/>
  <c r="F410" i="18"/>
  <c r="R408" i="18" a="1"/>
  <c r="R408" i="18" s="1"/>
  <c r="Q408" i="18" a="1"/>
  <c r="Q408" i="18" s="1"/>
  <c r="P408" i="18" a="1"/>
  <c r="P408" i="18" s="1"/>
  <c r="O408" i="18" a="1"/>
  <c r="O408" i="18" s="1"/>
  <c r="N408" i="18" a="1"/>
  <c r="N408" i="18" s="1"/>
  <c r="M408" i="18" a="1"/>
  <c r="M408" i="18" s="1"/>
  <c r="L408" i="18" a="1"/>
  <c r="L408" i="18" s="1"/>
  <c r="K408" i="18" a="1"/>
  <c r="K408" i="18" s="1"/>
  <c r="J408" i="18" a="1"/>
  <c r="J408" i="18" s="1"/>
  <c r="I408" i="18" a="1"/>
  <c r="I408" i="18" s="1"/>
  <c r="R407" i="18" a="1"/>
  <c r="R407" i="18" s="1"/>
  <c r="Q407" i="18" a="1"/>
  <c r="Q407" i="18" s="1"/>
  <c r="P407" i="18" a="1"/>
  <c r="P407" i="18" s="1"/>
  <c r="O407" i="18" a="1"/>
  <c r="O407" i="18" s="1"/>
  <c r="N407" i="18" a="1"/>
  <c r="N407" i="18" s="1"/>
  <c r="M407" i="18" a="1"/>
  <c r="M407" i="18" s="1"/>
  <c r="L407" i="18" a="1"/>
  <c r="L407" i="18" s="1"/>
  <c r="K407" i="18" a="1"/>
  <c r="K407" i="18" s="1"/>
  <c r="J407" i="18" a="1"/>
  <c r="J407" i="18" s="1"/>
  <c r="R402" i="18" a="1"/>
  <c r="R402" i="18" s="1"/>
  <c r="Q402" i="18" a="1"/>
  <c r="Q402" i="18" s="1"/>
  <c r="P402" i="18" a="1"/>
  <c r="P402" i="18" s="1"/>
  <c r="O402" i="18" a="1"/>
  <c r="O402" i="18" s="1"/>
  <c r="N402" i="18" a="1"/>
  <c r="N402" i="18" s="1"/>
  <c r="M402" i="18" a="1"/>
  <c r="M402" i="18" s="1"/>
  <c r="L402" i="18" a="1"/>
  <c r="L402" i="18" s="1"/>
  <c r="K402" i="18" a="1"/>
  <c r="K402" i="18" s="1"/>
  <c r="J402" i="18" a="1"/>
  <c r="J402" i="18" s="1"/>
  <c r="I402" i="18" a="1"/>
  <c r="I402" i="18" s="1"/>
  <c r="R401" i="18" a="1"/>
  <c r="R401" i="18" s="1"/>
  <c r="Q401" i="18" a="1"/>
  <c r="Q401" i="18" s="1"/>
  <c r="P401" i="18" a="1"/>
  <c r="P401" i="18" s="1"/>
  <c r="O401" i="18" a="1"/>
  <c r="O401" i="18" s="1"/>
  <c r="N401" i="18" a="1"/>
  <c r="N401" i="18" s="1"/>
  <c r="M401" i="18" a="1"/>
  <c r="M401" i="18" s="1"/>
  <c r="L401" i="18" a="1"/>
  <c r="L401" i="18" s="1"/>
  <c r="K401" i="18" a="1"/>
  <c r="K401" i="18" s="1"/>
  <c r="J401" i="18" a="1"/>
  <c r="J401" i="18" s="1"/>
  <c r="I401" i="18" a="1"/>
  <c r="I401" i="18" s="1"/>
  <c r="R400" i="18" a="1"/>
  <c r="R400" i="18" s="1"/>
  <c r="Q400" i="18" a="1"/>
  <c r="Q400" i="18" s="1"/>
  <c r="P400" i="18" a="1"/>
  <c r="P400" i="18" s="1"/>
  <c r="O400" i="18" a="1"/>
  <c r="O400" i="18" s="1"/>
  <c r="N400" i="18" a="1"/>
  <c r="N400" i="18" s="1"/>
  <c r="M400" i="18" a="1"/>
  <c r="M400" i="18" s="1"/>
  <c r="L400" i="18" a="1"/>
  <c r="L400" i="18" s="1"/>
  <c r="K400" i="18" a="1"/>
  <c r="K400" i="18" s="1"/>
  <c r="J400" i="18" a="1"/>
  <c r="J400" i="18" s="1"/>
  <c r="I400" i="18" a="1"/>
  <c r="I400" i="18" s="1"/>
  <c r="F400" i="18"/>
  <c r="R398" i="18" a="1"/>
  <c r="R398" i="18" s="1"/>
  <c r="Q398" i="18" a="1"/>
  <c r="Q398" i="18" s="1"/>
  <c r="P398" i="18" a="1"/>
  <c r="P398" i="18" s="1"/>
  <c r="O398" i="18" a="1"/>
  <c r="O398" i="18" s="1"/>
  <c r="N398" i="18" a="1"/>
  <c r="N398" i="18" s="1"/>
  <c r="M398" i="18" a="1"/>
  <c r="M398" i="18" s="1"/>
  <c r="L398" i="18" a="1"/>
  <c r="L398" i="18" s="1"/>
  <c r="K398" i="18" a="1"/>
  <c r="K398" i="18" s="1"/>
  <c r="J398" i="18" a="1"/>
  <c r="J398" i="18" s="1"/>
  <c r="I398" i="18" a="1"/>
  <c r="I398" i="18" s="1"/>
  <c r="R397" i="18" a="1"/>
  <c r="R397" i="18" s="1"/>
  <c r="Q397" i="18" a="1"/>
  <c r="Q397" i="18" s="1"/>
  <c r="P397" i="18" a="1"/>
  <c r="P397" i="18" s="1"/>
  <c r="O397" i="18" a="1"/>
  <c r="O397" i="18" s="1"/>
  <c r="N397" i="18" a="1"/>
  <c r="N397" i="18" s="1"/>
  <c r="M397" i="18" a="1"/>
  <c r="M397" i="18" s="1"/>
  <c r="L397" i="18" a="1"/>
  <c r="L397" i="18" s="1"/>
  <c r="K397" i="18" a="1"/>
  <c r="K397" i="18" s="1"/>
  <c r="J397" i="18" a="1"/>
  <c r="J397" i="18" s="1"/>
  <c r="I397" i="18" a="1"/>
  <c r="I397" i="18" s="1"/>
  <c r="H397" i="18"/>
  <c r="F397" i="18"/>
  <c r="R396" i="18" a="1"/>
  <c r="R396" i="18" s="1"/>
  <c r="Q396" i="18" a="1"/>
  <c r="Q396" i="18" s="1"/>
  <c r="P396" i="18" a="1"/>
  <c r="P396" i="18" s="1"/>
  <c r="O396" i="18" a="1"/>
  <c r="O396" i="18" s="1"/>
  <c r="N396" i="18" a="1"/>
  <c r="N396" i="18" s="1"/>
  <c r="M396" i="18" a="1"/>
  <c r="M396" i="18" s="1"/>
  <c r="L396" i="18" a="1"/>
  <c r="L396" i="18" s="1"/>
  <c r="K396" i="18" a="1"/>
  <c r="K396" i="18" s="1"/>
  <c r="J396" i="18" a="1"/>
  <c r="J396" i="18" s="1"/>
  <c r="I396" i="18" a="1"/>
  <c r="I396" i="18" s="1"/>
  <c r="R395" i="18" a="1"/>
  <c r="R395" i="18" s="1"/>
  <c r="Q395" i="18" a="1"/>
  <c r="Q395" i="18" s="1"/>
  <c r="P395" i="18" a="1"/>
  <c r="P395" i="18" s="1"/>
  <c r="O395" i="18" a="1"/>
  <c r="O395" i="18" s="1"/>
  <c r="N395" i="18" a="1"/>
  <c r="N395" i="18" s="1"/>
  <c r="M395" i="18" a="1"/>
  <c r="M395" i="18" s="1"/>
  <c r="L395" i="18" a="1"/>
  <c r="L395" i="18" s="1"/>
  <c r="K395" i="18" a="1"/>
  <c r="K395" i="18" s="1"/>
  <c r="J395" i="18" a="1"/>
  <c r="J395" i="18" s="1"/>
  <c r="I395" i="18" a="1"/>
  <c r="I395" i="18" s="1"/>
  <c r="R394" i="18" a="1"/>
  <c r="R394" i="18" s="1"/>
  <c r="Q394" i="18" a="1"/>
  <c r="Q394" i="18" s="1"/>
  <c r="P394" i="18" a="1"/>
  <c r="P394" i="18" s="1"/>
  <c r="O394" i="18" a="1"/>
  <c r="O394" i="18" s="1"/>
  <c r="N394" i="18" a="1"/>
  <c r="N394" i="18" s="1"/>
  <c r="M394" i="18" a="1"/>
  <c r="M394" i="18" s="1"/>
  <c r="L394" i="18" a="1"/>
  <c r="L394" i="18" s="1"/>
  <c r="K394" i="18" a="1"/>
  <c r="K394" i="18" s="1"/>
  <c r="J394" i="18" a="1"/>
  <c r="J394" i="18" s="1"/>
  <c r="I394" i="18" a="1"/>
  <c r="I394" i="18" s="1"/>
  <c r="H394" i="18"/>
  <c r="R393" i="18" a="1"/>
  <c r="R393" i="18" s="1"/>
  <c r="Q393" i="18" a="1"/>
  <c r="Q393" i="18" s="1"/>
  <c r="P393" i="18" a="1"/>
  <c r="P393" i="18" s="1"/>
  <c r="O393" i="18" a="1"/>
  <c r="O393" i="18" s="1"/>
  <c r="N393" i="18" a="1"/>
  <c r="N393" i="18" s="1"/>
  <c r="M393" i="18" a="1"/>
  <c r="M393" i="18" s="1"/>
  <c r="L393" i="18" a="1"/>
  <c r="L393" i="18" s="1"/>
  <c r="K393" i="18" a="1"/>
  <c r="K393" i="18" s="1"/>
  <c r="J393" i="18" a="1"/>
  <c r="J393" i="18" s="1"/>
  <c r="I393" i="18" a="1"/>
  <c r="I393" i="18" s="1"/>
  <c r="H393" i="18"/>
  <c r="F393" i="18"/>
  <c r="R391" i="18" a="1"/>
  <c r="R391" i="18" s="1"/>
  <c r="Q391" i="18" a="1"/>
  <c r="Q391" i="18" s="1"/>
  <c r="P391" i="18" a="1"/>
  <c r="P391" i="18" s="1"/>
  <c r="O391" i="18" a="1"/>
  <c r="O391" i="18" s="1"/>
  <c r="N391" i="18" a="1"/>
  <c r="N391" i="18" s="1"/>
  <c r="M391" i="18" a="1"/>
  <c r="M391" i="18" s="1"/>
  <c r="L391" i="18" a="1"/>
  <c r="L391" i="18" s="1"/>
  <c r="K391" i="18" a="1"/>
  <c r="K391" i="18" s="1"/>
  <c r="J391" i="18" a="1"/>
  <c r="J391" i="18" s="1"/>
  <c r="I391" i="18" a="1"/>
  <c r="I391" i="18" s="1"/>
  <c r="F391" i="18"/>
  <c r="R389" i="18" a="1"/>
  <c r="R389" i="18" s="1"/>
  <c r="Q389" i="18" a="1"/>
  <c r="Q389" i="18" s="1"/>
  <c r="P389" i="18" a="1"/>
  <c r="P389" i="18" s="1"/>
  <c r="O389" i="18" a="1"/>
  <c r="O389" i="18" s="1"/>
  <c r="N389" i="18" a="1"/>
  <c r="N389" i="18" s="1"/>
  <c r="M389" i="18" a="1"/>
  <c r="M389" i="18" s="1"/>
  <c r="L389" i="18" a="1"/>
  <c r="L389" i="18" s="1"/>
  <c r="K389" i="18" a="1"/>
  <c r="K389" i="18" s="1"/>
  <c r="J389" i="18" a="1"/>
  <c r="J389" i="18" s="1"/>
  <c r="I389" i="18" a="1"/>
  <c r="I389" i="18" s="1"/>
  <c r="R388" i="18" a="1"/>
  <c r="R388" i="18" s="1"/>
  <c r="Q388" i="18" a="1"/>
  <c r="Q388" i="18" s="1"/>
  <c r="P388" i="18" a="1"/>
  <c r="P388" i="18" s="1"/>
  <c r="O388" i="18" a="1"/>
  <c r="O388" i="18" s="1"/>
  <c r="N388" i="18" a="1"/>
  <c r="N388" i="18" s="1"/>
  <c r="M388" i="18" a="1"/>
  <c r="M388" i="18" s="1"/>
  <c r="L388" i="18" a="1"/>
  <c r="L388" i="18" s="1"/>
  <c r="K388" i="18" a="1"/>
  <c r="K388" i="18" s="1"/>
  <c r="J388" i="18" a="1"/>
  <c r="J388" i="18" s="1"/>
  <c r="I388" i="18" a="1"/>
  <c r="I388" i="18" s="1"/>
  <c r="F388" i="18"/>
  <c r="R386" i="18" a="1"/>
  <c r="R386" i="18" s="1"/>
  <c r="Q386" i="18" a="1"/>
  <c r="Q386" i="18" s="1"/>
  <c r="P386" i="18" a="1"/>
  <c r="P386" i="18" s="1"/>
  <c r="O386" i="18" a="1"/>
  <c r="O386" i="18" s="1"/>
  <c r="N386" i="18" a="1"/>
  <c r="N386" i="18" s="1"/>
  <c r="M386" i="18" a="1"/>
  <c r="M386" i="18" s="1"/>
  <c r="L386" i="18" a="1"/>
  <c r="L386" i="18" s="1"/>
  <c r="K386" i="18" a="1"/>
  <c r="K386" i="18" s="1"/>
  <c r="J386" i="18" a="1"/>
  <c r="J386" i="18" s="1"/>
  <c r="I386" i="18" a="1"/>
  <c r="I386" i="18" s="1"/>
  <c r="R385" i="18" a="1"/>
  <c r="R385" i="18" s="1"/>
  <c r="Q385" i="18" a="1"/>
  <c r="Q385" i="18" s="1"/>
  <c r="P385" i="18" a="1"/>
  <c r="P385" i="18" s="1"/>
  <c r="O385" i="18" a="1"/>
  <c r="O385" i="18" s="1"/>
  <c r="N385" i="18" a="1"/>
  <c r="N385" i="18" s="1"/>
  <c r="M385" i="18" a="1"/>
  <c r="M385" i="18" s="1"/>
  <c r="L385" i="18" a="1"/>
  <c r="L385" i="18" s="1"/>
  <c r="K385" i="18" a="1"/>
  <c r="K385" i="18" s="1"/>
  <c r="J385" i="18" a="1"/>
  <c r="J385" i="18" s="1"/>
  <c r="I385" i="18" a="1"/>
  <c r="I385" i="18" s="1"/>
  <c r="R384" i="18" a="1"/>
  <c r="R384" i="18" s="1"/>
  <c r="Q384" i="18" a="1"/>
  <c r="Q384" i="18" s="1"/>
  <c r="P384" i="18" a="1"/>
  <c r="P384" i="18" s="1"/>
  <c r="O384" i="18" a="1"/>
  <c r="O384" i="18" s="1"/>
  <c r="N384" i="18" a="1"/>
  <c r="N384" i="18" s="1"/>
  <c r="M384" i="18" a="1"/>
  <c r="M384" i="18" s="1"/>
  <c r="L384" i="18" a="1"/>
  <c r="L384" i="18" s="1"/>
  <c r="K384" i="18" a="1"/>
  <c r="K384" i="18" s="1"/>
  <c r="J384" i="18" a="1"/>
  <c r="J384" i="18" s="1"/>
  <c r="I384" i="18" a="1"/>
  <c r="I384" i="18" s="1"/>
  <c r="R383" i="18" a="1"/>
  <c r="R383" i="18" s="1"/>
  <c r="Q383" i="18" a="1"/>
  <c r="Q383" i="18" s="1"/>
  <c r="P383" i="18" a="1"/>
  <c r="P383" i="18" s="1"/>
  <c r="O383" i="18" a="1"/>
  <c r="O383" i="18" s="1"/>
  <c r="N383" i="18" a="1"/>
  <c r="N383" i="18" s="1"/>
  <c r="M383" i="18" a="1"/>
  <c r="M383" i="18" s="1"/>
  <c r="L383" i="18" a="1"/>
  <c r="L383" i="18" s="1"/>
  <c r="K383" i="18" a="1"/>
  <c r="K383" i="18" s="1"/>
  <c r="J383" i="18" a="1"/>
  <c r="J383" i="18" s="1"/>
  <c r="I383" i="18" a="1"/>
  <c r="I383" i="18" s="1"/>
  <c r="F383" i="18"/>
  <c r="R381" i="18" a="1"/>
  <c r="R381" i="18" s="1"/>
  <c r="Q381" i="18" a="1"/>
  <c r="Q381" i="18" s="1"/>
  <c r="P381" i="18" a="1"/>
  <c r="P381" i="18" s="1"/>
  <c r="O381" i="18" a="1"/>
  <c r="O381" i="18" s="1"/>
  <c r="N381" i="18" a="1"/>
  <c r="N381" i="18" s="1"/>
  <c r="M381" i="18" a="1"/>
  <c r="M381" i="18" s="1"/>
  <c r="L381" i="18" a="1"/>
  <c r="L381" i="18" s="1"/>
  <c r="K381" i="18" a="1"/>
  <c r="K381" i="18" s="1"/>
  <c r="J381" i="18" a="1"/>
  <c r="J381" i="18" s="1"/>
  <c r="I381" i="18" a="1"/>
  <c r="I381" i="18" s="1"/>
  <c r="R380" i="18" a="1"/>
  <c r="R380" i="18" s="1"/>
  <c r="Q380" i="18" a="1"/>
  <c r="Q380" i="18" s="1"/>
  <c r="P380" i="18" a="1"/>
  <c r="P380" i="18" s="1"/>
  <c r="O380" i="18" a="1"/>
  <c r="O380" i="18" s="1"/>
  <c r="N380" i="18" a="1"/>
  <c r="N380" i="18" s="1"/>
  <c r="M380" i="18" a="1"/>
  <c r="M380" i="18" s="1"/>
  <c r="L380" i="18" a="1"/>
  <c r="L380" i="18" s="1"/>
  <c r="K380" i="18" a="1"/>
  <c r="K380" i="18" s="1"/>
  <c r="J380" i="18" a="1"/>
  <c r="J380" i="18" s="1"/>
  <c r="I380" i="18" a="1"/>
  <c r="I380" i="18" s="1"/>
  <c r="F380" i="18"/>
  <c r="R378" i="18" a="1"/>
  <c r="R378" i="18" s="1"/>
  <c r="Q378" i="18" a="1"/>
  <c r="Q378" i="18" s="1"/>
  <c r="P378" i="18" a="1"/>
  <c r="P378" i="18" s="1"/>
  <c r="O378" i="18" a="1"/>
  <c r="O378" i="18" s="1"/>
  <c r="N378" i="18" a="1"/>
  <c r="N378" i="18" s="1"/>
  <c r="M378" i="18" a="1"/>
  <c r="M378" i="18" s="1"/>
  <c r="L378" i="18" a="1"/>
  <c r="L378" i="18" s="1"/>
  <c r="K378" i="18" a="1"/>
  <c r="K378" i="18" s="1"/>
  <c r="J378" i="18" a="1"/>
  <c r="J378" i="18" s="1"/>
  <c r="I378" i="18" a="1"/>
  <c r="I378" i="18" s="1"/>
  <c r="F378" i="18"/>
  <c r="R376" i="18" a="1"/>
  <c r="R376" i="18" s="1"/>
  <c r="Q376" i="18" a="1"/>
  <c r="Q376" i="18" s="1"/>
  <c r="P376" i="18" a="1"/>
  <c r="P376" i="18" s="1"/>
  <c r="O376" i="18" a="1"/>
  <c r="O376" i="18" s="1"/>
  <c r="N376" i="18" a="1"/>
  <c r="N376" i="18" s="1"/>
  <c r="M376" i="18" a="1"/>
  <c r="M376" i="18" s="1"/>
  <c r="L376" i="18" a="1"/>
  <c r="L376" i="18" s="1"/>
  <c r="K376" i="18" a="1"/>
  <c r="K376" i="18" s="1"/>
  <c r="J376" i="18" a="1"/>
  <c r="J376" i="18" s="1"/>
  <c r="I376" i="18" a="1"/>
  <c r="I376" i="18" s="1"/>
  <c r="R375" i="18" a="1"/>
  <c r="R375" i="18" s="1"/>
  <c r="Q375" i="18" a="1"/>
  <c r="Q375" i="18" s="1"/>
  <c r="P375" i="18" a="1"/>
  <c r="P375" i="18" s="1"/>
  <c r="O375" i="18" a="1"/>
  <c r="O375" i="18" s="1"/>
  <c r="N375" i="18" a="1"/>
  <c r="N375" i="18" s="1"/>
  <c r="M375" i="18" a="1"/>
  <c r="M375" i="18" s="1"/>
  <c r="L375" i="18" a="1"/>
  <c r="L375" i="18" s="1"/>
  <c r="K375" i="18" a="1"/>
  <c r="K375" i="18" s="1"/>
  <c r="J375" i="18" a="1"/>
  <c r="J375" i="18" s="1"/>
  <c r="I375" i="18" a="1"/>
  <c r="I375" i="18" s="1"/>
  <c r="F375" i="18"/>
  <c r="R373" i="18" a="1"/>
  <c r="R373" i="18" s="1"/>
  <c r="Q373" i="18" a="1"/>
  <c r="Q373" i="18" s="1"/>
  <c r="P373" i="18" a="1"/>
  <c r="P373" i="18" s="1"/>
  <c r="O373" i="18" a="1"/>
  <c r="O373" i="18" s="1"/>
  <c r="N373" i="18" a="1"/>
  <c r="N373" i="18" s="1"/>
  <c r="M373" i="18" a="1"/>
  <c r="M373" i="18" s="1"/>
  <c r="L373" i="18" a="1"/>
  <c r="L373" i="18" s="1"/>
  <c r="K373" i="18" a="1"/>
  <c r="K373" i="18" s="1"/>
  <c r="J373" i="18" a="1"/>
  <c r="J373" i="18" s="1"/>
  <c r="I373" i="18" a="1"/>
  <c r="I373" i="18" s="1"/>
  <c r="F373" i="18"/>
  <c r="R372" i="18" a="1"/>
  <c r="R372" i="18" s="1"/>
  <c r="Q372" i="18" a="1"/>
  <c r="Q372" i="18" s="1"/>
  <c r="P372" i="18" a="1"/>
  <c r="P372" i="18" s="1"/>
  <c r="O372" i="18" a="1"/>
  <c r="O372" i="18" s="1"/>
  <c r="N372" i="18" a="1"/>
  <c r="N372" i="18" s="1"/>
  <c r="M372" i="18" a="1"/>
  <c r="M372" i="18" s="1"/>
  <c r="L372" i="18" a="1"/>
  <c r="L372" i="18" s="1"/>
  <c r="K372" i="18" a="1"/>
  <c r="K372" i="18" s="1"/>
  <c r="J372" i="18" a="1"/>
  <c r="J372" i="18" s="1"/>
  <c r="I372" i="18" a="1"/>
  <c r="I372" i="18" s="1"/>
  <c r="R371" i="18" a="1"/>
  <c r="R371" i="18" s="1"/>
  <c r="Q371" i="18" a="1"/>
  <c r="Q371" i="18" s="1"/>
  <c r="P371" i="18" a="1"/>
  <c r="P371" i="18" s="1"/>
  <c r="O371" i="18" a="1"/>
  <c r="O371" i="18" s="1"/>
  <c r="N371" i="18" a="1"/>
  <c r="N371" i="18" s="1"/>
  <c r="M371" i="18" a="1"/>
  <c r="M371" i="18" s="1"/>
  <c r="L371" i="18" a="1"/>
  <c r="L371" i="18" s="1"/>
  <c r="K371" i="18" a="1"/>
  <c r="K371" i="18" s="1"/>
  <c r="J371" i="18" a="1"/>
  <c r="J371" i="18" s="1"/>
  <c r="I371" i="18" a="1"/>
  <c r="I371" i="18" s="1"/>
  <c r="R370" i="18" a="1"/>
  <c r="R370" i="18" s="1"/>
  <c r="Q370" i="18" a="1"/>
  <c r="Q370" i="18" s="1"/>
  <c r="P370" i="18" a="1"/>
  <c r="P370" i="18" s="1"/>
  <c r="O370" i="18" a="1"/>
  <c r="O370" i="18" s="1"/>
  <c r="N370" i="18" a="1"/>
  <c r="N370" i="18" s="1"/>
  <c r="M370" i="18" a="1"/>
  <c r="M370" i="18" s="1"/>
  <c r="L370" i="18" a="1"/>
  <c r="L370" i="18" s="1"/>
  <c r="K370" i="18" a="1"/>
  <c r="K370" i="18" s="1"/>
  <c r="J370" i="18" a="1"/>
  <c r="J370" i="18" s="1"/>
  <c r="I370" i="18" a="1"/>
  <c r="I370" i="18" s="1"/>
  <c r="F370" i="18"/>
  <c r="R369" i="18" a="1"/>
  <c r="R369" i="18" s="1"/>
  <c r="Q369" i="18" a="1"/>
  <c r="Q369" i="18" s="1"/>
  <c r="P369" i="18" a="1"/>
  <c r="P369" i="18" s="1"/>
  <c r="O369" i="18" a="1"/>
  <c r="O369" i="18" s="1"/>
  <c r="N369" i="18" a="1"/>
  <c r="N369" i="18" s="1"/>
  <c r="M369" i="18" a="1"/>
  <c r="M369" i="18" s="1"/>
  <c r="L369" i="18" a="1"/>
  <c r="L369" i="18" s="1"/>
  <c r="K369" i="18" a="1"/>
  <c r="K369" i="18" s="1"/>
  <c r="J369" i="18" a="1"/>
  <c r="J369" i="18" s="1"/>
  <c r="I369" i="18" a="1"/>
  <c r="I369" i="18" s="1"/>
  <c r="R368" i="18" a="1"/>
  <c r="R368" i="18" s="1"/>
  <c r="Q368" i="18" a="1"/>
  <c r="Q368" i="18" s="1"/>
  <c r="P368" i="18" a="1"/>
  <c r="P368" i="18" s="1"/>
  <c r="O368" i="18" a="1"/>
  <c r="O368" i="18" s="1"/>
  <c r="N368" i="18" a="1"/>
  <c r="N368" i="18" s="1"/>
  <c r="M368" i="18" a="1"/>
  <c r="M368" i="18" s="1"/>
  <c r="L368" i="18" a="1"/>
  <c r="L368" i="18" s="1"/>
  <c r="K368" i="18" a="1"/>
  <c r="K368" i="18" s="1"/>
  <c r="J368" i="18" a="1"/>
  <c r="J368" i="18" s="1"/>
  <c r="I368" i="18" a="1"/>
  <c r="I368" i="18" s="1"/>
  <c r="R367" i="18" a="1"/>
  <c r="R367" i="18" s="1"/>
  <c r="Q367" i="18" a="1"/>
  <c r="Q367" i="18" s="1"/>
  <c r="P367" i="18" a="1"/>
  <c r="P367" i="18" s="1"/>
  <c r="O367" i="18" a="1"/>
  <c r="O367" i="18" s="1"/>
  <c r="N367" i="18" a="1"/>
  <c r="N367" i="18" s="1"/>
  <c r="M367" i="18" a="1"/>
  <c r="M367" i="18" s="1"/>
  <c r="L367" i="18" a="1"/>
  <c r="L367" i="18" s="1"/>
  <c r="K367" i="18" a="1"/>
  <c r="K367" i="18" s="1"/>
  <c r="J367" i="18" a="1"/>
  <c r="J367" i="18" s="1"/>
  <c r="I367" i="18" a="1"/>
  <c r="I367" i="18" s="1"/>
  <c r="F367" i="18"/>
  <c r="R366" i="18" a="1"/>
  <c r="R366" i="18" s="1"/>
  <c r="Q366" i="18" a="1"/>
  <c r="Q366" i="18" s="1"/>
  <c r="P366" i="18" a="1"/>
  <c r="P366" i="18" s="1"/>
  <c r="O366" i="18" a="1"/>
  <c r="O366" i="18" s="1"/>
  <c r="N366" i="18" a="1"/>
  <c r="N366" i="18" s="1"/>
  <c r="M366" i="18" a="1"/>
  <c r="M366" i="18" s="1"/>
  <c r="L366" i="18" a="1"/>
  <c r="L366" i="18" s="1"/>
  <c r="K366" i="18" a="1"/>
  <c r="K366" i="18" s="1"/>
  <c r="J366" i="18" a="1"/>
  <c r="J366" i="18" s="1"/>
  <c r="I366" i="18" a="1"/>
  <c r="I366" i="18" s="1"/>
  <c r="R365" i="18" a="1"/>
  <c r="R365" i="18" s="1"/>
  <c r="Q365" i="18" a="1"/>
  <c r="Q365" i="18" s="1"/>
  <c r="P365" i="18" a="1"/>
  <c r="P365" i="18" s="1"/>
  <c r="O365" i="18" a="1"/>
  <c r="O365" i="18" s="1"/>
  <c r="N365" i="18" a="1"/>
  <c r="N365" i="18" s="1"/>
  <c r="M365" i="18" a="1"/>
  <c r="M365" i="18" s="1"/>
  <c r="L365" i="18" a="1"/>
  <c r="L365" i="18" s="1"/>
  <c r="K365" i="18" a="1"/>
  <c r="K365" i="18" s="1"/>
  <c r="J365" i="18" a="1"/>
  <c r="J365" i="18" s="1"/>
  <c r="I365" i="18" a="1"/>
  <c r="I365" i="18" s="1"/>
  <c r="F365" i="18"/>
  <c r="R364" i="18" a="1"/>
  <c r="R364" i="18" s="1"/>
  <c r="Q364" i="18" a="1"/>
  <c r="Q364" i="18" s="1"/>
  <c r="P364" i="18" a="1"/>
  <c r="P364" i="18" s="1"/>
  <c r="O364" i="18" a="1"/>
  <c r="O364" i="18" s="1"/>
  <c r="N364" i="18" a="1"/>
  <c r="N364" i="18" s="1"/>
  <c r="M364" i="18" a="1"/>
  <c r="M364" i="18" s="1"/>
  <c r="L364" i="18" a="1"/>
  <c r="L364" i="18" s="1"/>
  <c r="K364" i="18" a="1"/>
  <c r="K364" i="18" s="1"/>
  <c r="J364" i="18" a="1"/>
  <c r="J364" i="18" s="1"/>
  <c r="I364" i="18" a="1"/>
  <c r="I364" i="18" s="1"/>
  <c r="R363" i="18" a="1"/>
  <c r="R363" i="18" s="1"/>
  <c r="Q363" i="18" a="1"/>
  <c r="Q363" i="18" s="1"/>
  <c r="P363" i="18" a="1"/>
  <c r="P363" i="18" s="1"/>
  <c r="O363" i="18" a="1"/>
  <c r="O363" i="18" s="1"/>
  <c r="N363" i="18" a="1"/>
  <c r="N363" i="18" s="1"/>
  <c r="M363" i="18" a="1"/>
  <c r="M363" i="18" s="1"/>
  <c r="L363" i="18" a="1"/>
  <c r="L363" i="18" s="1"/>
  <c r="K363" i="18" a="1"/>
  <c r="K363" i="18" s="1"/>
  <c r="J363" i="18" a="1"/>
  <c r="J363" i="18" s="1"/>
  <c r="I363" i="18" a="1"/>
  <c r="I363" i="18" s="1"/>
  <c r="R362" i="18" a="1"/>
  <c r="R362" i="18" s="1"/>
  <c r="Q362" i="18" a="1"/>
  <c r="Q362" i="18" s="1"/>
  <c r="P362" i="18" a="1"/>
  <c r="P362" i="18" s="1"/>
  <c r="O362" i="18" a="1"/>
  <c r="O362" i="18" s="1"/>
  <c r="N362" i="18" a="1"/>
  <c r="N362" i="18" s="1"/>
  <c r="M362" i="18" a="1"/>
  <c r="M362" i="18" s="1"/>
  <c r="L362" i="18" a="1"/>
  <c r="L362" i="18" s="1"/>
  <c r="K362" i="18" a="1"/>
  <c r="K362" i="18" s="1"/>
  <c r="J362" i="18" a="1"/>
  <c r="J362" i="18" s="1"/>
  <c r="I362" i="18" a="1"/>
  <c r="I362" i="18" s="1"/>
  <c r="R361" i="18" a="1"/>
  <c r="R361" i="18" s="1"/>
  <c r="Q361" i="18" a="1"/>
  <c r="Q361" i="18" s="1"/>
  <c r="P361" i="18" a="1"/>
  <c r="P361" i="18" s="1"/>
  <c r="O361" i="18" a="1"/>
  <c r="O361" i="18" s="1"/>
  <c r="N361" i="18" a="1"/>
  <c r="N361" i="18" s="1"/>
  <c r="M361" i="18" a="1"/>
  <c r="M361" i="18" s="1"/>
  <c r="L361" i="18" a="1"/>
  <c r="L361" i="18" s="1"/>
  <c r="K361" i="18" a="1"/>
  <c r="K361" i="18" s="1"/>
  <c r="J361" i="18" a="1"/>
  <c r="J361" i="18" s="1"/>
  <c r="I361" i="18" a="1"/>
  <c r="I361" i="18" s="1"/>
  <c r="R360" i="18" a="1"/>
  <c r="R360" i="18" s="1"/>
  <c r="Q360" i="18" a="1"/>
  <c r="Q360" i="18" s="1"/>
  <c r="P360" i="18" a="1"/>
  <c r="P360" i="18" s="1"/>
  <c r="O360" i="18" a="1"/>
  <c r="O360" i="18" s="1"/>
  <c r="N360" i="18" a="1"/>
  <c r="N360" i="18" s="1"/>
  <c r="M360" i="18" a="1"/>
  <c r="M360" i="18" s="1"/>
  <c r="L360" i="18" a="1"/>
  <c r="L360" i="18" s="1"/>
  <c r="K360" i="18" a="1"/>
  <c r="K360" i="18" s="1"/>
  <c r="J360" i="18" a="1"/>
  <c r="J360" i="18" s="1"/>
  <c r="I360" i="18" a="1"/>
  <c r="I360" i="18" s="1"/>
  <c r="R359" i="18" a="1"/>
  <c r="R359" i="18" s="1"/>
  <c r="Q359" i="18" a="1"/>
  <c r="Q359" i="18" s="1"/>
  <c r="P359" i="18" a="1"/>
  <c r="P359" i="18" s="1"/>
  <c r="O359" i="18" a="1"/>
  <c r="O359" i="18" s="1"/>
  <c r="N359" i="18" a="1"/>
  <c r="N359" i="18" s="1"/>
  <c r="M359" i="18" a="1"/>
  <c r="M359" i="18" s="1"/>
  <c r="L359" i="18" a="1"/>
  <c r="L359" i="18" s="1"/>
  <c r="K359" i="18" a="1"/>
  <c r="K359" i="18" s="1"/>
  <c r="J359" i="18" a="1"/>
  <c r="J359" i="18" s="1"/>
  <c r="I359" i="18" a="1"/>
  <c r="I359" i="18" s="1"/>
  <c r="R358" i="18" a="1"/>
  <c r="R358" i="18" s="1"/>
  <c r="Q358" i="18" a="1"/>
  <c r="Q358" i="18" s="1"/>
  <c r="P358" i="18" a="1"/>
  <c r="P358" i="18" s="1"/>
  <c r="O358" i="18" a="1"/>
  <c r="O358" i="18" s="1"/>
  <c r="N358" i="18" a="1"/>
  <c r="N358" i="18" s="1"/>
  <c r="M358" i="18" a="1"/>
  <c r="M358" i="18" s="1"/>
  <c r="L358" i="18" a="1"/>
  <c r="L358" i="18" s="1"/>
  <c r="K358" i="18" a="1"/>
  <c r="K358" i="18" s="1"/>
  <c r="J358" i="18" a="1"/>
  <c r="J358" i="18" s="1"/>
  <c r="I358" i="18" a="1"/>
  <c r="I358" i="18" s="1"/>
  <c r="R357" i="18" a="1"/>
  <c r="R357" i="18" s="1"/>
  <c r="Q357" i="18" a="1"/>
  <c r="Q357" i="18" s="1"/>
  <c r="P357" i="18" a="1"/>
  <c r="P357" i="18" s="1"/>
  <c r="O357" i="18" a="1"/>
  <c r="O357" i="18" s="1"/>
  <c r="N357" i="18" a="1"/>
  <c r="N357" i="18" s="1"/>
  <c r="M357" i="18" a="1"/>
  <c r="M357" i="18" s="1"/>
  <c r="L357" i="18" a="1"/>
  <c r="L357" i="18" s="1"/>
  <c r="K357" i="18" a="1"/>
  <c r="K357" i="18" s="1"/>
  <c r="J357" i="18" a="1"/>
  <c r="J357" i="18" s="1"/>
  <c r="I357" i="18" a="1"/>
  <c r="I357" i="18" s="1"/>
  <c r="R356" i="18" a="1"/>
  <c r="R356" i="18" s="1"/>
  <c r="Q356" i="18" a="1"/>
  <c r="Q356" i="18" s="1"/>
  <c r="P356" i="18" a="1"/>
  <c r="P356" i="18" s="1"/>
  <c r="O356" i="18" a="1"/>
  <c r="O356" i="18" s="1"/>
  <c r="N356" i="18" a="1"/>
  <c r="N356" i="18" s="1"/>
  <c r="M356" i="18" a="1"/>
  <c r="M356" i="18" s="1"/>
  <c r="L356" i="18" a="1"/>
  <c r="L356" i="18" s="1"/>
  <c r="K356" i="18" a="1"/>
  <c r="K356" i="18" s="1"/>
  <c r="J356" i="18" a="1"/>
  <c r="J356" i="18" s="1"/>
  <c r="I356" i="18" a="1"/>
  <c r="I356" i="18" s="1"/>
  <c r="R355" i="18" a="1"/>
  <c r="R355" i="18" s="1"/>
  <c r="Q355" i="18" a="1"/>
  <c r="Q355" i="18" s="1"/>
  <c r="P355" i="18" a="1"/>
  <c r="P355" i="18" s="1"/>
  <c r="O355" i="18" a="1"/>
  <c r="O355" i="18" s="1"/>
  <c r="N355" i="18" a="1"/>
  <c r="N355" i="18" s="1"/>
  <c r="M355" i="18" a="1"/>
  <c r="M355" i="18" s="1"/>
  <c r="L355" i="18" a="1"/>
  <c r="L355" i="18" s="1"/>
  <c r="K355" i="18" a="1"/>
  <c r="K355" i="18" s="1"/>
  <c r="J355" i="18" a="1"/>
  <c r="J355" i="18" s="1"/>
  <c r="I355" i="18" a="1"/>
  <c r="I355" i="18" s="1"/>
  <c r="R354" i="18" a="1"/>
  <c r="R354" i="18" s="1"/>
  <c r="Q354" i="18" a="1"/>
  <c r="Q354" i="18" s="1"/>
  <c r="P354" i="18" a="1"/>
  <c r="P354" i="18" s="1"/>
  <c r="O354" i="18" a="1"/>
  <c r="O354" i="18" s="1"/>
  <c r="N354" i="18" a="1"/>
  <c r="N354" i="18" s="1"/>
  <c r="M354" i="18" a="1"/>
  <c r="M354" i="18" s="1"/>
  <c r="L354" i="18" a="1"/>
  <c r="L354" i="18" s="1"/>
  <c r="K354" i="18" a="1"/>
  <c r="K354" i="18" s="1"/>
  <c r="J354" i="18" a="1"/>
  <c r="J354" i="18" s="1"/>
  <c r="I354" i="18" a="1"/>
  <c r="I354" i="18" s="1"/>
  <c r="F354" i="18"/>
  <c r="R352" i="18" a="1"/>
  <c r="R352" i="18" s="1"/>
  <c r="Q352" i="18" a="1"/>
  <c r="Q352" i="18" s="1"/>
  <c r="P352" i="18" a="1"/>
  <c r="P352" i="18" s="1"/>
  <c r="O352" i="18" a="1"/>
  <c r="O352" i="18" s="1"/>
  <c r="N352" i="18" a="1"/>
  <c r="N352" i="18" s="1"/>
  <c r="M352" i="18" a="1"/>
  <c r="M352" i="18" s="1"/>
  <c r="L352" i="18" a="1"/>
  <c r="L352" i="18" s="1"/>
  <c r="K352" i="18" a="1"/>
  <c r="K352" i="18" s="1"/>
  <c r="J352" i="18" a="1"/>
  <c r="J352" i="18" s="1"/>
  <c r="I352" i="18" a="1"/>
  <c r="I352" i="18" s="1"/>
  <c r="R351" i="18" a="1"/>
  <c r="R351" i="18" s="1"/>
  <c r="Q351" i="18" a="1"/>
  <c r="Q351" i="18" s="1"/>
  <c r="P351" i="18" a="1"/>
  <c r="P351" i="18" s="1"/>
  <c r="O351" i="18" a="1"/>
  <c r="O351" i="18" s="1"/>
  <c r="N351" i="18" a="1"/>
  <c r="N351" i="18" s="1"/>
  <c r="M351" i="18" a="1"/>
  <c r="M351" i="18" s="1"/>
  <c r="L351" i="18" a="1"/>
  <c r="L351" i="18" s="1"/>
  <c r="K351" i="18" a="1"/>
  <c r="K351" i="18" s="1"/>
  <c r="J351" i="18" a="1"/>
  <c r="J351" i="18" s="1"/>
  <c r="I351" i="18" a="1"/>
  <c r="I351" i="18" s="1"/>
  <c r="F351" i="18"/>
  <c r="R349" i="18" a="1"/>
  <c r="R349" i="18" s="1"/>
  <c r="Q349" i="18" a="1"/>
  <c r="Q349" i="18" s="1"/>
  <c r="P349" i="18" a="1"/>
  <c r="P349" i="18" s="1"/>
  <c r="O349" i="18" a="1"/>
  <c r="O349" i="18" s="1"/>
  <c r="N349" i="18" a="1"/>
  <c r="N349" i="18" s="1"/>
  <c r="M349" i="18" a="1"/>
  <c r="M349" i="18" s="1"/>
  <c r="L349" i="18" a="1"/>
  <c r="L349" i="18" s="1"/>
  <c r="K349" i="18" a="1"/>
  <c r="K349" i="18" s="1"/>
  <c r="J349" i="18" a="1"/>
  <c r="J349" i="18" s="1"/>
  <c r="I349" i="18" a="1"/>
  <c r="I349" i="18" s="1"/>
  <c r="R347" i="18" a="1"/>
  <c r="R347" i="18" s="1"/>
  <c r="Q347" i="18" a="1"/>
  <c r="Q347" i="18" s="1"/>
  <c r="P347" i="18" a="1"/>
  <c r="P347" i="18" s="1"/>
  <c r="O347" i="18" a="1"/>
  <c r="O347" i="18" s="1"/>
  <c r="N347" i="18" a="1"/>
  <c r="N347" i="18" s="1"/>
  <c r="M347" i="18" a="1"/>
  <c r="M347" i="18" s="1"/>
  <c r="L347" i="18" a="1"/>
  <c r="L347" i="18" s="1"/>
  <c r="K347" i="18" a="1"/>
  <c r="K347" i="18" s="1"/>
  <c r="J347" i="18" a="1"/>
  <c r="J347" i="18" s="1"/>
  <c r="I347" i="18" a="1"/>
  <c r="I347" i="18" s="1"/>
  <c r="R346" i="18" a="1"/>
  <c r="R346" i="18" s="1"/>
  <c r="Q346" i="18" a="1"/>
  <c r="Q346" i="18" s="1"/>
  <c r="P346" i="18" a="1"/>
  <c r="P346" i="18" s="1"/>
  <c r="O346" i="18" a="1"/>
  <c r="O346" i="18" s="1"/>
  <c r="N346" i="18" a="1"/>
  <c r="N346" i="18" s="1"/>
  <c r="M346" i="18" a="1"/>
  <c r="M346" i="18" s="1"/>
  <c r="L346" i="18" a="1"/>
  <c r="L346" i="18" s="1"/>
  <c r="K346" i="18" a="1"/>
  <c r="K346" i="18" s="1"/>
  <c r="J346" i="18" a="1"/>
  <c r="J346" i="18" s="1"/>
  <c r="I346" i="18" a="1"/>
  <c r="I346" i="18" s="1"/>
  <c r="R345" i="18" a="1"/>
  <c r="R345" i="18" s="1"/>
  <c r="Q345" i="18" a="1"/>
  <c r="Q345" i="18" s="1"/>
  <c r="P345" i="18" a="1"/>
  <c r="P345" i="18" s="1"/>
  <c r="O345" i="18" a="1"/>
  <c r="O345" i="18" s="1"/>
  <c r="N345" i="18" a="1"/>
  <c r="N345" i="18" s="1"/>
  <c r="M345" i="18" a="1"/>
  <c r="M345" i="18" s="1"/>
  <c r="L345" i="18" a="1"/>
  <c r="L345" i="18" s="1"/>
  <c r="K345" i="18" a="1"/>
  <c r="K345" i="18" s="1"/>
  <c r="J345" i="18" a="1"/>
  <c r="J345" i="18" s="1"/>
  <c r="I345" i="18" a="1"/>
  <c r="I345" i="18" s="1"/>
  <c r="R344" i="18" a="1"/>
  <c r="R344" i="18" s="1"/>
  <c r="Q344" i="18" a="1"/>
  <c r="Q344" i="18" s="1"/>
  <c r="P344" i="18" a="1"/>
  <c r="P344" i="18" s="1"/>
  <c r="O344" i="18" a="1"/>
  <c r="O344" i="18" s="1"/>
  <c r="N344" i="18" a="1"/>
  <c r="N344" i="18" s="1"/>
  <c r="M344" i="18" a="1"/>
  <c r="M344" i="18" s="1"/>
  <c r="L344" i="18" a="1"/>
  <c r="L344" i="18" s="1"/>
  <c r="K344" i="18" a="1"/>
  <c r="K344" i="18" s="1"/>
  <c r="J344" i="18" a="1"/>
  <c r="J344" i="18" s="1"/>
  <c r="I344" i="18" a="1"/>
  <c r="I344" i="18" s="1"/>
  <c r="R343" i="18" a="1"/>
  <c r="R343" i="18" s="1"/>
  <c r="Q343" i="18" a="1"/>
  <c r="Q343" i="18" s="1"/>
  <c r="P343" i="18" a="1"/>
  <c r="P343" i="18" s="1"/>
  <c r="O343" i="18" a="1"/>
  <c r="O343" i="18" s="1"/>
  <c r="N343" i="18" a="1"/>
  <c r="N343" i="18" s="1"/>
  <c r="M343" i="18" a="1"/>
  <c r="M343" i="18" s="1"/>
  <c r="L343" i="18" a="1"/>
  <c r="L343" i="18" s="1"/>
  <c r="K343" i="18" a="1"/>
  <c r="K343" i="18" s="1"/>
  <c r="J343" i="18" a="1"/>
  <c r="J343" i="18" s="1"/>
  <c r="I343" i="18" a="1"/>
  <c r="I343" i="18" s="1"/>
  <c r="R342" i="18" a="1"/>
  <c r="R342" i="18" s="1"/>
  <c r="Q342" i="18" a="1"/>
  <c r="Q342" i="18" s="1"/>
  <c r="P342" i="18" a="1"/>
  <c r="P342" i="18" s="1"/>
  <c r="O342" i="18" a="1"/>
  <c r="O342" i="18" s="1"/>
  <c r="N342" i="18" a="1"/>
  <c r="N342" i="18" s="1"/>
  <c r="M342" i="18" a="1"/>
  <c r="M342" i="18" s="1"/>
  <c r="L342" i="18" a="1"/>
  <c r="L342" i="18" s="1"/>
  <c r="K342" i="18" a="1"/>
  <c r="K342" i="18" s="1"/>
  <c r="J342" i="18" a="1"/>
  <c r="J342" i="18" s="1"/>
  <c r="I342" i="18" a="1"/>
  <c r="I342" i="18" s="1"/>
  <c r="F342" i="18"/>
  <c r="R341" i="18" a="1"/>
  <c r="R341" i="18" s="1"/>
  <c r="Q341" i="18" a="1"/>
  <c r="Q341" i="18" s="1"/>
  <c r="P341" i="18" a="1"/>
  <c r="P341" i="18" s="1"/>
  <c r="O341" i="18" a="1"/>
  <c r="O341" i="18" s="1"/>
  <c r="N341" i="18" a="1"/>
  <c r="N341" i="18" s="1"/>
  <c r="M341" i="18" a="1"/>
  <c r="M341" i="18" s="1"/>
  <c r="L341" i="18" a="1"/>
  <c r="L341" i="18" s="1"/>
  <c r="K341" i="18" a="1"/>
  <c r="K341" i="18" s="1"/>
  <c r="J341" i="18" a="1"/>
  <c r="J341" i="18" s="1"/>
  <c r="I341" i="18" a="1"/>
  <c r="I341" i="18" s="1"/>
  <c r="R340" i="18" a="1"/>
  <c r="R340" i="18" s="1"/>
  <c r="Q340" i="18" a="1"/>
  <c r="Q340" i="18" s="1"/>
  <c r="P340" i="18" a="1"/>
  <c r="P340" i="18" s="1"/>
  <c r="O340" i="18" a="1"/>
  <c r="O340" i="18" s="1"/>
  <c r="N340" i="18" a="1"/>
  <c r="N340" i="18" s="1"/>
  <c r="M340" i="18" a="1"/>
  <c r="M340" i="18" s="1"/>
  <c r="L340" i="18" a="1"/>
  <c r="L340" i="18" s="1"/>
  <c r="K340" i="18" a="1"/>
  <c r="K340" i="18" s="1"/>
  <c r="J340" i="18" a="1"/>
  <c r="J340" i="18" s="1"/>
  <c r="I340" i="18" a="1"/>
  <c r="I340" i="18" s="1"/>
  <c r="R339" i="18" a="1"/>
  <c r="R339" i="18" s="1"/>
  <c r="Q339" i="18" a="1"/>
  <c r="Q339" i="18" s="1"/>
  <c r="P339" i="18" a="1"/>
  <c r="P339" i="18" s="1"/>
  <c r="O339" i="18" a="1"/>
  <c r="O339" i="18" s="1"/>
  <c r="N339" i="18" a="1"/>
  <c r="N339" i="18" s="1"/>
  <c r="M339" i="18" a="1"/>
  <c r="M339" i="18" s="1"/>
  <c r="L339" i="18" a="1"/>
  <c r="L339" i="18" s="1"/>
  <c r="K339" i="18" a="1"/>
  <c r="K339" i="18" s="1"/>
  <c r="J339" i="18" a="1"/>
  <c r="J339" i="18" s="1"/>
  <c r="I339" i="18" a="1"/>
  <c r="I339" i="18" s="1"/>
  <c r="F339" i="18"/>
  <c r="R338" i="18" a="1"/>
  <c r="R338" i="18" s="1"/>
  <c r="Q338" i="18" a="1"/>
  <c r="Q338" i="18" s="1"/>
  <c r="P338" i="18" a="1"/>
  <c r="P338" i="18" s="1"/>
  <c r="O338" i="18" a="1"/>
  <c r="O338" i="18" s="1"/>
  <c r="N338" i="18" a="1"/>
  <c r="N338" i="18" s="1"/>
  <c r="M338" i="18" a="1"/>
  <c r="M338" i="18" s="1"/>
  <c r="L338" i="18" a="1"/>
  <c r="L338" i="18" s="1"/>
  <c r="K338" i="18" a="1"/>
  <c r="K338" i="18" s="1"/>
  <c r="J338" i="18" a="1"/>
  <c r="J338" i="18" s="1"/>
  <c r="I338" i="18" a="1"/>
  <c r="I338" i="18" s="1"/>
  <c r="R337" i="18" a="1"/>
  <c r="R337" i="18" s="1"/>
  <c r="Q337" i="18" a="1"/>
  <c r="Q337" i="18" s="1"/>
  <c r="P337" i="18" a="1"/>
  <c r="P337" i="18" s="1"/>
  <c r="O337" i="18" a="1"/>
  <c r="O337" i="18" s="1"/>
  <c r="N337" i="18" a="1"/>
  <c r="N337" i="18" s="1"/>
  <c r="M337" i="18" a="1"/>
  <c r="M337" i="18" s="1"/>
  <c r="L337" i="18" a="1"/>
  <c r="L337" i="18" s="1"/>
  <c r="K337" i="18" a="1"/>
  <c r="K337" i="18" s="1"/>
  <c r="J337" i="18" a="1"/>
  <c r="J337" i="18" s="1"/>
  <c r="I337" i="18" a="1"/>
  <c r="I337" i="18" s="1"/>
  <c r="R336" i="18" a="1"/>
  <c r="R336" i="18" s="1"/>
  <c r="Q336" i="18" a="1"/>
  <c r="Q336" i="18" s="1"/>
  <c r="P336" i="18" a="1"/>
  <c r="P336" i="18" s="1"/>
  <c r="O336" i="18" a="1"/>
  <c r="O336" i="18" s="1"/>
  <c r="N336" i="18" a="1"/>
  <c r="N336" i="18" s="1"/>
  <c r="M336" i="18" a="1"/>
  <c r="M336" i="18" s="1"/>
  <c r="L336" i="18" a="1"/>
  <c r="L336" i="18" s="1"/>
  <c r="K336" i="18" a="1"/>
  <c r="K336" i="18" s="1"/>
  <c r="J336" i="18" a="1"/>
  <c r="J336" i="18" s="1"/>
  <c r="I336" i="18" a="1"/>
  <c r="I336" i="18" s="1"/>
  <c r="R335" i="18" a="1"/>
  <c r="R335" i="18" s="1"/>
  <c r="Q335" i="18" a="1"/>
  <c r="Q335" i="18" s="1"/>
  <c r="P335" i="18" a="1"/>
  <c r="P335" i="18" s="1"/>
  <c r="O335" i="18" a="1"/>
  <c r="O335" i="18" s="1"/>
  <c r="N335" i="18" a="1"/>
  <c r="N335" i="18" s="1"/>
  <c r="M335" i="18" a="1"/>
  <c r="M335" i="18" s="1"/>
  <c r="L335" i="18" a="1"/>
  <c r="L335" i="18" s="1"/>
  <c r="K335" i="18" a="1"/>
  <c r="K335" i="18" s="1"/>
  <c r="J335" i="18" a="1"/>
  <c r="J335" i="18" s="1"/>
  <c r="I335" i="18" a="1"/>
  <c r="I335" i="18" s="1"/>
  <c r="F335" i="18"/>
  <c r="R334" i="18" a="1"/>
  <c r="R334" i="18" s="1"/>
  <c r="Q334" i="18" a="1"/>
  <c r="Q334" i="18" s="1"/>
  <c r="P334" i="18" a="1"/>
  <c r="P334" i="18" s="1"/>
  <c r="O334" i="18" a="1"/>
  <c r="O334" i="18" s="1"/>
  <c r="N334" i="18" a="1"/>
  <c r="N334" i="18" s="1"/>
  <c r="M334" i="18" a="1"/>
  <c r="M334" i="18" s="1"/>
  <c r="L334" i="18" a="1"/>
  <c r="L334" i="18" s="1"/>
  <c r="K334" i="18" a="1"/>
  <c r="K334" i="18" s="1"/>
  <c r="J334" i="18" a="1"/>
  <c r="J334" i="18" s="1"/>
  <c r="I334" i="18" a="1"/>
  <c r="I334" i="18" s="1"/>
  <c r="R333" i="18" a="1"/>
  <c r="R333" i="18" s="1"/>
  <c r="Q333" i="18" a="1"/>
  <c r="Q333" i="18" s="1"/>
  <c r="P333" i="18" a="1"/>
  <c r="P333" i="18" s="1"/>
  <c r="O333" i="18" a="1"/>
  <c r="O333" i="18" s="1"/>
  <c r="N333" i="18" a="1"/>
  <c r="N333" i="18" s="1"/>
  <c r="M333" i="18" a="1"/>
  <c r="M333" i="18" s="1"/>
  <c r="L333" i="18" a="1"/>
  <c r="L333" i="18" s="1"/>
  <c r="K333" i="18" a="1"/>
  <c r="K333" i="18" s="1"/>
  <c r="J333" i="18" a="1"/>
  <c r="J333" i="18" s="1"/>
  <c r="I333" i="18" a="1"/>
  <c r="I333" i="18" s="1"/>
  <c r="R332" i="18" a="1"/>
  <c r="R332" i="18" s="1"/>
  <c r="Q332" i="18" a="1"/>
  <c r="Q332" i="18" s="1"/>
  <c r="P332" i="18" a="1"/>
  <c r="P332" i="18" s="1"/>
  <c r="O332" i="18" a="1"/>
  <c r="O332" i="18" s="1"/>
  <c r="N332" i="18" a="1"/>
  <c r="N332" i="18" s="1"/>
  <c r="M332" i="18" a="1"/>
  <c r="M332" i="18" s="1"/>
  <c r="L332" i="18" a="1"/>
  <c r="L332" i="18" s="1"/>
  <c r="K332" i="18" a="1"/>
  <c r="K332" i="18" s="1"/>
  <c r="J332" i="18" a="1"/>
  <c r="J332" i="18" s="1"/>
  <c r="I332" i="18" a="1"/>
  <c r="I332" i="18" s="1"/>
  <c r="R331" i="18" a="1"/>
  <c r="R331" i="18" s="1"/>
  <c r="Q331" i="18" a="1"/>
  <c r="Q331" i="18" s="1"/>
  <c r="P331" i="18" a="1"/>
  <c r="P331" i="18" s="1"/>
  <c r="O331" i="18" a="1"/>
  <c r="O331" i="18" s="1"/>
  <c r="N331" i="18" a="1"/>
  <c r="N331" i="18" s="1"/>
  <c r="M331" i="18" a="1"/>
  <c r="M331" i="18" s="1"/>
  <c r="L331" i="18" a="1"/>
  <c r="L331" i="18" s="1"/>
  <c r="K331" i="18" a="1"/>
  <c r="K331" i="18" s="1"/>
  <c r="J331" i="18" a="1"/>
  <c r="J331" i="18" s="1"/>
  <c r="I331" i="18" a="1"/>
  <c r="I331" i="18" s="1"/>
  <c r="F331" i="18"/>
  <c r="R330" i="18" a="1"/>
  <c r="R330" i="18" s="1"/>
  <c r="Q330" i="18" a="1"/>
  <c r="Q330" i="18" s="1"/>
  <c r="P330" i="18" a="1"/>
  <c r="P330" i="18" s="1"/>
  <c r="O330" i="18" a="1"/>
  <c r="O330" i="18" s="1"/>
  <c r="N330" i="18" a="1"/>
  <c r="N330" i="18" s="1"/>
  <c r="M330" i="18" a="1"/>
  <c r="M330" i="18" s="1"/>
  <c r="L330" i="18" a="1"/>
  <c r="L330" i="18" s="1"/>
  <c r="K330" i="18" a="1"/>
  <c r="K330" i="18" s="1"/>
  <c r="J330" i="18" a="1"/>
  <c r="J330" i="18" s="1"/>
  <c r="I330" i="18" a="1"/>
  <c r="I330" i="18" s="1"/>
  <c r="R329" i="18" a="1"/>
  <c r="R329" i="18" s="1"/>
  <c r="Q329" i="18" a="1"/>
  <c r="Q329" i="18" s="1"/>
  <c r="P329" i="18" a="1"/>
  <c r="P329" i="18" s="1"/>
  <c r="O329" i="18" a="1"/>
  <c r="O329" i="18" s="1"/>
  <c r="N329" i="18" a="1"/>
  <c r="N329" i="18" s="1"/>
  <c r="M329" i="18" a="1"/>
  <c r="M329" i="18" s="1"/>
  <c r="L329" i="18" a="1"/>
  <c r="L329" i="18" s="1"/>
  <c r="K329" i="18" a="1"/>
  <c r="K329" i="18" s="1"/>
  <c r="J329" i="18" a="1"/>
  <c r="J329" i="18" s="1"/>
  <c r="I329" i="18" a="1"/>
  <c r="I329" i="18" s="1"/>
  <c r="H329" i="18"/>
  <c r="F329" i="18"/>
  <c r="R328" i="18" a="1"/>
  <c r="R328" i="18" s="1"/>
  <c r="Q328" i="18" a="1"/>
  <c r="Q328" i="18" s="1"/>
  <c r="P328" i="18" a="1"/>
  <c r="P328" i="18" s="1"/>
  <c r="O328" i="18" a="1"/>
  <c r="O328" i="18" s="1"/>
  <c r="N328" i="18" a="1"/>
  <c r="N328" i="18" s="1"/>
  <c r="M328" i="18" a="1"/>
  <c r="M328" i="18" s="1"/>
  <c r="L328" i="18" a="1"/>
  <c r="L328" i="18" s="1"/>
  <c r="K328" i="18" a="1"/>
  <c r="K328" i="18" s="1"/>
  <c r="J328" i="18" a="1"/>
  <c r="J328" i="18" s="1"/>
  <c r="I328" i="18" a="1"/>
  <c r="I328" i="18" s="1"/>
  <c r="R327" i="18" a="1"/>
  <c r="R327" i="18" s="1"/>
  <c r="Q327" i="18" a="1"/>
  <c r="Q327" i="18" s="1"/>
  <c r="P327" i="18" a="1"/>
  <c r="P327" i="18" s="1"/>
  <c r="O327" i="18" a="1"/>
  <c r="O327" i="18" s="1"/>
  <c r="N327" i="18" a="1"/>
  <c r="N327" i="18" s="1"/>
  <c r="M327" i="18" a="1"/>
  <c r="M327" i="18" s="1"/>
  <c r="L327" i="18" a="1"/>
  <c r="L327" i="18" s="1"/>
  <c r="K327" i="18" a="1"/>
  <c r="K327" i="18" s="1"/>
  <c r="J327" i="18" a="1"/>
  <c r="J327" i="18" s="1"/>
  <c r="I327" i="18" a="1"/>
  <c r="I327" i="18" s="1"/>
  <c r="H327" i="18"/>
  <c r="R326" i="18" a="1"/>
  <c r="R326" i="18" s="1"/>
  <c r="Q326" i="18" a="1"/>
  <c r="Q326" i="18" s="1"/>
  <c r="P326" i="18" a="1"/>
  <c r="P326" i="18" s="1"/>
  <c r="O326" i="18" a="1"/>
  <c r="O326" i="18" s="1"/>
  <c r="N326" i="18" a="1"/>
  <c r="N326" i="18" s="1"/>
  <c r="M326" i="18" a="1"/>
  <c r="M326" i="18" s="1"/>
  <c r="L326" i="18" a="1"/>
  <c r="L326" i="18" s="1"/>
  <c r="K326" i="18" a="1"/>
  <c r="K326" i="18" s="1"/>
  <c r="J326" i="18" a="1"/>
  <c r="J326" i="18" s="1"/>
  <c r="I326" i="18" a="1"/>
  <c r="I326" i="18" s="1"/>
  <c r="R325" i="18" a="1"/>
  <c r="R325" i="18" s="1"/>
  <c r="Q325" i="18" a="1"/>
  <c r="Q325" i="18" s="1"/>
  <c r="P325" i="18" a="1"/>
  <c r="P325" i="18" s="1"/>
  <c r="O325" i="18" a="1"/>
  <c r="O325" i="18" s="1"/>
  <c r="N325" i="18" a="1"/>
  <c r="N325" i="18" s="1"/>
  <c r="M325" i="18" a="1"/>
  <c r="M325" i="18" s="1"/>
  <c r="L325" i="18" a="1"/>
  <c r="L325" i="18" s="1"/>
  <c r="K325" i="18" a="1"/>
  <c r="K325" i="18" s="1"/>
  <c r="J325" i="18" a="1"/>
  <c r="J325" i="18" s="1"/>
  <c r="I325" i="18" a="1"/>
  <c r="I325" i="18" s="1"/>
  <c r="R324" i="18" a="1"/>
  <c r="R324" i="18" s="1"/>
  <c r="Q324" i="18" a="1"/>
  <c r="Q324" i="18" s="1"/>
  <c r="P324" i="18" a="1"/>
  <c r="P324" i="18" s="1"/>
  <c r="O324" i="18" a="1"/>
  <c r="O324" i="18" s="1"/>
  <c r="N324" i="18" a="1"/>
  <c r="N324" i="18" s="1"/>
  <c r="M324" i="18" a="1"/>
  <c r="M324" i="18" s="1"/>
  <c r="L324" i="18" a="1"/>
  <c r="L324" i="18" s="1"/>
  <c r="K324" i="18" a="1"/>
  <c r="K324" i="18" s="1"/>
  <c r="J324" i="18" a="1"/>
  <c r="J324" i="18" s="1"/>
  <c r="I324" i="18" a="1"/>
  <c r="I324" i="18" s="1"/>
  <c r="F324" i="18"/>
  <c r="R322" i="18" a="1"/>
  <c r="R322" i="18" s="1"/>
  <c r="Q322" i="18" a="1"/>
  <c r="Q322" i="18" s="1"/>
  <c r="P322" i="18" a="1"/>
  <c r="P322" i="18" s="1"/>
  <c r="O322" i="18" a="1"/>
  <c r="O322" i="18" s="1"/>
  <c r="N322" i="18" a="1"/>
  <c r="N322" i="18" s="1"/>
  <c r="M322" i="18" a="1"/>
  <c r="M322" i="18" s="1"/>
  <c r="L322" i="18" a="1"/>
  <c r="L322" i="18" s="1"/>
  <c r="K322" i="18" a="1"/>
  <c r="K322" i="18" s="1"/>
  <c r="J322" i="18" a="1"/>
  <c r="J322" i="18" s="1"/>
  <c r="I322" i="18" a="1"/>
  <c r="I322" i="18" s="1"/>
  <c r="R321" i="18" a="1"/>
  <c r="R321" i="18" s="1"/>
  <c r="Q321" i="18" a="1"/>
  <c r="Q321" i="18" s="1"/>
  <c r="P321" i="18" a="1"/>
  <c r="P321" i="18" s="1"/>
  <c r="O321" i="18" a="1"/>
  <c r="O321" i="18" s="1"/>
  <c r="N321" i="18" a="1"/>
  <c r="N321" i="18" s="1"/>
  <c r="M321" i="18" a="1"/>
  <c r="M321" i="18" s="1"/>
  <c r="L321" i="18" a="1"/>
  <c r="L321" i="18" s="1"/>
  <c r="K321" i="18" a="1"/>
  <c r="K321" i="18" s="1"/>
  <c r="J321" i="18" a="1"/>
  <c r="J321" i="18" s="1"/>
  <c r="I321" i="18" a="1"/>
  <c r="I321" i="18" s="1"/>
  <c r="R320" i="18" a="1"/>
  <c r="R320" i="18" s="1"/>
  <c r="Q320" i="18" a="1"/>
  <c r="Q320" i="18" s="1"/>
  <c r="P320" i="18" a="1"/>
  <c r="P320" i="18" s="1"/>
  <c r="O320" i="18" a="1"/>
  <c r="O320" i="18" s="1"/>
  <c r="N320" i="18" a="1"/>
  <c r="N320" i="18" s="1"/>
  <c r="M320" i="18" a="1"/>
  <c r="M320" i="18" s="1"/>
  <c r="L320" i="18" a="1"/>
  <c r="L320" i="18" s="1"/>
  <c r="K320" i="18" a="1"/>
  <c r="K320" i="18" s="1"/>
  <c r="J320" i="18" a="1"/>
  <c r="J320" i="18" s="1"/>
  <c r="I320" i="18" a="1"/>
  <c r="I320" i="18" s="1"/>
  <c r="R319" i="18" a="1"/>
  <c r="R319" i="18" s="1"/>
  <c r="Q319" i="18" a="1"/>
  <c r="Q319" i="18" s="1"/>
  <c r="P319" i="18" a="1"/>
  <c r="P319" i="18" s="1"/>
  <c r="O319" i="18" a="1"/>
  <c r="O319" i="18" s="1"/>
  <c r="N319" i="18" a="1"/>
  <c r="N319" i="18" s="1"/>
  <c r="M319" i="18" a="1"/>
  <c r="M319" i="18" s="1"/>
  <c r="L319" i="18" a="1"/>
  <c r="L319" i="18" s="1"/>
  <c r="K319" i="18" a="1"/>
  <c r="K319" i="18" s="1"/>
  <c r="J319" i="18" a="1"/>
  <c r="J319" i="18" s="1"/>
  <c r="I319" i="18" a="1"/>
  <c r="I319" i="18" s="1"/>
  <c r="R318" i="18" a="1"/>
  <c r="R318" i="18" s="1"/>
  <c r="Q318" i="18" a="1"/>
  <c r="Q318" i="18" s="1"/>
  <c r="P318" i="18" a="1"/>
  <c r="P318" i="18" s="1"/>
  <c r="O318" i="18" a="1"/>
  <c r="O318" i="18" s="1"/>
  <c r="N318" i="18" a="1"/>
  <c r="N318" i="18" s="1"/>
  <c r="M318" i="18" a="1"/>
  <c r="M318" i="18" s="1"/>
  <c r="L318" i="18" a="1"/>
  <c r="L318" i="18" s="1"/>
  <c r="K318" i="18" a="1"/>
  <c r="K318" i="18" s="1"/>
  <c r="J318" i="18" a="1"/>
  <c r="J318" i="18" s="1"/>
  <c r="I318" i="18" a="1"/>
  <c r="I318" i="18" s="1"/>
  <c r="R317" i="18" a="1"/>
  <c r="R317" i="18" s="1"/>
  <c r="Q317" i="18" a="1"/>
  <c r="Q317" i="18" s="1"/>
  <c r="P317" i="18" a="1"/>
  <c r="P317" i="18" s="1"/>
  <c r="O317" i="18" a="1"/>
  <c r="O317" i="18" s="1"/>
  <c r="N317" i="18" a="1"/>
  <c r="N317" i="18" s="1"/>
  <c r="M317" i="18" a="1"/>
  <c r="M317" i="18" s="1"/>
  <c r="L317" i="18" a="1"/>
  <c r="L317" i="18" s="1"/>
  <c r="K317" i="18" a="1"/>
  <c r="K317" i="18" s="1"/>
  <c r="J317" i="18" a="1"/>
  <c r="J317" i="18" s="1"/>
  <c r="I317" i="18" a="1"/>
  <c r="I317" i="18" s="1"/>
  <c r="R316" i="18" a="1"/>
  <c r="R316" i="18" s="1"/>
  <c r="Q316" i="18" a="1"/>
  <c r="Q316" i="18" s="1"/>
  <c r="P316" i="18" a="1"/>
  <c r="P316" i="18" s="1"/>
  <c r="O316" i="18" a="1"/>
  <c r="O316" i="18" s="1"/>
  <c r="N316" i="18" a="1"/>
  <c r="N316" i="18" s="1"/>
  <c r="M316" i="18" a="1"/>
  <c r="M316" i="18" s="1"/>
  <c r="L316" i="18" a="1"/>
  <c r="L316" i="18" s="1"/>
  <c r="K316" i="18" a="1"/>
  <c r="K316" i="18" s="1"/>
  <c r="J316" i="18" a="1"/>
  <c r="J316" i="18" s="1"/>
  <c r="I316" i="18" a="1"/>
  <c r="I316" i="18" s="1"/>
  <c r="R315" i="18" a="1"/>
  <c r="R315" i="18" s="1"/>
  <c r="Q315" i="18" a="1"/>
  <c r="Q315" i="18" s="1"/>
  <c r="P315" i="18" a="1"/>
  <c r="P315" i="18" s="1"/>
  <c r="O315" i="18" a="1"/>
  <c r="O315" i="18" s="1"/>
  <c r="N315" i="18" a="1"/>
  <c r="N315" i="18" s="1"/>
  <c r="M315" i="18" a="1"/>
  <c r="M315" i="18" s="1"/>
  <c r="L315" i="18" a="1"/>
  <c r="L315" i="18" s="1"/>
  <c r="K315" i="18" a="1"/>
  <c r="K315" i="18" s="1"/>
  <c r="J315" i="18" a="1"/>
  <c r="J315" i="18" s="1"/>
  <c r="I315" i="18" a="1"/>
  <c r="I315" i="18" s="1"/>
  <c r="R314" i="18" a="1"/>
  <c r="R314" i="18" s="1"/>
  <c r="Q314" i="18" a="1"/>
  <c r="Q314" i="18" s="1"/>
  <c r="P314" i="18" a="1"/>
  <c r="P314" i="18" s="1"/>
  <c r="O314" i="18" a="1"/>
  <c r="O314" i="18" s="1"/>
  <c r="N314" i="18" a="1"/>
  <c r="N314" i="18" s="1"/>
  <c r="M314" i="18" a="1"/>
  <c r="M314" i="18" s="1"/>
  <c r="L314" i="18" a="1"/>
  <c r="L314" i="18" s="1"/>
  <c r="K314" i="18" a="1"/>
  <c r="K314" i="18" s="1"/>
  <c r="J314" i="18" a="1"/>
  <c r="J314" i="18" s="1"/>
  <c r="I314" i="18" a="1"/>
  <c r="I314" i="18" s="1"/>
  <c r="R313" i="18" a="1"/>
  <c r="R313" i="18" s="1"/>
  <c r="Q313" i="18" a="1"/>
  <c r="Q313" i="18" s="1"/>
  <c r="P313" i="18" a="1"/>
  <c r="P313" i="18" s="1"/>
  <c r="O313" i="18" a="1"/>
  <c r="O313" i="18" s="1"/>
  <c r="N313" i="18" a="1"/>
  <c r="N313" i="18" s="1"/>
  <c r="M313" i="18" a="1"/>
  <c r="M313" i="18" s="1"/>
  <c r="L313" i="18" a="1"/>
  <c r="L313" i="18" s="1"/>
  <c r="K313" i="18" a="1"/>
  <c r="K313" i="18" s="1"/>
  <c r="J313" i="18" a="1"/>
  <c r="J313" i="18" s="1"/>
  <c r="I313" i="18" a="1"/>
  <c r="I313" i="18" s="1"/>
  <c r="F313" i="18"/>
  <c r="R311" i="18" a="1"/>
  <c r="R311" i="18" s="1"/>
  <c r="Q311" i="18" a="1"/>
  <c r="Q311" i="18" s="1"/>
  <c r="P311" i="18" a="1"/>
  <c r="P311" i="18" s="1"/>
  <c r="O311" i="18" a="1"/>
  <c r="O311" i="18" s="1"/>
  <c r="N311" i="18" a="1"/>
  <c r="N311" i="18" s="1"/>
  <c r="M311" i="18" a="1"/>
  <c r="M311" i="18" s="1"/>
  <c r="L311" i="18" a="1"/>
  <c r="L311" i="18" s="1"/>
  <c r="K311" i="18" a="1"/>
  <c r="K311" i="18" s="1"/>
  <c r="J311" i="18" a="1"/>
  <c r="J311" i="18" s="1"/>
  <c r="I311" i="18" a="1"/>
  <c r="I311" i="18" s="1"/>
  <c r="R310" i="18" a="1"/>
  <c r="R310" i="18" s="1"/>
  <c r="Q310" i="18" a="1"/>
  <c r="Q310" i="18" s="1"/>
  <c r="P310" i="18" a="1"/>
  <c r="P310" i="18" s="1"/>
  <c r="O310" i="18" a="1"/>
  <c r="O310" i="18" s="1"/>
  <c r="N310" i="18" a="1"/>
  <c r="N310" i="18" s="1"/>
  <c r="M310" i="18" a="1"/>
  <c r="M310" i="18" s="1"/>
  <c r="L310" i="18" a="1"/>
  <c r="L310" i="18" s="1"/>
  <c r="K310" i="18" a="1"/>
  <c r="K310" i="18" s="1"/>
  <c r="J310" i="18" a="1"/>
  <c r="J310" i="18" s="1"/>
  <c r="I310" i="18" a="1"/>
  <c r="I310" i="18" s="1"/>
  <c r="R309" i="18" a="1"/>
  <c r="R309" i="18" s="1"/>
  <c r="Q309" i="18" a="1"/>
  <c r="Q309" i="18" s="1"/>
  <c r="P309" i="18" a="1"/>
  <c r="P309" i="18" s="1"/>
  <c r="O309" i="18" a="1"/>
  <c r="O309" i="18" s="1"/>
  <c r="N309" i="18" a="1"/>
  <c r="N309" i="18" s="1"/>
  <c r="M309" i="18" a="1"/>
  <c r="M309" i="18" s="1"/>
  <c r="L309" i="18" a="1"/>
  <c r="L309" i="18" s="1"/>
  <c r="K309" i="18" a="1"/>
  <c r="K309" i="18" s="1"/>
  <c r="J309" i="18" a="1"/>
  <c r="J309" i="18" s="1"/>
  <c r="I309" i="18" a="1"/>
  <c r="I309" i="18" s="1"/>
  <c r="R308" i="18" a="1"/>
  <c r="R308" i="18" s="1"/>
  <c r="Q308" i="18" a="1"/>
  <c r="Q308" i="18" s="1"/>
  <c r="P308" i="18" a="1"/>
  <c r="P308" i="18" s="1"/>
  <c r="O308" i="18" a="1"/>
  <c r="O308" i="18" s="1"/>
  <c r="N308" i="18" a="1"/>
  <c r="N308" i="18" s="1"/>
  <c r="M308" i="18" a="1"/>
  <c r="M308" i="18" s="1"/>
  <c r="L308" i="18" a="1"/>
  <c r="L308" i="18" s="1"/>
  <c r="K308" i="18" a="1"/>
  <c r="K308" i="18" s="1"/>
  <c r="J308" i="18" a="1"/>
  <c r="J308" i="18" s="1"/>
  <c r="I308" i="18" a="1"/>
  <c r="I308" i="18" s="1"/>
  <c r="R307" i="18" a="1"/>
  <c r="R307" i="18" s="1"/>
  <c r="Q307" i="18" a="1"/>
  <c r="Q307" i="18" s="1"/>
  <c r="P307" i="18" a="1"/>
  <c r="P307" i="18" s="1"/>
  <c r="O307" i="18" a="1"/>
  <c r="O307" i="18" s="1"/>
  <c r="N307" i="18" a="1"/>
  <c r="N307" i="18" s="1"/>
  <c r="M307" i="18" a="1"/>
  <c r="M307" i="18" s="1"/>
  <c r="L307" i="18" a="1"/>
  <c r="L307" i="18" s="1"/>
  <c r="K307" i="18" a="1"/>
  <c r="K307" i="18" s="1"/>
  <c r="J307" i="18" a="1"/>
  <c r="J307" i="18" s="1"/>
  <c r="I307" i="18" a="1"/>
  <c r="I307" i="18" s="1"/>
  <c r="R306" i="18" a="1"/>
  <c r="R306" i="18" s="1"/>
  <c r="Q306" i="18" a="1"/>
  <c r="Q306" i="18" s="1"/>
  <c r="P306" i="18" a="1"/>
  <c r="P306" i="18" s="1"/>
  <c r="O306" i="18" a="1"/>
  <c r="O306" i="18" s="1"/>
  <c r="N306" i="18" a="1"/>
  <c r="N306" i="18" s="1"/>
  <c r="M306" i="18" a="1"/>
  <c r="M306" i="18" s="1"/>
  <c r="L306" i="18" a="1"/>
  <c r="L306" i="18" s="1"/>
  <c r="K306" i="18" a="1"/>
  <c r="K306" i="18" s="1"/>
  <c r="J306" i="18" a="1"/>
  <c r="J306" i="18" s="1"/>
  <c r="I306" i="18" a="1"/>
  <c r="I306" i="18" s="1"/>
  <c r="R305" i="18" a="1"/>
  <c r="R305" i="18" s="1"/>
  <c r="Q305" i="18" a="1"/>
  <c r="Q305" i="18" s="1"/>
  <c r="P305" i="18" a="1"/>
  <c r="P305" i="18" s="1"/>
  <c r="O305" i="18" a="1"/>
  <c r="O305" i="18" s="1"/>
  <c r="N305" i="18" a="1"/>
  <c r="N305" i="18" s="1"/>
  <c r="M305" i="18" a="1"/>
  <c r="M305" i="18" s="1"/>
  <c r="L305" i="18" a="1"/>
  <c r="L305" i="18" s="1"/>
  <c r="K305" i="18" a="1"/>
  <c r="K305" i="18" s="1"/>
  <c r="J305" i="18" a="1"/>
  <c r="J305" i="18" s="1"/>
  <c r="I305" i="18" a="1"/>
  <c r="I305" i="18" s="1"/>
  <c r="R304" i="18" a="1"/>
  <c r="R304" i="18" s="1"/>
  <c r="Q304" i="18" a="1"/>
  <c r="Q304" i="18" s="1"/>
  <c r="P304" i="18" a="1"/>
  <c r="P304" i="18" s="1"/>
  <c r="O304" i="18" a="1"/>
  <c r="O304" i="18" s="1"/>
  <c r="N304" i="18" a="1"/>
  <c r="N304" i="18" s="1"/>
  <c r="M304" i="18" a="1"/>
  <c r="M304" i="18" s="1"/>
  <c r="L304" i="18" a="1"/>
  <c r="L304" i="18" s="1"/>
  <c r="K304" i="18" a="1"/>
  <c r="K304" i="18" s="1"/>
  <c r="J304" i="18" a="1"/>
  <c r="J304" i="18" s="1"/>
  <c r="I304" i="18"/>
  <c r="F304" i="18"/>
  <c r="R302" i="18" a="1"/>
  <c r="R302" i="18" s="1"/>
  <c r="Q302" i="18" a="1"/>
  <c r="Q302" i="18" s="1"/>
  <c r="P302" i="18" a="1"/>
  <c r="P302" i="18" s="1"/>
  <c r="O302" i="18" a="1"/>
  <c r="O302" i="18" s="1"/>
  <c r="N302" i="18" a="1"/>
  <c r="N302" i="18" s="1"/>
  <c r="M302" i="18" a="1"/>
  <c r="M302" i="18" s="1"/>
  <c r="L302" i="18" a="1"/>
  <c r="L302" i="18" s="1"/>
  <c r="K302" i="18" a="1"/>
  <c r="K302" i="18" s="1"/>
  <c r="J302" i="18" a="1"/>
  <c r="J302" i="18" s="1"/>
  <c r="I302" i="18" a="1"/>
  <c r="I302" i="18" s="1"/>
  <c r="R301" i="18" a="1"/>
  <c r="R301" i="18" s="1"/>
  <c r="Q301" i="18" a="1"/>
  <c r="Q301" i="18" s="1"/>
  <c r="P301" i="18" a="1"/>
  <c r="P301" i="18" s="1"/>
  <c r="O301" i="18" a="1"/>
  <c r="O301" i="18" s="1"/>
  <c r="N301" i="18" a="1"/>
  <c r="N301" i="18" s="1"/>
  <c r="M301" i="18" a="1"/>
  <c r="M301" i="18" s="1"/>
  <c r="L301" i="18" a="1"/>
  <c r="L301" i="18" s="1"/>
  <c r="K301" i="18" a="1"/>
  <c r="K301" i="18" s="1"/>
  <c r="J301" i="18" a="1"/>
  <c r="J301" i="18" s="1"/>
  <c r="I301" i="18" a="1"/>
  <c r="I301" i="18" s="1"/>
  <c r="R300" i="18" a="1"/>
  <c r="R300" i="18" s="1"/>
  <c r="Q300" i="18" a="1"/>
  <c r="Q300" i="18" s="1"/>
  <c r="P300" i="18" a="1"/>
  <c r="P300" i="18" s="1"/>
  <c r="O300" i="18" a="1"/>
  <c r="O300" i="18" s="1"/>
  <c r="N300" i="18" a="1"/>
  <c r="N300" i="18" s="1"/>
  <c r="M300" i="18" a="1"/>
  <c r="M300" i="18" s="1"/>
  <c r="L300" i="18" a="1"/>
  <c r="L300" i="18" s="1"/>
  <c r="K300" i="18" a="1"/>
  <c r="K300" i="18" s="1"/>
  <c r="J300" i="18" a="1"/>
  <c r="J300" i="18" s="1"/>
  <c r="I300" i="18" a="1"/>
  <c r="I300" i="18" s="1"/>
  <c r="R299" i="18" a="1"/>
  <c r="R299" i="18" s="1"/>
  <c r="Q299" i="18" a="1"/>
  <c r="Q299" i="18" s="1"/>
  <c r="P299" i="18" a="1"/>
  <c r="P299" i="18" s="1"/>
  <c r="O299" i="18" a="1"/>
  <c r="O299" i="18" s="1"/>
  <c r="N299" i="18" a="1"/>
  <c r="N299" i="18" s="1"/>
  <c r="M299" i="18" a="1"/>
  <c r="M299" i="18" s="1"/>
  <c r="L299" i="18" a="1"/>
  <c r="L299" i="18" s="1"/>
  <c r="K299" i="18" a="1"/>
  <c r="K299" i="18" s="1"/>
  <c r="J299" i="18" a="1"/>
  <c r="J299" i="18" s="1"/>
  <c r="I299" i="18" a="1"/>
  <c r="I299" i="18" s="1"/>
  <c r="R298" i="18" a="1"/>
  <c r="R298" i="18" s="1"/>
  <c r="Q298" i="18" a="1"/>
  <c r="Q298" i="18" s="1"/>
  <c r="P298" i="18" a="1"/>
  <c r="P298" i="18" s="1"/>
  <c r="O298" i="18" a="1"/>
  <c r="O298" i="18" s="1"/>
  <c r="N298" i="18" a="1"/>
  <c r="N298" i="18" s="1"/>
  <c r="M298" i="18" a="1"/>
  <c r="M298" i="18" s="1"/>
  <c r="L298" i="18" a="1"/>
  <c r="L298" i="18" s="1"/>
  <c r="K298" i="18" a="1"/>
  <c r="K298" i="18" s="1"/>
  <c r="J298" i="18" a="1"/>
  <c r="J298" i="18" s="1"/>
  <c r="I298" i="18" a="1"/>
  <c r="I298" i="18" s="1"/>
  <c r="R297" i="18" a="1"/>
  <c r="R297" i="18" s="1"/>
  <c r="Q297" i="18" a="1"/>
  <c r="Q297" i="18" s="1"/>
  <c r="P297" i="18" a="1"/>
  <c r="P297" i="18" s="1"/>
  <c r="O297" i="18" a="1"/>
  <c r="O297" i="18" s="1"/>
  <c r="N297" i="18" a="1"/>
  <c r="N297" i="18" s="1"/>
  <c r="M297" i="18" a="1"/>
  <c r="M297" i="18" s="1"/>
  <c r="L297" i="18" a="1"/>
  <c r="L297" i="18" s="1"/>
  <c r="K297" i="18" a="1"/>
  <c r="K297" i="18" s="1"/>
  <c r="J297" i="18" a="1"/>
  <c r="J297" i="18" s="1"/>
  <c r="I297" i="18" a="1"/>
  <c r="I297" i="18" s="1"/>
  <c r="F297" i="18"/>
  <c r="R295" i="18" a="1"/>
  <c r="R295" i="18" s="1"/>
  <c r="Q295" i="18" a="1"/>
  <c r="Q295" i="18" s="1"/>
  <c r="P295" i="18" a="1"/>
  <c r="P295" i="18" s="1"/>
  <c r="O295" i="18" a="1"/>
  <c r="O295" i="18" s="1"/>
  <c r="N295" i="18" a="1"/>
  <c r="N295" i="18" s="1"/>
  <c r="M295" i="18" a="1"/>
  <c r="M295" i="18" s="1"/>
  <c r="L295" i="18" a="1"/>
  <c r="L295" i="18" s="1"/>
  <c r="K295" i="18" a="1"/>
  <c r="K295" i="18" s="1"/>
  <c r="J295" i="18" a="1"/>
  <c r="J295" i="18" s="1"/>
  <c r="I295" i="18" a="1"/>
  <c r="I295" i="18" s="1"/>
  <c r="R294" i="18" a="1"/>
  <c r="R294" i="18" s="1"/>
  <c r="Q294" i="18" a="1"/>
  <c r="Q294" i="18" s="1"/>
  <c r="P294" i="18" a="1"/>
  <c r="P294" i="18" s="1"/>
  <c r="O294" i="18" a="1"/>
  <c r="O294" i="18" s="1"/>
  <c r="N294" i="18" a="1"/>
  <c r="N294" i="18" s="1"/>
  <c r="M294" i="18" a="1"/>
  <c r="M294" i="18" s="1"/>
  <c r="L294" i="18" a="1"/>
  <c r="L294" i="18" s="1"/>
  <c r="K294" i="18" a="1"/>
  <c r="K294" i="18" s="1"/>
  <c r="J294" i="18" a="1"/>
  <c r="J294" i="18" s="1"/>
  <c r="I294" i="18" a="1"/>
  <c r="I294" i="18" s="1"/>
  <c r="R293" i="18" a="1"/>
  <c r="R293" i="18" s="1"/>
  <c r="Q293" i="18" a="1"/>
  <c r="Q293" i="18" s="1"/>
  <c r="P293" i="18" a="1"/>
  <c r="P293" i="18" s="1"/>
  <c r="O293" i="18" a="1"/>
  <c r="O293" i="18" s="1"/>
  <c r="N293" i="18" a="1"/>
  <c r="N293" i="18" s="1"/>
  <c r="M293" i="18" a="1"/>
  <c r="M293" i="18" s="1"/>
  <c r="L293" i="18" a="1"/>
  <c r="L293" i="18" s="1"/>
  <c r="K293" i="18" a="1"/>
  <c r="K293" i="18" s="1"/>
  <c r="J293" i="18" a="1"/>
  <c r="J293" i="18" s="1"/>
  <c r="I293" i="18" a="1"/>
  <c r="I293" i="18" s="1"/>
  <c r="R292" i="18" a="1"/>
  <c r="R292" i="18" s="1"/>
  <c r="Q292" i="18" a="1"/>
  <c r="Q292" i="18" s="1"/>
  <c r="P292" i="18" a="1"/>
  <c r="P292" i="18" s="1"/>
  <c r="O292" i="18" a="1"/>
  <c r="O292" i="18" s="1"/>
  <c r="N292" i="18" a="1"/>
  <c r="N292" i="18" s="1"/>
  <c r="M292" i="18" a="1"/>
  <c r="M292" i="18" s="1"/>
  <c r="L292" i="18" a="1"/>
  <c r="L292" i="18" s="1"/>
  <c r="K292" i="18" a="1"/>
  <c r="K292" i="18" s="1"/>
  <c r="J292" i="18" a="1"/>
  <c r="J292" i="18" s="1"/>
  <c r="I292" i="18" a="1"/>
  <c r="I292" i="18" s="1"/>
  <c r="R291" i="18" a="1"/>
  <c r="R291" i="18" s="1"/>
  <c r="Q291" i="18" a="1"/>
  <c r="Q291" i="18" s="1"/>
  <c r="P291" i="18" a="1"/>
  <c r="P291" i="18" s="1"/>
  <c r="O291" i="18" a="1"/>
  <c r="O291" i="18" s="1"/>
  <c r="N291" i="18" a="1"/>
  <c r="N291" i="18" s="1"/>
  <c r="M291" i="18" a="1"/>
  <c r="M291" i="18" s="1"/>
  <c r="L291" i="18" a="1"/>
  <c r="L291" i="18" s="1"/>
  <c r="K291" i="18" a="1"/>
  <c r="K291" i="18" s="1"/>
  <c r="J291" i="18" a="1"/>
  <c r="J291" i="18" s="1"/>
  <c r="I291" i="18" a="1"/>
  <c r="I291" i="18" s="1"/>
  <c r="R290" i="18" a="1"/>
  <c r="R290" i="18" s="1"/>
  <c r="Q290" i="18" a="1"/>
  <c r="Q290" i="18" s="1"/>
  <c r="P290" i="18" a="1"/>
  <c r="P290" i="18" s="1"/>
  <c r="O290" i="18" a="1"/>
  <c r="O290" i="18" s="1"/>
  <c r="N290" i="18" a="1"/>
  <c r="N290" i="18" s="1"/>
  <c r="M290" i="18" a="1"/>
  <c r="M290" i="18" s="1"/>
  <c r="L290" i="18" a="1"/>
  <c r="L290" i="18" s="1"/>
  <c r="K290" i="18" a="1"/>
  <c r="K290" i="18" s="1"/>
  <c r="J290" i="18" a="1"/>
  <c r="J290" i="18" s="1"/>
  <c r="I290" i="18" a="1"/>
  <c r="I290" i="18" s="1"/>
  <c r="R289" i="18" a="1"/>
  <c r="R289" i="18" s="1"/>
  <c r="Q289" i="18" a="1"/>
  <c r="Q289" i="18" s="1"/>
  <c r="P289" i="18" a="1"/>
  <c r="P289" i="18" s="1"/>
  <c r="O289" i="18" a="1"/>
  <c r="O289" i="18" s="1"/>
  <c r="N289" i="18" a="1"/>
  <c r="N289" i="18" s="1"/>
  <c r="M289" i="18" a="1"/>
  <c r="M289" i="18" s="1"/>
  <c r="L289" i="18" a="1"/>
  <c r="L289" i="18" s="1"/>
  <c r="K289" i="18" a="1"/>
  <c r="K289" i="18" s="1"/>
  <c r="J289" i="18" a="1"/>
  <c r="J289" i="18" s="1"/>
  <c r="I289" i="18" a="1"/>
  <c r="I289" i="18" s="1"/>
  <c r="R288" i="18" a="1"/>
  <c r="R288" i="18" s="1"/>
  <c r="Q288" i="18" a="1"/>
  <c r="Q288" i="18" s="1"/>
  <c r="P288" i="18" a="1"/>
  <c r="P288" i="18" s="1"/>
  <c r="O288" i="18" a="1"/>
  <c r="O288" i="18" s="1"/>
  <c r="N288" i="18" a="1"/>
  <c r="N288" i="18" s="1"/>
  <c r="M288" i="18" a="1"/>
  <c r="M288" i="18" s="1"/>
  <c r="L288" i="18" a="1"/>
  <c r="L288" i="18" s="1"/>
  <c r="K288" i="18" a="1"/>
  <c r="K288" i="18" s="1"/>
  <c r="J288" i="18" a="1"/>
  <c r="J288" i="18" s="1"/>
  <c r="I288" i="18" a="1"/>
  <c r="I288" i="18" s="1"/>
  <c r="R287" i="18" a="1"/>
  <c r="R287" i="18" s="1"/>
  <c r="Q287" i="18" a="1"/>
  <c r="Q287" i="18" s="1"/>
  <c r="P287" i="18" a="1"/>
  <c r="P287" i="18" s="1"/>
  <c r="O287" i="18" a="1"/>
  <c r="O287" i="18" s="1"/>
  <c r="N287" i="18" a="1"/>
  <c r="N287" i="18" s="1"/>
  <c r="M287" i="18" a="1"/>
  <c r="M287" i="18" s="1"/>
  <c r="L287" i="18" a="1"/>
  <c r="L287" i="18" s="1"/>
  <c r="K287" i="18" a="1"/>
  <c r="K287" i="18" s="1"/>
  <c r="J287" i="18" a="1"/>
  <c r="J287" i="18" s="1"/>
  <c r="I287" i="18" a="1"/>
  <c r="I287" i="18" s="1"/>
  <c r="F287" i="18"/>
  <c r="R286" i="18" a="1"/>
  <c r="R286" i="18" s="1"/>
  <c r="Q286" i="18" a="1"/>
  <c r="Q286" i="18" s="1"/>
  <c r="P286" i="18" a="1"/>
  <c r="P286" i="18" s="1"/>
  <c r="O286" i="18" a="1"/>
  <c r="O286" i="18" s="1"/>
  <c r="N286" i="18" a="1"/>
  <c r="N286" i="18" s="1"/>
  <c r="M286" i="18" a="1"/>
  <c r="M286" i="18" s="1"/>
  <c r="L286" i="18" a="1"/>
  <c r="L286" i="18" s="1"/>
  <c r="K286" i="18" a="1"/>
  <c r="K286" i="18" s="1"/>
  <c r="J286" i="18" a="1"/>
  <c r="J286" i="18" s="1"/>
  <c r="I286" i="18" a="1"/>
  <c r="I286" i="18" s="1"/>
  <c r="R285" i="18" a="1"/>
  <c r="R285" i="18" s="1"/>
  <c r="Q285" i="18" a="1"/>
  <c r="Q285" i="18" s="1"/>
  <c r="P285" i="18" a="1"/>
  <c r="P285" i="18" s="1"/>
  <c r="O285" i="18" a="1"/>
  <c r="O285" i="18" s="1"/>
  <c r="N285" i="18" a="1"/>
  <c r="N285" i="18" s="1"/>
  <c r="M285" i="18" a="1"/>
  <c r="M285" i="18" s="1"/>
  <c r="L285" i="18" a="1"/>
  <c r="L285" i="18" s="1"/>
  <c r="K285" i="18" a="1"/>
  <c r="K285" i="18" s="1"/>
  <c r="J285" i="18" a="1"/>
  <c r="J285" i="18" s="1"/>
  <c r="I285" i="18" a="1"/>
  <c r="I285" i="18" s="1"/>
  <c r="F285" i="18"/>
  <c r="R283" i="18" a="1"/>
  <c r="R283" i="18" s="1"/>
  <c r="Q283" i="18" a="1"/>
  <c r="Q283" i="18" s="1"/>
  <c r="P283" i="18" a="1"/>
  <c r="P283" i="18" s="1"/>
  <c r="O283" i="18" a="1"/>
  <c r="O283" i="18" s="1"/>
  <c r="N283" i="18" a="1"/>
  <c r="N283" i="18" s="1"/>
  <c r="M283" i="18" a="1"/>
  <c r="M283" i="18" s="1"/>
  <c r="L283" i="18" a="1"/>
  <c r="L283" i="18" s="1"/>
  <c r="K283" i="18" a="1"/>
  <c r="K283" i="18" s="1"/>
  <c r="J283" i="18" a="1"/>
  <c r="J283" i="18" s="1"/>
  <c r="I283" i="18" a="1"/>
  <c r="I283" i="18" s="1"/>
  <c r="R282" i="18" a="1"/>
  <c r="R282" i="18" s="1"/>
  <c r="Q282" i="18" a="1"/>
  <c r="Q282" i="18" s="1"/>
  <c r="P282" i="18" a="1"/>
  <c r="P282" i="18" s="1"/>
  <c r="O282" i="18" a="1"/>
  <c r="O282" i="18" s="1"/>
  <c r="N282" i="18" a="1"/>
  <c r="N282" i="18" s="1"/>
  <c r="M282" i="18" a="1"/>
  <c r="M282" i="18" s="1"/>
  <c r="L282" i="18" a="1"/>
  <c r="L282" i="18" s="1"/>
  <c r="K282" i="18" a="1"/>
  <c r="K282" i="18" s="1"/>
  <c r="J282" i="18" a="1"/>
  <c r="J282" i="18" s="1"/>
  <c r="I282" i="18" a="1"/>
  <c r="I282" i="18" s="1"/>
  <c r="F282" i="18"/>
  <c r="R281" i="18" a="1"/>
  <c r="R281" i="18" s="1"/>
  <c r="Q281" i="18" a="1"/>
  <c r="Q281" i="18" s="1"/>
  <c r="P281" i="18" a="1"/>
  <c r="P281" i="18" s="1"/>
  <c r="O281" i="18" a="1"/>
  <c r="O281" i="18" s="1"/>
  <c r="N281" i="18" a="1"/>
  <c r="N281" i="18" s="1"/>
  <c r="M281" i="18" a="1"/>
  <c r="M281" i="18" s="1"/>
  <c r="L281" i="18" a="1"/>
  <c r="L281" i="18" s="1"/>
  <c r="K281" i="18" a="1"/>
  <c r="K281" i="18" s="1"/>
  <c r="J281" i="18" a="1"/>
  <c r="J281" i="18" s="1"/>
  <c r="I281" i="18" a="1"/>
  <c r="I281" i="18" s="1"/>
  <c r="R280" i="18" a="1"/>
  <c r="R280" i="18" s="1"/>
  <c r="Q280" i="18" a="1"/>
  <c r="Q280" i="18" s="1"/>
  <c r="P280" i="18" a="1"/>
  <c r="P280" i="18" s="1"/>
  <c r="O280" i="18" a="1"/>
  <c r="O280" i="18" s="1"/>
  <c r="N280" i="18" a="1"/>
  <c r="N280" i="18" s="1"/>
  <c r="M280" i="18" a="1"/>
  <c r="M280" i="18" s="1"/>
  <c r="L280" i="18" a="1"/>
  <c r="L280" i="18" s="1"/>
  <c r="K280" i="18" a="1"/>
  <c r="K280" i="18" s="1"/>
  <c r="J280" i="18" a="1"/>
  <c r="J280" i="18" s="1"/>
  <c r="I280" i="18" a="1"/>
  <c r="I280" i="18" s="1"/>
  <c r="R279" i="18" a="1"/>
  <c r="R279" i="18" s="1"/>
  <c r="Q279" i="18" a="1"/>
  <c r="Q279" i="18" s="1"/>
  <c r="P279" i="18" a="1"/>
  <c r="P279" i="18" s="1"/>
  <c r="O279" i="18" a="1"/>
  <c r="O279" i="18" s="1"/>
  <c r="N279" i="18" a="1"/>
  <c r="N279" i="18" s="1"/>
  <c r="M279" i="18" a="1"/>
  <c r="M279" i="18" s="1"/>
  <c r="L279" i="18" a="1"/>
  <c r="L279" i="18" s="1"/>
  <c r="K279" i="18" a="1"/>
  <c r="K279" i="18" s="1"/>
  <c r="J279" i="18" a="1"/>
  <c r="J279" i="18" s="1"/>
  <c r="I279" i="18" a="1"/>
  <c r="I279" i="18" s="1"/>
  <c r="F279" i="18"/>
  <c r="R277" i="18" a="1"/>
  <c r="R277" i="18" s="1"/>
  <c r="Q277" i="18" a="1"/>
  <c r="Q277" i="18" s="1"/>
  <c r="P277" i="18" a="1"/>
  <c r="P277" i="18" s="1"/>
  <c r="O277" i="18" a="1"/>
  <c r="O277" i="18" s="1"/>
  <c r="N277" i="18" a="1"/>
  <c r="N277" i="18" s="1"/>
  <c r="M277" i="18" a="1"/>
  <c r="M277" i="18" s="1"/>
  <c r="L277" i="18" a="1"/>
  <c r="L277" i="18" s="1"/>
  <c r="K277" i="18" a="1"/>
  <c r="K277" i="18" s="1"/>
  <c r="J277" i="18" a="1"/>
  <c r="J277" i="18" s="1"/>
  <c r="I277" i="18" a="1"/>
  <c r="I277" i="18" s="1"/>
  <c r="R276" i="18" a="1"/>
  <c r="R276" i="18" s="1"/>
  <c r="Q276" i="18" a="1"/>
  <c r="Q276" i="18" s="1"/>
  <c r="P276" i="18" a="1"/>
  <c r="P276" i="18" s="1"/>
  <c r="O276" i="18" a="1"/>
  <c r="O276" i="18" s="1"/>
  <c r="N276" i="18" a="1"/>
  <c r="N276" i="18" s="1"/>
  <c r="M276" i="18" a="1"/>
  <c r="M276" i="18" s="1"/>
  <c r="L276" i="18" a="1"/>
  <c r="L276" i="18" s="1"/>
  <c r="K276" i="18" a="1"/>
  <c r="K276" i="18" s="1"/>
  <c r="J276" i="18" a="1"/>
  <c r="J276" i="18" s="1"/>
  <c r="I276" i="18" a="1"/>
  <c r="I276" i="18" s="1"/>
  <c r="R275" i="18" a="1"/>
  <c r="R275" i="18" s="1"/>
  <c r="Q275" i="18" a="1"/>
  <c r="Q275" i="18" s="1"/>
  <c r="P275" i="18" a="1"/>
  <c r="P275" i="18" s="1"/>
  <c r="O275" i="18" a="1"/>
  <c r="O275" i="18" s="1"/>
  <c r="N275" i="18" a="1"/>
  <c r="N275" i="18" s="1"/>
  <c r="M275" i="18" a="1"/>
  <c r="M275" i="18" s="1"/>
  <c r="L275" i="18" a="1"/>
  <c r="L275" i="18" s="1"/>
  <c r="K275" i="18" a="1"/>
  <c r="K275" i="18" s="1"/>
  <c r="J275" i="18" a="1"/>
  <c r="J275" i="18" s="1"/>
  <c r="I275" i="18" a="1"/>
  <c r="I275" i="18" s="1"/>
  <c r="R274" i="18" a="1"/>
  <c r="R274" i="18" s="1"/>
  <c r="Q274" i="18" a="1"/>
  <c r="Q274" i="18" s="1"/>
  <c r="P274" i="18" a="1"/>
  <c r="P274" i="18" s="1"/>
  <c r="O274" i="18" a="1"/>
  <c r="O274" i="18" s="1"/>
  <c r="N274" i="18" a="1"/>
  <c r="N274" i="18" s="1"/>
  <c r="M274" i="18" a="1"/>
  <c r="M274" i="18" s="1"/>
  <c r="L274" i="18" a="1"/>
  <c r="L274" i="18" s="1"/>
  <c r="K274" i="18" a="1"/>
  <c r="K274" i="18" s="1"/>
  <c r="J274" i="18" a="1"/>
  <c r="J274" i="18" s="1"/>
  <c r="I274" i="18" a="1"/>
  <c r="I274" i="18" s="1"/>
  <c r="R273" i="18" a="1"/>
  <c r="R273" i="18" s="1"/>
  <c r="Q273" i="18" a="1"/>
  <c r="Q273" i="18" s="1"/>
  <c r="P273" i="18" a="1"/>
  <c r="P273" i="18" s="1"/>
  <c r="O273" i="18" a="1"/>
  <c r="O273" i="18" s="1"/>
  <c r="N273" i="18" a="1"/>
  <c r="N273" i="18" s="1"/>
  <c r="M273" i="18" a="1"/>
  <c r="M273" i="18" s="1"/>
  <c r="L273" i="18" a="1"/>
  <c r="L273" i="18" s="1"/>
  <c r="K273" i="18" a="1"/>
  <c r="K273" i="18" s="1"/>
  <c r="J273" i="18" a="1"/>
  <c r="J273" i="18" s="1"/>
  <c r="I273" i="18" a="1"/>
  <c r="I273" i="18" s="1"/>
  <c r="R272" i="18" a="1"/>
  <c r="R272" i="18" s="1"/>
  <c r="Q272" i="18" a="1"/>
  <c r="Q272" i="18" s="1"/>
  <c r="P272" i="18" a="1"/>
  <c r="P272" i="18" s="1"/>
  <c r="O272" i="18" a="1"/>
  <c r="O272" i="18" s="1"/>
  <c r="N272" i="18" a="1"/>
  <c r="N272" i="18" s="1"/>
  <c r="M272" i="18" a="1"/>
  <c r="M272" i="18" s="1"/>
  <c r="L272" i="18" a="1"/>
  <c r="L272" i="18" s="1"/>
  <c r="K272" i="18" a="1"/>
  <c r="K272" i="18" s="1"/>
  <c r="J272" i="18" a="1"/>
  <c r="J272" i="18" s="1"/>
  <c r="I272" i="18" a="1"/>
  <c r="I272" i="18" s="1"/>
  <c r="R271" i="18" a="1"/>
  <c r="R271" i="18" s="1"/>
  <c r="Q271" i="18" a="1"/>
  <c r="Q271" i="18" s="1"/>
  <c r="P271" i="18" a="1"/>
  <c r="P271" i="18" s="1"/>
  <c r="O271" i="18" a="1"/>
  <c r="O271" i="18" s="1"/>
  <c r="N271" i="18" a="1"/>
  <c r="N271" i="18" s="1"/>
  <c r="M271" i="18" a="1"/>
  <c r="M271" i="18" s="1"/>
  <c r="L271" i="18" a="1"/>
  <c r="L271" i="18" s="1"/>
  <c r="K271" i="18" a="1"/>
  <c r="K271" i="18" s="1"/>
  <c r="J271" i="18" a="1"/>
  <c r="J271" i="18" s="1"/>
  <c r="I271" i="18" a="1"/>
  <c r="I271" i="18" s="1"/>
  <c r="R270" i="18" a="1"/>
  <c r="R270" i="18" s="1"/>
  <c r="Q270" i="18" a="1"/>
  <c r="Q270" i="18" s="1"/>
  <c r="P270" i="18" a="1"/>
  <c r="P270" i="18" s="1"/>
  <c r="O270" i="18" a="1"/>
  <c r="O270" i="18" s="1"/>
  <c r="N270" i="18" a="1"/>
  <c r="N270" i="18" s="1"/>
  <c r="M270" i="18" a="1"/>
  <c r="M270" i="18" s="1"/>
  <c r="L270" i="18" a="1"/>
  <c r="L270" i="18" s="1"/>
  <c r="K270" i="18" a="1"/>
  <c r="K270" i="18" s="1"/>
  <c r="J270" i="18" a="1"/>
  <c r="J270" i="18" s="1"/>
  <c r="I270" i="18" a="1"/>
  <c r="I270" i="18" s="1"/>
  <c r="R268" i="18" a="1"/>
  <c r="R268" i="18" s="1"/>
  <c r="Q268" i="18" a="1"/>
  <c r="Q268" i="18" s="1"/>
  <c r="P268" i="18" a="1"/>
  <c r="P268" i="18" s="1"/>
  <c r="O268" i="18" a="1"/>
  <c r="O268" i="18" s="1"/>
  <c r="N268" i="18" a="1"/>
  <c r="N268" i="18" s="1"/>
  <c r="M268" i="18" a="1"/>
  <c r="M268" i="18" s="1"/>
  <c r="L268" i="18" a="1"/>
  <c r="L268" i="18" s="1"/>
  <c r="K268" i="18" a="1"/>
  <c r="K268" i="18" s="1"/>
  <c r="J268" i="18" a="1"/>
  <c r="J268" i="18" s="1"/>
  <c r="I268" i="18" a="1"/>
  <c r="I268" i="18" s="1"/>
  <c r="R267" i="18" a="1"/>
  <c r="R267" i="18" s="1"/>
  <c r="Q267" i="18" a="1"/>
  <c r="Q267" i="18" s="1"/>
  <c r="P267" i="18" a="1"/>
  <c r="P267" i="18" s="1"/>
  <c r="O267" i="18" a="1"/>
  <c r="O267" i="18" s="1"/>
  <c r="N267" i="18" a="1"/>
  <c r="N267" i="18" s="1"/>
  <c r="M267" i="18" a="1"/>
  <c r="M267" i="18" s="1"/>
  <c r="L267" i="18" a="1"/>
  <c r="L267" i="18" s="1"/>
  <c r="K267" i="18" a="1"/>
  <c r="K267" i="18" s="1"/>
  <c r="J267" i="18" a="1"/>
  <c r="J267" i="18" s="1"/>
  <c r="I267" i="18" a="1"/>
  <c r="I267" i="18" s="1"/>
  <c r="R266" i="18" a="1"/>
  <c r="R266" i="18" s="1"/>
  <c r="Q266" i="18" a="1"/>
  <c r="Q266" i="18" s="1"/>
  <c r="P266" i="18" a="1"/>
  <c r="P266" i="18" s="1"/>
  <c r="O266" i="18" a="1"/>
  <c r="O266" i="18" s="1"/>
  <c r="N266" i="18" a="1"/>
  <c r="N266" i="18" s="1"/>
  <c r="M266" i="18" a="1"/>
  <c r="M266" i="18" s="1"/>
  <c r="L266" i="18" a="1"/>
  <c r="L266" i="18" s="1"/>
  <c r="K266" i="18" a="1"/>
  <c r="K266" i="18" s="1"/>
  <c r="J266" i="18" a="1"/>
  <c r="J266" i="18" s="1"/>
  <c r="I266" i="18" a="1"/>
  <c r="I266" i="18" s="1"/>
  <c r="R265" i="18" a="1"/>
  <c r="R265" i="18" s="1"/>
  <c r="Q265" i="18" a="1"/>
  <c r="Q265" i="18" s="1"/>
  <c r="P265" i="18" a="1"/>
  <c r="P265" i="18" s="1"/>
  <c r="O265" i="18" a="1"/>
  <c r="O265" i="18" s="1"/>
  <c r="N265" i="18" a="1"/>
  <c r="N265" i="18" s="1"/>
  <c r="M265" i="18" a="1"/>
  <c r="M265" i="18" s="1"/>
  <c r="L265" i="18" a="1"/>
  <c r="L265" i="18" s="1"/>
  <c r="K265" i="18" a="1"/>
  <c r="K265" i="18" s="1"/>
  <c r="J265" i="18" a="1"/>
  <c r="J265" i="18" s="1"/>
  <c r="I265" i="18" a="1"/>
  <c r="I265" i="18" s="1"/>
  <c r="R264" i="18" a="1"/>
  <c r="R264" i="18" s="1"/>
  <c r="Q264" i="18" a="1"/>
  <c r="Q264" i="18" s="1"/>
  <c r="P264" i="18" a="1"/>
  <c r="P264" i="18" s="1"/>
  <c r="O264" i="18" a="1"/>
  <c r="O264" i="18" s="1"/>
  <c r="N264" i="18" a="1"/>
  <c r="N264" i="18" s="1"/>
  <c r="M264" i="18" a="1"/>
  <c r="M264" i="18" s="1"/>
  <c r="L264" i="18" a="1"/>
  <c r="L264" i="18" s="1"/>
  <c r="K264" i="18" a="1"/>
  <c r="K264" i="18" s="1"/>
  <c r="J264" i="18" a="1"/>
  <c r="J264" i="18" s="1"/>
  <c r="I264" i="18" a="1"/>
  <c r="I264" i="18" s="1"/>
  <c r="R263" i="18" a="1"/>
  <c r="R263" i="18" s="1"/>
  <c r="Q263" i="18" a="1"/>
  <c r="Q263" i="18" s="1"/>
  <c r="P263" i="18" a="1"/>
  <c r="P263" i="18" s="1"/>
  <c r="O263" i="18" a="1"/>
  <c r="O263" i="18" s="1"/>
  <c r="N263" i="18" a="1"/>
  <c r="N263" i="18" s="1"/>
  <c r="M263" i="18" a="1"/>
  <c r="M263" i="18" s="1"/>
  <c r="L263" i="18" a="1"/>
  <c r="L263" i="18" s="1"/>
  <c r="K263" i="18" a="1"/>
  <c r="K263" i="18" s="1"/>
  <c r="J263" i="18" a="1"/>
  <c r="J263" i="18" s="1"/>
  <c r="I263" i="18" a="1"/>
  <c r="I263" i="18" s="1"/>
  <c r="R262" i="18" a="1"/>
  <c r="R262" i="18" s="1"/>
  <c r="Q262" i="18" a="1"/>
  <c r="Q262" i="18" s="1"/>
  <c r="P262" i="18" a="1"/>
  <c r="P262" i="18" s="1"/>
  <c r="O262" i="18" a="1"/>
  <c r="O262" i="18" s="1"/>
  <c r="N262" i="18" a="1"/>
  <c r="N262" i="18" s="1"/>
  <c r="M262" i="18" a="1"/>
  <c r="M262" i="18" s="1"/>
  <c r="L262" i="18" a="1"/>
  <c r="L262" i="18" s="1"/>
  <c r="K262" i="18" a="1"/>
  <c r="K262" i="18" s="1"/>
  <c r="J262" i="18" a="1"/>
  <c r="J262" i="18" s="1"/>
  <c r="I262" i="18" a="1"/>
  <c r="I262" i="18" s="1"/>
  <c r="R261" i="18" a="1"/>
  <c r="R261" i="18" s="1"/>
  <c r="Q261" i="18" a="1"/>
  <c r="Q261" i="18" s="1"/>
  <c r="P261" i="18" a="1"/>
  <c r="P261" i="18" s="1"/>
  <c r="O261" i="18" a="1"/>
  <c r="O261" i="18" s="1"/>
  <c r="N261" i="18" a="1"/>
  <c r="N261" i="18" s="1"/>
  <c r="M261" i="18" a="1"/>
  <c r="M261" i="18" s="1"/>
  <c r="L261" i="18" a="1"/>
  <c r="L261" i="18" s="1"/>
  <c r="K261" i="18" a="1"/>
  <c r="K261" i="18" s="1"/>
  <c r="J261" i="18" a="1"/>
  <c r="J261" i="18" s="1"/>
  <c r="I261" i="18" a="1"/>
  <c r="I261" i="18" s="1"/>
  <c r="R260" i="18" a="1"/>
  <c r="R260" i="18" s="1"/>
  <c r="Q260" i="18" a="1"/>
  <c r="Q260" i="18" s="1"/>
  <c r="P260" i="18" a="1"/>
  <c r="P260" i="18" s="1"/>
  <c r="O260" i="18" a="1"/>
  <c r="O260" i="18" s="1"/>
  <c r="N260" i="18" a="1"/>
  <c r="N260" i="18" s="1"/>
  <c r="M260" i="18" a="1"/>
  <c r="M260" i="18" s="1"/>
  <c r="L260" i="18" a="1"/>
  <c r="L260" i="18" s="1"/>
  <c r="K260" i="18" a="1"/>
  <c r="K260" i="18" s="1"/>
  <c r="J260" i="18" a="1"/>
  <c r="J260" i="18" s="1"/>
  <c r="I260" i="18" a="1"/>
  <c r="I260" i="18" s="1"/>
  <c r="R259" i="18" a="1"/>
  <c r="R259" i="18" s="1"/>
  <c r="Q259" i="18" a="1"/>
  <c r="Q259" i="18" s="1"/>
  <c r="P259" i="18" a="1"/>
  <c r="P259" i="18" s="1"/>
  <c r="O259" i="18" a="1"/>
  <c r="O259" i="18" s="1"/>
  <c r="N259" i="18" a="1"/>
  <c r="N259" i="18" s="1"/>
  <c r="M259" i="18" a="1"/>
  <c r="M259" i="18" s="1"/>
  <c r="L259" i="18" a="1"/>
  <c r="L259" i="18" s="1"/>
  <c r="K259" i="18" a="1"/>
  <c r="K259" i="18" s="1"/>
  <c r="J259" i="18" a="1"/>
  <c r="J259" i="18" s="1"/>
  <c r="I259" i="18" a="1"/>
  <c r="I259" i="18" s="1"/>
  <c r="H259" i="18"/>
  <c r="R258" i="18" a="1"/>
  <c r="R258" i="18" s="1"/>
  <c r="Q258" i="18" a="1"/>
  <c r="Q258" i="18" s="1"/>
  <c r="P258" i="18" a="1"/>
  <c r="P258" i="18" s="1"/>
  <c r="O258" i="18" a="1"/>
  <c r="O258" i="18" s="1"/>
  <c r="N258" i="18" a="1"/>
  <c r="N258" i="18" s="1"/>
  <c r="M258" i="18" a="1"/>
  <c r="M258" i="18" s="1"/>
  <c r="L258" i="18" a="1"/>
  <c r="L258" i="18" s="1"/>
  <c r="K258" i="18" a="1"/>
  <c r="K258" i="18" s="1"/>
  <c r="J258" i="18" a="1"/>
  <c r="J258" i="18" s="1"/>
  <c r="I258" i="18" a="1"/>
  <c r="I258" i="18" s="1"/>
  <c r="H258" i="18"/>
  <c r="R257" i="18" a="1"/>
  <c r="R257" i="18" s="1"/>
  <c r="Q257" i="18" a="1"/>
  <c r="Q257" i="18" s="1"/>
  <c r="P257" i="18" a="1"/>
  <c r="P257" i="18" s="1"/>
  <c r="O257" i="18" a="1"/>
  <c r="O257" i="18" s="1"/>
  <c r="N257" i="18" a="1"/>
  <c r="N257" i="18" s="1"/>
  <c r="M257" i="18" a="1"/>
  <c r="M257" i="18" s="1"/>
  <c r="L257" i="18" a="1"/>
  <c r="L257" i="18" s="1"/>
  <c r="K257" i="18" a="1"/>
  <c r="K257" i="18" s="1"/>
  <c r="J257" i="18" a="1"/>
  <c r="J257" i="18" s="1"/>
  <c r="I257" i="18" a="1"/>
  <c r="I257" i="18" s="1"/>
  <c r="H257" i="18"/>
  <c r="R256" i="18" a="1"/>
  <c r="R256" i="18" s="1"/>
  <c r="Q256" i="18" a="1"/>
  <c r="Q256" i="18" s="1"/>
  <c r="P256" i="18" a="1"/>
  <c r="P256" i="18" s="1"/>
  <c r="O256" i="18" a="1"/>
  <c r="O256" i="18" s="1"/>
  <c r="N256" i="18" a="1"/>
  <c r="N256" i="18" s="1"/>
  <c r="M256" i="18" a="1"/>
  <c r="M256" i="18" s="1"/>
  <c r="L256" i="18" a="1"/>
  <c r="L256" i="18" s="1"/>
  <c r="K256" i="18" a="1"/>
  <c r="K256" i="18" s="1"/>
  <c r="J256" i="18" a="1"/>
  <c r="J256" i="18" s="1"/>
  <c r="I256" i="18" a="1"/>
  <c r="I256" i="18" s="1"/>
  <c r="R255" i="18" a="1"/>
  <c r="R255" i="18" s="1"/>
  <c r="Q255" i="18" a="1"/>
  <c r="Q255" i="18" s="1"/>
  <c r="P255" i="18" a="1"/>
  <c r="P255" i="18" s="1"/>
  <c r="O255" i="18" a="1"/>
  <c r="O255" i="18" s="1"/>
  <c r="N255" i="18" a="1"/>
  <c r="N255" i="18" s="1"/>
  <c r="M255" i="18" a="1"/>
  <c r="M255" i="18" s="1"/>
  <c r="L255" i="18" a="1"/>
  <c r="L255" i="18" s="1"/>
  <c r="K255" i="18" a="1"/>
  <c r="K255" i="18" s="1"/>
  <c r="J255" i="18" a="1"/>
  <c r="J255" i="18" s="1"/>
  <c r="I255" i="18" a="1"/>
  <c r="I255" i="18" s="1"/>
  <c r="R254" i="18" a="1"/>
  <c r="R254" i="18" s="1"/>
  <c r="Q254" i="18" a="1"/>
  <c r="Q254" i="18" s="1"/>
  <c r="P254" i="18" a="1"/>
  <c r="P254" i="18" s="1"/>
  <c r="O254" i="18" a="1"/>
  <c r="O254" i="18" s="1"/>
  <c r="N254" i="18" a="1"/>
  <c r="N254" i="18" s="1"/>
  <c r="M254" i="18" a="1"/>
  <c r="M254" i="18" s="1"/>
  <c r="L254" i="18" a="1"/>
  <c r="L254" i="18" s="1"/>
  <c r="K254" i="18" a="1"/>
  <c r="K254" i="18" s="1"/>
  <c r="J254" i="18" a="1"/>
  <c r="J254" i="18" s="1"/>
  <c r="I254" i="18" a="1"/>
  <c r="I254" i="18" s="1"/>
  <c r="H254" i="18"/>
  <c r="R253" i="18" a="1"/>
  <c r="R253" i="18" s="1"/>
  <c r="Q253" i="18" a="1"/>
  <c r="Q253" i="18" s="1"/>
  <c r="P253" i="18" a="1"/>
  <c r="P253" i="18" s="1"/>
  <c r="O253" i="18" a="1"/>
  <c r="O253" i="18" s="1"/>
  <c r="N253" i="18" a="1"/>
  <c r="N253" i="18" s="1"/>
  <c r="M253" i="18" a="1"/>
  <c r="M253" i="18" s="1"/>
  <c r="L253" i="18" a="1"/>
  <c r="L253" i="18" s="1"/>
  <c r="K253" i="18" a="1"/>
  <c r="K253" i="18" s="1"/>
  <c r="J253" i="18" a="1"/>
  <c r="J253" i="18" s="1"/>
  <c r="I253" i="18" a="1"/>
  <c r="I253" i="18" s="1"/>
  <c r="R252" i="18" a="1"/>
  <c r="R252" i="18" s="1"/>
  <c r="Q252" i="18" a="1"/>
  <c r="Q252" i="18" s="1"/>
  <c r="P252" i="18" a="1"/>
  <c r="P252" i="18" s="1"/>
  <c r="O252" i="18" a="1"/>
  <c r="O252" i="18" s="1"/>
  <c r="N252" i="18" a="1"/>
  <c r="N252" i="18" s="1"/>
  <c r="M252" i="18" a="1"/>
  <c r="M252" i="18" s="1"/>
  <c r="L252" i="18" a="1"/>
  <c r="L252" i="18" s="1"/>
  <c r="K252" i="18" a="1"/>
  <c r="K252" i="18" s="1"/>
  <c r="J252" i="18" a="1"/>
  <c r="J252" i="18" s="1"/>
  <c r="I252" i="18" a="1"/>
  <c r="I252" i="18" s="1"/>
  <c r="H252" i="18"/>
  <c r="R251" i="18" a="1"/>
  <c r="R251" i="18" s="1"/>
  <c r="Q251" i="18" a="1"/>
  <c r="Q251" i="18" s="1"/>
  <c r="P251" i="18" a="1"/>
  <c r="P251" i="18" s="1"/>
  <c r="O251" i="18" a="1"/>
  <c r="O251" i="18" s="1"/>
  <c r="N251" i="18" a="1"/>
  <c r="N251" i="18" s="1"/>
  <c r="M251" i="18" a="1"/>
  <c r="M251" i="18" s="1"/>
  <c r="L251" i="18" a="1"/>
  <c r="L251" i="18" s="1"/>
  <c r="K251" i="18" a="1"/>
  <c r="K251" i="18" s="1"/>
  <c r="J251" i="18" a="1"/>
  <c r="J251" i="18" s="1"/>
  <c r="I251" i="18" a="1"/>
  <c r="I251" i="18" s="1"/>
  <c r="R250" i="18" a="1"/>
  <c r="R250" i="18" s="1"/>
  <c r="Q250" i="18" a="1"/>
  <c r="Q250" i="18" s="1"/>
  <c r="P250" i="18" a="1"/>
  <c r="P250" i="18" s="1"/>
  <c r="O250" i="18" a="1"/>
  <c r="O250" i="18" s="1"/>
  <c r="N250" i="18" a="1"/>
  <c r="N250" i="18" s="1"/>
  <c r="M250" i="18" a="1"/>
  <c r="M250" i="18" s="1"/>
  <c r="L250" i="18" a="1"/>
  <c r="L250" i="18" s="1"/>
  <c r="K250" i="18" a="1"/>
  <c r="K250" i="18" s="1"/>
  <c r="J250" i="18" a="1"/>
  <c r="J250" i="18" s="1"/>
  <c r="I250" i="18" a="1"/>
  <c r="I250" i="18" s="1"/>
  <c r="R249" i="18" a="1"/>
  <c r="R249" i="18" s="1"/>
  <c r="Q249" i="18" a="1"/>
  <c r="Q249" i="18" s="1"/>
  <c r="P249" i="18" a="1"/>
  <c r="P249" i="18" s="1"/>
  <c r="O249" i="18" a="1"/>
  <c r="O249" i="18" s="1"/>
  <c r="N249" i="18" a="1"/>
  <c r="N249" i="18" s="1"/>
  <c r="M249" i="18" a="1"/>
  <c r="M249" i="18" s="1"/>
  <c r="L249" i="18" a="1"/>
  <c r="L249" i="18" s="1"/>
  <c r="K249" i="18" a="1"/>
  <c r="K249" i="18" s="1"/>
  <c r="J249" i="18" a="1"/>
  <c r="J249" i="18" s="1"/>
  <c r="I249" i="18" a="1"/>
  <c r="I249" i="18" s="1"/>
  <c r="R248" i="18" a="1"/>
  <c r="R248" i="18" s="1"/>
  <c r="Q248" i="18" a="1"/>
  <c r="Q248" i="18" s="1"/>
  <c r="P248" i="18" a="1"/>
  <c r="P248" i="18" s="1"/>
  <c r="O248" i="18" a="1"/>
  <c r="O248" i="18" s="1"/>
  <c r="N248" i="18" a="1"/>
  <c r="N248" i="18" s="1"/>
  <c r="M248" i="18" a="1"/>
  <c r="M248" i="18" s="1"/>
  <c r="L248" i="18" a="1"/>
  <c r="L248" i="18" s="1"/>
  <c r="K248" i="18" a="1"/>
  <c r="K248" i="18" s="1"/>
  <c r="J248" i="18" a="1"/>
  <c r="J248" i="18" s="1"/>
  <c r="I248" i="18" a="1"/>
  <c r="I248" i="18" s="1"/>
  <c r="H241" i="18"/>
  <c r="H237" i="18"/>
  <c r="R235" i="18" a="1"/>
  <c r="R235" i="18" s="1"/>
  <c r="Q235" i="18" a="1"/>
  <c r="Q235" i="18" s="1"/>
  <c r="P235" i="18" a="1"/>
  <c r="P235" i="18" s="1"/>
  <c r="O235" i="18" a="1"/>
  <c r="O235" i="18" s="1"/>
  <c r="N235" i="18" a="1"/>
  <c r="N235" i="18" s="1"/>
  <c r="M235" i="18" a="1"/>
  <c r="M235" i="18" s="1"/>
  <c r="L235" i="18" a="1"/>
  <c r="L235" i="18" s="1"/>
  <c r="K235" i="18" a="1"/>
  <c r="K235" i="18" s="1"/>
  <c r="J235" i="18" a="1"/>
  <c r="J235" i="18" s="1"/>
  <c r="I235" i="18" a="1"/>
  <c r="I235" i="18" s="1"/>
  <c r="R234" i="18" a="1"/>
  <c r="R234" i="18" s="1"/>
  <c r="Q234" i="18" a="1"/>
  <c r="Q234" i="18" s="1"/>
  <c r="P234" i="18" a="1"/>
  <c r="P234" i="18" s="1"/>
  <c r="O234" i="18" a="1"/>
  <c r="O234" i="18" s="1"/>
  <c r="N234" i="18" a="1"/>
  <c r="N234" i="18" s="1"/>
  <c r="M234" i="18" a="1"/>
  <c r="M234" i="18" s="1"/>
  <c r="L234" i="18" a="1"/>
  <c r="L234" i="18" s="1"/>
  <c r="K234" i="18" a="1"/>
  <c r="K234" i="18" s="1"/>
  <c r="J234" i="18" a="1"/>
  <c r="J234" i="18" s="1"/>
  <c r="I234" i="18" a="1"/>
  <c r="I234" i="18" s="1"/>
  <c r="R233" i="18" a="1"/>
  <c r="R233" i="18" s="1"/>
  <c r="Q233" i="18" a="1"/>
  <c r="Q233" i="18" s="1"/>
  <c r="P233" i="18" a="1"/>
  <c r="P233" i="18" s="1"/>
  <c r="O233" i="18" a="1"/>
  <c r="O233" i="18" s="1"/>
  <c r="N233" i="18" a="1"/>
  <c r="N233" i="18" s="1"/>
  <c r="M233" i="18" a="1"/>
  <c r="M233" i="18" s="1"/>
  <c r="L233" i="18" a="1"/>
  <c r="L233" i="18" s="1"/>
  <c r="K233" i="18" a="1"/>
  <c r="K233" i="18" s="1"/>
  <c r="J233" i="18" a="1"/>
  <c r="J233" i="18" s="1"/>
  <c r="I233" i="18" a="1"/>
  <c r="I233" i="18" s="1"/>
  <c r="R232" i="18" a="1"/>
  <c r="R232" i="18" s="1"/>
  <c r="Q232" i="18" a="1"/>
  <c r="Q232" i="18" s="1"/>
  <c r="P232" i="18" a="1"/>
  <c r="P232" i="18" s="1"/>
  <c r="O232" i="18" a="1"/>
  <c r="O232" i="18" s="1"/>
  <c r="N232" i="18" a="1"/>
  <c r="N232" i="18" s="1"/>
  <c r="M232" i="18" a="1"/>
  <c r="M232" i="18" s="1"/>
  <c r="L232" i="18" a="1"/>
  <c r="L232" i="18" s="1"/>
  <c r="K232" i="18" a="1"/>
  <c r="K232" i="18" s="1"/>
  <c r="J232" i="18" a="1"/>
  <c r="J232" i="18" s="1"/>
  <c r="I232" i="18" a="1"/>
  <c r="I232" i="18" s="1"/>
  <c r="R231" i="18" a="1"/>
  <c r="R231" i="18" s="1"/>
  <c r="Q231" i="18" a="1"/>
  <c r="Q231" i="18" s="1"/>
  <c r="P231" i="18" a="1"/>
  <c r="P231" i="18" s="1"/>
  <c r="O231" i="18" a="1"/>
  <c r="O231" i="18" s="1"/>
  <c r="N231" i="18" a="1"/>
  <c r="N231" i="18" s="1"/>
  <c r="M231" i="18" a="1"/>
  <c r="M231" i="18" s="1"/>
  <c r="L231" i="18" a="1"/>
  <c r="L231" i="18" s="1"/>
  <c r="K231" i="18" a="1"/>
  <c r="K231" i="18" s="1"/>
  <c r="J231" i="18" a="1"/>
  <c r="J231" i="18" s="1"/>
  <c r="I231" i="18" a="1"/>
  <c r="I231" i="18" s="1"/>
  <c r="R230" i="18" a="1"/>
  <c r="R230" i="18" s="1"/>
  <c r="Q230" i="18" a="1"/>
  <c r="Q230" i="18" s="1"/>
  <c r="P230" i="18" a="1"/>
  <c r="P230" i="18" s="1"/>
  <c r="O230" i="18" a="1"/>
  <c r="O230" i="18" s="1"/>
  <c r="N230" i="18" a="1"/>
  <c r="N230" i="18" s="1"/>
  <c r="M230" i="18" a="1"/>
  <c r="M230" i="18" s="1"/>
  <c r="L230" i="18" a="1"/>
  <c r="L230" i="18" s="1"/>
  <c r="K230" i="18" a="1"/>
  <c r="K230" i="18" s="1"/>
  <c r="J230" i="18" a="1"/>
  <c r="J230" i="18" s="1"/>
  <c r="I230" i="18" a="1"/>
  <c r="I230" i="18" s="1"/>
  <c r="R229" i="18" a="1"/>
  <c r="R229" i="18" s="1"/>
  <c r="Q229" i="18" a="1"/>
  <c r="Q229" i="18" s="1"/>
  <c r="P229" i="18" a="1"/>
  <c r="P229" i="18" s="1"/>
  <c r="O229" i="18" a="1"/>
  <c r="O229" i="18" s="1"/>
  <c r="N229" i="18" a="1"/>
  <c r="N229" i="18" s="1"/>
  <c r="M229" i="18" a="1"/>
  <c r="M229" i="18" s="1"/>
  <c r="L229" i="18" a="1"/>
  <c r="L229" i="18" s="1"/>
  <c r="K229" i="18" a="1"/>
  <c r="K229" i="18" s="1"/>
  <c r="J229" i="18" a="1"/>
  <c r="J229" i="18" s="1"/>
  <c r="I229" i="18" a="1"/>
  <c r="I229" i="18" s="1"/>
  <c r="R228" i="18" a="1"/>
  <c r="R228" i="18" s="1"/>
  <c r="Q228" i="18" a="1"/>
  <c r="Q228" i="18" s="1"/>
  <c r="P228" i="18" a="1"/>
  <c r="P228" i="18" s="1"/>
  <c r="O228" i="18" a="1"/>
  <c r="O228" i="18" s="1"/>
  <c r="N228" i="18" a="1"/>
  <c r="N228" i="18" s="1"/>
  <c r="M228" i="18" a="1"/>
  <c r="M228" i="18" s="1"/>
  <c r="L228" i="18" a="1"/>
  <c r="L228" i="18" s="1"/>
  <c r="K228" i="18" a="1"/>
  <c r="K228" i="18" s="1"/>
  <c r="J228" i="18" a="1"/>
  <c r="J228" i="18" s="1"/>
  <c r="I228" i="18" a="1"/>
  <c r="I228" i="18" s="1"/>
  <c r="R227" i="18" a="1"/>
  <c r="R227" i="18" s="1"/>
  <c r="Q227" i="18" a="1"/>
  <c r="Q227" i="18" s="1"/>
  <c r="P227" i="18" a="1"/>
  <c r="P227" i="18" s="1"/>
  <c r="O227" i="18" a="1"/>
  <c r="O227" i="18" s="1"/>
  <c r="N227" i="18" a="1"/>
  <c r="N227" i="18" s="1"/>
  <c r="M227" i="18" a="1"/>
  <c r="M227" i="18" s="1"/>
  <c r="L227" i="18" a="1"/>
  <c r="L227" i="18" s="1"/>
  <c r="K227" i="18" a="1"/>
  <c r="K227" i="18" s="1"/>
  <c r="J227" i="18" a="1"/>
  <c r="J227" i="18" s="1"/>
  <c r="I227" i="18" a="1"/>
  <c r="I227" i="18" s="1"/>
  <c r="R226" i="18" a="1"/>
  <c r="R226" i="18" s="1"/>
  <c r="Q226" i="18" a="1"/>
  <c r="Q226" i="18" s="1"/>
  <c r="P226" i="18" a="1"/>
  <c r="P226" i="18" s="1"/>
  <c r="O226" i="18" a="1"/>
  <c r="O226" i="18" s="1"/>
  <c r="N226" i="18" a="1"/>
  <c r="N226" i="18" s="1"/>
  <c r="M226" i="18" a="1"/>
  <c r="M226" i="18" s="1"/>
  <c r="L226" i="18" a="1"/>
  <c r="L226" i="18" s="1"/>
  <c r="K226" i="18" a="1"/>
  <c r="K226" i="18" s="1"/>
  <c r="J226" i="18" a="1"/>
  <c r="J226" i="18" s="1"/>
  <c r="I226" i="18" a="1"/>
  <c r="I226" i="18" s="1"/>
  <c r="R225" i="18" a="1"/>
  <c r="R225" i="18" s="1"/>
  <c r="Q225" i="18" a="1"/>
  <c r="Q225" i="18" s="1"/>
  <c r="P225" i="18" a="1"/>
  <c r="P225" i="18" s="1"/>
  <c r="O225" i="18" a="1"/>
  <c r="O225" i="18" s="1"/>
  <c r="N225" i="18" a="1"/>
  <c r="N225" i="18" s="1"/>
  <c r="M225" i="18" a="1"/>
  <c r="M225" i="18" s="1"/>
  <c r="L225" i="18" a="1"/>
  <c r="L225" i="18" s="1"/>
  <c r="K225" i="18" a="1"/>
  <c r="K225" i="18" s="1"/>
  <c r="J225" i="18" a="1"/>
  <c r="J225" i="18" s="1"/>
  <c r="I225" i="18" a="1"/>
  <c r="I225" i="18" s="1"/>
  <c r="R224" i="18" a="1"/>
  <c r="R224" i="18" s="1"/>
  <c r="Q224" i="18" a="1"/>
  <c r="Q224" i="18" s="1"/>
  <c r="P224" i="18" a="1"/>
  <c r="P224" i="18" s="1"/>
  <c r="O224" i="18" a="1"/>
  <c r="O224" i="18" s="1"/>
  <c r="N224" i="18" a="1"/>
  <c r="N224" i="18" s="1"/>
  <c r="M224" i="18" a="1"/>
  <c r="M224" i="18" s="1"/>
  <c r="L224" i="18" a="1"/>
  <c r="L224" i="18" s="1"/>
  <c r="K224" i="18" a="1"/>
  <c r="K224" i="18" s="1"/>
  <c r="J224" i="18" a="1"/>
  <c r="J224" i="18" s="1"/>
  <c r="I224" i="18" a="1"/>
  <c r="I224" i="18" s="1"/>
  <c r="R223" i="18" a="1"/>
  <c r="R223" i="18" s="1"/>
  <c r="Q223" i="18" a="1"/>
  <c r="Q223" i="18" s="1"/>
  <c r="P223" i="18" a="1"/>
  <c r="P223" i="18" s="1"/>
  <c r="O223" i="18" a="1"/>
  <c r="O223" i="18" s="1"/>
  <c r="N223" i="18" a="1"/>
  <c r="N223" i="18" s="1"/>
  <c r="M223" i="18" a="1"/>
  <c r="M223" i="18" s="1"/>
  <c r="L223" i="18" a="1"/>
  <c r="L223" i="18" s="1"/>
  <c r="K223" i="18" a="1"/>
  <c r="K223" i="18" s="1"/>
  <c r="J223" i="18" a="1"/>
  <c r="J223" i="18" s="1"/>
  <c r="I223" i="18" a="1"/>
  <c r="I223" i="18" s="1"/>
  <c r="R222" i="18" a="1"/>
  <c r="R222" i="18" s="1"/>
  <c r="Q222" i="18" a="1"/>
  <c r="Q222" i="18" s="1"/>
  <c r="P222" i="18" a="1"/>
  <c r="P222" i="18" s="1"/>
  <c r="O222" i="18" a="1"/>
  <c r="O222" i="18" s="1"/>
  <c r="N222" i="18" a="1"/>
  <c r="N222" i="18" s="1"/>
  <c r="M222" i="18" a="1"/>
  <c r="M222" i="18" s="1"/>
  <c r="L222" i="18" a="1"/>
  <c r="L222" i="18" s="1"/>
  <c r="K222" i="18" a="1"/>
  <c r="K222" i="18" s="1"/>
  <c r="J222" i="18" a="1"/>
  <c r="J222" i="18" s="1"/>
  <c r="I222" i="18" a="1"/>
  <c r="I222" i="18" s="1"/>
  <c r="R212" i="18" a="1"/>
  <c r="R212" i="18" s="1"/>
  <c r="Q212" i="18" a="1"/>
  <c r="Q212" i="18" s="1"/>
  <c r="P212" i="18" a="1"/>
  <c r="P212" i="18" s="1"/>
  <c r="O212" i="18" a="1"/>
  <c r="O212" i="18" s="1"/>
  <c r="N212" i="18" a="1"/>
  <c r="N212" i="18" s="1"/>
  <c r="M212" i="18" a="1"/>
  <c r="M212" i="18" s="1"/>
  <c r="L212" i="18" a="1"/>
  <c r="L212" i="18" s="1"/>
  <c r="K212" i="18" a="1"/>
  <c r="K212" i="18" s="1"/>
  <c r="J212" i="18" a="1"/>
  <c r="J212" i="18" s="1"/>
  <c r="I212" i="18" a="1"/>
  <c r="I212" i="18" s="1"/>
  <c r="R211" i="18" a="1"/>
  <c r="R211" i="18" s="1"/>
  <c r="Q211" i="18" a="1"/>
  <c r="Q211" i="18" s="1"/>
  <c r="P211" i="18" a="1"/>
  <c r="P211" i="18" s="1"/>
  <c r="O211" i="18" a="1"/>
  <c r="O211" i="18" s="1"/>
  <c r="N211" i="18" a="1"/>
  <c r="N211" i="18" s="1"/>
  <c r="M211" i="18" a="1"/>
  <c r="M211" i="18" s="1"/>
  <c r="L211" i="18" a="1"/>
  <c r="L211" i="18" s="1"/>
  <c r="K211" i="18" a="1"/>
  <c r="K211" i="18" s="1"/>
  <c r="J211" i="18" a="1"/>
  <c r="J211" i="18" s="1"/>
  <c r="I211" i="18" a="1"/>
  <c r="I211" i="18" s="1"/>
  <c r="R210" i="18" a="1"/>
  <c r="R210" i="18" s="1"/>
  <c r="Q210" i="18" a="1"/>
  <c r="Q210" i="18" s="1"/>
  <c r="P210" i="18" a="1"/>
  <c r="P210" i="18" s="1"/>
  <c r="O210" i="18" a="1"/>
  <c r="O210" i="18" s="1"/>
  <c r="N210" i="18" a="1"/>
  <c r="N210" i="18" s="1"/>
  <c r="M210" i="18" a="1"/>
  <c r="M210" i="18" s="1"/>
  <c r="L210" i="18" a="1"/>
  <c r="L210" i="18" s="1"/>
  <c r="K210" i="18" a="1"/>
  <c r="K210" i="18" s="1"/>
  <c r="J210" i="18" a="1"/>
  <c r="J210" i="18" s="1"/>
  <c r="I210" i="18" a="1"/>
  <c r="I210" i="18" s="1"/>
  <c r="R209" i="18" a="1"/>
  <c r="R209" i="18" s="1"/>
  <c r="Q209" i="18" a="1"/>
  <c r="Q209" i="18" s="1"/>
  <c r="P209" i="18" a="1"/>
  <c r="P209" i="18" s="1"/>
  <c r="O209" i="18" a="1"/>
  <c r="O209" i="18" s="1"/>
  <c r="N209" i="18" a="1"/>
  <c r="N209" i="18" s="1"/>
  <c r="M209" i="18" a="1"/>
  <c r="M209" i="18" s="1"/>
  <c r="L209" i="18" a="1"/>
  <c r="L209" i="18" s="1"/>
  <c r="K209" i="18" a="1"/>
  <c r="K209" i="18" s="1"/>
  <c r="J209" i="18" a="1"/>
  <c r="J209" i="18" s="1"/>
  <c r="I209" i="18" a="1"/>
  <c r="I209" i="18" s="1"/>
  <c r="R208" i="18" a="1"/>
  <c r="R208" i="18" s="1"/>
  <c r="Q208" i="18" a="1"/>
  <c r="Q208" i="18" s="1"/>
  <c r="P208" i="18" a="1"/>
  <c r="P208" i="18" s="1"/>
  <c r="O208" i="18" a="1"/>
  <c r="O208" i="18" s="1"/>
  <c r="N208" i="18" a="1"/>
  <c r="N208" i="18" s="1"/>
  <c r="M208" i="18" a="1"/>
  <c r="M208" i="18" s="1"/>
  <c r="L208" i="18" a="1"/>
  <c r="L208" i="18" s="1"/>
  <c r="K208" i="18" a="1"/>
  <c r="K208" i="18" s="1"/>
  <c r="J208" i="18" a="1"/>
  <c r="J208" i="18" s="1"/>
  <c r="I208" i="18" a="1"/>
  <c r="I208" i="18" s="1"/>
  <c r="R207" i="18" a="1"/>
  <c r="R207" i="18" s="1"/>
  <c r="Q207" i="18" a="1"/>
  <c r="Q207" i="18" s="1"/>
  <c r="P207" i="18" a="1"/>
  <c r="P207" i="18" s="1"/>
  <c r="O207" i="18" a="1"/>
  <c r="O207" i="18" s="1"/>
  <c r="N207" i="18" a="1"/>
  <c r="N207" i="18" s="1"/>
  <c r="M207" i="18" a="1"/>
  <c r="M207" i="18" s="1"/>
  <c r="L207" i="18" a="1"/>
  <c r="L207" i="18" s="1"/>
  <c r="K207" i="18" a="1"/>
  <c r="K207" i="18" s="1"/>
  <c r="J207" i="18" a="1"/>
  <c r="J207" i="18" s="1"/>
  <c r="I207" i="18" a="1"/>
  <c r="I207" i="18" s="1"/>
  <c r="R206" i="18" a="1"/>
  <c r="R206" i="18" s="1"/>
  <c r="Q206" i="18" a="1"/>
  <c r="Q206" i="18" s="1"/>
  <c r="P206" i="18" a="1"/>
  <c r="P206" i="18" s="1"/>
  <c r="O206" i="18" a="1"/>
  <c r="O206" i="18" s="1"/>
  <c r="N206" i="18" a="1"/>
  <c r="N206" i="18" s="1"/>
  <c r="M206" i="18" a="1"/>
  <c r="M206" i="18" s="1"/>
  <c r="L206" i="18" a="1"/>
  <c r="L206" i="18" s="1"/>
  <c r="K206" i="18" a="1"/>
  <c r="K206" i="18" s="1"/>
  <c r="J206" i="18" a="1"/>
  <c r="J206" i="18" s="1"/>
  <c r="I206" i="18" a="1"/>
  <c r="I206" i="18" s="1"/>
  <c r="R205" i="18" a="1"/>
  <c r="R205" i="18" s="1"/>
  <c r="Q205" i="18" a="1"/>
  <c r="Q205" i="18" s="1"/>
  <c r="P205" i="18" a="1"/>
  <c r="P205" i="18" s="1"/>
  <c r="O205" i="18" a="1"/>
  <c r="O205" i="18" s="1"/>
  <c r="N205" i="18" a="1"/>
  <c r="N205" i="18" s="1"/>
  <c r="M205" i="18" a="1"/>
  <c r="M205" i="18" s="1"/>
  <c r="L205" i="18" a="1"/>
  <c r="L205" i="18" s="1"/>
  <c r="K205" i="18" a="1"/>
  <c r="K205" i="18" s="1"/>
  <c r="J205" i="18" a="1"/>
  <c r="J205" i="18" s="1"/>
  <c r="I205" i="18" a="1"/>
  <c r="I205" i="18" s="1"/>
  <c r="R204" i="18" a="1"/>
  <c r="R204" i="18" s="1"/>
  <c r="Q204" i="18" a="1"/>
  <c r="Q204" i="18" s="1"/>
  <c r="P204" i="18" a="1"/>
  <c r="P204" i="18" s="1"/>
  <c r="O204" i="18" a="1"/>
  <c r="O204" i="18" s="1"/>
  <c r="N204" i="18" a="1"/>
  <c r="N204" i="18" s="1"/>
  <c r="M204" i="18" a="1"/>
  <c r="M204" i="18" s="1"/>
  <c r="L204" i="18" a="1"/>
  <c r="L204" i="18" s="1"/>
  <c r="K204" i="18" a="1"/>
  <c r="K204" i="18" s="1"/>
  <c r="J204" i="18" a="1"/>
  <c r="J204" i="18" s="1"/>
  <c r="I204" i="18" a="1"/>
  <c r="I204" i="18" s="1"/>
  <c r="R203" i="18" a="1"/>
  <c r="R203" i="18" s="1"/>
  <c r="Q203" i="18" a="1"/>
  <c r="Q203" i="18" s="1"/>
  <c r="P203" i="18" a="1"/>
  <c r="P203" i="18" s="1"/>
  <c r="O203" i="18" a="1"/>
  <c r="O203" i="18" s="1"/>
  <c r="N203" i="18" a="1"/>
  <c r="N203" i="18" s="1"/>
  <c r="M203" i="18" a="1"/>
  <c r="M203" i="18" s="1"/>
  <c r="L203" i="18" a="1"/>
  <c r="L203" i="18" s="1"/>
  <c r="K203" i="18" a="1"/>
  <c r="K203" i="18" s="1"/>
  <c r="J203" i="18" a="1"/>
  <c r="J203" i="18" s="1"/>
  <c r="I203" i="18" a="1"/>
  <c r="I203" i="18" s="1"/>
  <c r="R202" i="18" a="1"/>
  <c r="R202" i="18" s="1"/>
  <c r="Q202" i="18" a="1"/>
  <c r="Q202" i="18" s="1"/>
  <c r="P202" i="18" a="1"/>
  <c r="P202" i="18" s="1"/>
  <c r="O202" i="18" a="1"/>
  <c r="O202" i="18" s="1"/>
  <c r="N202" i="18" a="1"/>
  <c r="N202" i="18" s="1"/>
  <c r="M202" i="18" a="1"/>
  <c r="M202" i="18" s="1"/>
  <c r="L202" i="18" a="1"/>
  <c r="L202" i="18" s="1"/>
  <c r="K202" i="18" a="1"/>
  <c r="K202" i="18" s="1"/>
  <c r="J202" i="18" a="1"/>
  <c r="J202" i="18" s="1"/>
  <c r="I202" i="18" a="1"/>
  <c r="I202" i="18" s="1"/>
  <c r="R201" i="18" a="1"/>
  <c r="R201" i="18" s="1"/>
  <c r="Q201" i="18" a="1"/>
  <c r="Q201" i="18" s="1"/>
  <c r="P201" i="18" a="1"/>
  <c r="P201" i="18" s="1"/>
  <c r="O201" i="18" a="1"/>
  <c r="O201" i="18" s="1"/>
  <c r="N201" i="18" a="1"/>
  <c r="N201" i="18" s="1"/>
  <c r="M201" i="18" a="1"/>
  <c r="M201" i="18" s="1"/>
  <c r="L201" i="18" a="1"/>
  <c r="L201" i="18" s="1"/>
  <c r="K201" i="18" a="1"/>
  <c r="K201" i="18" s="1"/>
  <c r="J201" i="18" a="1"/>
  <c r="J201" i="18" s="1"/>
  <c r="I201" i="18" a="1"/>
  <c r="I201" i="18" s="1"/>
  <c r="R200" i="18" a="1"/>
  <c r="R200" i="18" s="1"/>
  <c r="Q200" i="18" a="1"/>
  <c r="Q200" i="18" s="1"/>
  <c r="P200" i="18" a="1"/>
  <c r="P200" i="18" s="1"/>
  <c r="O200" i="18" a="1"/>
  <c r="O200" i="18" s="1"/>
  <c r="N200" i="18" a="1"/>
  <c r="N200" i="18" s="1"/>
  <c r="M200" i="18" a="1"/>
  <c r="M200" i="18" s="1"/>
  <c r="L200" i="18" a="1"/>
  <c r="L200" i="18" s="1"/>
  <c r="K200" i="18" a="1"/>
  <c r="K200" i="18" s="1"/>
  <c r="J200" i="18" a="1"/>
  <c r="J200" i="18" s="1"/>
  <c r="I200" i="18" a="1"/>
  <c r="I200" i="18" s="1"/>
  <c r="R199" i="18" a="1"/>
  <c r="R199" i="18" s="1"/>
  <c r="Q199" i="18" a="1"/>
  <c r="Q199" i="18" s="1"/>
  <c r="P199" i="18" a="1"/>
  <c r="P199" i="18" s="1"/>
  <c r="O199" i="18" a="1"/>
  <c r="O199" i="18" s="1"/>
  <c r="N199" i="18" a="1"/>
  <c r="N199" i="18" s="1"/>
  <c r="M199" i="18" a="1"/>
  <c r="M199" i="18" s="1"/>
  <c r="L199" i="18" a="1"/>
  <c r="L199" i="18" s="1"/>
  <c r="K199" i="18" a="1"/>
  <c r="K199" i="18" s="1"/>
  <c r="J199" i="18" a="1"/>
  <c r="J199" i="18" s="1"/>
  <c r="I199" i="18" a="1"/>
  <c r="I199" i="18" s="1"/>
  <c r="R198" i="18" a="1"/>
  <c r="R198" i="18" s="1"/>
  <c r="Q198" i="18" a="1"/>
  <c r="Q198" i="18" s="1"/>
  <c r="P198" i="18" a="1"/>
  <c r="P198" i="18" s="1"/>
  <c r="O198" i="18" a="1"/>
  <c r="O198" i="18" s="1"/>
  <c r="N198" i="18" a="1"/>
  <c r="N198" i="18" s="1"/>
  <c r="M198" i="18" a="1"/>
  <c r="M198" i="18" s="1"/>
  <c r="L198" i="18" a="1"/>
  <c r="L198" i="18" s="1"/>
  <c r="K198" i="18" a="1"/>
  <c r="K198" i="18" s="1"/>
  <c r="J198" i="18" a="1"/>
  <c r="J198" i="18" s="1"/>
  <c r="I198" i="18" a="1"/>
  <c r="I198" i="18" s="1"/>
  <c r="R197" i="18" a="1"/>
  <c r="R197" i="18" s="1"/>
  <c r="Q197" i="18" a="1"/>
  <c r="Q197" i="18" s="1"/>
  <c r="P197" i="18" a="1"/>
  <c r="P197" i="18" s="1"/>
  <c r="O197" i="18" a="1"/>
  <c r="O197" i="18" s="1"/>
  <c r="N197" i="18" a="1"/>
  <c r="N197" i="18" s="1"/>
  <c r="M197" i="18" a="1"/>
  <c r="M197" i="18" s="1"/>
  <c r="L197" i="18" a="1"/>
  <c r="L197" i="18" s="1"/>
  <c r="K197" i="18" a="1"/>
  <c r="K197" i="18" s="1"/>
  <c r="J197" i="18" a="1"/>
  <c r="J197" i="18" s="1"/>
  <c r="I197" i="18" a="1"/>
  <c r="I197" i="18" s="1"/>
  <c r="R196" i="18" a="1"/>
  <c r="R196" i="18" s="1"/>
  <c r="Q196" i="18" a="1"/>
  <c r="Q196" i="18" s="1"/>
  <c r="P196" i="18" a="1"/>
  <c r="P196" i="18" s="1"/>
  <c r="O196" i="18" a="1"/>
  <c r="O196" i="18" s="1"/>
  <c r="N196" i="18" a="1"/>
  <c r="N196" i="18" s="1"/>
  <c r="M196" i="18" a="1"/>
  <c r="M196" i="18" s="1"/>
  <c r="L196" i="18" a="1"/>
  <c r="L196" i="18" s="1"/>
  <c r="K196" i="18" a="1"/>
  <c r="K196" i="18" s="1"/>
  <c r="J196" i="18" a="1"/>
  <c r="J196" i="18" s="1"/>
  <c r="I196" i="18" a="1"/>
  <c r="I196" i="18" s="1"/>
  <c r="R194" i="18" a="1"/>
  <c r="R194" i="18" s="1"/>
  <c r="Q194" i="18" a="1"/>
  <c r="Q194" i="18" s="1"/>
  <c r="P194" i="18" a="1"/>
  <c r="P194" i="18" s="1"/>
  <c r="O194" i="18" a="1"/>
  <c r="O194" i="18" s="1"/>
  <c r="N194" i="18" a="1"/>
  <c r="N194" i="18" s="1"/>
  <c r="M194" i="18" a="1"/>
  <c r="M194" i="18" s="1"/>
  <c r="L194" i="18" a="1"/>
  <c r="L194" i="18" s="1"/>
  <c r="K194" i="18" a="1"/>
  <c r="K194" i="18" s="1"/>
  <c r="J194" i="18" a="1"/>
  <c r="J194" i="18" s="1"/>
  <c r="I194" i="18" a="1"/>
  <c r="I194" i="18" s="1"/>
  <c r="R193" i="18" a="1"/>
  <c r="R193" i="18" s="1"/>
  <c r="Q193" i="18" a="1"/>
  <c r="Q193" i="18" s="1"/>
  <c r="P193" i="18" a="1"/>
  <c r="P193" i="18" s="1"/>
  <c r="O193" i="18" a="1"/>
  <c r="O193" i="18" s="1"/>
  <c r="N193" i="18" a="1"/>
  <c r="N193" i="18" s="1"/>
  <c r="M193" i="18" a="1"/>
  <c r="M193" i="18" s="1"/>
  <c r="L193" i="18" a="1"/>
  <c r="L193" i="18" s="1"/>
  <c r="K193" i="18" a="1"/>
  <c r="K193" i="18" s="1"/>
  <c r="J193" i="18" a="1"/>
  <c r="J193" i="18" s="1"/>
  <c r="I193" i="18" a="1"/>
  <c r="I193" i="18" s="1"/>
  <c r="R192" i="18" a="1"/>
  <c r="R192" i="18" s="1"/>
  <c r="Q192" i="18" a="1"/>
  <c r="Q192" i="18" s="1"/>
  <c r="P192" i="18" a="1"/>
  <c r="P192" i="18" s="1"/>
  <c r="O192" i="18" a="1"/>
  <c r="O192" i="18" s="1"/>
  <c r="N192" i="18" a="1"/>
  <c r="N192" i="18" s="1"/>
  <c r="M192" i="18" a="1"/>
  <c r="M192" i="18" s="1"/>
  <c r="L192" i="18" a="1"/>
  <c r="L192" i="18" s="1"/>
  <c r="K192" i="18" a="1"/>
  <c r="K192" i="18" s="1"/>
  <c r="J192" i="18" a="1"/>
  <c r="J192" i="18" s="1"/>
  <c r="I192" i="18" a="1"/>
  <c r="I192" i="18" s="1"/>
  <c r="R191" i="18" a="1"/>
  <c r="R191" i="18" s="1"/>
  <c r="Q191" i="18" a="1"/>
  <c r="Q191" i="18" s="1"/>
  <c r="P191" i="18" a="1"/>
  <c r="P191" i="18" s="1"/>
  <c r="O191" i="18" a="1"/>
  <c r="O191" i="18" s="1"/>
  <c r="N191" i="18" a="1"/>
  <c r="N191" i="18" s="1"/>
  <c r="M191" i="18" a="1"/>
  <c r="M191" i="18" s="1"/>
  <c r="L191" i="18" a="1"/>
  <c r="L191" i="18" s="1"/>
  <c r="K191" i="18" a="1"/>
  <c r="K191" i="18" s="1"/>
  <c r="J191" i="18" a="1"/>
  <c r="J191" i="18" s="1"/>
  <c r="I191" i="18" a="1"/>
  <c r="I191" i="18" s="1"/>
  <c r="R190" i="18" a="1"/>
  <c r="R190" i="18" s="1"/>
  <c r="Q190" i="18" a="1"/>
  <c r="Q190" i="18" s="1"/>
  <c r="P190" i="18" a="1"/>
  <c r="P190" i="18" s="1"/>
  <c r="O190" i="18" a="1"/>
  <c r="O190" i="18" s="1"/>
  <c r="N190" i="18" a="1"/>
  <c r="N190" i="18" s="1"/>
  <c r="M190" i="18" a="1"/>
  <c r="M190" i="18" s="1"/>
  <c r="L190" i="18" a="1"/>
  <c r="L190" i="18" s="1"/>
  <c r="K190" i="18" a="1"/>
  <c r="K190" i="18" s="1"/>
  <c r="J190" i="18" a="1"/>
  <c r="J190" i="18" s="1"/>
  <c r="I190" i="18" a="1"/>
  <c r="I190" i="18" s="1"/>
  <c r="R189" i="18" a="1"/>
  <c r="R189" i="18" s="1"/>
  <c r="Q189" i="18" a="1"/>
  <c r="Q189" i="18" s="1"/>
  <c r="P189" i="18" a="1"/>
  <c r="P189" i="18" s="1"/>
  <c r="O189" i="18" a="1"/>
  <c r="O189" i="18" s="1"/>
  <c r="N189" i="18" a="1"/>
  <c r="N189" i="18" s="1"/>
  <c r="M189" i="18" a="1"/>
  <c r="M189" i="18" s="1"/>
  <c r="L189" i="18" a="1"/>
  <c r="L189" i="18" s="1"/>
  <c r="K189" i="18" a="1"/>
  <c r="K189" i="18" s="1"/>
  <c r="J189" i="18" a="1"/>
  <c r="J189" i="18" s="1"/>
  <c r="I189" i="18" a="1"/>
  <c r="I189" i="18" s="1"/>
  <c r="R188" i="18" a="1"/>
  <c r="R188" i="18" s="1"/>
  <c r="Q188" i="18" a="1"/>
  <c r="Q188" i="18" s="1"/>
  <c r="P188" i="18" a="1"/>
  <c r="P188" i="18" s="1"/>
  <c r="O188" i="18" a="1"/>
  <c r="O188" i="18" s="1"/>
  <c r="N188" i="18" a="1"/>
  <c r="N188" i="18" s="1"/>
  <c r="M188" i="18" a="1"/>
  <c r="M188" i="18" s="1"/>
  <c r="L188" i="18" a="1"/>
  <c r="L188" i="18" s="1"/>
  <c r="K188" i="18" a="1"/>
  <c r="K188" i="18" s="1"/>
  <c r="J188" i="18" a="1"/>
  <c r="J188" i="18" s="1"/>
  <c r="I188" i="18" a="1"/>
  <c r="I188" i="18" s="1"/>
  <c r="R187" i="18" a="1"/>
  <c r="R187" i="18" s="1"/>
  <c r="Q187" i="18" a="1"/>
  <c r="Q187" i="18" s="1"/>
  <c r="P187" i="18" a="1"/>
  <c r="P187" i="18" s="1"/>
  <c r="O187" i="18" a="1"/>
  <c r="O187" i="18" s="1"/>
  <c r="N187" i="18" a="1"/>
  <c r="N187" i="18" s="1"/>
  <c r="M187" i="18" a="1"/>
  <c r="M187" i="18" s="1"/>
  <c r="L187" i="18" a="1"/>
  <c r="L187" i="18" s="1"/>
  <c r="K187" i="18" a="1"/>
  <c r="K187" i="18" s="1"/>
  <c r="J187" i="18" a="1"/>
  <c r="J187" i="18" s="1"/>
  <c r="I187" i="18" a="1"/>
  <c r="I187" i="18" s="1"/>
  <c r="R186" i="18" a="1"/>
  <c r="R186" i="18" s="1"/>
  <c r="Q186" i="18" a="1"/>
  <c r="Q186" i="18" s="1"/>
  <c r="P186" i="18" a="1"/>
  <c r="P186" i="18" s="1"/>
  <c r="O186" i="18" a="1"/>
  <c r="O186" i="18" s="1"/>
  <c r="N186" i="18" a="1"/>
  <c r="N186" i="18" s="1"/>
  <c r="M186" i="18" a="1"/>
  <c r="M186" i="18" s="1"/>
  <c r="L186" i="18" a="1"/>
  <c r="L186" i="18" s="1"/>
  <c r="K186" i="18" a="1"/>
  <c r="K186" i="18" s="1"/>
  <c r="J186" i="18" a="1"/>
  <c r="J186" i="18" s="1"/>
  <c r="I186" i="18" a="1"/>
  <c r="I186" i="18" s="1"/>
  <c r="R185" i="18" a="1"/>
  <c r="R185" i="18" s="1"/>
  <c r="Q185" i="18" a="1"/>
  <c r="Q185" i="18" s="1"/>
  <c r="P185" i="18" a="1"/>
  <c r="P185" i="18" s="1"/>
  <c r="O185" i="18" a="1"/>
  <c r="O185" i="18" s="1"/>
  <c r="N185" i="18" a="1"/>
  <c r="N185" i="18" s="1"/>
  <c r="M185" i="18" a="1"/>
  <c r="M185" i="18" s="1"/>
  <c r="L185" i="18" a="1"/>
  <c r="L185" i="18" s="1"/>
  <c r="K185" i="18" a="1"/>
  <c r="K185" i="18" s="1"/>
  <c r="J185" i="18" a="1"/>
  <c r="J185" i="18" s="1"/>
  <c r="I185" i="18" a="1"/>
  <c r="I185" i="18" s="1"/>
  <c r="R184" i="18" a="1"/>
  <c r="R184" i="18" s="1"/>
  <c r="Q184" i="18" a="1"/>
  <c r="Q184" i="18" s="1"/>
  <c r="P184" i="18" a="1"/>
  <c r="P184" i="18" s="1"/>
  <c r="O184" i="18" a="1"/>
  <c r="O184" i="18" s="1"/>
  <c r="N184" i="18" a="1"/>
  <c r="N184" i="18" s="1"/>
  <c r="M184" i="18" a="1"/>
  <c r="M184" i="18" s="1"/>
  <c r="L184" i="18" a="1"/>
  <c r="L184" i="18" s="1"/>
  <c r="K184" i="18" a="1"/>
  <c r="K184" i="18" s="1"/>
  <c r="J184" i="18" a="1"/>
  <c r="J184" i="18" s="1"/>
  <c r="I184" i="18" a="1"/>
  <c r="I184" i="18" s="1"/>
  <c r="R183" i="18" a="1"/>
  <c r="R183" i="18" s="1"/>
  <c r="Q183" i="18" a="1"/>
  <c r="Q183" i="18" s="1"/>
  <c r="P183" i="18" a="1"/>
  <c r="P183" i="18" s="1"/>
  <c r="O183" i="18" a="1"/>
  <c r="O183" i="18" s="1"/>
  <c r="N183" i="18" a="1"/>
  <c r="N183" i="18" s="1"/>
  <c r="M183" i="18" a="1"/>
  <c r="M183" i="18" s="1"/>
  <c r="L183" i="18" a="1"/>
  <c r="L183" i="18" s="1"/>
  <c r="K183" i="18" a="1"/>
  <c r="K183" i="18" s="1"/>
  <c r="J183" i="18" a="1"/>
  <c r="J183" i="18" s="1"/>
  <c r="R182" i="18" a="1"/>
  <c r="R182" i="18" s="1"/>
  <c r="Q182" i="18" a="1"/>
  <c r="Q182" i="18" s="1"/>
  <c r="P182" i="18" a="1"/>
  <c r="P182" i="18" s="1"/>
  <c r="O182" i="18" a="1"/>
  <c r="O182" i="18" s="1"/>
  <c r="N182" i="18" a="1"/>
  <c r="N182" i="18" s="1"/>
  <c r="M182" i="18" a="1"/>
  <c r="M182" i="18" s="1"/>
  <c r="L182" i="18" a="1"/>
  <c r="L182" i="18" s="1"/>
  <c r="K182" i="18" a="1"/>
  <c r="K182" i="18" s="1"/>
  <c r="J182" i="18" a="1"/>
  <c r="J182" i="18" s="1"/>
  <c r="I182" i="18" a="1"/>
  <c r="I182" i="18" s="1"/>
  <c r="F182" i="18"/>
  <c r="R180" i="18" a="1"/>
  <c r="R180" i="18" s="1"/>
  <c r="Q180" i="18" a="1"/>
  <c r="Q180" i="18" s="1"/>
  <c r="P180" i="18" a="1"/>
  <c r="P180" i="18" s="1"/>
  <c r="O180" i="18" a="1"/>
  <c r="O180" i="18" s="1"/>
  <c r="N180" i="18" a="1"/>
  <c r="N180" i="18" s="1"/>
  <c r="M180" i="18" a="1"/>
  <c r="M180" i="18" s="1"/>
  <c r="L180" i="18" a="1"/>
  <c r="L180" i="18" s="1"/>
  <c r="K180" i="18" a="1"/>
  <c r="K180" i="18" s="1"/>
  <c r="J180" i="18" a="1"/>
  <c r="J180" i="18" s="1"/>
  <c r="I180" i="18" a="1"/>
  <c r="I180" i="18" s="1"/>
  <c r="R179" i="18" a="1"/>
  <c r="R179" i="18" s="1"/>
  <c r="Q179" i="18" a="1"/>
  <c r="Q179" i="18" s="1"/>
  <c r="P179" i="18" a="1"/>
  <c r="P179" i="18" s="1"/>
  <c r="O179" i="18" a="1"/>
  <c r="O179" i="18" s="1"/>
  <c r="N179" i="18" a="1"/>
  <c r="N179" i="18" s="1"/>
  <c r="M179" i="18" a="1"/>
  <c r="M179" i="18" s="1"/>
  <c r="L179" i="18" a="1"/>
  <c r="L179" i="18" s="1"/>
  <c r="K179" i="18" a="1"/>
  <c r="K179" i="18" s="1"/>
  <c r="J179" i="18" a="1"/>
  <c r="J179" i="18" s="1"/>
  <c r="I179" i="18" a="1"/>
  <c r="I179" i="18" s="1"/>
  <c r="R178" i="18" a="1"/>
  <c r="R178" i="18" s="1"/>
  <c r="Q178" i="18" a="1"/>
  <c r="Q178" i="18" s="1"/>
  <c r="P178" i="18" a="1"/>
  <c r="P178" i="18" s="1"/>
  <c r="O178" i="18" a="1"/>
  <c r="O178" i="18" s="1"/>
  <c r="N178" i="18" a="1"/>
  <c r="N178" i="18" s="1"/>
  <c r="M178" i="18" a="1"/>
  <c r="M178" i="18" s="1"/>
  <c r="L178" i="18" a="1"/>
  <c r="L178" i="18" s="1"/>
  <c r="K178" i="18" a="1"/>
  <c r="K178" i="18" s="1"/>
  <c r="J178" i="18" a="1"/>
  <c r="J178" i="18" s="1"/>
  <c r="I178" i="18" a="1"/>
  <c r="I178" i="18" s="1"/>
  <c r="R177" i="18" a="1"/>
  <c r="R177" i="18" s="1"/>
  <c r="Q177" i="18" a="1"/>
  <c r="Q177" i="18" s="1"/>
  <c r="P177" i="18" a="1"/>
  <c r="P177" i="18" s="1"/>
  <c r="O177" i="18" a="1"/>
  <c r="O177" i="18" s="1"/>
  <c r="N177" i="18" a="1"/>
  <c r="N177" i="18" s="1"/>
  <c r="M177" i="18" a="1"/>
  <c r="M177" i="18" s="1"/>
  <c r="L177" i="18" a="1"/>
  <c r="L177" i="18" s="1"/>
  <c r="K177" i="18" a="1"/>
  <c r="K177" i="18" s="1"/>
  <c r="J177" i="18" a="1"/>
  <c r="J177" i="18" s="1"/>
  <c r="I177" i="18" a="1"/>
  <c r="I177" i="18" s="1"/>
  <c r="F177" i="18"/>
  <c r="R175" i="18"/>
  <c r="Q175" i="18" a="1"/>
  <c r="Q175" i="18" s="1"/>
  <c r="P175" i="18" a="1"/>
  <c r="P175" i="18" s="1"/>
  <c r="O175" i="18" a="1"/>
  <c r="O175" i="18" s="1"/>
  <c r="N175" i="18" a="1"/>
  <c r="N175" i="18" s="1"/>
  <c r="M175" i="18" a="1"/>
  <c r="M175" i="18" s="1"/>
  <c r="L175" i="18" a="1"/>
  <c r="L175" i="18" s="1"/>
  <c r="K175" i="18" a="1"/>
  <c r="K175" i="18" s="1"/>
  <c r="J175" i="18" a="1"/>
  <c r="J175" i="18" s="1"/>
  <c r="I175" i="18" a="1"/>
  <c r="I175" i="18" s="1"/>
  <c r="R174" i="18"/>
  <c r="Q174" i="18" a="1"/>
  <c r="Q174" i="18" s="1"/>
  <c r="P174" i="18" a="1"/>
  <c r="P174" i="18" s="1"/>
  <c r="O174" i="18" a="1"/>
  <c r="O174" i="18" s="1"/>
  <c r="N174" i="18" a="1"/>
  <c r="N174" i="18" s="1"/>
  <c r="M174" i="18" a="1"/>
  <c r="M174" i="18" s="1"/>
  <c r="L174" i="18" a="1"/>
  <c r="L174" i="18" s="1"/>
  <c r="K174" i="18" a="1"/>
  <c r="K174" i="18" s="1"/>
  <c r="J174" i="18" a="1"/>
  <c r="J174" i="18" s="1"/>
  <c r="I174" i="18" a="1"/>
  <c r="I174" i="18" s="1"/>
  <c r="R173" i="18"/>
  <c r="Q173" i="18" a="1"/>
  <c r="Q173" i="18" s="1"/>
  <c r="P173" i="18" a="1"/>
  <c r="P173" i="18" s="1"/>
  <c r="O173" i="18" a="1"/>
  <c r="O173" i="18" s="1"/>
  <c r="N173" i="18" a="1"/>
  <c r="N173" i="18" s="1"/>
  <c r="M173" i="18" a="1"/>
  <c r="M173" i="18" s="1"/>
  <c r="L173" i="18" a="1"/>
  <c r="L173" i="18" s="1"/>
  <c r="K173" i="18" a="1"/>
  <c r="K173" i="18" s="1"/>
  <c r="J173" i="18" a="1"/>
  <c r="J173" i="18" s="1"/>
  <c r="I173" i="18" a="1"/>
  <c r="I173" i="18" s="1"/>
  <c r="R172" i="18"/>
  <c r="Q172" i="18" a="1"/>
  <c r="Q172" i="18" s="1"/>
  <c r="P172" i="18" a="1"/>
  <c r="P172" i="18" s="1"/>
  <c r="O172" i="18" a="1"/>
  <c r="O172" i="18" s="1"/>
  <c r="N172" i="18" a="1"/>
  <c r="N172" i="18" s="1"/>
  <c r="M172" i="18" a="1"/>
  <c r="M172" i="18" s="1"/>
  <c r="L172" i="18" a="1"/>
  <c r="L172" i="18" s="1"/>
  <c r="K172" i="18" a="1"/>
  <c r="K172" i="18" s="1"/>
  <c r="J172" i="18" a="1"/>
  <c r="J172" i="18" s="1"/>
  <c r="I172" i="18" a="1"/>
  <c r="I172" i="18" s="1"/>
  <c r="R171" i="18"/>
  <c r="Q171" i="18" a="1"/>
  <c r="Q171" i="18" s="1"/>
  <c r="P171" i="18" a="1"/>
  <c r="P171" i="18" s="1"/>
  <c r="M171" i="18" a="1"/>
  <c r="M171" i="18" s="1"/>
  <c r="L171" i="18" a="1"/>
  <c r="L171" i="18" s="1"/>
  <c r="K171" i="18" a="1"/>
  <c r="K171" i="18" s="1"/>
  <c r="J171" i="18" a="1"/>
  <c r="J171" i="18" s="1"/>
  <c r="I171" i="18" a="1"/>
  <c r="I171" i="18" s="1"/>
  <c r="R163" i="18"/>
  <c r="Q163" i="18" a="1"/>
  <c r="Q163" i="18" s="1"/>
  <c r="P163" i="18" a="1"/>
  <c r="P163" i="18" s="1"/>
  <c r="O163" i="18" a="1"/>
  <c r="O163" i="18" s="1"/>
  <c r="N163" i="18" a="1"/>
  <c r="N163" i="18" s="1"/>
  <c r="M163" i="18" a="1"/>
  <c r="M163" i="18" s="1"/>
  <c r="L163" i="18" a="1"/>
  <c r="L163" i="18" s="1"/>
  <c r="K163" i="18" a="1"/>
  <c r="K163" i="18" s="1"/>
  <c r="J163" i="18" a="1"/>
  <c r="J163" i="18" s="1"/>
  <c r="I163" i="18" a="1"/>
  <c r="I163" i="18" s="1"/>
  <c r="R162" i="18"/>
  <c r="Q162" i="18" a="1"/>
  <c r="Q162" i="18" s="1"/>
  <c r="P162" i="18" a="1"/>
  <c r="P162" i="18" s="1"/>
  <c r="O162" i="18" a="1"/>
  <c r="O162" i="18" s="1"/>
  <c r="N162" i="18" a="1"/>
  <c r="N162" i="18" s="1"/>
  <c r="M162" i="18"/>
  <c r="L162" i="18" a="1"/>
  <c r="L162" i="18" s="1"/>
  <c r="K162" i="18" a="1"/>
  <c r="K162" i="18" s="1"/>
  <c r="J162" i="18" a="1"/>
  <c r="J162" i="18" s="1"/>
  <c r="I162" i="18" a="1"/>
  <c r="I162" i="18" s="1"/>
  <c r="R161" i="18" a="1"/>
  <c r="R161" i="18" s="1"/>
  <c r="Q161" i="18" a="1"/>
  <c r="Q161" i="18" s="1"/>
  <c r="P161" i="18" a="1"/>
  <c r="P161" i="18" s="1"/>
  <c r="O161" i="18" a="1"/>
  <c r="O161" i="18" s="1"/>
  <c r="N161" i="18" a="1"/>
  <c r="N161" i="18" s="1"/>
  <c r="M161" i="18" a="1"/>
  <c r="M161" i="18" s="1"/>
  <c r="L161" i="18" a="1"/>
  <c r="L161" i="18" s="1"/>
  <c r="K161" i="18" a="1"/>
  <c r="K161" i="18" s="1"/>
  <c r="J161" i="18" a="1"/>
  <c r="J161" i="18" s="1"/>
  <c r="I161" i="18" a="1"/>
  <c r="I161" i="18" s="1"/>
  <c r="R160" i="18" a="1"/>
  <c r="R160" i="18" s="1"/>
  <c r="Q160" i="18" a="1"/>
  <c r="Q160" i="18" s="1"/>
  <c r="P160" i="18" a="1"/>
  <c r="P160" i="18" s="1"/>
  <c r="O160" i="18" a="1"/>
  <c r="O160" i="18" s="1"/>
  <c r="N160" i="18" a="1"/>
  <c r="N160" i="18" s="1"/>
  <c r="M160" i="18" a="1"/>
  <c r="M160" i="18" s="1"/>
  <c r="L160" i="18" a="1"/>
  <c r="L160" i="18" s="1"/>
  <c r="K160" i="18" a="1"/>
  <c r="K160" i="18" s="1"/>
  <c r="J160" i="18" a="1"/>
  <c r="J160" i="18" s="1"/>
  <c r="I160" i="18" a="1"/>
  <c r="I160" i="18" s="1"/>
  <c r="R159" i="18"/>
  <c r="Q159" i="18" a="1"/>
  <c r="Q159" i="18" s="1"/>
  <c r="P159" i="18" a="1"/>
  <c r="P159" i="18" s="1"/>
  <c r="O159" i="18" a="1"/>
  <c r="O159" i="18" s="1"/>
  <c r="N159" i="18" a="1"/>
  <c r="N159" i="18" s="1"/>
  <c r="M159" i="18" a="1"/>
  <c r="M159" i="18" s="1"/>
  <c r="L159" i="18" a="1"/>
  <c r="L159" i="18" s="1"/>
  <c r="K159" i="18" a="1"/>
  <c r="K159" i="18" s="1"/>
  <c r="J159" i="18" a="1"/>
  <c r="J159" i="18" s="1"/>
  <c r="I159" i="18" a="1"/>
  <c r="I159" i="18" s="1"/>
  <c r="R158" i="18" a="1"/>
  <c r="R158" i="18" s="1"/>
  <c r="Q158" i="18" a="1"/>
  <c r="Q158" i="18" s="1"/>
  <c r="P158" i="18" a="1"/>
  <c r="P158" i="18" s="1"/>
  <c r="O158" i="18" a="1"/>
  <c r="O158" i="18" s="1"/>
  <c r="N158" i="18" a="1"/>
  <c r="N158" i="18" s="1"/>
  <c r="M158" i="18" a="1"/>
  <c r="M158" i="18" s="1"/>
  <c r="L158" i="18" a="1"/>
  <c r="L158" i="18" s="1"/>
  <c r="K158" i="18" a="1"/>
  <c r="K158" i="18" s="1"/>
  <c r="J158" i="18" a="1"/>
  <c r="J158" i="18" s="1"/>
  <c r="I158" i="18" a="1"/>
  <c r="I158" i="18" s="1"/>
  <c r="R157" i="18" a="1"/>
  <c r="R157" i="18" s="1"/>
  <c r="Q157" i="18" a="1"/>
  <c r="Q157" i="18" s="1"/>
  <c r="P157" i="18" a="1"/>
  <c r="P157" i="18" s="1"/>
  <c r="O157" i="18" a="1"/>
  <c r="O157" i="18" s="1"/>
  <c r="N157" i="18" a="1"/>
  <c r="N157" i="18" s="1"/>
  <c r="M157" i="18" a="1"/>
  <c r="M157" i="18" s="1"/>
  <c r="L157" i="18" a="1"/>
  <c r="L157" i="18" s="1"/>
  <c r="K157" i="18" a="1"/>
  <c r="K157" i="18" s="1"/>
  <c r="J157" i="18" a="1"/>
  <c r="J157" i="18" s="1"/>
  <c r="I157" i="18" a="1"/>
  <c r="I157" i="18" s="1"/>
  <c r="R155" i="18"/>
  <c r="Q155" i="18" a="1"/>
  <c r="Q155" i="18" s="1"/>
  <c r="P155" i="18" a="1"/>
  <c r="P155" i="18" s="1"/>
  <c r="O155" i="18" a="1"/>
  <c r="O155" i="18" s="1"/>
  <c r="N155" i="18" a="1"/>
  <c r="N155" i="18" s="1"/>
  <c r="M155" i="18" a="1"/>
  <c r="M155" i="18" s="1"/>
  <c r="L155" i="18" a="1"/>
  <c r="L155" i="18" s="1"/>
  <c r="K155" i="18" a="1"/>
  <c r="K155" i="18" s="1"/>
  <c r="J155" i="18" a="1"/>
  <c r="J155" i="18" s="1"/>
  <c r="I155" i="18" a="1"/>
  <c r="I155" i="18" s="1"/>
  <c r="R154" i="18" a="1"/>
  <c r="R154" i="18" s="1"/>
  <c r="Q154" i="18" a="1"/>
  <c r="Q154" i="18" s="1"/>
  <c r="P154" i="18" a="1"/>
  <c r="P154" i="18" s="1"/>
  <c r="O154" i="18" a="1"/>
  <c r="O154" i="18" s="1"/>
  <c r="N154" i="18" a="1"/>
  <c r="N154" i="18" s="1"/>
  <c r="M154" i="18" a="1"/>
  <c r="M154" i="18" s="1"/>
  <c r="L154" i="18" a="1"/>
  <c r="L154" i="18" s="1"/>
  <c r="K154" i="18" a="1"/>
  <c r="K154" i="18" s="1"/>
  <c r="J154" i="18" a="1"/>
  <c r="J154" i="18" s="1"/>
  <c r="I154" i="18" a="1"/>
  <c r="I154" i="18" s="1"/>
  <c r="H154" i="18"/>
  <c r="R153" i="18"/>
  <c r="Q153" i="18" a="1"/>
  <c r="Q153" i="18" s="1"/>
  <c r="P153" i="18" a="1"/>
  <c r="P153" i="18" s="1"/>
  <c r="O153" i="18" a="1"/>
  <c r="O153" i="18" s="1"/>
  <c r="N153" i="18" a="1"/>
  <c r="N153" i="18" s="1"/>
  <c r="M153" i="18" a="1"/>
  <c r="M153" i="18" s="1"/>
  <c r="L153" i="18" a="1"/>
  <c r="L153" i="18" s="1"/>
  <c r="K153" i="18" a="1"/>
  <c r="K153" i="18" s="1"/>
  <c r="J153" i="18" a="1"/>
  <c r="J153" i="18" s="1"/>
  <c r="I153" i="18" a="1"/>
  <c r="I153" i="18" s="1"/>
  <c r="R152" i="18" a="1"/>
  <c r="R152" i="18" s="1"/>
  <c r="Q152" i="18" a="1"/>
  <c r="Q152" i="18" s="1"/>
  <c r="P152" i="18" a="1"/>
  <c r="P152" i="18" s="1"/>
  <c r="O152" i="18" a="1"/>
  <c r="O152" i="18" s="1"/>
  <c r="N152" i="18" a="1"/>
  <c r="N152" i="18" s="1"/>
  <c r="M152" i="18" a="1"/>
  <c r="M152" i="18" s="1"/>
  <c r="L152" i="18" a="1"/>
  <c r="L152" i="18" s="1"/>
  <c r="K152" i="18" a="1"/>
  <c r="K152" i="18" s="1"/>
  <c r="J152" i="18" a="1"/>
  <c r="J152" i="18" s="1"/>
  <c r="I152" i="18" a="1"/>
  <c r="I152" i="18" s="1"/>
  <c r="R151" i="18" a="1"/>
  <c r="R151" i="18" s="1"/>
  <c r="Q151" i="18" a="1"/>
  <c r="Q151" i="18" s="1"/>
  <c r="P151" i="18" a="1"/>
  <c r="P151" i="18" s="1"/>
  <c r="O151" i="18" a="1"/>
  <c r="O151" i="18" s="1"/>
  <c r="N151" i="18" a="1"/>
  <c r="N151" i="18" s="1"/>
  <c r="M151" i="18" a="1"/>
  <c r="M151" i="18" s="1"/>
  <c r="L151" i="18" a="1"/>
  <c r="L151" i="18" s="1"/>
  <c r="K151" i="18" a="1"/>
  <c r="K151" i="18" s="1"/>
  <c r="J151" i="18" a="1"/>
  <c r="J151" i="18" s="1"/>
  <c r="I151" i="18" a="1"/>
  <c r="I151" i="18" s="1"/>
  <c r="H151" i="18"/>
  <c r="R150" i="18"/>
  <c r="Q150" i="18" a="1"/>
  <c r="Q150" i="18" s="1"/>
  <c r="P150" i="18" a="1"/>
  <c r="P150" i="18" s="1"/>
  <c r="O150" i="18" a="1"/>
  <c r="O150" i="18" s="1"/>
  <c r="N150" i="18" a="1"/>
  <c r="N150" i="18" s="1"/>
  <c r="M150" i="18" a="1"/>
  <c r="M150" i="18" s="1"/>
  <c r="L150" i="18" a="1"/>
  <c r="L150" i="18" s="1"/>
  <c r="K150" i="18" a="1"/>
  <c r="K150" i="18" s="1"/>
  <c r="J150" i="18" a="1"/>
  <c r="J150" i="18" s="1"/>
  <c r="I150" i="18" a="1"/>
  <c r="I150" i="18" s="1"/>
  <c r="R149" i="18" a="1"/>
  <c r="R149" i="18" s="1"/>
  <c r="Q149" i="18" a="1"/>
  <c r="Q149" i="18" s="1"/>
  <c r="P149" i="18" a="1"/>
  <c r="P149" i="18" s="1"/>
  <c r="O149" i="18" a="1"/>
  <c r="O149" i="18" s="1"/>
  <c r="N149" i="18" a="1"/>
  <c r="N149" i="18" s="1"/>
  <c r="M149" i="18" a="1"/>
  <c r="M149" i="18" s="1"/>
  <c r="L149" i="18" a="1"/>
  <c r="L149" i="18" s="1"/>
  <c r="K149" i="18" a="1"/>
  <c r="K149" i="18" s="1"/>
  <c r="J149" i="18" a="1"/>
  <c r="J149" i="18" s="1"/>
  <c r="I149" i="18" a="1"/>
  <c r="I149" i="18" s="1"/>
  <c r="R148" i="18"/>
  <c r="Q148" i="18" a="1"/>
  <c r="Q148" i="18" s="1"/>
  <c r="P148" i="18" a="1"/>
  <c r="P148" i="18" s="1"/>
  <c r="O148" i="18" a="1"/>
  <c r="O148" i="18" s="1"/>
  <c r="N148" i="18" a="1"/>
  <c r="N148" i="18" s="1"/>
  <c r="M148" i="18" a="1"/>
  <c r="M148" i="18" s="1"/>
  <c r="L148" i="18" a="1"/>
  <c r="L148" i="18" s="1"/>
  <c r="K148" i="18" a="1"/>
  <c r="K148" i="18" s="1"/>
  <c r="J148" i="18" a="1"/>
  <c r="J148" i="18" s="1"/>
  <c r="I148" i="18" a="1"/>
  <c r="I148" i="18" s="1"/>
  <c r="R147" i="18"/>
  <c r="Q147" i="18" a="1"/>
  <c r="Q147" i="18" s="1"/>
  <c r="P147" i="18" a="1"/>
  <c r="P147" i="18" s="1"/>
  <c r="O147" i="18" a="1"/>
  <c r="O147" i="18" s="1"/>
  <c r="N147" i="18" a="1"/>
  <c r="N147" i="18" s="1"/>
  <c r="M147" i="18" a="1"/>
  <c r="M147" i="18" s="1"/>
  <c r="L147" i="18" a="1"/>
  <c r="L147" i="18" s="1"/>
  <c r="K147" i="18" a="1"/>
  <c r="K147" i="18" s="1"/>
  <c r="J147" i="18" a="1"/>
  <c r="J147" i="18" s="1"/>
  <c r="I147" i="18" a="1"/>
  <c r="I147" i="18" s="1"/>
  <c r="R146" i="18" a="1"/>
  <c r="R146" i="18" s="1"/>
  <c r="Q146" i="18" a="1"/>
  <c r="Q146" i="18" s="1"/>
  <c r="P146" i="18" a="1"/>
  <c r="P146" i="18" s="1"/>
  <c r="O146" i="18" a="1"/>
  <c r="O146" i="18" s="1"/>
  <c r="N146" i="18" a="1"/>
  <c r="N146" i="18" s="1"/>
  <c r="M146" i="18" a="1"/>
  <c r="M146" i="18" s="1"/>
  <c r="L146" i="18" a="1"/>
  <c r="L146" i="18" s="1"/>
  <c r="K146" i="18" a="1"/>
  <c r="K146" i="18" s="1"/>
  <c r="J146" i="18" a="1"/>
  <c r="J146" i="18" s="1"/>
  <c r="I146" i="18" a="1"/>
  <c r="I146" i="18" s="1"/>
  <c r="R145" i="18" a="1"/>
  <c r="R145" i="18" s="1"/>
  <c r="Q145" i="18" a="1"/>
  <c r="Q145" i="18" s="1"/>
  <c r="P145" i="18" a="1"/>
  <c r="P145" i="18" s="1"/>
  <c r="O145" i="18" a="1"/>
  <c r="O145" i="18" s="1"/>
  <c r="N145" i="18" a="1"/>
  <c r="N145" i="18" s="1"/>
  <c r="M145" i="18" a="1"/>
  <c r="M145" i="18" s="1"/>
  <c r="L145" i="18" a="1"/>
  <c r="L145" i="18" s="1"/>
  <c r="K145" i="18" a="1"/>
  <c r="K145" i="18" s="1"/>
  <c r="J145" i="18" a="1"/>
  <c r="J145" i="18" s="1"/>
  <c r="I145" i="18" a="1"/>
  <c r="I145" i="18" s="1"/>
  <c r="R144" i="18" a="1"/>
  <c r="R144" i="18" s="1"/>
  <c r="Q144" i="18" a="1"/>
  <c r="Q144" i="18" s="1"/>
  <c r="P144" i="18" a="1"/>
  <c r="P144" i="18" s="1"/>
  <c r="O144" i="18" a="1"/>
  <c r="O144" i="18" s="1"/>
  <c r="N144" i="18" a="1"/>
  <c r="N144" i="18" s="1"/>
  <c r="M144" i="18" a="1"/>
  <c r="M144" i="18" s="1"/>
  <c r="L144" i="18" a="1"/>
  <c r="L144" i="18" s="1"/>
  <c r="K144" i="18" a="1"/>
  <c r="K144" i="18" s="1"/>
  <c r="J144" i="18" a="1"/>
  <c r="J144" i="18" s="1"/>
  <c r="I144" i="18" a="1"/>
  <c r="I144" i="18" s="1"/>
  <c r="R143" i="18"/>
  <c r="Q143" i="18" a="1"/>
  <c r="Q143" i="18" s="1"/>
  <c r="P143" i="18" a="1"/>
  <c r="P143" i="18" s="1"/>
  <c r="O143" i="18" a="1"/>
  <c r="O143" i="18" s="1"/>
  <c r="N143" i="18" a="1"/>
  <c r="N143" i="18" s="1"/>
  <c r="M143" i="18" a="1"/>
  <c r="M143" i="18" s="1"/>
  <c r="L143" i="18" a="1"/>
  <c r="L143" i="18" s="1"/>
  <c r="K143" i="18" a="1"/>
  <c r="K143" i="18" s="1"/>
  <c r="J143" i="18" a="1"/>
  <c r="J143" i="18" s="1"/>
  <c r="I143" i="18" a="1"/>
  <c r="I143" i="18" s="1"/>
  <c r="R142" i="18" a="1"/>
  <c r="R142" i="18" s="1"/>
  <c r="Q142" i="18" a="1"/>
  <c r="Q142" i="18" s="1"/>
  <c r="P142" i="18" a="1"/>
  <c r="P142" i="18" s="1"/>
  <c r="O142" i="18" a="1"/>
  <c r="O142" i="18" s="1"/>
  <c r="N142" i="18" a="1"/>
  <c r="N142" i="18" s="1"/>
  <c r="M142" i="18" a="1"/>
  <c r="M142" i="18" s="1"/>
  <c r="L142" i="18" a="1"/>
  <c r="L142" i="18" s="1"/>
  <c r="K142" i="18" a="1"/>
  <c r="K142" i="18" s="1"/>
  <c r="J142" i="18" a="1"/>
  <c r="J142" i="18" s="1"/>
  <c r="I142" i="18" a="1"/>
  <c r="I142" i="18" s="1"/>
  <c r="R141" i="18" a="1"/>
  <c r="R141" i="18" s="1"/>
  <c r="Q141" i="18" a="1"/>
  <c r="Q141" i="18" s="1"/>
  <c r="P141" i="18" a="1"/>
  <c r="P141" i="18" s="1"/>
  <c r="O141" i="18" a="1"/>
  <c r="O141" i="18" s="1"/>
  <c r="N141" i="18" a="1"/>
  <c r="N141" i="18" s="1"/>
  <c r="M141" i="18" a="1"/>
  <c r="M141" i="18" s="1"/>
  <c r="L141" i="18" a="1"/>
  <c r="L141" i="18" s="1"/>
  <c r="K141" i="18" a="1"/>
  <c r="K141" i="18" s="1"/>
  <c r="J141" i="18" a="1"/>
  <c r="J141" i="18" s="1"/>
  <c r="I141" i="18" a="1"/>
  <c r="I141" i="18" s="1"/>
  <c r="R139" i="18" a="1"/>
  <c r="R139" i="18" s="1"/>
  <c r="Q139" i="18" a="1"/>
  <c r="Q139" i="18" s="1"/>
  <c r="P139" i="18" a="1"/>
  <c r="P139" i="18" s="1"/>
  <c r="O139" i="18" a="1"/>
  <c r="O139" i="18" s="1"/>
  <c r="N139" i="18" a="1"/>
  <c r="N139" i="18" s="1"/>
  <c r="M139" i="18" a="1"/>
  <c r="M139" i="18" s="1"/>
  <c r="L139" i="18" a="1"/>
  <c r="L139" i="18" s="1"/>
  <c r="K139" i="18" a="1"/>
  <c r="K139" i="18" s="1"/>
  <c r="J139" i="18" a="1"/>
  <c r="J139" i="18" s="1"/>
  <c r="I139" i="18" a="1"/>
  <c r="I139" i="18" s="1"/>
  <c r="R138" i="18" a="1"/>
  <c r="R138" i="18" s="1"/>
  <c r="Q138" i="18" a="1"/>
  <c r="Q138" i="18" s="1"/>
  <c r="P138" i="18" a="1"/>
  <c r="P138" i="18" s="1"/>
  <c r="O138" i="18" a="1"/>
  <c r="O138" i="18" s="1"/>
  <c r="N138" i="18" a="1"/>
  <c r="N138" i="18" s="1"/>
  <c r="M138" i="18" a="1"/>
  <c r="M138" i="18" s="1"/>
  <c r="L138" i="18" a="1"/>
  <c r="L138" i="18" s="1"/>
  <c r="K138" i="18" a="1"/>
  <c r="K138" i="18" s="1"/>
  <c r="J138" i="18" a="1"/>
  <c r="J138" i="18" s="1"/>
  <c r="I138" i="18" a="1"/>
  <c r="I138" i="18" s="1"/>
  <c r="R137" i="18" a="1"/>
  <c r="R137" i="18" s="1"/>
  <c r="Q137" i="18" a="1"/>
  <c r="Q137" i="18" s="1"/>
  <c r="P137" i="18" a="1"/>
  <c r="P137" i="18" s="1"/>
  <c r="O137" i="18" a="1"/>
  <c r="O137" i="18" s="1"/>
  <c r="N137" i="18" a="1"/>
  <c r="N137" i="18" s="1"/>
  <c r="M137" i="18" a="1"/>
  <c r="M137" i="18" s="1"/>
  <c r="L137" i="18" a="1"/>
  <c r="L137" i="18" s="1"/>
  <c r="K137" i="18" a="1"/>
  <c r="K137" i="18" s="1"/>
  <c r="J137" i="18" a="1"/>
  <c r="J137" i="18" s="1"/>
  <c r="I137" i="18" a="1"/>
  <c r="I137" i="18" s="1"/>
  <c r="R136" i="18" a="1"/>
  <c r="R136" i="18" s="1"/>
  <c r="Q136" i="18" a="1"/>
  <c r="Q136" i="18" s="1"/>
  <c r="P136" i="18" a="1"/>
  <c r="P136" i="18" s="1"/>
  <c r="O136" i="18" a="1"/>
  <c r="O136" i="18" s="1"/>
  <c r="N136" i="18" a="1"/>
  <c r="N136" i="18" s="1"/>
  <c r="M136" i="18" a="1"/>
  <c r="M136" i="18" s="1"/>
  <c r="L136" i="18" a="1"/>
  <c r="L136" i="18" s="1"/>
  <c r="K136" i="18" a="1"/>
  <c r="K136" i="18" s="1"/>
  <c r="J136" i="18" a="1"/>
  <c r="J136" i="18" s="1"/>
  <c r="I136" i="18" a="1"/>
  <c r="I136" i="18" s="1"/>
  <c r="R135" i="18" a="1"/>
  <c r="R135" i="18" s="1"/>
  <c r="Q135" i="18" a="1"/>
  <c r="Q135" i="18" s="1"/>
  <c r="P135" i="18" a="1"/>
  <c r="P135" i="18" s="1"/>
  <c r="O135" i="18" a="1"/>
  <c r="O135" i="18" s="1"/>
  <c r="N135" i="18" a="1"/>
  <c r="N135" i="18" s="1"/>
  <c r="M135" i="18" a="1"/>
  <c r="M135" i="18" s="1"/>
  <c r="L135" i="18" a="1"/>
  <c r="L135" i="18" s="1"/>
  <c r="K135" i="18" a="1"/>
  <c r="K135" i="18" s="1"/>
  <c r="J135" i="18" a="1"/>
  <c r="J135" i="18" s="1"/>
  <c r="I135" i="18" a="1"/>
  <c r="I135" i="18" s="1"/>
  <c r="R134" i="18" a="1"/>
  <c r="R134" i="18" s="1"/>
  <c r="Q134" i="18" a="1"/>
  <c r="Q134" i="18" s="1"/>
  <c r="P134" i="18" a="1"/>
  <c r="P134" i="18" s="1"/>
  <c r="O134" i="18" a="1"/>
  <c r="O134" i="18" s="1"/>
  <c r="N134" i="18" a="1"/>
  <c r="N134" i="18" s="1"/>
  <c r="M134" i="18" a="1"/>
  <c r="M134" i="18" s="1"/>
  <c r="L134" i="18" a="1"/>
  <c r="L134" i="18" s="1"/>
  <c r="K134" i="18" a="1"/>
  <c r="K134" i="18" s="1"/>
  <c r="J134" i="18" a="1"/>
  <c r="J134" i="18" s="1"/>
  <c r="I134" i="18" a="1"/>
  <c r="I134" i="18" s="1"/>
  <c r="F134" i="18"/>
  <c r="R132" i="18" a="1"/>
  <c r="R132" i="18" s="1"/>
  <c r="Q132" i="18" a="1"/>
  <c r="Q132" i="18" s="1"/>
  <c r="P132" i="18" a="1"/>
  <c r="P132" i="18" s="1"/>
  <c r="O132" i="18" a="1"/>
  <c r="O132" i="18" s="1"/>
  <c r="N132" i="18" a="1"/>
  <c r="N132" i="18" s="1"/>
  <c r="M132" i="18" a="1"/>
  <c r="M132" i="18" s="1"/>
  <c r="L132" i="18" a="1"/>
  <c r="L132" i="18" s="1"/>
  <c r="K132" i="18" a="1"/>
  <c r="K132" i="18" s="1"/>
  <c r="J132" i="18" a="1"/>
  <c r="J132" i="18" s="1"/>
  <c r="I132" i="18" a="1"/>
  <c r="I132" i="18" s="1"/>
  <c r="T130" i="18"/>
  <c r="T128" i="18"/>
  <c r="T126" i="18"/>
  <c r="T124" i="18"/>
  <c r="T122" i="18"/>
  <c r="T120" i="18"/>
  <c r="R114" i="18" a="1"/>
  <c r="R114" i="18" s="1"/>
  <c r="Q114" i="18" a="1"/>
  <c r="Q114" i="18" s="1"/>
  <c r="P114" i="18" a="1"/>
  <c r="P114" i="18" s="1"/>
  <c r="O114" i="18" a="1"/>
  <c r="O114" i="18" s="1"/>
  <c r="N114" i="18" a="1"/>
  <c r="N114" i="18" s="1"/>
  <c r="M114" i="18" a="1"/>
  <c r="M114" i="18" s="1"/>
  <c r="L114" i="18" a="1"/>
  <c r="L114" i="18" s="1"/>
  <c r="K114" i="18" a="1"/>
  <c r="K114" i="18" s="1"/>
  <c r="J114" i="18" a="1"/>
  <c r="J114" i="18" s="1"/>
  <c r="I114" i="18" a="1"/>
  <c r="I114" i="18" s="1"/>
  <c r="R105" i="18" a="1"/>
  <c r="R105" i="18" s="1"/>
  <c r="Q105" i="18" a="1"/>
  <c r="Q105" i="18" s="1"/>
  <c r="P105" i="18" a="1"/>
  <c r="P105" i="18" s="1"/>
  <c r="O105" i="18" a="1"/>
  <c r="O105" i="18" s="1"/>
  <c r="N105" i="18" a="1"/>
  <c r="N105" i="18" s="1"/>
  <c r="M105" i="18" a="1"/>
  <c r="M105" i="18" s="1"/>
  <c r="L105" i="18" a="1"/>
  <c r="L105" i="18" s="1"/>
  <c r="K105" i="18" a="1"/>
  <c r="K105" i="18" s="1"/>
  <c r="J105" i="18" a="1"/>
  <c r="J105" i="18" s="1"/>
  <c r="I105" i="18" a="1"/>
  <c r="I105" i="18" s="1"/>
  <c r="R99" i="18" a="1"/>
  <c r="R99" i="18" s="1"/>
  <c r="Q99" i="18" a="1"/>
  <c r="Q99" i="18" s="1"/>
  <c r="P99" i="18" a="1"/>
  <c r="P99" i="18" s="1"/>
  <c r="O99" i="18" a="1"/>
  <c r="O99" i="18" s="1"/>
  <c r="N99" i="18" a="1"/>
  <c r="N99" i="18" s="1"/>
  <c r="M99" i="18" a="1"/>
  <c r="M99" i="18" s="1"/>
  <c r="L99" i="18" a="1"/>
  <c r="L99" i="18" s="1"/>
  <c r="K99" i="18" a="1"/>
  <c r="K99" i="18" s="1"/>
  <c r="J99" i="18" a="1"/>
  <c r="J99" i="18" s="1"/>
  <c r="I99" i="18" a="1"/>
  <c r="I99" i="18" s="1"/>
  <c r="R98" i="18" a="1"/>
  <c r="R98" i="18" s="1"/>
  <c r="Q98" i="18" a="1"/>
  <c r="Q98" i="18" s="1"/>
  <c r="P98" i="18" a="1"/>
  <c r="P98" i="18" s="1"/>
  <c r="O98" i="18" a="1"/>
  <c r="O98" i="18" s="1"/>
  <c r="N98" i="18" a="1"/>
  <c r="N98" i="18" s="1"/>
  <c r="M98" i="18" a="1"/>
  <c r="M98" i="18" s="1"/>
  <c r="L98" i="18" a="1"/>
  <c r="L98" i="18" s="1"/>
  <c r="K98" i="18" a="1"/>
  <c r="K98" i="18" s="1"/>
  <c r="J98" i="18" a="1"/>
  <c r="J98" i="18" s="1"/>
  <c r="I98" i="18" a="1"/>
  <c r="I98" i="18" s="1"/>
  <c r="R96" i="18" a="1"/>
  <c r="R96" i="18" s="1"/>
  <c r="Q96" i="18" a="1"/>
  <c r="Q96" i="18" s="1"/>
  <c r="P96" i="18" a="1"/>
  <c r="P96" i="18" s="1"/>
  <c r="O96" i="18" a="1"/>
  <c r="O96" i="18" s="1"/>
  <c r="N96" i="18" a="1"/>
  <c r="N96" i="18" s="1"/>
  <c r="M96" i="18" a="1"/>
  <c r="M96" i="18" s="1"/>
  <c r="L96" i="18" a="1"/>
  <c r="L96" i="18" s="1"/>
  <c r="K96" i="18" a="1"/>
  <c r="K96" i="18" s="1"/>
  <c r="J96" i="18" a="1"/>
  <c r="J96" i="18" s="1"/>
  <c r="I96" i="18" a="1"/>
  <c r="I96" i="18" s="1"/>
  <c r="R95" i="18" a="1"/>
  <c r="R95" i="18" s="1"/>
  <c r="Q95" i="18" a="1"/>
  <c r="Q95" i="18" s="1"/>
  <c r="P95" i="18" a="1"/>
  <c r="P95" i="18" s="1"/>
  <c r="O95" i="18" a="1"/>
  <c r="O95" i="18" s="1"/>
  <c r="N95" i="18" a="1"/>
  <c r="N95" i="18" s="1"/>
  <c r="M95" i="18" a="1"/>
  <c r="M95" i="18" s="1"/>
  <c r="L95" i="18" a="1"/>
  <c r="L95" i="18" s="1"/>
  <c r="K95" i="18" a="1"/>
  <c r="K95" i="18" s="1"/>
  <c r="J95" i="18" a="1"/>
  <c r="J95" i="18" s="1"/>
  <c r="I95" i="18" a="1"/>
  <c r="I95" i="18" s="1"/>
  <c r="R92" i="18" a="1"/>
  <c r="R92" i="18" s="1"/>
  <c r="Q92" i="18" a="1"/>
  <c r="Q92" i="18" s="1"/>
  <c r="P92" i="18" a="1"/>
  <c r="P92" i="18" s="1"/>
  <c r="O92" i="18" a="1"/>
  <c r="O92" i="18" s="1"/>
  <c r="N92" i="18" a="1"/>
  <c r="N92" i="18" s="1"/>
  <c r="M92" i="18" a="1"/>
  <c r="M92" i="18" s="1"/>
  <c r="L92" i="18" a="1"/>
  <c r="L92" i="18" s="1"/>
  <c r="K92" i="18" a="1"/>
  <c r="K92" i="18" s="1"/>
  <c r="J92" i="18" a="1"/>
  <c r="J92" i="18" s="1"/>
  <c r="I92" i="18" a="1"/>
  <c r="I92" i="18" s="1"/>
  <c r="H92" i="18"/>
  <c r="R91" i="18" a="1"/>
  <c r="R91" i="18" s="1"/>
  <c r="Q91" i="18" a="1"/>
  <c r="Q91" i="18" s="1"/>
  <c r="P91" i="18" a="1"/>
  <c r="P91" i="18" s="1"/>
  <c r="O91" i="18" a="1"/>
  <c r="O91" i="18" s="1"/>
  <c r="N91" i="18" a="1"/>
  <c r="N91" i="18" s="1"/>
  <c r="M91" i="18" a="1"/>
  <c r="M91" i="18" s="1"/>
  <c r="L91" i="18" a="1"/>
  <c r="L91" i="18" s="1"/>
  <c r="K91" i="18" a="1"/>
  <c r="K91" i="18" s="1"/>
  <c r="J91" i="18" a="1"/>
  <c r="J91" i="18" s="1"/>
  <c r="I91" i="18" a="1"/>
  <c r="I91" i="18" s="1"/>
  <c r="R90" i="18" a="1"/>
  <c r="R90" i="18" s="1"/>
  <c r="Q90" i="18" a="1"/>
  <c r="Q90" i="18" s="1"/>
  <c r="P90" i="18" a="1"/>
  <c r="P90" i="18" s="1"/>
  <c r="O90" i="18" a="1"/>
  <c r="O90" i="18" s="1"/>
  <c r="N90" i="18" a="1"/>
  <c r="N90" i="18" s="1"/>
  <c r="M90" i="18" a="1"/>
  <c r="M90" i="18" s="1"/>
  <c r="L90" i="18" a="1"/>
  <c r="L90" i="18" s="1"/>
  <c r="K90" i="18" a="1"/>
  <c r="K90" i="18" s="1"/>
  <c r="J90" i="18" a="1"/>
  <c r="J90" i="18" s="1"/>
  <c r="I90" i="18" a="1"/>
  <c r="I90" i="18" s="1"/>
  <c r="R89" i="18" a="1"/>
  <c r="R89" i="18" s="1"/>
  <c r="Q89" i="18" a="1"/>
  <c r="Q89" i="18" s="1"/>
  <c r="P89" i="18" a="1"/>
  <c r="P89" i="18" s="1"/>
  <c r="O89" i="18" a="1"/>
  <c r="O89" i="18" s="1"/>
  <c r="N89" i="18" a="1"/>
  <c r="N89" i="18" s="1"/>
  <c r="M89" i="18" a="1"/>
  <c r="M89" i="18" s="1"/>
  <c r="L89" i="18" a="1"/>
  <c r="L89" i="18" s="1"/>
  <c r="K89" i="18" a="1"/>
  <c r="K89" i="18" s="1"/>
  <c r="J89" i="18" a="1"/>
  <c r="J89" i="18" s="1"/>
  <c r="I89" i="18" a="1"/>
  <c r="I89" i="18" s="1"/>
  <c r="H89" i="18"/>
  <c r="R88" i="18" a="1"/>
  <c r="R88" i="18" s="1"/>
  <c r="Q88" i="18" a="1"/>
  <c r="Q88" i="18" s="1"/>
  <c r="P88" i="18" a="1"/>
  <c r="P88" i="18" s="1"/>
  <c r="O88" i="18" a="1"/>
  <c r="O88" i="18" s="1"/>
  <c r="N88" i="18" a="1"/>
  <c r="N88" i="18" s="1"/>
  <c r="M88" i="18" a="1"/>
  <c r="M88" i="18" s="1"/>
  <c r="L88" i="18" a="1"/>
  <c r="L88" i="18" s="1"/>
  <c r="K88" i="18" a="1"/>
  <c r="K88" i="18" s="1"/>
  <c r="J88" i="18" a="1"/>
  <c r="J88" i="18" s="1"/>
  <c r="I88" i="18" a="1"/>
  <c r="I88" i="18" s="1"/>
  <c r="H88" i="18"/>
  <c r="R87" i="18" a="1"/>
  <c r="R87" i="18" s="1"/>
  <c r="Q87" i="18" a="1"/>
  <c r="Q87" i="18" s="1"/>
  <c r="P87" i="18" a="1"/>
  <c r="P87" i="18" s="1"/>
  <c r="O87" i="18" a="1"/>
  <c r="O87" i="18" s="1"/>
  <c r="N87" i="18" a="1"/>
  <c r="N87" i="18" s="1"/>
  <c r="M87" i="18" a="1"/>
  <c r="M87" i="18" s="1"/>
  <c r="L87" i="18" a="1"/>
  <c r="L87" i="18" s="1"/>
  <c r="K87" i="18" a="1"/>
  <c r="K87" i="18" s="1"/>
  <c r="J87" i="18" a="1"/>
  <c r="J87" i="18" s="1"/>
  <c r="I87" i="18" a="1"/>
  <c r="I87" i="18" s="1"/>
  <c r="H87" i="18"/>
  <c r="R86" i="18" a="1"/>
  <c r="R86" i="18" s="1"/>
  <c r="Q86" i="18" a="1"/>
  <c r="Q86" i="18" s="1"/>
  <c r="P86" i="18" a="1"/>
  <c r="P86" i="18" s="1"/>
  <c r="O86" i="18" a="1"/>
  <c r="O86" i="18" s="1"/>
  <c r="N86" i="18" a="1"/>
  <c r="N86" i="18" s="1"/>
  <c r="M86" i="18" a="1"/>
  <c r="M86" i="18" s="1"/>
  <c r="L86" i="18" a="1"/>
  <c r="L86" i="18" s="1"/>
  <c r="K86" i="18" a="1"/>
  <c r="K86" i="18" s="1"/>
  <c r="J86" i="18" a="1"/>
  <c r="J86" i="18" s="1"/>
  <c r="I86" i="18" a="1"/>
  <c r="I86" i="18" s="1"/>
  <c r="H86" i="18"/>
  <c r="R85" i="18" a="1"/>
  <c r="R85" i="18" s="1"/>
  <c r="Q85" i="18" a="1"/>
  <c r="Q85" i="18" s="1"/>
  <c r="P85" i="18" a="1"/>
  <c r="P85" i="18" s="1"/>
  <c r="O85" i="18" a="1"/>
  <c r="O85" i="18" s="1"/>
  <c r="N85" i="18" a="1"/>
  <c r="N85" i="18" s="1"/>
  <c r="M85" i="18" a="1"/>
  <c r="M85" i="18" s="1"/>
  <c r="L85" i="18" a="1"/>
  <c r="L85" i="18" s="1"/>
  <c r="K85" i="18" a="1"/>
  <c r="K85" i="18" s="1"/>
  <c r="J85" i="18" a="1"/>
  <c r="J85" i="18" s="1"/>
  <c r="I85" i="18" a="1"/>
  <c r="I85" i="18" s="1"/>
  <c r="H85" i="18"/>
  <c r="R84" i="18" a="1"/>
  <c r="R84" i="18" s="1"/>
  <c r="Q84" i="18" a="1"/>
  <c r="Q84" i="18" s="1"/>
  <c r="P84" i="18" a="1"/>
  <c r="P84" i="18" s="1"/>
  <c r="O84" i="18" a="1"/>
  <c r="O84" i="18" s="1"/>
  <c r="N84" i="18" a="1"/>
  <c r="N84" i="18" s="1"/>
  <c r="M84" i="18" a="1"/>
  <c r="M84" i="18" s="1"/>
  <c r="L84" i="18" a="1"/>
  <c r="L84" i="18" s="1"/>
  <c r="K84" i="18" a="1"/>
  <c r="K84" i="18" s="1"/>
  <c r="J84" i="18" a="1"/>
  <c r="J84" i="18" s="1"/>
  <c r="I84" i="18" a="1"/>
  <c r="I84" i="18" s="1"/>
  <c r="H84" i="18"/>
  <c r="R83" i="18" a="1"/>
  <c r="R83" i="18" s="1"/>
  <c r="Q83" i="18" a="1"/>
  <c r="Q83" i="18" s="1"/>
  <c r="P83" i="18" a="1"/>
  <c r="P83" i="18" s="1"/>
  <c r="O83" i="18" a="1"/>
  <c r="O83" i="18" s="1"/>
  <c r="N83" i="18" a="1"/>
  <c r="N83" i="18" s="1"/>
  <c r="M83" i="18" a="1"/>
  <c r="M83" i="18" s="1"/>
  <c r="L83" i="18" a="1"/>
  <c r="L83" i="18" s="1"/>
  <c r="K83" i="18" a="1"/>
  <c r="K83" i="18" s="1"/>
  <c r="J83" i="18" a="1"/>
  <c r="J83" i="18" s="1"/>
  <c r="I83" i="18" a="1"/>
  <c r="I83" i="18" s="1"/>
  <c r="R82" i="18" a="1"/>
  <c r="R82" i="18" s="1"/>
  <c r="Q82" i="18" a="1"/>
  <c r="Q82" i="18" s="1"/>
  <c r="P82" i="18" a="1"/>
  <c r="P82" i="18" s="1"/>
  <c r="O82" i="18" a="1"/>
  <c r="O82" i="18" s="1"/>
  <c r="N82" i="18" a="1"/>
  <c r="N82" i="18" s="1"/>
  <c r="M82" i="18" a="1"/>
  <c r="M82" i="18" s="1"/>
  <c r="L82" i="18" a="1"/>
  <c r="L82" i="18" s="1"/>
  <c r="K82" i="18" a="1"/>
  <c r="K82" i="18" s="1"/>
  <c r="J82" i="18" a="1"/>
  <c r="J82" i="18" s="1"/>
  <c r="I82" i="18" a="1"/>
  <c r="I82" i="18" s="1"/>
  <c r="H82" i="18"/>
  <c r="R81" i="18" a="1"/>
  <c r="R81" i="18" s="1"/>
  <c r="Q81" i="18" a="1"/>
  <c r="Q81" i="18" s="1"/>
  <c r="P81" i="18" a="1"/>
  <c r="P81" i="18" s="1"/>
  <c r="O81" i="18" a="1"/>
  <c r="O81" i="18" s="1"/>
  <c r="N81" i="18" a="1"/>
  <c r="N81" i="18" s="1"/>
  <c r="M81" i="18" a="1"/>
  <c r="M81" i="18" s="1"/>
  <c r="L81" i="18" a="1"/>
  <c r="L81" i="18" s="1"/>
  <c r="K81" i="18" a="1"/>
  <c r="K81" i="18" s="1"/>
  <c r="J81" i="18" a="1"/>
  <c r="J81" i="18" s="1"/>
  <c r="I81" i="18" a="1"/>
  <c r="I81" i="18" s="1"/>
  <c r="H81" i="18"/>
  <c r="R80" i="18" a="1"/>
  <c r="R80" i="18" s="1"/>
  <c r="Q80" i="18" a="1"/>
  <c r="Q80" i="18" s="1"/>
  <c r="P80" i="18" a="1"/>
  <c r="P80" i="18" s="1"/>
  <c r="O80" i="18" a="1"/>
  <c r="O80" i="18" s="1"/>
  <c r="N80" i="18" a="1"/>
  <c r="N80" i="18" s="1"/>
  <c r="M80" i="18" a="1"/>
  <c r="M80" i="18" s="1"/>
  <c r="L80" i="18" a="1"/>
  <c r="L80" i="18" s="1"/>
  <c r="K80" i="18" a="1"/>
  <c r="K80" i="18" s="1"/>
  <c r="J80" i="18" a="1"/>
  <c r="J80" i="18" s="1"/>
  <c r="I80" i="18" a="1"/>
  <c r="I80" i="18" s="1"/>
  <c r="H80" i="18"/>
  <c r="R79" i="18" a="1"/>
  <c r="R79" i="18" s="1"/>
  <c r="Q79" i="18" a="1"/>
  <c r="Q79" i="18" s="1"/>
  <c r="P79" i="18" a="1"/>
  <c r="P79" i="18" s="1"/>
  <c r="O79" i="18" a="1"/>
  <c r="O79" i="18" s="1"/>
  <c r="N79" i="18" a="1"/>
  <c r="N79" i="18" s="1"/>
  <c r="M79" i="18" a="1"/>
  <c r="M79" i="18" s="1"/>
  <c r="L79" i="18" a="1"/>
  <c r="L79" i="18" s="1"/>
  <c r="K79" i="18" a="1"/>
  <c r="K79" i="18" s="1"/>
  <c r="J79" i="18" a="1"/>
  <c r="J79" i="18" s="1"/>
  <c r="I79" i="18" a="1"/>
  <c r="I79" i="18" s="1"/>
  <c r="H79" i="18"/>
  <c r="R78" i="18" a="1"/>
  <c r="R78" i="18" s="1"/>
  <c r="Q78" i="18" a="1"/>
  <c r="Q78" i="18" s="1"/>
  <c r="P78" i="18" a="1"/>
  <c r="P78" i="18" s="1"/>
  <c r="O78" i="18" a="1"/>
  <c r="O78" i="18" s="1"/>
  <c r="N78" i="18" a="1"/>
  <c r="N78" i="18" s="1"/>
  <c r="M78" i="18" a="1"/>
  <c r="M78" i="18" s="1"/>
  <c r="L78" i="18" a="1"/>
  <c r="L78" i="18" s="1"/>
  <c r="K78" i="18" a="1"/>
  <c r="K78" i="18" s="1"/>
  <c r="J78" i="18" a="1"/>
  <c r="J78" i="18" s="1"/>
  <c r="I78" i="18" a="1"/>
  <c r="I78" i="18" s="1"/>
  <c r="R77" i="18" a="1"/>
  <c r="R77" i="18" s="1"/>
  <c r="Q77" i="18" a="1"/>
  <c r="Q77" i="18" s="1"/>
  <c r="P77" i="18" a="1"/>
  <c r="P77" i="18" s="1"/>
  <c r="O77" i="18" a="1"/>
  <c r="O77" i="18" s="1"/>
  <c r="N77" i="18" a="1"/>
  <c r="N77" i="18" s="1"/>
  <c r="M77" i="18" a="1"/>
  <c r="M77" i="18" s="1"/>
  <c r="L77" i="18" a="1"/>
  <c r="L77" i="18" s="1"/>
  <c r="K77" i="18" a="1"/>
  <c r="K77" i="18" s="1"/>
  <c r="J77" i="18" a="1"/>
  <c r="J77" i="18" s="1"/>
  <c r="I77" i="18" a="1"/>
  <c r="I77" i="18" s="1"/>
  <c r="H77" i="18"/>
  <c r="R76" i="18" a="1"/>
  <c r="R76" i="18" s="1"/>
  <c r="Q76" i="18" a="1"/>
  <c r="Q76" i="18" s="1"/>
  <c r="P76" i="18" a="1"/>
  <c r="P76" i="18" s="1"/>
  <c r="O76" i="18" a="1"/>
  <c r="O76" i="18" s="1"/>
  <c r="N76" i="18" a="1"/>
  <c r="N76" i="18" s="1"/>
  <c r="M76" i="18" a="1"/>
  <c r="M76" i="18" s="1"/>
  <c r="L76" i="18" a="1"/>
  <c r="L76" i="18" s="1"/>
  <c r="K76" i="18" a="1"/>
  <c r="K76" i="18" s="1"/>
  <c r="J76" i="18" a="1"/>
  <c r="J76" i="18" s="1"/>
  <c r="I76" i="18" a="1"/>
  <c r="I76" i="18" s="1"/>
  <c r="H76" i="18"/>
  <c r="R75" i="18" a="1"/>
  <c r="R75" i="18" s="1"/>
  <c r="Q75" i="18" a="1"/>
  <c r="Q75" i="18" s="1"/>
  <c r="P75" i="18" a="1"/>
  <c r="P75" i="18" s="1"/>
  <c r="O75" i="18" a="1"/>
  <c r="O75" i="18" s="1"/>
  <c r="N75" i="18" a="1"/>
  <c r="N75" i="18" s="1"/>
  <c r="M75" i="18" a="1"/>
  <c r="M75" i="18" s="1"/>
  <c r="L75" i="18" a="1"/>
  <c r="L75" i="18" s="1"/>
  <c r="K75" i="18" a="1"/>
  <c r="K75" i="18" s="1"/>
  <c r="J75" i="18" a="1"/>
  <c r="J75" i="18" s="1"/>
  <c r="I75" i="18" a="1"/>
  <c r="I75" i="18" s="1"/>
  <c r="H75" i="18"/>
  <c r="R74" i="18" a="1"/>
  <c r="R74" i="18" s="1"/>
  <c r="Q74" i="18" a="1"/>
  <c r="Q74" i="18" s="1"/>
  <c r="P74" i="18" a="1"/>
  <c r="P74" i="18" s="1"/>
  <c r="O74" i="18" a="1"/>
  <c r="O74" i="18" s="1"/>
  <c r="N74" i="18" a="1"/>
  <c r="N74" i="18" s="1"/>
  <c r="M74" i="18" a="1"/>
  <c r="M74" i="18" s="1"/>
  <c r="L74" i="18" a="1"/>
  <c r="L74" i="18" s="1"/>
  <c r="K74" i="18" a="1"/>
  <c r="K74" i="18" s="1"/>
  <c r="J74" i="18" a="1"/>
  <c r="J74" i="18" s="1"/>
  <c r="I74" i="18" a="1"/>
  <c r="I74" i="18" s="1"/>
  <c r="H74" i="18"/>
  <c r="R73" i="18" a="1"/>
  <c r="R73" i="18" s="1"/>
  <c r="Q73" i="18" a="1"/>
  <c r="Q73" i="18" s="1"/>
  <c r="P73" i="18" a="1"/>
  <c r="P73" i="18" s="1"/>
  <c r="O73" i="18" a="1"/>
  <c r="O73" i="18" s="1"/>
  <c r="N73" i="18" a="1"/>
  <c r="N73" i="18" s="1"/>
  <c r="M73" i="18" a="1"/>
  <c r="M73" i="18" s="1"/>
  <c r="L73" i="18" a="1"/>
  <c r="L73" i="18" s="1"/>
  <c r="K73" i="18" a="1"/>
  <c r="K73" i="18" s="1"/>
  <c r="J73" i="18" a="1"/>
  <c r="J73" i="18" s="1"/>
  <c r="I73" i="18" a="1"/>
  <c r="I73" i="18" s="1"/>
  <c r="H73" i="18"/>
  <c r="R72" i="18" a="1"/>
  <c r="R72" i="18" s="1"/>
  <c r="Q72" i="18" a="1"/>
  <c r="Q72" i="18" s="1"/>
  <c r="P72" i="18" a="1"/>
  <c r="P72" i="18" s="1"/>
  <c r="O72" i="18" a="1"/>
  <c r="O72" i="18" s="1"/>
  <c r="N72" i="18" a="1"/>
  <c r="N72" i="18" s="1"/>
  <c r="M72" i="18" a="1"/>
  <c r="M72" i="18" s="1"/>
  <c r="L72" i="18" a="1"/>
  <c r="L72" i="18" s="1"/>
  <c r="K72" i="18" a="1"/>
  <c r="K72" i="18" s="1"/>
  <c r="J72" i="18" a="1"/>
  <c r="J72" i="18" s="1"/>
  <c r="I72" i="18" a="1"/>
  <c r="I72" i="18" s="1"/>
  <c r="H72" i="18"/>
  <c r="R71" i="18" a="1"/>
  <c r="R71" i="18" s="1"/>
  <c r="Q71" i="18" a="1"/>
  <c r="Q71" i="18" s="1"/>
  <c r="P71" i="18" a="1"/>
  <c r="P71" i="18" s="1"/>
  <c r="O71" i="18" a="1"/>
  <c r="O71" i="18" s="1"/>
  <c r="N71" i="18" a="1"/>
  <c r="N71" i="18" s="1"/>
  <c r="M71" i="18" a="1"/>
  <c r="M71" i="18" s="1"/>
  <c r="L71" i="18" a="1"/>
  <c r="L71" i="18" s="1"/>
  <c r="K71" i="18" a="1"/>
  <c r="K71" i="18" s="1"/>
  <c r="J71" i="18" a="1"/>
  <c r="J71" i="18" s="1"/>
  <c r="I71" i="18" a="1"/>
  <c r="I71" i="18" s="1"/>
  <c r="H71" i="18"/>
  <c r="R70" i="18" a="1"/>
  <c r="R70" i="18" s="1"/>
  <c r="Q70" i="18" a="1"/>
  <c r="Q70" i="18" s="1"/>
  <c r="P70" i="18" a="1"/>
  <c r="P70" i="18" s="1"/>
  <c r="O70" i="18" a="1"/>
  <c r="O70" i="18" s="1"/>
  <c r="N70" i="18" a="1"/>
  <c r="N70" i="18" s="1"/>
  <c r="M70" i="18" a="1"/>
  <c r="M70" i="18" s="1"/>
  <c r="L70" i="18" a="1"/>
  <c r="L70" i="18" s="1"/>
  <c r="K70" i="18" a="1"/>
  <c r="K70" i="18" s="1"/>
  <c r="J70" i="18" a="1"/>
  <c r="J70" i="18" s="1"/>
  <c r="I70" i="18" a="1"/>
  <c r="I70" i="18" s="1"/>
  <c r="H70" i="18"/>
  <c r="R69" i="18" a="1"/>
  <c r="R69" i="18" s="1"/>
  <c r="Q69" i="18" a="1"/>
  <c r="Q69" i="18" s="1"/>
  <c r="P69" i="18" a="1"/>
  <c r="P69" i="18" s="1"/>
  <c r="O69" i="18" a="1"/>
  <c r="O69" i="18" s="1"/>
  <c r="N69" i="18" a="1"/>
  <c r="N69" i="18" s="1"/>
  <c r="M69" i="18" a="1"/>
  <c r="M69" i="18" s="1"/>
  <c r="L69" i="18" a="1"/>
  <c r="L69" i="18" s="1"/>
  <c r="K69" i="18" a="1"/>
  <c r="K69" i="18" s="1"/>
  <c r="J69" i="18" a="1"/>
  <c r="J69" i="18" s="1"/>
  <c r="I69" i="18" a="1"/>
  <c r="I69" i="18" s="1"/>
  <c r="R68" i="18" a="1"/>
  <c r="R68" i="18" s="1"/>
  <c r="Q68" i="18" a="1"/>
  <c r="Q68" i="18" s="1"/>
  <c r="P68" i="18" a="1"/>
  <c r="P68" i="18" s="1"/>
  <c r="O68" i="18" a="1"/>
  <c r="O68" i="18" s="1"/>
  <c r="N68" i="18" a="1"/>
  <c r="N68" i="18" s="1"/>
  <c r="M68" i="18" a="1"/>
  <c r="M68" i="18" s="1"/>
  <c r="L68" i="18" a="1"/>
  <c r="L68" i="18" s="1"/>
  <c r="K68" i="18" a="1"/>
  <c r="K68" i="18" s="1"/>
  <c r="J68" i="18" a="1"/>
  <c r="J68" i="18" s="1"/>
  <c r="I68" i="18" a="1"/>
  <c r="I68" i="18" s="1"/>
  <c r="H68" i="18"/>
  <c r="R67" i="18" a="1"/>
  <c r="R67" i="18" s="1"/>
  <c r="Q67" i="18" a="1"/>
  <c r="Q67" i="18" s="1"/>
  <c r="P67" i="18" a="1"/>
  <c r="P67" i="18" s="1"/>
  <c r="O67" i="18" a="1"/>
  <c r="O67" i="18" s="1"/>
  <c r="N67" i="18" a="1"/>
  <c r="N67" i="18" s="1"/>
  <c r="M67" i="18" a="1"/>
  <c r="M67" i="18" s="1"/>
  <c r="L67" i="18" a="1"/>
  <c r="L67" i="18" s="1"/>
  <c r="K67" i="18" a="1"/>
  <c r="K67" i="18" s="1"/>
  <c r="J67" i="18" a="1"/>
  <c r="J67" i="18" s="1"/>
  <c r="I67" i="18" a="1"/>
  <c r="I67" i="18" s="1"/>
  <c r="R66" i="18" a="1"/>
  <c r="R66" i="18" s="1"/>
  <c r="Q66" i="18" a="1"/>
  <c r="Q66" i="18" s="1"/>
  <c r="P66" i="18" a="1"/>
  <c r="P66" i="18" s="1"/>
  <c r="O66" i="18" a="1"/>
  <c r="O66" i="18" s="1"/>
  <c r="N66" i="18" a="1"/>
  <c r="N66" i="18" s="1"/>
  <c r="M66" i="18" a="1"/>
  <c r="M66" i="18" s="1"/>
  <c r="L66" i="18" a="1"/>
  <c r="L66" i="18" s="1"/>
  <c r="K66" i="18" a="1"/>
  <c r="K66" i="18" s="1"/>
  <c r="J66" i="18" a="1"/>
  <c r="J66" i="18" s="1"/>
  <c r="I66" i="18" a="1"/>
  <c r="I66" i="18" s="1"/>
  <c r="H66" i="18"/>
  <c r="R65" i="18" a="1"/>
  <c r="R65" i="18" s="1"/>
  <c r="Q65" i="18" a="1"/>
  <c r="Q65" i="18" s="1"/>
  <c r="P65" i="18" a="1"/>
  <c r="P65" i="18" s="1"/>
  <c r="O65" i="18" a="1"/>
  <c r="O65" i="18" s="1"/>
  <c r="N65" i="18" a="1"/>
  <c r="N65" i="18" s="1"/>
  <c r="M65" i="18" a="1"/>
  <c r="M65" i="18" s="1"/>
  <c r="L65" i="18" a="1"/>
  <c r="L65" i="18" s="1"/>
  <c r="K65" i="18" a="1"/>
  <c r="K65" i="18" s="1"/>
  <c r="J65" i="18" a="1"/>
  <c r="J65" i="18" s="1"/>
  <c r="I65" i="18" a="1"/>
  <c r="I65" i="18" s="1"/>
  <c r="T64" i="18"/>
  <c r="R63" i="18" a="1"/>
  <c r="R63" i="18" s="1"/>
  <c r="Q63" i="18" a="1"/>
  <c r="Q63" i="18" s="1"/>
  <c r="P63" i="18" a="1"/>
  <c r="P63" i="18" s="1"/>
  <c r="O63" i="18" a="1"/>
  <c r="O63" i="18" s="1"/>
  <c r="N63" i="18" a="1"/>
  <c r="N63" i="18" s="1"/>
  <c r="M63" i="18" a="1"/>
  <c r="M63" i="18" s="1"/>
  <c r="L63" i="18" a="1"/>
  <c r="L63" i="18" s="1"/>
  <c r="K63" i="18" a="1"/>
  <c r="K63" i="18" s="1"/>
  <c r="J63" i="18" a="1"/>
  <c r="J63" i="18" s="1"/>
  <c r="I63" i="18" a="1"/>
  <c r="I63" i="18" s="1"/>
  <c r="H63" i="18"/>
  <c r="R62" i="18" a="1"/>
  <c r="R62" i="18" s="1"/>
  <c r="Q62" i="18" a="1"/>
  <c r="Q62" i="18" s="1"/>
  <c r="P62" i="18" a="1"/>
  <c r="P62" i="18" s="1"/>
  <c r="O62" i="18" a="1"/>
  <c r="O62" i="18" s="1"/>
  <c r="N62" i="18" a="1"/>
  <c r="N62" i="18" s="1"/>
  <c r="M62" i="18" a="1"/>
  <c r="M62" i="18" s="1"/>
  <c r="L62" i="18" a="1"/>
  <c r="L62" i="18" s="1"/>
  <c r="K62" i="18" a="1"/>
  <c r="K62" i="18" s="1"/>
  <c r="J62" i="18" a="1"/>
  <c r="J62" i="18" s="1"/>
  <c r="I62" i="18" a="1"/>
  <c r="I62" i="18" s="1"/>
  <c r="H62" i="18"/>
  <c r="R61" i="18" a="1"/>
  <c r="R61" i="18" s="1"/>
  <c r="Q61" i="18" a="1"/>
  <c r="Q61" i="18" s="1"/>
  <c r="P61" i="18" a="1"/>
  <c r="P61" i="18" s="1"/>
  <c r="O61" i="18" a="1"/>
  <c r="O61" i="18" s="1"/>
  <c r="N61" i="18" a="1"/>
  <c r="N61" i="18" s="1"/>
  <c r="M61" i="18" a="1"/>
  <c r="M61" i="18" s="1"/>
  <c r="L61" i="18" a="1"/>
  <c r="L61" i="18" s="1"/>
  <c r="K61" i="18" a="1"/>
  <c r="K61" i="18" s="1"/>
  <c r="J61" i="18" a="1"/>
  <c r="J61" i="18" s="1"/>
  <c r="I61" i="18" a="1"/>
  <c r="I61" i="18" s="1"/>
  <c r="H61" i="18"/>
  <c r="R60" i="18" a="1"/>
  <c r="R60" i="18" s="1"/>
  <c r="Q60" i="18" a="1"/>
  <c r="Q60" i="18" s="1"/>
  <c r="P60" i="18" a="1"/>
  <c r="P60" i="18" s="1"/>
  <c r="O60" i="18" a="1"/>
  <c r="O60" i="18" s="1"/>
  <c r="N60" i="18" a="1"/>
  <c r="N60" i="18" s="1"/>
  <c r="M60" i="18" a="1"/>
  <c r="M60" i="18" s="1"/>
  <c r="L60" i="18" a="1"/>
  <c r="L60" i="18" s="1"/>
  <c r="K60" i="18" a="1"/>
  <c r="K60" i="18" s="1"/>
  <c r="J60" i="18" a="1"/>
  <c r="J60" i="18" s="1"/>
  <c r="I60" i="18" a="1"/>
  <c r="I60" i="18" s="1"/>
  <c r="H60" i="18"/>
  <c r="R59" i="18" a="1"/>
  <c r="R59" i="18" s="1"/>
  <c r="Q59" i="18" a="1"/>
  <c r="Q59" i="18" s="1"/>
  <c r="P59" i="18" a="1"/>
  <c r="P59" i="18" s="1"/>
  <c r="O59" i="18" a="1"/>
  <c r="O59" i="18" s="1"/>
  <c r="N59" i="18" a="1"/>
  <c r="N59" i="18" s="1"/>
  <c r="M59" i="18" a="1"/>
  <c r="M59" i="18" s="1"/>
  <c r="L59" i="18" a="1"/>
  <c r="L59" i="18" s="1"/>
  <c r="K59" i="18" a="1"/>
  <c r="K59" i="18" s="1"/>
  <c r="J59" i="18" a="1"/>
  <c r="J59" i="18" s="1"/>
  <c r="I59" i="18" a="1"/>
  <c r="I59" i="18" s="1"/>
  <c r="R58" i="18" a="1"/>
  <c r="R58" i="18" s="1"/>
  <c r="Q58" i="18" a="1"/>
  <c r="Q58" i="18" s="1"/>
  <c r="P58" i="18" a="1"/>
  <c r="P58" i="18" s="1"/>
  <c r="O58" i="18" a="1"/>
  <c r="O58" i="18" s="1"/>
  <c r="N58" i="18" a="1"/>
  <c r="N58" i="18" s="1"/>
  <c r="M58" i="18" a="1"/>
  <c r="M58" i="18" s="1"/>
  <c r="L58" i="18" a="1"/>
  <c r="L58" i="18" s="1"/>
  <c r="K58" i="18" a="1"/>
  <c r="K58" i="18" s="1"/>
  <c r="J58" i="18" a="1"/>
  <c r="J58" i="18" s="1"/>
  <c r="I58" i="18" a="1"/>
  <c r="I58" i="18" s="1"/>
  <c r="R57" i="18" a="1"/>
  <c r="R57" i="18" s="1"/>
  <c r="Q57" i="18" a="1"/>
  <c r="Q57" i="18" s="1"/>
  <c r="P57" i="18" a="1"/>
  <c r="P57" i="18" s="1"/>
  <c r="O57" i="18" a="1"/>
  <c r="O57" i="18" s="1"/>
  <c r="N57" i="18" a="1"/>
  <c r="N57" i="18" s="1"/>
  <c r="M57" i="18" a="1"/>
  <c r="M57" i="18" s="1"/>
  <c r="L57" i="18" a="1"/>
  <c r="L57" i="18" s="1"/>
  <c r="K57" i="18" a="1"/>
  <c r="K57" i="18" s="1"/>
  <c r="J57" i="18" a="1"/>
  <c r="J57" i="18" s="1"/>
  <c r="I57" i="18" a="1"/>
  <c r="I57" i="18" s="1"/>
  <c r="T56" i="18"/>
  <c r="R55" i="18" a="1"/>
  <c r="R55" i="18" s="1"/>
  <c r="Q55" i="18" a="1"/>
  <c r="Q55" i="18" s="1"/>
  <c r="P55" i="18" a="1"/>
  <c r="P55" i="18" s="1"/>
  <c r="O55" i="18" a="1"/>
  <c r="O55" i="18" s="1"/>
  <c r="N55" i="18" a="1"/>
  <c r="N55" i="18" s="1"/>
  <c r="M55" i="18" a="1"/>
  <c r="M55" i="18" s="1"/>
  <c r="L55" i="18" a="1"/>
  <c r="L55" i="18" s="1"/>
  <c r="K55" i="18" a="1"/>
  <c r="K55" i="18" s="1"/>
  <c r="J55" i="18" a="1"/>
  <c r="J55" i="18" s="1"/>
  <c r="I55" i="18" a="1"/>
  <c r="I55" i="18" s="1"/>
  <c r="R54" i="18" a="1"/>
  <c r="R54" i="18" s="1"/>
  <c r="Q54" i="18" a="1"/>
  <c r="Q54" i="18" s="1"/>
  <c r="P54" i="18" a="1"/>
  <c r="P54" i="18" s="1"/>
  <c r="O54" i="18" a="1"/>
  <c r="O54" i="18" s="1"/>
  <c r="N54" i="18" a="1"/>
  <c r="N54" i="18" s="1"/>
  <c r="M54" i="18" a="1"/>
  <c r="M54" i="18" s="1"/>
  <c r="L54" i="18" a="1"/>
  <c r="L54" i="18" s="1"/>
  <c r="K54" i="18" a="1"/>
  <c r="K54" i="18" s="1"/>
  <c r="J54" i="18" a="1"/>
  <c r="J54" i="18" s="1"/>
  <c r="I54" i="18" a="1"/>
  <c r="I54" i="18" s="1"/>
  <c r="R53" i="18" a="1"/>
  <c r="R53" i="18" s="1"/>
  <c r="Q53" i="18" a="1"/>
  <c r="Q53" i="18" s="1"/>
  <c r="P53" i="18" a="1"/>
  <c r="P53" i="18" s="1"/>
  <c r="O53" i="18" a="1"/>
  <c r="O53" i="18" s="1"/>
  <c r="N53" i="18" a="1"/>
  <c r="N53" i="18" s="1"/>
  <c r="M53" i="18" a="1"/>
  <c r="M53" i="18" s="1"/>
  <c r="L53" i="18" a="1"/>
  <c r="L53" i="18" s="1"/>
  <c r="K53" i="18" a="1"/>
  <c r="K53" i="18" s="1"/>
  <c r="J53" i="18" a="1"/>
  <c r="J53" i="18" s="1"/>
  <c r="I53" i="18" a="1"/>
  <c r="I53" i="18" s="1"/>
  <c r="T52" i="18"/>
  <c r="R51" i="18" a="1"/>
  <c r="R51" i="18" s="1"/>
  <c r="Q51" i="18" a="1"/>
  <c r="Q51" i="18" s="1"/>
  <c r="P51" i="18" a="1"/>
  <c r="P51" i="18" s="1"/>
  <c r="O51" i="18" a="1"/>
  <c r="O51" i="18" s="1"/>
  <c r="N51" i="18" a="1"/>
  <c r="N51" i="18" s="1"/>
  <c r="M51" i="18" a="1"/>
  <c r="M51" i="18" s="1"/>
  <c r="L51" i="18" a="1"/>
  <c r="L51" i="18" s="1"/>
  <c r="K51" i="18" a="1"/>
  <c r="K51" i="18" s="1"/>
  <c r="J51" i="18" a="1"/>
  <c r="J51" i="18" s="1"/>
  <c r="I51" i="18" a="1"/>
  <c r="I51" i="18" s="1"/>
  <c r="R50" i="18" a="1"/>
  <c r="R50" i="18" s="1"/>
  <c r="Q50" i="18" a="1"/>
  <c r="Q50" i="18" s="1"/>
  <c r="P50" i="18" a="1"/>
  <c r="P50" i="18" s="1"/>
  <c r="O50" i="18" a="1"/>
  <c r="O50" i="18" s="1"/>
  <c r="N50" i="18" a="1"/>
  <c r="N50" i="18" s="1"/>
  <c r="M50" i="18" a="1"/>
  <c r="M50" i="18" s="1"/>
  <c r="L50" i="18" a="1"/>
  <c r="L50" i="18" s="1"/>
  <c r="K50" i="18" a="1"/>
  <c r="K50" i="18" s="1"/>
  <c r="J50" i="18" a="1"/>
  <c r="J50" i="18" s="1"/>
  <c r="I50" i="18" a="1"/>
  <c r="I50" i="18" s="1"/>
  <c r="R48" i="18" a="1"/>
  <c r="R48" i="18" s="1"/>
  <c r="Q48" i="18" a="1"/>
  <c r="Q48" i="18" s="1"/>
  <c r="P48" i="18" a="1"/>
  <c r="P48" i="18" s="1"/>
  <c r="O48" i="18" a="1"/>
  <c r="O48" i="18" s="1"/>
  <c r="N48" i="18" a="1"/>
  <c r="N48" i="18" s="1"/>
  <c r="M48" i="18" a="1"/>
  <c r="M48" i="18" s="1"/>
  <c r="L48" i="18" a="1"/>
  <c r="L48" i="18" s="1"/>
  <c r="K48" i="18" a="1"/>
  <c r="K48" i="18" s="1"/>
  <c r="J48" i="18" a="1"/>
  <c r="J48" i="18" s="1"/>
  <c r="I48" i="18" a="1"/>
  <c r="I48" i="18" s="1"/>
  <c r="R47" i="18" a="1"/>
  <c r="R47" i="18" s="1"/>
  <c r="Q47" i="18" a="1"/>
  <c r="Q47" i="18" s="1"/>
  <c r="P47" i="18" a="1"/>
  <c r="P47" i="18" s="1"/>
  <c r="O47" i="18" a="1"/>
  <c r="O47" i="18" s="1"/>
  <c r="N47" i="18" a="1"/>
  <c r="N47" i="18" s="1"/>
  <c r="M47" i="18" a="1"/>
  <c r="M47" i="18" s="1"/>
  <c r="L47" i="18" a="1"/>
  <c r="L47" i="18" s="1"/>
  <c r="K47" i="18" a="1"/>
  <c r="K47" i="18" s="1"/>
  <c r="J47" i="18" a="1"/>
  <c r="J47" i="18" s="1"/>
  <c r="I47" i="18" a="1"/>
  <c r="I47" i="18" s="1"/>
  <c r="H47" i="18"/>
  <c r="R46" i="18" a="1"/>
  <c r="R46" i="18" s="1"/>
  <c r="Q46" i="18" a="1"/>
  <c r="Q46" i="18" s="1"/>
  <c r="P46" i="18" a="1"/>
  <c r="P46" i="18" s="1"/>
  <c r="O46" i="18" a="1"/>
  <c r="O46" i="18" s="1"/>
  <c r="N46" i="18" a="1"/>
  <c r="N46" i="18" s="1"/>
  <c r="M46" i="18" a="1"/>
  <c r="M46" i="18" s="1"/>
  <c r="L46" i="18" a="1"/>
  <c r="L46" i="18" s="1"/>
  <c r="K46" i="18" a="1"/>
  <c r="K46" i="18" s="1"/>
  <c r="J46" i="18" a="1"/>
  <c r="J46" i="18" s="1"/>
  <c r="I46" i="18" a="1"/>
  <c r="I46" i="18" s="1"/>
  <c r="R45" i="18" a="1"/>
  <c r="R45" i="18" s="1"/>
  <c r="Q45" i="18" a="1"/>
  <c r="Q45" i="18" s="1"/>
  <c r="P45" i="18" a="1"/>
  <c r="P45" i="18" s="1"/>
  <c r="O45" i="18" a="1"/>
  <c r="O45" i="18" s="1"/>
  <c r="N45" i="18" a="1"/>
  <c r="N45" i="18" s="1"/>
  <c r="M45" i="18" a="1"/>
  <c r="M45" i="18" s="1"/>
  <c r="L45" i="18" a="1"/>
  <c r="L45" i="18" s="1"/>
  <c r="K45" i="18" a="1"/>
  <c r="K45" i="18" s="1"/>
  <c r="J45" i="18" a="1"/>
  <c r="J45" i="18" s="1"/>
  <c r="I45" i="18" a="1"/>
  <c r="I45" i="18" s="1"/>
  <c r="R44" i="18" a="1"/>
  <c r="R44" i="18" s="1"/>
  <c r="Q44" i="18" a="1"/>
  <c r="Q44" i="18" s="1"/>
  <c r="P44" i="18" a="1"/>
  <c r="P44" i="18" s="1"/>
  <c r="O44" i="18" a="1"/>
  <c r="O44" i="18" s="1"/>
  <c r="N44" i="18" a="1"/>
  <c r="N44" i="18" s="1"/>
  <c r="M44" i="18" a="1"/>
  <c r="M44" i="18" s="1"/>
  <c r="L44" i="18" a="1"/>
  <c r="L44" i="18" s="1"/>
  <c r="K44" i="18" a="1"/>
  <c r="K44" i="18" s="1"/>
  <c r="J44" i="18" a="1"/>
  <c r="J44" i="18" s="1"/>
  <c r="I44" i="18" a="1"/>
  <c r="I44" i="18" s="1"/>
  <c r="R41" i="18" a="1"/>
  <c r="R41" i="18" s="1"/>
  <c r="Q41" i="18" a="1"/>
  <c r="Q41" i="18" s="1"/>
  <c r="P41" i="18" a="1"/>
  <c r="P41" i="18" s="1"/>
  <c r="O41" i="18" a="1"/>
  <c r="O41" i="18" s="1"/>
  <c r="N41" i="18" a="1"/>
  <c r="N41" i="18" s="1"/>
  <c r="M41" i="18" a="1"/>
  <c r="M41" i="18" s="1"/>
  <c r="L41" i="18" a="1"/>
  <c r="L41" i="18" s="1"/>
  <c r="K41" i="18" a="1"/>
  <c r="K41" i="18" s="1"/>
  <c r="J41" i="18" a="1"/>
  <c r="J41" i="18" s="1"/>
  <c r="I41" i="18" a="1"/>
  <c r="I41" i="18" s="1"/>
  <c r="H41" i="18"/>
  <c r="R40" i="18" a="1"/>
  <c r="R40" i="18" s="1"/>
  <c r="Q40" i="18" a="1"/>
  <c r="Q40" i="18" s="1"/>
  <c r="P40" i="18" a="1"/>
  <c r="P40" i="18" s="1"/>
  <c r="O40" i="18" a="1"/>
  <c r="O40" i="18" s="1"/>
  <c r="N40" i="18" a="1"/>
  <c r="N40" i="18" s="1"/>
  <c r="M40" i="18" a="1"/>
  <c r="M40" i="18" s="1"/>
  <c r="L40" i="18" a="1"/>
  <c r="L40" i="18" s="1"/>
  <c r="K40" i="18" a="1"/>
  <c r="K40" i="18" s="1"/>
  <c r="J40" i="18" a="1"/>
  <c r="J40" i="18" s="1"/>
  <c r="I40" i="18" a="1"/>
  <c r="I40" i="18" s="1"/>
  <c r="H40" i="18"/>
  <c r="R39" i="18" a="1"/>
  <c r="R39" i="18" s="1"/>
  <c r="Q39" i="18" a="1"/>
  <c r="Q39" i="18" s="1"/>
  <c r="P39" i="18" a="1"/>
  <c r="P39" i="18" s="1"/>
  <c r="O39" i="18" a="1"/>
  <c r="O39" i="18" s="1"/>
  <c r="N39" i="18" a="1"/>
  <c r="N39" i="18" s="1"/>
  <c r="M39" i="18" a="1"/>
  <c r="M39" i="18" s="1"/>
  <c r="L39" i="18" a="1"/>
  <c r="L39" i="18" s="1"/>
  <c r="K39" i="18" a="1"/>
  <c r="K39" i="18" s="1"/>
  <c r="J39" i="18" a="1"/>
  <c r="J39" i="18" s="1"/>
  <c r="I39" i="18" a="1"/>
  <c r="I39" i="18" s="1"/>
  <c r="H39" i="18"/>
  <c r="R38" i="18" a="1"/>
  <c r="R38" i="18" s="1"/>
  <c r="Q38" i="18" a="1"/>
  <c r="Q38" i="18" s="1"/>
  <c r="P38" i="18" a="1"/>
  <c r="P38" i="18" s="1"/>
  <c r="O38" i="18" a="1"/>
  <c r="O38" i="18" s="1"/>
  <c r="N38" i="18" a="1"/>
  <c r="N38" i="18" s="1"/>
  <c r="M38" i="18" a="1"/>
  <c r="M38" i="18" s="1"/>
  <c r="L38" i="18" a="1"/>
  <c r="L38" i="18" s="1"/>
  <c r="K38" i="18" a="1"/>
  <c r="K38" i="18" s="1"/>
  <c r="J38" i="18" a="1"/>
  <c r="J38" i="18" s="1"/>
  <c r="I38" i="18" a="1"/>
  <c r="I38" i="18" s="1"/>
  <c r="H38" i="18"/>
  <c r="R37" i="18" a="1"/>
  <c r="R37" i="18" s="1"/>
  <c r="Q37" i="18" a="1"/>
  <c r="Q37" i="18" s="1"/>
  <c r="P37" i="18" a="1"/>
  <c r="P37" i="18" s="1"/>
  <c r="O37" i="18" a="1"/>
  <c r="O37" i="18" s="1"/>
  <c r="N37" i="18" a="1"/>
  <c r="N37" i="18" s="1"/>
  <c r="M37" i="18" a="1"/>
  <c r="M37" i="18" s="1"/>
  <c r="L37" i="18" a="1"/>
  <c r="L37" i="18" s="1"/>
  <c r="K37" i="18" a="1"/>
  <c r="K37" i="18" s="1"/>
  <c r="J37" i="18" a="1"/>
  <c r="J37" i="18" s="1"/>
  <c r="I37" i="18" a="1"/>
  <c r="I37" i="18" s="1"/>
  <c r="H37" i="18"/>
  <c r="R36" i="18" a="1"/>
  <c r="R36" i="18" s="1"/>
  <c r="Q36" i="18" a="1"/>
  <c r="Q36" i="18" s="1"/>
  <c r="P36" i="18" a="1"/>
  <c r="P36" i="18" s="1"/>
  <c r="O36" i="18" a="1"/>
  <c r="O36" i="18" s="1"/>
  <c r="N36" i="18" a="1"/>
  <c r="N36" i="18" s="1"/>
  <c r="M36" i="18" a="1"/>
  <c r="M36" i="18" s="1"/>
  <c r="L36" i="18" a="1"/>
  <c r="L36" i="18" s="1"/>
  <c r="K36" i="18" a="1"/>
  <c r="K36" i="18" s="1"/>
  <c r="J36" i="18" a="1"/>
  <c r="J36" i="18" s="1"/>
  <c r="I36" i="18" a="1"/>
  <c r="I36" i="18" s="1"/>
  <c r="H36" i="18"/>
  <c r="R35" i="18" a="1"/>
  <c r="R35" i="18" s="1"/>
  <c r="Q35" i="18" a="1"/>
  <c r="Q35" i="18" s="1"/>
  <c r="P35" i="18" a="1"/>
  <c r="P35" i="18" s="1"/>
  <c r="O35" i="18" a="1"/>
  <c r="O35" i="18" s="1"/>
  <c r="N35" i="18" a="1"/>
  <c r="N35" i="18" s="1"/>
  <c r="M35" i="18" a="1"/>
  <c r="M35" i="18" s="1"/>
  <c r="L35" i="18" a="1"/>
  <c r="L35" i="18" s="1"/>
  <c r="K35" i="18" a="1"/>
  <c r="K35" i="18" s="1"/>
  <c r="J35" i="18" a="1"/>
  <c r="J35" i="18" s="1"/>
  <c r="I35" i="18" a="1"/>
  <c r="I35" i="18" s="1"/>
  <c r="H35" i="18"/>
  <c r="R34" i="18" a="1"/>
  <c r="R34" i="18" s="1"/>
  <c r="Q34" i="18" a="1"/>
  <c r="Q34" i="18" s="1"/>
  <c r="P34" i="18" a="1"/>
  <c r="P34" i="18" s="1"/>
  <c r="O34" i="18" a="1"/>
  <c r="O34" i="18" s="1"/>
  <c r="N34" i="18" a="1"/>
  <c r="N34" i="18" s="1"/>
  <c r="M34" i="18" a="1"/>
  <c r="M34" i="18" s="1"/>
  <c r="L34" i="18" a="1"/>
  <c r="L34" i="18" s="1"/>
  <c r="K34" i="18" a="1"/>
  <c r="K34" i="18" s="1"/>
  <c r="J34" i="18" a="1"/>
  <c r="J34" i="18" s="1"/>
  <c r="I34" i="18" a="1"/>
  <c r="I34" i="18" s="1"/>
  <c r="H34" i="18"/>
  <c r="R33" i="18" a="1"/>
  <c r="R33" i="18" s="1"/>
  <c r="Q33" i="18" a="1"/>
  <c r="Q33" i="18" s="1"/>
  <c r="P33" i="18" a="1"/>
  <c r="P33" i="18" s="1"/>
  <c r="O33" i="18" a="1"/>
  <c r="O33" i="18" s="1"/>
  <c r="N33" i="18" a="1"/>
  <c r="N33" i="18" s="1"/>
  <c r="M33" i="18" a="1"/>
  <c r="M33" i="18" s="1"/>
  <c r="L33" i="18" a="1"/>
  <c r="L33" i="18" s="1"/>
  <c r="K33" i="18" a="1"/>
  <c r="K33" i="18" s="1"/>
  <c r="J33" i="18" a="1"/>
  <c r="J33" i="18" s="1"/>
  <c r="I33" i="18" a="1"/>
  <c r="I33" i="18" s="1"/>
  <c r="H33" i="18"/>
  <c r="R32" i="18" a="1"/>
  <c r="R32" i="18" s="1"/>
  <c r="Q32" i="18" a="1"/>
  <c r="Q32" i="18" s="1"/>
  <c r="P32" i="18" a="1"/>
  <c r="P32" i="18" s="1"/>
  <c r="O32" i="18" a="1"/>
  <c r="O32" i="18" s="1"/>
  <c r="N32" i="18" a="1"/>
  <c r="N32" i="18" s="1"/>
  <c r="M32" i="18" a="1"/>
  <c r="M32" i="18" s="1"/>
  <c r="L32" i="18" a="1"/>
  <c r="L32" i="18" s="1"/>
  <c r="K32" i="18" a="1"/>
  <c r="K32" i="18" s="1"/>
  <c r="J32" i="18" a="1"/>
  <c r="J32" i="18" s="1"/>
  <c r="I32" i="18" a="1"/>
  <c r="I32" i="18" s="1"/>
  <c r="H32" i="18"/>
  <c r="R31" i="18" a="1"/>
  <c r="R31" i="18" s="1"/>
  <c r="Q31" i="18" a="1"/>
  <c r="Q31" i="18" s="1"/>
  <c r="P31" i="18" a="1"/>
  <c r="P31" i="18" s="1"/>
  <c r="O31" i="18" a="1"/>
  <c r="O31" i="18" s="1"/>
  <c r="N31" i="18" a="1"/>
  <c r="N31" i="18" s="1"/>
  <c r="M31" i="18" a="1"/>
  <c r="M31" i="18" s="1"/>
  <c r="L31" i="18" a="1"/>
  <c r="L31" i="18" s="1"/>
  <c r="K31" i="18" a="1"/>
  <c r="K31" i="18" s="1"/>
  <c r="J31" i="18" a="1"/>
  <c r="J31" i="18" s="1"/>
  <c r="I31" i="18" a="1"/>
  <c r="I31" i="18" s="1"/>
  <c r="R29" i="18" a="1"/>
  <c r="R29" i="18" s="1"/>
  <c r="Q29" i="18" a="1"/>
  <c r="Q29" i="18" s="1"/>
  <c r="P29" i="18" a="1"/>
  <c r="P29" i="18" s="1"/>
  <c r="O29" i="18" a="1"/>
  <c r="O29" i="18" s="1"/>
  <c r="N29" i="18" a="1"/>
  <c r="N29" i="18" s="1"/>
  <c r="M29" i="18" a="1"/>
  <c r="M29" i="18" s="1"/>
  <c r="L29" i="18" a="1"/>
  <c r="L29" i="18" s="1"/>
  <c r="K29" i="18" a="1"/>
  <c r="K29" i="18" s="1"/>
  <c r="J29" i="18" a="1"/>
  <c r="J29" i="18" s="1"/>
  <c r="I29" i="18" a="1"/>
  <c r="I29" i="18" s="1"/>
  <c r="H29" i="18"/>
  <c r="R28" i="18" a="1"/>
  <c r="R28" i="18" s="1"/>
  <c r="Q28" i="18" a="1"/>
  <c r="Q28" i="18" s="1"/>
  <c r="P28" i="18" a="1"/>
  <c r="P28" i="18" s="1"/>
  <c r="O28" i="18" a="1"/>
  <c r="O28" i="18" s="1"/>
  <c r="N28" i="18" a="1"/>
  <c r="N28" i="18" s="1"/>
  <c r="M28" i="18" a="1"/>
  <c r="M28" i="18" s="1"/>
  <c r="L28" i="18" a="1"/>
  <c r="L28" i="18" s="1"/>
  <c r="K28" i="18" a="1"/>
  <c r="K28" i="18" s="1"/>
  <c r="J28" i="18" a="1"/>
  <c r="J28" i="18" s="1"/>
  <c r="I28" i="18" a="1"/>
  <c r="I28" i="18" s="1"/>
  <c r="H28" i="18"/>
  <c r="R27" i="18" a="1"/>
  <c r="R27" i="18" s="1"/>
  <c r="Q27" i="18" a="1"/>
  <c r="Q27" i="18" s="1"/>
  <c r="P27" i="18" a="1"/>
  <c r="P27" i="18" s="1"/>
  <c r="O27" i="18" a="1"/>
  <c r="O27" i="18" s="1"/>
  <c r="N27" i="18" a="1"/>
  <c r="N27" i="18" s="1"/>
  <c r="M27" i="18" a="1"/>
  <c r="M27" i="18" s="1"/>
  <c r="L27" i="18" a="1"/>
  <c r="L27" i="18" s="1"/>
  <c r="K27" i="18" a="1"/>
  <c r="K27" i="18" s="1"/>
  <c r="J27" i="18" a="1"/>
  <c r="J27" i="18" s="1"/>
  <c r="I27" i="18" a="1"/>
  <c r="I27" i="18" s="1"/>
  <c r="H27" i="18"/>
  <c r="R26" i="18" a="1"/>
  <c r="R26" i="18" s="1"/>
  <c r="Q26" i="18" a="1"/>
  <c r="Q26" i="18" s="1"/>
  <c r="P26" i="18" a="1"/>
  <c r="P26" i="18" s="1"/>
  <c r="O26" i="18" a="1"/>
  <c r="O26" i="18" s="1"/>
  <c r="N26" i="18" a="1"/>
  <c r="N26" i="18" s="1"/>
  <c r="M26" i="18" a="1"/>
  <c r="M26" i="18" s="1"/>
  <c r="L26" i="18" a="1"/>
  <c r="L26" i="18" s="1"/>
  <c r="K26" i="18" a="1"/>
  <c r="K26" i="18" s="1"/>
  <c r="J26" i="18" a="1"/>
  <c r="J26" i="18" s="1"/>
  <c r="I26" i="18" a="1"/>
  <c r="I26" i="18" s="1"/>
  <c r="R25" i="18" a="1"/>
  <c r="R25" i="18" s="1"/>
  <c r="Q25" i="18" a="1"/>
  <c r="Q25" i="18" s="1"/>
  <c r="P25" i="18" a="1"/>
  <c r="P25" i="18" s="1"/>
  <c r="O25" i="18" a="1"/>
  <c r="O25" i="18" s="1"/>
  <c r="N25" i="18" a="1"/>
  <c r="N25" i="18" s="1"/>
  <c r="M25" i="18" a="1"/>
  <c r="M25" i="18" s="1"/>
  <c r="L25" i="18" a="1"/>
  <c r="L25" i="18" s="1"/>
  <c r="K25" i="18" a="1"/>
  <c r="K25" i="18" s="1"/>
  <c r="J25" i="18" a="1"/>
  <c r="J25" i="18" s="1"/>
  <c r="I25" i="18" a="1"/>
  <c r="I25" i="18" s="1"/>
  <c r="H25" i="18"/>
  <c r="R24" i="18" a="1"/>
  <c r="R24" i="18" s="1"/>
  <c r="Q24" i="18" a="1"/>
  <c r="Q24" i="18" s="1"/>
  <c r="P24" i="18" a="1"/>
  <c r="P24" i="18" s="1"/>
  <c r="O24" i="18" a="1"/>
  <c r="O24" i="18" s="1"/>
  <c r="N24" i="18" a="1"/>
  <c r="N24" i="18" s="1"/>
  <c r="M24" i="18" a="1"/>
  <c r="M24" i="18" s="1"/>
  <c r="L24" i="18" a="1"/>
  <c r="L24" i="18" s="1"/>
  <c r="K24" i="18" a="1"/>
  <c r="K24" i="18" s="1"/>
  <c r="J24" i="18" a="1"/>
  <c r="J24" i="18" s="1"/>
  <c r="I24" i="18" a="1"/>
  <c r="I24" i="18" s="1"/>
  <c r="R23" i="18" a="1"/>
  <c r="R23" i="18" s="1"/>
  <c r="Q23" i="18" a="1"/>
  <c r="Q23" i="18" s="1"/>
  <c r="P23" i="18" a="1"/>
  <c r="P23" i="18" s="1"/>
  <c r="O23" i="18" a="1"/>
  <c r="O23" i="18" s="1"/>
  <c r="N23" i="18" a="1"/>
  <c r="N23" i="18" s="1"/>
  <c r="M23" i="18" a="1"/>
  <c r="M23" i="18" s="1"/>
  <c r="L23" i="18" a="1"/>
  <c r="L23" i="18" s="1"/>
  <c r="K23" i="18" a="1"/>
  <c r="K23" i="18" s="1"/>
  <c r="J23" i="18" a="1"/>
  <c r="J23" i="18" s="1"/>
  <c r="I23" i="18" a="1"/>
  <c r="I23" i="18" s="1"/>
  <c r="H23" i="18"/>
  <c r="R22" i="18" a="1"/>
  <c r="R22" i="18" s="1"/>
  <c r="Q22" i="18" a="1"/>
  <c r="Q22" i="18" s="1"/>
  <c r="P22" i="18" a="1"/>
  <c r="P22" i="18" s="1"/>
  <c r="O22" i="18" a="1"/>
  <c r="O22" i="18" s="1"/>
  <c r="N22" i="18" a="1"/>
  <c r="N22" i="18" s="1"/>
  <c r="M22" i="18" a="1"/>
  <c r="M22" i="18" s="1"/>
  <c r="L22" i="18" a="1"/>
  <c r="L22" i="18" s="1"/>
  <c r="K22" i="18" a="1"/>
  <c r="K22" i="18" s="1"/>
  <c r="J22" i="18" a="1"/>
  <c r="J22" i="18" s="1"/>
  <c r="I22" i="18" a="1"/>
  <c r="I22" i="18" s="1"/>
  <c r="H22" i="18"/>
  <c r="R21" i="18" a="1"/>
  <c r="R21" i="18" s="1"/>
  <c r="Q21" i="18" a="1"/>
  <c r="Q21" i="18" s="1"/>
  <c r="P21" i="18" a="1"/>
  <c r="P21" i="18" s="1"/>
  <c r="O21" i="18" a="1"/>
  <c r="O21" i="18" s="1"/>
  <c r="N21" i="18" a="1"/>
  <c r="N21" i="18" s="1"/>
  <c r="M21" i="18" a="1"/>
  <c r="M21" i="18" s="1"/>
  <c r="L21" i="18" a="1"/>
  <c r="L21" i="18" s="1"/>
  <c r="K21" i="18" a="1"/>
  <c r="K21" i="18" s="1"/>
  <c r="J21" i="18" a="1"/>
  <c r="J21" i="18" s="1"/>
  <c r="I21" i="18" a="1"/>
  <c r="I21" i="18" s="1"/>
  <c r="R20" i="18" a="1"/>
  <c r="R20" i="18" s="1"/>
  <c r="Q20" i="18" a="1"/>
  <c r="Q20" i="18" s="1"/>
  <c r="P20" i="18" a="1"/>
  <c r="P20" i="18" s="1"/>
  <c r="O20" i="18" a="1"/>
  <c r="O20" i="18" s="1"/>
  <c r="N20" i="18" a="1"/>
  <c r="N20" i="18" s="1"/>
  <c r="M20" i="18" a="1"/>
  <c r="M20" i="18" s="1"/>
  <c r="L20" i="18" a="1"/>
  <c r="L20" i="18" s="1"/>
  <c r="K20" i="18" a="1"/>
  <c r="K20" i="18" s="1"/>
  <c r="J20" i="18" a="1"/>
  <c r="J20" i="18" s="1"/>
  <c r="I20" i="18" a="1"/>
  <c r="I20" i="18" s="1"/>
  <c r="R19" i="18" a="1"/>
  <c r="R19" i="18" s="1"/>
  <c r="Q19" i="18" a="1"/>
  <c r="Q19" i="18" s="1"/>
  <c r="P19" i="18" a="1"/>
  <c r="P19" i="18" s="1"/>
  <c r="O19" i="18" a="1"/>
  <c r="O19" i="18" s="1"/>
  <c r="N19" i="18" a="1"/>
  <c r="N19" i="18" s="1"/>
  <c r="M19" i="18" a="1"/>
  <c r="M19" i="18" s="1"/>
  <c r="L19" i="18" a="1"/>
  <c r="L19" i="18" s="1"/>
  <c r="K19" i="18" a="1"/>
  <c r="K19" i="18" s="1"/>
  <c r="J19" i="18" a="1"/>
  <c r="J19" i="18" s="1"/>
  <c r="I19" i="18" a="1"/>
  <c r="I19" i="18" s="1"/>
  <c r="H19" i="18"/>
  <c r="R17" i="18" a="1"/>
  <c r="R17" i="18" s="1"/>
  <c r="Q17" i="18" a="1"/>
  <c r="Q17" i="18" s="1"/>
  <c r="P17" i="18" a="1"/>
  <c r="P17" i="18" s="1"/>
  <c r="O17" i="18" a="1"/>
  <c r="O17" i="18" s="1"/>
  <c r="N17" i="18" a="1"/>
  <c r="N17" i="18" s="1"/>
  <c r="M17" i="18" a="1"/>
  <c r="M17" i="18" s="1"/>
  <c r="L17" i="18" a="1"/>
  <c r="L17" i="18" s="1"/>
  <c r="K17" i="18" a="1"/>
  <c r="K17" i="18" s="1"/>
  <c r="J17" i="18" a="1"/>
  <c r="J17" i="18" s="1"/>
  <c r="I17" i="18" a="1"/>
  <c r="I17" i="18" s="1"/>
  <c r="H17" i="18"/>
  <c r="R16" i="18" a="1"/>
  <c r="R16" i="18" s="1"/>
  <c r="Q16" i="18" a="1"/>
  <c r="Q16" i="18" s="1"/>
  <c r="P16" i="18" a="1"/>
  <c r="P16" i="18" s="1"/>
  <c r="O16" i="18" a="1"/>
  <c r="O16" i="18" s="1"/>
  <c r="N16" i="18" a="1"/>
  <c r="N16" i="18" s="1"/>
  <c r="M16" i="18" a="1"/>
  <c r="M16" i="18" s="1"/>
  <c r="L16" i="18" a="1"/>
  <c r="L16" i="18" s="1"/>
  <c r="K16" i="18" a="1"/>
  <c r="K16" i="18" s="1"/>
  <c r="J16" i="18" a="1"/>
  <c r="J16" i="18" s="1"/>
  <c r="I16" i="18" a="1"/>
  <c r="I16" i="18" s="1"/>
  <c r="R15" i="18" a="1"/>
  <c r="R15" i="18" s="1"/>
  <c r="Q15" i="18" a="1"/>
  <c r="Q15" i="18" s="1"/>
  <c r="P15" i="18" a="1"/>
  <c r="P15" i="18" s="1"/>
  <c r="O15" i="18" a="1"/>
  <c r="O15" i="18" s="1"/>
  <c r="N15" i="18" a="1"/>
  <c r="N15" i="18" s="1"/>
  <c r="M15" i="18" a="1"/>
  <c r="M15" i="18" s="1"/>
  <c r="L15" i="18" a="1"/>
  <c r="L15" i="18" s="1"/>
  <c r="K15" i="18" a="1"/>
  <c r="K15" i="18" s="1"/>
  <c r="J15" i="18" a="1"/>
  <c r="J15" i="18" s="1"/>
  <c r="I15" i="18" a="1"/>
  <c r="I15" i="18" s="1"/>
  <c r="H15" i="18"/>
  <c r="R14" i="18" a="1"/>
  <c r="R14" i="18" s="1"/>
  <c r="Q14" i="18" a="1"/>
  <c r="Q14" i="18" s="1"/>
  <c r="P14" i="18" a="1"/>
  <c r="P14" i="18" s="1"/>
  <c r="O14" i="18" a="1"/>
  <c r="O14" i="18" s="1"/>
  <c r="N14" i="18" a="1"/>
  <c r="N14" i="18" s="1"/>
  <c r="M14" i="18" a="1"/>
  <c r="M14" i="18" s="1"/>
  <c r="L14" i="18" a="1"/>
  <c r="L14" i="18" s="1"/>
  <c r="K14" i="18" a="1"/>
  <c r="K14" i="18" s="1"/>
  <c r="J14" i="18" a="1"/>
  <c r="J14" i="18" s="1"/>
  <c r="I14" i="18" a="1"/>
  <c r="I14" i="18" s="1"/>
  <c r="H14" i="18"/>
  <c r="R13" i="18" a="1"/>
  <c r="R13" i="18" s="1"/>
  <c r="Q13" i="18" a="1"/>
  <c r="Q13" i="18" s="1"/>
  <c r="P13" i="18" a="1"/>
  <c r="P13" i="18" s="1"/>
  <c r="O13" i="18" a="1"/>
  <c r="O13" i="18" s="1"/>
  <c r="N13" i="18" a="1"/>
  <c r="N13" i="18" s="1"/>
  <c r="M13" i="18" a="1"/>
  <c r="M13" i="18" s="1"/>
  <c r="L13" i="18" a="1"/>
  <c r="L13" i="18" s="1"/>
  <c r="K13" i="18" a="1"/>
  <c r="K13" i="18" s="1"/>
  <c r="J13" i="18" a="1"/>
  <c r="J13" i="18" s="1"/>
  <c r="I13" i="18" a="1"/>
  <c r="I13" i="18" s="1"/>
  <c r="H13" i="18"/>
  <c r="R12" i="18" a="1"/>
  <c r="R12" i="18" s="1"/>
  <c r="Q12" i="18" a="1"/>
  <c r="Q12" i="18" s="1"/>
  <c r="P12" i="18" a="1"/>
  <c r="P12" i="18" s="1"/>
  <c r="O12" i="18" a="1"/>
  <c r="O12" i="18" s="1"/>
  <c r="N12" i="18" a="1"/>
  <c r="N12" i="18" s="1"/>
  <c r="M12" i="18" a="1"/>
  <c r="M12" i="18" s="1"/>
  <c r="L12" i="18" a="1"/>
  <c r="L12" i="18" s="1"/>
  <c r="K12" i="18" a="1"/>
  <c r="K12" i="18" s="1"/>
  <c r="J12" i="18" a="1"/>
  <c r="J12" i="18" s="1"/>
  <c r="I12" i="18" a="1"/>
  <c r="I12" i="18" s="1"/>
  <c r="R11" i="18" a="1"/>
  <c r="R11" i="18" s="1"/>
  <c r="Q11" i="18" a="1"/>
  <c r="Q11" i="18" s="1"/>
  <c r="P11" i="18" a="1"/>
  <c r="P11" i="18" s="1"/>
  <c r="O11" i="18" a="1"/>
  <c r="O11" i="18" s="1"/>
  <c r="N11" i="18" a="1"/>
  <c r="N11" i="18" s="1"/>
  <c r="M11" i="18" a="1"/>
  <c r="M11" i="18" s="1"/>
  <c r="L11" i="18" a="1"/>
  <c r="L11" i="18" s="1"/>
  <c r="K11" i="18" a="1"/>
  <c r="K11" i="18" s="1"/>
  <c r="J11" i="18" a="1"/>
  <c r="J11" i="18" s="1"/>
  <c r="I11" i="18" a="1"/>
  <c r="I11" i="18" s="1"/>
  <c r="H11" i="18"/>
  <c r="R10" i="18" a="1"/>
  <c r="R10" i="18" s="1"/>
  <c r="Q10" i="18" a="1"/>
  <c r="Q10" i="18" s="1"/>
  <c r="P10" i="18" a="1"/>
  <c r="P10" i="18" s="1"/>
  <c r="O10" i="18" a="1"/>
  <c r="O10" i="18" s="1"/>
  <c r="N10" i="18" a="1"/>
  <c r="N10" i="18" s="1"/>
  <c r="M10" i="18" a="1"/>
  <c r="M10" i="18" s="1"/>
  <c r="L10" i="18" a="1"/>
  <c r="L10" i="18" s="1"/>
  <c r="K10" i="18" a="1"/>
  <c r="K10" i="18" s="1"/>
  <c r="J10" i="18" a="1"/>
  <c r="J10" i="18" s="1"/>
  <c r="I10" i="18" a="1"/>
  <c r="I10" i="18" s="1"/>
  <c r="H10" i="18"/>
  <c r="R9" i="18" a="1"/>
  <c r="R9" i="18" s="1"/>
  <c r="Q9" i="18" a="1"/>
  <c r="Q9" i="18" s="1"/>
  <c r="P9" i="18" a="1"/>
  <c r="P9" i="18" s="1"/>
  <c r="O9" i="18" a="1"/>
  <c r="O9" i="18" s="1"/>
  <c r="N9" i="18" a="1"/>
  <c r="N9" i="18" s="1"/>
  <c r="M9" i="18" a="1"/>
  <c r="M9" i="18" s="1"/>
  <c r="L9" i="18" a="1"/>
  <c r="L9" i="18" s="1"/>
  <c r="K9" i="18" a="1"/>
  <c r="K9" i="18" s="1"/>
  <c r="J9" i="18" a="1"/>
  <c r="J9" i="18" s="1"/>
  <c r="I9" i="18" a="1"/>
  <c r="I9" i="18" s="1"/>
  <c r="R7" i="18" a="1"/>
  <c r="R7" i="18" s="1"/>
  <c r="Q7" i="18" a="1"/>
  <c r="Q7" i="18" s="1"/>
  <c r="P7" i="18" a="1"/>
  <c r="P7" i="18" s="1"/>
  <c r="O7" i="18" a="1"/>
  <c r="O7" i="18" s="1"/>
  <c r="N7" i="18" a="1"/>
  <c r="N7" i="18" s="1"/>
  <c r="M7" i="18" a="1"/>
  <c r="M7" i="18" s="1"/>
  <c r="L7" i="18" a="1"/>
  <c r="L7" i="18" s="1"/>
  <c r="K7" i="18" a="1"/>
  <c r="K7" i="18" s="1"/>
  <c r="J7" i="18" a="1"/>
  <c r="J7" i="18" s="1"/>
  <c r="I7" i="18" a="1"/>
  <c r="I7" i="18" s="1"/>
  <c r="H7" i="18"/>
  <c r="R6" i="18" a="1"/>
  <c r="R6" i="18" s="1"/>
  <c r="Q6" i="18" a="1"/>
  <c r="Q6" i="18" s="1"/>
  <c r="P6" i="18" a="1"/>
  <c r="P6" i="18" s="1"/>
  <c r="O6" i="18" a="1"/>
  <c r="O6" i="18" s="1"/>
  <c r="N6" i="18" a="1"/>
  <c r="N6" i="18" s="1"/>
  <c r="M6" i="18" a="1"/>
  <c r="M6" i="18" s="1"/>
  <c r="L6" i="18" a="1"/>
  <c r="L6" i="18" s="1"/>
  <c r="K6" i="18" a="1"/>
  <c r="K6" i="18" s="1"/>
  <c r="J6" i="18" a="1"/>
  <c r="J6" i="18" s="1"/>
  <c r="I6" i="18" a="1"/>
  <c r="I6" i="18" s="1"/>
  <c r="H6" i="18"/>
  <c r="R4" i="18" a="1"/>
  <c r="R4" i="18" s="1"/>
  <c r="Q4" i="18" a="1"/>
  <c r="Q4" i="18" s="1"/>
  <c r="P4" i="18" a="1"/>
  <c r="P4" i="18" s="1"/>
  <c r="O4" i="18" a="1"/>
  <c r="O4" i="18" s="1"/>
  <c r="N4" i="18" a="1"/>
  <c r="N4" i="18" s="1"/>
  <c r="M4" i="18" a="1"/>
  <c r="M4" i="18" s="1"/>
  <c r="L4" i="18" a="1"/>
  <c r="L4" i="18" s="1"/>
  <c r="K4" i="18" a="1"/>
  <c r="K4" i="18" s="1"/>
  <c r="J4" i="18" a="1"/>
  <c r="J4" i="18" s="1"/>
  <c r="I4" i="18" a="1"/>
  <c r="I4" i="18" s="1"/>
  <c r="R3" i="18" a="1"/>
  <c r="R3" i="18" s="1"/>
  <c r="Q3" i="18" a="1"/>
  <c r="Q3" i="18" s="1"/>
  <c r="P3" i="18" a="1"/>
  <c r="P3" i="18" s="1"/>
  <c r="O3" i="18" a="1"/>
  <c r="O3" i="18" s="1"/>
  <c r="N3" i="18" a="1"/>
  <c r="N3" i="18" s="1"/>
  <c r="M3" i="18" a="1"/>
  <c r="M3" i="18" s="1"/>
  <c r="L3" i="18" a="1"/>
  <c r="L3" i="18" s="1"/>
  <c r="K3" i="18" a="1"/>
  <c r="K3" i="18" s="1"/>
  <c r="J3" i="18" a="1"/>
  <c r="J3" i="18" s="1"/>
  <c r="I3" i="18" a="1"/>
  <c r="I3" i="18" s="1"/>
  <c r="R2" i="18"/>
  <c r="Q2" i="18"/>
  <c r="P2" i="18"/>
  <c r="O2" i="18"/>
  <c r="N2" i="18"/>
  <c r="M2" i="18"/>
  <c r="L2" i="18"/>
  <c r="K2" i="18"/>
  <c r="J2" i="18"/>
  <c r="I2" i="18"/>
  <c r="F461" i="15"/>
  <c r="I236" i="18" l="1"/>
  <c r="J236" i="18" s="1"/>
  <c r="K236" i="18" s="1"/>
  <c r="L236" i="18" s="1"/>
  <c r="M236" i="18" s="1"/>
  <c r="N236" i="18" s="1"/>
  <c r="O236" i="18" s="1"/>
  <c r="P236" i="18" s="1"/>
  <c r="Q236" i="18" s="1"/>
  <c r="R236" i="18" s="1"/>
  <c r="S236" i="18" s="1"/>
  <c r="T58" i="18"/>
  <c r="T61" i="18"/>
  <c r="T132" i="18"/>
  <c r="T151" i="18"/>
  <c r="T153" i="18"/>
  <c r="T178" i="18"/>
  <c r="T180" i="18"/>
  <c r="T185" i="18"/>
  <c r="T187" i="18"/>
  <c r="T191" i="18"/>
  <c r="T193" i="18"/>
  <c r="T196" i="18"/>
  <c r="T198" i="18"/>
  <c r="T200" i="18"/>
  <c r="T204" i="18"/>
  <c r="T206" i="18"/>
  <c r="T208" i="18"/>
  <c r="T212" i="18"/>
  <c r="T223" i="18"/>
  <c r="T225" i="18"/>
  <c r="T227" i="18"/>
  <c r="T229" i="18"/>
  <c r="T233" i="18"/>
  <c r="T235" i="18"/>
  <c r="T248" i="18"/>
  <c r="T250" i="18"/>
  <c r="T255" i="18"/>
  <c r="T258" i="18"/>
  <c r="T285" i="18"/>
  <c r="T297" i="18"/>
  <c r="T299" i="18"/>
  <c r="T301" i="18"/>
  <c r="T314" i="18"/>
  <c r="T316" i="18"/>
  <c r="T318" i="18"/>
  <c r="T320" i="18"/>
  <c r="T322" i="18"/>
  <c r="T329" i="18"/>
  <c r="T336" i="18"/>
  <c r="T338" i="18"/>
  <c r="T339" i="18"/>
  <c r="T341" i="18"/>
  <c r="T352" i="18"/>
  <c r="T368" i="18"/>
  <c r="T383" i="18"/>
  <c r="T385" i="18"/>
  <c r="T401" i="18"/>
  <c r="T411" i="18"/>
  <c r="T424" i="18"/>
  <c r="T441" i="18"/>
  <c r="T443" i="18"/>
  <c r="T445" i="18"/>
  <c r="T447" i="18"/>
  <c r="T449" i="18"/>
  <c r="T202" i="18"/>
  <c r="T439" i="18"/>
  <c r="T11" i="18"/>
  <c r="T34" i="18"/>
  <c r="T38" i="18"/>
  <c r="T279" i="18"/>
  <c r="T281" i="18"/>
  <c r="T328" i="18"/>
  <c r="T14" i="18"/>
  <c r="T17" i="18"/>
  <c r="T231" i="18"/>
  <c r="T437" i="18"/>
  <c r="T210" i="18"/>
  <c r="T6" i="18"/>
  <c r="T54" i="18"/>
  <c r="I133" i="18"/>
  <c r="J133" i="18" s="1"/>
  <c r="K133" i="18" s="1"/>
  <c r="L133" i="18" s="1"/>
  <c r="M133" i="18" s="1"/>
  <c r="N133" i="18" s="1"/>
  <c r="O133" i="18" s="1"/>
  <c r="P133" i="18" s="1"/>
  <c r="Q133" i="18" s="1"/>
  <c r="R133" i="18" s="1"/>
  <c r="S133" i="18" s="1"/>
  <c r="T22" i="18"/>
  <c r="T25" i="18"/>
  <c r="T28" i="18"/>
  <c r="T50" i="18"/>
  <c r="T69" i="18"/>
  <c r="T73" i="18"/>
  <c r="T77" i="18"/>
  <c r="T80" i="18"/>
  <c r="T83" i="18"/>
  <c r="T87" i="18"/>
  <c r="T90" i="18"/>
  <c r="I140" i="18"/>
  <c r="J140" i="18" s="1"/>
  <c r="T189" i="18"/>
  <c r="T48" i="18"/>
  <c r="T3" i="18"/>
  <c r="T5" i="18"/>
  <c r="T8" i="18"/>
  <c r="T10" i="18"/>
  <c r="T13" i="18"/>
  <c r="T16" i="18"/>
  <c r="T19" i="18"/>
  <c r="T21" i="18"/>
  <c r="T24" i="18"/>
  <c r="T27" i="18"/>
  <c r="T30" i="18"/>
  <c r="T33" i="18"/>
  <c r="T37" i="18"/>
  <c r="T41" i="18"/>
  <c r="T43" i="18"/>
  <c r="T45" i="18"/>
  <c r="T60" i="18"/>
  <c r="T66" i="18"/>
  <c r="T18" i="18"/>
  <c r="T26" i="18"/>
  <c r="T32" i="18"/>
  <c r="T36" i="18"/>
  <c r="T40" i="18"/>
  <c r="T47" i="18"/>
  <c r="T49" i="18"/>
  <c r="T51" i="18"/>
  <c r="T53" i="18"/>
  <c r="T55" i="18"/>
  <c r="T57" i="18"/>
  <c r="T59" i="18"/>
  <c r="T63" i="18"/>
  <c r="T65" i="18"/>
  <c r="T68" i="18"/>
  <c r="T71" i="18"/>
  <c r="T75" i="18"/>
  <c r="T78" i="18"/>
  <c r="T82" i="18"/>
  <c r="T85" i="18"/>
  <c r="T89" i="18"/>
  <c r="T91" i="18"/>
  <c r="T9" i="18"/>
  <c r="T12" i="18"/>
  <c r="T2" i="18"/>
  <c r="T4" i="18"/>
  <c r="T7" i="18"/>
  <c r="T15" i="18"/>
  <c r="T20" i="18"/>
  <c r="T23" i="18"/>
  <c r="T29" i="18"/>
  <c r="T31" i="18"/>
  <c r="T35" i="18"/>
  <c r="T39" i="18"/>
  <c r="T42" i="18"/>
  <c r="T44" i="18"/>
  <c r="T46" i="18"/>
  <c r="T62" i="18"/>
  <c r="T67" i="18"/>
  <c r="T70" i="18"/>
  <c r="T74" i="18"/>
  <c r="T81" i="18"/>
  <c r="T84" i="18"/>
  <c r="T72" i="18"/>
  <c r="T76" i="18"/>
  <c r="T79" i="18"/>
  <c r="T86" i="18"/>
  <c r="T92" i="18"/>
  <c r="T94" i="18"/>
  <c r="T96" i="18"/>
  <c r="T98" i="18"/>
  <c r="T100" i="18"/>
  <c r="T102" i="18"/>
  <c r="T104" i="18"/>
  <c r="T106" i="18"/>
  <c r="T108" i="18"/>
  <c r="T110" i="18"/>
  <c r="T112" i="18"/>
  <c r="T114" i="18"/>
  <c r="T116" i="18"/>
  <c r="T118" i="18"/>
  <c r="T135" i="18"/>
  <c r="T137" i="18"/>
  <c r="T139" i="18"/>
  <c r="T142" i="18"/>
  <c r="T144" i="18"/>
  <c r="T146" i="18"/>
  <c r="T148" i="18"/>
  <c r="T150" i="18"/>
  <c r="T155" i="18"/>
  <c r="T158" i="18"/>
  <c r="T160" i="18"/>
  <c r="T162" i="18"/>
  <c r="T171" i="18"/>
  <c r="T172" i="18"/>
  <c r="T174" i="18"/>
  <c r="T183" i="18"/>
  <c r="T252" i="18"/>
  <c r="T257" i="18"/>
  <c r="T260" i="18"/>
  <c r="T262" i="18"/>
  <c r="T264" i="18"/>
  <c r="T266" i="18"/>
  <c r="T268" i="18"/>
  <c r="T271" i="18"/>
  <c r="T273" i="18"/>
  <c r="T275" i="18"/>
  <c r="T277" i="18"/>
  <c r="T283" i="18"/>
  <c r="T287" i="18"/>
  <c r="T289" i="18"/>
  <c r="T291" i="18"/>
  <c r="T293" i="18"/>
  <c r="T295" i="18"/>
  <c r="T304" i="18"/>
  <c r="T306" i="18"/>
  <c r="T308" i="18"/>
  <c r="T310" i="18"/>
  <c r="T325" i="18"/>
  <c r="T331" i="18"/>
  <c r="T333" i="18"/>
  <c r="T343" i="18"/>
  <c r="T345" i="18"/>
  <c r="T347" i="18"/>
  <c r="T355" i="18"/>
  <c r="T357" i="18"/>
  <c r="T359" i="18"/>
  <c r="T361" i="18"/>
  <c r="T363" i="18"/>
  <c r="T366" i="18"/>
  <c r="T367" i="18"/>
  <c r="T371" i="18"/>
  <c r="T375" i="18"/>
  <c r="T381" i="18"/>
  <c r="T388" i="18"/>
  <c r="T394" i="18"/>
  <c r="T396" i="18"/>
  <c r="T397" i="18"/>
  <c r="T407" i="18"/>
  <c r="T419" i="18"/>
  <c r="T422" i="18"/>
  <c r="T119" i="18"/>
  <c r="T121" i="18"/>
  <c r="T123" i="18"/>
  <c r="T125" i="18"/>
  <c r="T127" i="18"/>
  <c r="T129" i="18"/>
  <c r="T131" i="18"/>
  <c r="T152" i="18"/>
  <c r="T177" i="18"/>
  <c r="T179" i="18"/>
  <c r="T184" i="18"/>
  <c r="T186" i="18"/>
  <c r="T188" i="18"/>
  <c r="T190" i="18"/>
  <c r="T192" i="18"/>
  <c r="T194" i="18"/>
  <c r="T197" i="18"/>
  <c r="T199" i="18"/>
  <c r="T201" i="18"/>
  <c r="T203" i="18"/>
  <c r="T205" i="18"/>
  <c r="T207" i="18"/>
  <c r="T209" i="18"/>
  <c r="T211" i="18"/>
  <c r="T222" i="18"/>
  <c r="T224" i="18"/>
  <c r="T226" i="18"/>
  <c r="T228" i="18"/>
  <c r="T230" i="18"/>
  <c r="T232" i="18"/>
  <c r="T234" i="18"/>
  <c r="T249" i="18"/>
  <c r="T251" i="18"/>
  <c r="T254" i="18"/>
  <c r="T256" i="18"/>
  <c r="T280" i="18"/>
  <c r="T286" i="18"/>
  <c r="T298" i="18"/>
  <c r="T300" i="18"/>
  <c r="T302" i="18"/>
  <c r="T313" i="18"/>
  <c r="T315" i="18"/>
  <c r="T317" i="18"/>
  <c r="T319" i="18"/>
  <c r="T321" i="18"/>
  <c r="T327" i="18"/>
  <c r="T330" i="18"/>
  <c r="T335" i="18"/>
  <c r="T337" i="18"/>
  <c r="T340" i="18"/>
  <c r="T351" i="18"/>
  <c r="T369" i="18"/>
  <c r="T370" i="18"/>
  <c r="T373" i="18"/>
  <c r="T378" i="18"/>
  <c r="T380" i="18"/>
  <c r="T384" i="18"/>
  <c r="T386" i="18"/>
  <c r="T391" i="18"/>
  <c r="T393" i="18"/>
  <c r="T400" i="18"/>
  <c r="T402" i="18"/>
  <c r="T410" i="18"/>
  <c r="T415" i="18"/>
  <c r="T417" i="18"/>
  <c r="T430" i="18"/>
  <c r="T438" i="18"/>
  <c r="T440" i="18"/>
  <c r="T442" i="18"/>
  <c r="T444" i="18"/>
  <c r="T446" i="18"/>
  <c r="T448" i="18"/>
  <c r="T88" i="18"/>
  <c r="T93" i="18"/>
  <c r="T95" i="18"/>
  <c r="T97" i="18"/>
  <c r="T99" i="18"/>
  <c r="T101" i="18"/>
  <c r="T103" i="18"/>
  <c r="T105" i="18"/>
  <c r="T107" i="18"/>
  <c r="T109" i="18"/>
  <c r="T111" i="18"/>
  <c r="T113" i="18"/>
  <c r="T115" i="18"/>
  <c r="T117" i="18"/>
  <c r="T134" i="18"/>
  <c r="T136" i="18"/>
  <c r="T138" i="18"/>
  <c r="T141" i="18"/>
  <c r="T143" i="18"/>
  <c r="T145" i="18"/>
  <c r="T147" i="18"/>
  <c r="T149" i="18"/>
  <c r="T154" i="18"/>
  <c r="T157" i="18"/>
  <c r="T159" i="18"/>
  <c r="T161" i="18"/>
  <c r="T163" i="18"/>
  <c r="T173" i="18"/>
  <c r="T175" i="18"/>
  <c r="T182" i="18"/>
  <c r="T253" i="18"/>
  <c r="T259" i="18"/>
  <c r="T261" i="18"/>
  <c r="T263" i="18"/>
  <c r="T265" i="18"/>
  <c r="T267" i="18"/>
  <c r="T270" i="18"/>
  <c r="T272" i="18"/>
  <c r="T274" i="18"/>
  <c r="T276" i="18"/>
  <c r="T282" i="18"/>
  <c r="T288" i="18"/>
  <c r="T290" i="18"/>
  <c r="T292" i="18"/>
  <c r="T294" i="18"/>
  <c r="T305" i="18"/>
  <c r="T307" i="18"/>
  <c r="T309" i="18"/>
  <c r="T311" i="18"/>
  <c r="T324" i="18"/>
  <c r="T326" i="18"/>
  <c r="T332" i="18"/>
  <c r="T334" i="18"/>
  <c r="T342" i="18"/>
  <c r="T344" i="18"/>
  <c r="T346" i="18"/>
  <c r="T349" i="18"/>
  <c r="T354" i="18"/>
  <c r="T356" i="18"/>
  <c r="T358" i="18"/>
  <c r="T360" i="18"/>
  <c r="T362" i="18"/>
  <c r="T364" i="18"/>
  <c r="T365" i="18"/>
  <c r="T372" i="18"/>
  <c r="T376" i="18"/>
  <c r="T389" i="18"/>
  <c r="T395" i="18"/>
  <c r="T398" i="18"/>
  <c r="T408" i="18"/>
  <c r="T413" i="18"/>
  <c r="T421" i="18"/>
  <c r="T426" i="18"/>
  <c r="T428" i="18"/>
  <c r="H250" i="18"/>
  <c r="I269" i="18"/>
  <c r="I392" i="18"/>
  <c r="I213" i="18"/>
  <c r="I176" i="18"/>
  <c r="I425" i="18"/>
  <c r="I427" i="18"/>
  <c r="I418" i="18"/>
  <c r="I296" i="18"/>
  <c r="I303" i="18"/>
  <c r="I420" i="18"/>
  <c r="I423" i="18"/>
  <c r="I450" i="18"/>
  <c r="I387" i="18"/>
  <c r="I390" i="18"/>
  <c r="I414" i="18"/>
  <c r="I181" i="18"/>
  <c r="I278" i="18"/>
  <c r="I284" i="18"/>
  <c r="I353" i="18"/>
  <c r="I312" i="18"/>
  <c r="I323" i="18"/>
  <c r="I350" i="18"/>
  <c r="I348" i="18"/>
  <c r="I379" i="18"/>
  <c r="I374" i="18"/>
  <c r="I377" i="18"/>
  <c r="I399" i="18"/>
  <c r="I382" i="18"/>
  <c r="I416" i="18"/>
  <c r="I429" i="18"/>
  <c r="J414" i="18" l="1"/>
  <c r="K414" i="18" s="1"/>
  <c r="L414" i="18" s="1"/>
  <c r="M414" i="18" s="1"/>
  <c r="N414" i="18" s="1"/>
  <c r="O414" i="18" s="1"/>
  <c r="P414" i="18" s="1"/>
  <c r="Q414" i="18" s="1"/>
  <c r="R414" i="18" s="1"/>
  <c r="J278" i="18"/>
  <c r="J425" i="18"/>
  <c r="K425" i="18" s="1"/>
  <c r="L425" i="18" s="1"/>
  <c r="M425" i="18" s="1"/>
  <c r="N425" i="18" s="1"/>
  <c r="O425" i="18" s="1"/>
  <c r="P425" i="18" s="1"/>
  <c r="Q425" i="18" s="1"/>
  <c r="R425" i="18" s="1"/>
  <c r="S425" i="18" s="1"/>
  <c r="J418" i="18"/>
  <c r="K418" i="18" s="1"/>
  <c r="L418" i="18" s="1"/>
  <c r="M418" i="18" s="1"/>
  <c r="N418" i="18" s="1"/>
  <c r="O418" i="18" s="1"/>
  <c r="P418" i="18" s="1"/>
  <c r="Q418" i="18" s="1"/>
  <c r="R418" i="18" s="1"/>
  <c r="J392" i="18"/>
  <c r="K392" i="18" s="1"/>
  <c r="L392" i="18" s="1"/>
  <c r="M392" i="18" s="1"/>
  <c r="N392" i="18" s="1"/>
  <c r="O392" i="18" s="1"/>
  <c r="J429" i="18"/>
  <c r="K429" i="18" s="1"/>
  <c r="L429" i="18" s="1"/>
  <c r="M429" i="18" s="1"/>
  <c r="N429" i="18" s="1"/>
  <c r="O429" i="18" s="1"/>
  <c r="P429" i="18" s="1"/>
  <c r="Q429" i="18" s="1"/>
  <c r="R429" i="18" s="1"/>
  <c r="J353" i="18"/>
  <c r="K353" i="18" s="1"/>
  <c r="L353" i="18" s="1"/>
  <c r="M353" i="18" s="1"/>
  <c r="N353" i="18" s="1"/>
  <c r="O353" i="18" s="1"/>
  <c r="P353" i="18" s="1"/>
  <c r="Q353" i="18" s="1"/>
  <c r="R353" i="18" s="1"/>
  <c r="J176" i="18"/>
  <c r="J269" i="18"/>
  <c r="K269" i="18" s="1"/>
  <c r="L269" i="18" s="1"/>
  <c r="M269" i="18" s="1"/>
  <c r="N269" i="18" s="1"/>
  <c r="O269" i="18" s="1"/>
  <c r="P269" i="18" s="1"/>
  <c r="Q269" i="18" s="1"/>
  <c r="R269" i="18" s="1"/>
  <c r="S269" i="18" s="1"/>
  <c r="J213" i="18"/>
  <c r="K213" i="18" s="1"/>
  <c r="L213" i="18" s="1"/>
  <c r="M213" i="18" s="1"/>
  <c r="N213" i="18" s="1"/>
  <c r="O213" i="18" s="1"/>
  <c r="P213" i="18" s="1"/>
  <c r="Q213" i="18" s="1"/>
  <c r="R213" i="18" s="1"/>
  <c r="S213" i="18" s="1"/>
  <c r="J350" i="18"/>
  <c r="K350" i="18" s="1"/>
  <c r="L350" i="18" s="1"/>
  <c r="M350" i="18" s="1"/>
  <c r="N350" i="18" s="1"/>
  <c r="O350" i="18" s="1"/>
  <c r="P350" i="18" s="1"/>
  <c r="Q350" i="18" s="1"/>
  <c r="R350" i="18" s="1"/>
  <c r="S350" i="18" s="1"/>
  <c r="J450" i="18"/>
  <c r="K450" i="18" s="1"/>
  <c r="L450" i="18" s="1"/>
  <c r="M450" i="18" s="1"/>
  <c r="N450" i="18" s="1"/>
  <c r="O450" i="18" s="1"/>
  <c r="P450" i="18" s="1"/>
  <c r="Q450" i="18" s="1"/>
  <c r="R450" i="18" s="1"/>
  <c r="S450" i="18" s="1"/>
  <c r="J420" i="18"/>
  <c r="K420" i="18" s="1"/>
  <c r="L420" i="18" s="1"/>
  <c r="M420" i="18" s="1"/>
  <c r="N420" i="18" s="1"/>
  <c r="O420" i="18" s="1"/>
  <c r="P420" i="18" s="1"/>
  <c r="Q420" i="18" s="1"/>
  <c r="R420" i="18" s="1"/>
  <c r="S420" i="18" s="1"/>
  <c r="J427" i="18"/>
  <c r="K427" i="18" s="1"/>
  <c r="L427" i="18" s="1"/>
  <c r="M427" i="18" s="1"/>
  <c r="N427" i="18" s="1"/>
  <c r="O427" i="18" s="1"/>
  <c r="P427" i="18" s="1"/>
  <c r="Q427" i="18" s="1"/>
  <c r="R427" i="18" s="1"/>
  <c r="S427" i="18" s="1"/>
  <c r="J412" i="18"/>
  <c r="K412" i="18" s="1"/>
  <c r="L412" i="18" s="1"/>
  <c r="M412" i="18" s="1"/>
  <c r="N412" i="18" s="1"/>
  <c r="O412" i="18" s="1"/>
  <c r="P412" i="18" s="1"/>
  <c r="Q412" i="18" s="1"/>
  <c r="R412" i="18" s="1"/>
  <c r="S412" i="18" s="1"/>
  <c r="J303" i="18"/>
  <c r="K303" i="18" s="1"/>
  <c r="L303" i="18" s="1"/>
  <c r="M303" i="18" s="1"/>
  <c r="N303" i="18" s="1"/>
  <c r="O303" i="18" s="1"/>
  <c r="P303" i="18" s="1"/>
  <c r="Q303" i="18" s="1"/>
  <c r="R303" i="18" s="1"/>
  <c r="S303" i="18" s="1"/>
  <c r="J379" i="18"/>
  <c r="K379" i="18" s="1"/>
  <c r="L379" i="18" s="1"/>
  <c r="M379" i="18" s="1"/>
  <c r="N379" i="18" s="1"/>
  <c r="O379" i="18" s="1"/>
  <c r="P379" i="18" s="1"/>
  <c r="Q379" i="18" s="1"/>
  <c r="R379" i="18" s="1"/>
  <c r="S379" i="18" s="1"/>
  <c r="J387" i="18"/>
  <c r="K387" i="18" s="1"/>
  <c r="L387" i="18" s="1"/>
  <c r="M387" i="18" s="1"/>
  <c r="N387" i="18" s="1"/>
  <c r="O387" i="18" s="1"/>
  <c r="P387" i="18" s="1"/>
  <c r="Q387" i="18" s="1"/>
  <c r="R387" i="18" s="1"/>
  <c r="S387" i="18" s="1"/>
  <c r="J423" i="18"/>
  <c r="K423" i="18" s="1"/>
  <c r="L423" i="18" s="1"/>
  <c r="M423" i="18" s="1"/>
  <c r="N423" i="18" s="1"/>
  <c r="O423" i="18" s="1"/>
  <c r="P423" i="18" s="1"/>
  <c r="Q423" i="18" s="1"/>
  <c r="R423" i="18" s="1"/>
  <c r="S423" i="18" s="1"/>
  <c r="J409" i="18"/>
  <c r="K409" i="18" s="1"/>
  <c r="L409" i="18" s="1"/>
  <c r="M409" i="18" s="1"/>
  <c r="N409" i="18" s="1"/>
  <c r="O409" i="18" s="1"/>
  <c r="P409" i="18" s="1"/>
  <c r="Q409" i="18" s="1"/>
  <c r="R409" i="18" s="1"/>
  <c r="S409" i="18" s="1"/>
  <c r="J296" i="18"/>
  <c r="K296" i="18" s="1"/>
  <c r="L296" i="18" s="1"/>
  <c r="M296" i="18" s="1"/>
  <c r="N296" i="18" s="1"/>
  <c r="O296" i="18" s="1"/>
  <c r="P296" i="18" s="1"/>
  <c r="Q296" i="18" s="1"/>
  <c r="R296" i="18" s="1"/>
  <c r="S296" i="18" s="1"/>
  <c r="J390" i="18"/>
  <c r="K390" i="18" s="1"/>
  <c r="L390" i="18" s="1"/>
  <c r="M390" i="18" s="1"/>
  <c r="N390" i="18" s="1"/>
  <c r="O390" i="18" s="1"/>
  <c r="P390" i="18" s="1"/>
  <c r="Q390" i="18" s="1"/>
  <c r="R390" i="18" s="1"/>
  <c r="S390" i="18" s="1"/>
  <c r="K140" i="18"/>
  <c r="L140" i="18" s="1"/>
  <c r="M140" i="18" s="1"/>
  <c r="N140" i="18" s="1"/>
  <c r="O140" i="18" s="1"/>
  <c r="P140" i="18" s="1"/>
  <c r="Q140" i="18" s="1"/>
  <c r="R140" i="18" s="1"/>
  <c r="S140" i="18" s="1"/>
  <c r="J382" i="18"/>
  <c r="K382" i="18" s="1"/>
  <c r="L382" i="18" s="1"/>
  <c r="M382" i="18" s="1"/>
  <c r="N382" i="18" s="1"/>
  <c r="O382" i="18" s="1"/>
  <c r="P382" i="18" s="1"/>
  <c r="Q382" i="18" s="1"/>
  <c r="R382" i="18" s="1"/>
  <c r="S382" i="18" s="1"/>
  <c r="J374" i="18"/>
  <c r="K374" i="18" s="1"/>
  <c r="L374" i="18" s="1"/>
  <c r="M374" i="18" s="1"/>
  <c r="N374" i="18" s="1"/>
  <c r="O374" i="18" s="1"/>
  <c r="P374" i="18" s="1"/>
  <c r="Q374" i="18" s="1"/>
  <c r="R374" i="18" s="1"/>
  <c r="S374" i="18" s="1"/>
  <c r="J348" i="18"/>
  <c r="K348" i="18" s="1"/>
  <c r="L348" i="18" s="1"/>
  <c r="M348" i="18" s="1"/>
  <c r="N348" i="18" s="1"/>
  <c r="O348" i="18" s="1"/>
  <c r="P348" i="18" s="1"/>
  <c r="Q348" i="18" s="1"/>
  <c r="R348" i="18" s="1"/>
  <c r="S348" i="18" s="1"/>
  <c r="J312" i="18"/>
  <c r="K312" i="18" s="1"/>
  <c r="L312" i="18" s="1"/>
  <c r="M312" i="18" s="1"/>
  <c r="N312" i="18" s="1"/>
  <c r="O312" i="18" s="1"/>
  <c r="P312" i="18" s="1"/>
  <c r="Q312" i="18" s="1"/>
  <c r="R312" i="18" s="1"/>
  <c r="S312" i="18" s="1"/>
  <c r="J284" i="18"/>
  <c r="K284" i="18" s="1"/>
  <c r="L284" i="18" s="1"/>
  <c r="M284" i="18" s="1"/>
  <c r="N284" i="18" s="1"/>
  <c r="O284" i="18" s="1"/>
  <c r="P284" i="18" s="1"/>
  <c r="Q284" i="18" s="1"/>
  <c r="R284" i="18" s="1"/>
  <c r="S284" i="18" s="1"/>
  <c r="J416" i="18"/>
  <c r="K416" i="18" s="1"/>
  <c r="L416" i="18" s="1"/>
  <c r="M416" i="18" s="1"/>
  <c r="N416" i="18" s="1"/>
  <c r="O416" i="18" s="1"/>
  <c r="P416" i="18" s="1"/>
  <c r="Q416" i="18" s="1"/>
  <c r="R416" i="18" s="1"/>
  <c r="S416" i="18" s="1"/>
  <c r="K278" i="18"/>
  <c r="L278" i="18" s="1"/>
  <c r="M278" i="18" s="1"/>
  <c r="N278" i="18" s="1"/>
  <c r="O278" i="18" s="1"/>
  <c r="P278" i="18" s="1"/>
  <c r="Q278" i="18" s="1"/>
  <c r="R278" i="18" s="1"/>
  <c r="S278" i="18" s="1"/>
  <c r="K403" i="18"/>
  <c r="L403" i="18" s="1"/>
  <c r="M403" i="18" s="1"/>
  <c r="N403" i="18" s="1"/>
  <c r="O403" i="18" s="1"/>
  <c r="P403" i="18" s="1"/>
  <c r="Q403" i="18" s="1"/>
  <c r="R403" i="18" s="1"/>
  <c r="S403" i="18" s="1"/>
  <c r="J399" i="18"/>
  <c r="K399" i="18" s="1"/>
  <c r="L399" i="18" s="1"/>
  <c r="M399" i="18" s="1"/>
  <c r="N399" i="18" s="1"/>
  <c r="O399" i="18" s="1"/>
  <c r="P399" i="18" s="1"/>
  <c r="Q399" i="18" s="1"/>
  <c r="R399" i="18" s="1"/>
  <c r="S399" i="18" s="1"/>
  <c r="J377" i="18"/>
  <c r="K377" i="18" s="1"/>
  <c r="L377" i="18" s="1"/>
  <c r="M377" i="18" s="1"/>
  <c r="N377" i="18" s="1"/>
  <c r="O377" i="18" s="1"/>
  <c r="P377" i="18" s="1"/>
  <c r="Q377" i="18" s="1"/>
  <c r="R377" i="18" s="1"/>
  <c r="S377" i="18" s="1"/>
  <c r="J323" i="18"/>
  <c r="K323" i="18" s="1"/>
  <c r="L323" i="18" s="1"/>
  <c r="M323" i="18" s="1"/>
  <c r="N323" i="18" s="1"/>
  <c r="O323" i="18" s="1"/>
  <c r="P323" i="18" s="1"/>
  <c r="Q323" i="18" s="1"/>
  <c r="R323" i="18" s="1"/>
  <c r="S323" i="18" s="1"/>
  <c r="T236" i="18"/>
  <c r="J181" i="18"/>
  <c r="K181" i="18" s="1"/>
  <c r="L181" i="18" s="1"/>
  <c r="M181" i="18" s="1"/>
  <c r="N181" i="18" s="1"/>
  <c r="O181" i="18" s="1"/>
  <c r="P181" i="18" s="1"/>
  <c r="Q181" i="18" s="1"/>
  <c r="R181" i="18" s="1"/>
  <c r="S181" i="18" s="1"/>
  <c r="T414" i="18" l="1"/>
  <c r="T269" i="18"/>
  <c r="T425" i="18"/>
  <c r="T382" i="18"/>
  <c r="T420" i="18"/>
  <c r="T379" i="18"/>
  <c r="T350" i="18"/>
  <c r="T213" i="18"/>
  <c r="T140" i="18"/>
  <c r="T412" i="18"/>
  <c r="T348" i="18"/>
  <c r="T403" i="18"/>
  <c r="T377" i="18"/>
  <c r="T278" i="18"/>
  <c r="T416" i="18"/>
  <c r="T409" i="18"/>
  <c r="T284" i="18"/>
  <c r="T181" i="18"/>
  <c r="T399" i="18"/>
  <c r="T418" i="18"/>
  <c r="T133" i="18"/>
  <c r="T296" i="18"/>
  <c r="T323" i="18"/>
  <c r="T374" i="18"/>
  <c r="T387" i="18"/>
  <c r="T353" i="18"/>
  <c r="T429" i="18"/>
  <c r="T450" i="18"/>
  <c r="T423" i="18"/>
  <c r="T312" i="18"/>
  <c r="T427" i="18"/>
  <c r="T303" i="18"/>
  <c r="T390" i="18"/>
  <c r="P392" i="18"/>
  <c r="Q392" i="18" s="1"/>
  <c r="R392" i="18" s="1"/>
  <c r="K176" i="18"/>
  <c r="L176" i="18" s="1"/>
  <c r="M176" i="18" s="1"/>
  <c r="N176" i="18" s="1"/>
  <c r="O176" i="18" s="1"/>
  <c r="P176" i="18" s="1"/>
  <c r="Q176" i="18" s="1"/>
  <c r="R176" i="18" s="1"/>
  <c r="S176" i="18" s="1"/>
  <c r="F434" i="15"/>
  <c r="T176" i="18" l="1"/>
  <c r="S392" i="18"/>
  <c r="T392" i="18" s="1"/>
  <c r="I447" i="15"/>
  <c r="I434" i="15"/>
  <c r="M451" i="15"/>
  <c r="I435" i="15"/>
  <c r="J435" i="15"/>
  <c r="K435" i="15"/>
  <c r="L435" i="15"/>
  <c r="M435" i="15"/>
  <c r="N435" i="15"/>
  <c r="O435" i="15"/>
  <c r="P435" i="15"/>
  <c r="Q435" i="15"/>
  <c r="R435" i="15"/>
  <c r="I436" i="15"/>
  <c r="J436" i="15"/>
  <c r="K436" i="15"/>
  <c r="L436" i="15"/>
  <c r="M436" i="15"/>
  <c r="N436" i="15"/>
  <c r="O436" i="15"/>
  <c r="P436" i="15"/>
  <c r="Q436" i="15"/>
  <c r="R436" i="15"/>
  <c r="I437" i="15"/>
  <c r="J437" i="15"/>
  <c r="K437" i="15"/>
  <c r="L437" i="15"/>
  <c r="M437" i="15"/>
  <c r="N437" i="15"/>
  <c r="O437" i="15"/>
  <c r="P437" i="15"/>
  <c r="Q437" i="15"/>
  <c r="R437" i="15"/>
  <c r="I438" i="15"/>
  <c r="J438" i="15"/>
  <c r="K438" i="15"/>
  <c r="L438" i="15"/>
  <c r="M438" i="15"/>
  <c r="N438" i="15"/>
  <c r="O438" i="15"/>
  <c r="P438" i="15"/>
  <c r="Q438" i="15"/>
  <c r="R438" i="15"/>
  <c r="I439" i="15"/>
  <c r="J439" i="15"/>
  <c r="K439" i="15"/>
  <c r="L439" i="15"/>
  <c r="M439" i="15"/>
  <c r="N439" i="15"/>
  <c r="O439" i="15"/>
  <c r="P439" i="15"/>
  <c r="Q439" i="15"/>
  <c r="R439" i="15"/>
  <c r="I440" i="15"/>
  <c r="J440" i="15"/>
  <c r="K440" i="15"/>
  <c r="L440" i="15"/>
  <c r="M440" i="15"/>
  <c r="N440" i="15"/>
  <c r="O440" i="15"/>
  <c r="P440" i="15"/>
  <c r="Q440" i="15"/>
  <c r="R440" i="15"/>
  <c r="I441" i="15"/>
  <c r="J441" i="15"/>
  <c r="K441" i="15"/>
  <c r="L441" i="15"/>
  <c r="M441" i="15"/>
  <c r="N441" i="15"/>
  <c r="O441" i="15"/>
  <c r="P441" i="15"/>
  <c r="Q441" i="15"/>
  <c r="R441" i="15"/>
  <c r="I442" i="15"/>
  <c r="J442" i="15"/>
  <c r="K442" i="15"/>
  <c r="L442" i="15"/>
  <c r="M442" i="15"/>
  <c r="N442" i="15"/>
  <c r="O442" i="15"/>
  <c r="P442" i="15"/>
  <c r="Q442" i="15"/>
  <c r="R442" i="15"/>
  <c r="I443" i="15"/>
  <c r="J443" i="15"/>
  <c r="K443" i="15"/>
  <c r="L443" i="15"/>
  <c r="M443" i="15"/>
  <c r="N443" i="15"/>
  <c r="O443" i="15"/>
  <c r="P443" i="15"/>
  <c r="Q443" i="15"/>
  <c r="R443" i="15"/>
  <c r="I444" i="15"/>
  <c r="J444" i="15"/>
  <c r="K444" i="15"/>
  <c r="L444" i="15"/>
  <c r="M444" i="15"/>
  <c r="N444" i="15"/>
  <c r="O444" i="15"/>
  <c r="P444" i="15"/>
  <c r="Q444" i="15"/>
  <c r="R444" i="15"/>
  <c r="I445" i="15"/>
  <c r="J445" i="15"/>
  <c r="K445" i="15"/>
  <c r="L445" i="15"/>
  <c r="M445" i="15"/>
  <c r="N445" i="15"/>
  <c r="O445" i="15"/>
  <c r="P445" i="15"/>
  <c r="Q445" i="15"/>
  <c r="R445" i="15"/>
  <c r="I446" i="15"/>
  <c r="J446" i="15"/>
  <c r="K446" i="15"/>
  <c r="L446" i="15"/>
  <c r="M446" i="15"/>
  <c r="N446" i="15"/>
  <c r="O446" i="15"/>
  <c r="P446" i="15"/>
  <c r="Q446" i="15"/>
  <c r="R446" i="15"/>
  <c r="J447" i="15"/>
  <c r="K447" i="15"/>
  <c r="L447" i="15"/>
  <c r="M447" i="15"/>
  <c r="N447" i="15"/>
  <c r="O447" i="15"/>
  <c r="P447" i="15"/>
  <c r="Q447" i="15"/>
  <c r="R447" i="15"/>
  <c r="I448" i="15"/>
  <c r="J448" i="15"/>
  <c r="K448" i="15"/>
  <c r="L448" i="15"/>
  <c r="M448" i="15"/>
  <c r="N448" i="15"/>
  <c r="O448" i="15"/>
  <c r="P448" i="15"/>
  <c r="Q448" i="15"/>
  <c r="R448" i="15"/>
  <c r="I449" i="15"/>
  <c r="J449" i="15"/>
  <c r="K449" i="15"/>
  <c r="L449" i="15"/>
  <c r="M449" i="15"/>
  <c r="N449" i="15"/>
  <c r="O449" i="15"/>
  <c r="P449" i="15"/>
  <c r="Q449" i="15"/>
  <c r="R449" i="15"/>
  <c r="I450" i="15"/>
  <c r="J450" i="15"/>
  <c r="K450" i="15"/>
  <c r="L450" i="15"/>
  <c r="M450" i="15"/>
  <c r="N450" i="15"/>
  <c r="O450" i="15"/>
  <c r="P450" i="15"/>
  <c r="Q450" i="15"/>
  <c r="R450" i="15"/>
  <c r="I451" i="15"/>
  <c r="J451" i="15"/>
  <c r="K451" i="15"/>
  <c r="L451" i="15"/>
  <c r="N451" i="15"/>
  <c r="O451" i="15"/>
  <c r="P451" i="15"/>
  <c r="Q451" i="15"/>
  <c r="R451" i="15"/>
  <c r="I452" i="15"/>
  <c r="J452" i="15"/>
  <c r="K452" i="15"/>
  <c r="L452" i="15"/>
  <c r="M452" i="15"/>
  <c r="N452" i="15"/>
  <c r="O452" i="15"/>
  <c r="P452" i="15"/>
  <c r="Q452" i="15"/>
  <c r="R452" i="15"/>
  <c r="I453" i="15"/>
  <c r="J453" i="15"/>
  <c r="K453" i="15"/>
  <c r="L453" i="15"/>
  <c r="M453" i="15"/>
  <c r="N453" i="15"/>
  <c r="O453" i="15"/>
  <c r="P453" i="15"/>
  <c r="Q453" i="15"/>
  <c r="R453" i="15"/>
  <c r="I454" i="15"/>
  <c r="J454" i="15"/>
  <c r="K454" i="15"/>
  <c r="L454" i="15"/>
  <c r="M454" i="15"/>
  <c r="N454" i="15"/>
  <c r="O454" i="15"/>
  <c r="P454" i="15"/>
  <c r="Q454" i="15"/>
  <c r="R454" i="15"/>
  <c r="I455" i="15"/>
  <c r="J455" i="15"/>
  <c r="K455" i="15"/>
  <c r="L455" i="15"/>
  <c r="M455" i="15"/>
  <c r="N455" i="15"/>
  <c r="O455" i="15"/>
  <c r="P455" i="15"/>
  <c r="Q455" i="15"/>
  <c r="R455" i="15"/>
  <c r="I456" i="15"/>
  <c r="J456" i="15"/>
  <c r="K456" i="15"/>
  <c r="L456" i="15"/>
  <c r="M456" i="15"/>
  <c r="N456" i="15"/>
  <c r="O456" i="15"/>
  <c r="P456" i="15"/>
  <c r="Q456" i="15"/>
  <c r="R456" i="15"/>
  <c r="I457" i="15"/>
  <c r="J457" i="15"/>
  <c r="K457" i="15"/>
  <c r="L457" i="15"/>
  <c r="M457" i="15"/>
  <c r="N457" i="15"/>
  <c r="O457" i="15"/>
  <c r="P457" i="15"/>
  <c r="Q457" i="15"/>
  <c r="R457" i="15"/>
  <c r="I458" i="15"/>
  <c r="J458" i="15"/>
  <c r="K458" i="15"/>
  <c r="L458" i="15"/>
  <c r="M458" i="15"/>
  <c r="N458" i="15"/>
  <c r="O458" i="15"/>
  <c r="P458" i="15"/>
  <c r="Q458" i="15"/>
  <c r="R458" i="15"/>
  <c r="I459" i="15"/>
  <c r="J459" i="15"/>
  <c r="K459" i="15"/>
  <c r="L459" i="15"/>
  <c r="M459" i="15"/>
  <c r="N459" i="15"/>
  <c r="O459" i="15"/>
  <c r="P459" i="15"/>
  <c r="Q459" i="15"/>
  <c r="R459" i="15"/>
  <c r="J434" i="15"/>
  <c r="K434" i="15"/>
  <c r="L434" i="15"/>
  <c r="M434" i="15"/>
  <c r="N434" i="15"/>
  <c r="O434" i="15"/>
  <c r="P434" i="15"/>
  <c r="Q434" i="15"/>
  <c r="R434" i="15"/>
  <c r="T435" i="15"/>
  <c r="S443" i="15" l="1"/>
  <c r="S439" i="15"/>
  <c r="S451" i="15"/>
  <c r="S458" i="15"/>
  <c r="S452" i="15"/>
  <c r="S435" i="15"/>
  <c r="S459" i="15"/>
  <c r="S455" i="15"/>
  <c r="S454" i="15"/>
  <c r="S453" i="15"/>
  <c r="S449" i="15"/>
  <c r="S446" i="15"/>
  <c r="S442" i="15"/>
  <c r="S441" i="15"/>
  <c r="S440" i="15"/>
  <c r="S438" i="15"/>
  <c r="S437" i="15"/>
  <c r="S436" i="15"/>
  <c r="S456" i="15"/>
  <c r="S457" i="15"/>
  <c r="S444" i="15"/>
  <c r="S450" i="15"/>
  <c r="S448" i="15"/>
  <c r="S447" i="15"/>
  <c r="S445" i="15"/>
  <c r="I460" i="15"/>
  <c r="J460" i="15" s="1"/>
  <c r="K460" i="15" s="1"/>
  <c r="L460" i="15" s="1"/>
  <c r="M460" i="15" s="1"/>
  <c r="N460" i="15" s="1"/>
  <c r="O460" i="15" s="1"/>
  <c r="P460" i="15" s="1"/>
  <c r="Q460" i="15" s="1"/>
  <c r="R460" i="15" s="1"/>
  <c r="S434" i="15"/>
  <c r="I432" i="15"/>
  <c r="J432" i="15"/>
  <c r="K432" i="15"/>
  <c r="L432" i="15"/>
  <c r="M432" i="15"/>
  <c r="N432" i="15"/>
  <c r="O432" i="15"/>
  <c r="P432" i="15"/>
  <c r="Q432" i="15"/>
  <c r="R432" i="15"/>
  <c r="S460" i="15" l="1"/>
  <c r="S432" i="15"/>
  <c r="G154" i="15" l="1"/>
  <c r="G388" i="15"/>
  <c r="G385" i="15"/>
  <c r="G384" i="15"/>
  <c r="J419" i="15"/>
  <c r="I419" i="15"/>
  <c r="G407" i="15"/>
  <c r="G406" i="15"/>
  <c r="G417" i="15"/>
  <c r="G368" i="15" l="1"/>
  <c r="G324" i="15" l="1"/>
  <c r="G318" i="15"/>
  <c r="I293" i="15" l="1" a="1"/>
  <c r="I293" i="15" s="1"/>
  <c r="J293" i="15" a="1"/>
  <c r="J293" i="15" s="1"/>
  <c r="K293" i="15" a="1"/>
  <c r="K293" i="15" s="1"/>
  <c r="L293" i="15" a="1"/>
  <c r="L293" i="15" s="1"/>
  <c r="M293" i="15" a="1"/>
  <c r="M293" i="15" s="1"/>
  <c r="N293" i="15" a="1"/>
  <c r="N293" i="15" s="1"/>
  <c r="O293" i="15" a="1"/>
  <c r="O293" i="15" s="1"/>
  <c r="P293" i="15" a="1"/>
  <c r="P293" i="15" s="1"/>
  <c r="Q293" i="15" a="1"/>
  <c r="Q293" i="15" s="1"/>
  <c r="R293" i="15" a="1"/>
  <c r="R293" i="15" s="1"/>
  <c r="I295" i="15"/>
  <c r="J295" i="15" a="1"/>
  <c r="J295" i="15" s="1"/>
  <c r="K295" i="15" a="1"/>
  <c r="K295" i="15" s="1"/>
  <c r="L295" i="15" a="1"/>
  <c r="L295" i="15" s="1"/>
  <c r="M295" i="15" a="1"/>
  <c r="M295" i="15" s="1"/>
  <c r="N295" i="15" a="1"/>
  <c r="N295" i="15" s="1"/>
  <c r="O295" i="15" a="1"/>
  <c r="O295" i="15" s="1"/>
  <c r="P295" i="15" a="1"/>
  <c r="P295" i="15" s="1"/>
  <c r="Q295" i="15" a="1"/>
  <c r="Q295" i="15" s="1"/>
  <c r="R295" i="15" a="1"/>
  <c r="R295" i="15" s="1"/>
  <c r="S293" i="15" l="1"/>
  <c r="S295" i="15"/>
  <c r="I239" i="15" l="1" a="1"/>
  <c r="I239" i="15" s="1"/>
  <c r="J239" i="15" a="1"/>
  <c r="J239" i="15" s="1"/>
  <c r="K239" i="15" a="1"/>
  <c r="K239" i="15" s="1"/>
  <c r="L239" i="15" a="1"/>
  <c r="L239" i="15" s="1"/>
  <c r="M239" i="15" a="1"/>
  <c r="M239" i="15" s="1"/>
  <c r="N239" i="15" a="1"/>
  <c r="N239" i="15" s="1"/>
  <c r="O239" i="15" a="1"/>
  <c r="O239" i="15" s="1"/>
  <c r="P239" i="15" a="1"/>
  <c r="P239" i="15" s="1"/>
  <c r="Q239" i="15" a="1"/>
  <c r="Q239" i="15" s="1"/>
  <c r="R239" i="15" a="1"/>
  <c r="R239" i="15" s="1"/>
  <c r="I240" i="15" a="1"/>
  <c r="I240" i="15" s="1"/>
  <c r="J240" i="15" a="1"/>
  <c r="J240" i="15" s="1"/>
  <c r="K240" i="15" a="1"/>
  <c r="K240" i="15" s="1"/>
  <c r="L240" i="15" a="1"/>
  <c r="L240" i="15" s="1"/>
  <c r="M240" i="15" a="1"/>
  <c r="M240" i="15" s="1"/>
  <c r="N240" i="15" a="1"/>
  <c r="N240" i="15" s="1"/>
  <c r="O240" i="15" a="1"/>
  <c r="O240" i="15" s="1"/>
  <c r="P240" i="15" a="1"/>
  <c r="P240" i="15" s="1"/>
  <c r="Q240" i="15" a="1"/>
  <c r="Q240" i="15" s="1"/>
  <c r="R240" i="15" a="1"/>
  <c r="R240" i="15" s="1"/>
  <c r="I241" i="15" a="1"/>
  <c r="I241" i="15" s="1"/>
  <c r="J241" i="15" a="1"/>
  <c r="J241" i="15" s="1"/>
  <c r="K241" i="15" a="1"/>
  <c r="K241" i="15" s="1"/>
  <c r="L241" i="15" a="1"/>
  <c r="L241" i="15" s="1"/>
  <c r="M241" i="15" a="1"/>
  <c r="M241" i="15" s="1"/>
  <c r="N241" i="15" a="1"/>
  <c r="N241" i="15" s="1"/>
  <c r="O241" i="15" a="1"/>
  <c r="O241" i="15" s="1"/>
  <c r="P241" i="15" a="1"/>
  <c r="P241" i="15" s="1"/>
  <c r="Q241" i="15" a="1"/>
  <c r="Q241" i="15" s="1"/>
  <c r="R241" i="15" a="1"/>
  <c r="R241" i="15" s="1"/>
  <c r="I242" i="15" a="1"/>
  <c r="I242" i="15" s="1"/>
  <c r="J242" i="15" a="1"/>
  <c r="J242" i="15" s="1"/>
  <c r="K242" i="15" a="1"/>
  <c r="K242" i="15" s="1"/>
  <c r="L242" i="15" a="1"/>
  <c r="L242" i="15" s="1"/>
  <c r="M242" i="15" a="1"/>
  <c r="M242" i="15" s="1"/>
  <c r="N242" i="15" a="1"/>
  <c r="N242" i="15" s="1"/>
  <c r="O242" i="15" a="1"/>
  <c r="O242" i="15" s="1"/>
  <c r="P242" i="15" a="1"/>
  <c r="P242" i="15" s="1"/>
  <c r="Q242" i="15" a="1"/>
  <c r="Q242" i="15" s="1"/>
  <c r="R242" i="15" a="1"/>
  <c r="R242" i="15" s="1"/>
  <c r="I243" i="15" a="1"/>
  <c r="I243" i="15" s="1"/>
  <c r="J243" i="15" a="1"/>
  <c r="J243" i="15" s="1"/>
  <c r="K243" i="15" a="1"/>
  <c r="K243" i="15" s="1"/>
  <c r="L243" i="15" a="1"/>
  <c r="L243" i="15" s="1"/>
  <c r="M243" i="15" a="1"/>
  <c r="M243" i="15" s="1"/>
  <c r="N243" i="15" a="1"/>
  <c r="N243" i="15" s="1"/>
  <c r="O243" i="15" a="1"/>
  <c r="O243" i="15" s="1"/>
  <c r="P243" i="15" a="1"/>
  <c r="P243" i="15" s="1"/>
  <c r="Q243" i="15" a="1"/>
  <c r="Q243" i="15" s="1"/>
  <c r="R243" i="15" a="1"/>
  <c r="R243" i="15" s="1"/>
  <c r="I244" i="15" a="1"/>
  <c r="I244" i="15" s="1"/>
  <c r="J244" i="15" a="1"/>
  <c r="J244" i="15" s="1"/>
  <c r="K244" i="15" a="1"/>
  <c r="K244" i="15" s="1"/>
  <c r="L244" i="15" a="1"/>
  <c r="L244" i="15" s="1"/>
  <c r="M244" i="15" a="1"/>
  <c r="M244" i="15" s="1"/>
  <c r="N244" i="15" a="1"/>
  <c r="N244" i="15" s="1"/>
  <c r="O244" i="15" a="1"/>
  <c r="O244" i="15" s="1"/>
  <c r="P244" i="15" a="1"/>
  <c r="P244" i="15" s="1"/>
  <c r="Q244" i="15" a="1"/>
  <c r="Q244" i="15" s="1"/>
  <c r="R244" i="15" a="1"/>
  <c r="R244" i="15" s="1"/>
  <c r="I245" i="15" a="1"/>
  <c r="I245" i="15" s="1"/>
  <c r="J245" i="15" a="1"/>
  <c r="J245" i="15" s="1"/>
  <c r="K245" i="15" a="1"/>
  <c r="K245" i="15" s="1"/>
  <c r="L245" i="15" a="1"/>
  <c r="L245" i="15" s="1"/>
  <c r="M245" i="15" a="1"/>
  <c r="M245" i="15" s="1"/>
  <c r="N245" i="15" a="1"/>
  <c r="N245" i="15" s="1"/>
  <c r="O245" i="15" a="1"/>
  <c r="O245" i="15" s="1"/>
  <c r="P245" i="15" a="1"/>
  <c r="P245" i="15" s="1"/>
  <c r="Q245" i="15" a="1"/>
  <c r="Q245" i="15" s="1"/>
  <c r="R245" i="15" a="1"/>
  <c r="R245" i="15" s="1"/>
  <c r="I246" i="15" a="1"/>
  <c r="I246" i="15" s="1"/>
  <c r="J246" i="15" a="1"/>
  <c r="J246" i="15" s="1"/>
  <c r="K246" i="15" a="1"/>
  <c r="K246" i="15" s="1"/>
  <c r="L246" i="15" a="1"/>
  <c r="L246" i="15" s="1"/>
  <c r="M246" i="15" a="1"/>
  <c r="M246" i="15" s="1"/>
  <c r="N246" i="15" a="1"/>
  <c r="N246" i="15" s="1"/>
  <c r="O246" i="15" a="1"/>
  <c r="O246" i="15" s="1"/>
  <c r="P246" i="15" a="1"/>
  <c r="P246" i="15" s="1"/>
  <c r="Q246" i="15" a="1"/>
  <c r="Q246" i="15" s="1"/>
  <c r="R246" i="15" a="1"/>
  <c r="R246" i="15" s="1"/>
  <c r="I247" i="15" a="1"/>
  <c r="I247" i="15" s="1"/>
  <c r="J247" i="15" a="1"/>
  <c r="J247" i="15" s="1"/>
  <c r="K247" i="15" a="1"/>
  <c r="K247" i="15" s="1"/>
  <c r="L247" i="15" a="1"/>
  <c r="L247" i="15" s="1"/>
  <c r="M247" i="15" a="1"/>
  <c r="M247" i="15" s="1"/>
  <c r="N247" i="15" a="1"/>
  <c r="N247" i="15" s="1"/>
  <c r="O247" i="15" a="1"/>
  <c r="O247" i="15" s="1"/>
  <c r="P247" i="15" a="1"/>
  <c r="P247" i="15" s="1"/>
  <c r="Q247" i="15" a="1"/>
  <c r="Q247" i="15" s="1"/>
  <c r="R247" i="15" a="1"/>
  <c r="R247" i="15" s="1"/>
  <c r="I248" i="15" a="1"/>
  <c r="I248" i="15" s="1"/>
  <c r="J248" i="15" a="1"/>
  <c r="J248" i="15" s="1"/>
  <c r="K248" i="15" a="1"/>
  <c r="K248" i="15" s="1"/>
  <c r="L248" i="15" a="1"/>
  <c r="L248" i="15" s="1"/>
  <c r="M248" i="15" a="1"/>
  <c r="M248" i="15" s="1"/>
  <c r="N248" i="15" a="1"/>
  <c r="N248" i="15" s="1"/>
  <c r="O248" i="15" a="1"/>
  <c r="O248" i="15" s="1"/>
  <c r="P248" i="15" a="1"/>
  <c r="P248" i="15" s="1"/>
  <c r="Q248" i="15" a="1"/>
  <c r="Q248" i="15" s="1"/>
  <c r="R248" i="15" a="1"/>
  <c r="R248" i="15" s="1"/>
  <c r="I249" i="15" a="1"/>
  <c r="I249" i="15" s="1"/>
  <c r="J249" i="15" a="1"/>
  <c r="J249" i="15" s="1"/>
  <c r="K249" i="15" a="1"/>
  <c r="K249" i="15" s="1"/>
  <c r="L249" i="15" a="1"/>
  <c r="L249" i="15" s="1"/>
  <c r="M249" i="15" a="1"/>
  <c r="M249" i="15" s="1"/>
  <c r="N249" i="15" a="1"/>
  <c r="N249" i="15" s="1"/>
  <c r="O249" i="15" a="1"/>
  <c r="O249" i="15" s="1"/>
  <c r="P249" i="15" a="1"/>
  <c r="P249" i="15" s="1"/>
  <c r="Q249" i="15" a="1"/>
  <c r="Q249" i="15" s="1"/>
  <c r="R249" i="15" a="1"/>
  <c r="R249" i="15" s="1"/>
  <c r="I250" i="15" a="1"/>
  <c r="I250" i="15" s="1"/>
  <c r="J250" i="15" a="1"/>
  <c r="J250" i="15" s="1"/>
  <c r="K250" i="15" a="1"/>
  <c r="K250" i="15" s="1"/>
  <c r="L250" i="15" a="1"/>
  <c r="L250" i="15" s="1"/>
  <c r="M250" i="15" a="1"/>
  <c r="M250" i="15" s="1"/>
  <c r="N250" i="15" a="1"/>
  <c r="N250" i="15" s="1"/>
  <c r="O250" i="15" a="1"/>
  <c r="O250" i="15" s="1"/>
  <c r="P250" i="15" a="1"/>
  <c r="P250" i="15" s="1"/>
  <c r="Q250" i="15" a="1"/>
  <c r="Q250" i="15" s="1"/>
  <c r="R250" i="15" a="1"/>
  <c r="R250" i="15" s="1"/>
  <c r="I251" i="15" a="1"/>
  <c r="I251" i="15" s="1"/>
  <c r="J251" i="15" a="1"/>
  <c r="J251" i="15" s="1"/>
  <c r="K251" i="15" a="1"/>
  <c r="K251" i="15" s="1"/>
  <c r="L251" i="15" a="1"/>
  <c r="L251" i="15" s="1"/>
  <c r="M251" i="15" a="1"/>
  <c r="M251" i="15" s="1"/>
  <c r="N251" i="15" a="1"/>
  <c r="N251" i="15" s="1"/>
  <c r="O251" i="15" a="1"/>
  <c r="O251" i="15" s="1"/>
  <c r="P251" i="15" a="1"/>
  <c r="P251" i="15" s="1"/>
  <c r="Q251" i="15" a="1"/>
  <c r="Q251" i="15" s="1"/>
  <c r="R251" i="15" a="1"/>
  <c r="R251" i="15" s="1"/>
  <c r="G241" i="15"/>
  <c r="G243" i="15"/>
  <c r="G245" i="15"/>
  <c r="G248" i="15"/>
  <c r="G249" i="15"/>
  <c r="G250" i="15"/>
  <c r="G206" i="15"/>
  <c r="G211" i="15"/>
  <c r="G205" i="15"/>
  <c r="R167" i="15"/>
  <c r="R166" i="15"/>
  <c r="R165" i="15"/>
  <c r="R164" i="15"/>
  <c r="R163" i="15"/>
  <c r="R162" i="15"/>
  <c r="R161" i="15"/>
  <c r="R158" i="15"/>
  <c r="R155" i="15"/>
  <c r="R153" i="15"/>
  <c r="R150" i="15"/>
  <c r="R148" i="15"/>
  <c r="R147" i="15"/>
  <c r="R143" i="15"/>
  <c r="I162" i="15" a="1"/>
  <c r="I162" i="15" s="1"/>
  <c r="J162" i="15" a="1"/>
  <c r="J162" i="15" s="1"/>
  <c r="K162" i="15" a="1"/>
  <c r="K162" i="15" s="1"/>
  <c r="L162" i="15" a="1"/>
  <c r="L162" i="15" s="1"/>
  <c r="M162" i="15" a="1"/>
  <c r="M162" i="15" s="1"/>
  <c r="N162" i="15" a="1"/>
  <c r="N162" i="15" s="1"/>
  <c r="O162" i="15" a="1"/>
  <c r="O162" i="15" s="1"/>
  <c r="P162" i="15" a="1"/>
  <c r="P162" i="15" s="1"/>
  <c r="Q162" i="15" a="1"/>
  <c r="Q162" i="15" s="1"/>
  <c r="G373" i="15"/>
  <c r="G275" i="15"/>
  <c r="G232" i="15"/>
  <c r="G228" i="15"/>
  <c r="G92" i="15"/>
  <c r="G89" i="15"/>
  <c r="G88" i="15"/>
  <c r="G87" i="15"/>
  <c r="G86" i="15"/>
  <c r="G85" i="15"/>
  <c r="G84" i="15"/>
  <c r="G82" i="15"/>
  <c r="G81" i="15"/>
  <c r="G80" i="15"/>
  <c r="G79" i="15"/>
  <c r="G77" i="15"/>
  <c r="G76" i="15"/>
  <c r="G75" i="15"/>
  <c r="G74" i="15"/>
  <c r="G73" i="15"/>
  <c r="G72" i="15"/>
  <c r="G71" i="15"/>
  <c r="G70" i="15"/>
  <c r="G68" i="15"/>
  <c r="G66" i="15"/>
  <c r="G63" i="15"/>
  <c r="G62" i="15"/>
  <c r="G61" i="15"/>
  <c r="G60" i="15"/>
  <c r="G47" i="15"/>
  <c r="G41" i="15"/>
  <c r="G40" i="15"/>
  <c r="G39" i="15"/>
  <c r="G38" i="15"/>
  <c r="G37" i="15"/>
  <c r="G36" i="15"/>
  <c r="G35" i="15"/>
  <c r="G34" i="15"/>
  <c r="G33" i="15"/>
  <c r="G32" i="15"/>
  <c r="G29" i="15"/>
  <c r="G28" i="15"/>
  <c r="G27" i="15"/>
  <c r="G25" i="15"/>
  <c r="G23" i="15"/>
  <c r="G22" i="15"/>
  <c r="G19" i="15"/>
  <c r="G17" i="15"/>
  <c r="G15" i="15"/>
  <c r="G14" i="15"/>
  <c r="G13" i="15"/>
  <c r="G11" i="15"/>
  <c r="G10" i="15"/>
  <c r="G7" i="15"/>
  <c r="G6" i="15"/>
  <c r="R2" i="15"/>
  <c r="M161" i="15"/>
  <c r="S212" i="15"/>
  <c r="S211" i="15"/>
  <c r="S210" i="15"/>
  <c r="S209" i="15"/>
  <c r="S208" i="15"/>
  <c r="S207" i="15"/>
  <c r="S206" i="15"/>
  <c r="S205" i="15"/>
  <c r="J2" i="15"/>
  <c r="I2" i="15"/>
  <c r="S246" i="15" l="1"/>
  <c r="S243" i="15"/>
  <c r="S248" i="15"/>
  <c r="S247" i="15"/>
  <c r="S250" i="15"/>
  <c r="S249" i="15"/>
  <c r="S241" i="15"/>
  <c r="S251" i="15"/>
  <c r="S245" i="15"/>
  <c r="S240" i="15"/>
  <c r="S244" i="15"/>
  <c r="S242" i="15"/>
  <c r="S239" i="15"/>
  <c r="S162" i="15"/>
  <c r="K2" i="15"/>
  <c r="L2" i="15"/>
  <c r="M2" i="15"/>
  <c r="N2" i="15"/>
  <c r="O2" i="15"/>
  <c r="P2" i="15"/>
  <c r="Q2" i="15"/>
  <c r="H232" i="15" l="1"/>
  <c r="G151" i="15"/>
  <c r="H151" i="15" s="1"/>
  <c r="H154" i="15"/>
  <c r="H14" i="15"/>
  <c r="H15" i="15"/>
  <c r="H17" i="15"/>
  <c r="H19" i="15"/>
  <c r="H22" i="15"/>
  <c r="H23" i="15"/>
  <c r="H27" i="15"/>
  <c r="H29" i="15"/>
  <c r="H32" i="15"/>
  <c r="H34" i="15"/>
  <c r="H35" i="15"/>
  <c r="H37" i="15"/>
  <c r="H38" i="15"/>
  <c r="H41" i="15"/>
  <c r="H47" i="15"/>
  <c r="H60" i="15"/>
  <c r="H62" i="15"/>
  <c r="H63" i="15"/>
  <c r="H66" i="15"/>
  <c r="H70" i="15"/>
  <c r="H71" i="15"/>
  <c r="H73" i="15"/>
  <c r="H74" i="15"/>
  <c r="H75" i="15"/>
  <c r="H77" i="15"/>
  <c r="H79" i="15"/>
  <c r="H81" i="15"/>
  <c r="H82" i="15"/>
  <c r="H85" i="15"/>
  <c r="H86" i="15"/>
  <c r="H87" i="15"/>
  <c r="H89" i="15"/>
  <c r="H88" i="15"/>
  <c r="H84" i="15"/>
  <c r="H80" i="15"/>
  <c r="H76" i="15"/>
  <c r="H72" i="15"/>
  <c r="H68" i="15"/>
  <c r="H61" i="15"/>
  <c r="H40" i="15"/>
  <c r="H39" i="15"/>
  <c r="H36" i="15"/>
  <c r="H33" i="15"/>
  <c r="H28" i="15"/>
  <c r="H25" i="15"/>
  <c r="H13" i="15"/>
  <c r="H11" i="15"/>
  <c r="H10" i="15"/>
  <c r="H7" i="15"/>
  <c r="H92" i="15"/>
  <c r="H6" i="15"/>
  <c r="S3" i="16"/>
  <c r="S4" i="16"/>
  <c r="S5" i="16"/>
  <c r="S6" i="16"/>
  <c r="S7" i="16"/>
  <c r="S8" i="16"/>
  <c r="S9" i="16"/>
  <c r="S10" i="16"/>
  <c r="S11" i="16"/>
  <c r="S12" i="16"/>
  <c r="S14" i="16"/>
  <c r="S15" i="16"/>
  <c r="S16" i="16"/>
  <c r="S17" i="16"/>
  <c r="S18" i="16"/>
  <c r="G441" i="18" s="1"/>
  <c r="S19" i="16"/>
  <c r="S20" i="16"/>
  <c r="S21" i="16"/>
  <c r="G400" i="18" s="1"/>
  <c r="S22" i="16"/>
  <c r="S23" i="16"/>
  <c r="S24" i="16"/>
  <c r="S25" i="16"/>
  <c r="S26" i="16"/>
  <c r="S27" i="16"/>
  <c r="S28" i="16"/>
  <c r="S29" i="16"/>
  <c r="G245" i="18" s="1"/>
  <c r="S30" i="16"/>
  <c r="S31" i="16"/>
  <c r="S32" i="16"/>
  <c r="S33" i="16"/>
  <c r="G248" i="18" s="1"/>
  <c r="S34" i="16"/>
  <c r="S35" i="16"/>
  <c r="S36" i="16"/>
  <c r="S37" i="16"/>
  <c r="S38" i="16"/>
  <c r="G331" i="18" s="1"/>
  <c r="S39" i="16"/>
  <c r="G2" i="18" s="1"/>
  <c r="S40" i="16"/>
  <c r="S41" i="16"/>
  <c r="S42" i="16"/>
  <c r="S43" i="16"/>
  <c r="S44" i="16"/>
  <c r="S45" i="16"/>
  <c r="S46" i="16"/>
  <c r="G249" i="18" s="1"/>
  <c r="S47" i="16"/>
  <c r="S48" i="16"/>
  <c r="G255" i="18" s="1"/>
  <c r="S49" i="16"/>
  <c r="G343" i="18" s="1"/>
  <c r="S50" i="16"/>
  <c r="S51" i="16"/>
  <c r="S52" i="16"/>
  <c r="S53" i="16"/>
  <c r="S54" i="16"/>
  <c r="S55" i="16"/>
  <c r="G91" i="18" s="1"/>
  <c r="S56" i="16"/>
  <c r="S57" i="16"/>
  <c r="S58" i="16"/>
  <c r="G253" i="18" s="1"/>
  <c r="S59" i="16"/>
  <c r="S60" i="16"/>
  <c r="S61" i="16"/>
  <c r="S62" i="16"/>
  <c r="S63" i="16"/>
  <c r="S64" i="16"/>
  <c r="G346" i="18" s="1"/>
  <c r="S65" i="16"/>
  <c r="G256" i="18" s="1"/>
  <c r="S66" i="16"/>
  <c r="S67" i="16"/>
  <c r="S68" i="16"/>
  <c r="G477" i="18" s="1"/>
  <c r="H477" i="18" s="1"/>
  <c r="S69" i="16"/>
  <c r="S70" i="16"/>
  <c r="S71" i="16"/>
  <c r="S72" i="16"/>
  <c r="S73" i="16"/>
  <c r="S74" i="16"/>
  <c r="G198" i="18" s="1"/>
  <c r="S75" i="16"/>
  <c r="S76" i="16"/>
  <c r="S77" i="16"/>
  <c r="S78" i="16"/>
  <c r="S79" i="16"/>
  <c r="G386" i="18" s="1"/>
  <c r="S80" i="16"/>
  <c r="S81" i="16"/>
  <c r="S82" i="16"/>
  <c r="S83" i="16"/>
  <c r="S84" i="16"/>
  <c r="S85" i="16"/>
  <c r="G12" i="18" s="1"/>
  <c r="S86" i="16"/>
  <c r="G59" i="18" s="1"/>
  <c r="S87" i="16"/>
  <c r="S88" i="16"/>
  <c r="S89" i="16"/>
  <c r="G52" i="18" s="1"/>
  <c r="H52" i="18" s="1"/>
  <c r="S90" i="16"/>
  <c r="S91" i="16"/>
  <c r="S92" i="16"/>
  <c r="S93" i="16"/>
  <c r="S94" i="16"/>
  <c r="S95" i="16"/>
  <c r="S96" i="16"/>
  <c r="G408" i="18" s="1"/>
  <c r="S97" i="16"/>
  <c r="S98" i="16"/>
  <c r="S99" i="16"/>
  <c r="G3" i="18" s="1"/>
  <c r="S100" i="16"/>
  <c r="S101" i="16"/>
  <c r="S102" i="16"/>
  <c r="S103" i="16"/>
  <c r="S104" i="16"/>
  <c r="G5" i="18" s="1"/>
  <c r="S105" i="16"/>
  <c r="S106" i="16"/>
  <c r="S107" i="16"/>
  <c r="S108" i="16"/>
  <c r="S109" i="16"/>
  <c r="G480" i="18" s="1"/>
  <c r="S110" i="16"/>
  <c r="S111" i="16"/>
  <c r="S112" i="16"/>
  <c r="S113" i="16"/>
  <c r="S114" i="16"/>
  <c r="S115" i="16"/>
  <c r="G149" i="18" s="1"/>
  <c r="S116" i="16"/>
  <c r="S117" i="16"/>
  <c r="S118" i="16"/>
  <c r="S119" i="16"/>
  <c r="S120" i="16"/>
  <c r="S121" i="16"/>
  <c r="S122" i="16"/>
  <c r="S123" i="16"/>
  <c r="S124" i="16"/>
  <c r="G103" i="18" s="1"/>
  <c r="H103" i="18" s="1"/>
  <c r="S125" i="16"/>
  <c r="G24" i="18" s="1"/>
  <c r="S126" i="16"/>
  <c r="G104" i="18" s="1"/>
  <c r="H104" i="18" s="1"/>
  <c r="S127" i="16"/>
  <c r="G97" i="18" s="1"/>
  <c r="H97" i="18" s="1"/>
  <c r="S128" i="16"/>
  <c r="S129" i="16"/>
  <c r="G55" i="18" s="1"/>
  <c r="S130" i="16"/>
  <c r="S131" i="16"/>
  <c r="S132" i="16"/>
  <c r="G251" i="18" s="1"/>
  <c r="S133" i="16"/>
  <c r="S134" i="16"/>
  <c r="S135" i="16"/>
  <c r="S136" i="16"/>
  <c r="S137" i="16"/>
  <c r="S138" i="16"/>
  <c r="S139" i="16"/>
  <c r="S140" i="16"/>
  <c r="G410" i="18" s="1"/>
  <c r="G412" i="18" s="1"/>
  <c r="S141" i="16"/>
  <c r="S142" i="16"/>
  <c r="S143" i="16"/>
  <c r="S144" i="16"/>
  <c r="S145" i="16"/>
  <c r="S146" i="16"/>
  <c r="S147" i="16"/>
  <c r="S148" i="16"/>
  <c r="S149" i="16"/>
  <c r="G99" i="18" s="1"/>
  <c r="S150" i="16"/>
  <c r="S151" i="16"/>
  <c r="S152" i="16"/>
  <c r="S153" i="16"/>
  <c r="S154" i="16"/>
  <c r="S155" i="16"/>
  <c r="S156" i="16"/>
  <c r="S157" i="16"/>
  <c r="S158" i="16"/>
  <c r="S159" i="16"/>
  <c r="S160" i="16"/>
  <c r="S161" i="16"/>
  <c r="S162" i="16"/>
  <c r="S163" i="16"/>
  <c r="S164" i="16"/>
  <c r="S165" i="16"/>
  <c r="S166" i="16"/>
  <c r="S167" i="16"/>
  <c r="S168" i="16"/>
  <c r="S169" i="16"/>
  <c r="S170" i="16"/>
  <c r="S171" i="16"/>
  <c r="S172" i="16"/>
  <c r="S173" i="16"/>
  <c r="S174" i="16"/>
  <c r="S175" i="16"/>
  <c r="S176" i="16"/>
  <c r="S177" i="16"/>
  <c r="S178" i="16"/>
  <c r="S179" i="16"/>
  <c r="S180" i="16"/>
  <c r="S181" i="16"/>
  <c r="S182" i="16"/>
  <c r="S183" i="16"/>
  <c r="G287" i="18" s="1"/>
  <c r="S184" i="16"/>
  <c r="S185" i="16"/>
  <c r="S186" i="16"/>
  <c r="S187" i="16"/>
  <c r="G161" i="18" s="1"/>
  <c r="S188" i="16"/>
  <c r="S189" i="16"/>
  <c r="S190" i="16"/>
  <c r="S191" i="16"/>
  <c r="S192" i="16"/>
  <c r="S193" i="16"/>
  <c r="G146" i="18" s="1"/>
  <c r="S194" i="16"/>
  <c r="S195" i="16"/>
  <c r="G279" i="18" s="1"/>
  <c r="S196" i="16"/>
  <c r="S197" i="16"/>
  <c r="G142" i="18" s="1"/>
  <c r="S198" i="16"/>
  <c r="G280" i="18" s="1"/>
  <c r="S199" i="16"/>
  <c r="G356" i="18" s="1"/>
  <c r="S200" i="16"/>
  <c r="S201" i="16"/>
  <c r="S202" i="16"/>
  <c r="S203" i="16"/>
  <c r="S204" i="16"/>
  <c r="S205" i="16"/>
  <c r="S206" i="16"/>
  <c r="S207" i="16"/>
  <c r="S208" i="16"/>
  <c r="S209" i="16"/>
  <c r="S210" i="16"/>
  <c r="S211" i="16"/>
  <c r="S212" i="16"/>
  <c r="G452" i="18" s="1"/>
  <c r="H452" i="18" s="1"/>
  <c r="S213" i="16"/>
  <c r="S214" i="16"/>
  <c r="S215" i="16"/>
  <c r="G144" i="18" s="1"/>
  <c r="S216" i="16"/>
  <c r="S217" i="16"/>
  <c r="S218" i="16"/>
  <c r="S219" i="16"/>
  <c r="S220" i="16"/>
  <c r="S221" i="16"/>
  <c r="S222" i="16"/>
  <c r="S223" i="16"/>
  <c r="S224" i="16"/>
  <c r="S225" i="16"/>
  <c r="S226" i="16"/>
  <c r="S227" i="16"/>
  <c r="S228" i="16"/>
  <c r="S229" i="16"/>
  <c r="S230" i="16"/>
  <c r="S231" i="16"/>
  <c r="S232" i="16"/>
  <c r="S233" i="16"/>
  <c r="G67" i="18" s="1"/>
  <c r="S234" i="16"/>
  <c r="G69" i="18" s="1"/>
  <c r="S235" i="16"/>
  <c r="G65" i="18" s="1"/>
  <c r="S236" i="16"/>
  <c r="G83" i="18" s="1"/>
  <c r="S237" i="16"/>
  <c r="G90" i="18" s="1"/>
  <c r="S238" i="16"/>
  <c r="G78" i="18" s="1"/>
  <c r="S239" i="16"/>
  <c r="S240" i="16"/>
  <c r="S241" i="16"/>
  <c r="S242" i="16"/>
  <c r="S243" i="16"/>
  <c r="S244" i="16"/>
  <c r="S245" i="16"/>
  <c r="S246" i="16"/>
  <c r="S247" i="16"/>
  <c r="S248" i="16"/>
  <c r="S249" i="16"/>
  <c r="G26" i="18" s="1"/>
  <c r="S250" i="16"/>
  <c r="S251" i="16"/>
  <c r="S252" i="16"/>
  <c r="S253" i="16"/>
  <c r="S254" i="16"/>
  <c r="S255" i="16"/>
  <c r="S256" i="16"/>
  <c r="S257" i="16"/>
  <c r="S258" i="16"/>
  <c r="S259" i="16"/>
  <c r="S260" i="16"/>
  <c r="S261" i="16"/>
  <c r="S262" i="16"/>
  <c r="S263" i="16"/>
  <c r="S264" i="16"/>
  <c r="G157" i="18" s="1"/>
  <c r="S265" i="16"/>
  <c r="G163" i="18" s="1"/>
  <c r="S266" i="16"/>
  <c r="S267" i="16"/>
  <c r="S268" i="16"/>
  <c r="G64" i="18" s="1"/>
  <c r="H64" i="18" s="1"/>
  <c r="S269" i="16"/>
  <c r="S270" i="16"/>
  <c r="S271" i="16"/>
  <c r="S272" i="16"/>
  <c r="S273" i="16"/>
  <c r="S274" i="16"/>
  <c r="S275" i="16"/>
  <c r="S276" i="16"/>
  <c r="S277" i="16"/>
  <c r="S278" i="16"/>
  <c r="S279" i="16"/>
  <c r="S280" i="16"/>
  <c r="S281" i="16"/>
  <c r="S282" i="16"/>
  <c r="S283" i="16"/>
  <c r="S284" i="16"/>
  <c r="S285" i="16"/>
  <c r="G363" i="18" s="1"/>
  <c r="S286" i="16"/>
  <c r="S287" i="16"/>
  <c r="S288" i="16"/>
  <c r="G358" i="18" s="1"/>
  <c r="S289" i="16"/>
  <c r="G139" i="18" s="1"/>
  <c r="S290" i="16"/>
  <c r="G138" i="18" s="1"/>
  <c r="S291" i="16"/>
  <c r="S292" i="16"/>
  <c r="S293" i="16"/>
  <c r="S294" i="16"/>
  <c r="S295" i="16"/>
  <c r="S296" i="16"/>
  <c r="S297" i="16"/>
  <c r="S298" i="16"/>
  <c r="G359" i="18" s="1"/>
  <c r="S299" i="16"/>
  <c r="S300" i="16"/>
  <c r="S301" i="16"/>
  <c r="G362" i="18" s="1"/>
  <c r="S302" i="16"/>
  <c r="S303" i="16"/>
  <c r="S304" i="16"/>
  <c r="S305" i="16"/>
  <c r="S306" i="16"/>
  <c r="S307" i="16"/>
  <c r="S308" i="16"/>
  <c r="G402" i="18" s="1"/>
  <c r="S309" i="16"/>
  <c r="G336" i="18" s="1"/>
  <c r="S310" i="16"/>
  <c r="S311" i="16"/>
  <c r="S312" i="16"/>
  <c r="S313" i="16"/>
  <c r="S314" i="16"/>
  <c r="S315" i="16"/>
  <c r="G324" i="18" s="1"/>
  <c r="S316" i="16"/>
  <c r="S317" i="16"/>
  <c r="S318" i="16"/>
  <c r="G239" i="18" s="1"/>
  <c r="S319" i="16"/>
  <c r="G240" i="18" s="1"/>
  <c r="S320" i="16"/>
  <c r="S321" i="16"/>
  <c r="G95" i="18" s="1"/>
  <c r="S322" i="16"/>
  <c r="S323" i="16"/>
  <c r="S324" i="16"/>
  <c r="G51" i="15" s="1"/>
  <c r="H51" i="15" s="1"/>
  <c r="S2" i="16"/>
  <c r="I6" i="15" a="1"/>
  <c r="I6" i="15" s="1"/>
  <c r="J6" i="15" a="1"/>
  <c r="J6" i="15" s="1"/>
  <c r="K6" i="15" a="1"/>
  <c r="K6" i="15" s="1"/>
  <c r="L6" i="15" a="1"/>
  <c r="L6" i="15" s="1"/>
  <c r="M6" i="15" a="1"/>
  <c r="M6" i="15" s="1"/>
  <c r="N6" i="15" a="1"/>
  <c r="N6" i="15" s="1"/>
  <c r="O6" i="15" a="1"/>
  <c r="O6" i="15" s="1"/>
  <c r="P6" i="15" a="1"/>
  <c r="P6" i="15" s="1"/>
  <c r="Q6" i="15" a="1"/>
  <c r="Q6" i="15" s="1"/>
  <c r="R6" i="15" a="1"/>
  <c r="R6" i="15" s="1"/>
  <c r="I7" i="15" a="1"/>
  <c r="I7" i="15" s="1"/>
  <c r="J7" i="15" a="1"/>
  <c r="J7" i="15" s="1"/>
  <c r="K7" i="15" a="1"/>
  <c r="K7" i="15" s="1"/>
  <c r="L7" i="15" a="1"/>
  <c r="L7" i="15" s="1"/>
  <c r="M7" i="15" a="1"/>
  <c r="M7" i="15" s="1"/>
  <c r="N7" i="15" a="1"/>
  <c r="N7" i="15" s="1"/>
  <c r="O7" i="15" a="1"/>
  <c r="O7" i="15" s="1"/>
  <c r="P7" i="15" a="1"/>
  <c r="P7" i="15" s="1"/>
  <c r="Q7" i="15" a="1"/>
  <c r="Q7" i="15" s="1"/>
  <c r="R7" i="15" a="1"/>
  <c r="R7" i="15" s="1"/>
  <c r="I9" i="15" a="1"/>
  <c r="I9" i="15" s="1"/>
  <c r="J9" i="15" a="1"/>
  <c r="J9" i="15" s="1"/>
  <c r="K9" i="15" a="1"/>
  <c r="K9" i="15" s="1"/>
  <c r="L9" i="15" a="1"/>
  <c r="L9" i="15" s="1"/>
  <c r="M9" i="15" a="1"/>
  <c r="M9" i="15" s="1"/>
  <c r="N9" i="15" a="1"/>
  <c r="N9" i="15" s="1"/>
  <c r="O9" i="15" a="1"/>
  <c r="O9" i="15" s="1"/>
  <c r="P9" i="15" a="1"/>
  <c r="P9" i="15" s="1"/>
  <c r="Q9" i="15" a="1"/>
  <c r="Q9" i="15" s="1"/>
  <c r="R9" i="15" a="1"/>
  <c r="R9" i="15" s="1"/>
  <c r="I10" i="15" a="1"/>
  <c r="I10" i="15" s="1"/>
  <c r="J10" i="15" a="1"/>
  <c r="J10" i="15" s="1"/>
  <c r="K10" i="15" a="1"/>
  <c r="K10" i="15" s="1"/>
  <c r="L10" i="15" a="1"/>
  <c r="L10" i="15" s="1"/>
  <c r="M10" i="15" a="1"/>
  <c r="M10" i="15" s="1"/>
  <c r="N10" i="15" a="1"/>
  <c r="N10" i="15" s="1"/>
  <c r="O10" i="15" a="1"/>
  <c r="O10" i="15" s="1"/>
  <c r="P10" i="15" a="1"/>
  <c r="P10" i="15" s="1"/>
  <c r="Q10" i="15" a="1"/>
  <c r="Q10" i="15" s="1"/>
  <c r="R10" i="15" a="1"/>
  <c r="R10" i="15" s="1"/>
  <c r="I11" i="15" a="1"/>
  <c r="I11" i="15" s="1"/>
  <c r="J11" i="15" a="1"/>
  <c r="J11" i="15" s="1"/>
  <c r="K11" i="15" a="1"/>
  <c r="K11" i="15" s="1"/>
  <c r="L11" i="15" a="1"/>
  <c r="L11" i="15" s="1"/>
  <c r="M11" i="15" a="1"/>
  <c r="M11" i="15" s="1"/>
  <c r="N11" i="15" a="1"/>
  <c r="N11" i="15" s="1"/>
  <c r="O11" i="15" a="1"/>
  <c r="O11" i="15" s="1"/>
  <c r="P11" i="15" a="1"/>
  <c r="P11" i="15" s="1"/>
  <c r="Q11" i="15" a="1"/>
  <c r="Q11" i="15" s="1"/>
  <c r="R11" i="15" a="1"/>
  <c r="R11" i="15" s="1"/>
  <c r="I13" i="15" a="1"/>
  <c r="I13" i="15" s="1"/>
  <c r="J13" i="15" a="1"/>
  <c r="J13" i="15" s="1"/>
  <c r="K13" i="15" a="1"/>
  <c r="K13" i="15" s="1"/>
  <c r="L13" i="15" a="1"/>
  <c r="L13" i="15" s="1"/>
  <c r="M13" i="15" a="1"/>
  <c r="M13" i="15" s="1"/>
  <c r="N13" i="15" a="1"/>
  <c r="N13" i="15" s="1"/>
  <c r="O13" i="15" a="1"/>
  <c r="O13" i="15" s="1"/>
  <c r="P13" i="15" a="1"/>
  <c r="P13" i="15" s="1"/>
  <c r="Q13" i="15" a="1"/>
  <c r="Q13" i="15" s="1"/>
  <c r="R13" i="15" a="1"/>
  <c r="R13" i="15" s="1"/>
  <c r="I14" i="15" a="1"/>
  <c r="I14" i="15" s="1"/>
  <c r="J14" i="15" a="1"/>
  <c r="J14" i="15" s="1"/>
  <c r="K14" i="15" a="1"/>
  <c r="K14" i="15" s="1"/>
  <c r="L14" i="15" a="1"/>
  <c r="L14" i="15" s="1"/>
  <c r="M14" i="15" a="1"/>
  <c r="M14" i="15" s="1"/>
  <c r="N14" i="15" a="1"/>
  <c r="N14" i="15" s="1"/>
  <c r="O14" i="15" a="1"/>
  <c r="O14" i="15" s="1"/>
  <c r="P14" i="15" a="1"/>
  <c r="P14" i="15" s="1"/>
  <c r="Q14" i="15" a="1"/>
  <c r="Q14" i="15" s="1"/>
  <c r="R14" i="15" a="1"/>
  <c r="R14" i="15" s="1"/>
  <c r="I15" i="15" a="1"/>
  <c r="I15" i="15" s="1"/>
  <c r="J15" i="15" a="1"/>
  <c r="J15" i="15" s="1"/>
  <c r="K15" i="15" a="1"/>
  <c r="K15" i="15" s="1"/>
  <c r="L15" i="15" a="1"/>
  <c r="L15" i="15" s="1"/>
  <c r="M15" i="15" a="1"/>
  <c r="M15" i="15" s="1"/>
  <c r="N15" i="15" a="1"/>
  <c r="N15" i="15" s="1"/>
  <c r="O15" i="15" a="1"/>
  <c r="O15" i="15" s="1"/>
  <c r="P15" i="15" a="1"/>
  <c r="P15" i="15" s="1"/>
  <c r="Q15" i="15" a="1"/>
  <c r="Q15" i="15" s="1"/>
  <c r="R15" i="15" a="1"/>
  <c r="R15" i="15" s="1"/>
  <c r="I17" i="15" a="1"/>
  <c r="I17" i="15" s="1"/>
  <c r="J17" i="15" a="1"/>
  <c r="J17" i="15" s="1"/>
  <c r="K17" i="15" a="1"/>
  <c r="K17" i="15" s="1"/>
  <c r="L17" i="15" a="1"/>
  <c r="L17" i="15" s="1"/>
  <c r="M17" i="15" a="1"/>
  <c r="M17" i="15" s="1"/>
  <c r="N17" i="15" a="1"/>
  <c r="N17" i="15" s="1"/>
  <c r="O17" i="15" a="1"/>
  <c r="O17" i="15" s="1"/>
  <c r="P17" i="15" a="1"/>
  <c r="P17" i="15" s="1"/>
  <c r="Q17" i="15" a="1"/>
  <c r="Q17" i="15" s="1"/>
  <c r="R17" i="15" a="1"/>
  <c r="R17" i="15" s="1"/>
  <c r="I19" i="15" a="1"/>
  <c r="I19" i="15" s="1"/>
  <c r="J19" i="15" a="1"/>
  <c r="J19" i="15" s="1"/>
  <c r="K19" i="15" a="1"/>
  <c r="K19" i="15" s="1"/>
  <c r="L19" i="15" a="1"/>
  <c r="L19" i="15" s="1"/>
  <c r="M19" i="15" a="1"/>
  <c r="M19" i="15" s="1"/>
  <c r="N19" i="15" a="1"/>
  <c r="N19" i="15" s="1"/>
  <c r="O19" i="15" a="1"/>
  <c r="O19" i="15" s="1"/>
  <c r="P19" i="15" a="1"/>
  <c r="P19" i="15" s="1"/>
  <c r="Q19" i="15" a="1"/>
  <c r="Q19" i="15" s="1"/>
  <c r="R19" i="15" a="1"/>
  <c r="R19" i="15" s="1"/>
  <c r="I22" i="15" a="1"/>
  <c r="I22" i="15" s="1"/>
  <c r="J22" i="15" a="1"/>
  <c r="J22" i="15" s="1"/>
  <c r="K22" i="15" a="1"/>
  <c r="K22" i="15" s="1"/>
  <c r="L22" i="15" a="1"/>
  <c r="L22" i="15" s="1"/>
  <c r="M22" i="15" a="1"/>
  <c r="M22" i="15" s="1"/>
  <c r="N22" i="15" a="1"/>
  <c r="N22" i="15" s="1"/>
  <c r="O22" i="15" a="1"/>
  <c r="O22" i="15" s="1"/>
  <c r="P22" i="15" a="1"/>
  <c r="P22" i="15" s="1"/>
  <c r="Q22" i="15" a="1"/>
  <c r="Q22" i="15" s="1"/>
  <c r="R22" i="15" a="1"/>
  <c r="R22" i="15" s="1"/>
  <c r="I23" i="15" a="1"/>
  <c r="I23" i="15" s="1"/>
  <c r="J23" i="15" a="1"/>
  <c r="J23" i="15" s="1"/>
  <c r="K23" i="15" a="1"/>
  <c r="K23" i="15" s="1"/>
  <c r="L23" i="15" a="1"/>
  <c r="L23" i="15" s="1"/>
  <c r="M23" i="15" a="1"/>
  <c r="M23" i="15" s="1"/>
  <c r="N23" i="15" a="1"/>
  <c r="N23" i="15" s="1"/>
  <c r="O23" i="15" a="1"/>
  <c r="O23" i="15" s="1"/>
  <c r="P23" i="15" a="1"/>
  <c r="P23" i="15" s="1"/>
  <c r="Q23" i="15" a="1"/>
  <c r="Q23" i="15" s="1"/>
  <c r="R23" i="15" a="1"/>
  <c r="R23" i="15" s="1"/>
  <c r="I25" i="15" a="1"/>
  <c r="I25" i="15" s="1"/>
  <c r="J25" i="15" a="1"/>
  <c r="J25" i="15" s="1"/>
  <c r="K25" i="15" a="1"/>
  <c r="K25" i="15" s="1"/>
  <c r="L25" i="15" a="1"/>
  <c r="L25" i="15" s="1"/>
  <c r="M25" i="15" a="1"/>
  <c r="M25" i="15" s="1"/>
  <c r="N25" i="15" a="1"/>
  <c r="N25" i="15" s="1"/>
  <c r="O25" i="15" a="1"/>
  <c r="O25" i="15" s="1"/>
  <c r="P25" i="15" a="1"/>
  <c r="P25" i="15" s="1"/>
  <c r="Q25" i="15" a="1"/>
  <c r="Q25" i="15" s="1"/>
  <c r="R25" i="15" a="1"/>
  <c r="R25" i="15" s="1"/>
  <c r="I26" i="15" a="1"/>
  <c r="I26" i="15" s="1"/>
  <c r="J26" i="15" a="1"/>
  <c r="J26" i="15" s="1"/>
  <c r="K26" i="15" a="1"/>
  <c r="K26" i="15" s="1"/>
  <c r="L26" i="15" a="1"/>
  <c r="L26" i="15" s="1"/>
  <c r="M26" i="15" a="1"/>
  <c r="M26" i="15" s="1"/>
  <c r="N26" i="15" a="1"/>
  <c r="N26" i="15" s="1"/>
  <c r="O26" i="15" a="1"/>
  <c r="O26" i="15" s="1"/>
  <c r="P26" i="15" a="1"/>
  <c r="P26" i="15" s="1"/>
  <c r="Q26" i="15" a="1"/>
  <c r="Q26" i="15" s="1"/>
  <c r="R26" i="15" a="1"/>
  <c r="R26" i="15" s="1"/>
  <c r="I27" i="15" a="1"/>
  <c r="I27" i="15" s="1"/>
  <c r="J27" i="15" a="1"/>
  <c r="J27" i="15" s="1"/>
  <c r="K27" i="15" a="1"/>
  <c r="K27" i="15" s="1"/>
  <c r="L27" i="15" a="1"/>
  <c r="L27" i="15" s="1"/>
  <c r="M27" i="15" a="1"/>
  <c r="M27" i="15" s="1"/>
  <c r="N27" i="15" a="1"/>
  <c r="N27" i="15" s="1"/>
  <c r="O27" i="15" a="1"/>
  <c r="O27" i="15" s="1"/>
  <c r="P27" i="15" a="1"/>
  <c r="P27" i="15" s="1"/>
  <c r="Q27" i="15" a="1"/>
  <c r="Q27" i="15" s="1"/>
  <c r="R27" i="15" a="1"/>
  <c r="R27" i="15" s="1"/>
  <c r="I28" i="15" a="1"/>
  <c r="I28" i="15" s="1"/>
  <c r="J28" i="15" a="1"/>
  <c r="J28" i="15" s="1"/>
  <c r="K28" i="15" a="1"/>
  <c r="K28" i="15" s="1"/>
  <c r="L28" i="15" a="1"/>
  <c r="L28" i="15" s="1"/>
  <c r="M28" i="15" a="1"/>
  <c r="M28" i="15" s="1"/>
  <c r="N28" i="15" a="1"/>
  <c r="N28" i="15" s="1"/>
  <c r="O28" i="15" a="1"/>
  <c r="O28" i="15" s="1"/>
  <c r="P28" i="15" a="1"/>
  <c r="P28" i="15" s="1"/>
  <c r="Q28" i="15" a="1"/>
  <c r="Q28" i="15" s="1"/>
  <c r="R28" i="15" a="1"/>
  <c r="R28" i="15" s="1"/>
  <c r="I29" i="15" a="1"/>
  <c r="I29" i="15" s="1"/>
  <c r="J29" i="15" a="1"/>
  <c r="J29" i="15" s="1"/>
  <c r="K29" i="15" a="1"/>
  <c r="K29" i="15" s="1"/>
  <c r="L29" i="15" a="1"/>
  <c r="L29" i="15" s="1"/>
  <c r="M29" i="15" a="1"/>
  <c r="M29" i="15" s="1"/>
  <c r="N29" i="15" a="1"/>
  <c r="N29" i="15" s="1"/>
  <c r="O29" i="15" a="1"/>
  <c r="O29" i="15" s="1"/>
  <c r="P29" i="15" a="1"/>
  <c r="P29" i="15" s="1"/>
  <c r="Q29" i="15" a="1"/>
  <c r="Q29" i="15" s="1"/>
  <c r="R29" i="15" a="1"/>
  <c r="R29" i="15" s="1"/>
  <c r="I32" i="15" a="1"/>
  <c r="I32" i="15" s="1"/>
  <c r="J32" i="15" a="1"/>
  <c r="J32" i="15" s="1"/>
  <c r="K32" i="15" a="1"/>
  <c r="K32" i="15" s="1"/>
  <c r="L32" i="15" a="1"/>
  <c r="L32" i="15" s="1"/>
  <c r="M32" i="15" a="1"/>
  <c r="M32" i="15" s="1"/>
  <c r="N32" i="15" a="1"/>
  <c r="N32" i="15" s="1"/>
  <c r="O32" i="15" a="1"/>
  <c r="O32" i="15" s="1"/>
  <c r="P32" i="15" a="1"/>
  <c r="P32" i="15" s="1"/>
  <c r="Q32" i="15" a="1"/>
  <c r="Q32" i="15" s="1"/>
  <c r="R32" i="15" a="1"/>
  <c r="R32" i="15" s="1"/>
  <c r="I33" i="15" a="1"/>
  <c r="I33" i="15" s="1"/>
  <c r="J33" i="15" a="1"/>
  <c r="J33" i="15" s="1"/>
  <c r="K33" i="15" a="1"/>
  <c r="K33" i="15" s="1"/>
  <c r="L33" i="15" a="1"/>
  <c r="L33" i="15" s="1"/>
  <c r="M33" i="15" a="1"/>
  <c r="M33" i="15" s="1"/>
  <c r="N33" i="15" a="1"/>
  <c r="N33" i="15" s="1"/>
  <c r="O33" i="15" a="1"/>
  <c r="O33" i="15" s="1"/>
  <c r="P33" i="15" a="1"/>
  <c r="P33" i="15" s="1"/>
  <c r="Q33" i="15" a="1"/>
  <c r="Q33" i="15" s="1"/>
  <c r="R33" i="15" a="1"/>
  <c r="R33" i="15" s="1"/>
  <c r="I34" i="15" a="1"/>
  <c r="I34" i="15" s="1"/>
  <c r="J34" i="15" a="1"/>
  <c r="J34" i="15" s="1"/>
  <c r="K34" i="15" a="1"/>
  <c r="K34" i="15" s="1"/>
  <c r="L34" i="15" a="1"/>
  <c r="L34" i="15" s="1"/>
  <c r="M34" i="15" a="1"/>
  <c r="M34" i="15" s="1"/>
  <c r="N34" i="15" a="1"/>
  <c r="N34" i="15" s="1"/>
  <c r="O34" i="15" a="1"/>
  <c r="O34" i="15" s="1"/>
  <c r="P34" i="15" a="1"/>
  <c r="P34" i="15" s="1"/>
  <c r="Q34" i="15" a="1"/>
  <c r="Q34" i="15" s="1"/>
  <c r="R34" i="15" a="1"/>
  <c r="R34" i="15" s="1"/>
  <c r="I35" i="15" a="1"/>
  <c r="I35" i="15" s="1"/>
  <c r="J35" i="15" a="1"/>
  <c r="J35" i="15" s="1"/>
  <c r="K35" i="15" a="1"/>
  <c r="K35" i="15" s="1"/>
  <c r="L35" i="15" a="1"/>
  <c r="L35" i="15" s="1"/>
  <c r="M35" i="15" a="1"/>
  <c r="M35" i="15" s="1"/>
  <c r="N35" i="15" a="1"/>
  <c r="N35" i="15" s="1"/>
  <c r="O35" i="15" a="1"/>
  <c r="O35" i="15" s="1"/>
  <c r="P35" i="15" a="1"/>
  <c r="P35" i="15" s="1"/>
  <c r="Q35" i="15" a="1"/>
  <c r="Q35" i="15" s="1"/>
  <c r="R35" i="15" a="1"/>
  <c r="R35" i="15" s="1"/>
  <c r="I36" i="15" a="1"/>
  <c r="I36" i="15" s="1"/>
  <c r="J36" i="15" a="1"/>
  <c r="J36" i="15" s="1"/>
  <c r="K36" i="15" a="1"/>
  <c r="K36" i="15" s="1"/>
  <c r="L36" i="15" a="1"/>
  <c r="L36" i="15" s="1"/>
  <c r="M36" i="15" a="1"/>
  <c r="M36" i="15" s="1"/>
  <c r="N36" i="15" a="1"/>
  <c r="N36" i="15" s="1"/>
  <c r="O36" i="15" a="1"/>
  <c r="O36" i="15" s="1"/>
  <c r="P36" i="15" a="1"/>
  <c r="P36" i="15" s="1"/>
  <c r="Q36" i="15" a="1"/>
  <c r="Q36" i="15" s="1"/>
  <c r="R36" i="15" a="1"/>
  <c r="R36" i="15" s="1"/>
  <c r="I37" i="15" a="1"/>
  <c r="I37" i="15" s="1"/>
  <c r="J37" i="15" a="1"/>
  <c r="J37" i="15" s="1"/>
  <c r="K37" i="15" a="1"/>
  <c r="K37" i="15" s="1"/>
  <c r="L37" i="15" a="1"/>
  <c r="L37" i="15" s="1"/>
  <c r="M37" i="15" a="1"/>
  <c r="M37" i="15" s="1"/>
  <c r="N37" i="15" a="1"/>
  <c r="N37" i="15" s="1"/>
  <c r="O37" i="15" a="1"/>
  <c r="O37" i="15" s="1"/>
  <c r="P37" i="15" a="1"/>
  <c r="P37" i="15" s="1"/>
  <c r="Q37" i="15" a="1"/>
  <c r="Q37" i="15" s="1"/>
  <c r="R37" i="15" a="1"/>
  <c r="R37" i="15" s="1"/>
  <c r="I38" i="15" a="1"/>
  <c r="I38" i="15" s="1"/>
  <c r="J38" i="15" a="1"/>
  <c r="J38" i="15" s="1"/>
  <c r="K38" i="15" a="1"/>
  <c r="K38" i="15" s="1"/>
  <c r="L38" i="15" a="1"/>
  <c r="L38" i="15" s="1"/>
  <c r="M38" i="15" a="1"/>
  <c r="M38" i="15" s="1"/>
  <c r="N38" i="15" a="1"/>
  <c r="N38" i="15" s="1"/>
  <c r="O38" i="15" a="1"/>
  <c r="O38" i="15" s="1"/>
  <c r="P38" i="15" a="1"/>
  <c r="P38" i="15" s="1"/>
  <c r="Q38" i="15" a="1"/>
  <c r="Q38" i="15" s="1"/>
  <c r="R38" i="15" a="1"/>
  <c r="R38" i="15" s="1"/>
  <c r="I39" i="15" a="1"/>
  <c r="I39" i="15" s="1"/>
  <c r="J39" i="15" a="1"/>
  <c r="J39" i="15" s="1"/>
  <c r="K39" i="15" a="1"/>
  <c r="K39" i="15" s="1"/>
  <c r="L39" i="15" a="1"/>
  <c r="L39" i="15" s="1"/>
  <c r="M39" i="15" a="1"/>
  <c r="M39" i="15" s="1"/>
  <c r="N39" i="15" a="1"/>
  <c r="N39" i="15" s="1"/>
  <c r="O39" i="15" a="1"/>
  <c r="O39" i="15" s="1"/>
  <c r="P39" i="15" a="1"/>
  <c r="P39" i="15" s="1"/>
  <c r="Q39" i="15" a="1"/>
  <c r="Q39" i="15" s="1"/>
  <c r="R39" i="15" a="1"/>
  <c r="R39" i="15" s="1"/>
  <c r="I40" i="15" a="1"/>
  <c r="I40" i="15" s="1"/>
  <c r="J40" i="15" a="1"/>
  <c r="J40" i="15" s="1"/>
  <c r="K40" i="15" a="1"/>
  <c r="K40" i="15" s="1"/>
  <c r="L40" i="15" a="1"/>
  <c r="L40" i="15" s="1"/>
  <c r="M40" i="15" a="1"/>
  <c r="M40" i="15" s="1"/>
  <c r="N40" i="15" a="1"/>
  <c r="N40" i="15" s="1"/>
  <c r="O40" i="15" a="1"/>
  <c r="O40" i="15" s="1"/>
  <c r="P40" i="15" a="1"/>
  <c r="P40" i="15" s="1"/>
  <c r="Q40" i="15" a="1"/>
  <c r="Q40" i="15" s="1"/>
  <c r="R40" i="15" a="1"/>
  <c r="R40" i="15" s="1"/>
  <c r="I41" i="15" a="1"/>
  <c r="I41" i="15" s="1"/>
  <c r="J41" i="15" a="1"/>
  <c r="J41" i="15" s="1"/>
  <c r="K41" i="15" a="1"/>
  <c r="K41" i="15" s="1"/>
  <c r="L41" i="15" a="1"/>
  <c r="L41" i="15" s="1"/>
  <c r="M41" i="15" a="1"/>
  <c r="M41" i="15" s="1"/>
  <c r="N41" i="15" a="1"/>
  <c r="N41" i="15" s="1"/>
  <c r="O41" i="15" a="1"/>
  <c r="O41" i="15" s="1"/>
  <c r="P41" i="15" a="1"/>
  <c r="P41" i="15" s="1"/>
  <c r="Q41" i="15" a="1"/>
  <c r="Q41" i="15" s="1"/>
  <c r="R41" i="15" a="1"/>
  <c r="R41" i="15" s="1"/>
  <c r="I42" i="15" a="1"/>
  <c r="I42" i="15" s="1"/>
  <c r="J42" i="15" a="1"/>
  <c r="J42" i="15" s="1"/>
  <c r="K42" i="15" a="1"/>
  <c r="K42" i="15" s="1"/>
  <c r="L42" i="15" a="1"/>
  <c r="L42" i="15" s="1"/>
  <c r="M42" i="15" a="1"/>
  <c r="M42" i="15" s="1"/>
  <c r="N42" i="15" a="1"/>
  <c r="N42" i="15" s="1"/>
  <c r="O42" i="15" a="1"/>
  <c r="O42" i="15" s="1"/>
  <c r="P42" i="15" a="1"/>
  <c r="P42" i="15" s="1"/>
  <c r="Q42" i="15" a="1"/>
  <c r="Q42" i="15" s="1"/>
  <c r="R42" i="15" a="1"/>
  <c r="R42" i="15" s="1"/>
  <c r="I43" i="15" a="1"/>
  <c r="I43" i="15" s="1"/>
  <c r="J43" i="15" a="1"/>
  <c r="J43" i="15" s="1"/>
  <c r="K43" i="15" a="1"/>
  <c r="K43" i="15" s="1"/>
  <c r="L43" i="15" a="1"/>
  <c r="L43" i="15" s="1"/>
  <c r="M43" i="15" a="1"/>
  <c r="M43" i="15" s="1"/>
  <c r="N43" i="15" a="1"/>
  <c r="N43" i="15" s="1"/>
  <c r="O43" i="15" a="1"/>
  <c r="O43" i="15" s="1"/>
  <c r="P43" i="15" a="1"/>
  <c r="P43" i="15" s="1"/>
  <c r="Q43" i="15" a="1"/>
  <c r="Q43" i="15" s="1"/>
  <c r="R43" i="15" a="1"/>
  <c r="R43" i="15" s="1"/>
  <c r="I45" i="15" a="1"/>
  <c r="I45" i="15" s="1"/>
  <c r="J45" i="15" a="1"/>
  <c r="J45" i="15" s="1"/>
  <c r="K45" i="15" a="1"/>
  <c r="K45" i="15" s="1"/>
  <c r="L45" i="15" a="1"/>
  <c r="L45" i="15" s="1"/>
  <c r="M45" i="15" a="1"/>
  <c r="M45" i="15" s="1"/>
  <c r="N45" i="15" a="1"/>
  <c r="N45" i="15" s="1"/>
  <c r="O45" i="15" a="1"/>
  <c r="O45" i="15" s="1"/>
  <c r="P45" i="15" a="1"/>
  <c r="P45" i="15" s="1"/>
  <c r="Q45" i="15" a="1"/>
  <c r="Q45" i="15" s="1"/>
  <c r="R45" i="15" a="1"/>
  <c r="R45" i="15" s="1"/>
  <c r="I46" i="15" a="1"/>
  <c r="I46" i="15" s="1"/>
  <c r="J46" i="15" a="1"/>
  <c r="J46" i="15" s="1"/>
  <c r="K46" i="15" a="1"/>
  <c r="K46" i="15" s="1"/>
  <c r="L46" i="15" a="1"/>
  <c r="L46" i="15" s="1"/>
  <c r="M46" i="15" a="1"/>
  <c r="M46" i="15" s="1"/>
  <c r="N46" i="15" a="1"/>
  <c r="N46" i="15" s="1"/>
  <c r="O46" i="15" a="1"/>
  <c r="O46" i="15" s="1"/>
  <c r="P46" i="15" a="1"/>
  <c r="P46" i="15" s="1"/>
  <c r="Q46" i="15" a="1"/>
  <c r="Q46" i="15" s="1"/>
  <c r="R46" i="15" a="1"/>
  <c r="R46" i="15" s="1"/>
  <c r="I47" i="15" a="1"/>
  <c r="I47" i="15" s="1"/>
  <c r="J47" i="15" a="1"/>
  <c r="J47" i="15" s="1"/>
  <c r="K47" i="15" a="1"/>
  <c r="K47" i="15" s="1"/>
  <c r="L47" i="15" a="1"/>
  <c r="L47" i="15" s="1"/>
  <c r="M47" i="15" a="1"/>
  <c r="M47" i="15" s="1"/>
  <c r="N47" i="15" a="1"/>
  <c r="N47" i="15" s="1"/>
  <c r="O47" i="15" a="1"/>
  <c r="O47" i="15" s="1"/>
  <c r="P47" i="15" a="1"/>
  <c r="P47" i="15" s="1"/>
  <c r="Q47" i="15" a="1"/>
  <c r="Q47" i="15" s="1"/>
  <c r="R47" i="15" a="1"/>
  <c r="R47" i="15" s="1"/>
  <c r="I50" i="15" a="1"/>
  <c r="I50" i="15" s="1"/>
  <c r="J50" i="15" a="1"/>
  <c r="J50" i="15" s="1"/>
  <c r="K50" i="15" a="1"/>
  <c r="K50" i="15" s="1"/>
  <c r="L50" i="15" a="1"/>
  <c r="L50" i="15" s="1"/>
  <c r="M50" i="15" a="1"/>
  <c r="M50" i="15" s="1"/>
  <c r="N50" i="15" a="1"/>
  <c r="N50" i="15" s="1"/>
  <c r="O50" i="15" a="1"/>
  <c r="O50" i="15" s="1"/>
  <c r="P50" i="15" a="1"/>
  <c r="P50" i="15" s="1"/>
  <c r="Q50" i="15" a="1"/>
  <c r="Q50" i="15" s="1"/>
  <c r="R50" i="15" a="1"/>
  <c r="R50" i="15" s="1"/>
  <c r="I51" i="15" a="1"/>
  <c r="I51" i="15" s="1"/>
  <c r="J51" i="15" a="1"/>
  <c r="J51" i="15" s="1"/>
  <c r="K51" i="15" a="1"/>
  <c r="K51" i="15" s="1"/>
  <c r="L51" i="15" a="1"/>
  <c r="L51" i="15" s="1"/>
  <c r="M51" i="15" a="1"/>
  <c r="M51" i="15" s="1"/>
  <c r="N51" i="15" a="1"/>
  <c r="N51" i="15" s="1"/>
  <c r="O51" i="15" a="1"/>
  <c r="O51" i="15" s="1"/>
  <c r="P51" i="15" a="1"/>
  <c r="P51" i="15" s="1"/>
  <c r="Q51" i="15" a="1"/>
  <c r="Q51" i="15" s="1"/>
  <c r="R51" i="15" a="1"/>
  <c r="R51" i="15" s="1"/>
  <c r="I60" i="15" a="1"/>
  <c r="I60" i="15" s="1"/>
  <c r="J60" i="15" a="1"/>
  <c r="J60" i="15" s="1"/>
  <c r="K60" i="15" a="1"/>
  <c r="K60" i="15" s="1"/>
  <c r="L60" i="15" a="1"/>
  <c r="L60" i="15" s="1"/>
  <c r="M60" i="15" a="1"/>
  <c r="M60" i="15" s="1"/>
  <c r="N60" i="15" a="1"/>
  <c r="N60" i="15" s="1"/>
  <c r="O60" i="15" a="1"/>
  <c r="O60" i="15" s="1"/>
  <c r="P60" i="15" a="1"/>
  <c r="P60" i="15" s="1"/>
  <c r="Q60" i="15" a="1"/>
  <c r="Q60" i="15" s="1"/>
  <c r="R60" i="15" a="1"/>
  <c r="R60" i="15" s="1"/>
  <c r="I61" i="15" a="1"/>
  <c r="I61" i="15" s="1"/>
  <c r="J61" i="15" a="1"/>
  <c r="J61" i="15" s="1"/>
  <c r="K61" i="15" a="1"/>
  <c r="K61" i="15" s="1"/>
  <c r="L61" i="15" a="1"/>
  <c r="L61" i="15" s="1"/>
  <c r="M61" i="15" a="1"/>
  <c r="M61" i="15" s="1"/>
  <c r="N61" i="15" a="1"/>
  <c r="N61" i="15" s="1"/>
  <c r="O61" i="15" a="1"/>
  <c r="O61" i="15" s="1"/>
  <c r="P61" i="15" a="1"/>
  <c r="P61" i="15" s="1"/>
  <c r="Q61" i="15" a="1"/>
  <c r="Q61" i="15" s="1"/>
  <c r="R61" i="15" a="1"/>
  <c r="R61" i="15" s="1"/>
  <c r="I62" i="15" a="1"/>
  <c r="I62" i="15" s="1"/>
  <c r="J62" i="15" a="1"/>
  <c r="J62" i="15" s="1"/>
  <c r="K62" i="15" a="1"/>
  <c r="K62" i="15" s="1"/>
  <c r="L62" i="15" a="1"/>
  <c r="L62" i="15" s="1"/>
  <c r="M62" i="15" a="1"/>
  <c r="M62" i="15" s="1"/>
  <c r="N62" i="15" a="1"/>
  <c r="N62" i="15" s="1"/>
  <c r="O62" i="15" a="1"/>
  <c r="O62" i="15" s="1"/>
  <c r="P62" i="15" a="1"/>
  <c r="P62" i="15" s="1"/>
  <c r="Q62" i="15" a="1"/>
  <c r="Q62" i="15" s="1"/>
  <c r="R62" i="15" a="1"/>
  <c r="R62" i="15" s="1"/>
  <c r="I63" i="15" a="1"/>
  <c r="I63" i="15" s="1"/>
  <c r="J63" i="15" a="1"/>
  <c r="J63" i="15" s="1"/>
  <c r="K63" i="15" a="1"/>
  <c r="K63" i="15" s="1"/>
  <c r="L63" i="15" a="1"/>
  <c r="L63" i="15" s="1"/>
  <c r="M63" i="15" a="1"/>
  <c r="M63" i="15" s="1"/>
  <c r="N63" i="15" a="1"/>
  <c r="N63" i="15" s="1"/>
  <c r="O63" i="15" a="1"/>
  <c r="O63" i="15" s="1"/>
  <c r="P63" i="15" a="1"/>
  <c r="P63" i="15" s="1"/>
  <c r="Q63" i="15" a="1"/>
  <c r="Q63" i="15" s="1"/>
  <c r="R63" i="15" a="1"/>
  <c r="R63" i="15" s="1"/>
  <c r="I64" i="15" a="1"/>
  <c r="I64" i="15" s="1"/>
  <c r="J64" i="15" a="1"/>
  <c r="J64" i="15" s="1"/>
  <c r="K64" i="15" a="1"/>
  <c r="K64" i="15" s="1"/>
  <c r="L64" i="15" a="1"/>
  <c r="L64" i="15" s="1"/>
  <c r="M64" i="15" a="1"/>
  <c r="M64" i="15" s="1"/>
  <c r="N64" i="15" a="1"/>
  <c r="N64" i="15" s="1"/>
  <c r="O64" i="15" a="1"/>
  <c r="O64" i="15" s="1"/>
  <c r="Q64" i="15" a="1"/>
  <c r="Q64" i="15" s="1"/>
  <c r="R64" i="15" a="1"/>
  <c r="R64" i="15" s="1"/>
  <c r="I65" i="15" a="1"/>
  <c r="I65" i="15" s="1"/>
  <c r="J65" i="15" a="1"/>
  <c r="J65" i="15" s="1"/>
  <c r="K65" i="15" a="1"/>
  <c r="K65" i="15" s="1"/>
  <c r="L65" i="15" a="1"/>
  <c r="L65" i="15" s="1"/>
  <c r="M65" i="15" a="1"/>
  <c r="M65" i="15" s="1"/>
  <c r="N65" i="15" a="1"/>
  <c r="N65" i="15" s="1"/>
  <c r="O65" i="15" a="1"/>
  <c r="O65" i="15" s="1"/>
  <c r="P65" i="15" a="1"/>
  <c r="P65" i="15" s="1"/>
  <c r="Q65" i="15" a="1"/>
  <c r="Q65" i="15" s="1"/>
  <c r="R65" i="15" a="1"/>
  <c r="R65" i="15" s="1"/>
  <c r="I66" i="15" a="1"/>
  <c r="I66" i="15" s="1"/>
  <c r="J66" i="15" a="1"/>
  <c r="J66" i="15" s="1"/>
  <c r="K66" i="15" a="1"/>
  <c r="K66" i="15" s="1"/>
  <c r="L66" i="15" a="1"/>
  <c r="L66" i="15" s="1"/>
  <c r="M66" i="15" a="1"/>
  <c r="M66" i="15" s="1"/>
  <c r="N66" i="15" a="1"/>
  <c r="N66" i="15" s="1"/>
  <c r="O66" i="15" a="1"/>
  <c r="O66" i="15" s="1"/>
  <c r="P66" i="15" a="1"/>
  <c r="P66" i="15" s="1"/>
  <c r="Q66" i="15" a="1"/>
  <c r="Q66" i="15" s="1"/>
  <c r="R66" i="15" a="1"/>
  <c r="R66" i="15" s="1"/>
  <c r="I67" i="15" a="1"/>
  <c r="I67" i="15" s="1"/>
  <c r="J67" i="15" a="1"/>
  <c r="J67" i="15" s="1"/>
  <c r="K67" i="15" a="1"/>
  <c r="K67" i="15" s="1"/>
  <c r="L67" i="15" a="1"/>
  <c r="L67" i="15" s="1"/>
  <c r="M67" i="15" a="1"/>
  <c r="M67" i="15" s="1"/>
  <c r="N67" i="15" a="1"/>
  <c r="N67" i="15" s="1"/>
  <c r="O67" i="15" a="1"/>
  <c r="O67" i="15" s="1"/>
  <c r="P67" i="15" a="1"/>
  <c r="P67" i="15" s="1"/>
  <c r="Q67" i="15" a="1"/>
  <c r="Q67" i="15" s="1"/>
  <c r="R67" i="15" a="1"/>
  <c r="R67" i="15" s="1"/>
  <c r="I68" i="15" a="1"/>
  <c r="I68" i="15" s="1"/>
  <c r="J68" i="15" a="1"/>
  <c r="J68" i="15" s="1"/>
  <c r="K68" i="15" a="1"/>
  <c r="K68" i="15" s="1"/>
  <c r="L68" i="15" a="1"/>
  <c r="L68" i="15" s="1"/>
  <c r="M68" i="15" a="1"/>
  <c r="M68" i="15" s="1"/>
  <c r="N68" i="15" a="1"/>
  <c r="N68" i="15" s="1"/>
  <c r="O68" i="15" a="1"/>
  <c r="O68" i="15" s="1"/>
  <c r="P68" i="15" a="1"/>
  <c r="P68" i="15" s="1"/>
  <c r="Q68" i="15" a="1"/>
  <c r="Q68" i="15" s="1"/>
  <c r="R68" i="15" a="1"/>
  <c r="R68" i="15" s="1"/>
  <c r="I69" i="15" a="1"/>
  <c r="I69" i="15" s="1"/>
  <c r="J69" i="15" a="1"/>
  <c r="J69" i="15" s="1"/>
  <c r="K69" i="15" a="1"/>
  <c r="K69" i="15" s="1"/>
  <c r="L69" i="15" a="1"/>
  <c r="L69" i="15" s="1"/>
  <c r="M69" i="15" a="1"/>
  <c r="M69" i="15" s="1"/>
  <c r="N69" i="15" a="1"/>
  <c r="N69" i="15" s="1"/>
  <c r="O69" i="15" a="1"/>
  <c r="O69" i="15" s="1"/>
  <c r="P69" i="15" a="1"/>
  <c r="P69" i="15" s="1"/>
  <c r="Q69" i="15" a="1"/>
  <c r="Q69" i="15" s="1"/>
  <c r="R69" i="15" a="1"/>
  <c r="R69" i="15" s="1"/>
  <c r="I70" i="15" a="1"/>
  <c r="I70" i="15" s="1"/>
  <c r="J70" i="15" a="1"/>
  <c r="J70" i="15" s="1"/>
  <c r="K70" i="15" a="1"/>
  <c r="K70" i="15" s="1"/>
  <c r="L70" i="15" a="1"/>
  <c r="L70" i="15" s="1"/>
  <c r="M70" i="15" a="1"/>
  <c r="M70" i="15" s="1"/>
  <c r="N70" i="15" a="1"/>
  <c r="N70" i="15" s="1"/>
  <c r="O70" i="15" a="1"/>
  <c r="O70" i="15" s="1"/>
  <c r="P70" i="15" a="1"/>
  <c r="P70" i="15" s="1"/>
  <c r="Q70" i="15" a="1"/>
  <c r="Q70" i="15" s="1"/>
  <c r="R70" i="15" a="1"/>
  <c r="R70" i="15" s="1"/>
  <c r="I71" i="15" a="1"/>
  <c r="I71" i="15" s="1"/>
  <c r="J71" i="15" a="1"/>
  <c r="J71" i="15" s="1"/>
  <c r="K71" i="15" a="1"/>
  <c r="K71" i="15" s="1"/>
  <c r="L71" i="15" a="1"/>
  <c r="L71" i="15" s="1"/>
  <c r="M71" i="15" a="1"/>
  <c r="M71" i="15" s="1"/>
  <c r="N71" i="15" a="1"/>
  <c r="N71" i="15" s="1"/>
  <c r="O71" i="15" a="1"/>
  <c r="O71" i="15" s="1"/>
  <c r="P71" i="15" a="1"/>
  <c r="P71" i="15" s="1"/>
  <c r="Q71" i="15" a="1"/>
  <c r="Q71" i="15" s="1"/>
  <c r="R71" i="15" a="1"/>
  <c r="R71" i="15" s="1"/>
  <c r="I72" i="15" a="1"/>
  <c r="I72" i="15" s="1"/>
  <c r="J72" i="15" a="1"/>
  <c r="J72" i="15" s="1"/>
  <c r="K72" i="15" a="1"/>
  <c r="K72" i="15" s="1"/>
  <c r="L72" i="15" a="1"/>
  <c r="L72" i="15" s="1"/>
  <c r="M72" i="15" a="1"/>
  <c r="M72" i="15" s="1"/>
  <c r="N72" i="15" a="1"/>
  <c r="N72" i="15" s="1"/>
  <c r="O72" i="15" a="1"/>
  <c r="O72" i="15" s="1"/>
  <c r="P72" i="15" a="1"/>
  <c r="P72" i="15" s="1"/>
  <c r="Q72" i="15" a="1"/>
  <c r="Q72" i="15" s="1"/>
  <c r="R72" i="15" a="1"/>
  <c r="R72" i="15" s="1"/>
  <c r="I73" i="15" a="1"/>
  <c r="I73" i="15" s="1"/>
  <c r="J73" i="15" a="1"/>
  <c r="J73" i="15" s="1"/>
  <c r="K73" i="15" a="1"/>
  <c r="K73" i="15" s="1"/>
  <c r="L73" i="15" a="1"/>
  <c r="L73" i="15" s="1"/>
  <c r="M73" i="15" a="1"/>
  <c r="M73" i="15" s="1"/>
  <c r="N73" i="15" a="1"/>
  <c r="N73" i="15" s="1"/>
  <c r="O73" i="15" a="1"/>
  <c r="O73" i="15" s="1"/>
  <c r="P73" i="15" a="1"/>
  <c r="P73" i="15" s="1"/>
  <c r="Q73" i="15" a="1"/>
  <c r="Q73" i="15" s="1"/>
  <c r="R73" i="15" a="1"/>
  <c r="R73" i="15" s="1"/>
  <c r="I74" i="15" a="1"/>
  <c r="I74" i="15" s="1"/>
  <c r="J74" i="15" a="1"/>
  <c r="J74" i="15" s="1"/>
  <c r="K74" i="15" a="1"/>
  <c r="K74" i="15" s="1"/>
  <c r="L74" i="15" a="1"/>
  <c r="L74" i="15" s="1"/>
  <c r="M74" i="15" a="1"/>
  <c r="M74" i="15" s="1"/>
  <c r="N74" i="15" a="1"/>
  <c r="N74" i="15" s="1"/>
  <c r="O74" i="15" a="1"/>
  <c r="O74" i="15" s="1"/>
  <c r="P74" i="15" a="1"/>
  <c r="P74" i="15" s="1"/>
  <c r="Q74" i="15" a="1"/>
  <c r="Q74" i="15" s="1"/>
  <c r="R74" i="15" a="1"/>
  <c r="R74" i="15" s="1"/>
  <c r="I75" i="15" a="1"/>
  <c r="I75" i="15" s="1"/>
  <c r="J75" i="15" a="1"/>
  <c r="J75" i="15" s="1"/>
  <c r="K75" i="15" a="1"/>
  <c r="K75" i="15" s="1"/>
  <c r="L75" i="15" a="1"/>
  <c r="L75" i="15" s="1"/>
  <c r="M75" i="15" a="1"/>
  <c r="M75" i="15" s="1"/>
  <c r="N75" i="15" a="1"/>
  <c r="N75" i="15" s="1"/>
  <c r="O75" i="15" a="1"/>
  <c r="O75" i="15" s="1"/>
  <c r="P75" i="15" a="1"/>
  <c r="P75" i="15" s="1"/>
  <c r="Q75" i="15" a="1"/>
  <c r="Q75" i="15" s="1"/>
  <c r="R75" i="15" a="1"/>
  <c r="R75" i="15" s="1"/>
  <c r="I76" i="15" a="1"/>
  <c r="I76" i="15" s="1"/>
  <c r="J76" i="15" a="1"/>
  <c r="J76" i="15" s="1"/>
  <c r="K76" i="15" a="1"/>
  <c r="K76" i="15" s="1"/>
  <c r="L76" i="15" a="1"/>
  <c r="L76" i="15" s="1"/>
  <c r="M76" i="15" a="1"/>
  <c r="M76" i="15" s="1"/>
  <c r="N76" i="15" a="1"/>
  <c r="N76" i="15" s="1"/>
  <c r="O76" i="15" a="1"/>
  <c r="O76" i="15" s="1"/>
  <c r="P76" i="15" a="1"/>
  <c r="P76" i="15" s="1"/>
  <c r="Q76" i="15" a="1"/>
  <c r="Q76" i="15" s="1"/>
  <c r="R76" i="15" a="1"/>
  <c r="R76" i="15" s="1"/>
  <c r="I77" i="15" a="1"/>
  <c r="I77" i="15" s="1"/>
  <c r="J77" i="15" a="1"/>
  <c r="J77" i="15" s="1"/>
  <c r="K77" i="15" a="1"/>
  <c r="K77" i="15" s="1"/>
  <c r="L77" i="15" a="1"/>
  <c r="L77" i="15" s="1"/>
  <c r="M77" i="15" a="1"/>
  <c r="M77" i="15" s="1"/>
  <c r="N77" i="15" a="1"/>
  <c r="N77" i="15" s="1"/>
  <c r="O77" i="15" a="1"/>
  <c r="O77" i="15" s="1"/>
  <c r="P77" i="15" a="1"/>
  <c r="P77" i="15" s="1"/>
  <c r="Q77" i="15" a="1"/>
  <c r="Q77" i="15" s="1"/>
  <c r="R77" i="15" a="1"/>
  <c r="R77" i="15" s="1"/>
  <c r="I78" i="15" a="1"/>
  <c r="I78" i="15" s="1"/>
  <c r="J78" i="15" a="1"/>
  <c r="J78" i="15" s="1"/>
  <c r="K78" i="15" a="1"/>
  <c r="K78" i="15" s="1"/>
  <c r="L78" i="15" a="1"/>
  <c r="L78" i="15" s="1"/>
  <c r="M78" i="15" a="1"/>
  <c r="M78" i="15" s="1"/>
  <c r="N78" i="15" a="1"/>
  <c r="N78" i="15" s="1"/>
  <c r="O78" i="15" a="1"/>
  <c r="O78" i="15" s="1"/>
  <c r="P78" i="15" a="1"/>
  <c r="P78" i="15" s="1"/>
  <c r="Q78" i="15" a="1"/>
  <c r="Q78" i="15" s="1"/>
  <c r="R78" i="15" a="1"/>
  <c r="R78" i="15" s="1"/>
  <c r="I79" i="15" a="1"/>
  <c r="I79" i="15" s="1"/>
  <c r="J79" i="15" a="1"/>
  <c r="J79" i="15" s="1"/>
  <c r="K79" i="15" a="1"/>
  <c r="K79" i="15" s="1"/>
  <c r="L79" i="15" a="1"/>
  <c r="L79" i="15" s="1"/>
  <c r="M79" i="15" a="1"/>
  <c r="M79" i="15" s="1"/>
  <c r="N79" i="15" a="1"/>
  <c r="N79" i="15" s="1"/>
  <c r="O79" i="15" a="1"/>
  <c r="O79" i="15" s="1"/>
  <c r="P79" i="15" a="1"/>
  <c r="P79" i="15" s="1"/>
  <c r="Q79" i="15" a="1"/>
  <c r="Q79" i="15" s="1"/>
  <c r="R79" i="15" a="1"/>
  <c r="R79" i="15" s="1"/>
  <c r="I80" i="15" a="1"/>
  <c r="I80" i="15" s="1"/>
  <c r="J80" i="15" a="1"/>
  <c r="J80" i="15" s="1"/>
  <c r="K80" i="15" a="1"/>
  <c r="K80" i="15" s="1"/>
  <c r="L80" i="15" a="1"/>
  <c r="L80" i="15" s="1"/>
  <c r="M80" i="15" a="1"/>
  <c r="M80" i="15" s="1"/>
  <c r="N80" i="15" a="1"/>
  <c r="N80" i="15" s="1"/>
  <c r="O80" i="15" a="1"/>
  <c r="O80" i="15" s="1"/>
  <c r="P80" i="15" a="1"/>
  <c r="P80" i="15" s="1"/>
  <c r="Q80" i="15" a="1"/>
  <c r="Q80" i="15" s="1"/>
  <c r="R80" i="15" a="1"/>
  <c r="R80" i="15" s="1"/>
  <c r="I81" i="15" a="1"/>
  <c r="I81" i="15" s="1"/>
  <c r="J81" i="15" a="1"/>
  <c r="J81" i="15" s="1"/>
  <c r="K81" i="15" a="1"/>
  <c r="K81" i="15" s="1"/>
  <c r="L81" i="15" a="1"/>
  <c r="L81" i="15" s="1"/>
  <c r="M81" i="15" a="1"/>
  <c r="M81" i="15" s="1"/>
  <c r="N81" i="15" a="1"/>
  <c r="N81" i="15" s="1"/>
  <c r="O81" i="15" a="1"/>
  <c r="O81" i="15" s="1"/>
  <c r="P81" i="15" a="1"/>
  <c r="P81" i="15" s="1"/>
  <c r="Q81" i="15" a="1"/>
  <c r="Q81" i="15" s="1"/>
  <c r="R81" i="15" a="1"/>
  <c r="R81" i="15" s="1"/>
  <c r="I82" i="15" a="1"/>
  <c r="I82" i="15" s="1"/>
  <c r="J82" i="15" a="1"/>
  <c r="J82" i="15" s="1"/>
  <c r="K82" i="15" a="1"/>
  <c r="K82" i="15" s="1"/>
  <c r="L82" i="15" a="1"/>
  <c r="L82" i="15" s="1"/>
  <c r="M82" i="15" a="1"/>
  <c r="M82" i="15" s="1"/>
  <c r="N82" i="15" a="1"/>
  <c r="N82" i="15" s="1"/>
  <c r="O82" i="15" a="1"/>
  <c r="O82" i="15" s="1"/>
  <c r="P82" i="15" a="1"/>
  <c r="P82" i="15" s="1"/>
  <c r="Q82" i="15" a="1"/>
  <c r="Q82" i="15" s="1"/>
  <c r="R82" i="15" a="1"/>
  <c r="R82" i="15" s="1"/>
  <c r="I83" i="15" a="1"/>
  <c r="I83" i="15" s="1"/>
  <c r="J83" i="15" a="1"/>
  <c r="J83" i="15" s="1"/>
  <c r="K83" i="15" a="1"/>
  <c r="K83" i="15" s="1"/>
  <c r="L83" i="15" a="1"/>
  <c r="L83" i="15" s="1"/>
  <c r="M83" i="15" a="1"/>
  <c r="M83" i="15" s="1"/>
  <c r="N83" i="15" a="1"/>
  <c r="N83" i="15" s="1"/>
  <c r="O83" i="15" a="1"/>
  <c r="O83" i="15" s="1"/>
  <c r="P83" i="15" a="1"/>
  <c r="P83" i="15" s="1"/>
  <c r="Q83" i="15" a="1"/>
  <c r="Q83" i="15" s="1"/>
  <c r="R83" i="15" a="1"/>
  <c r="R83" i="15" s="1"/>
  <c r="I84" i="15" a="1"/>
  <c r="I84" i="15" s="1"/>
  <c r="J84" i="15" a="1"/>
  <c r="J84" i="15" s="1"/>
  <c r="K84" i="15" a="1"/>
  <c r="K84" i="15" s="1"/>
  <c r="L84" i="15" a="1"/>
  <c r="L84" i="15" s="1"/>
  <c r="M84" i="15" a="1"/>
  <c r="M84" i="15" s="1"/>
  <c r="N84" i="15" a="1"/>
  <c r="N84" i="15" s="1"/>
  <c r="O84" i="15" a="1"/>
  <c r="O84" i="15" s="1"/>
  <c r="P84" i="15" a="1"/>
  <c r="P84" i="15" s="1"/>
  <c r="Q84" i="15" a="1"/>
  <c r="Q84" i="15" s="1"/>
  <c r="R84" i="15" a="1"/>
  <c r="R84" i="15" s="1"/>
  <c r="I85" i="15" a="1"/>
  <c r="I85" i="15" s="1"/>
  <c r="J85" i="15" a="1"/>
  <c r="J85" i="15" s="1"/>
  <c r="K85" i="15" a="1"/>
  <c r="K85" i="15" s="1"/>
  <c r="L85" i="15" a="1"/>
  <c r="L85" i="15" s="1"/>
  <c r="M85" i="15" a="1"/>
  <c r="M85" i="15" s="1"/>
  <c r="N85" i="15" a="1"/>
  <c r="N85" i="15" s="1"/>
  <c r="O85" i="15" a="1"/>
  <c r="O85" i="15" s="1"/>
  <c r="P85" i="15" a="1"/>
  <c r="P85" i="15" s="1"/>
  <c r="Q85" i="15" a="1"/>
  <c r="Q85" i="15" s="1"/>
  <c r="R85" i="15" a="1"/>
  <c r="R85" i="15" s="1"/>
  <c r="I86" i="15" a="1"/>
  <c r="I86" i="15" s="1"/>
  <c r="J86" i="15" a="1"/>
  <c r="J86" i="15" s="1"/>
  <c r="K86" i="15" a="1"/>
  <c r="K86" i="15" s="1"/>
  <c r="L86" i="15" a="1"/>
  <c r="L86" i="15" s="1"/>
  <c r="M86" i="15" a="1"/>
  <c r="M86" i="15" s="1"/>
  <c r="N86" i="15" a="1"/>
  <c r="N86" i="15" s="1"/>
  <c r="O86" i="15" a="1"/>
  <c r="O86" i="15" s="1"/>
  <c r="P86" i="15" a="1"/>
  <c r="P86" i="15" s="1"/>
  <c r="Q86" i="15" a="1"/>
  <c r="Q86" i="15" s="1"/>
  <c r="R86" i="15" a="1"/>
  <c r="R86" i="15" s="1"/>
  <c r="I87" i="15" a="1"/>
  <c r="I87" i="15" s="1"/>
  <c r="J87" i="15" a="1"/>
  <c r="J87" i="15" s="1"/>
  <c r="K87" i="15" a="1"/>
  <c r="K87" i="15" s="1"/>
  <c r="L87" i="15" a="1"/>
  <c r="L87" i="15" s="1"/>
  <c r="M87" i="15" a="1"/>
  <c r="M87" i="15" s="1"/>
  <c r="N87" i="15" a="1"/>
  <c r="N87" i="15" s="1"/>
  <c r="O87" i="15" a="1"/>
  <c r="O87" i="15" s="1"/>
  <c r="P87" i="15" a="1"/>
  <c r="P87" i="15" s="1"/>
  <c r="Q87" i="15" a="1"/>
  <c r="Q87" i="15" s="1"/>
  <c r="R87" i="15" a="1"/>
  <c r="R87" i="15" s="1"/>
  <c r="I88" i="15" a="1"/>
  <c r="I88" i="15" s="1"/>
  <c r="J88" i="15" a="1"/>
  <c r="J88" i="15" s="1"/>
  <c r="K88" i="15" a="1"/>
  <c r="K88" i="15" s="1"/>
  <c r="L88" i="15" a="1"/>
  <c r="L88" i="15" s="1"/>
  <c r="M88" i="15" a="1"/>
  <c r="M88" i="15" s="1"/>
  <c r="N88" i="15" a="1"/>
  <c r="N88" i="15" s="1"/>
  <c r="O88" i="15" a="1"/>
  <c r="O88" i="15" s="1"/>
  <c r="P88" i="15" a="1"/>
  <c r="P88" i="15" s="1"/>
  <c r="Q88" i="15" a="1"/>
  <c r="Q88" i="15" s="1"/>
  <c r="R88" i="15" a="1"/>
  <c r="R88" i="15" s="1"/>
  <c r="I89" i="15" a="1"/>
  <c r="I89" i="15" s="1"/>
  <c r="J89" i="15" a="1"/>
  <c r="J89" i="15" s="1"/>
  <c r="K89" i="15" a="1"/>
  <c r="K89" i="15" s="1"/>
  <c r="L89" i="15" a="1"/>
  <c r="L89" i="15" s="1"/>
  <c r="M89" i="15" a="1"/>
  <c r="M89" i="15" s="1"/>
  <c r="N89" i="15" a="1"/>
  <c r="N89" i="15" s="1"/>
  <c r="O89" i="15" a="1"/>
  <c r="O89" i="15" s="1"/>
  <c r="P89" i="15" a="1"/>
  <c r="P89" i="15" s="1"/>
  <c r="Q89" i="15" a="1"/>
  <c r="Q89" i="15" s="1"/>
  <c r="R89" i="15" a="1"/>
  <c r="R89" i="15" s="1"/>
  <c r="I90" i="15" a="1"/>
  <c r="I90" i="15" s="1"/>
  <c r="J90" i="15" a="1"/>
  <c r="J90" i="15" s="1"/>
  <c r="K90" i="15" a="1"/>
  <c r="K90" i="15" s="1"/>
  <c r="L90" i="15" a="1"/>
  <c r="L90" i="15" s="1"/>
  <c r="M90" i="15" a="1"/>
  <c r="M90" i="15" s="1"/>
  <c r="N90" i="15" a="1"/>
  <c r="N90" i="15" s="1"/>
  <c r="O90" i="15" a="1"/>
  <c r="O90" i="15" s="1"/>
  <c r="P90" i="15" a="1"/>
  <c r="P90" i="15" s="1"/>
  <c r="Q90" i="15" a="1"/>
  <c r="Q90" i="15" s="1"/>
  <c r="R90" i="15" a="1"/>
  <c r="R90" i="15" s="1"/>
  <c r="I92" i="15" a="1"/>
  <c r="I92" i="15" s="1"/>
  <c r="J92" i="15" a="1"/>
  <c r="J92" i="15" s="1"/>
  <c r="K92" i="15" a="1"/>
  <c r="K92" i="15" s="1"/>
  <c r="L92" i="15" a="1"/>
  <c r="L92" i="15" s="1"/>
  <c r="M92" i="15" a="1"/>
  <c r="M92" i="15" s="1"/>
  <c r="N92" i="15" a="1"/>
  <c r="N92" i="15" s="1"/>
  <c r="O92" i="15" a="1"/>
  <c r="O92" i="15" s="1"/>
  <c r="P92" i="15" a="1"/>
  <c r="P92" i="15" s="1"/>
  <c r="Q92" i="15" a="1"/>
  <c r="Q92" i="15" s="1"/>
  <c r="R92" i="15" a="1"/>
  <c r="R92" i="15" s="1"/>
  <c r="I93" i="15" a="1"/>
  <c r="I93" i="15" s="1"/>
  <c r="J93" i="15" a="1"/>
  <c r="J93" i="15" s="1"/>
  <c r="K93" i="15" a="1"/>
  <c r="K93" i="15" s="1"/>
  <c r="L93" i="15" a="1"/>
  <c r="L93" i="15" s="1"/>
  <c r="M93" i="15" a="1"/>
  <c r="M93" i="15" s="1"/>
  <c r="N93" i="15" a="1"/>
  <c r="N93" i="15" s="1"/>
  <c r="O93" i="15" a="1"/>
  <c r="O93" i="15" s="1"/>
  <c r="P93" i="15" a="1"/>
  <c r="P93" i="15" s="1"/>
  <c r="Q93" i="15" a="1"/>
  <c r="Q93" i="15" s="1"/>
  <c r="R93" i="15" a="1"/>
  <c r="R93" i="15" s="1"/>
  <c r="I94" i="15" a="1"/>
  <c r="I94" i="15" s="1"/>
  <c r="J94" i="15" a="1"/>
  <c r="J94" i="15" s="1"/>
  <c r="K94" i="15" a="1"/>
  <c r="K94" i="15" s="1"/>
  <c r="L94" i="15" a="1"/>
  <c r="L94" i="15" s="1"/>
  <c r="M94" i="15" a="1"/>
  <c r="M94" i="15" s="1"/>
  <c r="N94" i="15" a="1"/>
  <c r="N94" i="15" s="1"/>
  <c r="O94" i="15" a="1"/>
  <c r="O94" i="15" s="1"/>
  <c r="P94" i="15" a="1"/>
  <c r="P94" i="15" s="1"/>
  <c r="Q94" i="15" a="1"/>
  <c r="Q94" i="15" s="1"/>
  <c r="R94" i="15" a="1"/>
  <c r="R94" i="15" s="1"/>
  <c r="I95" i="15" a="1"/>
  <c r="I95" i="15" s="1"/>
  <c r="J95" i="15" a="1"/>
  <c r="J95" i="15" s="1"/>
  <c r="K95" i="15" a="1"/>
  <c r="K95" i="15" s="1"/>
  <c r="L95" i="15" a="1"/>
  <c r="L95" i="15" s="1"/>
  <c r="M95" i="15" a="1"/>
  <c r="M95" i="15" s="1"/>
  <c r="N95" i="15" a="1"/>
  <c r="N95" i="15" s="1"/>
  <c r="O95" i="15" a="1"/>
  <c r="O95" i="15" s="1"/>
  <c r="P95" i="15" a="1"/>
  <c r="P95" i="15" s="1"/>
  <c r="Q95" i="15" a="1"/>
  <c r="Q95" i="15" s="1"/>
  <c r="R95" i="15" a="1"/>
  <c r="R95" i="15" s="1"/>
  <c r="I96" i="15" a="1"/>
  <c r="I96" i="15" s="1"/>
  <c r="J96" i="15" a="1"/>
  <c r="J96" i="15" s="1"/>
  <c r="K96" i="15" a="1"/>
  <c r="K96" i="15" s="1"/>
  <c r="L96" i="15" a="1"/>
  <c r="L96" i="15" s="1"/>
  <c r="M96" i="15" a="1"/>
  <c r="M96" i="15" s="1"/>
  <c r="N96" i="15" a="1"/>
  <c r="N96" i="15" s="1"/>
  <c r="O96" i="15" a="1"/>
  <c r="O96" i="15" s="1"/>
  <c r="P96" i="15" a="1"/>
  <c r="P96" i="15" s="1"/>
  <c r="Q96" i="15" a="1"/>
  <c r="Q96" i="15" s="1"/>
  <c r="R96" i="15" a="1"/>
  <c r="R96" i="15" s="1"/>
  <c r="H228" i="15"/>
  <c r="H241" i="15"/>
  <c r="H243" i="15"/>
  <c r="H245" i="15"/>
  <c r="I156" i="15" a="1"/>
  <c r="I156" i="15" s="1"/>
  <c r="J156" i="15" a="1"/>
  <c r="J156" i="15" s="1"/>
  <c r="K156" i="15" a="1"/>
  <c r="K156" i="15" s="1"/>
  <c r="L156" i="15" a="1"/>
  <c r="L156" i="15" s="1"/>
  <c r="M156" i="15" a="1"/>
  <c r="M156" i="15" s="1"/>
  <c r="N156" i="15" a="1"/>
  <c r="N156" i="15" s="1"/>
  <c r="O156" i="15" a="1"/>
  <c r="O156" i="15" s="1"/>
  <c r="Q156" i="15" a="1"/>
  <c r="Q156" i="15" s="1"/>
  <c r="R156" i="15" a="1"/>
  <c r="R156" i="15" s="1"/>
  <c r="I157" i="15" a="1"/>
  <c r="I157" i="15" s="1"/>
  <c r="J157" i="15" a="1"/>
  <c r="J157" i="15" s="1"/>
  <c r="K157" i="15" a="1"/>
  <c r="K157" i="15" s="1"/>
  <c r="L157" i="15" a="1"/>
  <c r="L157" i="15" s="1"/>
  <c r="M157" i="15" a="1"/>
  <c r="M157" i="15" s="1"/>
  <c r="N157" i="15" a="1"/>
  <c r="N157" i="15" s="1"/>
  <c r="O157" i="15" a="1"/>
  <c r="O157" i="15" s="1"/>
  <c r="P157" i="15" a="1"/>
  <c r="P157" i="15" s="1"/>
  <c r="Q157" i="15" a="1"/>
  <c r="Q157" i="15" s="1"/>
  <c r="R157" i="15" a="1"/>
  <c r="R157" i="15" s="1"/>
  <c r="I142" i="15" a="1"/>
  <c r="I142" i="15" s="1"/>
  <c r="J142" i="15" a="1"/>
  <c r="J142" i="15" s="1"/>
  <c r="K142" i="15" a="1"/>
  <c r="K142" i="15" s="1"/>
  <c r="L142" i="15" a="1"/>
  <c r="L142" i="15" s="1"/>
  <c r="M142" i="15" a="1"/>
  <c r="M142" i="15" s="1"/>
  <c r="N142" i="15" a="1"/>
  <c r="N142" i="15" s="1"/>
  <c r="O142" i="15" a="1"/>
  <c r="O142" i="15" s="1"/>
  <c r="P142" i="15" a="1"/>
  <c r="P142" i="15" s="1"/>
  <c r="Q142" i="15" a="1"/>
  <c r="Q142" i="15" s="1"/>
  <c r="R142" i="15" a="1"/>
  <c r="R142" i="15" s="1"/>
  <c r="I144" i="15" a="1"/>
  <c r="I144" i="15" s="1"/>
  <c r="J144" i="15" a="1"/>
  <c r="J144" i="15" s="1"/>
  <c r="K144" i="15" a="1"/>
  <c r="K144" i="15" s="1"/>
  <c r="L144" i="15" a="1"/>
  <c r="L144" i="15" s="1"/>
  <c r="M144" i="15" a="1"/>
  <c r="M144" i="15" s="1"/>
  <c r="N144" i="15" a="1"/>
  <c r="N144" i="15" s="1"/>
  <c r="O144" i="15" a="1"/>
  <c r="O144" i="15" s="1"/>
  <c r="P144" i="15" a="1"/>
  <c r="P144" i="15" s="1"/>
  <c r="Q144" i="15" a="1"/>
  <c r="Q144" i="15" s="1"/>
  <c r="R144" i="15" a="1"/>
  <c r="R144" i="15" s="1"/>
  <c r="I146" i="15" a="1"/>
  <c r="I146" i="15" s="1"/>
  <c r="J146" i="15" a="1"/>
  <c r="J146" i="15" s="1"/>
  <c r="K146" i="15" a="1"/>
  <c r="K146" i="15" s="1"/>
  <c r="L146" i="15" a="1"/>
  <c r="L146" i="15" s="1"/>
  <c r="M146" i="15" a="1"/>
  <c r="M146" i="15" s="1"/>
  <c r="N146" i="15" a="1"/>
  <c r="N146" i="15" s="1"/>
  <c r="O146" i="15" a="1"/>
  <c r="O146" i="15" s="1"/>
  <c r="P146" i="15" a="1"/>
  <c r="P146" i="15" s="1"/>
  <c r="Q146" i="15" a="1"/>
  <c r="Q146" i="15" s="1"/>
  <c r="R146" i="15" a="1"/>
  <c r="R146" i="15" s="1"/>
  <c r="I151" i="15" a="1"/>
  <c r="I151" i="15" s="1"/>
  <c r="J151" i="15" a="1"/>
  <c r="J151" i="15" s="1"/>
  <c r="K151" i="15" a="1"/>
  <c r="K151" i="15" s="1"/>
  <c r="L151" i="15" a="1"/>
  <c r="L151" i="15" s="1"/>
  <c r="M151" i="15" a="1"/>
  <c r="M151" i="15" s="1"/>
  <c r="N151" i="15" a="1"/>
  <c r="N151" i="15" s="1"/>
  <c r="O151" i="15" a="1"/>
  <c r="O151" i="15" s="1"/>
  <c r="P151" i="15" a="1"/>
  <c r="P151" i="15" s="1"/>
  <c r="Q151" i="15" a="1"/>
  <c r="Q151" i="15" s="1"/>
  <c r="R151" i="15" a="1"/>
  <c r="R151" i="15" s="1"/>
  <c r="I154" i="15" a="1"/>
  <c r="I154" i="15" s="1"/>
  <c r="J154" i="15" a="1"/>
  <c r="J154" i="15" s="1"/>
  <c r="K154" i="15" a="1"/>
  <c r="K154" i="15" s="1"/>
  <c r="L154" i="15" a="1"/>
  <c r="L154" i="15" s="1"/>
  <c r="M154" i="15" a="1"/>
  <c r="M154" i="15" s="1"/>
  <c r="N154" i="15" a="1"/>
  <c r="N154" i="15" s="1"/>
  <c r="O154" i="15" a="1"/>
  <c r="O154" i="15" s="1"/>
  <c r="P154" i="15" a="1"/>
  <c r="P154" i="15" s="1"/>
  <c r="Q154" i="15" a="1"/>
  <c r="Q154" i="15" s="1"/>
  <c r="R154" i="15" a="1"/>
  <c r="R154" i="15" s="1"/>
  <c r="G326" i="18" l="1"/>
  <c r="G247" i="18"/>
  <c r="H138" i="18"/>
  <c r="G472" i="18"/>
  <c r="H472" i="18" s="1"/>
  <c r="G456" i="18"/>
  <c r="H456" i="18" s="1"/>
  <c r="G438" i="18"/>
  <c r="G42" i="18"/>
  <c r="H42" i="18" s="1"/>
  <c r="G200" i="18"/>
  <c r="G301" i="18"/>
  <c r="G300" i="18"/>
  <c r="G202" i="18"/>
  <c r="G501" i="18"/>
  <c r="G276" i="18"/>
  <c r="G305" i="18"/>
  <c r="G210" i="18"/>
  <c r="G134" i="18"/>
  <c r="H134" i="18" s="1"/>
  <c r="G232" i="18"/>
  <c r="G503" i="18"/>
  <c r="H503" i="18" s="1"/>
  <c r="G123" i="18"/>
  <c r="H123" i="18" s="1"/>
  <c r="G308" i="18"/>
  <c r="G234" i="18"/>
  <c r="G206" i="18"/>
  <c r="G238" i="18"/>
  <c r="G313" i="18"/>
  <c r="G475" i="18"/>
  <c r="H475" i="18" s="1"/>
  <c r="G192" i="18"/>
  <c r="G445" i="18"/>
  <c r="G494" i="18"/>
  <c r="G116" i="18"/>
  <c r="H116" i="18" s="1"/>
  <c r="G225" i="18"/>
  <c r="G496" i="18"/>
  <c r="G114" i="18"/>
  <c r="G227" i="18"/>
  <c r="G271" i="18"/>
  <c r="G492" i="18"/>
  <c r="G223" i="18"/>
  <c r="G317" i="18"/>
  <c r="G243" i="18"/>
  <c r="H480" i="18"/>
  <c r="G318" i="18"/>
  <c r="G265" i="18"/>
  <c r="G268" i="18"/>
  <c r="G320" i="18"/>
  <c r="G177" i="18"/>
  <c r="H177" i="18" s="1"/>
  <c r="G180" i="18"/>
  <c r="H180" i="18" s="1"/>
  <c r="G345" i="18"/>
  <c r="G449" i="18"/>
  <c r="G488" i="18"/>
  <c r="G49" i="18"/>
  <c r="H49" i="18" s="1"/>
  <c r="G219" i="18"/>
  <c r="H219" i="18" s="1"/>
  <c r="G487" i="18"/>
  <c r="G218" i="18"/>
  <c r="G48" i="18"/>
  <c r="G16" i="18"/>
  <c r="G337" i="18"/>
  <c r="G148" i="18"/>
  <c r="G339" i="18"/>
  <c r="H339" i="18" s="1"/>
  <c r="G493" i="18"/>
  <c r="G111" i="18"/>
  <c r="H111" i="18" s="1"/>
  <c r="G224" i="18"/>
  <c r="G246" i="18"/>
  <c r="G325" i="18"/>
  <c r="G46" i="18"/>
  <c r="G360" i="18"/>
  <c r="G455" i="18"/>
  <c r="H455" i="18" s="1"/>
  <c r="G471" i="18"/>
  <c r="H471" i="18" s="1"/>
  <c r="G94" i="18"/>
  <c r="H94" i="18" s="1"/>
  <c r="G291" i="18"/>
  <c r="G292" i="18"/>
  <c r="G191" i="18"/>
  <c r="G187" i="18"/>
  <c r="H187" i="18" s="1"/>
  <c r="G302" i="18"/>
  <c r="G309" i="18"/>
  <c r="G199" i="18"/>
  <c r="G310" i="18"/>
  <c r="G203" i="18"/>
  <c r="G179" i="18"/>
  <c r="G209" i="18"/>
  <c r="G306" i="18"/>
  <c r="G261" i="18"/>
  <c r="G122" i="18"/>
  <c r="H122" i="18" s="1"/>
  <c r="G205" i="18"/>
  <c r="G298" i="18"/>
  <c r="G314" i="18"/>
  <c r="G244" i="18"/>
  <c r="G316" i="18"/>
  <c r="G464" i="18"/>
  <c r="H464" i="18" s="1"/>
  <c r="G184" i="18"/>
  <c r="G53" i="18"/>
  <c r="G365" i="18"/>
  <c r="H365" i="18" s="1"/>
  <c r="G415" i="18"/>
  <c r="G260" i="18"/>
  <c r="G315" i="18"/>
  <c r="G463" i="18"/>
  <c r="H463" i="18" s="1"/>
  <c r="G185" i="18"/>
  <c r="G495" i="18"/>
  <c r="G102" i="18"/>
  <c r="H102" i="18" s="1"/>
  <c r="G226" i="18"/>
  <c r="G497" i="18"/>
  <c r="G119" i="18"/>
  <c r="H119" i="18" s="1"/>
  <c r="G272" i="18"/>
  <c r="G228" i="18"/>
  <c r="G486" i="18"/>
  <c r="G217" i="18"/>
  <c r="G57" i="18"/>
  <c r="G462" i="18"/>
  <c r="H462" i="18" s="1"/>
  <c r="G461" i="18"/>
  <c r="H461" i="18" s="1"/>
  <c r="G100" i="18"/>
  <c r="H100" i="18" s="1"/>
  <c r="G398" i="18"/>
  <c r="G399" i="18" s="1"/>
  <c r="G322" i="18"/>
  <c r="G264" i="18"/>
  <c r="G30" i="18"/>
  <c r="H30" i="18" s="1"/>
  <c r="G380" i="18"/>
  <c r="H380" i="18" s="1"/>
  <c r="G378" i="18"/>
  <c r="G31" i="18"/>
  <c r="G174" i="18"/>
  <c r="G373" i="18"/>
  <c r="G374" i="18" s="1"/>
  <c r="G8" i="18"/>
  <c r="H8" i="18" s="1"/>
  <c r="G335" i="18"/>
  <c r="G20" i="18"/>
  <c r="G332" i="18"/>
  <c r="G352" i="18"/>
  <c r="G147" i="18"/>
  <c r="H147" i="18" s="1"/>
  <c r="G491" i="18"/>
  <c r="G110" i="18"/>
  <c r="H110" i="18" s="1"/>
  <c r="G222" i="18"/>
  <c r="G172" i="18"/>
  <c r="G426" i="18"/>
  <c r="G427" i="18" s="1"/>
  <c r="G160" i="18"/>
  <c r="G424" i="18"/>
  <c r="H51" i="18"/>
  <c r="G96" i="18"/>
  <c r="G196" i="18"/>
  <c r="G421" i="18"/>
  <c r="G293" i="18"/>
  <c r="G357" i="18"/>
  <c r="G354" i="18"/>
  <c r="G9" i="18"/>
  <c r="G453" i="18"/>
  <c r="H453" i="18" s="1"/>
  <c r="G178" i="18"/>
  <c r="G430" i="18"/>
  <c r="H157" i="18"/>
  <c r="G109" i="18"/>
  <c r="H109" i="18" s="1"/>
  <c r="G446" i="18"/>
  <c r="G282" i="18"/>
  <c r="G270" i="18"/>
  <c r="G454" i="18"/>
  <c r="H454" i="18" s="1"/>
  <c r="G93" i="18"/>
  <c r="H93" i="18" s="1"/>
  <c r="G502" i="18"/>
  <c r="H502" i="18" s="1"/>
  <c r="G233" i="18"/>
  <c r="G211" i="18"/>
  <c r="G311" i="18"/>
  <c r="G295" i="18"/>
  <c r="G194" i="18"/>
  <c r="G290" i="18"/>
  <c r="G201" i="18"/>
  <c r="G275" i="18"/>
  <c r="G125" i="18"/>
  <c r="H125" i="18" s="1"/>
  <c r="G266" i="18"/>
  <c r="G443" i="18"/>
  <c r="G288" i="18"/>
  <c r="G207" i="18"/>
  <c r="G121" i="18"/>
  <c r="H121" i="18" s="1"/>
  <c r="G204" i="18"/>
  <c r="G262" i="18"/>
  <c r="G289" i="18"/>
  <c r="G478" i="18"/>
  <c r="H478" i="18" s="1"/>
  <c r="G504" i="18"/>
  <c r="H504" i="18" s="1"/>
  <c r="G465" i="18"/>
  <c r="H465" i="18" s="1"/>
  <c r="G212" i="18"/>
  <c r="G235" i="18"/>
  <c r="G182" i="18"/>
  <c r="G321" i="18"/>
  <c r="G263" i="18"/>
  <c r="G485" i="18"/>
  <c r="G44" i="18"/>
  <c r="G216" i="18"/>
  <c r="G474" i="18"/>
  <c r="H474" i="18" s="1"/>
  <c r="G459" i="18"/>
  <c r="H459" i="18" s="1"/>
  <c r="G481" i="18"/>
  <c r="H481" i="18" s="1"/>
  <c r="G101" i="18"/>
  <c r="H101" i="18" s="1"/>
  <c r="G384" i="18"/>
  <c r="G470" i="18"/>
  <c r="H470" i="18" s="1"/>
  <c r="G469" i="18"/>
  <c r="H469" i="18" s="1"/>
  <c r="G283" i="18"/>
  <c r="G285" i="18"/>
  <c r="H285" i="18" s="1"/>
  <c r="G4" i="18"/>
  <c r="H4" i="18" s="1"/>
  <c r="G242" i="18"/>
  <c r="G120" i="18"/>
  <c r="H120" i="18" s="1"/>
  <c r="G391" i="18"/>
  <c r="G448" i="18"/>
  <c r="G118" i="18"/>
  <c r="H118" i="18" s="1"/>
  <c r="G389" i="18"/>
  <c r="G395" i="18"/>
  <c r="G58" i="18"/>
  <c r="G444" i="18"/>
  <c r="G383" i="18"/>
  <c r="G498" i="18"/>
  <c r="G112" i="18"/>
  <c r="H112" i="18" s="1"/>
  <c r="G229" i="18"/>
  <c r="G273" i="18"/>
  <c r="G476" i="18"/>
  <c r="H476" i="18" s="1"/>
  <c r="G460" i="18"/>
  <c r="H460" i="18" s="1"/>
  <c r="G404" i="18"/>
  <c r="G106" i="18"/>
  <c r="H106" i="18" s="1"/>
  <c r="G277" i="18"/>
  <c r="G422" i="18"/>
  <c r="G349" i="18"/>
  <c r="G440" i="18"/>
  <c r="G267" i="18"/>
  <c r="G319" i="18"/>
  <c r="G347" i="18"/>
  <c r="G159" i="18"/>
  <c r="G175" i="18"/>
  <c r="H175" i="18" s="1"/>
  <c r="G376" i="18"/>
  <c r="G153" i="18"/>
  <c r="H153" i="18" s="1"/>
  <c r="G370" i="18"/>
  <c r="H370" i="18" s="1"/>
  <c r="H372" i="18" s="1"/>
  <c r="G490" i="18"/>
  <c r="G56" i="18"/>
  <c r="H56" i="18" s="1"/>
  <c r="G221" i="18"/>
  <c r="H221" i="18" s="1"/>
  <c r="H2" i="18"/>
  <c r="G344" i="18"/>
  <c r="G155" i="18"/>
  <c r="H155" i="18" s="1"/>
  <c r="G367" i="18"/>
  <c r="H367" i="18" s="1"/>
  <c r="G171" i="18"/>
  <c r="H171" i="18" s="1"/>
  <c r="G342" i="18"/>
  <c r="G145" i="18"/>
  <c r="G442" i="18"/>
  <c r="G137" i="18"/>
  <c r="H137" i="18" s="1"/>
  <c r="G355" i="18"/>
  <c r="G158" i="18"/>
  <c r="G361" i="18"/>
  <c r="G45" i="18"/>
  <c r="G457" i="18"/>
  <c r="H457" i="18" s="1"/>
  <c r="G473" i="18"/>
  <c r="H473" i="18" s="1"/>
  <c r="G43" i="18"/>
  <c r="H43" i="18" s="1"/>
  <c r="G439" i="18"/>
  <c r="G189" i="18"/>
  <c r="G304" i="18"/>
  <c r="G188" i="18"/>
  <c r="G294" i="18"/>
  <c r="G193" i="18"/>
  <c r="G299" i="18"/>
  <c r="G197" i="18"/>
  <c r="G135" i="18"/>
  <c r="H135" i="18" s="1"/>
  <c r="G208" i="18"/>
  <c r="G297" i="18"/>
  <c r="G303" i="18" s="1"/>
  <c r="G124" i="18"/>
  <c r="H124" i="18" s="1"/>
  <c r="G307" i="18"/>
  <c r="G368" i="18"/>
  <c r="H368" i="18" s="1"/>
  <c r="G98" i="18"/>
  <c r="G156" i="18"/>
  <c r="H156" i="18" s="1"/>
  <c r="G115" i="18"/>
  <c r="H115" i="18" s="1"/>
  <c r="G406" i="18"/>
  <c r="G409" i="18" s="1"/>
  <c r="G407" i="18"/>
  <c r="G54" i="18"/>
  <c r="G183" i="18"/>
  <c r="G451" i="18"/>
  <c r="G468" i="18"/>
  <c r="G136" i="18"/>
  <c r="G413" i="18"/>
  <c r="G401" i="18"/>
  <c r="G403" i="18" s="1"/>
  <c r="G143" i="18"/>
  <c r="G18" i="18"/>
  <c r="H18" i="18" s="1"/>
  <c r="G385" i="18"/>
  <c r="G447" i="18"/>
  <c r="H447" i="18" s="1"/>
  <c r="G190" i="18"/>
  <c r="H190" i="18" s="1"/>
  <c r="G458" i="18"/>
  <c r="H458" i="18" s="1"/>
  <c r="G105" i="18"/>
  <c r="G500" i="18"/>
  <c r="G117" i="18"/>
  <c r="H117" i="18" s="1"/>
  <c r="G173" i="18"/>
  <c r="G231" i="18"/>
  <c r="G186" i="18"/>
  <c r="H186" i="18" s="1"/>
  <c r="G107" i="18"/>
  <c r="H107" i="18" s="1"/>
  <c r="G388" i="18"/>
  <c r="G390" i="18" s="1"/>
  <c r="G108" i="18"/>
  <c r="H108" i="18" s="1"/>
  <c r="G381" i="18"/>
  <c r="H381" i="18" s="1"/>
  <c r="G499" i="18"/>
  <c r="G113" i="18"/>
  <c r="H113" i="18" s="1"/>
  <c r="G230" i="18"/>
  <c r="G274" i="18"/>
  <c r="H274" i="18" s="1"/>
  <c r="G152" i="18"/>
  <c r="G375" i="18"/>
  <c r="G351" i="18"/>
  <c r="G150" i="18"/>
  <c r="H150" i="18" s="1"/>
  <c r="G371" i="18"/>
  <c r="H371" i="18" s="1"/>
  <c r="G141" i="18"/>
  <c r="G21" i="18"/>
  <c r="H139" i="18"/>
  <c r="H170" i="18"/>
  <c r="H166" i="18"/>
  <c r="H193" i="18"/>
  <c r="H197" i="18"/>
  <c r="H208" i="18"/>
  <c r="H307" i="18"/>
  <c r="H345" i="18"/>
  <c r="H148" i="18"/>
  <c r="H169" i="18"/>
  <c r="H165" i="18"/>
  <c r="H300" i="18"/>
  <c r="H202" i="18"/>
  <c r="H232" i="18"/>
  <c r="H276" i="18"/>
  <c r="H234" i="18"/>
  <c r="H408" i="18"/>
  <c r="H228" i="18"/>
  <c r="H272" i="18"/>
  <c r="H322" i="18"/>
  <c r="H31" i="18"/>
  <c r="H174" i="18"/>
  <c r="H172" i="18"/>
  <c r="H168" i="18"/>
  <c r="H164" i="18"/>
  <c r="H302" i="18"/>
  <c r="H309" i="18"/>
  <c r="H310" i="18"/>
  <c r="H203" i="18"/>
  <c r="H261" i="18"/>
  <c r="H306" i="18"/>
  <c r="H209" i="18"/>
  <c r="H179" i="18"/>
  <c r="H298" i="18"/>
  <c r="H205" i="18"/>
  <c r="H321" i="18"/>
  <c r="H384" i="18"/>
  <c r="H448" i="18"/>
  <c r="H386" i="18"/>
  <c r="H273" i="18"/>
  <c r="H229" i="18"/>
  <c r="H440" i="18"/>
  <c r="H277" i="18"/>
  <c r="H267" i="18"/>
  <c r="H347" i="18"/>
  <c r="H159" i="18"/>
  <c r="H167" i="18"/>
  <c r="H293" i="18"/>
  <c r="H430" i="18"/>
  <c r="H178" i="18"/>
  <c r="H446" i="18"/>
  <c r="H295" i="18"/>
  <c r="H194" i="18"/>
  <c r="H275" i="18"/>
  <c r="H290" i="18"/>
  <c r="H443" i="18"/>
  <c r="H266" i="18"/>
  <c r="H207" i="18"/>
  <c r="H289" i="18"/>
  <c r="H262" i="18"/>
  <c r="H204" i="18"/>
  <c r="H406" i="18"/>
  <c r="H183" i="18"/>
  <c r="H173" i="18"/>
  <c r="H230" i="18"/>
  <c r="G131" i="15"/>
  <c r="H131" i="15" s="1"/>
  <c r="G127" i="15"/>
  <c r="H127" i="15" s="1"/>
  <c r="G95" i="15"/>
  <c r="H95" i="15" s="1"/>
  <c r="H95" i="18"/>
  <c r="H326" i="18"/>
  <c r="H247" i="18"/>
  <c r="G327" i="15"/>
  <c r="H336" i="18"/>
  <c r="G353" i="15"/>
  <c r="H362" i="18"/>
  <c r="G139" i="15"/>
  <c r="H139" i="15" s="1"/>
  <c r="G354" i="15"/>
  <c r="H363" i="18"/>
  <c r="G78" i="15"/>
  <c r="H78" i="15" s="1"/>
  <c r="H78" i="18"/>
  <c r="G69" i="15"/>
  <c r="H69" i="15" s="1"/>
  <c r="H69" i="18"/>
  <c r="G43" i="15"/>
  <c r="H43" i="15" s="1"/>
  <c r="G271" i="15"/>
  <c r="H280" i="18"/>
  <c r="G295" i="15"/>
  <c r="H295" i="15" s="1"/>
  <c r="H188" i="18"/>
  <c r="H304" i="18"/>
  <c r="H189" i="18"/>
  <c r="G285" i="15"/>
  <c r="H294" i="18"/>
  <c r="G458" i="15"/>
  <c r="H458" i="15" s="1"/>
  <c r="H299" i="18"/>
  <c r="G456" i="15"/>
  <c r="H456" i="15" s="1"/>
  <c r="G99" i="15"/>
  <c r="H99" i="15" s="1"/>
  <c r="H99" i="18"/>
  <c r="H313" i="18"/>
  <c r="H238" i="18"/>
  <c r="H445" i="18"/>
  <c r="H192" i="18"/>
  <c r="G216" i="15"/>
  <c r="H225" i="18"/>
  <c r="G55" i="15"/>
  <c r="H55" i="15" s="1"/>
  <c r="H55" i="18"/>
  <c r="G24" i="15"/>
  <c r="H24" i="15" s="1"/>
  <c r="H24" i="18"/>
  <c r="G114" i="15"/>
  <c r="H114" i="15" s="1"/>
  <c r="H114" i="18"/>
  <c r="G214" i="15"/>
  <c r="H223" i="18"/>
  <c r="H317" i="18"/>
  <c r="H243" i="18"/>
  <c r="G5" i="15"/>
  <c r="H5" i="15" s="1"/>
  <c r="H226" i="18"/>
  <c r="G449" i="15"/>
  <c r="H449" i="15" s="1"/>
  <c r="H57" i="18"/>
  <c r="G447" i="15"/>
  <c r="H447" i="15" s="1"/>
  <c r="H264" i="18"/>
  <c r="G337" i="15"/>
  <c r="H346" i="18"/>
  <c r="G30" i="15"/>
  <c r="H30" i="15" s="1"/>
  <c r="G440" i="15"/>
  <c r="H440" i="15" s="1"/>
  <c r="G246" i="15"/>
  <c r="H246" i="15" s="1"/>
  <c r="H255" i="18"/>
  <c r="H335" i="18"/>
  <c r="H332" i="18"/>
  <c r="H20" i="18"/>
  <c r="G213" i="15"/>
  <c r="H222" i="18"/>
  <c r="G130" i="15"/>
  <c r="H130" i="15" s="1"/>
  <c r="G126" i="15"/>
  <c r="H126" i="15" s="1"/>
  <c r="H325" i="18"/>
  <c r="H246" i="18"/>
  <c r="G393" i="15"/>
  <c r="H402" i="18"/>
  <c r="H360" i="18"/>
  <c r="H46" i="18"/>
  <c r="G349" i="15"/>
  <c r="H358" i="18"/>
  <c r="G162" i="15"/>
  <c r="H162" i="15" s="1"/>
  <c r="H163" i="18"/>
  <c r="G26" i="15"/>
  <c r="H26" i="15" s="1"/>
  <c r="H26" i="18"/>
  <c r="G90" i="15"/>
  <c r="H90" i="15" s="1"/>
  <c r="H90" i="18"/>
  <c r="G67" i="15"/>
  <c r="H67" i="15" s="1"/>
  <c r="H67" i="18"/>
  <c r="G42" i="15"/>
  <c r="H42" i="15" s="1"/>
  <c r="G142" i="15"/>
  <c r="H142" i="15" s="1"/>
  <c r="H142" i="18"/>
  <c r="G146" i="15"/>
  <c r="H146" i="15" s="1"/>
  <c r="H146" i="18"/>
  <c r="G459" i="15"/>
  <c r="H459" i="15" s="1"/>
  <c r="H200" i="18"/>
  <c r="G457" i="15"/>
  <c r="H457" i="15" s="1"/>
  <c r="H210" i="18"/>
  <c r="G454" i="15"/>
  <c r="H454" i="15" s="1"/>
  <c r="H308" i="18"/>
  <c r="H206" i="18"/>
  <c r="H316" i="18"/>
  <c r="H244" i="18"/>
  <c r="H314" i="18"/>
  <c r="G176" i="15"/>
  <c r="G399" i="15"/>
  <c r="G401" i="15" s="1"/>
  <c r="H53" i="18"/>
  <c r="G242" i="15"/>
  <c r="H242" i="15" s="1"/>
  <c r="G103" i="15"/>
  <c r="H103" i="15" s="1"/>
  <c r="H315" i="18"/>
  <c r="H260" i="18"/>
  <c r="G177" i="15"/>
  <c r="H185" i="18"/>
  <c r="H242" i="18"/>
  <c r="G3" i="15"/>
  <c r="H3" i="15" s="1"/>
  <c r="H3" i="18"/>
  <c r="G448" i="15"/>
  <c r="H448" i="15" s="1"/>
  <c r="H389" i="18"/>
  <c r="H395" i="18"/>
  <c r="H58" i="18"/>
  <c r="G445" i="15"/>
  <c r="H445" i="15" s="1"/>
  <c r="H444" i="18"/>
  <c r="H319" i="18"/>
  <c r="G441" i="15"/>
  <c r="H441" i="15" s="1"/>
  <c r="G91" i="15"/>
  <c r="H91" i="15" s="1"/>
  <c r="H91" i="18"/>
  <c r="H376" i="18"/>
  <c r="H377" i="18" s="1"/>
  <c r="G2" i="15"/>
  <c r="H2" i="15" s="1"/>
  <c r="G335" i="15"/>
  <c r="G163" i="15"/>
  <c r="H163" i="15" s="1"/>
  <c r="G333" i="15"/>
  <c r="H145" i="18"/>
  <c r="G434" i="15"/>
  <c r="H434" i="15" s="1"/>
  <c r="H442" i="18"/>
  <c r="G413" i="15"/>
  <c r="H160" i="18"/>
  <c r="G50" i="15"/>
  <c r="H50" i="15" s="1"/>
  <c r="H50" i="18"/>
  <c r="G129" i="15"/>
  <c r="H129" i="15" s="1"/>
  <c r="G96" i="15"/>
  <c r="H96" i="15" s="1"/>
  <c r="H96" i="18"/>
  <c r="G231" i="15"/>
  <c r="H231" i="15" s="1"/>
  <c r="H240" i="18"/>
  <c r="G315" i="15"/>
  <c r="H324" i="18"/>
  <c r="H196" i="18"/>
  <c r="H354" i="18"/>
  <c r="H357" i="18"/>
  <c r="H9" i="18"/>
  <c r="G64" i="15"/>
  <c r="H64" i="15" s="1"/>
  <c r="G156" i="15"/>
  <c r="H156" i="15" s="1"/>
  <c r="G83" i="15"/>
  <c r="H83" i="15" s="1"/>
  <c r="H83" i="18"/>
  <c r="G94" i="15"/>
  <c r="H94" i="15" s="1"/>
  <c r="H191" i="18"/>
  <c r="H292" i="18"/>
  <c r="G293" i="15"/>
  <c r="H199" i="18"/>
  <c r="H439" i="18"/>
  <c r="G455" i="15"/>
  <c r="H455" i="15" s="1"/>
  <c r="G453" i="15"/>
  <c r="H453" i="15" s="1"/>
  <c r="H438" i="18"/>
  <c r="G226" i="15"/>
  <c r="H182" i="18"/>
  <c r="H212" i="18"/>
  <c r="H235" i="18"/>
  <c r="H263" i="18"/>
  <c r="H44" i="18"/>
  <c r="G97" i="15"/>
  <c r="H97" i="15" s="1"/>
  <c r="G451" i="15"/>
  <c r="H451" i="15" s="1"/>
  <c r="G149" i="15"/>
  <c r="H149" i="15" s="1"/>
  <c r="H149" i="18"/>
  <c r="G450" i="15"/>
  <c r="H450" i="15" s="1"/>
  <c r="G18" i="15"/>
  <c r="H18" i="15" s="1"/>
  <c r="G105" i="15"/>
  <c r="H105" i="15" s="1"/>
  <c r="H105" i="18"/>
  <c r="G59" i="15"/>
  <c r="H59" i="15" s="1"/>
  <c r="H59" i="18"/>
  <c r="H231" i="18"/>
  <c r="G178" i="15"/>
  <c r="G189" i="15"/>
  <c r="H198" i="18"/>
  <c r="G444" i="15"/>
  <c r="H444" i="15" s="1"/>
  <c r="G244" i="15"/>
  <c r="H244" i="15" s="1"/>
  <c r="H253" i="18"/>
  <c r="G366" i="15"/>
  <c r="H375" i="18"/>
  <c r="H152" i="18"/>
  <c r="G240" i="15"/>
  <c r="H240" i="15" s="1"/>
  <c r="H249" i="18"/>
  <c r="H351" i="18"/>
  <c r="G322" i="15"/>
  <c r="G21" i="15"/>
  <c r="H21" i="15" s="1"/>
  <c r="H141" i="18"/>
  <c r="H21" i="18"/>
  <c r="G424" i="15"/>
  <c r="H441" i="18"/>
  <c r="G132" i="15"/>
  <c r="H132" i="15" s="1"/>
  <c r="G128" i="15"/>
  <c r="H128" i="15" s="1"/>
  <c r="G230" i="15"/>
  <c r="H230" i="15" s="1"/>
  <c r="H239" i="18"/>
  <c r="H361" i="18"/>
  <c r="H355" i="18"/>
  <c r="H158" i="18"/>
  <c r="H45" i="18"/>
  <c r="G350" i="15"/>
  <c r="H359" i="18"/>
  <c r="G138" i="15"/>
  <c r="H138" i="15" s="1"/>
  <c r="G65" i="15"/>
  <c r="H65" i="15" s="1"/>
  <c r="H65" i="18"/>
  <c r="G144" i="15"/>
  <c r="H144" i="15" s="1"/>
  <c r="H144" i="18"/>
  <c r="G93" i="15"/>
  <c r="H93" i="15" s="1"/>
  <c r="G347" i="15"/>
  <c r="H356" i="18"/>
  <c r="G270" i="15"/>
  <c r="G160" i="15"/>
  <c r="H160" i="15" s="1"/>
  <c r="H161" i="18"/>
  <c r="G278" i="15"/>
  <c r="H287" i="18"/>
  <c r="H211" i="18"/>
  <c r="H233" i="18"/>
  <c r="H311" i="18"/>
  <c r="H201" i="18"/>
  <c r="G280" i="15"/>
  <c r="G98" i="15"/>
  <c r="H98" i="15" s="1"/>
  <c r="H98" i="18"/>
  <c r="G452" i="15"/>
  <c r="H452" i="15" s="1"/>
  <c r="H54" i="18"/>
  <c r="G104" i="15"/>
  <c r="H104" i="15" s="1"/>
  <c r="G400" i="15"/>
  <c r="G402" i="15"/>
  <c r="H136" i="18"/>
  <c r="H265" i="18"/>
  <c r="H320" i="18"/>
  <c r="H268" i="18"/>
  <c r="G52" i="15"/>
  <c r="H52" i="15" s="1"/>
  <c r="G12" i="15"/>
  <c r="H12" i="15" s="1"/>
  <c r="H12" i="18"/>
  <c r="G169" i="15"/>
  <c r="G172" i="15"/>
  <c r="H449" i="18"/>
  <c r="G247" i="15"/>
  <c r="H247" i="15" s="1"/>
  <c r="H256" i="18"/>
  <c r="H48" i="18"/>
  <c r="H343" i="18"/>
  <c r="H337" i="18"/>
  <c r="H16" i="18"/>
  <c r="G239" i="15"/>
  <c r="H239" i="15" s="1"/>
  <c r="G236" i="15"/>
  <c r="H236" i="15" s="1"/>
  <c r="H245" i="18"/>
  <c r="G391" i="15"/>
  <c r="H400" i="18"/>
  <c r="G343" i="15"/>
  <c r="G435" i="15"/>
  <c r="H435" i="15" s="1"/>
  <c r="G377" i="15"/>
  <c r="G446" i="15"/>
  <c r="H446" i="15" s="1"/>
  <c r="G153" i="15"/>
  <c r="H153" i="15" s="1"/>
  <c r="G438" i="15"/>
  <c r="H438" i="15" s="1"/>
  <c r="G108" i="15"/>
  <c r="H108" i="15" s="1"/>
  <c r="G442" i="15"/>
  <c r="H442" i="15" s="1"/>
  <c r="G342" i="15"/>
  <c r="G437" i="15"/>
  <c r="H437" i="15" s="1"/>
  <c r="G432" i="15"/>
  <c r="H432" i="15" s="1"/>
  <c r="G443" i="15"/>
  <c r="H443" i="15" s="1"/>
  <c r="G334" i="15"/>
  <c r="G439" i="15"/>
  <c r="H439" i="15" s="1"/>
  <c r="G148" i="15"/>
  <c r="H148" i="15" s="1"/>
  <c r="G436" i="15"/>
  <c r="H436" i="15" s="1"/>
  <c r="G410" i="15"/>
  <c r="G284" i="15"/>
  <c r="G187" i="15"/>
  <c r="G345" i="15"/>
  <c r="G348" i="15"/>
  <c r="G9" i="15"/>
  <c r="H9" i="15" s="1"/>
  <c r="G282" i="15"/>
  <c r="G283" i="15"/>
  <c r="G300" i="15"/>
  <c r="G190" i="15"/>
  <c r="G422" i="15"/>
  <c r="G301" i="15"/>
  <c r="G194" i="15"/>
  <c r="G297" i="15"/>
  <c r="G171" i="15"/>
  <c r="G252" i="15"/>
  <c r="G200" i="15"/>
  <c r="G421" i="15"/>
  <c r="G289" i="15"/>
  <c r="G122" i="15"/>
  <c r="H122" i="15" s="1"/>
  <c r="G196" i="15"/>
  <c r="G312" i="15"/>
  <c r="G254" i="15"/>
  <c r="G207" i="15"/>
  <c r="G44" i="15"/>
  <c r="H44" i="15" s="1"/>
  <c r="G375" i="15"/>
  <c r="G101" i="15"/>
  <c r="H101" i="15" s="1"/>
  <c r="G392" i="15"/>
  <c r="G143" i="15"/>
  <c r="H143" i="15" s="1"/>
  <c r="G430" i="15"/>
  <c r="G182" i="15"/>
  <c r="G165" i="15"/>
  <c r="G222" i="15"/>
  <c r="G117" i="15"/>
  <c r="H117" i="15" s="1"/>
  <c r="G107" i="15"/>
  <c r="H107" i="15" s="1"/>
  <c r="G379" i="15"/>
  <c r="G113" i="15"/>
  <c r="H113" i="15" s="1"/>
  <c r="G221" i="15"/>
  <c r="G265" i="15"/>
  <c r="H265" i="15" s="1"/>
  <c r="G110" i="15"/>
  <c r="H110" i="15" s="1"/>
  <c r="G136" i="15"/>
  <c r="G159" i="15"/>
  <c r="H159" i="15" s="1"/>
  <c r="G150" i="15"/>
  <c r="H150" i="15" s="1"/>
  <c r="G185" i="15"/>
  <c r="G179" i="15"/>
  <c r="G346" i="15"/>
  <c r="G352" i="15"/>
  <c r="G45" i="15"/>
  <c r="H45" i="15" s="1"/>
  <c r="G419" i="15"/>
  <c r="G170" i="15"/>
  <c r="G429" i="15"/>
  <c r="G273" i="15"/>
  <c r="G274" i="15" s="1"/>
  <c r="G109" i="15"/>
  <c r="H109" i="15" s="1"/>
  <c r="G261" i="15"/>
  <c r="G302" i="15"/>
  <c r="G224" i="15"/>
  <c r="G202" i="15"/>
  <c r="G286" i="15"/>
  <c r="G186" i="15"/>
  <c r="G281" i="15"/>
  <c r="G266" i="15"/>
  <c r="H266" i="15" s="1"/>
  <c r="G192" i="15"/>
  <c r="G426" i="15"/>
  <c r="G279" i="15"/>
  <c r="G257" i="15"/>
  <c r="G125" i="15"/>
  <c r="H125" i="15" s="1"/>
  <c r="G198" i="15"/>
  <c r="G395" i="15"/>
  <c r="G115" i="15"/>
  <c r="H115" i="15" s="1"/>
  <c r="G396" i="15"/>
  <c r="G54" i="15"/>
  <c r="H54" i="15" s="1"/>
  <c r="G309" i="15"/>
  <c r="G256" i="15"/>
  <c r="G311" i="15"/>
  <c r="G259" i="15"/>
  <c r="G336" i="15"/>
  <c r="G49" i="15"/>
  <c r="H49" i="15" s="1"/>
  <c r="G210" i="15"/>
  <c r="G48" i="15"/>
  <c r="H48" i="15" s="1"/>
  <c r="G209" i="15"/>
  <c r="G328" i="15"/>
  <c r="G16" i="15"/>
  <c r="H16" i="15" s="1"/>
  <c r="G215" i="15"/>
  <c r="G111" i="15"/>
  <c r="H111" i="15" s="1"/>
  <c r="G408" i="15"/>
  <c r="G161" i="15"/>
  <c r="H161" i="15" s="1"/>
  <c r="G141" i="15"/>
  <c r="H141" i="15" s="1"/>
  <c r="G157" i="15"/>
  <c r="H157" i="15" s="1"/>
  <c r="G145" i="15"/>
  <c r="H145" i="15" s="1"/>
  <c r="G174" i="15"/>
  <c r="G183" i="15"/>
  <c r="G317" i="15"/>
  <c r="G238" i="15"/>
  <c r="H238" i="15" s="1"/>
  <c r="G290" i="15"/>
  <c r="G188" i="15"/>
  <c r="G288" i="15"/>
  <c r="G199" i="15"/>
  <c r="G135" i="15"/>
  <c r="H135" i="15" s="1"/>
  <c r="G298" i="15"/>
  <c r="G124" i="15"/>
  <c r="H124" i="15" s="1"/>
  <c r="G304" i="15"/>
  <c r="G229" i="15"/>
  <c r="H229" i="15" s="1"/>
  <c r="G428" i="15"/>
  <c r="G184" i="15"/>
  <c r="G262" i="15"/>
  <c r="H262" i="15" s="1"/>
  <c r="G218" i="15"/>
  <c r="G308" i="15"/>
  <c r="G234" i="15"/>
  <c r="H234" i="15" s="1"/>
  <c r="G102" i="15"/>
  <c r="H102" i="15" s="1"/>
  <c r="G217" i="15"/>
  <c r="G420" i="15"/>
  <c r="G397" i="15"/>
  <c r="G219" i="15"/>
  <c r="G263" i="15"/>
  <c r="H263" i="15" s="1"/>
  <c r="G119" i="15"/>
  <c r="H119" i="15" s="1"/>
  <c r="G57" i="15"/>
  <c r="H57" i="15" s="1"/>
  <c r="G208" i="15"/>
  <c r="G389" i="15"/>
  <c r="G100" i="15"/>
  <c r="H100" i="15" s="1"/>
  <c r="G313" i="15"/>
  <c r="G255" i="15"/>
  <c r="G369" i="15"/>
  <c r="G31" i="15"/>
  <c r="H31" i="15" s="1"/>
  <c r="G364" i="15"/>
  <c r="G365" i="15" s="1"/>
  <c r="G166" i="15"/>
  <c r="G326" i="15"/>
  <c r="G8" i="15"/>
  <c r="H8" i="15" s="1"/>
  <c r="G323" i="15"/>
  <c r="G20" i="15"/>
  <c r="H20" i="15" s="1"/>
  <c r="G415" i="15"/>
  <c r="G164" i="15"/>
  <c r="H164" i="15" s="1"/>
  <c r="G152" i="15"/>
  <c r="H152" i="15" s="1"/>
  <c r="G203" i="15"/>
  <c r="G181" i="15"/>
  <c r="G175" i="15"/>
  <c r="G316" i="15"/>
  <c r="G237" i="15"/>
  <c r="H237" i="15" s="1"/>
  <c r="G351" i="15"/>
  <c r="G46" i="15"/>
  <c r="H46" i="15" s="1"/>
  <c r="G292" i="15"/>
  <c r="G191" i="15"/>
  <c r="G291" i="15"/>
  <c r="G193" i="15"/>
  <c r="G296" i="15"/>
  <c r="G223" i="15"/>
  <c r="G134" i="15"/>
  <c r="H134" i="15" s="1"/>
  <c r="G267" i="15"/>
  <c r="H267" i="15" s="1"/>
  <c r="G201" i="15"/>
  <c r="G299" i="15"/>
  <c r="G225" i="15"/>
  <c r="G197" i="15"/>
  <c r="G123" i="15"/>
  <c r="H123" i="15" s="1"/>
  <c r="G307" i="15"/>
  <c r="G305" i="15"/>
  <c r="G235" i="15"/>
  <c r="H235" i="15" s="1"/>
  <c r="G404" i="15"/>
  <c r="G53" i="15"/>
  <c r="H53" i="15" s="1"/>
  <c r="G306" i="15"/>
  <c r="G251" i="15"/>
  <c r="G4" i="15"/>
  <c r="H4" i="15" s="1"/>
  <c r="G233" i="15"/>
  <c r="H233" i="15" s="1"/>
  <c r="G382" i="15"/>
  <c r="G383" i="15" s="1"/>
  <c r="G431" i="15"/>
  <c r="G120" i="15"/>
  <c r="H120" i="15" s="1"/>
  <c r="G380" i="15"/>
  <c r="G118" i="15"/>
  <c r="H118" i="15" s="1"/>
  <c r="G386" i="15"/>
  <c r="G58" i="15"/>
  <c r="H58" i="15" s="1"/>
  <c r="G427" i="15"/>
  <c r="G374" i="15"/>
  <c r="G220" i="15"/>
  <c r="G264" i="15"/>
  <c r="H264" i="15" s="1"/>
  <c r="G112" i="15"/>
  <c r="H112" i="15" s="1"/>
  <c r="G411" i="15"/>
  <c r="G423" i="15"/>
  <c r="G340" i="15"/>
  <c r="G341" i="15" s="1"/>
  <c r="G106" i="15"/>
  <c r="H106" i="15" s="1"/>
  <c r="G268" i="15"/>
  <c r="H268" i="15" s="1"/>
  <c r="G310" i="15"/>
  <c r="G258" i="15"/>
  <c r="G338" i="15"/>
  <c r="G158" i="15"/>
  <c r="H158" i="15" s="1"/>
  <c r="G367" i="15"/>
  <c r="G167" i="15"/>
  <c r="G212" i="15"/>
  <c r="G56" i="15"/>
  <c r="H56" i="15" s="1"/>
  <c r="G425" i="15"/>
  <c r="G137" i="15"/>
  <c r="H137" i="15" s="1"/>
  <c r="G121" i="15"/>
  <c r="H121" i="15" s="1"/>
  <c r="G116" i="15"/>
  <c r="H116" i="15" s="1"/>
  <c r="G155" i="15"/>
  <c r="H155" i="15" s="1"/>
  <c r="G147" i="15"/>
  <c r="H147" i="15" s="1"/>
  <c r="G195" i="15"/>
  <c r="G180" i="15"/>
  <c r="G253" i="15"/>
  <c r="H136" i="15"/>
  <c r="S90" i="15"/>
  <c r="S88" i="15"/>
  <c r="S86" i="15"/>
  <c r="S84" i="15"/>
  <c r="S68" i="15"/>
  <c r="S63" i="15"/>
  <c r="S61" i="15"/>
  <c r="S51" i="15"/>
  <c r="S47" i="15"/>
  <c r="S45" i="15"/>
  <c r="S42" i="15"/>
  <c r="S40" i="15"/>
  <c r="S38" i="15"/>
  <c r="S36" i="15"/>
  <c r="S34" i="15"/>
  <c r="S32" i="15"/>
  <c r="S28" i="15"/>
  <c r="S26" i="15"/>
  <c r="S23" i="15"/>
  <c r="S19" i="15"/>
  <c r="S15" i="15"/>
  <c r="S13" i="15"/>
  <c r="S10" i="15"/>
  <c r="S7" i="15"/>
  <c r="S93" i="15"/>
  <c r="S82" i="15"/>
  <c r="S72" i="15"/>
  <c r="S70" i="15"/>
  <c r="S96" i="15"/>
  <c r="S94" i="15"/>
  <c r="S92" i="15"/>
  <c r="S89" i="15"/>
  <c r="S87" i="15"/>
  <c r="S85" i="15"/>
  <c r="S83" i="15"/>
  <c r="S81" i="15"/>
  <c r="S79" i="15"/>
  <c r="S77" i="15"/>
  <c r="S75" i="15"/>
  <c r="S73" i="15"/>
  <c r="S71" i="15"/>
  <c r="S69" i="15"/>
  <c r="S67" i="15"/>
  <c r="S65" i="15"/>
  <c r="S95" i="15"/>
  <c r="S80" i="15"/>
  <c r="S78" i="15"/>
  <c r="S76" i="15"/>
  <c r="S74" i="15"/>
  <c r="S66" i="15"/>
  <c r="S62" i="15"/>
  <c r="S60" i="15"/>
  <c r="S50" i="15"/>
  <c r="S46" i="15"/>
  <c r="S43" i="15"/>
  <c r="S41" i="15"/>
  <c r="S39" i="15"/>
  <c r="S37" i="15"/>
  <c r="S35" i="15"/>
  <c r="S33" i="15"/>
  <c r="S29" i="15"/>
  <c r="S27" i="15"/>
  <c r="S25" i="15"/>
  <c r="S22" i="15"/>
  <c r="S17" i="15"/>
  <c r="S14" i="15"/>
  <c r="S11" i="15"/>
  <c r="S9" i="15"/>
  <c r="S6" i="15"/>
  <c r="S154" i="15"/>
  <c r="S151" i="15"/>
  <c r="S144" i="15"/>
  <c r="S146" i="15"/>
  <c r="S142" i="15"/>
  <c r="F2" i="15"/>
  <c r="G296" i="18" l="1"/>
  <c r="G176" i="18"/>
  <c r="G269" i="18"/>
  <c r="H143" i="18"/>
  <c r="H181" i="18"/>
  <c r="H451" i="18"/>
  <c r="H467" i="18" s="1"/>
  <c r="G467" i="18"/>
  <c r="G387" i="18"/>
  <c r="H505" i="18"/>
  <c r="G278" i="18"/>
  <c r="G236" i="18"/>
  <c r="H482" i="18"/>
  <c r="G140" i="18"/>
  <c r="G312" i="18"/>
  <c r="G133" i="18"/>
  <c r="G213" i="18"/>
  <c r="G284" i="18"/>
  <c r="G450" i="18"/>
  <c r="G482" i="18"/>
  <c r="G348" i="18"/>
  <c r="G505" i="18"/>
  <c r="G181" i="18"/>
  <c r="G479" i="18"/>
  <c r="H468" i="18"/>
  <c r="H479" i="18" s="1"/>
  <c r="G323" i="18"/>
  <c r="H450" i="18"/>
  <c r="H133" i="18"/>
  <c r="H140" i="18"/>
  <c r="H176" i="18"/>
  <c r="G325" i="15"/>
  <c r="G378" i="15"/>
  <c r="H378" i="18"/>
  <c r="H379" i="18" s="1"/>
  <c r="H405" i="18"/>
  <c r="H271" i="18"/>
  <c r="H301" i="18"/>
  <c r="H291" i="18"/>
  <c r="H251" i="18"/>
  <c r="H227" i="18"/>
  <c r="H407" i="18"/>
  <c r="H385" i="18"/>
  <c r="H344" i="18"/>
  <c r="G344" i="15"/>
  <c r="G394" i="15"/>
  <c r="H282" i="18"/>
  <c r="H283" i="18"/>
  <c r="H388" i="18"/>
  <c r="H390" i="18" s="1"/>
  <c r="H415" i="18"/>
  <c r="H416" i="18" s="1"/>
  <c r="H184" i="18"/>
  <c r="H213" i="18" s="1"/>
  <c r="H373" i="18"/>
  <c r="H374" i="18" s="1"/>
  <c r="H398" i="18"/>
  <c r="H399" i="18" s="1"/>
  <c r="H419" i="18"/>
  <c r="H420" i="18" s="1"/>
  <c r="H421" i="18" s="1"/>
  <c r="H224" i="18"/>
  <c r="H413" i="18"/>
  <c r="H414" i="18" s="1"/>
  <c r="H383" i="18"/>
  <c r="H391" i="18"/>
  <c r="H392" i="18" s="1"/>
  <c r="H352" i="18"/>
  <c r="H297" i="18"/>
  <c r="H248" i="18"/>
  <c r="H331" i="18"/>
  <c r="H424" i="18"/>
  <c r="H425" i="18" s="1"/>
  <c r="H342" i="18"/>
  <c r="H349" i="18"/>
  <c r="H350" i="18" s="1"/>
  <c r="H318" i="18"/>
  <c r="H323" i="18" s="1"/>
  <c r="H288" i="18"/>
  <c r="H279" i="18"/>
  <c r="H270" i="18"/>
  <c r="H401" i="18"/>
  <c r="H403" i="18" s="1"/>
  <c r="H422" i="18"/>
  <c r="H423" i="18" s="1"/>
  <c r="H305" i="18"/>
  <c r="H312" i="18" s="1"/>
  <c r="H426" i="18"/>
  <c r="H427" i="18" s="1"/>
  <c r="H460" i="15"/>
  <c r="G339" i="15"/>
  <c r="G173" i="15"/>
  <c r="G287" i="15"/>
  <c r="G260" i="15"/>
  <c r="H140" i="15"/>
  <c r="H133" i="15"/>
  <c r="G227" i="15"/>
  <c r="G133" i="15"/>
  <c r="G204" i="15"/>
  <c r="G168" i="15"/>
  <c r="G303" i="15"/>
  <c r="G294" i="15"/>
  <c r="G269" i="15"/>
  <c r="G140" i="15"/>
  <c r="H369" i="15"/>
  <c r="G370" i="15"/>
  <c r="G314" i="15"/>
  <c r="G398" i="15"/>
  <c r="I410" i="15" a="1"/>
  <c r="I410" i="15" s="1"/>
  <c r="J410" i="15" a="1"/>
  <c r="J410" i="15" s="1"/>
  <c r="K410" i="15" a="1"/>
  <c r="K410" i="15" s="1"/>
  <c r="L410" i="15" a="1"/>
  <c r="L410" i="15" s="1"/>
  <c r="M410" i="15" a="1"/>
  <c r="M410" i="15" s="1"/>
  <c r="N410" i="15" a="1"/>
  <c r="N410" i="15" s="1"/>
  <c r="O410" i="15" a="1"/>
  <c r="O410" i="15" s="1"/>
  <c r="Q410" i="15" a="1"/>
  <c r="Q410" i="15" s="1"/>
  <c r="R410" i="15" a="1"/>
  <c r="R410" i="15" s="1"/>
  <c r="H269" i="18" l="1"/>
  <c r="H278" i="18"/>
  <c r="H296" i="18"/>
  <c r="H236" i="18"/>
  <c r="H303" i="18"/>
  <c r="H348" i="18"/>
  <c r="H409" i="18"/>
  <c r="H387" i="18"/>
  <c r="H284" i="18"/>
  <c r="F288" i="15"/>
  <c r="H400" i="15"/>
  <c r="I429" i="15"/>
  <c r="J429" i="15"/>
  <c r="K429" i="15"/>
  <c r="L429" i="15"/>
  <c r="M429" i="15"/>
  <c r="N429" i="15"/>
  <c r="O429" i="15"/>
  <c r="Q429" i="15"/>
  <c r="R429" i="15"/>
  <c r="K419" i="15" l="1"/>
  <c r="L419" i="15"/>
  <c r="M419" i="15"/>
  <c r="N419" i="15"/>
  <c r="O419" i="15"/>
  <c r="Q419" i="15"/>
  <c r="R419" i="15"/>
  <c r="R417" i="15" a="1"/>
  <c r="R417" i="15" s="1"/>
  <c r="Q417" i="15" a="1"/>
  <c r="Q417" i="15" s="1"/>
  <c r="P417" i="15" a="1"/>
  <c r="P417" i="15" s="1"/>
  <c r="O417" i="15" a="1"/>
  <c r="O417" i="15" s="1"/>
  <c r="N417" i="15" a="1"/>
  <c r="N417" i="15" s="1"/>
  <c r="M417" i="15" a="1"/>
  <c r="M417" i="15" s="1"/>
  <c r="L417" i="15" a="1"/>
  <c r="L417" i="15" s="1"/>
  <c r="K417" i="15" a="1"/>
  <c r="K417" i="15" s="1"/>
  <c r="J417" i="15" a="1"/>
  <c r="J417" i="15" s="1"/>
  <c r="I417" i="15" a="1"/>
  <c r="I417" i="15" s="1"/>
  <c r="I393" i="15" a="1"/>
  <c r="I393" i="15" s="1"/>
  <c r="J393" i="15" a="1"/>
  <c r="J393" i="15" s="1"/>
  <c r="K393" i="15" a="1"/>
  <c r="K393" i="15" s="1"/>
  <c r="L393" i="15" a="1"/>
  <c r="L393" i="15" s="1"/>
  <c r="M393" i="15" a="1"/>
  <c r="M393" i="15" s="1"/>
  <c r="N393" i="15" a="1"/>
  <c r="N393" i="15" s="1"/>
  <c r="O393" i="15" a="1"/>
  <c r="O393" i="15" s="1"/>
  <c r="P393" i="15" a="1"/>
  <c r="P393" i="15" s="1"/>
  <c r="Q393" i="15" a="1"/>
  <c r="Q393" i="15" s="1"/>
  <c r="R393" i="15" a="1"/>
  <c r="R393" i="15" s="1"/>
  <c r="J297" i="15" a="1"/>
  <c r="J297" i="15" s="1"/>
  <c r="I282" i="15" a="1"/>
  <c r="I282" i="15" s="1"/>
  <c r="J282" i="15" a="1"/>
  <c r="J282" i="15" s="1"/>
  <c r="K282" i="15" a="1"/>
  <c r="K282" i="15" s="1"/>
  <c r="L282" i="15" a="1"/>
  <c r="L282" i="15" s="1"/>
  <c r="M282" i="15" a="1"/>
  <c r="M282" i="15" s="1"/>
  <c r="N282" i="15" a="1"/>
  <c r="N282" i="15" s="1"/>
  <c r="O282" i="15" a="1"/>
  <c r="O282" i="15" s="1"/>
  <c r="P282" i="15" a="1"/>
  <c r="P282" i="15" s="1"/>
  <c r="Q282" i="15" a="1"/>
  <c r="Q282" i="15" s="1"/>
  <c r="R282" i="15" a="1"/>
  <c r="R282" i="15" s="1"/>
  <c r="I283" i="15" a="1"/>
  <c r="I283" i="15" s="1"/>
  <c r="J283" i="15" a="1"/>
  <c r="J283" i="15" s="1"/>
  <c r="K283" i="15" a="1"/>
  <c r="K283" i="15" s="1"/>
  <c r="L283" i="15" a="1"/>
  <c r="L283" i="15" s="1"/>
  <c r="M283" i="15" a="1"/>
  <c r="M283" i="15" s="1"/>
  <c r="N283" i="15" a="1"/>
  <c r="N283" i="15" s="1"/>
  <c r="O283" i="15" a="1"/>
  <c r="O283" i="15" s="1"/>
  <c r="P283" i="15" a="1"/>
  <c r="P283" i="15" s="1"/>
  <c r="Q283" i="15" a="1"/>
  <c r="Q283" i="15" s="1"/>
  <c r="R283" i="15" a="1"/>
  <c r="R283" i="15" s="1"/>
  <c r="I284" i="15" a="1"/>
  <c r="I284" i="15" s="1"/>
  <c r="J284" i="15" a="1"/>
  <c r="J284" i="15" s="1"/>
  <c r="K284" i="15" a="1"/>
  <c r="K284" i="15" s="1"/>
  <c r="L284" i="15" a="1"/>
  <c r="L284" i="15" s="1"/>
  <c r="M284" i="15" a="1"/>
  <c r="M284" i="15" s="1"/>
  <c r="N284" i="15" a="1"/>
  <c r="N284" i="15" s="1"/>
  <c r="O284" i="15" a="1"/>
  <c r="O284" i="15" s="1"/>
  <c r="Q284" i="15" a="1"/>
  <c r="Q284" i="15" s="1"/>
  <c r="R284" i="15" a="1"/>
  <c r="R284" i="15" s="1"/>
  <c r="R273" i="15" a="1"/>
  <c r="R273" i="15" s="1"/>
  <c r="Q273" i="15" a="1"/>
  <c r="Q273" i="15" s="1"/>
  <c r="O273" i="15" a="1"/>
  <c r="O273" i="15" s="1"/>
  <c r="N273" i="15" a="1"/>
  <c r="N273" i="15" s="1"/>
  <c r="M273" i="15" a="1"/>
  <c r="M273" i="15" s="1"/>
  <c r="L273" i="15" a="1"/>
  <c r="L273" i="15" s="1"/>
  <c r="K273" i="15" a="1"/>
  <c r="K273" i="15" s="1"/>
  <c r="J273" i="15" a="1"/>
  <c r="J273" i="15" s="1"/>
  <c r="I273" i="15" a="1"/>
  <c r="I273" i="15" s="1"/>
  <c r="R271" i="15" a="1"/>
  <c r="R271" i="15" s="1"/>
  <c r="Q271" i="15" a="1"/>
  <c r="Q271" i="15" s="1"/>
  <c r="P271" i="15" a="1"/>
  <c r="P271" i="15" s="1"/>
  <c r="O271" i="15" a="1"/>
  <c r="O271" i="15" s="1"/>
  <c r="N271" i="15" a="1"/>
  <c r="N271" i="15" s="1"/>
  <c r="M271" i="15" a="1"/>
  <c r="M271" i="15" s="1"/>
  <c r="L271" i="15" a="1"/>
  <c r="L271" i="15" s="1"/>
  <c r="K271" i="15" a="1"/>
  <c r="K271" i="15" s="1"/>
  <c r="J271" i="15" a="1"/>
  <c r="J271" i="15" s="1"/>
  <c r="I271" i="15" a="1"/>
  <c r="I271" i="15" s="1"/>
  <c r="R270" i="15" a="1"/>
  <c r="R270" i="15" s="1"/>
  <c r="Q270" i="15" a="1"/>
  <c r="Q270" i="15" s="1"/>
  <c r="P270" i="15" a="1"/>
  <c r="P270" i="15" s="1"/>
  <c r="O270" i="15" a="1"/>
  <c r="O270" i="15" s="1"/>
  <c r="N270" i="15" a="1"/>
  <c r="N270" i="15" s="1"/>
  <c r="M270" i="15" a="1"/>
  <c r="M270" i="15" s="1"/>
  <c r="L270" i="15" a="1"/>
  <c r="L270" i="15" s="1"/>
  <c r="K270" i="15" a="1"/>
  <c r="K270" i="15" s="1"/>
  <c r="J270" i="15" a="1"/>
  <c r="J270" i="15" s="1"/>
  <c r="I270" i="15" a="1"/>
  <c r="I270" i="15" s="1"/>
  <c r="R261" i="15" a="1"/>
  <c r="R261" i="15" s="1"/>
  <c r="Q261" i="15" a="1"/>
  <c r="Q261" i="15" s="1"/>
  <c r="O261" i="15" a="1"/>
  <c r="O261" i="15" s="1"/>
  <c r="N261" i="15" a="1"/>
  <c r="N261" i="15" s="1"/>
  <c r="M261" i="15" a="1"/>
  <c r="M261" i="15" s="1"/>
  <c r="L261" i="15" a="1"/>
  <c r="L261" i="15" s="1"/>
  <c r="K261" i="15" a="1"/>
  <c r="K261" i="15" s="1"/>
  <c r="J261" i="15" a="1"/>
  <c r="J261" i="15" s="1"/>
  <c r="I261" i="15" a="1"/>
  <c r="I261" i="15" s="1"/>
  <c r="J252" i="15" a="1"/>
  <c r="J252" i="15" s="1"/>
  <c r="I183" i="15" a="1"/>
  <c r="I183" i="15" s="1"/>
  <c r="J183" i="15" a="1"/>
  <c r="J183" i="15" s="1"/>
  <c r="K183" i="15" a="1"/>
  <c r="K183" i="15" s="1"/>
  <c r="L183" i="15" a="1"/>
  <c r="L183" i="15" s="1"/>
  <c r="M183" i="15" a="1"/>
  <c r="M183" i="15" s="1"/>
  <c r="N183" i="15" a="1"/>
  <c r="N183" i="15" s="1"/>
  <c r="O183" i="15" a="1"/>
  <c r="O183" i="15" s="1"/>
  <c r="P183" i="15" a="1"/>
  <c r="P183" i="15" s="1"/>
  <c r="Q183" i="15" a="1"/>
  <c r="Q183" i="15" s="1"/>
  <c r="R183" i="15" a="1"/>
  <c r="R183" i="15" s="1"/>
  <c r="I187" i="15" a="1"/>
  <c r="I187" i="15" s="1"/>
  <c r="J187" i="15" a="1"/>
  <c r="J187" i="15" s="1"/>
  <c r="K187" i="15" a="1"/>
  <c r="K187" i="15" s="1"/>
  <c r="L187" i="15" a="1"/>
  <c r="L187" i="15" s="1"/>
  <c r="M187" i="15" a="1"/>
  <c r="M187" i="15" s="1"/>
  <c r="N187" i="15" a="1"/>
  <c r="N187" i="15" s="1"/>
  <c r="O187" i="15" a="1"/>
  <c r="O187" i="15" s="1"/>
  <c r="Q187" i="15" a="1"/>
  <c r="Q187" i="15" s="1"/>
  <c r="R187" i="15" a="1"/>
  <c r="R187" i="15" s="1"/>
  <c r="J200" i="15" a="1"/>
  <c r="J200" i="15" s="1"/>
  <c r="I170" i="15" a="1"/>
  <c r="I170" i="15" s="1"/>
  <c r="J170" i="15" a="1"/>
  <c r="J170" i="15" s="1"/>
  <c r="K170" i="15" a="1"/>
  <c r="K170" i="15" s="1"/>
  <c r="L170" i="15" a="1"/>
  <c r="L170" i="15" s="1"/>
  <c r="M170" i="15" a="1"/>
  <c r="M170" i="15" s="1"/>
  <c r="N170" i="15" a="1"/>
  <c r="N170" i="15" s="1"/>
  <c r="O170" i="15" a="1"/>
  <c r="O170" i="15" s="1"/>
  <c r="Q170" i="15" a="1"/>
  <c r="Q170" i="15" s="1"/>
  <c r="R170" i="15" a="1"/>
  <c r="R170" i="15" s="1"/>
  <c r="J171" i="15" a="1"/>
  <c r="J171" i="15" s="1"/>
  <c r="I160" i="15" a="1"/>
  <c r="I160" i="15" s="1"/>
  <c r="J160" i="15" a="1"/>
  <c r="J160" i="15" s="1"/>
  <c r="K160" i="15" a="1"/>
  <c r="K160" i="15" s="1"/>
  <c r="L160" i="15" a="1"/>
  <c r="L160" i="15" s="1"/>
  <c r="M160" i="15" a="1"/>
  <c r="M160" i="15" s="1"/>
  <c r="N160" i="15" a="1"/>
  <c r="N160" i="15" s="1"/>
  <c r="O160" i="15" a="1"/>
  <c r="O160" i="15" s="1"/>
  <c r="P160" i="15" a="1"/>
  <c r="P160" i="15" s="1"/>
  <c r="I138" i="15" a="1"/>
  <c r="I138" i="15" s="1"/>
  <c r="J138" i="15" a="1"/>
  <c r="J138" i="15" s="1"/>
  <c r="K138" i="15" a="1"/>
  <c r="K138" i="15" s="1"/>
  <c r="L138" i="15" a="1"/>
  <c r="L138" i="15" s="1"/>
  <c r="M138" i="15" a="1"/>
  <c r="M138" i="15" s="1"/>
  <c r="N138" i="15" a="1"/>
  <c r="N138" i="15" s="1"/>
  <c r="O138" i="15" a="1"/>
  <c r="O138" i="15" s="1"/>
  <c r="Q138" i="15" a="1"/>
  <c r="Q138" i="15" s="1"/>
  <c r="R138" i="15" a="1"/>
  <c r="R138" i="15" s="1"/>
  <c r="I139" i="15" a="1"/>
  <c r="I139" i="15" s="1"/>
  <c r="J139" i="15" a="1"/>
  <c r="J139" i="15" s="1"/>
  <c r="K139" i="15" a="1"/>
  <c r="K139" i="15" s="1"/>
  <c r="L139" i="15" a="1"/>
  <c r="L139" i="15" s="1"/>
  <c r="M139" i="15" a="1"/>
  <c r="M139" i="15" s="1"/>
  <c r="N139" i="15" a="1"/>
  <c r="N139" i="15" s="1"/>
  <c r="O139" i="15" a="1"/>
  <c r="O139" i="15" s="1"/>
  <c r="Q139" i="15" a="1"/>
  <c r="Q139" i="15" s="1"/>
  <c r="R139" i="15" a="1"/>
  <c r="R139" i="15" s="1"/>
  <c r="I109" i="15" a="1"/>
  <c r="I109" i="15" s="1"/>
  <c r="J109" i="15" a="1"/>
  <c r="J109" i="15" s="1"/>
  <c r="K109" i="15" a="1"/>
  <c r="K109" i="15" s="1"/>
  <c r="L109" i="15" a="1"/>
  <c r="L109" i="15" s="1"/>
  <c r="M109" i="15" a="1"/>
  <c r="M109" i="15" s="1"/>
  <c r="N109" i="15" a="1"/>
  <c r="N109" i="15" s="1"/>
  <c r="O109" i="15" a="1"/>
  <c r="O109" i="15" s="1"/>
  <c r="Q109" i="15" a="1"/>
  <c r="Q109" i="15" s="1"/>
  <c r="R109" i="15" a="1"/>
  <c r="R109" i="15" s="1"/>
  <c r="I126" i="15" a="1"/>
  <c r="I126" i="15" s="1"/>
  <c r="J126" i="15" a="1"/>
  <c r="J126" i="15" s="1"/>
  <c r="K126" i="15" a="1"/>
  <c r="K126" i="15" s="1"/>
  <c r="L126" i="15" a="1"/>
  <c r="L126" i="15" s="1"/>
  <c r="M126" i="15" a="1"/>
  <c r="M126" i="15" s="1"/>
  <c r="N126" i="15" a="1"/>
  <c r="N126" i="15" s="1"/>
  <c r="O126" i="15" a="1"/>
  <c r="O126" i="15" s="1"/>
  <c r="Q126" i="15" a="1"/>
  <c r="Q126" i="15" s="1"/>
  <c r="R126" i="15" a="1"/>
  <c r="R126" i="15" s="1"/>
  <c r="I127" i="15" a="1"/>
  <c r="I127" i="15" s="1"/>
  <c r="J127" i="15" a="1"/>
  <c r="J127" i="15" s="1"/>
  <c r="K127" i="15" a="1"/>
  <c r="K127" i="15" s="1"/>
  <c r="L127" i="15" a="1"/>
  <c r="L127" i="15" s="1"/>
  <c r="M127" i="15" a="1"/>
  <c r="M127" i="15" s="1"/>
  <c r="N127" i="15" a="1"/>
  <c r="N127" i="15" s="1"/>
  <c r="O127" i="15" a="1"/>
  <c r="O127" i="15" s="1"/>
  <c r="Q127" i="15" a="1"/>
  <c r="Q127" i="15" s="1"/>
  <c r="R127" i="15" a="1"/>
  <c r="R127" i="15" s="1"/>
  <c r="I128" i="15" a="1"/>
  <c r="I128" i="15" s="1"/>
  <c r="J128" i="15" a="1"/>
  <c r="J128" i="15" s="1"/>
  <c r="K128" i="15" a="1"/>
  <c r="K128" i="15" s="1"/>
  <c r="L128" i="15" a="1"/>
  <c r="L128" i="15" s="1"/>
  <c r="M128" i="15" a="1"/>
  <c r="M128" i="15" s="1"/>
  <c r="N128" i="15" a="1"/>
  <c r="N128" i="15" s="1"/>
  <c r="O128" i="15" a="1"/>
  <c r="O128" i="15" s="1"/>
  <c r="Q128" i="15" a="1"/>
  <c r="Q128" i="15" s="1"/>
  <c r="R128" i="15" a="1"/>
  <c r="R128" i="15" s="1"/>
  <c r="I129" i="15" a="1"/>
  <c r="I129" i="15" s="1"/>
  <c r="J129" i="15" a="1"/>
  <c r="J129" i="15" s="1"/>
  <c r="K129" i="15" a="1"/>
  <c r="K129" i="15" s="1"/>
  <c r="L129" i="15" a="1"/>
  <c r="L129" i="15" s="1"/>
  <c r="M129" i="15" a="1"/>
  <c r="M129" i="15" s="1"/>
  <c r="N129" i="15" a="1"/>
  <c r="N129" i="15" s="1"/>
  <c r="O129" i="15" a="1"/>
  <c r="O129" i="15" s="1"/>
  <c r="Q129" i="15" a="1"/>
  <c r="Q129" i="15" s="1"/>
  <c r="R129" i="15" a="1"/>
  <c r="R129" i="15" s="1"/>
  <c r="I130" i="15" a="1"/>
  <c r="I130" i="15" s="1"/>
  <c r="J130" i="15" a="1"/>
  <c r="J130" i="15" s="1"/>
  <c r="K130" i="15" a="1"/>
  <c r="K130" i="15" s="1"/>
  <c r="L130" i="15" a="1"/>
  <c r="L130" i="15" s="1"/>
  <c r="M130" i="15" a="1"/>
  <c r="M130" i="15" s="1"/>
  <c r="N130" i="15" a="1"/>
  <c r="N130" i="15" s="1"/>
  <c r="O130" i="15" a="1"/>
  <c r="O130" i="15" s="1"/>
  <c r="Q130" i="15" a="1"/>
  <c r="Q130" i="15" s="1"/>
  <c r="R130" i="15" a="1"/>
  <c r="R130" i="15" s="1"/>
  <c r="I131" i="15" a="1"/>
  <c r="I131" i="15" s="1"/>
  <c r="J131" i="15" a="1"/>
  <c r="J131" i="15" s="1"/>
  <c r="K131" i="15" a="1"/>
  <c r="K131" i="15" s="1"/>
  <c r="L131" i="15" a="1"/>
  <c r="L131" i="15" s="1"/>
  <c r="M131" i="15" a="1"/>
  <c r="M131" i="15" s="1"/>
  <c r="N131" i="15" a="1"/>
  <c r="N131" i="15" s="1"/>
  <c r="O131" i="15" a="1"/>
  <c r="O131" i="15" s="1"/>
  <c r="Q131" i="15" a="1"/>
  <c r="Q131" i="15" s="1"/>
  <c r="R131" i="15" a="1"/>
  <c r="R131" i="15" s="1"/>
  <c r="I132" i="15" a="1"/>
  <c r="I132" i="15" s="1"/>
  <c r="J132" i="15" a="1"/>
  <c r="J132" i="15" s="1"/>
  <c r="K132" i="15" a="1"/>
  <c r="K132" i="15" s="1"/>
  <c r="L132" i="15" a="1"/>
  <c r="L132" i="15" s="1"/>
  <c r="M132" i="15" a="1"/>
  <c r="M132" i="15" s="1"/>
  <c r="N132" i="15" a="1"/>
  <c r="N132" i="15" s="1"/>
  <c r="O132" i="15" a="1"/>
  <c r="O132" i="15" s="1"/>
  <c r="Q132" i="15" a="1"/>
  <c r="Q132" i="15" s="1"/>
  <c r="R132" i="15" a="1"/>
  <c r="R132" i="15" s="1"/>
  <c r="G276" i="15"/>
  <c r="G277" i="15" s="1"/>
  <c r="G319" i="15"/>
  <c r="G320" i="15"/>
  <c r="G321" i="15"/>
  <c r="G329" i="15"/>
  <c r="G330" i="15"/>
  <c r="G331" i="15"/>
  <c r="G332" i="15"/>
  <c r="G355" i="15"/>
  <c r="G356" i="15"/>
  <c r="G357" i="15"/>
  <c r="G358" i="15"/>
  <c r="G359" i="15"/>
  <c r="G360" i="15"/>
  <c r="G361" i="15"/>
  <c r="G362" i="15"/>
  <c r="G363" i="15"/>
  <c r="G371" i="15"/>
  <c r="G372" i="15"/>
  <c r="G376" i="15"/>
  <c r="G387" i="15"/>
  <c r="G390" i="15"/>
  <c r="G403" i="15"/>
  <c r="G405" i="15"/>
  <c r="G409" i="15"/>
  <c r="G412" i="15"/>
  <c r="G414" i="15"/>
  <c r="G416" i="15"/>
  <c r="G418" i="15"/>
  <c r="H248" i="15"/>
  <c r="H249" i="15"/>
  <c r="H250" i="15"/>
  <c r="G272" i="15" l="1"/>
  <c r="G381" i="15"/>
  <c r="H419" i="15"/>
  <c r="H417" i="15" l="1"/>
  <c r="H418" i="15" s="1"/>
  <c r="F384" i="15" l="1"/>
  <c r="F382" i="15"/>
  <c r="F379" i="15"/>
  <c r="F374" i="15"/>
  <c r="F371" i="15"/>
  <c r="F369" i="15"/>
  <c r="F364" i="15"/>
  <c r="F304" i="15"/>
  <c r="F295" i="15"/>
  <c r="F278" i="15" l="1"/>
  <c r="H257" i="15"/>
  <c r="H253" i="15"/>
  <c r="H252" i="15"/>
  <c r="H225" i="15"/>
  <c r="D134" i="15"/>
  <c r="H431" i="15"/>
  <c r="H430" i="15"/>
  <c r="H429" i="15"/>
  <c r="H428" i="15"/>
  <c r="H427" i="15"/>
  <c r="H426" i="15"/>
  <c r="H425" i="15"/>
  <c r="H424" i="15"/>
  <c r="H423" i="15"/>
  <c r="H421" i="15"/>
  <c r="H420" i="15"/>
  <c r="I272" i="15" a="1"/>
  <c r="I272" i="15" s="1"/>
  <c r="J272" i="15" a="1"/>
  <c r="J272" i="15" s="1"/>
  <c r="K272" i="15" a="1"/>
  <c r="K272" i="15" s="1"/>
  <c r="L272" i="15" a="1"/>
  <c r="L272" i="15" s="1"/>
  <c r="M272" i="15" a="1"/>
  <c r="M272" i="15" s="1"/>
  <c r="N272" i="15" a="1"/>
  <c r="N272" i="15" s="1"/>
  <c r="O272" i="15" a="1"/>
  <c r="O272" i="15" s="1"/>
  <c r="P272" i="15" a="1"/>
  <c r="P272" i="15" s="1"/>
  <c r="Q272" i="15" a="1"/>
  <c r="Q272" i="15" s="1"/>
  <c r="R272" i="15" a="1"/>
  <c r="R272" i="15" s="1"/>
  <c r="I277" i="15" a="1"/>
  <c r="I277" i="15" s="1"/>
  <c r="J277" i="15" a="1"/>
  <c r="J277" i="15" s="1"/>
  <c r="K277" i="15" a="1"/>
  <c r="K277" i="15" s="1"/>
  <c r="L277" i="15" a="1"/>
  <c r="L277" i="15" s="1"/>
  <c r="M277" i="15" a="1"/>
  <c r="M277" i="15" s="1"/>
  <c r="N277" i="15" a="1"/>
  <c r="N277" i="15" s="1"/>
  <c r="O277" i="15" a="1"/>
  <c r="O277" i="15" s="1"/>
  <c r="P277" i="15" a="1"/>
  <c r="P277" i="15" s="1"/>
  <c r="Q277" i="15" a="1"/>
  <c r="Q277" i="15" s="1"/>
  <c r="R277" i="15" a="1"/>
  <c r="R277" i="15" s="1"/>
  <c r="I304" i="15" a="1"/>
  <c r="I304" i="15" s="1"/>
  <c r="J304" i="15" a="1"/>
  <c r="J304" i="15" s="1"/>
  <c r="K304" i="15" a="1"/>
  <c r="K304" i="15" s="1"/>
  <c r="L304" i="15" a="1"/>
  <c r="L304" i="15" s="1"/>
  <c r="M304" i="15" a="1"/>
  <c r="M304" i="15" s="1"/>
  <c r="N304" i="15" a="1"/>
  <c r="N304" i="15" s="1"/>
  <c r="O304" i="15" a="1"/>
  <c r="O304" i="15" s="1"/>
  <c r="P304" i="15" a="1"/>
  <c r="P304" i="15" s="1"/>
  <c r="Q304" i="15" a="1"/>
  <c r="Q304" i="15" s="1"/>
  <c r="R304" i="15" a="1"/>
  <c r="R304" i="15" s="1"/>
  <c r="I305" i="15" a="1"/>
  <c r="I305" i="15" s="1"/>
  <c r="J305" i="15" a="1"/>
  <c r="J305" i="15" s="1"/>
  <c r="K305" i="15" a="1"/>
  <c r="K305" i="15" s="1"/>
  <c r="L305" i="15" a="1"/>
  <c r="L305" i="15" s="1"/>
  <c r="M305" i="15" a="1"/>
  <c r="M305" i="15" s="1"/>
  <c r="N305" i="15" a="1"/>
  <c r="N305" i="15" s="1"/>
  <c r="O305" i="15" a="1"/>
  <c r="O305" i="15" s="1"/>
  <c r="P305" i="15" a="1"/>
  <c r="P305" i="15" s="1"/>
  <c r="Q305" i="15" a="1"/>
  <c r="Q305" i="15" s="1"/>
  <c r="R305" i="15" a="1"/>
  <c r="R305" i="15" s="1"/>
  <c r="I315" i="15" a="1"/>
  <c r="I315" i="15" s="1"/>
  <c r="J315" i="15" a="1"/>
  <c r="J315" i="15" s="1"/>
  <c r="K315" i="15" a="1"/>
  <c r="K315" i="15" s="1"/>
  <c r="L315" i="15" a="1"/>
  <c r="L315" i="15" s="1"/>
  <c r="M315" i="15" a="1"/>
  <c r="M315" i="15" s="1"/>
  <c r="N315" i="15" a="1"/>
  <c r="N315" i="15" s="1"/>
  <c r="O315" i="15" a="1"/>
  <c r="O315" i="15" s="1"/>
  <c r="P315" i="15" a="1"/>
  <c r="P315" i="15" s="1"/>
  <c r="Q315" i="15" a="1"/>
  <c r="Q315" i="15" s="1"/>
  <c r="R315" i="15" a="1"/>
  <c r="R315" i="15" s="1"/>
  <c r="I316" i="15" a="1"/>
  <c r="I316" i="15" s="1"/>
  <c r="J316" i="15" a="1"/>
  <c r="J316" i="15" s="1"/>
  <c r="K316" i="15" a="1"/>
  <c r="K316" i="15" s="1"/>
  <c r="L316" i="15" a="1"/>
  <c r="L316" i="15" s="1"/>
  <c r="M316" i="15" a="1"/>
  <c r="M316" i="15" s="1"/>
  <c r="N316" i="15" a="1"/>
  <c r="N316" i="15" s="1"/>
  <c r="O316" i="15" a="1"/>
  <c r="O316" i="15" s="1"/>
  <c r="P316" i="15" a="1"/>
  <c r="P316" i="15" s="1"/>
  <c r="Q316" i="15" a="1"/>
  <c r="Q316" i="15" s="1"/>
  <c r="R316" i="15" a="1"/>
  <c r="R316" i="15" s="1"/>
  <c r="I317" i="15" a="1"/>
  <c r="I317" i="15" s="1"/>
  <c r="J317" i="15" a="1"/>
  <c r="J317" i="15" s="1"/>
  <c r="K317" i="15" a="1"/>
  <c r="K317" i="15" s="1"/>
  <c r="L317" i="15" a="1"/>
  <c r="L317" i="15" s="1"/>
  <c r="M317" i="15" a="1"/>
  <c r="M317" i="15" s="1"/>
  <c r="N317" i="15" a="1"/>
  <c r="N317" i="15" s="1"/>
  <c r="O317" i="15" a="1"/>
  <c r="O317" i="15" s="1"/>
  <c r="P317" i="15" a="1"/>
  <c r="P317" i="15" s="1"/>
  <c r="Q317" i="15" a="1"/>
  <c r="Q317" i="15" s="1"/>
  <c r="R317" i="15" a="1"/>
  <c r="R317" i="15" s="1"/>
  <c r="I318" i="15" a="1"/>
  <c r="I318" i="15" s="1"/>
  <c r="J318" i="15" a="1"/>
  <c r="J318" i="15" s="1"/>
  <c r="K318" i="15" a="1"/>
  <c r="K318" i="15" s="1"/>
  <c r="L318" i="15" a="1"/>
  <c r="L318" i="15" s="1"/>
  <c r="M318" i="15" a="1"/>
  <c r="M318" i="15" s="1"/>
  <c r="N318" i="15" a="1"/>
  <c r="N318" i="15" s="1"/>
  <c r="O318" i="15" a="1"/>
  <c r="O318" i="15" s="1"/>
  <c r="P318" i="15" a="1"/>
  <c r="P318" i="15" s="1"/>
  <c r="Q318" i="15" a="1"/>
  <c r="Q318" i="15" s="1"/>
  <c r="R318" i="15" a="1"/>
  <c r="R318" i="15" s="1"/>
  <c r="I319" i="15" a="1"/>
  <c r="I319" i="15" s="1"/>
  <c r="J319" i="15" a="1"/>
  <c r="J319" i="15" s="1"/>
  <c r="K319" i="15" a="1"/>
  <c r="K319" i="15" s="1"/>
  <c r="L319" i="15" a="1"/>
  <c r="L319" i="15" s="1"/>
  <c r="M319" i="15" a="1"/>
  <c r="M319" i="15" s="1"/>
  <c r="N319" i="15" a="1"/>
  <c r="N319" i="15" s="1"/>
  <c r="O319" i="15" a="1"/>
  <c r="O319" i="15" s="1"/>
  <c r="P319" i="15" a="1"/>
  <c r="P319" i="15" s="1"/>
  <c r="Q319" i="15" a="1"/>
  <c r="Q319" i="15" s="1"/>
  <c r="R319" i="15" a="1"/>
  <c r="R319" i="15" s="1"/>
  <c r="I320" i="15" a="1"/>
  <c r="I320" i="15" s="1"/>
  <c r="J320" i="15" a="1"/>
  <c r="J320" i="15" s="1"/>
  <c r="K320" i="15" a="1"/>
  <c r="K320" i="15" s="1"/>
  <c r="L320" i="15" a="1"/>
  <c r="L320" i="15" s="1"/>
  <c r="M320" i="15" a="1"/>
  <c r="M320" i="15" s="1"/>
  <c r="N320" i="15" a="1"/>
  <c r="N320" i="15" s="1"/>
  <c r="O320" i="15" a="1"/>
  <c r="O320" i="15" s="1"/>
  <c r="P320" i="15" a="1"/>
  <c r="P320" i="15" s="1"/>
  <c r="Q320" i="15" a="1"/>
  <c r="Q320" i="15" s="1"/>
  <c r="R320" i="15" a="1"/>
  <c r="R320" i="15" s="1"/>
  <c r="I321" i="15" a="1"/>
  <c r="I321" i="15" s="1"/>
  <c r="J321" i="15" a="1"/>
  <c r="J321" i="15" s="1"/>
  <c r="K321" i="15" a="1"/>
  <c r="K321" i="15" s="1"/>
  <c r="L321" i="15" a="1"/>
  <c r="L321" i="15" s="1"/>
  <c r="M321" i="15" a="1"/>
  <c r="M321" i="15" s="1"/>
  <c r="N321" i="15" a="1"/>
  <c r="N321" i="15" s="1"/>
  <c r="O321" i="15" a="1"/>
  <c r="O321" i="15" s="1"/>
  <c r="P321" i="15" a="1"/>
  <c r="P321" i="15" s="1"/>
  <c r="Q321" i="15" a="1"/>
  <c r="Q321" i="15" s="1"/>
  <c r="R321" i="15" a="1"/>
  <c r="R321" i="15" s="1"/>
  <c r="I322" i="15" a="1"/>
  <c r="I322" i="15" s="1"/>
  <c r="J322" i="15" a="1"/>
  <c r="J322" i="15" s="1"/>
  <c r="K322" i="15" a="1"/>
  <c r="K322" i="15" s="1"/>
  <c r="L322" i="15" a="1"/>
  <c r="L322" i="15" s="1"/>
  <c r="M322" i="15" a="1"/>
  <c r="M322" i="15" s="1"/>
  <c r="N322" i="15" a="1"/>
  <c r="N322" i="15" s="1"/>
  <c r="O322" i="15" a="1"/>
  <c r="O322" i="15" s="1"/>
  <c r="P322" i="15" a="1"/>
  <c r="P322" i="15" s="1"/>
  <c r="Q322" i="15" a="1"/>
  <c r="Q322" i="15" s="1"/>
  <c r="R322" i="15" a="1"/>
  <c r="R322" i="15" s="1"/>
  <c r="I323" i="15" a="1"/>
  <c r="I323" i="15" s="1"/>
  <c r="J323" i="15" a="1"/>
  <c r="J323" i="15" s="1"/>
  <c r="K323" i="15" a="1"/>
  <c r="K323" i="15" s="1"/>
  <c r="L323" i="15" a="1"/>
  <c r="L323" i="15" s="1"/>
  <c r="M323" i="15" a="1"/>
  <c r="M323" i="15" s="1"/>
  <c r="N323" i="15" a="1"/>
  <c r="N323" i="15" s="1"/>
  <c r="O323" i="15" a="1"/>
  <c r="O323" i="15" s="1"/>
  <c r="P323" i="15" a="1"/>
  <c r="P323" i="15" s="1"/>
  <c r="Q323" i="15" a="1"/>
  <c r="Q323" i="15" s="1"/>
  <c r="R323" i="15" a="1"/>
  <c r="R323" i="15" s="1"/>
  <c r="I324" i="15" a="1"/>
  <c r="I324" i="15" s="1"/>
  <c r="J324" i="15" a="1"/>
  <c r="J324" i="15" s="1"/>
  <c r="K324" i="15" a="1"/>
  <c r="K324" i="15" s="1"/>
  <c r="L324" i="15" a="1"/>
  <c r="L324" i="15" s="1"/>
  <c r="M324" i="15" a="1"/>
  <c r="M324" i="15" s="1"/>
  <c r="N324" i="15" a="1"/>
  <c r="N324" i="15" s="1"/>
  <c r="O324" i="15" a="1"/>
  <c r="O324" i="15" s="1"/>
  <c r="P324" i="15" a="1"/>
  <c r="P324" i="15" s="1"/>
  <c r="Q324" i="15" a="1"/>
  <c r="Q324" i="15" s="1"/>
  <c r="R324" i="15" a="1"/>
  <c r="R324" i="15" s="1"/>
  <c r="I325" i="15" a="1"/>
  <c r="I325" i="15" s="1"/>
  <c r="J325" i="15" a="1"/>
  <c r="J325" i="15" s="1"/>
  <c r="K325" i="15" a="1"/>
  <c r="K325" i="15" s="1"/>
  <c r="L325" i="15" a="1"/>
  <c r="L325" i="15" s="1"/>
  <c r="M325" i="15" a="1"/>
  <c r="M325" i="15" s="1"/>
  <c r="N325" i="15" a="1"/>
  <c r="N325" i="15" s="1"/>
  <c r="O325" i="15" a="1"/>
  <c r="O325" i="15" s="1"/>
  <c r="P325" i="15" a="1"/>
  <c r="P325" i="15" s="1"/>
  <c r="Q325" i="15" a="1"/>
  <c r="Q325" i="15" s="1"/>
  <c r="R325" i="15" a="1"/>
  <c r="R325" i="15" s="1"/>
  <c r="I326" i="15" a="1"/>
  <c r="I326" i="15" s="1"/>
  <c r="J326" i="15" a="1"/>
  <c r="J326" i="15" s="1"/>
  <c r="K326" i="15" a="1"/>
  <c r="K326" i="15" s="1"/>
  <c r="L326" i="15" a="1"/>
  <c r="L326" i="15" s="1"/>
  <c r="M326" i="15" a="1"/>
  <c r="M326" i="15" s="1"/>
  <c r="N326" i="15" a="1"/>
  <c r="N326" i="15" s="1"/>
  <c r="O326" i="15" a="1"/>
  <c r="O326" i="15" s="1"/>
  <c r="P326" i="15" a="1"/>
  <c r="P326" i="15" s="1"/>
  <c r="Q326" i="15" a="1"/>
  <c r="Q326" i="15" s="1"/>
  <c r="R326" i="15" a="1"/>
  <c r="R326" i="15" s="1"/>
  <c r="I327" i="15" a="1"/>
  <c r="I327" i="15" s="1"/>
  <c r="J327" i="15" a="1"/>
  <c r="J327" i="15" s="1"/>
  <c r="K327" i="15" a="1"/>
  <c r="K327" i="15" s="1"/>
  <c r="L327" i="15" a="1"/>
  <c r="L327" i="15" s="1"/>
  <c r="M327" i="15" a="1"/>
  <c r="M327" i="15" s="1"/>
  <c r="N327" i="15" a="1"/>
  <c r="N327" i="15" s="1"/>
  <c r="O327" i="15" a="1"/>
  <c r="O327" i="15" s="1"/>
  <c r="P327" i="15" a="1"/>
  <c r="P327" i="15" s="1"/>
  <c r="Q327" i="15" a="1"/>
  <c r="Q327" i="15" s="1"/>
  <c r="R327" i="15" a="1"/>
  <c r="R327" i="15" s="1"/>
  <c r="I328" i="15" a="1"/>
  <c r="I328" i="15" s="1"/>
  <c r="J328" i="15" a="1"/>
  <c r="J328" i="15" s="1"/>
  <c r="K328" i="15" a="1"/>
  <c r="K328" i="15" s="1"/>
  <c r="L328" i="15" a="1"/>
  <c r="L328" i="15" s="1"/>
  <c r="M328" i="15" a="1"/>
  <c r="M328" i="15" s="1"/>
  <c r="N328" i="15" a="1"/>
  <c r="N328" i="15" s="1"/>
  <c r="O328" i="15" a="1"/>
  <c r="O328" i="15" s="1"/>
  <c r="P328" i="15" a="1"/>
  <c r="P328" i="15" s="1"/>
  <c r="Q328" i="15" a="1"/>
  <c r="Q328" i="15" s="1"/>
  <c r="R328" i="15" a="1"/>
  <c r="R328" i="15" s="1"/>
  <c r="I329" i="15" a="1"/>
  <c r="I329" i="15" s="1"/>
  <c r="J329" i="15" a="1"/>
  <c r="J329" i="15" s="1"/>
  <c r="K329" i="15" a="1"/>
  <c r="K329" i="15" s="1"/>
  <c r="L329" i="15" a="1"/>
  <c r="L329" i="15" s="1"/>
  <c r="M329" i="15" a="1"/>
  <c r="M329" i="15" s="1"/>
  <c r="N329" i="15" a="1"/>
  <c r="N329" i="15" s="1"/>
  <c r="O329" i="15" a="1"/>
  <c r="O329" i="15" s="1"/>
  <c r="P329" i="15" a="1"/>
  <c r="P329" i="15" s="1"/>
  <c r="Q329" i="15" a="1"/>
  <c r="Q329" i="15" s="1"/>
  <c r="R329" i="15" a="1"/>
  <c r="R329" i="15" s="1"/>
  <c r="I330" i="15" a="1"/>
  <c r="I330" i="15" s="1"/>
  <c r="J330" i="15" a="1"/>
  <c r="J330" i="15" s="1"/>
  <c r="K330" i="15" a="1"/>
  <c r="K330" i="15" s="1"/>
  <c r="L330" i="15" a="1"/>
  <c r="L330" i="15" s="1"/>
  <c r="M330" i="15" a="1"/>
  <c r="M330" i="15" s="1"/>
  <c r="N330" i="15" a="1"/>
  <c r="N330" i="15" s="1"/>
  <c r="O330" i="15" a="1"/>
  <c r="O330" i="15" s="1"/>
  <c r="P330" i="15" a="1"/>
  <c r="P330" i="15" s="1"/>
  <c r="Q330" i="15" a="1"/>
  <c r="Q330" i="15" s="1"/>
  <c r="R330" i="15" a="1"/>
  <c r="R330" i="15" s="1"/>
  <c r="I331" i="15" a="1"/>
  <c r="I331" i="15" s="1"/>
  <c r="J331" i="15" a="1"/>
  <c r="J331" i="15" s="1"/>
  <c r="K331" i="15" a="1"/>
  <c r="K331" i="15" s="1"/>
  <c r="L331" i="15" a="1"/>
  <c r="L331" i="15" s="1"/>
  <c r="M331" i="15" a="1"/>
  <c r="M331" i="15" s="1"/>
  <c r="N331" i="15" a="1"/>
  <c r="N331" i="15" s="1"/>
  <c r="O331" i="15" a="1"/>
  <c r="O331" i="15" s="1"/>
  <c r="P331" i="15" a="1"/>
  <c r="P331" i="15" s="1"/>
  <c r="Q331" i="15" a="1"/>
  <c r="Q331" i="15" s="1"/>
  <c r="R331" i="15" a="1"/>
  <c r="R331" i="15" s="1"/>
  <c r="I332" i="15" a="1"/>
  <c r="I332" i="15" s="1"/>
  <c r="J332" i="15" a="1"/>
  <c r="J332" i="15" s="1"/>
  <c r="K332" i="15" a="1"/>
  <c r="K332" i="15" s="1"/>
  <c r="L332" i="15" a="1"/>
  <c r="L332" i="15" s="1"/>
  <c r="M332" i="15" a="1"/>
  <c r="M332" i="15" s="1"/>
  <c r="N332" i="15" a="1"/>
  <c r="N332" i="15" s="1"/>
  <c r="O332" i="15" a="1"/>
  <c r="O332" i="15" s="1"/>
  <c r="P332" i="15" a="1"/>
  <c r="P332" i="15" s="1"/>
  <c r="Q332" i="15" a="1"/>
  <c r="Q332" i="15" s="1"/>
  <c r="R332" i="15" a="1"/>
  <c r="R332" i="15" s="1"/>
  <c r="I333" i="15" a="1"/>
  <c r="I333" i="15" s="1"/>
  <c r="J333" i="15" a="1"/>
  <c r="J333" i="15" s="1"/>
  <c r="K333" i="15" a="1"/>
  <c r="K333" i="15" s="1"/>
  <c r="L333" i="15" a="1"/>
  <c r="L333" i="15" s="1"/>
  <c r="M333" i="15" a="1"/>
  <c r="M333" i="15" s="1"/>
  <c r="N333" i="15" a="1"/>
  <c r="N333" i="15" s="1"/>
  <c r="O333" i="15" a="1"/>
  <c r="O333" i="15" s="1"/>
  <c r="P333" i="15" a="1"/>
  <c r="P333" i="15" s="1"/>
  <c r="Q333" i="15" a="1"/>
  <c r="Q333" i="15" s="1"/>
  <c r="R333" i="15" a="1"/>
  <c r="R333" i="15" s="1"/>
  <c r="I335" i="15" a="1"/>
  <c r="I335" i="15" s="1"/>
  <c r="J335" i="15" a="1"/>
  <c r="J335" i="15" s="1"/>
  <c r="K335" i="15" a="1"/>
  <c r="K335" i="15" s="1"/>
  <c r="L335" i="15" a="1"/>
  <c r="L335" i="15" s="1"/>
  <c r="M335" i="15" a="1"/>
  <c r="M335" i="15" s="1"/>
  <c r="N335" i="15" a="1"/>
  <c r="N335" i="15" s="1"/>
  <c r="O335" i="15" a="1"/>
  <c r="O335" i="15" s="1"/>
  <c r="P335" i="15" a="1"/>
  <c r="P335" i="15" s="1"/>
  <c r="Q335" i="15" a="1"/>
  <c r="Q335" i="15" s="1"/>
  <c r="R335" i="15" a="1"/>
  <c r="R335" i="15" s="1"/>
  <c r="I340" i="15" a="1"/>
  <c r="I340" i="15" s="1"/>
  <c r="J340" i="15" a="1"/>
  <c r="J340" i="15" s="1"/>
  <c r="K340" i="15" a="1"/>
  <c r="K340" i="15" s="1"/>
  <c r="L340" i="15" a="1"/>
  <c r="L340" i="15" s="1"/>
  <c r="M340" i="15" a="1"/>
  <c r="M340" i="15" s="1"/>
  <c r="N340" i="15" a="1"/>
  <c r="N340" i="15" s="1"/>
  <c r="O340" i="15" a="1"/>
  <c r="O340" i="15" s="1"/>
  <c r="P340" i="15" a="1"/>
  <c r="P340" i="15" s="1"/>
  <c r="Q340" i="15" a="1"/>
  <c r="Q340" i="15" s="1"/>
  <c r="R340" i="15" a="1"/>
  <c r="R340" i="15" s="1"/>
  <c r="I342" i="15" a="1"/>
  <c r="I342" i="15" s="1"/>
  <c r="J342" i="15" a="1"/>
  <c r="J342" i="15" s="1"/>
  <c r="K342" i="15" a="1"/>
  <c r="K342" i="15" s="1"/>
  <c r="L342" i="15" a="1"/>
  <c r="L342" i="15" s="1"/>
  <c r="M342" i="15" a="1"/>
  <c r="M342" i="15" s="1"/>
  <c r="N342" i="15" a="1"/>
  <c r="N342" i="15" s="1"/>
  <c r="O342" i="15" a="1"/>
  <c r="O342" i="15" s="1"/>
  <c r="P342" i="15" a="1"/>
  <c r="P342" i="15" s="1"/>
  <c r="Q342" i="15" a="1"/>
  <c r="Q342" i="15" s="1"/>
  <c r="R342" i="15" a="1"/>
  <c r="R342" i="15" s="1"/>
  <c r="I343" i="15" a="1"/>
  <c r="I343" i="15" s="1"/>
  <c r="J343" i="15" a="1"/>
  <c r="J343" i="15" s="1"/>
  <c r="K343" i="15" a="1"/>
  <c r="K343" i="15" s="1"/>
  <c r="L343" i="15" a="1"/>
  <c r="L343" i="15" s="1"/>
  <c r="M343" i="15" a="1"/>
  <c r="M343" i="15" s="1"/>
  <c r="N343" i="15" a="1"/>
  <c r="N343" i="15" s="1"/>
  <c r="O343" i="15" a="1"/>
  <c r="O343" i="15" s="1"/>
  <c r="P343" i="15" a="1"/>
  <c r="P343" i="15" s="1"/>
  <c r="Q343" i="15" a="1"/>
  <c r="Q343" i="15" s="1"/>
  <c r="R343" i="15" a="1"/>
  <c r="R343" i="15" s="1"/>
  <c r="I345" i="15" a="1"/>
  <c r="I345" i="15" s="1"/>
  <c r="J345" i="15" a="1"/>
  <c r="J345" i="15" s="1"/>
  <c r="K345" i="15" a="1"/>
  <c r="K345" i="15" s="1"/>
  <c r="L345" i="15" a="1"/>
  <c r="L345" i="15" s="1"/>
  <c r="M345" i="15" a="1"/>
  <c r="M345" i="15" s="1"/>
  <c r="N345" i="15" a="1"/>
  <c r="N345" i="15" s="1"/>
  <c r="O345" i="15" a="1"/>
  <c r="O345" i="15" s="1"/>
  <c r="P345" i="15" a="1"/>
  <c r="P345" i="15" s="1"/>
  <c r="Q345" i="15" a="1"/>
  <c r="Q345" i="15" s="1"/>
  <c r="R345" i="15" a="1"/>
  <c r="R345" i="15" s="1"/>
  <c r="I346" i="15" a="1"/>
  <c r="I346" i="15" s="1"/>
  <c r="J346" i="15" a="1"/>
  <c r="J346" i="15" s="1"/>
  <c r="K346" i="15" a="1"/>
  <c r="K346" i="15" s="1"/>
  <c r="L346" i="15" a="1"/>
  <c r="L346" i="15" s="1"/>
  <c r="M346" i="15" a="1"/>
  <c r="M346" i="15" s="1"/>
  <c r="N346" i="15" a="1"/>
  <c r="N346" i="15" s="1"/>
  <c r="O346" i="15" a="1"/>
  <c r="O346" i="15" s="1"/>
  <c r="P346" i="15" a="1"/>
  <c r="P346" i="15" s="1"/>
  <c r="Q346" i="15" a="1"/>
  <c r="Q346" i="15" s="1"/>
  <c r="R346" i="15" a="1"/>
  <c r="R346" i="15" s="1"/>
  <c r="I347" i="15" a="1"/>
  <c r="I347" i="15" s="1"/>
  <c r="J347" i="15" a="1"/>
  <c r="J347" i="15" s="1"/>
  <c r="K347" i="15" a="1"/>
  <c r="K347" i="15" s="1"/>
  <c r="L347" i="15" a="1"/>
  <c r="L347" i="15" s="1"/>
  <c r="M347" i="15" a="1"/>
  <c r="M347" i="15" s="1"/>
  <c r="N347" i="15" a="1"/>
  <c r="N347" i="15" s="1"/>
  <c r="O347" i="15" a="1"/>
  <c r="O347" i="15" s="1"/>
  <c r="P347" i="15" a="1"/>
  <c r="P347" i="15" s="1"/>
  <c r="Q347" i="15" a="1"/>
  <c r="Q347" i="15" s="1"/>
  <c r="R347" i="15" a="1"/>
  <c r="R347" i="15" s="1"/>
  <c r="I348" i="15" a="1"/>
  <c r="I348" i="15" s="1"/>
  <c r="J348" i="15" a="1"/>
  <c r="J348" i="15" s="1"/>
  <c r="K348" i="15" a="1"/>
  <c r="K348" i="15" s="1"/>
  <c r="L348" i="15" a="1"/>
  <c r="L348" i="15" s="1"/>
  <c r="M348" i="15" a="1"/>
  <c r="M348" i="15" s="1"/>
  <c r="N348" i="15" a="1"/>
  <c r="N348" i="15" s="1"/>
  <c r="O348" i="15" a="1"/>
  <c r="O348" i="15" s="1"/>
  <c r="P348" i="15" a="1"/>
  <c r="P348" i="15" s="1"/>
  <c r="Q348" i="15" a="1"/>
  <c r="Q348" i="15" s="1"/>
  <c r="R348" i="15" a="1"/>
  <c r="R348" i="15" s="1"/>
  <c r="I349" i="15" a="1"/>
  <c r="I349" i="15" s="1"/>
  <c r="J349" i="15" a="1"/>
  <c r="J349" i="15" s="1"/>
  <c r="K349" i="15" a="1"/>
  <c r="K349" i="15" s="1"/>
  <c r="L349" i="15" a="1"/>
  <c r="L349" i="15" s="1"/>
  <c r="M349" i="15" a="1"/>
  <c r="M349" i="15" s="1"/>
  <c r="N349" i="15" a="1"/>
  <c r="N349" i="15" s="1"/>
  <c r="O349" i="15" a="1"/>
  <c r="O349" i="15" s="1"/>
  <c r="P349" i="15" a="1"/>
  <c r="P349" i="15" s="1"/>
  <c r="Q349" i="15" a="1"/>
  <c r="Q349" i="15" s="1"/>
  <c r="R349" i="15" a="1"/>
  <c r="R349" i="15" s="1"/>
  <c r="I350" i="15" a="1"/>
  <c r="I350" i="15" s="1"/>
  <c r="J350" i="15" a="1"/>
  <c r="J350" i="15" s="1"/>
  <c r="K350" i="15" a="1"/>
  <c r="K350" i="15" s="1"/>
  <c r="L350" i="15" a="1"/>
  <c r="L350" i="15" s="1"/>
  <c r="M350" i="15" a="1"/>
  <c r="M350" i="15" s="1"/>
  <c r="N350" i="15" a="1"/>
  <c r="N350" i="15" s="1"/>
  <c r="O350" i="15" a="1"/>
  <c r="O350" i="15" s="1"/>
  <c r="P350" i="15" a="1"/>
  <c r="P350" i="15" s="1"/>
  <c r="Q350" i="15" a="1"/>
  <c r="Q350" i="15" s="1"/>
  <c r="R350" i="15" a="1"/>
  <c r="R350" i="15" s="1"/>
  <c r="I351" i="15" a="1"/>
  <c r="I351" i="15" s="1"/>
  <c r="J351" i="15" a="1"/>
  <c r="J351" i="15" s="1"/>
  <c r="K351" i="15" a="1"/>
  <c r="K351" i="15" s="1"/>
  <c r="L351" i="15" a="1"/>
  <c r="L351" i="15" s="1"/>
  <c r="M351" i="15" a="1"/>
  <c r="M351" i="15" s="1"/>
  <c r="N351" i="15" a="1"/>
  <c r="N351" i="15" s="1"/>
  <c r="O351" i="15" a="1"/>
  <c r="O351" i="15" s="1"/>
  <c r="P351" i="15" a="1"/>
  <c r="P351" i="15" s="1"/>
  <c r="Q351" i="15" a="1"/>
  <c r="Q351" i="15" s="1"/>
  <c r="R351" i="15" a="1"/>
  <c r="R351" i="15" s="1"/>
  <c r="I352" i="15" a="1"/>
  <c r="I352" i="15" s="1"/>
  <c r="J352" i="15" a="1"/>
  <c r="J352" i="15" s="1"/>
  <c r="K352" i="15" a="1"/>
  <c r="K352" i="15" s="1"/>
  <c r="L352" i="15" a="1"/>
  <c r="L352" i="15" s="1"/>
  <c r="M352" i="15" a="1"/>
  <c r="M352" i="15" s="1"/>
  <c r="N352" i="15" a="1"/>
  <c r="N352" i="15" s="1"/>
  <c r="O352" i="15" a="1"/>
  <c r="O352" i="15" s="1"/>
  <c r="P352" i="15" a="1"/>
  <c r="P352" i="15" s="1"/>
  <c r="Q352" i="15" a="1"/>
  <c r="Q352" i="15" s="1"/>
  <c r="R352" i="15" a="1"/>
  <c r="R352" i="15" s="1"/>
  <c r="I353" i="15" a="1"/>
  <c r="I353" i="15" s="1"/>
  <c r="J353" i="15" a="1"/>
  <c r="J353" i="15" s="1"/>
  <c r="K353" i="15" a="1"/>
  <c r="K353" i="15" s="1"/>
  <c r="L353" i="15" a="1"/>
  <c r="L353" i="15" s="1"/>
  <c r="M353" i="15" a="1"/>
  <c r="M353" i="15" s="1"/>
  <c r="N353" i="15" a="1"/>
  <c r="N353" i="15" s="1"/>
  <c r="O353" i="15" a="1"/>
  <c r="O353" i="15" s="1"/>
  <c r="P353" i="15" a="1"/>
  <c r="P353" i="15" s="1"/>
  <c r="Q353" i="15" a="1"/>
  <c r="Q353" i="15" s="1"/>
  <c r="R353" i="15" a="1"/>
  <c r="R353" i="15" s="1"/>
  <c r="I354" i="15" a="1"/>
  <c r="I354" i="15" s="1"/>
  <c r="J354" i="15" a="1"/>
  <c r="J354" i="15" s="1"/>
  <c r="K354" i="15" a="1"/>
  <c r="K354" i="15" s="1"/>
  <c r="L354" i="15" a="1"/>
  <c r="L354" i="15" s="1"/>
  <c r="M354" i="15" a="1"/>
  <c r="M354" i="15" s="1"/>
  <c r="N354" i="15" a="1"/>
  <c r="N354" i="15" s="1"/>
  <c r="O354" i="15" a="1"/>
  <c r="O354" i="15" s="1"/>
  <c r="P354" i="15" a="1"/>
  <c r="P354" i="15" s="1"/>
  <c r="Q354" i="15" a="1"/>
  <c r="Q354" i="15" s="1"/>
  <c r="R354" i="15" a="1"/>
  <c r="R354" i="15" s="1"/>
  <c r="I355" i="15" a="1"/>
  <c r="I355" i="15" s="1"/>
  <c r="J355" i="15" a="1"/>
  <c r="J355" i="15" s="1"/>
  <c r="K355" i="15" a="1"/>
  <c r="K355" i="15" s="1"/>
  <c r="L355" i="15" a="1"/>
  <c r="L355" i="15" s="1"/>
  <c r="M355" i="15" a="1"/>
  <c r="M355" i="15" s="1"/>
  <c r="N355" i="15" a="1"/>
  <c r="N355" i="15" s="1"/>
  <c r="O355" i="15" a="1"/>
  <c r="O355" i="15" s="1"/>
  <c r="P355" i="15" a="1"/>
  <c r="P355" i="15" s="1"/>
  <c r="Q355" i="15" a="1"/>
  <c r="Q355" i="15" s="1"/>
  <c r="R355" i="15" a="1"/>
  <c r="R355" i="15" s="1"/>
  <c r="I356" i="15" a="1"/>
  <c r="I356" i="15" s="1"/>
  <c r="J356" i="15" a="1"/>
  <c r="J356" i="15" s="1"/>
  <c r="K356" i="15" a="1"/>
  <c r="K356" i="15" s="1"/>
  <c r="L356" i="15" a="1"/>
  <c r="L356" i="15" s="1"/>
  <c r="M356" i="15" a="1"/>
  <c r="M356" i="15" s="1"/>
  <c r="N356" i="15" a="1"/>
  <c r="N356" i="15" s="1"/>
  <c r="O356" i="15" a="1"/>
  <c r="O356" i="15" s="1"/>
  <c r="P356" i="15" a="1"/>
  <c r="P356" i="15" s="1"/>
  <c r="Q356" i="15" a="1"/>
  <c r="Q356" i="15" s="1"/>
  <c r="R356" i="15" a="1"/>
  <c r="R356" i="15" s="1"/>
  <c r="I357" i="15" a="1"/>
  <c r="I357" i="15" s="1"/>
  <c r="J357" i="15" a="1"/>
  <c r="J357" i="15" s="1"/>
  <c r="K357" i="15" a="1"/>
  <c r="K357" i="15" s="1"/>
  <c r="L357" i="15" a="1"/>
  <c r="L357" i="15" s="1"/>
  <c r="M357" i="15" a="1"/>
  <c r="M357" i="15" s="1"/>
  <c r="N357" i="15" a="1"/>
  <c r="N357" i="15" s="1"/>
  <c r="O357" i="15" a="1"/>
  <c r="O357" i="15" s="1"/>
  <c r="P357" i="15" a="1"/>
  <c r="P357" i="15" s="1"/>
  <c r="Q357" i="15" a="1"/>
  <c r="Q357" i="15" s="1"/>
  <c r="R357" i="15" a="1"/>
  <c r="R357" i="15" s="1"/>
  <c r="I358" i="15" a="1"/>
  <c r="I358" i="15" s="1"/>
  <c r="J358" i="15" a="1"/>
  <c r="J358" i="15" s="1"/>
  <c r="K358" i="15" a="1"/>
  <c r="K358" i="15" s="1"/>
  <c r="L358" i="15" a="1"/>
  <c r="L358" i="15" s="1"/>
  <c r="M358" i="15" a="1"/>
  <c r="M358" i="15" s="1"/>
  <c r="N358" i="15" a="1"/>
  <c r="N358" i="15" s="1"/>
  <c r="O358" i="15" a="1"/>
  <c r="O358" i="15" s="1"/>
  <c r="P358" i="15" a="1"/>
  <c r="P358" i="15" s="1"/>
  <c r="Q358" i="15" a="1"/>
  <c r="Q358" i="15" s="1"/>
  <c r="R358" i="15" a="1"/>
  <c r="R358" i="15" s="1"/>
  <c r="I359" i="15" a="1"/>
  <c r="I359" i="15" s="1"/>
  <c r="J359" i="15" a="1"/>
  <c r="J359" i="15" s="1"/>
  <c r="K359" i="15" a="1"/>
  <c r="K359" i="15" s="1"/>
  <c r="L359" i="15" a="1"/>
  <c r="L359" i="15" s="1"/>
  <c r="M359" i="15" a="1"/>
  <c r="M359" i="15" s="1"/>
  <c r="N359" i="15" a="1"/>
  <c r="N359" i="15" s="1"/>
  <c r="O359" i="15" a="1"/>
  <c r="O359" i="15" s="1"/>
  <c r="P359" i="15" a="1"/>
  <c r="P359" i="15" s="1"/>
  <c r="Q359" i="15" a="1"/>
  <c r="Q359" i="15" s="1"/>
  <c r="R359" i="15" a="1"/>
  <c r="R359" i="15" s="1"/>
  <c r="I360" i="15" a="1"/>
  <c r="I360" i="15" s="1"/>
  <c r="J360" i="15" a="1"/>
  <c r="J360" i="15" s="1"/>
  <c r="K360" i="15" a="1"/>
  <c r="K360" i="15" s="1"/>
  <c r="L360" i="15" a="1"/>
  <c r="L360" i="15" s="1"/>
  <c r="M360" i="15" a="1"/>
  <c r="M360" i="15" s="1"/>
  <c r="N360" i="15" a="1"/>
  <c r="N360" i="15" s="1"/>
  <c r="O360" i="15" a="1"/>
  <c r="O360" i="15" s="1"/>
  <c r="P360" i="15" a="1"/>
  <c r="P360" i="15" s="1"/>
  <c r="Q360" i="15" a="1"/>
  <c r="Q360" i="15" s="1"/>
  <c r="R360" i="15" a="1"/>
  <c r="R360" i="15" s="1"/>
  <c r="I361" i="15" a="1"/>
  <c r="I361" i="15" s="1"/>
  <c r="J361" i="15" a="1"/>
  <c r="J361" i="15" s="1"/>
  <c r="K361" i="15" a="1"/>
  <c r="K361" i="15" s="1"/>
  <c r="L361" i="15" a="1"/>
  <c r="L361" i="15" s="1"/>
  <c r="M361" i="15" a="1"/>
  <c r="M361" i="15" s="1"/>
  <c r="N361" i="15" a="1"/>
  <c r="N361" i="15" s="1"/>
  <c r="O361" i="15" a="1"/>
  <c r="O361" i="15" s="1"/>
  <c r="P361" i="15" a="1"/>
  <c r="P361" i="15" s="1"/>
  <c r="Q361" i="15" a="1"/>
  <c r="Q361" i="15" s="1"/>
  <c r="R361" i="15" a="1"/>
  <c r="R361" i="15" s="1"/>
  <c r="I362" i="15" a="1"/>
  <c r="I362" i="15" s="1"/>
  <c r="J362" i="15" a="1"/>
  <c r="J362" i="15" s="1"/>
  <c r="K362" i="15" a="1"/>
  <c r="K362" i="15" s="1"/>
  <c r="L362" i="15" a="1"/>
  <c r="L362" i="15" s="1"/>
  <c r="M362" i="15" a="1"/>
  <c r="M362" i="15" s="1"/>
  <c r="N362" i="15" a="1"/>
  <c r="N362" i="15" s="1"/>
  <c r="O362" i="15" a="1"/>
  <c r="O362" i="15" s="1"/>
  <c r="P362" i="15" a="1"/>
  <c r="P362" i="15" s="1"/>
  <c r="Q362" i="15" a="1"/>
  <c r="Q362" i="15" s="1"/>
  <c r="R362" i="15" a="1"/>
  <c r="R362" i="15" s="1"/>
  <c r="I363" i="15" a="1"/>
  <c r="I363" i="15" s="1"/>
  <c r="J363" i="15" a="1"/>
  <c r="J363" i="15" s="1"/>
  <c r="K363" i="15" a="1"/>
  <c r="K363" i="15" s="1"/>
  <c r="L363" i="15" a="1"/>
  <c r="L363" i="15" s="1"/>
  <c r="M363" i="15" a="1"/>
  <c r="M363" i="15" s="1"/>
  <c r="N363" i="15" a="1"/>
  <c r="N363" i="15" s="1"/>
  <c r="O363" i="15" a="1"/>
  <c r="O363" i="15" s="1"/>
  <c r="P363" i="15" a="1"/>
  <c r="P363" i="15" s="1"/>
  <c r="Q363" i="15" a="1"/>
  <c r="Q363" i="15" s="1"/>
  <c r="R363" i="15" a="1"/>
  <c r="R363" i="15" s="1"/>
  <c r="I366" i="15" a="1"/>
  <c r="I366" i="15" s="1"/>
  <c r="J366" i="15" a="1"/>
  <c r="J366" i="15" s="1"/>
  <c r="K366" i="15" a="1"/>
  <c r="K366" i="15" s="1"/>
  <c r="L366" i="15" a="1"/>
  <c r="L366" i="15" s="1"/>
  <c r="M366" i="15" a="1"/>
  <c r="M366" i="15" s="1"/>
  <c r="N366" i="15" a="1"/>
  <c r="N366" i="15" s="1"/>
  <c r="O366" i="15" a="1"/>
  <c r="O366" i="15" s="1"/>
  <c r="P366" i="15" a="1"/>
  <c r="P366" i="15" s="1"/>
  <c r="Q366" i="15" a="1"/>
  <c r="Q366" i="15" s="1"/>
  <c r="R366" i="15" a="1"/>
  <c r="R366" i="15" s="1"/>
  <c r="I367" i="15" a="1"/>
  <c r="I367" i="15" s="1"/>
  <c r="J367" i="15" a="1"/>
  <c r="J367" i="15" s="1"/>
  <c r="K367" i="15" a="1"/>
  <c r="K367" i="15" s="1"/>
  <c r="L367" i="15" a="1"/>
  <c r="L367" i="15" s="1"/>
  <c r="M367" i="15" a="1"/>
  <c r="M367" i="15" s="1"/>
  <c r="N367" i="15" a="1"/>
  <c r="N367" i="15" s="1"/>
  <c r="O367" i="15" a="1"/>
  <c r="O367" i="15" s="1"/>
  <c r="P367" i="15" a="1"/>
  <c r="P367" i="15" s="1"/>
  <c r="Q367" i="15" a="1"/>
  <c r="Q367" i="15" s="1"/>
  <c r="R367" i="15" a="1"/>
  <c r="R367" i="15" s="1"/>
  <c r="I371" i="15" a="1"/>
  <c r="I371" i="15" s="1"/>
  <c r="J371" i="15" a="1"/>
  <c r="J371" i="15" s="1"/>
  <c r="K371" i="15" a="1"/>
  <c r="K371" i="15" s="1"/>
  <c r="L371" i="15" a="1"/>
  <c r="L371" i="15" s="1"/>
  <c r="M371" i="15" a="1"/>
  <c r="M371" i="15" s="1"/>
  <c r="N371" i="15" a="1"/>
  <c r="N371" i="15" s="1"/>
  <c r="O371" i="15" a="1"/>
  <c r="O371" i="15" s="1"/>
  <c r="P371" i="15" a="1"/>
  <c r="P371" i="15" s="1"/>
  <c r="Q371" i="15" a="1"/>
  <c r="Q371" i="15" s="1"/>
  <c r="R371" i="15" a="1"/>
  <c r="R371" i="15" s="1"/>
  <c r="I372" i="15" a="1"/>
  <c r="I372" i="15" s="1"/>
  <c r="J372" i="15" a="1"/>
  <c r="J372" i="15" s="1"/>
  <c r="K372" i="15" a="1"/>
  <c r="K372" i="15" s="1"/>
  <c r="L372" i="15" a="1"/>
  <c r="L372" i="15" s="1"/>
  <c r="M372" i="15" a="1"/>
  <c r="M372" i="15" s="1"/>
  <c r="N372" i="15" a="1"/>
  <c r="N372" i="15" s="1"/>
  <c r="O372" i="15" a="1"/>
  <c r="O372" i="15" s="1"/>
  <c r="P372" i="15" a="1"/>
  <c r="P372" i="15" s="1"/>
  <c r="Q372" i="15" a="1"/>
  <c r="Q372" i="15" s="1"/>
  <c r="R372" i="15" a="1"/>
  <c r="R372" i="15" s="1"/>
  <c r="I384" i="15" a="1"/>
  <c r="I384" i="15" s="1"/>
  <c r="J384" i="15" a="1"/>
  <c r="J384" i="15" s="1"/>
  <c r="K384" i="15" a="1"/>
  <c r="K384" i="15" s="1"/>
  <c r="L384" i="15" a="1"/>
  <c r="L384" i="15" s="1"/>
  <c r="M384" i="15" a="1"/>
  <c r="M384" i="15" s="1"/>
  <c r="N384" i="15" a="1"/>
  <c r="N384" i="15" s="1"/>
  <c r="O384" i="15" a="1"/>
  <c r="O384" i="15" s="1"/>
  <c r="P384" i="15" a="1"/>
  <c r="P384" i="15" s="1"/>
  <c r="Q384" i="15" a="1"/>
  <c r="Q384" i="15" s="1"/>
  <c r="R384" i="15" a="1"/>
  <c r="R384" i="15" s="1"/>
  <c r="I385" i="15" a="1"/>
  <c r="I385" i="15" s="1"/>
  <c r="J385" i="15" a="1"/>
  <c r="J385" i="15" s="1"/>
  <c r="K385" i="15" a="1"/>
  <c r="K385" i="15" s="1"/>
  <c r="L385" i="15" a="1"/>
  <c r="L385" i="15" s="1"/>
  <c r="M385" i="15" a="1"/>
  <c r="M385" i="15" s="1"/>
  <c r="N385" i="15" a="1"/>
  <c r="N385" i="15" s="1"/>
  <c r="O385" i="15" a="1"/>
  <c r="O385" i="15" s="1"/>
  <c r="P385" i="15" a="1"/>
  <c r="P385" i="15" s="1"/>
  <c r="Q385" i="15" a="1"/>
  <c r="Q385" i="15" s="1"/>
  <c r="R385" i="15" a="1"/>
  <c r="R385" i="15" s="1"/>
  <c r="I386" i="15" a="1"/>
  <c r="I386" i="15" s="1"/>
  <c r="J386" i="15" a="1"/>
  <c r="J386" i="15" s="1"/>
  <c r="K386" i="15" a="1"/>
  <c r="K386" i="15" s="1"/>
  <c r="L386" i="15" a="1"/>
  <c r="L386" i="15" s="1"/>
  <c r="M386" i="15" a="1"/>
  <c r="M386" i="15" s="1"/>
  <c r="N386" i="15" a="1"/>
  <c r="N386" i="15" s="1"/>
  <c r="O386" i="15" a="1"/>
  <c r="O386" i="15" s="1"/>
  <c r="P386" i="15" a="1"/>
  <c r="P386" i="15" s="1"/>
  <c r="Q386" i="15" a="1"/>
  <c r="Q386" i="15" s="1"/>
  <c r="R386" i="15" a="1"/>
  <c r="R386" i="15" s="1"/>
  <c r="I387" i="15" a="1"/>
  <c r="I387" i="15" s="1"/>
  <c r="J387" i="15" a="1"/>
  <c r="J387" i="15" s="1"/>
  <c r="K387" i="15" a="1"/>
  <c r="K387" i="15" s="1"/>
  <c r="L387" i="15" a="1"/>
  <c r="L387" i="15" s="1"/>
  <c r="M387" i="15" a="1"/>
  <c r="M387" i="15" s="1"/>
  <c r="N387" i="15" a="1"/>
  <c r="N387" i="15" s="1"/>
  <c r="O387" i="15" a="1"/>
  <c r="O387" i="15" s="1"/>
  <c r="P387" i="15" a="1"/>
  <c r="P387" i="15" s="1"/>
  <c r="Q387" i="15" a="1"/>
  <c r="Q387" i="15" s="1"/>
  <c r="R387" i="15" a="1"/>
  <c r="R387" i="15" s="1"/>
  <c r="I388" i="15" a="1"/>
  <c r="I388" i="15" s="1"/>
  <c r="J388" i="15" a="1"/>
  <c r="J388" i="15" s="1"/>
  <c r="K388" i="15" a="1"/>
  <c r="K388" i="15" s="1"/>
  <c r="L388" i="15" a="1"/>
  <c r="L388" i="15" s="1"/>
  <c r="M388" i="15" a="1"/>
  <c r="M388" i="15" s="1"/>
  <c r="N388" i="15" a="1"/>
  <c r="N388" i="15" s="1"/>
  <c r="O388" i="15" a="1"/>
  <c r="O388" i="15" s="1"/>
  <c r="P388" i="15" a="1"/>
  <c r="P388" i="15" s="1"/>
  <c r="Q388" i="15" a="1"/>
  <c r="Q388" i="15" s="1"/>
  <c r="R388" i="15" a="1"/>
  <c r="R388" i="15" s="1"/>
  <c r="I406" i="15" a="1"/>
  <c r="I406" i="15" s="1"/>
  <c r="J406" i="15" a="1"/>
  <c r="J406" i="15" s="1"/>
  <c r="K406" i="15" a="1"/>
  <c r="K406" i="15" s="1"/>
  <c r="L406" i="15" a="1"/>
  <c r="L406" i="15" s="1"/>
  <c r="M406" i="15" a="1"/>
  <c r="M406" i="15" s="1"/>
  <c r="N406" i="15" a="1"/>
  <c r="N406" i="15" s="1"/>
  <c r="O406" i="15" a="1"/>
  <c r="O406" i="15" s="1"/>
  <c r="P406" i="15" a="1"/>
  <c r="P406" i="15" s="1"/>
  <c r="Q406" i="15" a="1"/>
  <c r="Q406" i="15" s="1"/>
  <c r="R406" i="15" a="1"/>
  <c r="R406" i="15" s="1"/>
  <c r="S410" i="15" a="1"/>
  <c r="S410" i="15" s="1"/>
  <c r="P278" i="15" a="1"/>
  <c r="P278" i="15" s="1"/>
  <c r="O278" i="15" a="1"/>
  <c r="O278" i="15" s="1"/>
  <c r="N278" i="15" a="1"/>
  <c r="N278" i="15" s="1"/>
  <c r="M278" i="15" a="1"/>
  <c r="M278" i="15" s="1"/>
  <c r="L278" i="15" a="1"/>
  <c r="L278" i="15" s="1"/>
  <c r="P99" i="15" a="1"/>
  <c r="P99" i="15" s="1"/>
  <c r="O99" i="15" a="1"/>
  <c r="O99" i="15" s="1"/>
  <c r="N99" i="15" a="1"/>
  <c r="N99" i="15" s="1"/>
  <c r="M99" i="15" a="1"/>
  <c r="M99" i="15" s="1"/>
  <c r="L99" i="15" a="1"/>
  <c r="L99" i="15" s="1"/>
  <c r="J99" i="15" a="1"/>
  <c r="J99" i="15" s="1"/>
  <c r="I99" i="15" a="1"/>
  <c r="I99" i="15" s="1"/>
  <c r="P307" i="15" a="1"/>
  <c r="P307" i="15" s="1"/>
  <c r="O307" i="15" a="1"/>
  <c r="O307" i="15" s="1"/>
  <c r="N307" i="15" a="1"/>
  <c r="N307" i="15" s="1"/>
  <c r="M307" i="15" a="1"/>
  <c r="M307" i="15" s="1"/>
  <c r="L307" i="15" a="1"/>
  <c r="L307" i="15" s="1"/>
  <c r="J307" i="15" a="1"/>
  <c r="J307" i="15" s="1"/>
  <c r="I307" i="15" a="1"/>
  <c r="I307" i="15" s="1"/>
  <c r="P98" i="15" a="1"/>
  <c r="P98" i="15" s="1"/>
  <c r="O98" i="15" a="1"/>
  <c r="O98" i="15" s="1"/>
  <c r="N98" i="15" a="1"/>
  <c r="N98" i="15" s="1"/>
  <c r="M98" i="15" a="1"/>
  <c r="M98" i="15" s="1"/>
  <c r="L98" i="15" a="1"/>
  <c r="L98" i="15" s="1"/>
  <c r="J98" i="15" a="1"/>
  <c r="J98" i="15" s="1"/>
  <c r="I98" i="15" a="1"/>
  <c r="I98" i="15" s="1"/>
  <c r="P176" i="15" a="1"/>
  <c r="P176" i="15" s="1"/>
  <c r="O176" i="15" a="1"/>
  <c r="O176" i="15" s="1"/>
  <c r="N176" i="15" a="1"/>
  <c r="N176" i="15" s="1"/>
  <c r="M176" i="15" a="1"/>
  <c r="M176" i="15" s="1"/>
  <c r="L176" i="15" a="1"/>
  <c r="L176" i="15" s="1"/>
  <c r="J176" i="15" a="1"/>
  <c r="J176" i="15" s="1"/>
  <c r="I176" i="15" a="1"/>
  <c r="I176" i="15" s="1"/>
  <c r="P399" i="15" a="1"/>
  <c r="P399" i="15" s="1"/>
  <c r="O399" i="15" a="1"/>
  <c r="O399" i="15" s="1"/>
  <c r="N399" i="15" a="1"/>
  <c r="N399" i="15" s="1"/>
  <c r="M399" i="15" a="1"/>
  <c r="M399" i="15" s="1"/>
  <c r="L399" i="15" a="1"/>
  <c r="L399" i="15" s="1"/>
  <c r="J399" i="15" a="1"/>
  <c r="J399" i="15" s="1"/>
  <c r="I399" i="15" a="1"/>
  <c r="I399" i="15" s="1"/>
  <c r="P44" i="15" a="1"/>
  <c r="P44" i="15" s="1"/>
  <c r="O44" i="15" a="1"/>
  <c r="O44" i="15" s="1"/>
  <c r="N44" i="15" a="1"/>
  <c r="N44" i="15" s="1"/>
  <c r="M44" i="15" a="1"/>
  <c r="M44" i="15" s="1"/>
  <c r="L44" i="15" a="1"/>
  <c r="L44" i="15" s="1"/>
  <c r="J44" i="15" a="1"/>
  <c r="J44" i="15" s="1"/>
  <c r="I44" i="15" a="1"/>
  <c r="I44" i="15" s="1"/>
  <c r="P55" i="15" a="1"/>
  <c r="P55" i="15" s="1"/>
  <c r="O55" i="15" a="1"/>
  <c r="O55" i="15" s="1"/>
  <c r="N55" i="15" a="1"/>
  <c r="N55" i="15" s="1"/>
  <c r="M55" i="15" a="1"/>
  <c r="M55" i="15" s="1"/>
  <c r="L55" i="15" a="1"/>
  <c r="L55" i="15" s="1"/>
  <c r="J55" i="15" a="1"/>
  <c r="J55" i="15" s="1"/>
  <c r="I55" i="15" a="1"/>
  <c r="I55" i="15" s="1"/>
  <c r="P97" i="15" a="1"/>
  <c r="P97" i="15" s="1"/>
  <c r="O97" i="15" a="1"/>
  <c r="O97" i="15" s="1"/>
  <c r="N97" i="15" a="1"/>
  <c r="N97" i="15" s="1"/>
  <c r="M97" i="15" a="1"/>
  <c r="M97" i="15" s="1"/>
  <c r="L97" i="15" a="1"/>
  <c r="L97" i="15" s="1"/>
  <c r="J97" i="15" a="1"/>
  <c r="J97" i="15" s="1"/>
  <c r="I97" i="15" a="1"/>
  <c r="I97" i="15" s="1"/>
  <c r="P104" i="15" a="1"/>
  <c r="P104" i="15" s="1"/>
  <c r="O104" i="15" a="1"/>
  <c r="O104" i="15" s="1"/>
  <c r="N104" i="15" a="1"/>
  <c r="N104" i="15" s="1"/>
  <c r="M104" i="15" a="1"/>
  <c r="M104" i="15" s="1"/>
  <c r="L104" i="15" a="1"/>
  <c r="L104" i="15" s="1"/>
  <c r="J104" i="15" a="1"/>
  <c r="J104" i="15" s="1"/>
  <c r="I104" i="15" a="1"/>
  <c r="I104" i="15" s="1"/>
  <c r="P24" i="15" a="1"/>
  <c r="P24" i="15" s="1"/>
  <c r="O24" i="15" a="1"/>
  <c r="O24" i="15" s="1"/>
  <c r="N24" i="15" a="1"/>
  <c r="N24" i="15" s="1"/>
  <c r="M24" i="15" a="1"/>
  <c r="M24" i="15" s="1"/>
  <c r="L24" i="15" a="1"/>
  <c r="L24" i="15" s="1"/>
  <c r="J24" i="15" a="1"/>
  <c r="J24" i="15" s="1"/>
  <c r="I24" i="15" a="1"/>
  <c r="I24" i="15" s="1"/>
  <c r="P103" i="15" a="1"/>
  <c r="P103" i="15" s="1"/>
  <c r="O103" i="15" a="1"/>
  <c r="O103" i="15" s="1"/>
  <c r="N103" i="15" a="1"/>
  <c r="N103" i="15" s="1"/>
  <c r="M103" i="15" a="1"/>
  <c r="M103" i="15" s="1"/>
  <c r="L103" i="15" a="1"/>
  <c r="L103" i="15" s="1"/>
  <c r="J103" i="15" a="1"/>
  <c r="J103" i="15" s="1"/>
  <c r="I103" i="15" a="1"/>
  <c r="I103" i="15" s="1"/>
  <c r="P214" i="15" a="1"/>
  <c r="P214" i="15" s="1"/>
  <c r="O214" i="15" a="1"/>
  <c r="O214" i="15" s="1"/>
  <c r="N214" i="15" a="1"/>
  <c r="N214" i="15" s="1"/>
  <c r="M214" i="15" a="1"/>
  <c r="M214" i="15" s="1"/>
  <c r="L214" i="15" a="1"/>
  <c r="L214" i="15" s="1"/>
  <c r="J214" i="15" a="1"/>
  <c r="J214" i="15" s="1"/>
  <c r="I214" i="15" a="1"/>
  <c r="I214" i="15" s="1"/>
  <c r="P149" i="15" a="1"/>
  <c r="P149" i="15" s="1"/>
  <c r="O149" i="15" a="1"/>
  <c r="O149" i="15" s="1"/>
  <c r="N149" i="15" a="1"/>
  <c r="N149" i="15" s="1"/>
  <c r="M149" i="15" a="1"/>
  <c r="M149" i="15" s="1"/>
  <c r="L149" i="15" a="1"/>
  <c r="L149" i="15" s="1"/>
  <c r="J149" i="15" a="1"/>
  <c r="J149" i="15" s="1"/>
  <c r="I149" i="15" a="1"/>
  <c r="I149" i="15" s="1"/>
  <c r="P308" i="15" a="1"/>
  <c r="P308" i="15" s="1"/>
  <c r="O308" i="15" a="1"/>
  <c r="O308" i="15" s="1"/>
  <c r="N308" i="15" a="1"/>
  <c r="N308" i="15" s="1"/>
  <c r="M308" i="15" a="1"/>
  <c r="M308" i="15" s="1"/>
  <c r="L308" i="15" a="1"/>
  <c r="L308" i="15" s="1"/>
  <c r="J308" i="15" a="1"/>
  <c r="J308" i="15" s="1"/>
  <c r="I308" i="15" a="1"/>
  <c r="I308" i="15" s="1"/>
  <c r="P177" i="15" a="1"/>
  <c r="P177" i="15" s="1"/>
  <c r="O177" i="15" a="1"/>
  <c r="O177" i="15" s="1"/>
  <c r="N177" i="15" a="1"/>
  <c r="N177" i="15" s="1"/>
  <c r="M177" i="15" a="1"/>
  <c r="M177" i="15" s="1"/>
  <c r="L177" i="15" a="1"/>
  <c r="L177" i="15" s="1"/>
  <c r="J177" i="15" a="1"/>
  <c r="J177" i="15" s="1"/>
  <c r="I177" i="15" a="1"/>
  <c r="I177" i="15" s="1"/>
  <c r="P4" i="15" a="1"/>
  <c r="P4" i="15" s="1"/>
  <c r="O4" i="15" a="1"/>
  <c r="O4" i="15" s="1"/>
  <c r="N4" i="15" a="1"/>
  <c r="N4" i="15" s="1"/>
  <c r="M4" i="15" a="1"/>
  <c r="M4" i="15" s="1"/>
  <c r="L4" i="15" a="1"/>
  <c r="L4" i="15" s="1"/>
  <c r="J4" i="15" a="1"/>
  <c r="J4" i="15" s="1"/>
  <c r="I4" i="15" a="1"/>
  <c r="I4" i="15" s="1"/>
  <c r="P5" i="15" a="1"/>
  <c r="P5" i="15" s="1"/>
  <c r="O5" i="15" a="1"/>
  <c r="O5" i="15" s="1"/>
  <c r="N5" i="15" a="1"/>
  <c r="N5" i="15" s="1"/>
  <c r="M5" i="15" a="1"/>
  <c r="M5" i="15" s="1"/>
  <c r="L5" i="15" a="1"/>
  <c r="L5" i="15" s="1"/>
  <c r="J5" i="15" a="1"/>
  <c r="J5" i="15" s="1"/>
  <c r="I5" i="15" a="1"/>
  <c r="I5" i="15" s="1"/>
  <c r="P3" i="15" a="1"/>
  <c r="P3" i="15" s="1"/>
  <c r="O3" i="15" a="1"/>
  <c r="O3" i="15" s="1"/>
  <c r="N3" i="15" a="1"/>
  <c r="N3" i="15" s="1"/>
  <c r="M3" i="15" a="1"/>
  <c r="M3" i="15" s="1"/>
  <c r="L3" i="15" a="1"/>
  <c r="L3" i="15" s="1"/>
  <c r="J3" i="15" a="1"/>
  <c r="J3" i="15" s="1"/>
  <c r="I3" i="15" a="1"/>
  <c r="I3" i="15" s="1"/>
  <c r="P397" i="15" a="1"/>
  <c r="P397" i="15" s="1"/>
  <c r="O397" i="15" a="1"/>
  <c r="O397" i="15" s="1"/>
  <c r="N397" i="15" a="1"/>
  <c r="N397" i="15" s="1"/>
  <c r="M397" i="15" a="1"/>
  <c r="M397" i="15" s="1"/>
  <c r="L397" i="15" a="1"/>
  <c r="L397" i="15" s="1"/>
  <c r="J397" i="15" a="1"/>
  <c r="J397" i="15" s="1"/>
  <c r="I397" i="15" a="1"/>
  <c r="I397" i="15" s="1"/>
  <c r="P105" i="15" a="1"/>
  <c r="P105" i="15" s="1"/>
  <c r="O105" i="15" a="1"/>
  <c r="O105" i="15" s="1"/>
  <c r="N105" i="15" a="1"/>
  <c r="N105" i="15" s="1"/>
  <c r="M105" i="15" a="1"/>
  <c r="M105" i="15" s="1"/>
  <c r="L105" i="15" a="1"/>
  <c r="L105" i="15" s="1"/>
  <c r="J105" i="15" a="1"/>
  <c r="J105" i="15" s="1"/>
  <c r="I105" i="15" a="1"/>
  <c r="I105" i="15" s="1"/>
  <c r="P52" i="15" a="1"/>
  <c r="P52" i="15" s="1"/>
  <c r="O52" i="15" a="1"/>
  <c r="O52" i="15" s="1"/>
  <c r="N52" i="15" a="1"/>
  <c r="N52" i="15" s="1"/>
  <c r="M52" i="15" a="1"/>
  <c r="M52" i="15" s="1"/>
  <c r="L52" i="15" a="1"/>
  <c r="L52" i="15" s="1"/>
  <c r="J52" i="15" a="1"/>
  <c r="J52" i="15" s="1"/>
  <c r="I52" i="15" a="1"/>
  <c r="I52" i="15" s="1"/>
  <c r="P57" i="15" a="1"/>
  <c r="P57" i="15" s="1"/>
  <c r="O57" i="15" a="1"/>
  <c r="O57" i="15" s="1"/>
  <c r="N57" i="15" a="1"/>
  <c r="N57" i="15" s="1"/>
  <c r="M57" i="15" a="1"/>
  <c r="M57" i="15" s="1"/>
  <c r="L57" i="15" a="1"/>
  <c r="L57" i="15" s="1"/>
  <c r="J57" i="15" a="1"/>
  <c r="J57" i="15" s="1"/>
  <c r="I57" i="15" a="1"/>
  <c r="I57" i="15" s="1"/>
  <c r="P58" i="15" a="1"/>
  <c r="P58" i="15" s="1"/>
  <c r="O58" i="15" a="1"/>
  <c r="O58" i="15" s="1"/>
  <c r="N58" i="15" a="1"/>
  <c r="N58" i="15" s="1"/>
  <c r="M58" i="15" a="1"/>
  <c r="M58" i="15" s="1"/>
  <c r="L58" i="15" a="1"/>
  <c r="L58" i="15" s="1"/>
  <c r="J58" i="15" a="1"/>
  <c r="J58" i="15" s="1"/>
  <c r="I58" i="15" a="1"/>
  <c r="I58" i="15" s="1"/>
  <c r="P59" i="15" a="1"/>
  <c r="P59" i="15" s="1"/>
  <c r="O59" i="15" a="1"/>
  <c r="O59" i="15" s="1"/>
  <c r="N59" i="15" a="1"/>
  <c r="N59" i="15" s="1"/>
  <c r="M59" i="15" a="1"/>
  <c r="M59" i="15" s="1"/>
  <c r="L59" i="15" a="1"/>
  <c r="L59" i="15" s="1"/>
  <c r="J59" i="15" a="1"/>
  <c r="J59" i="15" s="1"/>
  <c r="I59" i="15" a="1"/>
  <c r="I59" i="15" s="1"/>
  <c r="P12" i="15" a="1"/>
  <c r="P12" i="15" s="1"/>
  <c r="O12" i="15" a="1"/>
  <c r="O12" i="15" s="1"/>
  <c r="N12" i="15" a="1"/>
  <c r="N12" i="15" s="1"/>
  <c r="M12" i="15" a="1"/>
  <c r="M12" i="15" s="1"/>
  <c r="L12" i="15" a="1"/>
  <c r="L12" i="15" s="1"/>
  <c r="J12" i="15" a="1"/>
  <c r="J12" i="15" s="1"/>
  <c r="I12" i="15" a="1"/>
  <c r="I12" i="15" s="1"/>
  <c r="P169" i="15" a="1"/>
  <c r="P169" i="15" s="1"/>
  <c r="O169" i="15" a="1"/>
  <c r="O169" i="15" s="1"/>
  <c r="N169" i="15" a="1"/>
  <c r="N169" i="15" s="1"/>
  <c r="M169" i="15" a="1"/>
  <c r="M169" i="15" s="1"/>
  <c r="L169" i="15" a="1"/>
  <c r="L169" i="15" s="1"/>
  <c r="J169" i="15" a="1"/>
  <c r="J169" i="15" s="1"/>
  <c r="I169" i="15" a="1"/>
  <c r="I169" i="15" s="1"/>
  <c r="P377" i="15" a="1"/>
  <c r="P377" i="15" s="1"/>
  <c r="O377" i="15" a="1"/>
  <c r="O377" i="15" s="1"/>
  <c r="N377" i="15" a="1"/>
  <c r="N377" i="15" s="1"/>
  <c r="M377" i="15" a="1"/>
  <c r="M377" i="15" s="1"/>
  <c r="L377" i="15" a="1"/>
  <c r="L377" i="15" s="1"/>
  <c r="J377" i="15" a="1"/>
  <c r="J377" i="15" s="1"/>
  <c r="I377" i="15" a="1"/>
  <c r="I377" i="15" s="1"/>
  <c r="P178" i="15" a="1"/>
  <c r="P178" i="15" s="1"/>
  <c r="O178" i="15" a="1"/>
  <c r="O178" i="15" s="1"/>
  <c r="N178" i="15" a="1"/>
  <c r="N178" i="15" s="1"/>
  <c r="M178" i="15" a="1"/>
  <c r="M178" i="15" s="1"/>
  <c r="L178" i="15" a="1"/>
  <c r="L178" i="15" s="1"/>
  <c r="J178" i="15" a="1"/>
  <c r="J178" i="15" s="1"/>
  <c r="I178" i="15" a="1"/>
  <c r="I178" i="15" s="1"/>
  <c r="P172" i="15" a="1"/>
  <c r="P172" i="15" s="1"/>
  <c r="O172" i="15" a="1"/>
  <c r="O172" i="15" s="1"/>
  <c r="N172" i="15" a="1"/>
  <c r="N172" i="15" s="1"/>
  <c r="M172" i="15" a="1"/>
  <c r="M172" i="15" s="1"/>
  <c r="L172" i="15" a="1"/>
  <c r="L172" i="15" s="1"/>
  <c r="J172" i="15" a="1"/>
  <c r="J172" i="15" s="1"/>
  <c r="I172" i="15" a="1"/>
  <c r="I172" i="15" s="1"/>
  <c r="P189" i="15" a="1"/>
  <c r="P189" i="15" s="1"/>
  <c r="O189" i="15" a="1"/>
  <c r="O189" i="15" s="1"/>
  <c r="N189" i="15" a="1"/>
  <c r="N189" i="15" s="1"/>
  <c r="M189" i="15" a="1"/>
  <c r="M189" i="15" s="1"/>
  <c r="L189" i="15" a="1"/>
  <c r="L189" i="15" s="1"/>
  <c r="J189" i="15" a="1"/>
  <c r="J189" i="15" s="1"/>
  <c r="I189" i="15" a="1"/>
  <c r="I189" i="15" s="1"/>
  <c r="P108" i="15" a="1"/>
  <c r="P108" i="15" s="1"/>
  <c r="O108" i="15" a="1"/>
  <c r="O108" i="15" s="1"/>
  <c r="N108" i="15" a="1"/>
  <c r="N108" i="15" s="1"/>
  <c r="M108" i="15" a="1"/>
  <c r="M108" i="15" s="1"/>
  <c r="L108" i="15" a="1"/>
  <c r="L108" i="15" s="1"/>
  <c r="J108" i="15" a="1"/>
  <c r="J108" i="15" s="1"/>
  <c r="I108" i="15" a="1"/>
  <c r="I108" i="15" s="1"/>
  <c r="P337" i="15" a="1"/>
  <c r="P337" i="15" s="1"/>
  <c r="O337" i="15" a="1"/>
  <c r="O337" i="15" s="1"/>
  <c r="N337" i="15" a="1"/>
  <c r="N337" i="15" s="1"/>
  <c r="M337" i="15" a="1"/>
  <c r="M337" i="15" s="1"/>
  <c r="L337" i="15" a="1"/>
  <c r="L337" i="15" s="1"/>
  <c r="J337" i="15" a="1"/>
  <c r="J337" i="15" s="1"/>
  <c r="I337" i="15" a="1"/>
  <c r="I337" i="15" s="1"/>
  <c r="P30" i="15" a="1"/>
  <c r="P30" i="15" s="1"/>
  <c r="O30" i="15" a="1"/>
  <c r="O30" i="15" s="1"/>
  <c r="N30" i="15" a="1"/>
  <c r="N30" i="15" s="1"/>
  <c r="M30" i="15" a="1"/>
  <c r="M30" i="15" s="1"/>
  <c r="L30" i="15" a="1"/>
  <c r="L30" i="15" s="1"/>
  <c r="J30" i="15" a="1"/>
  <c r="J30" i="15" s="1"/>
  <c r="I30" i="15" a="1"/>
  <c r="I30" i="15" s="1"/>
  <c r="P49" i="15" a="1"/>
  <c r="P49" i="15" s="1"/>
  <c r="O49" i="15" a="1"/>
  <c r="O49" i="15" s="1"/>
  <c r="N49" i="15" a="1"/>
  <c r="N49" i="15" s="1"/>
  <c r="M49" i="15" a="1"/>
  <c r="M49" i="15" s="1"/>
  <c r="L49" i="15" a="1"/>
  <c r="L49" i="15" s="1"/>
  <c r="J49" i="15" a="1"/>
  <c r="J49" i="15" s="1"/>
  <c r="I49" i="15" a="1"/>
  <c r="I49" i="15" s="1"/>
  <c r="P91" i="15" a="1"/>
  <c r="P91" i="15" s="1"/>
  <c r="O91" i="15" a="1"/>
  <c r="O91" i="15" s="1"/>
  <c r="N91" i="15" a="1"/>
  <c r="N91" i="15" s="1"/>
  <c r="M91" i="15" a="1"/>
  <c r="M91" i="15" s="1"/>
  <c r="L91" i="15" a="1"/>
  <c r="L91" i="15" s="1"/>
  <c r="J91" i="15" a="1"/>
  <c r="J91" i="15" s="1"/>
  <c r="I91" i="15" a="1"/>
  <c r="I91" i="15" s="1"/>
  <c r="P48" i="15" a="1"/>
  <c r="P48" i="15" s="1"/>
  <c r="O48" i="15" a="1"/>
  <c r="O48" i="15" s="1"/>
  <c r="N48" i="15" a="1"/>
  <c r="N48" i="15" s="1"/>
  <c r="M48" i="15" a="1"/>
  <c r="M48" i="15" s="1"/>
  <c r="L48" i="15" a="1"/>
  <c r="L48" i="15" s="1"/>
  <c r="J48" i="15" a="1"/>
  <c r="J48" i="15" s="1"/>
  <c r="I48" i="15" a="1"/>
  <c r="I48" i="15" s="1"/>
  <c r="P166" i="15" a="1"/>
  <c r="P166" i="15" s="1"/>
  <c r="O166" i="15" a="1"/>
  <c r="O166" i="15" s="1"/>
  <c r="N166" i="15" a="1"/>
  <c r="N166" i="15" s="1"/>
  <c r="M166" i="15" a="1"/>
  <c r="M166" i="15" s="1"/>
  <c r="L166" i="15" a="1"/>
  <c r="L166" i="15" s="1"/>
  <c r="J166" i="15" a="1"/>
  <c r="J166" i="15" s="1"/>
  <c r="I166" i="15" a="1"/>
  <c r="I166" i="15" s="1"/>
  <c r="P167" i="15" a="1"/>
  <c r="P167" i="15" s="1"/>
  <c r="O167" i="15" a="1"/>
  <c r="O167" i="15" s="1"/>
  <c r="N167" i="15" a="1"/>
  <c r="N167" i="15" s="1"/>
  <c r="M167" i="15" a="1"/>
  <c r="M167" i="15" s="1"/>
  <c r="L167" i="15" a="1"/>
  <c r="L167" i="15" s="1"/>
  <c r="J167" i="15" a="1"/>
  <c r="J167" i="15" s="1"/>
  <c r="I167" i="15" a="1"/>
  <c r="I167" i="15" s="1"/>
  <c r="P152" i="15" a="1"/>
  <c r="P152" i="15" s="1"/>
  <c r="O152" i="15" a="1"/>
  <c r="O152" i="15" s="1"/>
  <c r="N152" i="15" a="1"/>
  <c r="N152" i="15" s="1"/>
  <c r="M152" i="15" a="1"/>
  <c r="M152" i="15" s="1"/>
  <c r="L152" i="15" a="1"/>
  <c r="L152" i="15" s="1"/>
  <c r="J152" i="15" a="1"/>
  <c r="J152" i="15" s="1"/>
  <c r="I152" i="15" a="1"/>
  <c r="I152" i="15" s="1"/>
  <c r="P334" i="15" a="1"/>
  <c r="P334" i="15" s="1"/>
  <c r="O334" i="15" a="1"/>
  <c r="O334" i="15" s="1"/>
  <c r="N334" i="15" a="1"/>
  <c r="N334" i="15" s="1"/>
  <c r="M334" i="15" a="1"/>
  <c r="M334" i="15" s="1"/>
  <c r="L334" i="15" a="1"/>
  <c r="L334" i="15" s="1"/>
  <c r="J334" i="15" a="1"/>
  <c r="J334" i="15" s="1"/>
  <c r="I334" i="15" a="1"/>
  <c r="I334" i="15" s="1"/>
  <c r="P153" i="15" a="1"/>
  <c r="P153" i="15" s="1"/>
  <c r="O153" i="15" a="1"/>
  <c r="O153" i="15" s="1"/>
  <c r="N153" i="15" a="1"/>
  <c r="N153" i="15" s="1"/>
  <c r="M153" i="15" a="1"/>
  <c r="M153" i="15" s="1"/>
  <c r="L153" i="15" a="1"/>
  <c r="L153" i="15" s="1"/>
  <c r="J153" i="15" a="1"/>
  <c r="J153" i="15" s="1"/>
  <c r="I153" i="15" a="1"/>
  <c r="I153" i="15" s="1"/>
  <c r="P16" i="15" a="1"/>
  <c r="P16" i="15" s="1"/>
  <c r="O16" i="15" a="1"/>
  <c r="O16" i="15" s="1"/>
  <c r="N16" i="15" a="1"/>
  <c r="N16" i="15" s="1"/>
  <c r="M16" i="15" a="1"/>
  <c r="M16" i="15" s="1"/>
  <c r="L16" i="15" a="1"/>
  <c r="L16" i="15" s="1"/>
  <c r="J16" i="15" a="1"/>
  <c r="J16" i="15" s="1"/>
  <c r="I16" i="15" a="1"/>
  <c r="I16" i="15" s="1"/>
  <c r="P8" i="15" a="1"/>
  <c r="P8" i="15" s="1"/>
  <c r="O8" i="15" a="1"/>
  <c r="O8" i="15" s="1"/>
  <c r="N8" i="15" a="1"/>
  <c r="N8" i="15" s="1"/>
  <c r="M8" i="15" a="1"/>
  <c r="M8" i="15" s="1"/>
  <c r="L8" i="15" a="1"/>
  <c r="L8" i="15" s="1"/>
  <c r="J8" i="15" a="1"/>
  <c r="J8" i="15" s="1"/>
  <c r="P56" i="15" a="1"/>
  <c r="P56" i="15" s="1"/>
  <c r="O56" i="15" a="1"/>
  <c r="O56" i="15" s="1"/>
  <c r="N56" i="15" a="1"/>
  <c r="N56" i="15" s="1"/>
  <c r="M56" i="15" a="1"/>
  <c r="M56" i="15" s="1"/>
  <c r="L56" i="15" a="1"/>
  <c r="L56" i="15" s="1"/>
  <c r="J56" i="15" a="1"/>
  <c r="J56" i="15" s="1"/>
  <c r="I56" i="15" a="1"/>
  <c r="I56" i="15" s="1"/>
  <c r="P150" i="15" a="1"/>
  <c r="P150" i="15" s="1"/>
  <c r="O150" i="15" a="1"/>
  <c r="O150" i="15" s="1"/>
  <c r="N150" i="15" a="1"/>
  <c r="N150" i="15" s="1"/>
  <c r="M150" i="15" a="1"/>
  <c r="M150" i="15" s="1"/>
  <c r="L150" i="15" a="1"/>
  <c r="L150" i="15" s="1"/>
  <c r="J150" i="15" a="1"/>
  <c r="J150" i="15" s="1"/>
  <c r="I150" i="15" a="1"/>
  <c r="I150" i="15" s="1"/>
  <c r="P148" i="15" a="1"/>
  <c r="P148" i="15" s="1"/>
  <c r="O148" i="15" a="1"/>
  <c r="O148" i="15" s="1"/>
  <c r="N148" i="15" a="1"/>
  <c r="N148" i="15" s="1"/>
  <c r="M148" i="15" a="1"/>
  <c r="M148" i="15" s="1"/>
  <c r="L148" i="15" a="1"/>
  <c r="L148" i="15" s="1"/>
  <c r="J148" i="15" a="1"/>
  <c r="J148" i="15" s="1"/>
  <c r="I148" i="15" a="1"/>
  <c r="I148" i="15" s="1"/>
  <c r="P20" i="15" a="1"/>
  <c r="P20" i="15" s="1"/>
  <c r="O20" i="15" a="1"/>
  <c r="O20" i="15" s="1"/>
  <c r="N20" i="15" a="1"/>
  <c r="N20" i="15" s="1"/>
  <c r="M20" i="15" a="1"/>
  <c r="M20" i="15" s="1"/>
  <c r="L20" i="15" a="1"/>
  <c r="L20" i="15" s="1"/>
  <c r="J20" i="15" a="1"/>
  <c r="J20" i="15" s="1"/>
  <c r="I20" i="15" a="1"/>
  <c r="I20" i="15" s="1"/>
  <c r="P155" i="15" a="1"/>
  <c r="P155" i="15" s="1"/>
  <c r="O155" i="15" a="1"/>
  <c r="O155" i="15" s="1"/>
  <c r="N155" i="15" a="1"/>
  <c r="N155" i="15" s="1"/>
  <c r="M155" i="15" a="1"/>
  <c r="M155" i="15" s="1"/>
  <c r="L155" i="15" a="1"/>
  <c r="L155" i="15" s="1"/>
  <c r="J155" i="15" a="1"/>
  <c r="J155" i="15" s="1"/>
  <c r="I155" i="15" a="1"/>
  <c r="I155" i="15" s="1"/>
  <c r="P147" i="15" a="1"/>
  <c r="P147" i="15" s="1"/>
  <c r="O147" i="15" a="1"/>
  <c r="O147" i="15" s="1"/>
  <c r="N147" i="15" a="1"/>
  <c r="N147" i="15" s="1"/>
  <c r="M147" i="15" a="1"/>
  <c r="M147" i="15" s="1"/>
  <c r="L147" i="15" a="1"/>
  <c r="L147" i="15" s="1"/>
  <c r="J147" i="15" a="1"/>
  <c r="J147" i="15" s="1"/>
  <c r="I147" i="15" a="1"/>
  <c r="I147" i="15" s="1"/>
  <c r="P145" i="15" a="1"/>
  <c r="P145" i="15" s="1"/>
  <c r="O145" i="15" a="1"/>
  <c r="O145" i="15" s="1"/>
  <c r="N145" i="15" a="1"/>
  <c r="N145" i="15" s="1"/>
  <c r="M145" i="15" a="1"/>
  <c r="M145" i="15" s="1"/>
  <c r="L145" i="15" a="1"/>
  <c r="L145" i="15" s="1"/>
  <c r="J145" i="15" a="1"/>
  <c r="J145" i="15" s="1"/>
  <c r="I145" i="15" a="1"/>
  <c r="I145" i="15" s="1"/>
  <c r="P391" i="15" a="1"/>
  <c r="P391" i="15" s="1"/>
  <c r="O391" i="15" a="1"/>
  <c r="O391" i="15" s="1"/>
  <c r="N391" i="15" a="1"/>
  <c r="N391" i="15" s="1"/>
  <c r="M391" i="15" a="1"/>
  <c r="M391" i="15" s="1"/>
  <c r="L391" i="15" a="1"/>
  <c r="L391" i="15" s="1"/>
  <c r="J391" i="15" a="1"/>
  <c r="J391" i="15" s="1"/>
  <c r="I391" i="15" a="1"/>
  <c r="I391" i="15" s="1"/>
  <c r="P424" i="15"/>
  <c r="O424" i="15"/>
  <c r="N424" i="15"/>
  <c r="M424" i="15"/>
  <c r="L424" i="15"/>
  <c r="J424" i="15"/>
  <c r="I424" i="15"/>
  <c r="I8" i="15" l="1" a="1"/>
  <c r="I8" i="15" s="1"/>
  <c r="J213" i="15" a="1"/>
  <c r="J213" i="15" s="1"/>
  <c r="J110" i="15" a="1"/>
  <c r="J110" i="15" s="1"/>
  <c r="I297" i="15" a="1"/>
  <c r="I297" i="15" s="1"/>
  <c r="I200" i="15" a="1"/>
  <c r="I200" i="15" s="1"/>
  <c r="I171" i="15" a="1"/>
  <c r="I171" i="15" s="1"/>
  <c r="I252" i="15" a="1"/>
  <c r="I252" i="15" s="1"/>
  <c r="I179" i="15" a="1"/>
  <c r="I179" i="15" s="1"/>
  <c r="I302" i="15" a="1"/>
  <c r="I302" i="15" s="1"/>
  <c r="I224" i="15" a="1"/>
  <c r="I224" i="15" s="1"/>
  <c r="I202" i="15" a="1"/>
  <c r="I202" i="15" s="1"/>
  <c r="I285" i="15" a="1"/>
  <c r="I285" i="15" s="1"/>
  <c r="I185" i="15" a="1"/>
  <c r="I185" i="15" s="1"/>
  <c r="I280" i="15" a="1"/>
  <c r="I280" i="15" s="1"/>
  <c r="I121" i="15" a="1"/>
  <c r="I121" i="15" s="1"/>
  <c r="I253" i="15" a="1"/>
  <c r="I253" i="15" s="1"/>
  <c r="I195" i="15" a="1"/>
  <c r="I195" i="15" s="1"/>
  <c r="I191" i="15" a="1"/>
  <c r="I191" i="15" s="1"/>
  <c r="I292" i="15" a="1"/>
  <c r="I292" i="15" s="1"/>
  <c r="I278" i="15" a="1"/>
  <c r="I278" i="15" s="1"/>
  <c r="O413" i="15" a="1"/>
  <c r="O413" i="15" s="1"/>
  <c r="O159" i="15" a="1"/>
  <c r="O159" i="15" s="1"/>
  <c r="M408" i="15" a="1"/>
  <c r="M408" i="15" s="1"/>
  <c r="N141" i="15" a="1"/>
  <c r="N141" i="15" s="1"/>
  <c r="N21" i="15" a="1"/>
  <c r="N21" i="15" s="1"/>
  <c r="M213" i="15" a="1"/>
  <c r="M213" i="15" s="1"/>
  <c r="M110" i="15" a="1"/>
  <c r="M110" i="15" s="1"/>
  <c r="P338" i="15" a="1"/>
  <c r="P338" i="15" s="1"/>
  <c r="P158" i="15" a="1"/>
  <c r="P158" i="15" s="1"/>
  <c r="I413" i="15" a="1"/>
  <c r="I413" i="15" s="1"/>
  <c r="I159" i="15" a="1"/>
  <c r="I159" i="15" s="1"/>
  <c r="M413" i="15" a="1"/>
  <c r="M413" i="15" s="1"/>
  <c r="M159" i="15" a="1"/>
  <c r="M159" i="15" s="1"/>
  <c r="L415" i="15" a="1"/>
  <c r="L415" i="15" s="1"/>
  <c r="L164" i="15" a="1"/>
  <c r="L164" i="15" s="1"/>
  <c r="P415" i="15" a="1"/>
  <c r="P415" i="15" s="1"/>
  <c r="P164" i="15" a="1"/>
  <c r="P164" i="15" s="1"/>
  <c r="I425" i="15"/>
  <c r="I137" i="15" a="1"/>
  <c r="I137" i="15" s="1"/>
  <c r="M425" i="15"/>
  <c r="M137" i="15" a="1"/>
  <c r="M137" i="15" s="1"/>
  <c r="L215" i="15" a="1"/>
  <c r="L215" i="15" s="1"/>
  <c r="L111" i="15" a="1"/>
  <c r="L111" i="15" s="1"/>
  <c r="P215" i="15" a="1"/>
  <c r="P215" i="15" s="1"/>
  <c r="P111" i="15" a="1"/>
  <c r="P111" i="15" s="1"/>
  <c r="O265" i="15" a="1"/>
  <c r="O265" i="15" s="1"/>
  <c r="O221" i="15" a="1"/>
  <c r="O221" i="15" s="1"/>
  <c r="O113" i="15" a="1"/>
  <c r="O113" i="15" s="1"/>
  <c r="I31" i="15" a="1"/>
  <c r="I31" i="15" s="1"/>
  <c r="I369" i="15" a="1"/>
  <c r="I369" i="15" s="1"/>
  <c r="I370" i="15" s="1"/>
  <c r="M31" i="15" a="1"/>
  <c r="M31" i="15" s="1"/>
  <c r="M369" i="15" a="1"/>
  <c r="M369" i="15" s="1"/>
  <c r="J338" i="15" a="1"/>
  <c r="J338" i="15" s="1"/>
  <c r="J158" i="15" a="1"/>
  <c r="J158" i="15" s="1"/>
  <c r="N338" i="15" a="1"/>
  <c r="N338" i="15" s="1"/>
  <c r="N158" i="15" a="1"/>
  <c r="N158" i="15" s="1"/>
  <c r="I310" i="15" a="1"/>
  <c r="I310" i="15" s="1"/>
  <c r="I258" i="15" a="1"/>
  <c r="I258" i="15" s="1"/>
  <c r="M310" i="15" a="1"/>
  <c r="M310" i="15" s="1"/>
  <c r="M258" i="15" a="1"/>
  <c r="M258" i="15" s="1"/>
  <c r="I268" i="15" a="1"/>
  <c r="I268" i="15" s="1"/>
  <c r="I423" i="15"/>
  <c r="I411" i="15" a="1"/>
  <c r="I411" i="15" s="1"/>
  <c r="I412" i="15" s="1"/>
  <c r="I106" i="15" a="1"/>
  <c r="I106" i="15" s="1"/>
  <c r="M268" i="15" a="1"/>
  <c r="M268" i="15" s="1"/>
  <c r="M423" i="15"/>
  <c r="M411" i="15" a="1"/>
  <c r="M411" i="15" s="1"/>
  <c r="M106" i="15" a="1"/>
  <c r="M106" i="15" s="1"/>
  <c r="O336" i="15" a="1"/>
  <c r="O336" i="15" s="1"/>
  <c r="I379" i="15" a="1"/>
  <c r="I379" i="15" s="1"/>
  <c r="I107" i="15" a="1"/>
  <c r="I107" i="15" s="1"/>
  <c r="M379" i="15" a="1"/>
  <c r="M379" i="15" s="1"/>
  <c r="M107" i="15" a="1"/>
  <c r="M107" i="15" s="1"/>
  <c r="L264" i="15" a="1"/>
  <c r="L264" i="15" s="1"/>
  <c r="L220" i="15" a="1"/>
  <c r="L220" i="15" s="1"/>
  <c r="L112" i="15" a="1"/>
  <c r="L112" i="15" s="1"/>
  <c r="P264" i="15" a="1"/>
  <c r="P264" i="15" s="1"/>
  <c r="P220" i="15" a="1"/>
  <c r="P220" i="15" s="1"/>
  <c r="P112" i="15" a="1"/>
  <c r="P112" i="15" s="1"/>
  <c r="O255" i="15" a="1"/>
  <c r="O255" i="15" s="1"/>
  <c r="O313" i="15" a="1"/>
  <c r="O313" i="15" s="1"/>
  <c r="O427" i="15"/>
  <c r="O374" i="15" a="1"/>
  <c r="O374" i="15" s="1"/>
  <c r="J389" i="15" a="1"/>
  <c r="J389" i="15" s="1"/>
  <c r="J100" i="15" a="1"/>
  <c r="J100" i="15" s="1"/>
  <c r="N389" i="15" a="1"/>
  <c r="N389" i="15" s="1"/>
  <c r="N100" i="15" a="1"/>
  <c r="N100" i="15" s="1"/>
  <c r="L222" i="15" a="1"/>
  <c r="L222" i="15" s="1"/>
  <c r="L165" i="15" a="1"/>
  <c r="L165" i="15" s="1"/>
  <c r="L117" i="15" a="1"/>
  <c r="L117" i="15" s="1"/>
  <c r="P222" i="15" a="1"/>
  <c r="P222" i="15" s="1"/>
  <c r="P165" i="15" a="1"/>
  <c r="P165" i="15" s="1"/>
  <c r="P117" i="15" a="1"/>
  <c r="P117" i="15" s="1"/>
  <c r="I380" i="15" a="1"/>
  <c r="I380" i="15" s="1"/>
  <c r="I118" i="15" a="1"/>
  <c r="I118" i="15" s="1"/>
  <c r="M380" i="15" a="1"/>
  <c r="M380" i="15" s="1"/>
  <c r="M118" i="15" a="1"/>
  <c r="M118" i="15" s="1"/>
  <c r="L263" i="15" a="1"/>
  <c r="L263" i="15" s="1"/>
  <c r="L219" i="15" a="1"/>
  <c r="L219" i="15" s="1"/>
  <c r="L119" i="15" a="1"/>
  <c r="L119" i="15" s="1"/>
  <c r="P263" i="15" a="1"/>
  <c r="P263" i="15" s="1"/>
  <c r="P219" i="15" a="1"/>
  <c r="P219" i="15" s="1"/>
  <c r="P119" i="15" a="1"/>
  <c r="P119" i="15" s="1"/>
  <c r="O311" i="15" a="1"/>
  <c r="O311" i="15" s="1"/>
  <c r="O259" i="15" a="1"/>
  <c r="O259" i="15" s="1"/>
  <c r="I382" i="15" a="1"/>
  <c r="I382" i="15" s="1"/>
  <c r="I383" i="15" s="1"/>
  <c r="I120" i="15" a="1"/>
  <c r="I120" i="15" s="1"/>
  <c r="M382" i="15" a="1"/>
  <c r="M382" i="15" s="1"/>
  <c r="M120" i="15" a="1"/>
  <c r="M120" i="15" s="1"/>
  <c r="J430" i="15"/>
  <c r="J182" i="15" a="1"/>
  <c r="J182" i="15" s="1"/>
  <c r="N430" i="15"/>
  <c r="N182" i="15" a="1"/>
  <c r="N182" i="15" s="1"/>
  <c r="L217" i="15" a="1"/>
  <c r="L217" i="15" s="1"/>
  <c r="L102" i="15" a="1"/>
  <c r="L102" i="15" s="1"/>
  <c r="P217" i="15" a="1"/>
  <c r="P217" i="15" s="1"/>
  <c r="P102" i="15" a="1"/>
  <c r="P102" i="15" s="1"/>
  <c r="O309" i="15" a="1"/>
  <c r="O309" i="15" s="1"/>
  <c r="O256" i="15" a="1"/>
  <c r="O256" i="15" s="1"/>
  <c r="I18" i="15" a="1"/>
  <c r="I18" i="15" s="1"/>
  <c r="I376" i="15" a="1"/>
  <c r="I376" i="15" s="1"/>
  <c r="M18" i="15" a="1"/>
  <c r="M18" i="15" s="1"/>
  <c r="M376" i="15" a="1"/>
  <c r="M376" i="15" s="1"/>
  <c r="L143" i="15" a="1"/>
  <c r="L143" i="15" s="1"/>
  <c r="L392" i="15" a="1"/>
  <c r="L392" i="15" s="1"/>
  <c r="P143" i="15" a="1"/>
  <c r="P143" i="15" s="1"/>
  <c r="P392" i="15" a="1"/>
  <c r="P392" i="15" s="1"/>
  <c r="I402" i="15" a="1"/>
  <c r="I402" i="15" s="1"/>
  <c r="I136" i="15" a="1"/>
  <c r="I136" i="15" s="1"/>
  <c r="M402" i="15" a="1"/>
  <c r="M402" i="15" s="1"/>
  <c r="M136" i="15" a="1"/>
  <c r="M136" i="15" s="1"/>
  <c r="O420" i="15"/>
  <c r="O276" i="15" a="1"/>
  <c r="O276" i="15" s="1"/>
  <c r="O274" i="15" a="1"/>
  <c r="O274" i="15" s="1"/>
  <c r="J306" i="15" a="1"/>
  <c r="J306" i="15" s="1"/>
  <c r="N306" i="15" a="1"/>
  <c r="N306" i="15" s="1"/>
  <c r="I262" i="15" a="1"/>
  <c r="I262" i="15" s="1"/>
  <c r="I218" i="15" a="1"/>
  <c r="I218" i="15" s="1"/>
  <c r="I114" i="15" a="1"/>
  <c r="I114" i="15" s="1"/>
  <c r="M262" i="15" a="1"/>
  <c r="M262" i="15" s="1"/>
  <c r="M218" i="15" a="1"/>
  <c r="M218" i="15" s="1"/>
  <c r="M114" i="15" a="1"/>
  <c r="M114" i="15" s="1"/>
  <c r="L400" i="15" a="1"/>
  <c r="L400" i="15" s="1"/>
  <c r="L431" i="15"/>
  <c r="L175" i="15" a="1"/>
  <c r="L175" i="15" s="1"/>
  <c r="P400" i="15" a="1"/>
  <c r="P400" i="15" s="1"/>
  <c r="P431" i="15"/>
  <c r="P175" i="15" a="1"/>
  <c r="P175" i="15" s="1"/>
  <c r="J375" i="15" a="1"/>
  <c r="J375" i="15" s="1"/>
  <c r="J101" i="15" a="1"/>
  <c r="J101" i="15" s="1"/>
  <c r="N375" i="15" a="1"/>
  <c r="N375" i="15" s="1"/>
  <c r="N101" i="15" a="1"/>
  <c r="N101" i="15" s="1"/>
  <c r="O54" i="15" a="1"/>
  <c r="O54" i="15" s="1"/>
  <c r="O396" i="15" a="1"/>
  <c r="O396" i="15" s="1"/>
  <c r="L53" i="15" a="1"/>
  <c r="L53" i="15" s="1"/>
  <c r="L404" i="15" a="1"/>
  <c r="L404" i="15" s="1"/>
  <c r="P53" i="15" a="1"/>
  <c r="P53" i="15" s="1"/>
  <c r="P404" i="15" a="1"/>
  <c r="P404" i="15" s="1"/>
  <c r="O216" i="15" a="1"/>
  <c r="O216" i="15" s="1"/>
  <c r="O116" i="15" a="1"/>
  <c r="O116" i="15" s="1"/>
  <c r="J395" i="15" a="1"/>
  <c r="J395" i="15" s="1"/>
  <c r="J115" i="15" a="1"/>
  <c r="J115" i="15" s="1"/>
  <c r="N395" i="15" a="1"/>
  <c r="N395" i="15" s="1"/>
  <c r="N115" i="15" a="1"/>
  <c r="N115" i="15" s="1"/>
  <c r="I312" i="15" a="1"/>
  <c r="I312" i="15" s="1"/>
  <c r="I254" i="15" a="1"/>
  <c r="I254" i="15" s="1"/>
  <c r="M312" i="15" a="1"/>
  <c r="M312" i="15" s="1"/>
  <c r="M254" i="15" a="1"/>
  <c r="M254" i="15" s="1"/>
  <c r="J428" i="15"/>
  <c r="J184" i="15" a="1"/>
  <c r="J184" i="15" s="1"/>
  <c r="N428" i="15"/>
  <c r="N184" i="15" a="1"/>
  <c r="N184" i="15" s="1"/>
  <c r="O174" i="15" a="1"/>
  <c r="O174" i="15" s="1"/>
  <c r="O226" i="15" a="1"/>
  <c r="O226" i="15" s="1"/>
  <c r="O203" i="15" a="1"/>
  <c r="O203" i="15" s="1"/>
  <c r="M280" i="15" a="1"/>
  <c r="M280" i="15" s="1"/>
  <c r="M253" i="15" a="1"/>
  <c r="M253" i="15" s="1"/>
  <c r="M195" i="15" a="1"/>
  <c r="M195" i="15" s="1"/>
  <c r="M121" i="15" a="1"/>
  <c r="M121" i="15" s="1"/>
  <c r="I421" i="15"/>
  <c r="I289" i="15" a="1"/>
  <c r="I289" i="15" s="1"/>
  <c r="I196" i="15" a="1"/>
  <c r="I196" i="15" s="1"/>
  <c r="I122" i="15" a="1"/>
  <c r="I122" i="15" s="1"/>
  <c r="M421" i="15"/>
  <c r="M289" i="15" a="1"/>
  <c r="M289" i="15" s="1"/>
  <c r="M196" i="15" a="1"/>
  <c r="M196" i="15" s="1"/>
  <c r="M122" i="15" a="1"/>
  <c r="M122" i="15" s="1"/>
  <c r="I299" i="15" a="1"/>
  <c r="I299" i="15" s="1"/>
  <c r="I197" i="15" a="1"/>
  <c r="I197" i="15" s="1"/>
  <c r="I225" i="15" a="1"/>
  <c r="I225" i="15" s="1"/>
  <c r="I123" i="15" a="1"/>
  <c r="I123" i="15" s="1"/>
  <c r="M299" i="15" a="1"/>
  <c r="M299" i="15" s="1"/>
  <c r="M197" i="15" a="1"/>
  <c r="M197" i="15" s="1"/>
  <c r="M225" i="15" a="1"/>
  <c r="M225" i="15" s="1"/>
  <c r="M123" i="15" a="1"/>
  <c r="M123" i="15" s="1"/>
  <c r="L298" i="15" a="1"/>
  <c r="L298" i="15" s="1"/>
  <c r="L124" i="15" a="1"/>
  <c r="L124" i="15" s="1"/>
  <c r="P298" i="15" a="1"/>
  <c r="P298" i="15" s="1"/>
  <c r="P124" i="15" a="1"/>
  <c r="P124" i="15" s="1"/>
  <c r="L426" i="15"/>
  <c r="L257" i="15" a="1"/>
  <c r="L257" i="15" s="1"/>
  <c r="L279" i="15" a="1"/>
  <c r="L279" i="15" s="1"/>
  <c r="L198" i="15" a="1"/>
  <c r="L198" i="15" s="1"/>
  <c r="L125" i="15" a="1"/>
  <c r="L125" i="15" s="1"/>
  <c r="P426" i="15"/>
  <c r="P257" i="15" a="1"/>
  <c r="P257" i="15" s="1"/>
  <c r="P279" i="15" a="1"/>
  <c r="P279" i="15" s="1"/>
  <c r="P198" i="15" a="1"/>
  <c r="P198" i="15" s="1"/>
  <c r="P125" i="15" a="1"/>
  <c r="P125" i="15" s="1"/>
  <c r="O297" i="15" a="1"/>
  <c r="O297" i="15" s="1"/>
  <c r="O252" i="15" a="1"/>
  <c r="O252" i="15" s="1"/>
  <c r="O200" i="15" a="1"/>
  <c r="O200" i="15" s="1"/>
  <c r="O171" i="15" a="1"/>
  <c r="O171" i="15" s="1"/>
  <c r="O267" i="15" a="1"/>
  <c r="O267" i="15" s="1"/>
  <c r="O296" i="15" a="1"/>
  <c r="O296" i="15" s="1"/>
  <c r="O223" i="15" a="1"/>
  <c r="O223" i="15" s="1"/>
  <c r="O201" i="15" a="1"/>
  <c r="O201" i="15" s="1"/>
  <c r="O134" i="15" a="1"/>
  <c r="O134" i="15" s="1"/>
  <c r="O288" i="15" a="1"/>
  <c r="O288" i="15" s="1"/>
  <c r="O199" i="15" a="1"/>
  <c r="O199" i="15" s="1"/>
  <c r="O135" i="15" a="1"/>
  <c r="O135" i="15" s="1"/>
  <c r="J266" i="15" a="1"/>
  <c r="J266" i="15" s="1"/>
  <c r="J281" i="15" a="1"/>
  <c r="J281" i="15" s="1"/>
  <c r="J192" i="15" a="1"/>
  <c r="J192" i="15" s="1"/>
  <c r="N266" i="15" a="1"/>
  <c r="N266" i="15" s="1"/>
  <c r="N281" i="15" a="1"/>
  <c r="N281" i="15" s="1"/>
  <c r="N192" i="15" a="1"/>
  <c r="N192" i="15" s="1"/>
  <c r="J422" i="15"/>
  <c r="J301" i="15" a="1"/>
  <c r="J301" i="15" s="1"/>
  <c r="J194" i="15" a="1"/>
  <c r="J194" i="15" s="1"/>
  <c r="N422" i="15"/>
  <c r="N301" i="15" a="1"/>
  <c r="N301" i="15" s="1"/>
  <c r="N194" i="15" a="1"/>
  <c r="N194" i="15" s="1"/>
  <c r="J291" i="15" a="1"/>
  <c r="J291" i="15" s="1"/>
  <c r="J193" i="15" a="1"/>
  <c r="J193" i="15" s="1"/>
  <c r="N291" i="15" a="1"/>
  <c r="N291" i="15" s="1"/>
  <c r="N193" i="15" a="1"/>
  <c r="N193" i="15" s="1"/>
  <c r="J290" i="15" a="1"/>
  <c r="J290" i="15" s="1"/>
  <c r="J188" i="15" a="1"/>
  <c r="J188" i="15" s="1"/>
  <c r="N290" i="15" a="1"/>
  <c r="N290" i="15" s="1"/>
  <c r="N188" i="15" a="1"/>
  <c r="N188" i="15" s="1"/>
  <c r="J286" i="15" a="1"/>
  <c r="J286" i="15" s="1"/>
  <c r="J186" i="15" a="1"/>
  <c r="J186" i="15" s="1"/>
  <c r="N286" i="15" a="1"/>
  <c r="N286" i="15" s="1"/>
  <c r="N186" i="15" a="1"/>
  <c r="N186" i="15" s="1"/>
  <c r="J300" i="15" a="1"/>
  <c r="J300" i="15" s="1"/>
  <c r="J190" i="15" a="1"/>
  <c r="J190" i="15" s="1"/>
  <c r="N300" i="15" a="1"/>
  <c r="N300" i="15" s="1"/>
  <c r="N190" i="15" a="1"/>
  <c r="N190" i="15" s="1"/>
  <c r="O292" i="15" a="1"/>
  <c r="O292" i="15" s="1"/>
  <c r="O191" i="15" a="1"/>
  <c r="O191" i="15" s="1"/>
  <c r="L285" i="15" a="1"/>
  <c r="L285" i="15" s="1"/>
  <c r="L185" i="15" a="1"/>
  <c r="L185" i="15" s="1"/>
  <c r="P285" i="15" a="1"/>
  <c r="P285" i="15" s="1"/>
  <c r="P185" i="15" a="1"/>
  <c r="P185" i="15" s="1"/>
  <c r="M302" i="15" a="1"/>
  <c r="M302" i="15" s="1"/>
  <c r="M224" i="15" a="1"/>
  <c r="M224" i="15" s="1"/>
  <c r="M202" i="15" a="1"/>
  <c r="M202" i="15" s="1"/>
  <c r="J179" i="15" a="1"/>
  <c r="J179" i="15" s="1"/>
  <c r="N179" i="15" a="1"/>
  <c r="N179" i="15" s="1"/>
  <c r="J181" i="15" a="1"/>
  <c r="J181" i="15" s="1"/>
  <c r="J180" i="15" a="1"/>
  <c r="J180" i="15" s="1"/>
  <c r="N181" i="15" a="1"/>
  <c r="N181" i="15" s="1"/>
  <c r="N180" i="15" a="1"/>
  <c r="N180" i="15" s="1"/>
  <c r="M265" i="15" a="1"/>
  <c r="M265" i="15" s="1"/>
  <c r="M221" i="15" a="1"/>
  <c r="M221" i="15" s="1"/>
  <c r="M113" i="15" a="1"/>
  <c r="M113" i="15" s="1"/>
  <c r="L338" i="15" a="1"/>
  <c r="L338" i="15" s="1"/>
  <c r="L158" i="15" a="1"/>
  <c r="L158" i="15" s="1"/>
  <c r="O408" i="15" a="1"/>
  <c r="O408" i="15" s="1"/>
  <c r="O161" i="15" a="1"/>
  <c r="O161" i="15" s="1"/>
  <c r="L21" i="15" a="1"/>
  <c r="L21" i="15" s="1"/>
  <c r="L141" i="15" a="1"/>
  <c r="L141" i="15" s="1"/>
  <c r="P21" i="15" a="1"/>
  <c r="P21" i="15" s="1"/>
  <c r="P141" i="15" a="1"/>
  <c r="P141" i="15" s="1"/>
  <c r="O213" i="15" a="1"/>
  <c r="O213" i="15" s="1"/>
  <c r="O110" i="15" a="1"/>
  <c r="O110" i="15" s="1"/>
  <c r="J413" i="15" a="1"/>
  <c r="J413" i="15" s="1"/>
  <c r="J159" i="15" a="1"/>
  <c r="J159" i="15" s="1"/>
  <c r="N413" i="15" a="1"/>
  <c r="N413" i="15" s="1"/>
  <c r="N159" i="15" a="1"/>
  <c r="N159" i="15" s="1"/>
  <c r="L408" i="15" a="1"/>
  <c r="L408" i="15" s="1"/>
  <c r="L161" i="15" a="1"/>
  <c r="L161" i="15" s="1"/>
  <c r="P408" i="15" a="1"/>
  <c r="P408" i="15" s="1"/>
  <c r="P161" i="15" a="1"/>
  <c r="P161" i="15" s="1"/>
  <c r="I415" i="15" a="1"/>
  <c r="I415" i="15" s="1"/>
  <c r="I164" i="15" a="1"/>
  <c r="I164" i="15" s="1"/>
  <c r="M415" i="15" a="1"/>
  <c r="M415" i="15" s="1"/>
  <c r="M164" i="15" a="1"/>
  <c r="M164" i="15" s="1"/>
  <c r="J425" i="15"/>
  <c r="J137" i="15" a="1"/>
  <c r="J137" i="15" s="1"/>
  <c r="N425" i="15"/>
  <c r="N137" i="15" a="1"/>
  <c r="N137" i="15" s="1"/>
  <c r="I21" i="15" a="1"/>
  <c r="I21" i="15" s="1"/>
  <c r="I141" i="15" a="1"/>
  <c r="I141" i="15" s="1"/>
  <c r="M21" i="15" a="1"/>
  <c r="M21" i="15" s="1"/>
  <c r="M141" i="15" a="1"/>
  <c r="M141" i="15" s="1"/>
  <c r="L213" i="15" a="1"/>
  <c r="L213" i="15" s="1"/>
  <c r="L110" i="15" a="1"/>
  <c r="L110" i="15" s="1"/>
  <c r="P213" i="15" a="1"/>
  <c r="P213" i="15" s="1"/>
  <c r="P110" i="15" a="1"/>
  <c r="P110" i="15" s="1"/>
  <c r="I215" i="15" a="1"/>
  <c r="I215" i="15" s="1"/>
  <c r="I111" i="15" a="1"/>
  <c r="I111" i="15" s="1"/>
  <c r="M215" i="15" a="1"/>
  <c r="M215" i="15" s="1"/>
  <c r="M111" i="15" a="1"/>
  <c r="M111" i="15" s="1"/>
  <c r="L265" i="15" a="1"/>
  <c r="L265" i="15" s="1"/>
  <c r="L221" i="15" a="1"/>
  <c r="L221" i="15" s="1"/>
  <c r="L113" i="15" a="1"/>
  <c r="L113" i="15" s="1"/>
  <c r="P265" i="15" a="1"/>
  <c r="P265" i="15" s="1"/>
  <c r="P221" i="15" a="1"/>
  <c r="P221" i="15" s="1"/>
  <c r="P113" i="15" a="1"/>
  <c r="P113" i="15" s="1"/>
  <c r="J31" i="15" a="1"/>
  <c r="J31" i="15" s="1"/>
  <c r="J369" i="15" a="1"/>
  <c r="J369" i="15" s="1"/>
  <c r="N31" i="15" a="1"/>
  <c r="N31" i="15" s="1"/>
  <c r="N369" i="15" a="1"/>
  <c r="N369" i="15" s="1"/>
  <c r="O338" i="15" a="1"/>
  <c r="O338" i="15" s="1"/>
  <c r="O158" i="15" a="1"/>
  <c r="O158" i="15" s="1"/>
  <c r="J310" i="15" a="1"/>
  <c r="J310" i="15" s="1"/>
  <c r="J258" i="15" a="1"/>
  <c r="J258" i="15" s="1"/>
  <c r="N310" i="15" a="1"/>
  <c r="N310" i="15" s="1"/>
  <c r="N258" i="15" a="1"/>
  <c r="N258" i="15" s="1"/>
  <c r="J268" i="15" a="1"/>
  <c r="J268" i="15" s="1"/>
  <c r="J423" i="15"/>
  <c r="J411" i="15" a="1"/>
  <c r="J411" i="15" s="1"/>
  <c r="J106" i="15" a="1"/>
  <c r="J106" i="15" s="1"/>
  <c r="N268" i="15" a="1"/>
  <c r="N268" i="15" s="1"/>
  <c r="N423" i="15"/>
  <c r="N411" i="15" a="1"/>
  <c r="N411" i="15" s="1"/>
  <c r="N106" i="15" a="1"/>
  <c r="N106" i="15" s="1"/>
  <c r="L336" i="15" a="1"/>
  <c r="L336" i="15" s="1"/>
  <c r="P336" i="15" a="1"/>
  <c r="P336" i="15" s="1"/>
  <c r="J379" i="15" a="1"/>
  <c r="J379" i="15" s="1"/>
  <c r="J107" i="15" a="1"/>
  <c r="J107" i="15" s="1"/>
  <c r="N379" i="15" a="1"/>
  <c r="N379" i="15" s="1"/>
  <c r="N107" i="15" a="1"/>
  <c r="N107" i="15" s="1"/>
  <c r="I264" i="15" a="1"/>
  <c r="I264" i="15" s="1"/>
  <c r="I220" i="15" a="1"/>
  <c r="I220" i="15" s="1"/>
  <c r="I112" i="15" a="1"/>
  <c r="I112" i="15" s="1"/>
  <c r="M264" i="15" a="1"/>
  <c r="M264" i="15" s="1"/>
  <c r="M220" i="15" a="1"/>
  <c r="M220" i="15" s="1"/>
  <c r="M112" i="15" a="1"/>
  <c r="M112" i="15" s="1"/>
  <c r="L313" i="15" a="1"/>
  <c r="L313" i="15" s="1"/>
  <c r="L255" i="15" a="1"/>
  <c r="L255" i="15" s="1"/>
  <c r="P313" i="15" a="1"/>
  <c r="P313" i="15" s="1"/>
  <c r="P255" i="15" a="1"/>
  <c r="P255" i="15" s="1"/>
  <c r="L427" i="15"/>
  <c r="L374" i="15" a="1"/>
  <c r="L374" i="15" s="1"/>
  <c r="P427" i="15"/>
  <c r="P374" i="15" a="1"/>
  <c r="P374" i="15" s="1"/>
  <c r="O389" i="15" a="1"/>
  <c r="O389" i="15" s="1"/>
  <c r="O100" i="15" a="1"/>
  <c r="O100" i="15" s="1"/>
  <c r="I222" i="15" a="1"/>
  <c r="I222" i="15" s="1"/>
  <c r="I165" i="15" a="1"/>
  <c r="I165" i="15" s="1"/>
  <c r="I117" i="15" a="1"/>
  <c r="I117" i="15" s="1"/>
  <c r="M222" i="15" a="1"/>
  <c r="M222" i="15" s="1"/>
  <c r="M165" i="15" a="1"/>
  <c r="M165" i="15" s="1"/>
  <c r="M117" i="15" a="1"/>
  <c r="M117" i="15" s="1"/>
  <c r="J380" i="15" a="1"/>
  <c r="J380" i="15" s="1"/>
  <c r="J118" i="15" a="1"/>
  <c r="J118" i="15" s="1"/>
  <c r="N380" i="15" a="1"/>
  <c r="N380" i="15" s="1"/>
  <c r="N118" i="15" a="1"/>
  <c r="N118" i="15" s="1"/>
  <c r="I263" i="15" a="1"/>
  <c r="I263" i="15" s="1"/>
  <c r="I219" i="15" a="1"/>
  <c r="I219" i="15" s="1"/>
  <c r="I119" i="15" a="1"/>
  <c r="I119" i="15" s="1"/>
  <c r="M263" i="15" a="1"/>
  <c r="M263" i="15" s="1"/>
  <c r="M219" i="15" a="1"/>
  <c r="M219" i="15" s="1"/>
  <c r="M119" i="15" a="1"/>
  <c r="M119" i="15" s="1"/>
  <c r="L311" i="15" a="1"/>
  <c r="L311" i="15" s="1"/>
  <c r="L259" i="15" a="1"/>
  <c r="L259" i="15" s="1"/>
  <c r="P311" i="15" a="1"/>
  <c r="P311" i="15" s="1"/>
  <c r="P259" i="15" a="1"/>
  <c r="P259" i="15" s="1"/>
  <c r="J382" i="15" a="1"/>
  <c r="J382" i="15" s="1"/>
  <c r="J120" i="15" a="1"/>
  <c r="J120" i="15" s="1"/>
  <c r="N382" i="15" a="1"/>
  <c r="N382" i="15" s="1"/>
  <c r="N120" i="15" a="1"/>
  <c r="N120" i="15" s="1"/>
  <c r="O430" i="15"/>
  <c r="O182" i="15" a="1"/>
  <c r="O182" i="15" s="1"/>
  <c r="I217" i="15" a="1"/>
  <c r="I217" i="15" s="1"/>
  <c r="I102" i="15" a="1"/>
  <c r="I102" i="15" s="1"/>
  <c r="M217" i="15" a="1"/>
  <c r="M217" i="15" s="1"/>
  <c r="M102" i="15" a="1"/>
  <c r="M102" i="15" s="1"/>
  <c r="L309" i="15" a="1"/>
  <c r="L309" i="15" s="1"/>
  <c r="L256" i="15" a="1"/>
  <c r="L256" i="15" s="1"/>
  <c r="P309" i="15" a="1"/>
  <c r="P309" i="15" s="1"/>
  <c r="P256" i="15" a="1"/>
  <c r="P256" i="15" s="1"/>
  <c r="J18" i="15" a="1"/>
  <c r="J18" i="15" s="1"/>
  <c r="J376" i="15" a="1"/>
  <c r="J376" i="15" s="1"/>
  <c r="N18" i="15" a="1"/>
  <c r="N18" i="15" s="1"/>
  <c r="N376" i="15" a="1"/>
  <c r="N376" i="15" s="1"/>
  <c r="I143" i="15" a="1"/>
  <c r="I143" i="15" s="1"/>
  <c r="I392" i="15" a="1"/>
  <c r="I392" i="15" s="1"/>
  <c r="M143" i="15" a="1"/>
  <c r="M143" i="15" s="1"/>
  <c r="M392" i="15" a="1"/>
  <c r="M392" i="15" s="1"/>
  <c r="J402" i="15" a="1"/>
  <c r="J402" i="15" s="1"/>
  <c r="J136" i="15" a="1"/>
  <c r="J136" i="15" s="1"/>
  <c r="N402" i="15" a="1"/>
  <c r="N402" i="15" s="1"/>
  <c r="N136" i="15" a="1"/>
  <c r="N136" i="15" s="1"/>
  <c r="L420" i="15"/>
  <c r="L276" i="15" a="1"/>
  <c r="L276" i="15" s="1"/>
  <c r="L274" i="15" a="1"/>
  <c r="L274" i="15" s="1"/>
  <c r="P420" i="15"/>
  <c r="P276" i="15" a="1"/>
  <c r="P276" i="15" s="1"/>
  <c r="P274" i="15" a="1"/>
  <c r="P274" i="15" s="1"/>
  <c r="O306" i="15" a="1"/>
  <c r="O306" i="15" s="1"/>
  <c r="J262" i="15" a="1"/>
  <c r="J262" i="15" s="1"/>
  <c r="J218" i="15" a="1"/>
  <c r="J218" i="15" s="1"/>
  <c r="J114" i="15" a="1"/>
  <c r="J114" i="15" s="1"/>
  <c r="N262" i="15" a="1"/>
  <c r="N262" i="15" s="1"/>
  <c r="N218" i="15" a="1"/>
  <c r="N218" i="15" s="1"/>
  <c r="N114" i="15" a="1"/>
  <c r="N114" i="15" s="1"/>
  <c r="I400" i="15" a="1"/>
  <c r="I400" i="15" s="1"/>
  <c r="I431" i="15"/>
  <c r="I175" i="15" a="1"/>
  <c r="I175" i="15" s="1"/>
  <c r="M400" i="15" a="1"/>
  <c r="M400" i="15" s="1"/>
  <c r="M431" i="15"/>
  <c r="M175" i="15" a="1"/>
  <c r="M175" i="15" s="1"/>
  <c r="O375" i="15" a="1"/>
  <c r="O375" i="15" s="1"/>
  <c r="O101" i="15" a="1"/>
  <c r="O101" i="15" s="1"/>
  <c r="L54" i="15" a="1"/>
  <c r="L54" i="15" s="1"/>
  <c r="L396" i="15" a="1"/>
  <c r="L396" i="15" s="1"/>
  <c r="P54" i="15" a="1"/>
  <c r="P54" i="15" s="1"/>
  <c r="P396" i="15" a="1"/>
  <c r="P396" i="15" s="1"/>
  <c r="I53" i="15" a="1"/>
  <c r="I53" i="15" s="1"/>
  <c r="I404" i="15" a="1"/>
  <c r="I404" i="15" s="1"/>
  <c r="M53" i="15" a="1"/>
  <c r="M53" i="15" s="1"/>
  <c r="M404" i="15" a="1"/>
  <c r="M404" i="15" s="1"/>
  <c r="L216" i="15" a="1"/>
  <c r="L216" i="15" s="1"/>
  <c r="L116" i="15" a="1"/>
  <c r="L116" i="15" s="1"/>
  <c r="P216" i="15" a="1"/>
  <c r="P216" i="15" s="1"/>
  <c r="P116" i="15" a="1"/>
  <c r="P116" i="15" s="1"/>
  <c r="O395" i="15" a="1"/>
  <c r="O395" i="15" s="1"/>
  <c r="O115" i="15" a="1"/>
  <c r="O115" i="15" s="1"/>
  <c r="J312" i="15" a="1"/>
  <c r="J312" i="15" s="1"/>
  <c r="J254" i="15" a="1"/>
  <c r="J254" i="15" s="1"/>
  <c r="N312" i="15" a="1"/>
  <c r="N312" i="15" s="1"/>
  <c r="N254" i="15" a="1"/>
  <c r="N254" i="15" s="1"/>
  <c r="O428" i="15"/>
  <c r="O184" i="15" a="1"/>
  <c r="O184" i="15" s="1"/>
  <c r="L174" i="15" a="1"/>
  <c r="L174" i="15" s="1"/>
  <c r="L226" i="15" a="1"/>
  <c r="L226" i="15" s="1"/>
  <c r="L203" i="15" a="1"/>
  <c r="L203" i="15" s="1"/>
  <c r="P174" i="15" a="1"/>
  <c r="P174" i="15" s="1"/>
  <c r="P226" i="15" a="1"/>
  <c r="P226" i="15" s="1"/>
  <c r="P203" i="15" a="1"/>
  <c r="P203" i="15" s="1"/>
  <c r="J280" i="15" a="1"/>
  <c r="J280" i="15" s="1"/>
  <c r="J253" i="15" a="1"/>
  <c r="J253" i="15" s="1"/>
  <c r="J195" i="15" a="1"/>
  <c r="J195" i="15" s="1"/>
  <c r="J121" i="15" a="1"/>
  <c r="J121" i="15" s="1"/>
  <c r="N280" i="15" a="1"/>
  <c r="N280" i="15" s="1"/>
  <c r="N253" i="15" a="1"/>
  <c r="N253" i="15" s="1"/>
  <c r="N195" i="15" a="1"/>
  <c r="N195" i="15" s="1"/>
  <c r="N121" i="15" a="1"/>
  <c r="N121" i="15" s="1"/>
  <c r="J421" i="15"/>
  <c r="J289" i="15" a="1"/>
  <c r="J289" i="15" s="1"/>
  <c r="J196" i="15" a="1"/>
  <c r="J196" i="15" s="1"/>
  <c r="J122" i="15" a="1"/>
  <c r="J122" i="15" s="1"/>
  <c r="N421" i="15"/>
  <c r="N289" i="15" a="1"/>
  <c r="N289" i="15" s="1"/>
  <c r="N196" i="15" a="1"/>
  <c r="N196" i="15" s="1"/>
  <c r="N122" i="15" a="1"/>
  <c r="N122" i="15" s="1"/>
  <c r="J299" i="15" a="1"/>
  <c r="J299" i="15" s="1"/>
  <c r="J197" i="15" a="1"/>
  <c r="J197" i="15" s="1"/>
  <c r="J225" i="15" a="1"/>
  <c r="J225" i="15" s="1"/>
  <c r="J123" i="15" a="1"/>
  <c r="J123" i="15" s="1"/>
  <c r="N299" i="15" a="1"/>
  <c r="N299" i="15" s="1"/>
  <c r="N197" i="15" a="1"/>
  <c r="N197" i="15" s="1"/>
  <c r="N225" i="15" a="1"/>
  <c r="N225" i="15" s="1"/>
  <c r="N123" i="15" a="1"/>
  <c r="N123" i="15" s="1"/>
  <c r="I298" i="15" a="1"/>
  <c r="I298" i="15" s="1"/>
  <c r="I124" i="15" a="1"/>
  <c r="I124" i="15" s="1"/>
  <c r="M298" i="15" a="1"/>
  <c r="M298" i="15" s="1"/>
  <c r="M124" i="15" a="1"/>
  <c r="M124" i="15" s="1"/>
  <c r="I426" i="15"/>
  <c r="I279" i="15" a="1"/>
  <c r="I279" i="15" s="1"/>
  <c r="I257" i="15" a="1"/>
  <c r="I257" i="15" s="1"/>
  <c r="I198" i="15" a="1"/>
  <c r="I198" i="15" s="1"/>
  <c r="I125" i="15" a="1"/>
  <c r="I125" i="15" s="1"/>
  <c r="M426" i="15"/>
  <c r="M279" i="15" a="1"/>
  <c r="M279" i="15" s="1"/>
  <c r="M257" i="15" a="1"/>
  <c r="M257" i="15" s="1"/>
  <c r="M198" i="15" a="1"/>
  <c r="M198" i="15" s="1"/>
  <c r="M125" i="15" a="1"/>
  <c r="M125" i="15" s="1"/>
  <c r="L297" i="15" a="1"/>
  <c r="L297" i="15" s="1"/>
  <c r="L252" i="15" a="1"/>
  <c r="L252" i="15" s="1"/>
  <c r="L200" i="15" a="1"/>
  <c r="L200" i="15" s="1"/>
  <c r="L171" i="15" a="1"/>
  <c r="L171" i="15" s="1"/>
  <c r="P297" i="15" a="1"/>
  <c r="P297" i="15" s="1"/>
  <c r="P252" i="15" a="1"/>
  <c r="P252" i="15" s="1"/>
  <c r="P200" i="15" a="1"/>
  <c r="P200" i="15" s="1"/>
  <c r="P171" i="15" a="1"/>
  <c r="P171" i="15" s="1"/>
  <c r="L267" i="15" a="1"/>
  <c r="L267" i="15" s="1"/>
  <c r="L296" i="15" a="1"/>
  <c r="L296" i="15" s="1"/>
  <c r="L223" i="15" a="1"/>
  <c r="L223" i="15" s="1"/>
  <c r="L201" i="15" a="1"/>
  <c r="L201" i="15" s="1"/>
  <c r="L134" i="15" a="1"/>
  <c r="L134" i="15" s="1"/>
  <c r="P267" i="15" a="1"/>
  <c r="P267" i="15" s="1"/>
  <c r="P296" i="15" a="1"/>
  <c r="P296" i="15" s="1"/>
  <c r="P223" i="15" a="1"/>
  <c r="P223" i="15" s="1"/>
  <c r="P201" i="15" a="1"/>
  <c r="P201" i="15" s="1"/>
  <c r="P134" i="15" a="1"/>
  <c r="P134" i="15" s="1"/>
  <c r="L288" i="15" a="1"/>
  <c r="L288" i="15" s="1"/>
  <c r="L199" i="15" a="1"/>
  <c r="L199" i="15" s="1"/>
  <c r="L135" i="15" a="1"/>
  <c r="L135" i="15" s="1"/>
  <c r="P288" i="15" a="1"/>
  <c r="P288" i="15" s="1"/>
  <c r="P199" i="15" a="1"/>
  <c r="P199" i="15" s="1"/>
  <c r="P135" i="15" a="1"/>
  <c r="P135" i="15" s="1"/>
  <c r="O266" i="15" a="1"/>
  <c r="O266" i="15" s="1"/>
  <c r="O281" i="15" a="1"/>
  <c r="O281" i="15" s="1"/>
  <c r="O192" i="15" a="1"/>
  <c r="O192" i="15" s="1"/>
  <c r="O422" i="15"/>
  <c r="O301" i="15" a="1"/>
  <c r="O301" i="15" s="1"/>
  <c r="O194" i="15" a="1"/>
  <c r="O194" i="15" s="1"/>
  <c r="O291" i="15" a="1"/>
  <c r="O291" i="15" s="1"/>
  <c r="O193" i="15" a="1"/>
  <c r="O193" i="15" s="1"/>
  <c r="O290" i="15" a="1"/>
  <c r="O290" i="15" s="1"/>
  <c r="O188" i="15" a="1"/>
  <c r="O188" i="15" s="1"/>
  <c r="O286" i="15" a="1"/>
  <c r="O286" i="15" s="1"/>
  <c r="O186" i="15" a="1"/>
  <c r="O186" i="15" s="1"/>
  <c r="O300" i="15" a="1"/>
  <c r="O300" i="15" s="1"/>
  <c r="O190" i="15" a="1"/>
  <c r="O190" i="15" s="1"/>
  <c r="L292" i="15" a="1"/>
  <c r="L292" i="15" s="1"/>
  <c r="L191" i="15" a="1"/>
  <c r="L191" i="15" s="1"/>
  <c r="P292" i="15" a="1"/>
  <c r="P292" i="15" s="1"/>
  <c r="P191" i="15" a="1"/>
  <c r="P191" i="15" s="1"/>
  <c r="M285" i="15" a="1"/>
  <c r="M285" i="15" s="1"/>
  <c r="M185" i="15" a="1"/>
  <c r="M185" i="15" s="1"/>
  <c r="J302" i="15" a="1"/>
  <c r="J302" i="15" s="1"/>
  <c r="J224" i="15" a="1"/>
  <c r="J224" i="15" s="1"/>
  <c r="J202" i="15" a="1"/>
  <c r="J202" i="15" s="1"/>
  <c r="N302" i="15" a="1"/>
  <c r="N302" i="15" s="1"/>
  <c r="N224" i="15" a="1"/>
  <c r="N224" i="15" s="1"/>
  <c r="N202" i="15" a="1"/>
  <c r="N202" i="15" s="1"/>
  <c r="O179" i="15" a="1"/>
  <c r="O179" i="15" s="1"/>
  <c r="O180" i="15" a="1"/>
  <c r="O180" i="15" s="1"/>
  <c r="O181" i="15" a="1"/>
  <c r="O181" i="15" s="1"/>
  <c r="P156" i="15" a="1"/>
  <c r="P156" i="15" s="1"/>
  <c r="S156" i="15" s="1"/>
  <c r="P64" i="15" a="1"/>
  <c r="P64" i="15" s="1"/>
  <c r="S64" i="15" s="1"/>
  <c r="P139" i="15" a="1"/>
  <c r="P139" i="15" s="1"/>
  <c r="S139" i="15" s="1"/>
  <c r="P138" i="15" a="1"/>
  <c r="P138" i="15" s="1"/>
  <c r="S138" i="15" s="1"/>
  <c r="I408" i="15" a="1"/>
  <c r="I408" i="15" s="1"/>
  <c r="I161" i="15" a="1"/>
  <c r="I161" i="15" s="1"/>
  <c r="J415" i="15" a="1"/>
  <c r="J415" i="15" s="1"/>
  <c r="J164" i="15" a="1"/>
  <c r="J164" i="15" s="1"/>
  <c r="J141" i="15" a="1"/>
  <c r="J141" i="15" s="1"/>
  <c r="J21" i="15" a="1"/>
  <c r="J21" i="15" s="1"/>
  <c r="I265" i="15" a="1"/>
  <c r="I265" i="15" s="1"/>
  <c r="I221" i="15" a="1"/>
  <c r="I221" i="15" s="1"/>
  <c r="I113" i="15" a="1"/>
  <c r="I113" i="15" s="1"/>
  <c r="O310" i="15" a="1"/>
  <c r="O310" i="15" s="1"/>
  <c r="O258" i="15" a="1"/>
  <c r="O258" i="15" s="1"/>
  <c r="O268" i="15" a="1"/>
  <c r="O268" i="15" s="1"/>
  <c r="O423" i="15"/>
  <c r="O411" i="15" a="1"/>
  <c r="O411" i="15" s="1"/>
  <c r="O106" i="15" a="1"/>
  <c r="O106" i="15" s="1"/>
  <c r="I336" i="15" a="1"/>
  <c r="I336" i="15" s="1"/>
  <c r="M336" i="15" a="1"/>
  <c r="M336" i="15" s="1"/>
  <c r="O379" i="15" a="1"/>
  <c r="O379" i="15" s="1"/>
  <c r="O107" i="15" a="1"/>
  <c r="O107" i="15" s="1"/>
  <c r="J264" i="15" a="1"/>
  <c r="J264" i="15" s="1"/>
  <c r="J220" i="15" a="1"/>
  <c r="J220" i="15" s="1"/>
  <c r="J112" i="15" a="1"/>
  <c r="J112" i="15" s="1"/>
  <c r="N264" i="15" a="1"/>
  <c r="N264" i="15" s="1"/>
  <c r="N220" i="15" a="1"/>
  <c r="N220" i="15" s="1"/>
  <c r="N112" i="15" a="1"/>
  <c r="N112" i="15" s="1"/>
  <c r="I313" i="15" a="1"/>
  <c r="I313" i="15" s="1"/>
  <c r="I255" i="15" a="1"/>
  <c r="I255" i="15" s="1"/>
  <c r="M313" i="15" a="1"/>
  <c r="M313" i="15" s="1"/>
  <c r="M255" i="15" a="1"/>
  <c r="M255" i="15" s="1"/>
  <c r="I427" i="15"/>
  <c r="I374" i="15" a="1"/>
  <c r="I374" i="15" s="1"/>
  <c r="M427" i="15"/>
  <c r="M374" i="15" a="1"/>
  <c r="M374" i="15" s="1"/>
  <c r="L389" i="15" a="1"/>
  <c r="L389" i="15" s="1"/>
  <c r="L100" i="15" a="1"/>
  <c r="L100" i="15" s="1"/>
  <c r="P389" i="15" a="1"/>
  <c r="P389" i="15" s="1"/>
  <c r="P100" i="15" a="1"/>
  <c r="P100" i="15" s="1"/>
  <c r="J222" i="15" a="1"/>
  <c r="J222" i="15" s="1"/>
  <c r="J165" i="15" a="1"/>
  <c r="J165" i="15" s="1"/>
  <c r="J117" i="15" a="1"/>
  <c r="J117" i="15" s="1"/>
  <c r="N222" i="15" a="1"/>
  <c r="N222" i="15" s="1"/>
  <c r="N165" i="15" a="1"/>
  <c r="N165" i="15" s="1"/>
  <c r="N117" i="15" a="1"/>
  <c r="N117" i="15" s="1"/>
  <c r="O380" i="15" a="1"/>
  <c r="O380" i="15" s="1"/>
  <c r="O118" i="15" a="1"/>
  <c r="O118" i="15" s="1"/>
  <c r="J263" i="15" a="1"/>
  <c r="J263" i="15" s="1"/>
  <c r="J219" i="15" a="1"/>
  <c r="J219" i="15" s="1"/>
  <c r="J119" i="15" a="1"/>
  <c r="J119" i="15" s="1"/>
  <c r="N263" i="15" a="1"/>
  <c r="N263" i="15" s="1"/>
  <c r="N219" i="15" a="1"/>
  <c r="N219" i="15" s="1"/>
  <c r="N119" i="15" a="1"/>
  <c r="N119" i="15" s="1"/>
  <c r="I311" i="15" a="1"/>
  <c r="I311" i="15" s="1"/>
  <c r="I259" i="15" a="1"/>
  <c r="I259" i="15" s="1"/>
  <c r="M311" i="15" a="1"/>
  <c r="M311" i="15" s="1"/>
  <c r="M259" i="15" a="1"/>
  <c r="M259" i="15" s="1"/>
  <c r="O382" i="15" a="1"/>
  <c r="O382" i="15" s="1"/>
  <c r="O120" i="15" a="1"/>
  <c r="O120" i="15" s="1"/>
  <c r="L430" i="15"/>
  <c r="L182" i="15" a="1"/>
  <c r="L182" i="15" s="1"/>
  <c r="P430" i="15"/>
  <c r="P182" i="15" a="1"/>
  <c r="P182" i="15" s="1"/>
  <c r="J217" i="15" a="1"/>
  <c r="J217" i="15" s="1"/>
  <c r="J102" i="15" a="1"/>
  <c r="J102" i="15" s="1"/>
  <c r="N217" i="15" a="1"/>
  <c r="N217" i="15" s="1"/>
  <c r="N102" i="15" a="1"/>
  <c r="N102" i="15" s="1"/>
  <c r="I309" i="15" a="1"/>
  <c r="I309" i="15" s="1"/>
  <c r="I256" i="15" a="1"/>
  <c r="I256" i="15" s="1"/>
  <c r="M309" i="15" a="1"/>
  <c r="M309" i="15" s="1"/>
  <c r="M256" i="15" a="1"/>
  <c r="M256" i="15" s="1"/>
  <c r="O18" i="15" a="1"/>
  <c r="O18" i="15" s="1"/>
  <c r="O376" i="15" a="1"/>
  <c r="O376" i="15" s="1"/>
  <c r="J143" i="15" a="1"/>
  <c r="J143" i="15" s="1"/>
  <c r="J392" i="15" a="1"/>
  <c r="J392" i="15" s="1"/>
  <c r="N143" i="15" a="1"/>
  <c r="N143" i="15" s="1"/>
  <c r="N392" i="15" a="1"/>
  <c r="N392" i="15" s="1"/>
  <c r="O402" i="15" a="1"/>
  <c r="O402" i="15" s="1"/>
  <c r="O136" i="15" a="1"/>
  <c r="O136" i="15" s="1"/>
  <c r="I420" i="15"/>
  <c r="I274" i="15" a="1"/>
  <c r="I274" i="15" s="1"/>
  <c r="I276" i="15" a="1"/>
  <c r="I276" i="15" s="1"/>
  <c r="M420" i="15"/>
  <c r="M274" i="15" a="1"/>
  <c r="M274" i="15" s="1"/>
  <c r="M276" i="15" a="1"/>
  <c r="M276" i="15" s="1"/>
  <c r="L306" i="15" a="1"/>
  <c r="L306" i="15" s="1"/>
  <c r="P306" i="15" a="1"/>
  <c r="P306" i="15" s="1"/>
  <c r="O262" i="15" a="1"/>
  <c r="O262" i="15" s="1"/>
  <c r="O218" i="15" a="1"/>
  <c r="O218" i="15" s="1"/>
  <c r="O114" i="15" a="1"/>
  <c r="O114" i="15" s="1"/>
  <c r="J431" i="15"/>
  <c r="J400" i="15" a="1"/>
  <c r="J400" i="15" s="1"/>
  <c r="J175" i="15" a="1"/>
  <c r="J175" i="15" s="1"/>
  <c r="N431" i="15"/>
  <c r="N400" i="15" a="1"/>
  <c r="N400" i="15" s="1"/>
  <c r="N175" i="15" a="1"/>
  <c r="N175" i="15" s="1"/>
  <c r="L375" i="15" a="1"/>
  <c r="L375" i="15" s="1"/>
  <c r="L101" i="15" a="1"/>
  <c r="L101" i="15" s="1"/>
  <c r="P375" i="15" a="1"/>
  <c r="P375" i="15" s="1"/>
  <c r="P101" i="15" a="1"/>
  <c r="P101" i="15" s="1"/>
  <c r="I54" i="15" a="1"/>
  <c r="I54" i="15" s="1"/>
  <c r="I396" i="15" a="1"/>
  <c r="I396" i="15" s="1"/>
  <c r="M54" i="15" a="1"/>
  <c r="M54" i="15" s="1"/>
  <c r="M396" i="15" a="1"/>
  <c r="M396" i="15" s="1"/>
  <c r="J53" i="15" a="1"/>
  <c r="J53" i="15" s="1"/>
  <c r="J404" i="15" a="1"/>
  <c r="J404" i="15" s="1"/>
  <c r="N53" i="15" a="1"/>
  <c r="N53" i="15" s="1"/>
  <c r="N404" i="15" a="1"/>
  <c r="N404" i="15" s="1"/>
  <c r="I216" i="15" a="1"/>
  <c r="I216" i="15" s="1"/>
  <c r="I116" i="15" a="1"/>
  <c r="I116" i="15" s="1"/>
  <c r="M216" i="15" a="1"/>
  <c r="M216" i="15" s="1"/>
  <c r="M116" i="15" a="1"/>
  <c r="M116" i="15" s="1"/>
  <c r="L395" i="15" a="1"/>
  <c r="L395" i="15" s="1"/>
  <c r="L115" i="15" a="1"/>
  <c r="L115" i="15" s="1"/>
  <c r="P395" i="15" a="1"/>
  <c r="P395" i="15" s="1"/>
  <c r="P115" i="15" a="1"/>
  <c r="P115" i="15" s="1"/>
  <c r="O312" i="15" a="1"/>
  <c r="O312" i="15" s="1"/>
  <c r="O254" i="15" a="1"/>
  <c r="O254" i="15" s="1"/>
  <c r="L428" i="15"/>
  <c r="L184" i="15" a="1"/>
  <c r="L184" i="15" s="1"/>
  <c r="P428" i="15"/>
  <c r="P184" i="15" a="1"/>
  <c r="P184" i="15" s="1"/>
  <c r="I226" i="15" a="1"/>
  <c r="I226" i="15" s="1"/>
  <c r="I203" i="15" a="1"/>
  <c r="I203" i="15" s="1"/>
  <c r="I174" i="15" a="1"/>
  <c r="I174" i="15" s="1"/>
  <c r="M226" i="15" a="1"/>
  <c r="M226" i="15" s="1"/>
  <c r="M203" i="15" a="1"/>
  <c r="M203" i="15" s="1"/>
  <c r="M174" i="15" a="1"/>
  <c r="M174" i="15" s="1"/>
  <c r="O280" i="15" a="1"/>
  <c r="O280" i="15" s="1"/>
  <c r="O253" i="15" a="1"/>
  <c r="O253" i="15" s="1"/>
  <c r="O195" i="15" a="1"/>
  <c r="O195" i="15" s="1"/>
  <c r="O121" i="15" a="1"/>
  <c r="O121" i="15" s="1"/>
  <c r="O421" i="15"/>
  <c r="O289" i="15" a="1"/>
  <c r="O289" i="15" s="1"/>
  <c r="O196" i="15" a="1"/>
  <c r="O196" i="15" s="1"/>
  <c r="O122" i="15" a="1"/>
  <c r="O122" i="15" s="1"/>
  <c r="O299" i="15" a="1"/>
  <c r="O299" i="15" s="1"/>
  <c r="O225" i="15" a="1"/>
  <c r="O225" i="15" s="1"/>
  <c r="O197" i="15" a="1"/>
  <c r="O197" i="15" s="1"/>
  <c r="O123" i="15" a="1"/>
  <c r="O123" i="15" s="1"/>
  <c r="J298" i="15" a="1"/>
  <c r="J298" i="15" s="1"/>
  <c r="J124" i="15" a="1"/>
  <c r="J124" i="15" s="1"/>
  <c r="N298" i="15" a="1"/>
  <c r="N298" i="15" s="1"/>
  <c r="N124" i="15" a="1"/>
  <c r="N124" i="15" s="1"/>
  <c r="J426" i="15"/>
  <c r="J279" i="15" a="1"/>
  <c r="J279" i="15" s="1"/>
  <c r="J257" i="15" a="1"/>
  <c r="J257" i="15" s="1"/>
  <c r="J198" i="15" a="1"/>
  <c r="J198" i="15" s="1"/>
  <c r="J125" i="15" a="1"/>
  <c r="J125" i="15" s="1"/>
  <c r="N426" i="15"/>
  <c r="N279" i="15" a="1"/>
  <c r="N279" i="15" s="1"/>
  <c r="N257" i="15" a="1"/>
  <c r="N257" i="15" s="1"/>
  <c r="N198" i="15" a="1"/>
  <c r="N198" i="15" s="1"/>
  <c r="N125" i="15" a="1"/>
  <c r="N125" i="15" s="1"/>
  <c r="M252" i="15" a="1"/>
  <c r="M252" i="15" s="1"/>
  <c r="M297" i="15" a="1"/>
  <c r="M297" i="15" s="1"/>
  <c r="M200" i="15" a="1"/>
  <c r="M200" i="15" s="1"/>
  <c r="M171" i="15" a="1"/>
  <c r="M171" i="15" s="1"/>
  <c r="I267" i="15" a="1"/>
  <c r="I267" i="15" s="1"/>
  <c r="I296" i="15" a="1"/>
  <c r="I296" i="15" s="1"/>
  <c r="I201" i="15" a="1"/>
  <c r="I201" i="15" s="1"/>
  <c r="I223" i="15" a="1"/>
  <c r="I223" i="15" s="1"/>
  <c r="I134" i="15" a="1"/>
  <c r="I134" i="15" s="1"/>
  <c r="M267" i="15" a="1"/>
  <c r="M267" i="15" s="1"/>
  <c r="M296" i="15" a="1"/>
  <c r="M296" i="15" s="1"/>
  <c r="M201" i="15" a="1"/>
  <c r="M201" i="15" s="1"/>
  <c r="M223" i="15" a="1"/>
  <c r="M223" i="15" s="1"/>
  <c r="M134" i="15" a="1"/>
  <c r="M134" i="15" s="1"/>
  <c r="I288" i="15" a="1"/>
  <c r="I288" i="15" s="1"/>
  <c r="I199" i="15" a="1"/>
  <c r="I199" i="15" s="1"/>
  <c r="I135" i="15" a="1"/>
  <c r="I135" i="15" s="1"/>
  <c r="M288" i="15" a="1"/>
  <c r="M288" i="15" s="1"/>
  <c r="M199" i="15" a="1"/>
  <c r="M199" i="15" s="1"/>
  <c r="M135" i="15" a="1"/>
  <c r="M135" i="15" s="1"/>
  <c r="L266" i="15" a="1"/>
  <c r="L266" i="15" s="1"/>
  <c r="L281" i="15" a="1"/>
  <c r="L281" i="15" s="1"/>
  <c r="L192" i="15" a="1"/>
  <c r="L192" i="15" s="1"/>
  <c r="P266" i="15" a="1"/>
  <c r="P266" i="15" s="1"/>
  <c r="P281" i="15" a="1"/>
  <c r="P281" i="15" s="1"/>
  <c r="P192" i="15" a="1"/>
  <c r="P192" i="15" s="1"/>
  <c r="L422" i="15"/>
  <c r="L301" i="15" a="1"/>
  <c r="L301" i="15" s="1"/>
  <c r="L194" i="15" a="1"/>
  <c r="L194" i="15" s="1"/>
  <c r="P422" i="15"/>
  <c r="P301" i="15" a="1"/>
  <c r="P301" i="15" s="1"/>
  <c r="P194" i="15" a="1"/>
  <c r="P194" i="15" s="1"/>
  <c r="L291" i="15" a="1"/>
  <c r="L291" i="15" s="1"/>
  <c r="L193" i="15" a="1"/>
  <c r="L193" i="15" s="1"/>
  <c r="P291" i="15" a="1"/>
  <c r="P291" i="15" s="1"/>
  <c r="P193" i="15" a="1"/>
  <c r="P193" i="15" s="1"/>
  <c r="L290" i="15" a="1"/>
  <c r="L290" i="15" s="1"/>
  <c r="L188" i="15" a="1"/>
  <c r="L188" i="15" s="1"/>
  <c r="P290" i="15" a="1"/>
  <c r="P290" i="15" s="1"/>
  <c r="P188" i="15" a="1"/>
  <c r="P188" i="15" s="1"/>
  <c r="L286" i="15" a="1"/>
  <c r="L286" i="15" s="1"/>
  <c r="L186" i="15" a="1"/>
  <c r="L186" i="15" s="1"/>
  <c r="P286" i="15" a="1"/>
  <c r="P286" i="15" s="1"/>
  <c r="P186" i="15" a="1"/>
  <c r="P186" i="15" s="1"/>
  <c r="L300" i="15" a="1"/>
  <c r="L300" i="15" s="1"/>
  <c r="L190" i="15" a="1"/>
  <c r="L190" i="15" s="1"/>
  <c r="P300" i="15" a="1"/>
  <c r="P300" i="15" s="1"/>
  <c r="P190" i="15" a="1"/>
  <c r="P190" i="15" s="1"/>
  <c r="M292" i="15" a="1"/>
  <c r="M292" i="15" s="1"/>
  <c r="M191" i="15" a="1"/>
  <c r="M191" i="15" s="1"/>
  <c r="J285" i="15" a="1"/>
  <c r="J285" i="15" s="1"/>
  <c r="J185" i="15" a="1"/>
  <c r="J185" i="15" s="1"/>
  <c r="N285" i="15" a="1"/>
  <c r="N285" i="15" s="1"/>
  <c r="N185" i="15" a="1"/>
  <c r="N185" i="15" s="1"/>
  <c r="O302" i="15" a="1"/>
  <c r="O302" i="15" s="1"/>
  <c r="O202" i="15" a="1"/>
  <c r="O202" i="15" s="1"/>
  <c r="O224" i="15" a="1"/>
  <c r="O224" i="15" s="1"/>
  <c r="L179" i="15" a="1"/>
  <c r="L179" i="15" s="1"/>
  <c r="P179" i="15" a="1"/>
  <c r="P179" i="15" s="1"/>
  <c r="L180" i="15" a="1"/>
  <c r="L180" i="15" s="1"/>
  <c r="L181" i="15" a="1"/>
  <c r="L181" i="15" s="1"/>
  <c r="P180" i="15" a="1"/>
  <c r="P180" i="15" s="1"/>
  <c r="P181" i="15" a="1"/>
  <c r="P181" i="15" s="1"/>
  <c r="P419" i="15"/>
  <c r="S419" i="15" s="1"/>
  <c r="P170" i="15" a="1"/>
  <c r="P170" i="15" s="1"/>
  <c r="S170" i="15" s="1"/>
  <c r="N415" i="15" a="1"/>
  <c r="N415" i="15" s="1"/>
  <c r="N164" i="15" a="1"/>
  <c r="N164" i="15" s="1"/>
  <c r="O425" i="15"/>
  <c r="O137" i="15" a="1"/>
  <c r="O137" i="15" s="1"/>
  <c r="J215" i="15" a="1"/>
  <c r="J215" i="15" s="1"/>
  <c r="J111" i="15" a="1"/>
  <c r="J111" i="15" s="1"/>
  <c r="N215" i="15" a="1"/>
  <c r="N215" i="15" s="1"/>
  <c r="N111" i="15" a="1"/>
  <c r="N111" i="15" s="1"/>
  <c r="O31" i="15" a="1"/>
  <c r="O31" i="15" s="1"/>
  <c r="O369" i="15" a="1"/>
  <c r="O369" i="15" s="1"/>
  <c r="L413" i="15" a="1"/>
  <c r="L413" i="15" s="1"/>
  <c r="L159" i="15" a="1"/>
  <c r="L159" i="15" s="1"/>
  <c r="P413" i="15" a="1"/>
  <c r="P413" i="15" s="1"/>
  <c r="P159" i="15" a="1"/>
  <c r="P159" i="15" s="1"/>
  <c r="J408" i="15" a="1"/>
  <c r="J408" i="15" s="1"/>
  <c r="J161" i="15" a="1"/>
  <c r="J161" i="15" s="1"/>
  <c r="N408" i="15" a="1"/>
  <c r="N408" i="15" s="1"/>
  <c r="N161" i="15" a="1"/>
  <c r="N161" i="15" s="1"/>
  <c r="O415" i="15" a="1"/>
  <c r="O415" i="15" s="1"/>
  <c r="O164" i="15" a="1"/>
  <c r="O164" i="15" s="1"/>
  <c r="L425" i="15"/>
  <c r="L137" i="15" a="1"/>
  <c r="L137" i="15" s="1"/>
  <c r="P425" i="15"/>
  <c r="P137" i="15" a="1"/>
  <c r="P137" i="15" s="1"/>
  <c r="O141" i="15" a="1"/>
  <c r="O141" i="15" s="1"/>
  <c r="O21" i="15" a="1"/>
  <c r="O21" i="15" s="1"/>
  <c r="I213" i="15" a="1"/>
  <c r="I213" i="15" s="1"/>
  <c r="I110" i="15" a="1"/>
  <c r="I110" i="15" s="1"/>
  <c r="N213" i="15" a="1"/>
  <c r="N213" i="15" s="1"/>
  <c r="N110" i="15" a="1"/>
  <c r="N110" i="15" s="1"/>
  <c r="O215" i="15" a="1"/>
  <c r="O215" i="15" s="1"/>
  <c r="O111" i="15" a="1"/>
  <c r="O111" i="15" s="1"/>
  <c r="J265" i="15" a="1"/>
  <c r="J265" i="15" s="1"/>
  <c r="J221" i="15" a="1"/>
  <c r="J221" i="15" s="1"/>
  <c r="J113" i="15" a="1"/>
  <c r="J113" i="15" s="1"/>
  <c r="N265" i="15" a="1"/>
  <c r="N265" i="15" s="1"/>
  <c r="N221" i="15" a="1"/>
  <c r="N221" i="15" s="1"/>
  <c r="N113" i="15" a="1"/>
  <c r="N113" i="15" s="1"/>
  <c r="L31" i="15" a="1"/>
  <c r="L31" i="15" s="1"/>
  <c r="L369" i="15" a="1"/>
  <c r="L369" i="15" s="1"/>
  <c r="P31" i="15" a="1"/>
  <c r="P31" i="15" s="1"/>
  <c r="P369" i="15" a="1"/>
  <c r="P369" i="15" s="1"/>
  <c r="I338" i="15" a="1"/>
  <c r="I338" i="15" s="1"/>
  <c r="I158" i="15" a="1"/>
  <c r="I158" i="15" s="1"/>
  <c r="M338" i="15" a="1"/>
  <c r="M338" i="15" s="1"/>
  <c r="M158" i="15" a="1"/>
  <c r="M158" i="15" s="1"/>
  <c r="L310" i="15" a="1"/>
  <c r="L310" i="15" s="1"/>
  <c r="L258" i="15" a="1"/>
  <c r="L258" i="15" s="1"/>
  <c r="P310" i="15" a="1"/>
  <c r="P310" i="15" s="1"/>
  <c r="P258" i="15" a="1"/>
  <c r="P258" i="15" s="1"/>
  <c r="L268" i="15" a="1"/>
  <c r="L268" i="15" s="1"/>
  <c r="L423" i="15"/>
  <c r="L411" i="15" a="1"/>
  <c r="L411" i="15" s="1"/>
  <c r="L106" i="15" a="1"/>
  <c r="L106" i="15" s="1"/>
  <c r="P268" i="15" a="1"/>
  <c r="P268" i="15" s="1"/>
  <c r="P423" i="15"/>
  <c r="P411" i="15" a="1"/>
  <c r="P411" i="15" s="1"/>
  <c r="P106" i="15" a="1"/>
  <c r="P106" i="15" s="1"/>
  <c r="J336" i="15" a="1"/>
  <c r="J336" i="15" s="1"/>
  <c r="N336" i="15" a="1"/>
  <c r="N336" i="15" s="1"/>
  <c r="L379" i="15" a="1"/>
  <c r="L379" i="15" s="1"/>
  <c r="L107" i="15" a="1"/>
  <c r="L107" i="15" s="1"/>
  <c r="P379" i="15" a="1"/>
  <c r="P379" i="15" s="1"/>
  <c r="P107" i="15" a="1"/>
  <c r="P107" i="15" s="1"/>
  <c r="O264" i="15" a="1"/>
  <c r="O264" i="15" s="1"/>
  <c r="O220" i="15" a="1"/>
  <c r="O220" i="15" s="1"/>
  <c r="O112" i="15" a="1"/>
  <c r="O112" i="15" s="1"/>
  <c r="J313" i="15" a="1"/>
  <c r="J313" i="15" s="1"/>
  <c r="J255" i="15" a="1"/>
  <c r="J255" i="15" s="1"/>
  <c r="N313" i="15" a="1"/>
  <c r="N313" i="15" s="1"/>
  <c r="N255" i="15" a="1"/>
  <c r="N255" i="15" s="1"/>
  <c r="J427" i="15"/>
  <c r="J374" i="15" a="1"/>
  <c r="J374" i="15" s="1"/>
  <c r="N427" i="15"/>
  <c r="N374" i="15" a="1"/>
  <c r="N374" i="15" s="1"/>
  <c r="I389" i="15" a="1"/>
  <c r="I389" i="15" s="1"/>
  <c r="I100" i="15" a="1"/>
  <c r="I100" i="15" s="1"/>
  <c r="M389" i="15" a="1"/>
  <c r="M389" i="15" s="1"/>
  <c r="M100" i="15" a="1"/>
  <c r="M100" i="15" s="1"/>
  <c r="O222" i="15" a="1"/>
  <c r="O222" i="15" s="1"/>
  <c r="O165" i="15" a="1"/>
  <c r="O165" i="15" s="1"/>
  <c r="O117" i="15" a="1"/>
  <c r="O117" i="15" s="1"/>
  <c r="L380" i="15" a="1"/>
  <c r="L380" i="15" s="1"/>
  <c r="L118" i="15" a="1"/>
  <c r="L118" i="15" s="1"/>
  <c r="P380" i="15" a="1"/>
  <c r="P380" i="15" s="1"/>
  <c r="P118" i="15" a="1"/>
  <c r="P118" i="15" s="1"/>
  <c r="O263" i="15" a="1"/>
  <c r="O263" i="15" s="1"/>
  <c r="O219" i="15" a="1"/>
  <c r="O219" i="15" s="1"/>
  <c r="O119" i="15" a="1"/>
  <c r="O119" i="15" s="1"/>
  <c r="J311" i="15" a="1"/>
  <c r="J311" i="15" s="1"/>
  <c r="J259" i="15" a="1"/>
  <c r="J259" i="15" s="1"/>
  <c r="N311" i="15" a="1"/>
  <c r="N311" i="15" s="1"/>
  <c r="N259" i="15" a="1"/>
  <c r="N259" i="15" s="1"/>
  <c r="L382" i="15" a="1"/>
  <c r="L382" i="15" s="1"/>
  <c r="L120" i="15" a="1"/>
  <c r="L120" i="15" s="1"/>
  <c r="P382" i="15" a="1"/>
  <c r="P382" i="15" s="1"/>
  <c r="P120" i="15" a="1"/>
  <c r="P120" i="15" s="1"/>
  <c r="I430" i="15"/>
  <c r="I182" i="15" a="1"/>
  <c r="I182" i="15" s="1"/>
  <c r="M430" i="15"/>
  <c r="M182" i="15" a="1"/>
  <c r="M182" i="15" s="1"/>
  <c r="O217" i="15" a="1"/>
  <c r="O217" i="15" s="1"/>
  <c r="O102" i="15" a="1"/>
  <c r="O102" i="15" s="1"/>
  <c r="J309" i="15" a="1"/>
  <c r="J309" i="15" s="1"/>
  <c r="J256" i="15" a="1"/>
  <c r="J256" i="15" s="1"/>
  <c r="N309" i="15" a="1"/>
  <c r="N309" i="15" s="1"/>
  <c r="N256" i="15" a="1"/>
  <c r="N256" i="15" s="1"/>
  <c r="L18" i="15" a="1"/>
  <c r="L18" i="15" s="1"/>
  <c r="L376" i="15" a="1"/>
  <c r="L376" i="15" s="1"/>
  <c r="P18" i="15" a="1"/>
  <c r="P18" i="15" s="1"/>
  <c r="P376" i="15" a="1"/>
  <c r="P376" i="15" s="1"/>
  <c r="O143" i="15" a="1"/>
  <c r="O143" i="15" s="1"/>
  <c r="O392" i="15" a="1"/>
  <c r="O392" i="15" s="1"/>
  <c r="L402" i="15" a="1"/>
  <c r="L402" i="15" s="1"/>
  <c r="L136" i="15" a="1"/>
  <c r="L136" i="15" s="1"/>
  <c r="P402" i="15" a="1"/>
  <c r="P402" i="15" s="1"/>
  <c r="P136" i="15" a="1"/>
  <c r="P136" i="15" s="1"/>
  <c r="J420" i="15"/>
  <c r="J274" i="15" a="1"/>
  <c r="J274" i="15" s="1"/>
  <c r="J276" i="15" a="1"/>
  <c r="J276" i="15" s="1"/>
  <c r="N420" i="15"/>
  <c r="N274" i="15" a="1"/>
  <c r="N274" i="15" s="1"/>
  <c r="N276" i="15" a="1"/>
  <c r="N276" i="15" s="1"/>
  <c r="I306" i="15" a="1"/>
  <c r="I306" i="15" s="1"/>
  <c r="M306" i="15" a="1"/>
  <c r="M306" i="15" s="1"/>
  <c r="L262" i="15" a="1"/>
  <c r="L262" i="15" s="1"/>
  <c r="L218" i="15" a="1"/>
  <c r="L218" i="15" s="1"/>
  <c r="L114" i="15" a="1"/>
  <c r="L114" i="15" s="1"/>
  <c r="P262" i="15" a="1"/>
  <c r="P262" i="15" s="1"/>
  <c r="P218" i="15" a="1"/>
  <c r="P218" i="15" s="1"/>
  <c r="P114" i="15" a="1"/>
  <c r="P114" i="15" s="1"/>
  <c r="O400" i="15" a="1"/>
  <c r="O400" i="15" s="1"/>
  <c r="O431" i="15"/>
  <c r="O175" i="15" a="1"/>
  <c r="O175" i="15" s="1"/>
  <c r="I375" i="15" a="1"/>
  <c r="I375" i="15" s="1"/>
  <c r="I101" i="15" a="1"/>
  <c r="I101" i="15" s="1"/>
  <c r="M375" i="15" a="1"/>
  <c r="M375" i="15" s="1"/>
  <c r="M101" i="15" a="1"/>
  <c r="M101" i="15" s="1"/>
  <c r="J54" i="15" a="1"/>
  <c r="J54" i="15" s="1"/>
  <c r="J396" i="15" a="1"/>
  <c r="J396" i="15" s="1"/>
  <c r="N54" i="15" a="1"/>
  <c r="N54" i="15" s="1"/>
  <c r="N396" i="15" a="1"/>
  <c r="N396" i="15" s="1"/>
  <c r="K53" i="15" a="1"/>
  <c r="K53" i="15" s="1"/>
  <c r="K404" i="15" a="1"/>
  <c r="K404" i="15" s="1"/>
  <c r="O53" i="15" a="1"/>
  <c r="O53" i="15" s="1"/>
  <c r="O404" i="15" a="1"/>
  <c r="O404" i="15" s="1"/>
  <c r="J216" i="15" a="1"/>
  <c r="J216" i="15" s="1"/>
  <c r="J116" i="15" a="1"/>
  <c r="J116" i="15" s="1"/>
  <c r="N216" i="15" a="1"/>
  <c r="N216" i="15" s="1"/>
  <c r="N116" i="15" a="1"/>
  <c r="N116" i="15" s="1"/>
  <c r="I395" i="15" a="1"/>
  <c r="I395" i="15" s="1"/>
  <c r="I115" i="15" a="1"/>
  <c r="I115" i="15" s="1"/>
  <c r="M395" i="15" a="1"/>
  <c r="M395" i="15" s="1"/>
  <c r="M115" i="15" a="1"/>
  <c r="M115" i="15" s="1"/>
  <c r="L312" i="15" a="1"/>
  <c r="L312" i="15" s="1"/>
  <c r="L254" i="15" a="1"/>
  <c r="L254" i="15" s="1"/>
  <c r="P312" i="15" a="1"/>
  <c r="P312" i="15" s="1"/>
  <c r="P254" i="15" a="1"/>
  <c r="P254" i="15" s="1"/>
  <c r="I428" i="15"/>
  <c r="I184" i="15" a="1"/>
  <c r="I184" i="15" s="1"/>
  <c r="M428" i="15"/>
  <c r="M184" i="15" a="1"/>
  <c r="M184" i="15" s="1"/>
  <c r="J226" i="15" a="1"/>
  <c r="J226" i="15" s="1"/>
  <c r="J203" i="15" a="1"/>
  <c r="J203" i="15" s="1"/>
  <c r="J174" i="15" a="1"/>
  <c r="J174" i="15" s="1"/>
  <c r="N226" i="15" a="1"/>
  <c r="N226" i="15" s="1"/>
  <c r="N203" i="15" a="1"/>
  <c r="N203" i="15" s="1"/>
  <c r="N174" i="15" a="1"/>
  <c r="N174" i="15" s="1"/>
  <c r="L280" i="15" a="1"/>
  <c r="L280" i="15" s="1"/>
  <c r="L253" i="15" a="1"/>
  <c r="L253" i="15" s="1"/>
  <c r="L195" i="15" a="1"/>
  <c r="L195" i="15" s="1"/>
  <c r="L121" i="15" a="1"/>
  <c r="L121" i="15" s="1"/>
  <c r="P280" i="15" a="1"/>
  <c r="P280" i="15" s="1"/>
  <c r="P253" i="15" a="1"/>
  <c r="P253" i="15" s="1"/>
  <c r="P195" i="15" a="1"/>
  <c r="P195" i="15" s="1"/>
  <c r="P121" i="15" a="1"/>
  <c r="P121" i="15" s="1"/>
  <c r="L421" i="15"/>
  <c r="L289" i="15" a="1"/>
  <c r="L289" i="15" s="1"/>
  <c r="L196" i="15" a="1"/>
  <c r="L196" i="15" s="1"/>
  <c r="L122" i="15" a="1"/>
  <c r="L122" i="15" s="1"/>
  <c r="P421" i="15"/>
  <c r="P289" i="15" a="1"/>
  <c r="P289" i="15" s="1"/>
  <c r="P196" i="15" a="1"/>
  <c r="P196" i="15" s="1"/>
  <c r="P122" i="15" a="1"/>
  <c r="P122" i="15" s="1"/>
  <c r="L299" i="15" a="1"/>
  <c r="L299" i="15" s="1"/>
  <c r="L225" i="15" a="1"/>
  <c r="L225" i="15" s="1"/>
  <c r="L197" i="15" a="1"/>
  <c r="L197" i="15" s="1"/>
  <c r="L123" i="15" a="1"/>
  <c r="L123" i="15" s="1"/>
  <c r="P299" i="15" a="1"/>
  <c r="P299" i="15" s="1"/>
  <c r="P225" i="15" a="1"/>
  <c r="P225" i="15" s="1"/>
  <c r="P197" i="15" a="1"/>
  <c r="P197" i="15" s="1"/>
  <c r="P123" i="15" a="1"/>
  <c r="P123" i="15" s="1"/>
  <c r="O298" i="15" a="1"/>
  <c r="O298" i="15" s="1"/>
  <c r="O124" i="15" a="1"/>
  <c r="O124" i="15" s="1"/>
  <c r="O426" i="15"/>
  <c r="O257" i="15" a="1"/>
  <c r="O257" i="15" s="1"/>
  <c r="O279" i="15" a="1"/>
  <c r="O279" i="15" s="1"/>
  <c r="O198" i="15" a="1"/>
  <c r="O198" i="15" s="1"/>
  <c r="O125" i="15" a="1"/>
  <c r="O125" i="15" s="1"/>
  <c r="N252" i="15" a="1"/>
  <c r="N252" i="15" s="1"/>
  <c r="N297" i="15" a="1"/>
  <c r="N297" i="15" s="1"/>
  <c r="N200" i="15" a="1"/>
  <c r="N200" i="15" s="1"/>
  <c r="N171" i="15" a="1"/>
  <c r="N171" i="15" s="1"/>
  <c r="J267" i="15" a="1"/>
  <c r="J267" i="15" s="1"/>
  <c r="J296" i="15" a="1"/>
  <c r="J296" i="15" s="1"/>
  <c r="J201" i="15" a="1"/>
  <c r="J201" i="15" s="1"/>
  <c r="J223" i="15" a="1"/>
  <c r="J223" i="15" s="1"/>
  <c r="J134" i="15" a="1"/>
  <c r="J134" i="15" s="1"/>
  <c r="N267" i="15" a="1"/>
  <c r="N267" i="15" s="1"/>
  <c r="N296" i="15" a="1"/>
  <c r="N296" i="15" s="1"/>
  <c r="N201" i="15" a="1"/>
  <c r="N201" i="15" s="1"/>
  <c r="N223" i="15" a="1"/>
  <c r="N223" i="15" s="1"/>
  <c r="N134" i="15" a="1"/>
  <c r="N134" i="15" s="1"/>
  <c r="J288" i="15" a="1"/>
  <c r="J288" i="15" s="1"/>
  <c r="J199" i="15" a="1"/>
  <c r="J199" i="15" s="1"/>
  <c r="J135" i="15" a="1"/>
  <c r="J135" i="15" s="1"/>
  <c r="N288" i="15" a="1"/>
  <c r="N288" i="15" s="1"/>
  <c r="N199" i="15" a="1"/>
  <c r="N199" i="15" s="1"/>
  <c r="N135" i="15" a="1"/>
  <c r="N135" i="15" s="1"/>
  <c r="I266" i="15" a="1"/>
  <c r="I266" i="15" s="1"/>
  <c r="I281" i="15" a="1"/>
  <c r="I281" i="15" s="1"/>
  <c r="I192" i="15" a="1"/>
  <c r="I192" i="15" s="1"/>
  <c r="M266" i="15" a="1"/>
  <c r="M266" i="15" s="1"/>
  <c r="M281" i="15" a="1"/>
  <c r="M281" i="15" s="1"/>
  <c r="M192" i="15" a="1"/>
  <c r="M192" i="15" s="1"/>
  <c r="I422" i="15"/>
  <c r="I301" i="15" a="1"/>
  <c r="I301" i="15" s="1"/>
  <c r="I194" i="15" a="1"/>
  <c r="I194" i="15" s="1"/>
  <c r="M422" i="15"/>
  <c r="M301" i="15" a="1"/>
  <c r="M301" i="15" s="1"/>
  <c r="M194" i="15" a="1"/>
  <c r="M194" i="15" s="1"/>
  <c r="I291" i="15" a="1"/>
  <c r="I291" i="15" s="1"/>
  <c r="I193" i="15" a="1"/>
  <c r="I193" i="15" s="1"/>
  <c r="M291" i="15" a="1"/>
  <c r="M291" i="15" s="1"/>
  <c r="M193" i="15" a="1"/>
  <c r="M193" i="15" s="1"/>
  <c r="I290" i="15" a="1"/>
  <c r="I290" i="15" s="1"/>
  <c r="I188" i="15" a="1"/>
  <c r="I188" i="15" s="1"/>
  <c r="M290" i="15" a="1"/>
  <c r="M290" i="15" s="1"/>
  <c r="M188" i="15" a="1"/>
  <c r="M188" i="15" s="1"/>
  <c r="I286" i="15" a="1"/>
  <c r="I286" i="15" s="1"/>
  <c r="I186" i="15" a="1"/>
  <c r="I186" i="15" s="1"/>
  <c r="M286" i="15" a="1"/>
  <c r="M286" i="15" s="1"/>
  <c r="M186" i="15" a="1"/>
  <c r="M186" i="15" s="1"/>
  <c r="I300" i="15" a="1"/>
  <c r="I300" i="15" s="1"/>
  <c r="I190" i="15" a="1"/>
  <c r="I190" i="15" s="1"/>
  <c r="M300" i="15" a="1"/>
  <c r="M300" i="15" s="1"/>
  <c r="M190" i="15" a="1"/>
  <c r="M190" i="15" s="1"/>
  <c r="J292" i="15" a="1"/>
  <c r="J292" i="15" s="1"/>
  <c r="J191" i="15" a="1"/>
  <c r="J191" i="15" s="1"/>
  <c r="N292" i="15" a="1"/>
  <c r="N292" i="15" s="1"/>
  <c r="N191" i="15" a="1"/>
  <c r="N191" i="15" s="1"/>
  <c r="O285" i="15" a="1"/>
  <c r="O285" i="15" s="1"/>
  <c r="O185" i="15" a="1"/>
  <c r="O185" i="15" s="1"/>
  <c r="L302" i="15" a="1"/>
  <c r="L302" i="15" s="1"/>
  <c r="L202" i="15" a="1"/>
  <c r="L202" i="15" s="1"/>
  <c r="L224" i="15" a="1"/>
  <c r="L224" i="15" s="1"/>
  <c r="P302" i="15" a="1"/>
  <c r="P302" i="15" s="1"/>
  <c r="P202" i="15" a="1"/>
  <c r="P202" i="15" s="1"/>
  <c r="P224" i="15" a="1"/>
  <c r="P224" i="15" s="1"/>
  <c r="M179" i="15" a="1"/>
  <c r="M179" i="15" s="1"/>
  <c r="I181" i="15" a="1"/>
  <c r="I181" i="15" s="1"/>
  <c r="I180" i="15" a="1"/>
  <c r="I180" i="15" s="1"/>
  <c r="M181" i="15" a="1"/>
  <c r="M181" i="15" s="1"/>
  <c r="M180" i="15" a="1"/>
  <c r="M180" i="15" s="1"/>
  <c r="K278" i="15" a="1"/>
  <c r="K278" i="15" s="1"/>
  <c r="J278" i="15" a="1"/>
  <c r="J278" i="15" s="1"/>
  <c r="P429" i="15"/>
  <c r="S429" i="15" s="1"/>
  <c r="P273" i="15" a="1"/>
  <c r="P273" i="15" s="1"/>
  <c r="S273" i="15" s="1"/>
  <c r="P261" i="15" a="1"/>
  <c r="P261" i="15" s="1"/>
  <c r="S261" i="15" s="1"/>
  <c r="P109" i="15" a="1"/>
  <c r="P109" i="15" s="1"/>
  <c r="S109" i="15" s="1"/>
  <c r="P410" i="15" a="1"/>
  <c r="P410" i="15" s="1"/>
  <c r="P284" i="15" a="1"/>
  <c r="P284" i="15" s="1"/>
  <c r="S284" i="15" s="1"/>
  <c r="P187" i="15" a="1"/>
  <c r="P187" i="15" s="1"/>
  <c r="S187" i="15" s="1"/>
  <c r="P126" i="15" a="1"/>
  <c r="P126" i="15" s="1"/>
  <c r="S126" i="15" s="1"/>
  <c r="P127" i="15" a="1"/>
  <c r="P127" i="15" s="1"/>
  <c r="S127" i="15" s="1"/>
  <c r="P128" i="15" a="1"/>
  <c r="P128" i="15" s="1"/>
  <c r="S128" i="15" s="1"/>
  <c r="P129" i="15" a="1"/>
  <c r="P129" i="15" s="1"/>
  <c r="S129" i="15" s="1"/>
  <c r="P130" i="15" a="1"/>
  <c r="P130" i="15" s="1"/>
  <c r="S130" i="15" s="1"/>
  <c r="P131" i="15" a="1"/>
  <c r="P131" i="15" s="1"/>
  <c r="S131" i="15" s="1"/>
  <c r="P132" i="15" a="1"/>
  <c r="P132" i="15" s="1"/>
  <c r="S132" i="15" s="1"/>
  <c r="O163" i="15" a="1"/>
  <c r="O163" i="15" s="1"/>
  <c r="O364" i="15" a="1"/>
  <c r="O364" i="15" s="1"/>
  <c r="N364" i="15" a="1"/>
  <c r="N364" i="15" s="1"/>
  <c r="N163" i="15" a="1"/>
  <c r="N163" i="15" s="1"/>
  <c r="L163" i="15" a="1"/>
  <c r="L163" i="15" s="1"/>
  <c r="L364" i="15" a="1"/>
  <c r="L364" i="15" s="1"/>
  <c r="P163" i="15" a="1"/>
  <c r="P163" i="15" s="1"/>
  <c r="P364" i="15" a="1"/>
  <c r="P364" i="15" s="1"/>
  <c r="J364" i="15" a="1"/>
  <c r="J364" i="15" s="1"/>
  <c r="J163" i="15" a="1"/>
  <c r="J163" i="15" s="1"/>
  <c r="I364" i="15" a="1"/>
  <c r="I364" i="15" s="1"/>
  <c r="I365" i="15" s="1"/>
  <c r="I163" i="15" a="1"/>
  <c r="I163" i="15" s="1"/>
  <c r="M364" i="15" a="1"/>
  <c r="M364" i="15" s="1"/>
  <c r="M163" i="15" a="1"/>
  <c r="M163" i="15" s="1"/>
  <c r="K197" i="15" a="1"/>
  <c r="K197" i="15" s="1"/>
  <c r="K298" i="15" a="1"/>
  <c r="K298" i="15" s="1"/>
  <c r="K163" i="15" a="1"/>
  <c r="K163" i="15" s="1"/>
  <c r="K20" i="15" a="1"/>
  <c r="K20" i="15" s="1"/>
  <c r="K172" i="15" a="1"/>
  <c r="K172" i="15" s="1"/>
  <c r="K147" i="15" a="1"/>
  <c r="K147" i="15" s="1"/>
  <c r="K12" i="15" a="1"/>
  <c r="K12" i="15" s="1"/>
  <c r="K103" i="15" a="1"/>
  <c r="K103" i="15" s="1"/>
  <c r="K307" i="15" a="1"/>
  <c r="K307" i="15" s="1"/>
  <c r="K302" i="15" a="1"/>
  <c r="K302" i="15" s="1"/>
  <c r="K424" i="15"/>
  <c r="K415" i="15" a="1"/>
  <c r="K415" i="15" s="1"/>
  <c r="K155" i="15" a="1"/>
  <c r="K155" i="15" s="1"/>
  <c r="K148" i="15" a="1"/>
  <c r="K148" i="15" s="1"/>
  <c r="K150" i="15" a="1"/>
  <c r="K150" i="15" s="1"/>
  <c r="K8" i="15" a="1"/>
  <c r="K8" i="15" s="1"/>
  <c r="K16" i="15" a="1"/>
  <c r="K16" i="15" s="1"/>
  <c r="K334" i="15" a="1"/>
  <c r="K334" i="15" s="1"/>
  <c r="K152" i="15" a="1"/>
  <c r="K152" i="15" s="1"/>
  <c r="K166" i="15" a="1"/>
  <c r="K166" i="15" s="1"/>
  <c r="K48" i="15" a="1"/>
  <c r="K48" i="15" s="1"/>
  <c r="K169" i="15" a="1"/>
  <c r="K169" i="15" s="1"/>
  <c r="K52" i="15" a="1"/>
  <c r="K52" i="15" s="1"/>
  <c r="K400" i="15" a="1"/>
  <c r="K400" i="15" s="1"/>
  <c r="K104" i="15" a="1"/>
  <c r="K104" i="15" s="1"/>
  <c r="K99" i="15" a="1"/>
  <c r="K99" i="15" s="1"/>
  <c r="K264" i="15" a="1"/>
  <c r="K264" i="15" s="1"/>
  <c r="K178" i="15" a="1"/>
  <c r="K178" i="15" s="1"/>
  <c r="K377" i="15" a="1"/>
  <c r="K377" i="15" s="1"/>
  <c r="K59" i="15" a="1"/>
  <c r="K59" i="15" s="1"/>
  <c r="K58" i="15" a="1"/>
  <c r="K58" i="15" s="1"/>
  <c r="K219" i="15" a="1"/>
  <c r="K219" i="15" s="1"/>
  <c r="K217" i="15" a="1"/>
  <c r="K217" i="15" s="1"/>
  <c r="K177" i="15" a="1"/>
  <c r="K177" i="15" s="1"/>
  <c r="K214" i="15" a="1"/>
  <c r="K214" i="15" s="1"/>
  <c r="K24" i="15" a="1"/>
  <c r="K24" i="15" s="1"/>
  <c r="K97" i="15" a="1"/>
  <c r="K97" i="15" s="1"/>
  <c r="K55" i="15" a="1"/>
  <c r="K55" i="15" s="1"/>
  <c r="K44" i="15" a="1"/>
  <c r="K44" i="15" s="1"/>
  <c r="K399" i="15" a="1"/>
  <c r="K399" i="15" s="1"/>
  <c r="K195" i="15" a="1"/>
  <c r="K195" i="15" s="1"/>
  <c r="K196" i="15" a="1"/>
  <c r="K196" i="15" s="1"/>
  <c r="K391" i="15" a="1"/>
  <c r="K391" i="15" s="1"/>
  <c r="K145" i="15" a="1"/>
  <c r="K145" i="15" s="1"/>
  <c r="K56" i="15" a="1"/>
  <c r="K56" i="15" s="1"/>
  <c r="K153" i="15" a="1"/>
  <c r="K153" i="15" s="1"/>
  <c r="K167" i="15" a="1"/>
  <c r="K167" i="15" s="1"/>
  <c r="K91" i="15" a="1"/>
  <c r="K91" i="15" s="1"/>
  <c r="K49" i="15" a="1"/>
  <c r="K49" i="15" s="1"/>
  <c r="K30" i="15" a="1"/>
  <c r="K30" i="15" s="1"/>
  <c r="K337" i="15" a="1"/>
  <c r="K337" i="15" s="1"/>
  <c r="K108" i="15" a="1"/>
  <c r="K108" i="15" s="1"/>
  <c r="K189" i="15" a="1"/>
  <c r="K189" i="15" s="1"/>
  <c r="K222" i="15" a="1"/>
  <c r="K222" i="15" s="1"/>
  <c r="K57" i="15" a="1"/>
  <c r="K57" i="15" s="1"/>
  <c r="K105" i="15" a="1"/>
  <c r="K105" i="15" s="1"/>
  <c r="K397" i="15" a="1"/>
  <c r="K397" i="15" s="1"/>
  <c r="K3" i="15" a="1"/>
  <c r="K3" i="15" s="1"/>
  <c r="K5" i="15" a="1"/>
  <c r="K5" i="15" s="1"/>
  <c r="K392" i="15" a="1"/>
  <c r="K392" i="15" s="1"/>
  <c r="K4" i="15" a="1"/>
  <c r="K4" i="15" s="1"/>
  <c r="K308" i="15" a="1"/>
  <c r="K308" i="15" s="1"/>
  <c r="K149" i="15" a="1"/>
  <c r="K149" i="15" s="1"/>
  <c r="K176" i="15" a="1"/>
  <c r="K176" i="15" s="1"/>
  <c r="K98" i="15" a="1"/>
  <c r="K98" i="15" s="1"/>
  <c r="K198" i="15" a="1"/>
  <c r="K198" i="15" s="1"/>
  <c r="K285" i="15" a="1"/>
  <c r="K285" i="15" s="1"/>
  <c r="I373" i="15"/>
  <c r="J373" i="15" s="1"/>
  <c r="K373" i="15" s="1"/>
  <c r="L373" i="15" s="1"/>
  <c r="M373" i="15" s="1"/>
  <c r="N373" i="15" s="1"/>
  <c r="O373" i="15" s="1"/>
  <c r="P373" i="15" s="1"/>
  <c r="Q373" i="15" s="1"/>
  <c r="R373" i="15" s="1"/>
  <c r="H382" i="15"/>
  <c r="H383" i="15" s="1"/>
  <c r="S157" i="15"/>
  <c r="S272" i="15"/>
  <c r="S305" i="15"/>
  <c r="S315" i="15"/>
  <c r="S332" i="15"/>
  <c r="S330" i="15"/>
  <c r="S384" i="15"/>
  <c r="S327" i="15"/>
  <c r="S319" i="15"/>
  <c r="S372" i="15"/>
  <c r="S360" i="15"/>
  <c r="S388" i="15"/>
  <c r="H422" i="15"/>
  <c r="H433" i="15" s="1"/>
  <c r="S342" i="15"/>
  <c r="S277" i="15"/>
  <c r="S323" i="15"/>
  <c r="S183" i="15"/>
  <c r="S406" i="15"/>
  <c r="S386" i="15"/>
  <c r="S366" i="15"/>
  <c r="S362" i="15"/>
  <c r="S354" i="15"/>
  <c r="S348" i="15"/>
  <c r="S318" i="15"/>
  <c r="S357" i="15"/>
  <c r="S355" i="15"/>
  <c r="S350" i="15"/>
  <c r="S340" i="15"/>
  <c r="S333" i="15"/>
  <c r="S331" i="15"/>
  <c r="S329" i="15"/>
  <c r="S328" i="15"/>
  <c r="S417" i="15"/>
  <c r="S393" i="15"/>
  <c r="S387" i="15"/>
  <c r="S385" i="15"/>
  <c r="S371" i="15"/>
  <c r="S367" i="15"/>
  <c r="S363" i="15"/>
  <c r="S361" i="15"/>
  <c r="S359" i="15"/>
  <c r="S356" i="15"/>
  <c r="S351" i="15"/>
  <c r="S346" i="15"/>
  <c r="S320" i="15"/>
  <c r="S304" i="15"/>
  <c r="S352" i="15"/>
  <c r="S349" i="15"/>
  <c r="S335" i="15"/>
  <c r="S325" i="15"/>
  <c r="S345" i="15"/>
  <c r="S343" i="15"/>
  <c r="S317" i="15"/>
  <c r="S322" i="15"/>
  <c r="S321" i="15"/>
  <c r="S353" i="15"/>
  <c r="S358" i="15"/>
  <c r="S347" i="15"/>
  <c r="S326" i="15"/>
  <c r="S324" i="15"/>
  <c r="S316" i="15"/>
  <c r="K141" i="15" a="1"/>
  <c r="K141" i="15" s="1"/>
  <c r="K215" i="15" a="1"/>
  <c r="K215" i="15" s="1"/>
  <c r="K312" i="15" a="1"/>
  <c r="K312" i="15" s="1"/>
  <c r="S271" i="15"/>
  <c r="S283" i="15"/>
  <c r="S270" i="15"/>
  <c r="S282" i="15"/>
  <c r="I314" i="15" l="1"/>
  <c r="J383" i="15"/>
  <c r="I260" i="15"/>
  <c r="I133" i="15"/>
  <c r="J133" i="15" s="1"/>
  <c r="I168" i="15"/>
  <c r="J168" i="15" s="1"/>
  <c r="I381" i="15"/>
  <c r="J381" i="15" s="1"/>
  <c r="I378" i="15"/>
  <c r="J378" i="15" s="1"/>
  <c r="I303" i="15"/>
  <c r="J303" i="15" s="1"/>
  <c r="I287" i="15"/>
  <c r="J287" i="15" s="1"/>
  <c r="K364" i="15" a="1"/>
  <c r="K364" i="15" s="1"/>
  <c r="K223" i="15" a="1"/>
  <c r="K223" i="15" s="1"/>
  <c r="K201" i="15" a="1"/>
  <c r="K201" i="15" s="1"/>
  <c r="K267" i="15" a="1"/>
  <c r="K267" i="15" s="1"/>
  <c r="K134" i="15" a="1"/>
  <c r="K134" i="15" s="1"/>
  <c r="K296" i="15" a="1"/>
  <c r="K296" i="15" s="1"/>
  <c r="K395" i="15" a="1"/>
  <c r="K395" i="15" s="1"/>
  <c r="K115" i="15" a="1"/>
  <c r="K115" i="15" s="1"/>
  <c r="K262" i="15" a="1"/>
  <c r="K262" i="15" s="1"/>
  <c r="K218" i="15" a="1"/>
  <c r="K218" i="15" s="1"/>
  <c r="K425" i="15"/>
  <c r="K137" i="15" a="1"/>
  <c r="K137" i="15" s="1"/>
  <c r="K300" i="15" a="1"/>
  <c r="K300" i="15" s="1"/>
  <c r="K190" i="15" a="1"/>
  <c r="K190" i="15" s="1"/>
  <c r="K297" i="15" a="1"/>
  <c r="K297" i="15" s="1"/>
  <c r="K200" i="15" a="1"/>
  <c r="K200" i="15" s="1"/>
  <c r="K171" i="15" a="1"/>
  <c r="K171" i="15" s="1"/>
  <c r="K252" i="15" a="1"/>
  <c r="K252" i="15" s="1"/>
  <c r="K54" i="15" a="1"/>
  <c r="K54" i="15" s="1"/>
  <c r="K396" i="15" a="1"/>
  <c r="K396" i="15" s="1"/>
  <c r="K369" i="15" a="1"/>
  <c r="K369" i="15" s="1"/>
  <c r="K31" i="15" a="1"/>
  <c r="K31" i="15" s="1"/>
  <c r="K292" i="15" a="1"/>
  <c r="K292" i="15" s="1"/>
  <c r="K191" i="15" a="1"/>
  <c r="K191" i="15" s="1"/>
  <c r="K203" i="15" a="1"/>
  <c r="K203" i="15" s="1"/>
  <c r="K174" i="15" a="1"/>
  <c r="K174" i="15" s="1"/>
  <c r="K226" i="15" a="1"/>
  <c r="K226" i="15" s="1"/>
  <c r="K336" i="15" a="1"/>
  <c r="K336" i="15" s="1"/>
  <c r="K159" i="15" a="1"/>
  <c r="K159" i="15" s="1"/>
  <c r="K413" i="15" a="1"/>
  <c r="K413" i="15" s="1"/>
  <c r="K279" i="15" a="1"/>
  <c r="K279" i="15" s="1"/>
  <c r="K143" i="15" a="1"/>
  <c r="K143" i="15" s="1"/>
  <c r="K263" i="15" a="1"/>
  <c r="K263" i="15" s="1"/>
  <c r="K117" i="15" a="1"/>
  <c r="K117" i="15" s="1"/>
  <c r="K112" i="15" a="1"/>
  <c r="K112" i="15" s="1"/>
  <c r="K21" i="15" a="1"/>
  <c r="K21" i="15" s="1"/>
  <c r="K164" i="15" a="1"/>
  <c r="K164" i="15" s="1"/>
  <c r="K225" i="15" a="1"/>
  <c r="K225" i="15" s="1"/>
  <c r="K289" i="15" a="1"/>
  <c r="K289" i="15" s="1"/>
  <c r="K253" i="15" a="1"/>
  <c r="K253" i="15" s="1"/>
  <c r="K114" i="15" a="1"/>
  <c r="K114" i="15" s="1"/>
  <c r="K184" i="15" a="1"/>
  <c r="K184" i="15" s="1"/>
  <c r="K428" i="15"/>
  <c r="K216" i="15" a="1"/>
  <c r="K216" i="15" s="1"/>
  <c r="K116" i="15" a="1"/>
  <c r="K116" i="15" s="1"/>
  <c r="K118" i="15" a="1"/>
  <c r="K118" i="15" s="1"/>
  <c r="K380" i="15" a="1"/>
  <c r="K380" i="15" s="1"/>
  <c r="K313" i="15" a="1"/>
  <c r="K313" i="15" s="1"/>
  <c r="K255" i="15" a="1"/>
  <c r="K255" i="15" s="1"/>
  <c r="K276" i="15" a="1"/>
  <c r="K276" i="15" s="1"/>
  <c r="K274" i="15" a="1"/>
  <c r="K274" i="15" s="1"/>
  <c r="K420" i="15"/>
  <c r="K382" i="15" a="1"/>
  <c r="K382" i="15" s="1"/>
  <c r="K383" i="15" s="1"/>
  <c r="L383" i="15" s="1"/>
  <c r="M383" i="15" s="1"/>
  <c r="N383" i="15" s="1"/>
  <c r="O383" i="15" s="1"/>
  <c r="P383" i="15" s="1"/>
  <c r="K120" i="15" a="1"/>
  <c r="K120" i="15" s="1"/>
  <c r="K258" i="15" a="1"/>
  <c r="K258" i="15" s="1"/>
  <c r="K310" i="15" a="1"/>
  <c r="K310" i="15" s="1"/>
  <c r="K291" i="15" a="1"/>
  <c r="K291" i="15" s="1"/>
  <c r="K193" i="15" a="1"/>
  <c r="K193" i="15" s="1"/>
  <c r="K402" i="15" a="1"/>
  <c r="K402" i="15" s="1"/>
  <c r="K136" i="15" a="1"/>
  <c r="K136" i="15" s="1"/>
  <c r="K221" i="15" a="1"/>
  <c r="K221" i="15" s="1"/>
  <c r="K113" i="15" a="1"/>
  <c r="K113" i="15" s="1"/>
  <c r="K265" i="15" a="1"/>
  <c r="K265" i="15" s="1"/>
  <c r="K286" i="15" a="1"/>
  <c r="K286" i="15" s="1"/>
  <c r="K186" i="15" a="1"/>
  <c r="K186" i="15" s="1"/>
  <c r="K158" i="15" a="1"/>
  <c r="K158" i="15" s="1"/>
  <c r="K338" i="15" a="1"/>
  <c r="K338" i="15" s="1"/>
  <c r="K185" i="15" a="1"/>
  <c r="K185" i="15" s="1"/>
  <c r="K257" i="15" a="1"/>
  <c r="K257" i="15" s="1"/>
  <c r="K124" i="15" a="1"/>
  <c r="K124" i="15" s="1"/>
  <c r="K175" i="15" a="1"/>
  <c r="K175" i="15" s="1"/>
  <c r="K102" i="15" a="1"/>
  <c r="K102" i="15" s="1"/>
  <c r="K165" i="15" a="1"/>
  <c r="K165" i="15" s="1"/>
  <c r="K220" i="15" a="1"/>
  <c r="K220" i="15" s="1"/>
  <c r="K224" i="15" a="1"/>
  <c r="K224" i="15" s="1"/>
  <c r="K299" i="15" a="1"/>
  <c r="K299" i="15" s="1"/>
  <c r="K421" i="15"/>
  <c r="K280" i="15" a="1"/>
  <c r="K280" i="15" s="1"/>
  <c r="K254" i="15" a="1"/>
  <c r="K254" i="15" s="1"/>
  <c r="K192" i="15" a="1"/>
  <c r="K192" i="15" s="1"/>
  <c r="K266" i="15" a="1"/>
  <c r="K266" i="15" s="1"/>
  <c r="K281" i="15" a="1"/>
  <c r="K281" i="15" s="1"/>
  <c r="K213" i="15" a="1"/>
  <c r="K213" i="15" s="1"/>
  <c r="K110" i="15" a="1"/>
  <c r="K110" i="15" s="1"/>
  <c r="K290" i="15" a="1"/>
  <c r="K290" i="15" s="1"/>
  <c r="K188" i="15" a="1"/>
  <c r="K188" i="15" s="1"/>
  <c r="K256" i="15" a="1"/>
  <c r="K256" i="15" s="1"/>
  <c r="K309" i="15" a="1"/>
  <c r="K309" i="15" s="1"/>
  <c r="K408" i="15" a="1"/>
  <c r="K408" i="15" s="1"/>
  <c r="K161" i="15" a="1"/>
  <c r="K161" i="15" s="1"/>
  <c r="K259" i="15" a="1"/>
  <c r="K259" i="15" s="1"/>
  <c r="K311" i="15" a="1"/>
  <c r="K311" i="15" s="1"/>
  <c r="K306" i="15" a="1"/>
  <c r="K306" i="15" s="1"/>
  <c r="K125" i="15" a="1"/>
  <c r="K125" i="15" s="1"/>
  <c r="K426" i="15"/>
  <c r="K431" i="15"/>
  <c r="K119" i="15" a="1"/>
  <c r="K119" i="15" s="1"/>
  <c r="K111" i="15" a="1"/>
  <c r="K111" i="15" s="1"/>
  <c r="K202" i="15" a="1"/>
  <c r="K202" i="15" s="1"/>
  <c r="K123" i="15" a="1"/>
  <c r="K123" i="15" s="1"/>
  <c r="K122" i="15" a="1"/>
  <c r="K122" i="15" s="1"/>
  <c r="K121" i="15" a="1"/>
  <c r="K121" i="15" s="1"/>
  <c r="K389" i="15" a="1"/>
  <c r="K389" i="15" s="1"/>
  <c r="K100" i="15" a="1"/>
  <c r="K100" i="15" s="1"/>
  <c r="S411" i="15" a="1"/>
  <c r="S411" i="15" s="1"/>
  <c r="K423" i="15"/>
  <c r="K411" i="15" a="1"/>
  <c r="K411" i="15" s="1"/>
  <c r="K106" i="15" a="1"/>
  <c r="K106" i="15" s="1"/>
  <c r="K268" i="15" a="1"/>
  <c r="K268" i="15" s="1"/>
  <c r="K430" i="15"/>
  <c r="K182" i="15" a="1"/>
  <c r="K182" i="15" s="1"/>
  <c r="K374" i="15" a="1"/>
  <c r="K374" i="15" s="1"/>
  <c r="K427" i="15"/>
  <c r="K422" i="15"/>
  <c r="K301" i="15" a="1"/>
  <c r="K301" i="15" s="1"/>
  <c r="K194" i="15" a="1"/>
  <c r="K194" i="15" s="1"/>
  <c r="K375" i="15" a="1"/>
  <c r="K375" i="15" s="1"/>
  <c r="K101" i="15" a="1"/>
  <c r="K101" i="15" s="1"/>
  <c r="K18" i="15" a="1"/>
  <c r="K18" i="15" s="1"/>
  <c r="K376" i="15" a="1"/>
  <c r="K376" i="15" s="1"/>
  <c r="K379" i="15" a="1"/>
  <c r="K379" i="15" s="1"/>
  <c r="K107" i="15" a="1"/>
  <c r="K107" i="15" s="1"/>
  <c r="K179" i="15" a="1"/>
  <c r="K179" i="15" s="1"/>
  <c r="K288" i="15" a="1"/>
  <c r="K288" i="15" s="1"/>
  <c r="K199" i="15" a="1"/>
  <c r="K199" i="15" s="1"/>
  <c r="K135" i="15" a="1"/>
  <c r="K135" i="15" s="1"/>
  <c r="K180" i="15" a="1"/>
  <c r="K180" i="15" s="1"/>
  <c r="K181" i="15" a="1"/>
  <c r="K181" i="15" s="1"/>
  <c r="J370" i="15"/>
  <c r="K370" i="15" s="1"/>
  <c r="L370" i="15" s="1"/>
  <c r="M370" i="15" s="1"/>
  <c r="N370" i="15" s="1"/>
  <c r="O370" i="15" s="1"/>
  <c r="P370" i="15" s="1"/>
  <c r="J412" i="15"/>
  <c r="J314" i="15"/>
  <c r="J365" i="15"/>
  <c r="H411" i="15"/>
  <c r="H412" i="15" s="1"/>
  <c r="S373" i="15"/>
  <c r="F419" i="15"/>
  <c r="I433" i="15" s="1"/>
  <c r="J433" i="15" s="1"/>
  <c r="F417" i="15"/>
  <c r="I418" i="15" s="1"/>
  <c r="J418" i="15" s="1"/>
  <c r="K418" i="15" s="1"/>
  <c r="L418" i="15" s="1"/>
  <c r="M418" i="15" s="1"/>
  <c r="N418" i="15" s="1"/>
  <c r="O418" i="15" s="1"/>
  <c r="P418" i="15" s="1"/>
  <c r="Q418" i="15" s="1"/>
  <c r="R418" i="15" s="1"/>
  <c r="S418" i="15" s="1"/>
  <c r="H415" i="15"/>
  <c r="H416" i="15" s="1"/>
  <c r="F415" i="15"/>
  <c r="I416" i="15" s="1"/>
  <c r="H413" i="15"/>
  <c r="H414" i="15" s="1"/>
  <c r="F413" i="15"/>
  <c r="I414" i="15" s="1"/>
  <c r="H408" i="15"/>
  <c r="H409" i="15" s="1"/>
  <c r="H410" i="15" s="1"/>
  <c r="F408" i="15"/>
  <c r="I409" i="15" s="1"/>
  <c r="H406" i="15"/>
  <c r="H407" i="15" s="1"/>
  <c r="F406" i="15"/>
  <c r="I407" i="15" s="1"/>
  <c r="F404" i="15"/>
  <c r="I405" i="15" s="1"/>
  <c r="H402" i="15"/>
  <c r="H403" i="15" s="1"/>
  <c r="F402" i="15"/>
  <c r="I403" i="15" s="1"/>
  <c r="H399" i="15"/>
  <c r="F399" i="15"/>
  <c r="I401" i="15" s="1"/>
  <c r="J401" i="15" s="1"/>
  <c r="K401" i="15" s="1"/>
  <c r="L401" i="15" s="1"/>
  <c r="M401" i="15" s="1"/>
  <c r="N401" i="15" s="1"/>
  <c r="O401" i="15" s="1"/>
  <c r="P401" i="15" s="1"/>
  <c r="H397" i="15"/>
  <c r="H396" i="15"/>
  <c r="H395" i="15"/>
  <c r="F395" i="15"/>
  <c r="I398" i="15" s="1"/>
  <c r="J398" i="15" s="1"/>
  <c r="H393" i="15"/>
  <c r="H392" i="15"/>
  <c r="H391" i="15"/>
  <c r="F391" i="15"/>
  <c r="I394" i="15" s="1"/>
  <c r="H389" i="15"/>
  <c r="H390" i="15" s="1"/>
  <c r="H388" i="15"/>
  <c r="F388" i="15"/>
  <c r="I390" i="15" s="1"/>
  <c r="H386" i="15"/>
  <c r="H385" i="15"/>
  <c r="H384" i="15"/>
  <c r="H380" i="15"/>
  <c r="H379" i="15"/>
  <c r="H377" i="15"/>
  <c r="H376" i="15"/>
  <c r="H375" i="15"/>
  <c r="H374" i="15"/>
  <c r="H372" i="15"/>
  <c r="H371" i="15"/>
  <c r="H370" i="15"/>
  <c r="H367" i="15"/>
  <c r="H368" i="15" s="1"/>
  <c r="H366" i="15"/>
  <c r="F366" i="15"/>
  <c r="I368" i="15" s="1"/>
  <c r="H362" i="15"/>
  <c r="H361" i="15"/>
  <c r="H363" i="15" s="1"/>
  <c r="F361" i="15"/>
  <c r="H359" i="15"/>
  <c r="H358" i="15"/>
  <c r="F358" i="15"/>
  <c r="H356" i="15"/>
  <c r="F356" i="15"/>
  <c r="H354" i="15"/>
  <c r="H353" i="15"/>
  <c r="H352" i="15"/>
  <c r="H351" i="15"/>
  <c r="H350" i="15"/>
  <c r="H349" i="15"/>
  <c r="H348" i="15"/>
  <c r="H347" i="15"/>
  <c r="H346" i="15"/>
  <c r="H345" i="15"/>
  <c r="F345" i="15"/>
  <c r="H343" i="15"/>
  <c r="H342" i="15"/>
  <c r="F342" i="15"/>
  <c r="I344" i="15" s="1"/>
  <c r="J344" i="15" s="1"/>
  <c r="K344" i="15" s="1"/>
  <c r="L344" i="15" s="1"/>
  <c r="M344" i="15" s="1"/>
  <c r="N344" i="15" s="1"/>
  <c r="O344" i="15" s="1"/>
  <c r="P344" i="15" s="1"/>
  <c r="Q344" i="15" s="1"/>
  <c r="R344" i="15" s="1"/>
  <c r="S344" i="15" s="1"/>
  <c r="H340" i="15"/>
  <c r="H341" i="15" s="1"/>
  <c r="H338" i="15"/>
  <c r="H337" i="15"/>
  <c r="H336" i="15"/>
  <c r="H335" i="15"/>
  <c r="H334" i="15"/>
  <c r="H333" i="15"/>
  <c r="F333" i="15"/>
  <c r="F330" i="15"/>
  <c r="H328" i="15"/>
  <c r="H327" i="15"/>
  <c r="H326" i="15"/>
  <c r="F326" i="15"/>
  <c r="H323" i="15"/>
  <c r="H322" i="15"/>
  <c r="F322" i="15"/>
  <c r="H320" i="15"/>
  <c r="F320" i="15"/>
  <c r="H318" i="15"/>
  <c r="H317" i="15"/>
  <c r="H316" i="15"/>
  <c r="H315" i="15"/>
  <c r="F315" i="15"/>
  <c r="H313" i="15"/>
  <c r="H312" i="15"/>
  <c r="H311" i="15"/>
  <c r="H310" i="15"/>
  <c r="H309" i="15"/>
  <c r="H308" i="15"/>
  <c r="H307" i="15"/>
  <c r="H306" i="15"/>
  <c r="H305" i="15"/>
  <c r="H304" i="15"/>
  <c r="H302" i="15"/>
  <c r="H301" i="15"/>
  <c r="H300" i="15"/>
  <c r="H299" i="15"/>
  <c r="H298" i="15"/>
  <c r="H297" i="15"/>
  <c r="H296" i="15"/>
  <c r="H293" i="15"/>
  <c r="H292" i="15"/>
  <c r="H291" i="15"/>
  <c r="H290" i="15"/>
  <c r="H289" i="15"/>
  <c r="H288" i="15"/>
  <c r="I294" i="15"/>
  <c r="H286" i="15"/>
  <c r="H285" i="15"/>
  <c r="H284" i="15"/>
  <c r="H283" i="15"/>
  <c r="H282" i="15"/>
  <c r="H281" i="15"/>
  <c r="H280" i="15"/>
  <c r="H279" i="15"/>
  <c r="H278" i="15"/>
  <c r="H276" i="15"/>
  <c r="F276" i="15"/>
  <c r="H274" i="15"/>
  <c r="H273" i="15"/>
  <c r="F273" i="15"/>
  <c r="I275" i="15" s="1"/>
  <c r="H271" i="15"/>
  <c r="H270" i="15"/>
  <c r="F270" i="15"/>
  <c r="H261" i="15"/>
  <c r="H269" i="15" s="1"/>
  <c r="F261" i="15"/>
  <c r="I269" i="15" s="1"/>
  <c r="H259" i="15"/>
  <c r="H258" i="15"/>
  <c r="H256" i="15"/>
  <c r="H255" i="15"/>
  <c r="H254" i="15"/>
  <c r="H251" i="15"/>
  <c r="H226" i="15"/>
  <c r="H224" i="15"/>
  <c r="H223" i="15"/>
  <c r="H222" i="15"/>
  <c r="H221" i="15"/>
  <c r="H220" i="15"/>
  <c r="H219" i="15"/>
  <c r="H218" i="15"/>
  <c r="H217" i="15"/>
  <c r="H216" i="15"/>
  <c r="H215" i="15"/>
  <c r="H214" i="15"/>
  <c r="H213" i="15"/>
  <c r="F205" i="15"/>
  <c r="I227" i="15" s="1"/>
  <c r="H203" i="15"/>
  <c r="H202" i="15"/>
  <c r="H201" i="15"/>
  <c r="H200" i="15"/>
  <c r="H199" i="15"/>
  <c r="H198" i="15"/>
  <c r="H197" i="15"/>
  <c r="H196" i="15"/>
  <c r="H195" i="15"/>
  <c r="H194" i="15"/>
  <c r="H193" i="15"/>
  <c r="H192" i="15"/>
  <c r="H191" i="15"/>
  <c r="H190" i="15"/>
  <c r="H189" i="15"/>
  <c r="H188" i="15"/>
  <c r="H187" i="15"/>
  <c r="H186" i="15"/>
  <c r="H185" i="15"/>
  <c r="H184" i="15"/>
  <c r="H183" i="15"/>
  <c r="H182" i="15"/>
  <c r="H181" i="15"/>
  <c r="H180" i="15"/>
  <c r="H179" i="15"/>
  <c r="H178" i="15"/>
  <c r="H177" i="15"/>
  <c r="H176" i="15"/>
  <c r="H175" i="15"/>
  <c r="H174" i="15"/>
  <c r="F174" i="15"/>
  <c r="I204" i="15" s="1"/>
  <c r="H172" i="15"/>
  <c r="H171" i="15"/>
  <c r="H170" i="15"/>
  <c r="H169" i="15"/>
  <c r="F169" i="15"/>
  <c r="I173" i="15" s="1"/>
  <c r="J173" i="15" s="1"/>
  <c r="H167" i="15"/>
  <c r="H166" i="15"/>
  <c r="H165" i="15"/>
  <c r="F134" i="15"/>
  <c r="I140" i="15" s="1"/>
  <c r="J140" i="15" s="1"/>
  <c r="K365" i="15" l="1"/>
  <c r="L365" i="15" s="1"/>
  <c r="M365" i="15" s="1"/>
  <c r="N365" i="15" s="1"/>
  <c r="O365" i="15" s="1"/>
  <c r="P365" i="15" s="1"/>
  <c r="K433" i="15"/>
  <c r="L433" i="15" s="1"/>
  <c r="M433" i="15" s="1"/>
  <c r="N433" i="15" s="1"/>
  <c r="O433" i="15" s="1"/>
  <c r="P433" i="15" s="1"/>
  <c r="H398" i="15"/>
  <c r="K140" i="15"/>
  <c r="L140" i="15" s="1"/>
  <c r="M140" i="15" s="1"/>
  <c r="N140" i="15" s="1"/>
  <c r="O140" i="15" s="1"/>
  <c r="P140" i="15" s="1"/>
  <c r="H394" i="15"/>
  <c r="H378" i="15"/>
  <c r="I339" i="15"/>
  <c r="J339" i="15" s="1"/>
  <c r="K339" i="15" s="1"/>
  <c r="L339" i="15" s="1"/>
  <c r="M339" i="15" s="1"/>
  <c r="N339" i="15" s="1"/>
  <c r="O339" i="15" s="1"/>
  <c r="P339" i="15" s="1"/>
  <c r="I341" i="15"/>
  <c r="J341" i="15" s="1"/>
  <c r="K341" i="15" s="1"/>
  <c r="L341" i="15" s="1"/>
  <c r="M341" i="15" s="1"/>
  <c r="N341" i="15" s="1"/>
  <c r="O341" i="15" s="1"/>
  <c r="P341" i="15" s="1"/>
  <c r="Q341" i="15" s="1"/>
  <c r="R341" i="15" s="1"/>
  <c r="S341" i="15" s="1"/>
  <c r="H339" i="15"/>
  <c r="H314" i="15"/>
  <c r="K173" i="15"/>
  <c r="L173" i="15" s="1"/>
  <c r="M173" i="15" s="1"/>
  <c r="N173" i="15" s="1"/>
  <c r="O173" i="15" s="1"/>
  <c r="P173" i="15" s="1"/>
  <c r="H227" i="15"/>
  <c r="H173" i="15"/>
  <c r="H168" i="15"/>
  <c r="K168" i="15"/>
  <c r="L168" i="15" s="1"/>
  <c r="M168" i="15" s="1"/>
  <c r="N168" i="15" s="1"/>
  <c r="O168" i="15" s="1"/>
  <c r="P168" i="15" s="1"/>
  <c r="K398" i="15"/>
  <c r="L398" i="15" s="1"/>
  <c r="M398" i="15" s="1"/>
  <c r="N398" i="15" s="1"/>
  <c r="O398" i="15" s="1"/>
  <c r="P398" i="15" s="1"/>
  <c r="K314" i="15"/>
  <c r="L314" i="15" s="1"/>
  <c r="M314" i="15" s="1"/>
  <c r="N314" i="15" s="1"/>
  <c r="O314" i="15" s="1"/>
  <c r="P314" i="15" s="1"/>
  <c r="K412" i="15"/>
  <c r="L412" i="15" s="1"/>
  <c r="M412" i="15" s="1"/>
  <c r="N412" i="15" s="1"/>
  <c r="O412" i="15" s="1"/>
  <c r="P412" i="15" s="1"/>
  <c r="K303" i="15"/>
  <c r="L303" i="15" s="1"/>
  <c r="M303" i="15" s="1"/>
  <c r="N303" i="15" s="1"/>
  <c r="O303" i="15" s="1"/>
  <c r="P303" i="15" s="1"/>
  <c r="K378" i="15"/>
  <c r="L378" i="15" s="1"/>
  <c r="M378" i="15" s="1"/>
  <c r="N378" i="15" s="1"/>
  <c r="O378" i="15" s="1"/>
  <c r="P378" i="15" s="1"/>
  <c r="K287" i="15"/>
  <c r="L287" i="15" s="1"/>
  <c r="M287" i="15" s="1"/>
  <c r="N287" i="15" s="1"/>
  <c r="O287" i="15" s="1"/>
  <c r="P287" i="15" s="1"/>
  <c r="K381" i="15"/>
  <c r="H364" i="15"/>
  <c r="H365" i="15" s="1"/>
  <c r="H260" i="15"/>
  <c r="J269" i="15"/>
  <c r="K269" i="15" s="1"/>
  <c r="L269" i="15" s="1"/>
  <c r="M269" i="15" s="1"/>
  <c r="N269" i="15" s="1"/>
  <c r="O269" i="15" s="1"/>
  <c r="P269" i="15" s="1"/>
  <c r="H381" i="15"/>
  <c r="H404" i="15"/>
  <c r="H405" i="15" s="1"/>
  <c r="J403" i="15"/>
  <c r="K403" i="15" s="1"/>
  <c r="L403" i="15" s="1"/>
  <c r="M403" i="15" s="1"/>
  <c r="N403" i="15" s="1"/>
  <c r="O403" i="15" s="1"/>
  <c r="P403" i="15" s="1"/>
  <c r="J407" i="15"/>
  <c r="K407" i="15" s="1"/>
  <c r="L407" i="15" s="1"/>
  <c r="M407" i="15" s="1"/>
  <c r="N407" i="15" s="1"/>
  <c r="O407" i="15" s="1"/>
  <c r="P407" i="15" s="1"/>
  <c r="Q407" i="15" s="1"/>
  <c r="R407" i="15" s="1"/>
  <c r="J414" i="15"/>
  <c r="K414" i="15" s="1"/>
  <c r="L414" i="15" s="1"/>
  <c r="M414" i="15" s="1"/>
  <c r="N414" i="15" s="1"/>
  <c r="O414" i="15" s="1"/>
  <c r="P414" i="15" s="1"/>
  <c r="J394" i="15"/>
  <c r="K394" i="15" s="1"/>
  <c r="L394" i="15" s="1"/>
  <c r="M394" i="15" s="1"/>
  <c r="N394" i="15" s="1"/>
  <c r="O394" i="15" s="1"/>
  <c r="P394" i="15" s="1"/>
  <c r="J390" i="15"/>
  <c r="K390" i="15" s="1"/>
  <c r="L390" i="15" s="1"/>
  <c r="M390" i="15" s="1"/>
  <c r="N390" i="15" s="1"/>
  <c r="O390" i="15" s="1"/>
  <c r="P390" i="15" s="1"/>
  <c r="H401" i="15"/>
  <c r="J405" i="15"/>
  <c r="K405" i="15" s="1"/>
  <c r="L405" i="15" s="1"/>
  <c r="M405" i="15" s="1"/>
  <c r="N405" i="15" s="1"/>
  <c r="O405" i="15" s="1"/>
  <c r="P405" i="15" s="1"/>
  <c r="J409" i="15"/>
  <c r="K409" i="15" s="1"/>
  <c r="L409" i="15" s="1"/>
  <c r="M409" i="15" s="1"/>
  <c r="N409" i="15" s="1"/>
  <c r="O409" i="15" s="1"/>
  <c r="P409" i="15" s="1"/>
  <c r="J416" i="15"/>
  <c r="K416" i="15" s="1"/>
  <c r="L416" i="15" s="1"/>
  <c r="M416" i="15" s="1"/>
  <c r="N416" i="15" s="1"/>
  <c r="O416" i="15" s="1"/>
  <c r="P416" i="15" s="1"/>
  <c r="J368" i="15"/>
  <c r="K368" i="15" s="1"/>
  <c r="L368" i="15" s="1"/>
  <c r="M368" i="15" s="1"/>
  <c r="N368" i="15" s="1"/>
  <c r="O368" i="15" s="1"/>
  <c r="P368" i="15" s="1"/>
  <c r="Q368" i="15" s="1"/>
  <c r="R368" i="15" s="1"/>
  <c r="H294" i="15"/>
  <c r="J294" i="15"/>
  <c r="K294" i="15" s="1"/>
  <c r="L294" i="15" s="1"/>
  <c r="M294" i="15" s="1"/>
  <c r="N294" i="15" s="1"/>
  <c r="O294" i="15" s="1"/>
  <c r="P294" i="15" s="1"/>
  <c r="H287" i="15"/>
  <c r="H303" i="15"/>
  <c r="J275" i="15"/>
  <c r="K275" i="15" s="1"/>
  <c r="L275" i="15" s="1"/>
  <c r="M275" i="15" s="1"/>
  <c r="N275" i="15" s="1"/>
  <c r="O275" i="15" s="1"/>
  <c r="P275" i="15" s="1"/>
  <c r="H275" i="15"/>
  <c r="J227" i="15"/>
  <c r="K227" i="15" s="1"/>
  <c r="L227" i="15" s="1"/>
  <c r="M227" i="15" s="1"/>
  <c r="N227" i="15" s="1"/>
  <c r="O227" i="15" s="1"/>
  <c r="P227" i="15" s="1"/>
  <c r="J204" i="15"/>
  <c r="K204" i="15" s="1"/>
  <c r="L204" i="15" s="1"/>
  <c r="M204" i="15" s="1"/>
  <c r="N204" i="15" s="1"/>
  <c r="O204" i="15" s="1"/>
  <c r="P204" i="15" s="1"/>
  <c r="J260" i="15"/>
  <c r="K260" i="15" s="1"/>
  <c r="L260" i="15" s="1"/>
  <c r="M260" i="15" s="1"/>
  <c r="N260" i="15" s="1"/>
  <c r="O260" i="15" s="1"/>
  <c r="P260" i="15" s="1"/>
  <c r="H204" i="15"/>
  <c r="K133" i="15"/>
  <c r="L133" i="15" s="1"/>
  <c r="M133" i="15" s="1"/>
  <c r="N133" i="15" s="1"/>
  <c r="O133" i="15" s="1"/>
  <c r="P133" i="15" s="1"/>
  <c r="H330" i="15"/>
  <c r="Q296" i="14"/>
  <c r="P296" i="14"/>
  <c r="O296" i="14"/>
  <c r="N296" i="14"/>
  <c r="M296" i="14"/>
  <c r="L296" i="14"/>
  <c r="K296" i="14"/>
  <c r="J296" i="14"/>
  <c r="I296" i="14"/>
  <c r="G296" i="14"/>
  <c r="H296" i="14" s="1"/>
  <c r="G295" i="14"/>
  <c r="H295" i="14" s="1"/>
  <c r="G294" i="14"/>
  <c r="H294" i="14" s="1"/>
  <c r="G293" i="14"/>
  <c r="H293" i="14" s="1"/>
  <c r="Q292" i="14"/>
  <c r="P292" i="14"/>
  <c r="N292" i="14"/>
  <c r="M292" i="14"/>
  <c r="L292" i="14"/>
  <c r="K292" i="14"/>
  <c r="J292" i="14"/>
  <c r="I292" i="14"/>
  <c r="G292" i="14"/>
  <c r="H292" i="14" s="1"/>
  <c r="G291" i="14"/>
  <c r="H291" i="14" s="1"/>
  <c r="G290" i="14"/>
  <c r="H290" i="14" s="1"/>
  <c r="Q289" i="14"/>
  <c r="G289" i="14"/>
  <c r="H289" i="14" s="1"/>
  <c r="I288" i="14"/>
  <c r="G288" i="14"/>
  <c r="H288" i="14" s="1"/>
  <c r="G287" i="14"/>
  <c r="H287" i="14" s="1"/>
  <c r="G286" i="14"/>
  <c r="H286" i="14" s="1"/>
  <c r="G285" i="14"/>
  <c r="H285" i="14" s="1"/>
  <c r="Q284" i="14"/>
  <c r="G284" i="14"/>
  <c r="H284" i="14" s="1"/>
  <c r="G283" i="14"/>
  <c r="H283" i="14" s="1"/>
  <c r="Q282" i="14"/>
  <c r="G282" i="14"/>
  <c r="H282" i="14" s="1"/>
  <c r="F282" i="14"/>
  <c r="Q280" i="14" a="1"/>
  <c r="Q280" i="14" s="1"/>
  <c r="P280" i="14" a="1"/>
  <c r="P280" i="14" s="1"/>
  <c r="O280" i="14" a="1"/>
  <c r="O280" i="14" s="1"/>
  <c r="N280" i="14" a="1"/>
  <c r="N280" i="14" s="1"/>
  <c r="M280" i="14" a="1"/>
  <c r="M280" i="14" s="1"/>
  <c r="L280" i="14" a="1"/>
  <c r="L280" i="14" s="1"/>
  <c r="K280" i="14" a="1"/>
  <c r="K280" i="14" s="1"/>
  <c r="J280" i="14" a="1"/>
  <c r="J280" i="14" s="1"/>
  <c r="I280" i="14" a="1"/>
  <c r="I280" i="14" s="1"/>
  <c r="H280" i="14"/>
  <c r="F280" i="14"/>
  <c r="Q278" i="14" a="1"/>
  <c r="Q278" i="14" s="1"/>
  <c r="P278" i="14" a="1"/>
  <c r="P278" i="14" s="1"/>
  <c r="O278" i="14" a="1"/>
  <c r="O278" i="14" s="1"/>
  <c r="N278" i="14" a="1"/>
  <c r="N278" i="14" s="1"/>
  <c r="M278" i="14" a="1"/>
  <c r="M278" i="14" s="1"/>
  <c r="L278" i="14" a="1"/>
  <c r="L278" i="14" s="1"/>
  <c r="K278" i="14" a="1"/>
  <c r="K278" i="14" s="1"/>
  <c r="J278" i="14" a="1"/>
  <c r="J278" i="14" s="1"/>
  <c r="I278" i="14" a="1"/>
  <c r="I278" i="14" s="1"/>
  <c r="Q277" i="14" a="1"/>
  <c r="Q277" i="14" s="1"/>
  <c r="P277" i="14" a="1"/>
  <c r="P277" i="14" s="1"/>
  <c r="O277" i="14" a="1"/>
  <c r="O277" i="14" s="1"/>
  <c r="N277" i="14" a="1"/>
  <c r="N277" i="14" s="1"/>
  <c r="M277" i="14" a="1"/>
  <c r="M277" i="14" s="1"/>
  <c r="L277" i="14" a="1"/>
  <c r="L277" i="14" s="1"/>
  <c r="K277" i="14" a="1"/>
  <c r="K277" i="14" s="1"/>
  <c r="J277" i="14" a="1"/>
  <c r="J277" i="14" s="1"/>
  <c r="I277" i="14" a="1"/>
  <c r="I277" i="14" s="1"/>
  <c r="G277" i="14"/>
  <c r="H277" i="14" s="1"/>
  <c r="F277" i="14"/>
  <c r="Q275" i="14" a="1"/>
  <c r="Q275" i="14" s="1"/>
  <c r="P275" i="14" a="1"/>
  <c r="P275" i="14" s="1"/>
  <c r="O275" i="14" a="1"/>
  <c r="O275" i="14" s="1"/>
  <c r="N275" i="14" a="1"/>
  <c r="N275" i="14" s="1"/>
  <c r="M275" i="14" a="1"/>
  <c r="M275" i="14" s="1"/>
  <c r="L275" i="14" a="1"/>
  <c r="L275" i="14" s="1"/>
  <c r="K275" i="14" a="1"/>
  <c r="K275" i="14" s="1"/>
  <c r="J275" i="14" a="1"/>
  <c r="J275" i="14" s="1"/>
  <c r="I275" i="14" a="1"/>
  <c r="I275" i="14" s="1"/>
  <c r="G275" i="14"/>
  <c r="H275" i="14" s="1"/>
  <c r="F275" i="14"/>
  <c r="Q273" i="14" a="1"/>
  <c r="Q273" i="14" s="1"/>
  <c r="P273" i="14" a="1"/>
  <c r="P273" i="14" s="1"/>
  <c r="O273" i="14" a="1"/>
  <c r="O273" i="14" s="1"/>
  <c r="N273" i="14" a="1"/>
  <c r="N273" i="14" s="1"/>
  <c r="M273" i="14" a="1"/>
  <c r="M273" i="14" s="1"/>
  <c r="L273" i="14" a="1"/>
  <c r="L273" i="14" s="1"/>
  <c r="K273" i="14" a="1"/>
  <c r="K273" i="14" s="1"/>
  <c r="J273" i="14" a="1"/>
  <c r="J273" i="14" s="1"/>
  <c r="I273" i="14" a="1"/>
  <c r="I273" i="14" s="1"/>
  <c r="G273" i="14"/>
  <c r="H273" i="14" s="1"/>
  <c r="F273" i="14"/>
  <c r="Q271" i="14" a="1"/>
  <c r="Q271" i="14" s="1"/>
  <c r="P271" i="14" a="1"/>
  <c r="P271" i="14" s="1"/>
  <c r="O271" i="14" a="1"/>
  <c r="O271" i="14" s="1"/>
  <c r="N271" i="14" a="1"/>
  <c r="N271" i="14" s="1"/>
  <c r="M271" i="14" a="1"/>
  <c r="M271" i="14" s="1"/>
  <c r="L271" i="14" a="1"/>
  <c r="L271" i="14" s="1"/>
  <c r="K271" i="14" a="1"/>
  <c r="K271" i="14" s="1"/>
  <c r="J271" i="14" a="1"/>
  <c r="J271" i="14" s="1"/>
  <c r="I271" i="14" a="1"/>
  <c r="I271" i="14" s="1"/>
  <c r="H271" i="14"/>
  <c r="F271" i="14"/>
  <c r="Q269" i="14" a="1"/>
  <c r="Q269" i="14" s="1"/>
  <c r="P269" i="14" a="1"/>
  <c r="P269" i="14" s="1"/>
  <c r="O269" i="14" a="1"/>
  <c r="O269" i="14" s="1"/>
  <c r="N269" i="14" a="1"/>
  <c r="N269" i="14" s="1"/>
  <c r="M269" i="14" a="1"/>
  <c r="M269" i="14" s="1"/>
  <c r="L269" i="14" a="1"/>
  <c r="L269" i="14" s="1"/>
  <c r="K269" i="14" a="1"/>
  <c r="K269" i="14" s="1"/>
  <c r="J269" i="14" a="1"/>
  <c r="J269" i="14" s="1"/>
  <c r="I269" i="14" a="1"/>
  <c r="I269" i="14" s="1"/>
  <c r="G269" i="14"/>
  <c r="H269" i="14" s="1"/>
  <c r="F269" i="14"/>
  <c r="Q267" i="14" a="1"/>
  <c r="Q267" i="14" s="1"/>
  <c r="P267" i="14" a="1"/>
  <c r="P267" i="14" s="1"/>
  <c r="O267" i="14" a="1"/>
  <c r="O267" i="14" s="1"/>
  <c r="N267" i="14" a="1"/>
  <c r="N267" i="14" s="1"/>
  <c r="M267" i="14" a="1"/>
  <c r="M267" i="14" s="1"/>
  <c r="L267" i="14" a="1"/>
  <c r="L267" i="14" s="1"/>
  <c r="K267" i="14" a="1"/>
  <c r="K267" i="14" s="1"/>
  <c r="J267" i="14" a="1"/>
  <c r="J267" i="14" s="1"/>
  <c r="I267" i="14" a="1"/>
  <c r="I267" i="14" s="1"/>
  <c r="I268" i="14" s="1"/>
  <c r="G267" i="14"/>
  <c r="H267" i="14" s="1"/>
  <c r="F267" i="14"/>
  <c r="Q265" i="14" a="1"/>
  <c r="Q265" i="14" s="1"/>
  <c r="P265" i="14" a="1"/>
  <c r="P265" i="14" s="1"/>
  <c r="O265" i="14" a="1"/>
  <c r="O265" i="14" s="1"/>
  <c r="N265" i="14" a="1"/>
  <c r="N265" i="14" s="1"/>
  <c r="M265" i="14" a="1"/>
  <c r="M265" i="14" s="1"/>
  <c r="L265" i="14" a="1"/>
  <c r="L265" i="14" s="1"/>
  <c r="K265" i="14" a="1"/>
  <c r="K265" i="14" s="1"/>
  <c r="J265" i="14" a="1"/>
  <c r="J265" i="14" s="1"/>
  <c r="I265" i="14" a="1"/>
  <c r="I265" i="14" s="1"/>
  <c r="G265" i="14"/>
  <c r="H265" i="14" s="1"/>
  <c r="G264" i="14"/>
  <c r="H264" i="14" s="1"/>
  <c r="F264" i="14"/>
  <c r="Q262" i="14" a="1"/>
  <c r="Q262" i="14" s="1"/>
  <c r="P262" i="14" a="1"/>
  <c r="P262" i="14" s="1"/>
  <c r="O262" i="14" a="1"/>
  <c r="O262" i="14" s="1"/>
  <c r="N262" i="14" a="1"/>
  <c r="N262" i="14" s="1"/>
  <c r="M262" i="14" a="1"/>
  <c r="M262" i="14" s="1"/>
  <c r="L262" i="14" a="1"/>
  <c r="L262" i="14" s="1"/>
  <c r="K262" i="14" a="1"/>
  <c r="K262" i="14" s="1"/>
  <c r="J262" i="14" a="1"/>
  <c r="J262" i="14" s="1"/>
  <c r="I262" i="14" a="1"/>
  <c r="I262" i="14" s="1"/>
  <c r="G262" i="14"/>
  <c r="H262" i="14" s="1"/>
  <c r="G261" i="14"/>
  <c r="H261" i="14" s="1"/>
  <c r="G260" i="14"/>
  <c r="H260" i="14" s="1"/>
  <c r="F260" i="14"/>
  <c r="Q258" i="14" a="1"/>
  <c r="Q258" i="14" s="1"/>
  <c r="P258" i="14" a="1"/>
  <c r="P258" i="14" s="1"/>
  <c r="O258" i="14" a="1"/>
  <c r="O258" i="14" s="1"/>
  <c r="N258" i="14" a="1"/>
  <c r="N258" i="14" s="1"/>
  <c r="M258" i="14" a="1"/>
  <c r="M258" i="14" s="1"/>
  <c r="L258" i="14" a="1"/>
  <c r="L258" i="14" s="1"/>
  <c r="K258" i="14" a="1"/>
  <c r="K258" i="14" s="1"/>
  <c r="J258" i="14" a="1"/>
  <c r="J258" i="14" s="1"/>
  <c r="I258" i="14" a="1"/>
  <c r="I258" i="14" s="1"/>
  <c r="G258" i="14"/>
  <c r="H258" i="14" s="1"/>
  <c r="Q257" i="14" a="1"/>
  <c r="Q257" i="14" s="1"/>
  <c r="P257" i="14" a="1"/>
  <c r="P257" i="14" s="1"/>
  <c r="O257" i="14" a="1"/>
  <c r="O257" i="14" s="1"/>
  <c r="N257" i="14" a="1"/>
  <c r="N257" i="14" s="1"/>
  <c r="M257" i="14" a="1"/>
  <c r="M257" i="14" s="1"/>
  <c r="L257" i="14" a="1"/>
  <c r="L257" i="14" s="1"/>
  <c r="K257" i="14" a="1"/>
  <c r="K257" i="14" s="1"/>
  <c r="J257" i="14" a="1"/>
  <c r="J257" i="14" s="1"/>
  <c r="I257" i="14" a="1"/>
  <c r="I257" i="14" s="1"/>
  <c r="G257" i="14"/>
  <c r="H257" i="14" s="1"/>
  <c r="G256" i="14"/>
  <c r="H256" i="14" s="1"/>
  <c r="F256" i="14"/>
  <c r="Q254" i="14" a="1"/>
  <c r="Q254" i="14" s="1"/>
  <c r="P254" i="14" a="1"/>
  <c r="P254" i="14" s="1"/>
  <c r="O254" i="14" a="1"/>
  <c r="O254" i="14" s="1"/>
  <c r="N254" i="14" a="1"/>
  <c r="N254" i="14" s="1"/>
  <c r="M254" i="14" a="1"/>
  <c r="M254" i="14" s="1"/>
  <c r="L254" i="14" a="1"/>
  <c r="L254" i="14" s="1"/>
  <c r="K254" i="14" a="1"/>
  <c r="K254" i="14" s="1"/>
  <c r="J254" i="14" a="1"/>
  <c r="J254" i="14" s="1"/>
  <c r="I254" i="14" a="1"/>
  <c r="I254" i="14" s="1"/>
  <c r="G254" i="14"/>
  <c r="H254" i="14" s="1"/>
  <c r="H253" i="14"/>
  <c r="F253" i="14"/>
  <c r="Q251" i="14" a="1"/>
  <c r="Q251" i="14" s="1"/>
  <c r="P251" i="14" a="1"/>
  <c r="P251" i="14" s="1"/>
  <c r="O251" i="14" a="1"/>
  <c r="O251" i="14" s="1"/>
  <c r="N251" i="14" a="1"/>
  <c r="N251" i="14" s="1"/>
  <c r="M251" i="14" a="1"/>
  <c r="M251" i="14" s="1"/>
  <c r="L251" i="14" a="1"/>
  <c r="L251" i="14" s="1"/>
  <c r="K251" i="14" a="1"/>
  <c r="K251" i="14" s="1"/>
  <c r="J251" i="14" a="1"/>
  <c r="J251" i="14" s="1"/>
  <c r="I251" i="14" a="1"/>
  <c r="I251" i="14" s="1"/>
  <c r="G251" i="14"/>
  <c r="H251" i="14" s="1"/>
  <c r="H250" i="14"/>
  <c r="Q249" i="14" a="1"/>
  <c r="Q249" i="14" s="1"/>
  <c r="P249" i="14" a="1"/>
  <c r="P249" i="14" s="1"/>
  <c r="O249" i="14" a="1"/>
  <c r="O249" i="14" s="1"/>
  <c r="N249" i="14" a="1"/>
  <c r="N249" i="14" s="1"/>
  <c r="M249" i="14" a="1"/>
  <c r="M249" i="14" s="1"/>
  <c r="L249" i="14" a="1"/>
  <c r="L249" i="14" s="1"/>
  <c r="K249" i="14" a="1"/>
  <c r="K249" i="14" s="1"/>
  <c r="J249" i="14" a="1"/>
  <c r="J249" i="14" s="1"/>
  <c r="I249" i="14" a="1"/>
  <c r="I249" i="14" s="1"/>
  <c r="H249" i="14"/>
  <c r="F249" i="14"/>
  <c r="Q247" i="14" a="1"/>
  <c r="Q247" i="14" s="1"/>
  <c r="P247" i="14" a="1"/>
  <c r="P247" i="14" s="1"/>
  <c r="O247" i="14" a="1"/>
  <c r="O247" i="14" s="1"/>
  <c r="N247" i="14" a="1"/>
  <c r="N247" i="14" s="1"/>
  <c r="M247" i="14" a="1"/>
  <c r="M247" i="14" s="1"/>
  <c r="L247" i="14" a="1"/>
  <c r="L247" i="14" s="1"/>
  <c r="K247" i="14" a="1"/>
  <c r="K247" i="14" s="1"/>
  <c r="J247" i="14" a="1"/>
  <c r="J247" i="14" s="1"/>
  <c r="I247" i="14" a="1"/>
  <c r="I247" i="14" s="1"/>
  <c r="G247" i="14"/>
  <c r="H247" i="14" s="1"/>
  <c r="F247" i="14"/>
  <c r="Q245" i="14" a="1"/>
  <c r="Q245" i="14" s="1"/>
  <c r="P245" i="14" a="1"/>
  <c r="P245" i="14" s="1"/>
  <c r="O245" i="14" a="1"/>
  <c r="O245" i="14" s="1"/>
  <c r="N245" i="14" a="1"/>
  <c r="N245" i="14" s="1"/>
  <c r="M245" i="14" a="1"/>
  <c r="M245" i="14" s="1"/>
  <c r="L245" i="14" a="1"/>
  <c r="L245" i="14" s="1"/>
  <c r="K245" i="14" a="1"/>
  <c r="K245" i="14" s="1"/>
  <c r="J245" i="14" a="1"/>
  <c r="J245" i="14" s="1"/>
  <c r="I245" i="14" a="1"/>
  <c r="I245" i="14" s="1"/>
  <c r="G245" i="14"/>
  <c r="H245" i="14" s="1"/>
  <c r="G244" i="14"/>
  <c r="H244" i="14" s="1"/>
  <c r="F244" i="14"/>
  <c r="Q242" i="14" a="1"/>
  <c r="Q242" i="14" s="1"/>
  <c r="P242" i="14" a="1"/>
  <c r="P242" i="14" s="1"/>
  <c r="O242" i="14" a="1"/>
  <c r="O242" i="14" s="1"/>
  <c r="N242" i="14" a="1"/>
  <c r="N242" i="14" s="1"/>
  <c r="M242" i="14" a="1"/>
  <c r="M242" i="14" s="1"/>
  <c r="L242" i="14" a="1"/>
  <c r="L242" i="14" s="1"/>
  <c r="K242" i="14" a="1"/>
  <c r="K242" i="14" s="1"/>
  <c r="J242" i="14" a="1"/>
  <c r="J242" i="14" s="1"/>
  <c r="I242" i="14" a="1"/>
  <c r="I242" i="14" s="1"/>
  <c r="G242" i="14"/>
  <c r="H242" i="14" s="1"/>
  <c r="G241" i="14"/>
  <c r="H241" i="14" s="1"/>
  <c r="G240" i="14"/>
  <c r="H240" i="14" s="1"/>
  <c r="G239" i="14"/>
  <c r="H239" i="14" s="1"/>
  <c r="F239" i="14"/>
  <c r="Q237" i="14" a="1"/>
  <c r="Q237" i="14" s="1"/>
  <c r="P237" i="14" a="1"/>
  <c r="P237" i="14" s="1"/>
  <c r="O237" i="14" a="1"/>
  <c r="O237" i="14" s="1"/>
  <c r="N237" i="14" a="1"/>
  <c r="N237" i="14" s="1"/>
  <c r="M237" i="14" a="1"/>
  <c r="M237" i="14" s="1"/>
  <c r="L237" i="14" a="1"/>
  <c r="L237" i="14" s="1"/>
  <c r="K237" i="14" a="1"/>
  <c r="K237" i="14" s="1"/>
  <c r="J237" i="14" a="1"/>
  <c r="J237" i="14" s="1"/>
  <c r="I237" i="14" a="1"/>
  <c r="I237" i="14" s="1"/>
  <c r="G237" i="14"/>
  <c r="H237" i="14" s="1"/>
  <c r="G236" i="14"/>
  <c r="H236" i="14" s="1"/>
  <c r="F236" i="14"/>
  <c r="Q234" i="14" a="1"/>
  <c r="Q234" i="14" s="1"/>
  <c r="P234" i="14" a="1"/>
  <c r="P234" i="14" s="1"/>
  <c r="O234" i="14" a="1"/>
  <c r="O234" i="14" s="1"/>
  <c r="N234" i="14" a="1"/>
  <c r="N234" i="14" s="1"/>
  <c r="M234" i="14" a="1"/>
  <c r="M234" i="14" s="1"/>
  <c r="L234" i="14" a="1"/>
  <c r="L234" i="14" s="1"/>
  <c r="K234" i="14" a="1"/>
  <c r="K234" i="14" s="1"/>
  <c r="J234" i="14" a="1"/>
  <c r="J234" i="14" s="1"/>
  <c r="I234" i="14" a="1"/>
  <c r="I234" i="14" s="1"/>
  <c r="G234" i="14"/>
  <c r="H234" i="14" s="1"/>
  <c r="F234" i="14"/>
  <c r="Q232" i="14" a="1"/>
  <c r="Q232" i="14" s="1"/>
  <c r="P232" i="14" a="1"/>
  <c r="P232" i="14" s="1"/>
  <c r="O232" i="14" a="1"/>
  <c r="O232" i="14" s="1"/>
  <c r="N232" i="14" a="1"/>
  <c r="N232" i="14" s="1"/>
  <c r="M232" i="14" a="1"/>
  <c r="M232" i="14" s="1"/>
  <c r="L232" i="14" a="1"/>
  <c r="L232" i="14" s="1"/>
  <c r="K232" i="14" a="1"/>
  <c r="K232" i="14" s="1"/>
  <c r="J232" i="14" a="1"/>
  <c r="J232" i="14" s="1"/>
  <c r="I232" i="14" a="1"/>
  <c r="I232" i="14" s="1"/>
  <c r="G232" i="14"/>
  <c r="H232" i="14" s="1"/>
  <c r="G231" i="14"/>
  <c r="H231" i="14" s="1"/>
  <c r="F231" i="14"/>
  <c r="Q229" i="14" a="1"/>
  <c r="Q229" i="14" s="1"/>
  <c r="P229" i="14" a="1"/>
  <c r="P229" i="14" s="1"/>
  <c r="O229" i="14" a="1"/>
  <c r="O229" i="14" s="1"/>
  <c r="N229" i="14" a="1"/>
  <c r="N229" i="14" s="1"/>
  <c r="M229" i="14" a="1"/>
  <c r="M229" i="14" s="1"/>
  <c r="L229" i="14" a="1"/>
  <c r="L229" i="14" s="1"/>
  <c r="K229" i="14" a="1"/>
  <c r="K229" i="14" s="1"/>
  <c r="J229" i="14" a="1"/>
  <c r="J229" i="14" s="1"/>
  <c r="I229" i="14" a="1"/>
  <c r="I229" i="14" s="1"/>
  <c r="G229" i="14"/>
  <c r="H229" i="14" s="1"/>
  <c r="F229" i="14"/>
  <c r="Q227" i="14" a="1"/>
  <c r="Q227" i="14" s="1"/>
  <c r="P227" i="14" a="1"/>
  <c r="P227" i="14" s="1"/>
  <c r="O227" i="14" a="1"/>
  <c r="O227" i="14" s="1"/>
  <c r="N227" i="14" a="1"/>
  <c r="N227" i="14" s="1"/>
  <c r="M227" i="14" a="1"/>
  <c r="M227" i="14" s="1"/>
  <c r="L227" i="14" a="1"/>
  <c r="L227" i="14" s="1"/>
  <c r="K227" i="14" a="1"/>
  <c r="K227" i="14" s="1"/>
  <c r="J227" i="14" a="1"/>
  <c r="J227" i="14" s="1"/>
  <c r="I227" i="14" a="1"/>
  <c r="I227" i="14" s="1"/>
  <c r="G227" i="14"/>
  <c r="H227" i="14" s="1"/>
  <c r="G226" i="14"/>
  <c r="H226" i="14" s="1"/>
  <c r="F226" i="14"/>
  <c r="Q224" i="14" a="1"/>
  <c r="Q224" i="14" s="1"/>
  <c r="P224" i="14" a="1"/>
  <c r="P224" i="14" s="1"/>
  <c r="O224" i="14" a="1"/>
  <c r="O224" i="14" s="1"/>
  <c r="N224" i="14" a="1"/>
  <c r="N224" i="14" s="1"/>
  <c r="M224" i="14" a="1"/>
  <c r="M224" i="14" s="1"/>
  <c r="L224" i="14" a="1"/>
  <c r="L224" i="14" s="1"/>
  <c r="K224" i="14" a="1"/>
  <c r="K224" i="14" s="1"/>
  <c r="J224" i="14" a="1"/>
  <c r="J224" i="14" s="1"/>
  <c r="I224" i="14" a="1"/>
  <c r="I224" i="14" s="1"/>
  <c r="G224" i="14"/>
  <c r="H224" i="14" s="1"/>
  <c r="G223" i="14"/>
  <c r="H223" i="14" s="1"/>
  <c r="F223" i="14"/>
  <c r="Q221" i="14" a="1"/>
  <c r="Q221" i="14" s="1"/>
  <c r="P221" i="14" a="1"/>
  <c r="P221" i="14" s="1"/>
  <c r="O221" i="14" a="1"/>
  <c r="O221" i="14" s="1"/>
  <c r="N221" i="14" a="1"/>
  <c r="N221" i="14" s="1"/>
  <c r="M221" i="14" a="1"/>
  <c r="M221" i="14" s="1"/>
  <c r="L221" i="14" a="1"/>
  <c r="L221" i="14" s="1"/>
  <c r="K221" i="14" a="1"/>
  <c r="K221" i="14" s="1"/>
  <c r="J221" i="14" a="1"/>
  <c r="J221" i="14" s="1"/>
  <c r="I221" i="14" a="1"/>
  <c r="I221" i="14" s="1"/>
  <c r="G221" i="14"/>
  <c r="H221" i="14" s="1"/>
  <c r="F221" i="14"/>
  <c r="Q219" i="14" a="1"/>
  <c r="Q219" i="14" s="1"/>
  <c r="P219" i="14" a="1"/>
  <c r="P219" i="14" s="1"/>
  <c r="O219" i="14" a="1"/>
  <c r="O219" i="14" s="1"/>
  <c r="N219" i="14" a="1"/>
  <c r="N219" i="14" s="1"/>
  <c r="M219" i="14" a="1"/>
  <c r="M219" i="14" s="1"/>
  <c r="L219" i="14" a="1"/>
  <c r="L219" i="14" s="1"/>
  <c r="K219" i="14" a="1"/>
  <c r="K219" i="14" s="1"/>
  <c r="J219" i="14" a="1"/>
  <c r="J219" i="14" s="1"/>
  <c r="I219" i="14" a="1"/>
  <c r="I219" i="14" s="1"/>
  <c r="G219" i="14"/>
  <c r="H219" i="14" s="1"/>
  <c r="Q218" i="14" a="1"/>
  <c r="Q218" i="14" s="1"/>
  <c r="P218" i="14" a="1"/>
  <c r="P218" i="14" s="1"/>
  <c r="O218" i="14" a="1"/>
  <c r="O218" i="14" s="1"/>
  <c r="N218" i="14" a="1"/>
  <c r="N218" i="14" s="1"/>
  <c r="M218" i="14" a="1"/>
  <c r="M218" i="14" s="1"/>
  <c r="L218" i="14" a="1"/>
  <c r="L218" i="14" s="1"/>
  <c r="K218" i="14" a="1"/>
  <c r="K218" i="14" s="1"/>
  <c r="J218" i="14" a="1"/>
  <c r="J218" i="14" s="1"/>
  <c r="I218" i="14" a="1"/>
  <c r="I218" i="14" s="1"/>
  <c r="G218" i="14"/>
  <c r="H218" i="14" s="1"/>
  <c r="Q217" i="14" a="1"/>
  <c r="Q217" i="14" s="1"/>
  <c r="P217" i="14" a="1"/>
  <c r="P217" i="14" s="1"/>
  <c r="O217" i="14" a="1"/>
  <c r="O217" i="14" s="1"/>
  <c r="N217" i="14" a="1"/>
  <c r="N217" i="14" s="1"/>
  <c r="M217" i="14" a="1"/>
  <c r="M217" i="14" s="1"/>
  <c r="L217" i="14" a="1"/>
  <c r="L217" i="14" s="1"/>
  <c r="K217" i="14" a="1"/>
  <c r="K217" i="14" s="1"/>
  <c r="J217" i="14" a="1"/>
  <c r="J217" i="14" s="1"/>
  <c r="I217" i="14" a="1"/>
  <c r="I217" i="14" s="1"/>
  <c r="G217" i="14"/>
  <c r="H217" i="14" s="1"/>
  <c r="Q216" i="14" a="1"/>
  <c r="Q216" i="14" s="1"/>
  <c r="P216" i="14" a="1"/>
  <c r="P216" i="14" s="1"/>
  <c r="O216" i="14" a="1"/>
  <c r="O216" i="14" s="1"/>
  <c r="N216" i="14" a="1"/>
  <c r="N216" i="14" s="1"/>
  <c r="M216" i="14" a="1"/>
  <c r="M216" i="14" s="1"/>
  <c r="L216" i="14" a="1"/>
  <c r="L216" i="14" s="1"/>
  <c r="K216" i="14" a="1"/>
  <c r="K216" i="14" s="1"/>
  <c r="J216" i="14" a="1"/>
  <c r="J216" i="14" s="1"/>
  <c r="I216" i="14" a="1"/>
  <c r="I216" i="14" s="1"/>
  <c r="G216" i="14"/>
  <c r="H216" i="14" s="1"/>
  <c r="Q215" i="14" a="1"/>
  <c r="Q215" i="14" s="1"/>
  <c r="P215" i="14" a="1"/>
  <c r="P215" i="14" s="1"/>
  <c r="O215" i="14" a="1"/>
  <c r="O215" i="14" s="1"/>
  <c r="N215" i="14" a="1"/>
  <c r="N215" i="14" s="1"/>
  <c r="M215" i="14" a="1"/>
  <c r="M215" i="14" s="1"/>
  <c r="L215" i="14" a="1"/>
  <c r="L215" i="14" s="1"/>
  <c r="K215" i="14" a="1"/>
  <c r="K215" i="14" s="1"/>
  <c r="J215" i="14" a="1"/>
  <c r="J215" i="14" s="1"/>
  <c r="I215" i="14" a="1"/>
  <c r="I215" i="14" s="1"/>
  <c r="G215" i="14"/>
  <c r="H215" i="14" s="1"/>
  <c r="Q214" i="14" a="1"/>
  <c r="Q214" i="14" s="1"/>
  <c r="P214" i="14" a="1"/>
  <c r="P214" i="14" s="1"/>
  <c r="O214" i="14" a="1"/>
  <c r="O214" i="14" s="1"/>
  <c r="N214" i="14" a="1"/>
  <c r="N214" i="14" s="1"/>
  <c r="M214" i="14" a="1"/>
  <c r="M214" i="14" s="1"/>
  <c r="L214" i="14" a="1"/>
  <c r="L214" i="14" s="1"/>
  <c r="K214" i="14" a="1"/>
  <c r="K214" i="14" s="1"/>
  <c r="J214" i="14" a="1"/>
  <c r="J214" i="14" s="1"/>
  <c r="I214" i="14" a="1"/>
  <c r="I214" i="14" s="1"/>
  <c r="G214" i="14"/>
  <c r="H214" i="14" s="1"/>
  <c r="Q213" i="14" a="1"/>
  <c r="Q213" i="14" s="1"/>
  <c r="P213" i="14" a="1"/>
  <c r="P213" i="14" s="1"/>
  <c r="O213" i="14" a="1"/>
  <c r="O213" i="14" s="1"/>
  <c r="N213" i="14" a="1"/>
  <c r="N213" i="14" s="1"/>
  <c r="M213" i="14" a="1"/>
  <c r="M213" i="14" s="1"/>
  <c r="L213" i="14" a="1"/>
  <c r="L213" i="14" s="1"/>
  <c r="K213" i="14" a="1"/>
  <c r="K213" i="14" s="1"/>
  <c r="J213" i="14" a="1"/>
  <c r="J213" i="14" s="1"/>
  <c r="I213" i="14" a="1"/>
  <c r="I213" i="14" s="1"/>
  <c r="G213" i="14"/>
  <c r="H213" i="14" s="1"/>
  <c r="Q212" i="14" a="1"/>
  <c r="Q212" i="14" s="1"/>
  <c r="P212" i="14" a="1"/>
  <c r="P212" i="14" s="1"/>
  <c r="O212" i="14" a="1"/>
  <c r="O212" i="14" s="1"/>
  <c r="N212" i="14" a="1"/>
  <c r="N212" i="14" s="1"/>
  <c r="M212" i="14" a="1"/>
  <c r="M212" i="14" s="1"/>
  <c r="L212" i="14" a="1"/>
  <c r="L212" i="14" s="1"/>
  <c r="K212" i="14" a="1"/>
  <c r="K212" i="14" s="1"/>
  <c r="J212" i="14" a="1"/>
  <c r="J212" i="14" s="1"/>
  <c r="I212" i="14" a="1"/>
  <c r="I212" i="14" s="1"/>
  <c r="G212" i="14"/>
  <c r="H212" i="14" s="1"/>
  <c r="Q211" i="14" a="1"/>
  <c r="Q211" i="14" s="1"/>
  <c r="P211" i="14" a="1"/>
  <c r="P211" i="14" s="1"/>
  <c r="O211" i="14" a="1"/>
  <c r="O211" i="14" s="1"/>
  <c r="N211" i="14" a="1"/>
  <c r="N211" i="14" s="1"/>
  <c r="M211" i="14" a="1"/>
  <c r="M211" i="14" s="1"/>
  <c r="L211" i="14" a="1"/>
  <c r="L211" i="14" s="1"/>
  <c r="K211" i="14" a="1"/>
  <c r="K211" i="14" s="1"/>
  <c r="J211" i="14" a="1"/>
  <c r="J211" i="14" s="1"/>
  <c r="I211" i="14" a="1"/>
  <c r="I211" i="14" s="1"/>
  <c r="G211" i="14"/>
  <c r="H211" i="14" s="1"/>
  <c r="Q210" i="14" a="1"/>
  <c r="Q210" i="14" s="1"/>
  <c r="P210" i="14" a="1"/>
  <c r="P210" i="14" s="1"/>
  <c r="O210" i="14" a="1"/>
  <c r="O210" i="14" s="1"/>
  <c r="N210" i="14" a="1"/>
  <c r="N210" i="14" s="1"/>
  <c r="M210" i="14" a="1"/>
  <c r="M210" i="14" s="1"/>
  <c r="L210" i="14" a="1"/>
  <c r="L210" i="14" s="1"/>
  <c r="K210" i="14" a="1"/>
  <c r="K210" i="14" s="1"/>
  <c r="J210" i="14" a="1"/>
  <c r="J210" i="14" s="1"/>
  <c r="I210" i="14" a="1"/>
  <c r="I210" i="14" s="1"/>
  <c r="G210" i="14"/>
  <c r="H210" i="14" s="1"/>
  <c r="F210" i="14"/>
  <c r="Q208" i="14" a="1"/>
  <c r="Q208" i="14" s="1"/>
  <c r="P208" i="14" a="1"/>
  <c r="P208" i="14" s="1"/>
  <c r="O208" i="14" a="1"/>
  <c r="O208" i="14" s="1"/>
  <c r="N208" i="14" a="1"/>
  <c r="N208" i="14" s="1"/>
  <c r="M208" i="14" a="1"/>
  <c r="M208" i="14" s="1"/>
  <c r="L208" i="14" a="1"/>
  <c r="L208" i="14" s="1"/>
  <c r="K208" i="14" a="1"/>
  <c r="K208" i="14" s="1"/>
  <c r="J208" i="14" a="1"/>
  <c r="J208" i="14" s="1"/>
  <c r="I208" i="14" a="1"/>
  <c r="I208" i="14" s="1"/>
  <c r="G208" i="14"/>
  <c r="H208" i="14" s="1"/>
  <c r="G207" i="14"/>
  <c r="H207" i="14" s="1"/>
  <c r="F207" i="14"/>
  <c r="Q205" i="14" a="1"/>
  <c r="Q205" i="14" s="1"/>
  <c r="P205" i="14" a="1"/>
  <c r="P205" i="14" s="1"/>
  <c r="O205" i="14" a="1"/>
  <c r="O205" i="14" s="1"/>
  <c r="N205" i="14" a="1"/>
  <c r="N205" i="14" s="1"/>
  <c r="M205" i="14" a="1"/>
  <c r="M205" i="14" s="1"/>
  <c r="L205" i="14" a="1"/>
  <c r="L205" i="14" s="1"/>
  <c r="K205" i="14" a="1"/>
  <c r="K205" i="14" s="1"/>
  <c r="J205" i="14" a="1"/>
  <c r="J205" i="14" s="1"/>
  <c r="I205" i="14" a="1"/>
  <c r="I205" i="14" s="1"/>
  <c r="Q204" i="14" a="1"/>
  <c r="Q204" i="14" s="1"/>
  <c r="P204" i="14" a="1"/>
  <c r="P204" i="14" s="1"/>
  <c r="O204" i="14" a="1"/>
  <c r="O204" i="14" s="1"/>
  <c r="N204" i="14" a="1"/>
  <c r="N204" i="14" s="1"/>
  <c r="M204" i="14" a="1"/>
  <c r="M204" i="14" s="1"/>
  <c r="L204" i="14" a="1"/>
  <c r="L204" i="14" s="1"/>
  <c r="K204" i="14" a="1"/>
  <c r="K204" i="14" s="1"/>
  <c r="J204" i="14" a="1"/>
  <c r="J204" i="14" s="1"/>
  <c r="I204" i="14" a="1"/>
  <c r="I204" i="14" s="1"/>
  <c r="H204" i="14"/>
  <c r="F204" i="14"/>
  <c r="Q202" i="14" a="1"/>
  <c r="Q202" i="14" s="1"/>
  <c r="P202" i="14" a="1"/>
  <c r="P202" i="14" s="1"/>
  <c r="O202" i="14" a="1"/>
  <c r="O202" i="14" s="1"/>
  <c r="N202" i="14" a="1"/>
  <c r="N202" i="14" s="1"/>
  <c r="M202" i="14" a="1"/>
  <c r="M202" i="14" s="1"/>
  <c r="L202" i="14" a="1"/>
  <c r="L202" i="14" s="1"/>
  <c r="K202" i="14" a="1"/>
  <c r="K202" i="14" s="1"/>
  <c r="J202" i="14" a="1"/>
  <c r="J202" i="14" s="1"/>
  <c r="I202" i="14" a="1"/>
  <c r="I202" i="14" s="1"/>
  <c r="Q201" i="14" a="1"/>
  <c r="Q201" i="14" s="1"/>
  <c r="P201" i="14" a="1"/>
  <c r="P201" i="14" s="1"/>
  <c r="O201" i="14" a="1"/>
  <c r="O201" i="14" s="1"/>
  <c r="N201" i="14" a="1"/>
  <c r="N201" i="14" s="1"/>
  <c r="M201" i="14" a="1"/>
  <c r="M201" i="14" s="1"/>
  <c r="L201" i="14" a="1"/>
  <c r="L201" i="14" s="1"/>
  <c r="K201" i="14" a="1"/>
  <c r="K201" i="14" s="1"/>
  <c r="J201" i="14" a="1"/>
  <c r="J201" i="14" s="1"/>
  <c r="I201" i="14" a="1"/>
  <c r="I201" i="14" s="1"/>
  <c r="G201" i="14"/>
  <c r="H201" i="14" s="1"/>
  <c r="G200" i="14"/>
  <c r="H200" i="14" s="1"/>
  <c r="G199" i="14"/>
  <c r="H199" i="14" s="1"/>
  <c r="P198" i="14" a="1"/>
  <c r="P198" i="14" s="1"/>
  <c r="G198" i="14"/>
  <c r="H198" i="14" s="1"/>
  <c r="G197" i="14"/>
  <c r="H197" i="14" s="1"/>
  <c r="G196" i="14"/>
  <c r="H196" i="14" s="1"/>
  <c r="F196" i="14"/>
  <c r="Q194" i="14" a="1"/>
  <c r="Q194" i="14" s="1"/>
  <c r="P194" i="14" a="1"/>
  <c r="P194" i="14" s="1"/>
  <c r="O194" i="14" a="1"/>
  <c r="O194" i="14" s="1"/>
  <c r="N194" i="14" a="1"/>
  <c r="N194" i="14" s="1"/>
  <c r="M194" i="14" a="1"/>
  <c r="M194" i="14" s="1"/>
  <c r="L194" i="14" a="1"/>
  <c r="L194" i="14" s="1"/>
  <c r="K194" i="14" a="1"/>
  <c r="K194" i="14" s="1"/>
  <c r="J194" i="14" a="1"/>
  <c r="J194" i="14" s="1"/>
  <c r="I194" i="14" a="1"/>
  <c r="I194" i="14" s="1"/>
  <c r="Q193" i="14" a="1"/>
  <c r="Q193" i="14" s="1"/>
  <c r="P193" i="14" a="1"/>
  <c r="P193" i="14" s="1"/>
  <c r="O193" i="14" a="1"/>
  <c r="O193" i="14" s="1"/>
  <c r="N193" i="14" a="1"/>
  <c r="N193" i="14" s="1"/>
  <c r="M193" i="14" a="1"/>
  <c r="M193" i="14" s="1"/>
  <c r="L193" i="14" a="1"/>
  <c r="L193" i="14" s="1"/>
  <c r="K193" i="14" a="1"/>
  <c r="K193" i="14" s="1"/>
  <c r="J193" i="14" a="1"/>
  <c r="J193" i="14" s="1"/>
  <c r="I193" i="14" a="1"/>
  <c r="I193" i="14" s="1"/>
  <c r="G193" i="14"/>
  <c r="H193" i="14" s="1"/>
  <c r="F193" i="14"/>
  <c r="Q191" i="14" a="1"/>
  <c r="Q191" i="14" s="1"/>
  <c r="P191" i="14" a="1"/>
  <c r="P191" i="14" s="1"/>
  <c r="O191" i="14" a="1"/>
  <c r="O191" i="14" s="1"/>
  <c r="N191" i="14" a="1"/>
  <c r="N191" i="14" s="1"/>
  <c r="M191" i="14" a="1"/>
  <c r="M191" i="14" s="1"/>
  <c r="L191" i="14" a="1"/>
  <c r="L191" i="14" s="1"/>
  <c r="K191" i="14" a="1"/>
  <c r="K191" i="14" s="1"/>
  <c r="J191" i="14" a="1"/>
  <c r="J191" i="14" s="1"/>
  <c r="I191" i="14" a="1"/>
  <c r="I191" i="14" s="1"/>
  <c r="Q190" i="14" a="1"/>
  <c r="Q190" i="14" s="1"/>
  <c r="P190" i="14" a="1"/>
  <c r="P190" i="14" s="1"/>
  <c r="O190" i="14" a="1"/>
  <c r="O190" i="14" s="1"/>
  <c r="N190" i="14" a="1"/>
  <c r="N190" i="14" s="1"/>
  <c r="M190" i="14" a="1"/>
  <c r="M190" i="14" s="1"/>
  <c r="L190" i="14" a="1"/>
  <c r="L190" i="14" s="1"/>
  <c r="K190" i="14" a="1"/>
  <c r="K190" i="14" s="1"/>
  <c r="J190" i="14" a="1"/>
  <c r="J190" i="14" s="1"/>
  <c r="I190" i="14" a="1"/>
  <c r="I190" i="14" s="1"/>
  <c r="G190" i="14"/>
  <c r="H190" i="14" s="1"/>
  <c r="G189" i="14"/>
  <c r="H189" i="14" s="1"/>
  <c r="Q188" i="14" a="1"/>
  <c r="Q188" i="14" s="1"/>
  <c r="P188" i="14" a="1"/>
  <c r="P188" i="14" s="1"/>
  <c r="O188" i="14" a="1"/>
  <c r="O188" i="14" s="1"/>
  <c r="N188" i="14" a="1"/>
  <c r="N188" i="14" s="1"/>
  <c r="M188" i="14" a="1"/>
  <c r="M188" i="14" s="1"/>
  <c r="L188" i="14" a="1"/>
  <c r="L188" i="14" s="1"/>
  <c r="K188" i="14" a="1"/>
  <c r="K188" i="14" s="1"/>
  <c r="J188" i="14" a="1"/>
  <c r="J188" i="14" s="1"/>
  <c r="I188" i="14" a="1"/>
  <c r="I188" i="14" s="1"/>
  <c r="G188" i="14"/>
  <c r="F188" i="14"/>
  <c r="Q186" i="14" a="1"/>
  <c r="Q186" i="14" s="1"/>
  <c r="P186" i="14" a="1"/>
  <c r="P186" i="14" s="1"/>
  <c r="O186" i="14" a="1"/>
  <c r="O186" i="14" s="1"/>
  <c r="N186" i="14" a="1"/>
  <c r="N186" i="14" s="1"/>
  <c r="M186" i="14" a="1"/>
  <c r="M186" i="14" s="1"/>
  <c r="L186" i="14" a="1"/>
  <c r="L186" i="14" s="1"/>
  <c r="K186" i="14" a="1"/>
  <c r="K186" i="14" s="1"/>
  <c r="J186" i="14" a="1"/>
  <c r="J186" i="14" s="1"/>
  <c r="I186" i="14" a="1"/>
  <c r="I186" i="14" s="1"/>
  <c r="Q185" i="14" a="1"/>
  <c r="Q185" i="14" s="1"/>
  <c r="P185" i="14" a="1"/>
  <c r="P185" i="14" s="1"/>
  <c r="O185" i="14" a="1"/>
  <c r="O185" i="14" s="1"/>
  <c r="N185" i="14" a="1"/>
  <c r="N185" i="14" s="1"/>
  <c r="M185" i="14" a="1"/>
  <c r="M185" i="14" s="1"/>
  <c r="L185" i="14" a="1"/>
  <c r="L185" i="14" s="1"/>
  <c r="K185" i="14" a="1"/>
  <c r="K185" i="14" s="1"/>
  <c r="J185" i="14" a="1"/>
  <c r="J185" i="14" s="1"/>
  <c r="I185" i="14" a="1"/>
  <c r="I185" i="14" s="1"/>
  <c r="G185" i="14"/>
  <c r="H185" i="14" s="1"/>
  <c r="G184" i="14"/>
  <c r="H184" i="14" s="1"/>
  <c r="F184" i="14"/>
  <c r="Q182" i="14" a="1"/>
  <c r="Q182" i="14" s="1"/>
  <c r="P182" i="14" a="1"/>
  <c r="P182" i="14" s="1"/>
  <c r="O182" i="14" a="1"/>
  <c r="O182" i="14" s="1"/>
  <c r="N182" i="14" a="1"/>
  <c r="N182" i="14" s="1"/>
  <c r="M182" i="14" a="1"/>
  <c r="M182" i="14" s="1"/>
  <c r="L182" i="14" a="1"/>
  <c r="L182" i="14" s="1"/>
  <c r="K182" i="14" a="1"/>
  <c r="K182" i="14" s="1"/>
  <c r="J182" i="14" a="1"/>
  <c r="J182" i="14" s="1"/>
  <c r="I182" i="14" a="1"/>
  <c r="I182" i="14" s="1"/>
  <c r="H182" i="14"/>
  <c r="F182" i="14"/>
  <c r="Q180" i="14" a="1"/>
  <c r="Q180" i="14" s="1"/>
  <c r="P180" i="14" a="1"/>
  <c r="P180" i="14" s="1"/>
  <c r="O180" i="14" a="1"/>
  <c r="O180" i="14" s="1"/>
  <c r="N180" i="14" a="1"/>
  <c r="N180" i="14" s="1"/>
  <c r="M180" i="14" a="1"/>
  <c r="M180" i="14" s="1"/>
  <c r="L180" i="14" a="1"/>
  <c r="L180" i="14" s="1"/>
  <c r="K180" i="14" a="1"/>
  <c r="K180" i="14" s="1"/>
  <c r="J180" i="14" a="1"/>
  <c r="J180" i="14" s="1"/>
  <c r="I180" i="14" a="1"/>
  <c r="I180" i="14" s="1"/>
  <c r="H180" i="14"/>
  <c r="Q179" i="14" a="1"/>
  <c r="Q179" i="14" s="1"/>
  <c r="P179" i="14" a="1"/>
  <c r="P179" i="14" s="1"/>
  <c r="O179" i="14" a="1"/>
  <c r="O179" i="14" s="1"/>
  <c r="N179" i="14" a="1"/>
  <c r="N179" i="14" s="1"/>
  <c r="M179" i="14" a="1"/>
  <c r="M179" i="14" s="1"/>
  <c r="L179" i="14" a="1"/>
  <c r="L179" i="14" s="1"/>
  <c r="K179" i="14" a="1"/>
  <c r="K179" i="14" s="1"/>
  <c r="J179" i="14" a="1"/>
  <c r="J179" i="14" s="1"/>
  <c r="I179" i="14" a="1"/>
  <c r="I179" i="14" s="1"/>
  <c r="G179" i="14"/>
  <c r="H179" i="14" s="1"/>
  <c r="Q178" i="14" a="1"/>
  <c r="Q178" i="14" s="1"/>
  <c r="P178" i="14" a="1"/>
  <c r="P178" i="14" s="1"/>
  <c r="O178" i="14" a="1"/>
  <c r="O178" i="14" s="1"/>
  <c r="N178" i="14" a="1"/>
  <c r="N178" i="14" s="1"/>
  <c r="M178" i="14" a="1"/>
  <c r="M178" i="14" s="1"/>
  <c r="L178" i="14" a="1"/>
  <c r="L178" i="14" s="1"/>
  <c r="K178" i="14" a="1"/>
  <c r="K178" i="14" s="1"/>
  <c r="J178" i="14" a="1"/>
  <c r="J178" i="14" s="1"/>
  <c r="I178" i="14" a="1"/>
  <c r="I178" i="14" s="1"/>
  <c r="G178" i="14"/>
  <c r="H178" i="14" s="1"/>
  <c r="Q177" i="14" a="1"/>
  <c r="Q177" i="14" s="1"/>
  <c r="P177" i="14" a="1"/>
  <c r="P177" i="14" s="1"/>
  <c r="O177" i="14" a="1"/>
  <c r="O177" i="14" s="1"/>
  <c r="N177" i="14" a="1"/>
  <c r="N177" i="14" s="1"/>
  <c r="M177" i="14" a="1"/>
  <c r="M177" i="14" s="1"/>
  <c r="L177" i="14" a="1"/>
  <c r="L177" i="14" s="1"/>
  <c r="K177" i="14" a="1"/>
  <c r="K177" i="14" s="1"/>
  <c r="J177" i="14" a="1"/>
  <c r="J177" i="14" s="1"/>
  <c r="I177" i="14" a="1"/>
  <c r="I177" i="14" s="1"/>
  <c r="G177" i="14"/>
  <c r="H177" i="14" s="1"/>
  <c r="F177" i="14"/>
  <c r="Q175" i="14" a="1"/>
  <c r="Q175" i="14" s="1"/>
  <c r="P175" i="14" a="1"/>
  <c r="P175" i="14" s="1"/>
  <c r="O175" i="14" a="1"/>
  <c r="O175" i="14" s="1"/>
  <c r="N175" i="14" a="1"/>
  <c r="N175" i="14" s="1"/>
  <c r="M175" i="14" a="1"/>
  <c r="M175" i="14" s="1"/>
  <c r="L175" i="14" a="1"/>
  <c r="L175" i="14" s="1"/>
  <c r="K175" i="14" a="1"/>
  <c r="K175" i="14" s="1"/>
  <c r="J175" i="14" a="1"/>
  <c r="J175" i="14" s="1"/>
  <c r="I175" i="14" a="1"/>
  <c r="I175" i="14" s="1"/>
  <c r="G175" i="14"/>
  <c r="H175" i="14" s="1"/>
  <c r="P174" i="14" a="1"/>
  <c r="P174" i="14" s="1"/>
  <c r="G174" i="14"/>
  <c r="H174" i="14" s="1"/>
  <c r="G173" i="14"/>
  <c r="H173" i="14" s="1"/>
  <c r="G172" i="14"/>
  <c r="H172" i="14" s="1"/>
  <c r="G171" i="14"/>
  <c r="H171" i="14" s="1"/>
  <c r="G170" i="14"/>
  <c r="H170" i="14" s="1"/>
  <c r="G169" i="14"/>
  <c r="H169" i="14" s="1"/>
  <c r="G168" i="14"/>
  <c r="H168" i="14" s="1"/>
  <c r="G167" i="14"/>
  <c r="H167" i="14" s="1"/>
  <c r="G166" i="14"/>
  <c r="H166" i="14" s="1"/>
  <c r="F166" i="14"/>
  <c r="Q164" i="14" a="1"/>
  <c r="Q164" i="14" s="1"/>
  <c r="P164" i="14" a="1"/>
  <c r="P164" i="14" s="1"/>
  <c r="O164" i="14" a="1"/>
  <c r="O164" i="14" s="1"/>
  <c r="N164" i="14" a="1"/>
  <c r="N164" i="14" s="1"/>
  <c r="M164" i="14" a="1"/>
  <c r="M164" i="14" s="1"/>
  <c r="L164" i="14" a="1"/>
  <c r="L164" i="14" s="1"/>
  <c r="K164" i="14" a="1"/>
  <c r="K164" i="14" s="1"/>
  <c r="J164" i="14" a="1"/>
  <c r="J164" i="14" s="1"/>
  <c r="I164" i="14" a="1"/>
  <c r="I164" i="14" s="1"/>
  <c r="G164" i="14"/>
  <c r="H164" i="14" s="1"/>
  <c r="Q163" i="14" a="1"/>
  <c r="Q163" i="14" s="1"/>
  <c r="I163" i="14" a="1"/>
  <c r="I163" i="14" s="1"/>
  <c r="G163" i="14"/>
  <c r="H163" i="14" s="1"/>
  <c r="Q162" i="14" a="1"/>
  <c r="Q162" i="14" s="1"/>
  <c r="G162" i="14"/>
  <c r="H162" i="14" s="1"/>
  <c r="Q161" i="14" a="1"/>
  <c r="Q161" i="14" s="1"/>
  <c r="G161" i="14"/>
  <c r="H161" i="14" s="1"/>
  <c r="Q160" i="14" a="1"/>
  <c r="Q160" i="14" s="1"/>
  <c r="I160" i="14" a="1"/>
  <c r="I160" i="14" s="1"/>
  <c r="G160" i="14"/>
  <c r="H160" i="14" s="1"/>
  <c r="Q159" i="14" a="1"/>
  <c r="Q159" i="14" s="1"/>
  <c r="G159" i="14"/>
  <c r="H159" i="14" s="1"/>
  <c r="Q158" i="14" a="1"/>
  <c r="Q158" i="14" s="1"/>
  <c r="G158" i="14"/>
  <c r="H158" i="14" s="1"/>
  <c r="Q157" i="14" a="1"/>
  <c r="Q157" i="14" s="1"/>
  <c r="G157" i="14"/>
  <c r="H157" i="14" s="1"/>
  <c r="F157" i="14"/>
  <c r="Q155" i="14" a="1"/>
  <c r="Q155" i="14" s="1"/>
  <c r="P155" i="14" a="1"/>
  <c r="P155" i="14" s="1"/>
  <c r="O155" i="14" a="1"/>
  <c r="O155" i="14" s="1"/>
  <c r="N155" i="14" a="1"/>
  <c r="N155" i="14" s="1"/>
  <c r="M155" i="14" a="1"/>
  <c r="M155" i="14" s="1"/>
  <c r="L155" i="14" a="1"/>
  <c r="L155" i="14" s="1"/>
  <c r="K155" i="14" a="1"/>
  <c r="K155" i="14" s="1"/>
  <c r="J155" i="14" a="1"/>
  <c r="J155" i="14" s="1"/>
  <c r="I155" i="14" a="1"/>
  <c r="I155" i="14" s="1"/>
  <c r="G155" i="14"/>
  <c r="H155" i="14" s="1"/>
  <c r="Q154" i="14" a="1"/>
  <c r="Q154" i="14" s="1"/>
  <c r="G154" i="14"/>
  <c r="H154" i="14" s="1"/>
  <c r="Q153" i="14" a="1"/>
  <c r="Q153" i="14" s="1"/>
  <c r="I153" i="14" a="1"/>
  <c r="I153" i="14" s="1"/>
  <c r="G153" i="14"/>
  <c r="H153" i="14" s="1"/>
  <c r="Q152" i="14" a="1"/>
  <c r="Q152" i="14" s="1"/>
  <c r="G152" i="14"/>
  <c r="H152" i="14" s="1"/>
  <c r="Q151" i="14" a="1"/>
  <c r="Q151" i="14" s="1"/>
  <c r="G151" i="14"/>
  <c r="H151" i="14" s="1"/>
  <c r="Q150" i="14" a="1"/>
  <c r="Q150" i="14" s="1"/>
  <c r="G150" i="14"/>
  <c r="H150" i="14" s="1"/>
  <c r="F150" i="14"/>
  <c r="Q148" i="14" a="1"/>
  <c r="Q148" i="14" s="1"/>
  <c r="P148" i="14" a="1"/>
  <c r="P148" i="14" s="1"/>
  <c r="O148" i="14" a="1"/>
  <c r="O148" i="14" s="1"/>
  <c r="N148" i="14" a="1"/>
  <c r="N148" i="14" s="1"/>
  <c r="M148" i="14" a="1"/>
  <c r="M148" i="14" s="1"/>
  <c r="L148" i="14" a="1"/>
  <c r="L148" i="14" s="1"/>
  <c r="K148" i="14" a="1"/>
  <c r="K148" i="14" s="1"/>
  <c r="J148" i="14" a="1"/>
  <c r="J148" i="14" s="1"/>
  <c r="I148" i="14" a="1"/>
  <c r="I148" i="14" s="1"/>
  <c r="G148" i="14"/>
  <c r="H148" i="14" s="1"/>
  <c r="Q147" i="14" a="1"/>
  <c r="Q147" i="14" s="1"/>
  <c r="G147" i="14"/>
  <c r="H147" i="14" s="1"/>
  <c r="Q146" i="14" a="1"/>
  <c r="Q146" i="14" s="1"/>
  <c r="I146" i="14" a="1"/>
  <c r="I146" i="14" s="1"/>
  <c r="G146" i="14"/>
  <c r="H146" i="14" s="1"/>
  <c r="Q145" i="14" a="1"/>
  <c r="Q145" i="14" s="1"/>
  <c r="P145" i="14" a="1"/>
  <c r="P145" i="14" s="1"/>
  <c r="N145" i="14" a="1"/>
  <c r="N145" i="14" s="1"/>
  <c r="M145" i="14" a="1"/>
  <c r="M145" i="14" s="1"/>
  <c r="L145" i="14" a="1"/>
  <c r="L145" i="14" s="1"/>
  <c r="K145" i="14" a="1"/>
  <c r="K145" i="14" s="1"/>
  <c r="J145" i="14" a="1"/>
  <c r="J145" i="14" s="1"/>
  <c r="I145" i="14" a="1"/>
  <c r="I145" i="14" s="1"/>
  <c r="G145" i="14"/>
  <c r="H145" i="14" s="1"/>
  <c r="Q144" i="14" a="1"/>
  <c r="Q144" i="14" s="1"/>
  <c r="P144" i="14" a="1"/>
  <c r="P144" i="14" s="1"/>
  <c r="O144" i="14" a="1"/>
  <c r="O144" i="14" s="1"/>
  <c r="N144" i="14" a="1"/>
  <c r="N144" i="14" s="1"/>
  <c r="M144" i="14" a="1"/>
  <c r="M144" i="14" s="1"/>
  <c r="L144" i="14" a="1"/>
  <c r="L144" i="14" s="1"/>
  <c r="K144" i="14" a="1"/>
  <c r="K144" i="14" s="1"/>
  <c r="J144" i="14" a="1"/>
  <c r="J144" i="14" s="1"/>
  <c r="I144" i="14" a="1"/>
  <c r="I144" i="14" s="1"/>
  <c r="G144" i="14"/>
  <c r="H144" i="14" s="1"/>
  <c r="Q143" i="14" a="1"/>
  <c r="Q143" i="14" s="1"/>
  <c r="P143" i="14" a="1"/>
  <c r="P143" i="14" s="1"/>
  <c r="O143" i="14" a="1"/>
  <c r="O143" i="14" s="1"/>
  <c r="N143" i="14" a="1"/>
  <c r="N143" i="14" s="1"/>
  <c r="M143" i="14" a="1"/>
  <c r="M143" i="14" s="1"/>
  <c r="L143" i="14" a="1"/>
  <c r="L143" i="14" s="1"/>
  <c r="K143" i="14" a="1"/>
  <c r="K143" i="14" s="1"/>
  <c r="J143" i="14" a="1"/>
  <c r="J143" i="14" s="1"/>
  <c r="I143" i="14" a="1"/>
  <c r="I143" i="14" s="1"/>
  <c r="G143" i="14"/>
  <c r="H143" i="14" s="1"/>
  <c r="Q142" i="14" a="1"/>
  <c r="Q142" i="14" s="1"/>
  <c r="G142" i="14"/>
  <c r="H142" i="14" s="1"/>
  <c r="Q141" i="14" a="1"/>
  <c r="Q141" i="14" s="1"/>
  <c r="I141" i="14" a="1"/>
  <c r="I141" i="14" s="1"/>
  <c r="G141" i="14"/>
  <c r="H141" i="14" s="1"/>
  <c r="Q140" i="14" a="1"/>
  <c r="Q140" i="14" s="1"/>
  <c r="G140" i="14"/>
  <c r="H140" i="14" s="1"/>
  <c r="F140" i="14"/>
  <c r="Q138" i="14" a="1"/>
  <c r="Q138" i="14" s="1"/>
  <c r="P138" i="14" a="1"/>
  <c r="P138" i="14" s="1"/>
  <c r="O138" i="14" a="1"/>
  <c r="O138" i="14" s="1"/>
  <c r="N138" i="14" a="1"/>
  <c r="N138" i="14" s="1"/>
  <c r="M138" i="14" a="1"/>
  <c r="M138" i="14" s="1"/>
  <c r="L138" i="14" a="1"/>
  <c r="L138" i="14" s="1"/>
  <c r="K138" i="14" a="1"/>
  <c r="K138" i="14" s="1"/>
  <c r="J138" i="14" a="1"/>
  <c r="J138" i="14" s="1"/>
  <c r="I138" i="14" a="1"/>
  <c r="I138" i="14" s="1"/>
  <c r="G138" i="14"/>
  <c r="H138" i="14" s="1"/>
  <c r="F138" i="14"/>
  <c r="Q136" i="14" a="1"/>
  <c r="Q136" i="14" s="1"/>
  <c r="P136" i="14" a="1"/>
  <c r="P136" i="14" s="1"/>
  <c r="O136" i="14" a="1"/>
  <c r="O136" i="14" s="1"/>
  <c r="N136" i="14" a="1"/>
  <c r="N136" i="14" s="1"/>
  <c r="M136" i="14" a="1"/>
  <c r="M136" i="14" s="1"/>
  <c r="L136" i="14" a="1"/>
  <c r="L136" i="14" s="1"/>
  <c r="K136" i="14" a="1"/>
  <c r="K136" i="14" s="1"/>
  <c r="J136" i="14" a="1"/>
  <c r="J136" i="14" s="1"/>
  <c r="I136" i="14" a="1"/>
  <c r="I136" i="14" s="1"/>
  <c r="G136" i="14"/>
  <c r="H136" i="14" s="1"/>
  <c r="G135" i="14"/>
  <c r="H135" i="14" s="1"/>
  <c r="F135" i="14"/>
  <c r="Q133" i="14" a="1"/>
  <c r="Q133" i="14" s="1"/>
  <c r="P133" i="14" a="1"/>
  <c r="P133" i="14" s="1"/>
  <c r="O133" i="14" a="1"/>
  <c r="O133" i="14" s="1"/>
  <c r="N133" i="14" a="1"/>
  <c r="N133" i="14" s="1"/>
  <c r="M133" i="14" a="1"/>
  <c r="M133" i="14" s="1"/>
  <c r="L133" i="14" a="1"/>
  <c r="L133" i="14" s="1"/>
  <c r="K133" i="14" a="1"/>
  <c r="K133" i="14" s="1"/>
  <c r="J133" i="14" a="1"/>
  <c r="J133" i="14" s="1"/>
  <c r="I133" i="14" a="1"/>
  <c r="I133" i="14" s="1"/>
  <c r="G133" i="14"/>
  <c r="H133" i="14" s="1"/>
  <c r="Q132" i="14" a="1"/>
  <c r="Q132" i="14" s="1"/>
  <c r="P132" i="14" a="1"/>
  <c r="P132" i="14" s="1"/>
  <c r="O132" i="14" a="1"/>
  <c r="O132" i="14" s="1"/>
  <c r="N132" i="14" a="1"/>
  <c r="N132" i="14" s="1"/>
  <c r="M132" i="14" a="1"/>
  <c r="M132" i="14" s="1"/>
  <c r="L132" i="14" a="1"/>
  <c r="L132" i="14" s="1"/>
  <c r="K132" i="14" a="1"/>
  <c r="K132" i="14" s="1"/>
  <c r="J132" i="14" a="1"/>
  <c r="J132" i="14" s="1"/>
  <c r="I132" i="14" a="1"/>
  <c r="I132" i="14" s="1"/>
  <c r="G132" i="14"/>
  <c r="H132" i="14" s="1"/>
  <c r="F132" i="14"/>
  <c r="Q130" i="14" a="1"/>
  <c r="Q130" i="14" s="1"/>
  <c r="P130" i="14" a="1"/>
  <c r="P130" i="14" s="1"/>
  <c r="O130" i="14" a="1"/>
  <c r="O130" i="14" s="1"/>
  <c r="N130" i="14" a="1"/>
  <c r="N130" i="14" s="1"/>
  <c r="M130" i="14" a="1"/>
  <c r="M130" i="14" s="1"/>
  <c r="L130" i="14" a="1"/>
  <c r="L130" i="14" s="1"/>
  <c r="K130" i="14" a="1"/>
  <c r="K130" i="14" s="1"/>
  <c r="J130" i="14" a="1"/>
  <c r="J130" i="14" s="1"/>
  <c r="I130" i="14" a="1"/>
  <c r="I130" i="14" s="1"/>
  <c r="G130" i="14"/>
  <c r="H130" i="14" s="1"/>
  <c r="Q129" i="14" a="1"/>
  <c r="Q129" i="14" s="1"/>
  <c r="P129" i="14" a="1"/>
  <c r="P129" i="14" s="1"/>
  <c r="O129" i="14" a="1"/>
  <c r="O129" i="14" s="1"/>
  <c r="N129" i="14" a="1"/>
  <c r="N129" i="14" s="1"/>
  <c r="M129" i="14" a="1"/>
  <c r="M129" i="14" s="1"/>
  <c r="L129" i="14" a="1"/>
  <c r="L129" i="14" s="1"/>
  <c r="K129" i="14" a="1"/>
  <c r="K129" i="14" s="1"/>
  <c r="J129" i="14" a="1"/>
  <c r="J129" i="14" s="1"/>
  <c r="I129" i="14" a="1"/>
  <c r="I129" i="14" s="1"/>
  <c r="G129" i="14"/>
  <c r="H129" i="14" s="1"/>
  <c r="F129" i="14"/>
  <c r="Q127" i="14" a="1"/>
  <c r="Q127" i="14" s="1"/>
  <c r="P127" i="14" a="1"/>
  <c r="P127" i="14" s="1"/>
  <c r="O127" i="14" a="1"/>
  <c r="O127" i="14" s="1"/>
  <c r="N127" i="14" a="1"/>
  <c r="N127" i="14" s="1"/>
  <c r="M127" i="14" a="1"/>
  <c r="M127" i="14" s="1"/>
  <c r="L127" i="14" a="1"/>
  <c r="L127" i="14" s="1"/>
  <c r="K127" i="14" a="1"/>
  <c r="K127" i="14" s="1"/>
  <c r="J127" i="14" a="1"/>
  <c r="J127" i="14" s="1"/>
  <c r="I127" i="14" a="1"/>
  <c r="I127" i="14" s="1"/>
  <c r="G127" i="14"/>
  <c r="H127" i="14" s="1"/>
  <c r="G126" i="14"/>
  <c r="H126" i="14" s="1"/>
  <c r="F126" i="14"/>
  <c r="Q124" i="14" a="1"/>
  <c r="Q124" i="14" s="1"/>
  <c r="P124" i="14" a="1"/>
  <c r="P124" i="14" s="1"/>
  <c r="O124" i="14" a="1"/>
  <c r="O124" i="14" s="1"/>
  <c r="N124" i="14" a="1"/>
  <c r="N124" i="14" s="1"/>
  <c r="M124" i="14" a="1"/>
  <c r="M124" i="14" s="1"/>
  <c r="L124" i="14" a="1"/>
  <c r="L124" i="14" s="1"/>
  <c r="K124" i="14" a="1"/>
  <c r="K124" i="14" s="1"/>
  <c r="J124" i="14" a="1"/>
  <c r="J124" i="14" s="1"/>
  <c r="I124" i="14" a="1"/>
  <c r="I124" i="14" s="1"/>
  <c r="G124" i="14"/>
  <c r="H124" i="14" s="1"/>
  <c r="G123" i="14"/>
  <c r="H123" i="14" s="1"/>
  <c r="G122" i="14"/>
  <c r="H122" i="14" s="1"/>
  <c r="G121" i="14"/>
  <c r="H121" i="14" s="1"/>
  <c r="P120" i="14" a="1"/>
  <c r="P120" i="14" s="1"/>
  <c r="G120" i="14"/>
  <c r="H120" i="14" s="1"/>
  <c r="G119" i="14"/>
  <c r="H119" i="14" s="1"/>
  <c r="G118" i="14"/>
  <c r="H118" i="14" s="1"/>
  <c r="G117" i="14"/>
  <c r="H117" i="14" s="1"/>
  <c r="G116" i="14"/>
  <c r="H116" i="14" s="1"/>
  <c r="G115" i="14"/>
  <c r="H115" i="14" s="1"/>
  <c r="F115" i="14"/>
  <c r="Q113" i="14" a="1"/>
  <c r="Q113" i="14" s="1"/>
  <c r="P113" i="14" a="1"/>
  <c r="P113" i="14" s="1"/>
  <c r="O113" i="14" a="1"/>
  <c r="O113" i="14" s="1"/>
  <c r="N113" i="14" a="1"/>
  <c r="N113" i="14" s="1"/>
  <c r="M113" i="14" a="1"/>
  <c r="M113" i="14" s="1"/>
  <c r="L113" i="14" a="1"/>
  <c r="L113" i="14" s="1"/>
  <c r="K113" i="14" a="1"/>
  <c r="K113" i="14" s="1"/>
  <c r="J113" i="14" a="1"/>
  <c r="J113" i="14" s="1"/>
  <c r="I113" i="14" a="1"/>
  <c r="I113" i="14" s="1"/>
  <c r="G113" i="14"/>
  <c r="H113" i="14" s="1"/>
  <c r="G112" i="14"/>
  <c r="H112" i="14" s="1"/>
  <c r="Q111" i="14" a="1"/>
  <c r="Q111" i="14" s="1"/>
  <c r="I111" i="14" a="1"/>
  <c r="I111" i="14" s="1"/>
  <c r="G111" i="14"/>
  <c r="H111" i="14" s="1"/>
  <c r="Q110" i="14" a="1"/>
  <c r="Q110" i="14" s="1"/>
  <c r="G110" i="14"/>
  <c r="H110" i="14" s="1"/>
  <c r="G109" i="14"/>
  <c r="H109" i="14" s="1"/>
  <c r="G108" i="14"/>
  <c r="H108" i="14" s="1"/>
  <c r="P107" i="14" a="1"/>
  <c r="P107" i="14" s="1"/>
  <c r="G107" i="14"/>
  <c r="H107" i="14" s="1"/>
  <c r="G106" i="14"/>
  <c r="H106" i="14" s="1"/>
  <c r="G105" i="14"/>
  <c r="H105" i="14" s="1"/>
  <c r="G104" i="14"/>
  <c r="H104" i="14" s="1"/>
  <c r="G103" i="14"/>
  <c r="H103" i="14" s="1"/>
  <c r="G102" i="14"/>
  <c r="H102" i="14" s="1"/>
  <c r="G101" i="14"/>
  <c r="H101" i="14" s="1"/>
  <c r="F101" i="14"/>
  <c r="Q99" i="14" a="1"/>
  <c r="Q99" i="14" s="1"/>
  <c r="P99" i="14" a="1"/>
  <c r="P99" i="14" s="1"/>
  <c r="O99" i="14" a="1"/>
  <c r="O99" i="14" s="1"/>
  <c r="N99" i="14" a="1"/>
  <c r="N99" i="14" s="1"/>
  <c r="M99" i="14" a="1"/>
  <c r="M99" i="14" s="1"/>
  <c r="L99" i="14" a="1"/>
  <c r="L99" i="14" s="1"/>
  <c r="K99" i="14" a="1"/>
  <c r="K99" i="14" s="1"/>
  <c r="J99" i="14" a="1"/>
  <c r="J99" i="14" s="1"/>
  <c r="I99" i="14" a="1"/>
  <c r="I99" i="14" s="1"/>
  <c r="G99" i="14"/>
  <c r="H99" i="14" s="1"/>
  <c r="G98" i="14"/>
  <c r="H98" i="14" s="1"/>
  <c r="Q97" i="14" a="1"/>
  <c r="Q97" i="14" s="1"/>
  <c r="I97" i="14" a="1"/>
  <c r="I97" i="14" s="1"/>
  <c r="G97" i="14"/>
  <c r="H97" i="14" s="1"/>
  <c r="Q96" i="14" a="1"/>
  <c r="Q96" i="14" s="1"/>
  <c r="G96" i="14"/>
  <c r="H96" i="14" s="1"/>
  <c r="Q95" i="14" a="1"/>
  <c r="Q95" i="14" s="1"/>
  <c r="G95" i="14"/>
  <c r="H95" i="14" s="1"/>
  <c r="Q94" i="14" a="1"/>
  <c r="Q94" i="14" s="1"/>
  <c r="G94" i="14"/>
  <c r="H94" i="14" s="1"/>
  <c r="Q93" i="14" a="1"/>
  <c r="Q93" i="14" s="1"/>
  <c r="G93" i="14"/>
  <c r="H93" i="14" s="1"/>
  <c r="Q92" i="14" a="1"/>
  <c r="Q92" i="14" s="1"/>
  <c r="I92" i="14" a="1"/>
  <c r="I92" i="14" s="1"/>
  <c r="G92" i="14"/>
  <c r="H92" i="14" s="1"/>
  <c r="Q91" i="14" a="1"/>
  <c r="Q91" i="14" s="1"/>
  <c r="G91" i="14"/>
  <c r="H91" i="14" s="1"/>
  <c r="Q90" i="14" a="1"/>
  <c r="Q90" i="14" s="1"/>
  <c r="I90" i="14" a="1"/>
  <c r="I90" i="14" s="1"/>
  <c r="G90" i="14"/>
  <c r="H90" i="14" s="1"/>
  <c r="Q89" i="14" a="1"/>
  <c r="Q89" i="14" s="1"/>
  <c r="G89" i="14"/>
  <c r="H89" i="14" s="1"/>
  <c r="Q88" i="14" a="1"/>
  <c r="Q88" i="14" s="1"/>
  <c r="G88" i="14"/>
  <c r="H88" i="14" s="1"/>
  <c r="Q87" i="14" a="1"/>
  <c r="Q87" i="14" s="1"/>
  <c r="G87" i="14"/>
  <c r="H87" i="14" s="1"/>
  <c r="Q86" i="14" a="1"/>
  <c r="Q86" i="14" s="1"/>
  <c r="I86" i="14" a="1"/>
  <c r="I86" i="14" s="1"/>
  <c r="G86" i="14"/>
  <c r="H86" i="14" s="1"/>
  <c r="Q85" i="14" a="1"/>
  <c r="Q85" i="14" s="1"/>
  <c r="G85" i="14"/>
  <c r="H85" i="14" s="1"/>
  <c r="G84" i="14"/>
  <c r="H84" i="14" s="1"/>
  <c r="Q83" i="14" a="1"/>
  <c r="Q83" i="14" s="1"/>
  <c r="G83" i="14"/>
  <c r="H83" i="14" s="1"/>
  <c r="Q82" i="14" a="1"/>
  <c r="Q82" i="14" s="1"/>
  <c r="P82" i="14" a="1"/>
  <c r="P82" i="14" s="1"/>
  <c r="N82" i="14" a="1"/>
  <c r="N82" i="14" s="1"/>
  <c r="M82" i="14" a="1"/>
  <c r="M82" i="14" s="1"/>
  <c r="L82" i="14" a="1"/>
  <c r="L82" i="14" s="1"/>
  <c r="K82" i="14" a="1"/>
  <c r="K82" i="14" s="1"/>
  <c r="J82" i="14" a="1"/>
  <c r="J82" i="14" s="1"/>
  <c r="I82" i="14" a="1"/>
  <c r="I82" i="14" s="1"/>
  <c r="G82" i="14"/>
  <c r="H82" i="14" s="1"/>
  <c r="Q81" i="14" a="1"/>
  <c r="Q81" i="14" s="1"/>
  <c r="G81" i="14"/>
  <c r="H81" i="14" s="1"/>
  <c r="Q80" i="14" a="1"/>
  <c r="Q80" i="14" s="1"/>
  <c r="I80" i="14" a="1"/>
  <c r="I80" i="14" s="1"/>
  <c r="G80" i="14"/>
  <c r="H80" i="14" s="1"/>
  <c r="G79" i="14"/>
  <c r="H79" i="14" s="1"/>
  <c r="Q78" i="14" a="1"/>
  <c r="Q78" i="14" s="1"/>
  <c r="P78" i="14" a="1"/>
  <c r="P78" i="14" s="1"/>
  <c r="O78" i="14" a="1"/>
  <c r="O78" i="14" s="1"/>
  <c r="N78" i="14" a="1"/>
  <c r="N78" i="14" s="1"/>
  <c r="M78" i="14" a="1"/>
  <c r="M78" i="14" s="1"/>
  <c r="L78" i="14" a="1"/>
  <c r="L78" i="14" s="1"/>
  <c r="K78" i="14" a="1"/>
  <c r="K78" i="14" s="1"/>
  <c r="J78" i="14" a="1"/>
  <c r="J78" i="14" s="1"/>
  <c r="I78" i="14" a="1"/>
  <c r="I78" i="14" s="1"/>
  <c r="G78" i="14"/>
  <c r="H78" i="14" s="1"/>
  <c r="G77" i="14"/>
  <c r="H77" i="14" s="1"/>
  <c r="Q76" i="14" a="1"/>
  <c r="Q76" i="14" s="1"/>
  <c r="G76" i="14"/>
  <c r="H76" i="14" s="1"/>
  <c r="Q75" i="14" a="1"/>
  <c r="Q75" i="14" s="1"/>
  <c r="G75" i="14"/>
  <c r="H75" i="14" s="1"/>
  <c r="Q74" i="14" a="1"/>
  <c r="Q74" i="14" s="1"/>
  <c r="G74" i="14"/>
  <c r="H74" i="14" s="1"/>
  <c r="G73" i="14"/>
  <c r="H73" i="14" s="1"/>
  <c r="G72" i="14"/>
  <c r="H72" i="14" s="1"/>
  <c r="G71" i="14"/>
  <c r="H71" i="14" s="1"/>
  <c r="G70" i="14"/>
  <c r="H70" i="14" s="1"/>
  <c r="F70" i="14"/>
  <c r="Q68" i="14" a="1"/>
  <c r="Q68" i="14" s="1"/>
  <c r="P68" i="14" a="1"/>
  <c r="P68" i="14" s="1"/>
  <c r="O68" i="14" a="1"/>
  <c r="O68" i="14" s="1"/>
  <c r="N68" i="14" a="1"/>
  <c r="N68" i="14" s="1"/>
  <c r="M68" i="14" a="1"/>
  <c r="M68" i="14" s="1"/>
  <c r="L68" i="14" a="1"/>
  <c r="L68" i="14" s="1"/>
  <c r="K68" i="14" a="1"/>
  <c r="K68" i="14" s="1"/>
  <c r="J68" i="14" a="1"/>
  <c r="J68" i="14" s="1"/>
  <c r="I68" i="14" a="1"/>
  <c r="I68" i="14" s="1"/>
  <c r="G68" i="14"/>
  <c r="H68" i="14" s="1"/>
  <c r="G67" i="14"/>
  <c r="H67" i="14" s="1"/>
  <c r="Q66" i="14" a="1"/>
  <c r="Q66" i="14" s="1"/>
  <c r="G66" i="14"/>
  <c r="H66" i="14" s="1"/>
  <c r="Q65" i="14" a="1"/>
  <c r="Q65" i="14" s="1"/>
  <c r="P65" i="14" a="1"/>
  <c r="P65" i="14" s="1"/>
  <c r="N65" i="14" a="1"/>
  <c r="N65" i="14" s="1"/>
  <c r="M65" i="14" a="1"/>
  <c r="M65" i="14" s="1"/>
  <c r="L65" i="14" a="1"/>
  <c r="L65" i="14" s="1"/>
  <c r="K65" i="14" a="1"/>
  <c r="K65" i="14" s="1"/>
  <c r="J65" i="14" a="1"/>
  <c r="J65" i="14" s="1"/>
  <c r="I65" i="14" a="1"/>
  <c r="I65" i="14" s="1"/>
  <c r="G65" i="14"/>
  <c r="H65" i="14" s="1"/>
  <c r="F65" i="14"/>
  <c r="Q63" i="14" a="1"/>
  <c r="Q63" i="14" s="1"/>
  <c r="P63" i="14" a="1"/>
  <c r="P63" i="14" s="1"/>
  <c r="O63" i="14" a="1"/>
  <c r="O63" i="14" s="1"/>
  <c r="N63" i="14" a="1"/>
  <c r="N63" i="14" s="1"/>
  <c r="M63" i="14" a="1"/>
  <c r="M63" i="14" s="1"/>
  <c r="L63" i="14" a="1"/>
  <c r="L63" i="14" s="1"/>
  <c r="K63" i="14" a="1"/>
  <c r="K63" i="14" s="1"/>
  <c r="J63" i="14" a="1"/>
  <c r="J63" i="14" s="1"/>
  <c r="I63" i="14" a="1"/>
  <c r="I63" i="14" s="1"/>
  <c r="G63" i="14"/>
  <c r="H63" i="14" s="1"/>
  <c r="G62" i="14"/>
  <c r="H62" i="14" s="1"/>
  <c r="P61" i="14" a="1"/>
  <c r="P61" i="14" s="1"/>
  <c r="G61" i="14"/>
  <c r="H61" i="14" s="1"/>
  <c r="G60" i="14"/>
  <c r="H60" i="14" s="1"/>
  <c r="Q59" i="14" a="1"/>
  <c r="Q59" i="14" s="1"/>
  <c r="P59" i="14" a="1"/>
  <c r="P59" i="14" s="1"/>
  <c r="N59" i="14" a="1"/>
  <c r="N59" i="14" s="1"/>
  <c r="M59" i="14" a="1"/>
  <c r="M59" i="14" s="1"/>
  <c r="L59" i="14" a="1"/>
  <c r="L59" i="14" s="1"/>
  <c r="K59" i="14" a="1"/>
  <c r="K59" i="14" s="1"/>
  <c r="J59" i="14" a="1"/>
  <c r="J59" i="14" s="1"/>
  <c r="I59" i="14" a="1"/>
  <c r="I59" i="14" s="1"/>
  <c r="G59" i="14"/>
  <c r="H59" i="14" s="1"/>
  <c r="Q58" i="14" a="1"/>
  <c r="Q58" i="14" s="1"/>
  <c r="P58" i="14" a="1"/>
  <c r="P58" i="14" s="1"/>
  <c r="N58" i="14" a="1"/>
  <c r="N58" i="14" s="1"/>
  <c r="M58" i="14" a="1"/>
  <c r="M58" i="14" s="1"/>
  <c r="L58" i="14" a="1"/>
  <c r="L58" i="14" s="1"/>
  <c r="K58" i="14" a="1"/>
  <c r="K58" i="14" s="1"/>
  <c r="J58" i="14" a="1"/>
  <c r="J58" i="14" s="1"/>
  <c r="I58" i="14" a="1"/>
  <c r="I58" i="14" s="1"/>
  <c r="G58" i="14"/>
  <c r="H58" i="14" s="1"/>
  <c r="G57" i="14"/>
  <c r="H57" i="14" s="1"/>
  <c r="G56" i="14"/>
  <c r="H56" i="14" s="1"/>
  <c r="G55" i="14"/>
  <c r="H55" i="14" s="1"/>
  <c r="G54" i="14"/>
  <c r="H54" i="14" s="1"/>
  <c r="G53" i="14"/>
  <c r="H53" i="14" s="1"/>
  <c r="G52" i="14"/>
  <c r="H52" i="14" s="1"/>
  <c r="G51" i="14"/>
  <c r="H51" i="14" s="1"/>
  <c r="G50" i="14"/>
  <c r="H50" i="14" s="1"/>
  <c r="Q49" i="14" a="1"/>
  <c r="Q49" i="14" s="1"/>
  <c r="P49" i="14" a="1"/>
  <c r="P49" i="14" s="1"/>
  <c r="O49" i="14" a="1"/>
  <c r="O49" i="14" s="1"/>
  <c r="N49" i="14" a="1"/>
  <c r="N49" i="14" s="1"/>
  <c r="M49" i="14" a="1"/>
  <c r="M49" i="14" s="1"/>
  <c r="L49" i="14" a="1"/>
  <c r="L49" i="14" s="1"/>
  <c r="K49" i="14" a="1"/>
  <c r="K49" i="14" s="1"/>
  <c r="J49" i="14" a="1"/>
  <c r="J49" i="14" s="1"/>
  <c r="I49" i="14" a="1"/>
  <c r="I49" i="14" s="1"/>
  <c r="G49" i="14"/>
  <c r="H49" i="14" s="1"/>
  <c r="Q48" i="14" a="1"/>
  <c r="Q48" i="14" s="1"/>
  <c r="P48" i="14" a="1"/>
  <c r="P48" i="14" s="1"/>
  <c r="O48" i="14" a="1"/>
  <c r="O48" i="14" s="1"/>
  <c r="N48" i="14" a="1"/>
  <c r="N48" i="14" s="1"/>
  <c r="M48" i="14" a="1"/>
  <c r="M48" i="14" s="1"/>
  <c r="L48" i="14" a="1"/>
  <c r="L48" i="14" s="1"/>
  <c r="K48" i="14" a="1"/>
  <c r="K48" i="14" s="1"/>
  <c r="J48" i="14" a="1"/>
  <c r="J48" i="14" s="1"/>
  <c r="I48" i="14" a="1"/>
  <c r="I48" i="14" s="1"/>
  <c r="G48" i="14"/>
  <c r="H48" i="14" s="1"/>
  <c r="G47" i="14"/>
  <c r="H47" i="14" s="1"/>
  <c r="F47" i="14"/>
  <c r="Q45" i="14" a="1"/>
  <c r="Q45" i="14" s="1"/>
  <c r="P45" i="14" a="1"/>
  <c r="P45" i="14" s="1"/>
  <c r="O45" i="14" a="1"/>
  <c r="O45" i="14" s="1"/>
  <c r="N45" i="14" a="1"/>
  <c r="N45" i="14" s="1"/>
  <c r="M45" i="14" a="1"/>
  <c r="M45" i="14" s="1"/>
  <c r="L45" i="14" a="1"/>
  <c r="L45" i="14" s="1"/>
  <c r="K45" i="14" a="1"/>
  <c r="K45" i="14" s="1"/>
  <c r="J45" i="14" a="1"/>
  <c r="J45" i="14" s="1"/>
  <c r="I45" i="14" a="1"/>
  <c r="I45" i="14" s="1"/>
  <c r="G45" i="14"/>
  <c r="H45" i="14" s="1"/>
  <c r="Q44" i="14" a="1"/>
  <c r="Q44" i="14" s="1"/>
  <c r="P44" i="14" a="1"/>
  <c r="P44" i="14" s="1"/>
  <c r="N44" i="14" a="1"/>
  <c r="N44" i="14" s="1"/>
  <c r="M44" i="14" a="1"/>
  <c r="M44" i="14" s="1"/>
  <c r="L44" i="14" a="1"/>
  <c r="L44" i="14" s="1"/>
  <c r="K44" i="14" a="1"/>
  <c r="K44" i="14" s="1"/>
  <c r="J44" i="14" a="1"/>
  <c r="J44" i="14" s="1"/>
  <c r="I44" i="14" a="1"/>
  <c r="I44" i="14" s="1"/>
  <c r="G44" i="14"/>
  <c r="H44" i="14" s="1"/>
  <c r="Q43" i="14" a="1"/>
  <c r="Q43" i="14" s="1"/>
  <c r="P43" i="14" a="1"/>
  <c r="P43" i="14" s="1"/>
  <c r="N43" i="14" a="1"/>
  <c r="N43" i="14" s="1"/>
  <c r="M43" i="14" a="1"/>
  <c r="M43" i="14" s="1"/>
  <c r="L43" i="14" a="1"/>
  <c r="L43" i="14" s="1"/>
  <c r="K43" i="14" a="1"/>
  <c r="K43" i="14" s="1"/>
  <c r="J43" i="14" a="1"/>
  <c r="J43" i="14" s="1"/>
  <c r="I43" i="14" a="1"/>
  <c r="I43" i="14" s="1"/>
  <c r="G43" i="14"/>
  <c r="H43" i="14" s="1"/>
  <c r="I42" i="14" a="1"/>
  <c r="I42" i="14" s="1"/>
  <c r="G42" i="14"/>
  <c r="H42" i="14" s="1"/>
  <c r="G41" i="14"/>
  <c r="H41" i="14" s="1"/>
  <c r="Q40" i="14" a="1"/>
  <c r="Q40" i="14" s="1"/>
  <c r="G40" i="14"/>
  <c r="H40" i="14" s="1"/>
  <c r="F40" i="14"/>
  <c r="Q38" i="14" a="1"/>
  <c r="Q38" i="14" s="1"/>
  <c r="P38" i="14" a="1"/>
  <c r="P38" i="14" s="1"/>
  <c r="O38" i="14" a="1"/>
  <c r="O38" i="14" s="1"/>
  <c r="N38" i="14" a="1"/>
  <c r="N38" i="14" s="1"/>
  <c r="M38" i="14" a="1"/>
  <c r="M38" i="14" s="1"/>
  <c r="L38" i="14" a="1"/>
  <c r="L38" i="14" s="1"/>
  <c r="K38" i="14" a="1"/>
  <c r="K38" i="14" s="1"/>
  <c r="J38" i="14" a="1"/>
  <c r="J38" i="14" s="1"/>
  <c r="I38" i="14" a="1"/>
  <c r="I38" i="14" s="1"/>
  <c r="G38" i="14"/>
  <c r="H38" i="14" s="1"/>
  <c r="Q37" i="14" a="1"/>
  <c r="Q37" i="14" s="1"/>
  <c r="P37" i="14" a="1"/>
  <c r="P37" i="14" s="1"/>
  <c r="N37" i="14" a="1"/>
  <c r="N37" i="14" s="1"/>
  <c r="M37" i="14" a="1"/>
  <c r="M37" i="14" s="1"/>
  <c r="L37" i="14" a="1"/>
  <c r="L37" i="14" s="1"/>
  <c r="K37" i="14" a="1"/>
  <c r="K37" i="14" s="1"/>
  <c r="J37" i="14" a="1"/>
  <c r="J37" i="14" s="1"/>
  <c r="I37" i="14" a="1"/>
  <c r="I37" i="14" s="1"/>
  <c r="G37" i="14"/>
  <c r="H37" i="14" s="1"/>
  <c r="Q36" i="14" a="1"/>
  <c r="Q36" i="14" s="1"/>
  <c r="P36" i="14" a="1"/>
  <c r="P36" i="14" s="1"/>
  <c r="N36" i="14" a="1"/>
  <c r="N36" i="14" s="1"/>
  <c r="M36" i="14" a="1"/>
  <c r="M36" i="14" s="1"/>
  <c r="L36" i="14" a="1"/>
  <c r="L36" i="14" s="1"/>
  <c r="K36" i="14" a="1"/>
  <c r="K36" i="14" s="1"/>
  <c r="J36" i="14" a="1"/>
  <c r="J36" i="14" s="1"/>
  <c r="I36" i="14" a="1"/>
  <c r="I36" i="14" s="1"/>
  <c r="G36" i="14"/>
  <c r="H36" i="14" s="1"/>
  <c r="Q35" i="14" a="1"/>
  <c r="Q35" i="14" s="1"/>
  <c r="P35" i="14" a="1"/>
  <c r="P35" i="14" s="1"/>
  <c r="N35" i="14" a="1"/>
  <c r="N35" i="14" s="1"/>
  <c r="M35" i="14" a="1"/>
  <c r="M35" i="14" s="1"/>
  <c r="L35" i="14" a="1"/>
  <c r="L35" i="14" s="1"/>
  <c r="K35" i="14" a="1"/>
  <c r="K35" i="14" s="1"/>
  <c r="J35" i="14" a="1"/>
  <c r="J35" i="14" s="1"/>
  <c r="I35" i="14" a="1"/>
  <c r="I35" i="14" s="1"/>
  <c r="G35" i="14"/>
  <c r="H35" i="14" s="1"/>
  <c r="Q34" i="14" a="1"/>
  <c r="Q34" i="14" s="1"/>
  <c r="P34" i="14" a="1"/>
  <c r="P34" i="14" s="1"/>
  <c r="N34" i="14" a="1"/>
  <c r="N34" i="14" s="1"/>
  <c r="M34" i="14" a="1"/>
  <c r="M34" i="14" s="1"/>
  <c r="L34" i="14" a="1"/>
  <c r="L34" i="14" s="1"/>
  <c r="K34" i="14" a="1"/>
  <c r="K34" i="14" s="1"/>
  <c r="J34" i="14" a="1"/>
  <c r="J34" i="14" s="1"/>
  <c r="I34" i="14" a="1"/>
  <c r="I34" i="14" s="1"/>
  <c r="G34" i="14"/>
  <c r="H34" i="14" s="1"/>
  <c r="Q33" i="14" a="1"/>
  <c r="Q33" i="14" s="1"/>
  <c r="P33" i="14" a="1"/>
  <c r="P33" i="14" s="1"/>
  <c r="N33" i="14" a="1"/>
  <c r="N33" i="14" s="1"/>
  <c r="M33" i="14" a="1"/>
  <c r="M33" i="14" s="1"/>
  <c r="L33" i="14" a="1"/>
  <c r="L33" i="14" s="1"/>
  <c r="K33" i="14" a="1"/>
  <c r="K33" i="14" s="1"/>
  <c r="J33" i="14" a="1"/>
  <c r="J33" i="14" s="1"/>
  <c r="I33" i="14" a="1"/>
  <c r="I33" i="14" s="1"/>
  <c r="G33" i="14"/>
  <c r="H33" i="14" s="1"/>
  <c r="Q32" i="14" a="1"/>
  <c r="Q32" i="14" s="1"/>
  <c r="P32" i="14" a="1"/>
  <c r="P32" i="14" s="1"/>
  <c r="N32" i="14" a="1"/>
  <c r="N32" i="14" s="1"/>
  <c r="M32" i="14" a="1"/>
  <c r="M32" i="14" s="1"/>
  <c r="L32" i="14" a="1"/>
  <c r="L32" i="14" s="1"/>
  <c r="K32" i="14" a="1"/>
  <c r="K32" i="14" s="1"/>
  <c r="J32" i="14" a="1"/>
  <c r="J32" i="14" s="1"/>
  <c r="I32" i="14" a="1"/>
  <c r="I32" i="14" s="1"/>
  <c r="G32" i="14"/>
  <c r="H32" i="14" s="1"/>
  <c r="Q31" i="14" a="1"/>
  <c r="Q31" i="14" s="1"/>
  <c r="P31" i="14" a="1"/>
  <c r="P31" i="14" s="1"/>
  <c r="N31" i="14" a="1"/>
  <c r="N31" i="14" s="1"/>
  <c r="M31" i="14" a="1"/>
  <c r="M31" i="14" s="1"/>
  <c r="L31" i="14" a="1"/>
  <c r="L31" i="14" s="1"/>
  <c r="K31" i="14" a="1"/>
  <c r="K31" i="14" s="1"/>
  <c r="J31" i="14" a="1"/>
  <c r="J31" i="14" s="1"/>
  <c r="I31" i="14" a="1"/>
  <c r="I31" i="14" s="1"/>
  <c r="G31" i="14"/>
  <c r="H31" i="14" s="1"/>
  <c r="Q30" i="14" a="1"/>
  <c r="Q30" i="14" s="1"/>
  <c r="G30" i="14"/>
  <c r="H30" i="14" s="1"/>
  <c r="Q29" i="14" a="1"/>
  <c r="Q29" i="14" s="1"/>
  <c r="G29" i="14"/>
  <c r="H29" i="14" s="1"/>
  <c r="Q28" i="14" a="1"/>
  <c r="Q28" i="14" s="1"/>
  <c r="I28" i="14" a="1"/>
  <c r="I28" i="14" s="1"/>
  <c r="G28" i="14"/>
  <c r="H28" i="14" s="1"/>
  <c r="Q27" i="14" a="1"/>
  <c r="Q27" i="14" s="1"/>
  <c r="G27" i="14"/>
  <c r="H27" i="14" s="1"/>
  <c r="Q26" i="14" a="1"/>
  <c r="Q26" i="14" s="1"/>
  <c r="I26" i="14" a="1"/>
  <c r="I26" i="14" s="1"/>
  <c r="G26" i="14"/>
  <c r="H26" i="14" s="1"/>
  <c r="G25" i="14"/>
  <c r="H25" i="14" s="1"/>
  <c r="G24" i="14"/>
  <c r="H24" i="14" s="1"/>
  <c r="G23" i="14"/>
  <c r="H23" i="14" s="1"/>
  <c r="G22" i="14"/>
  <c r="H22" i="14" s="1"/>
  <c r="G21" i="14"/>
  <c r="H21" i="14" s="1"/>
  <c r="G20" i="14"/>
  <c r="H20" i="14" s="1"/>
  <c r="G19" i="14"/>
  <c r="H19" i="14" s="1"/>
  <c r="G18" i="14"/>
  <c r="H18" i="14" s="1"/>
  <c r="P17" i="14" a="1"/>
  <c r="P17" i="14" s="1"/>
  <c r="G17" i="14"/>
  <c r="H17" i="14" s="1"/>
  <c r="G16" i="14"/>
  <c r="H16" i="14" s="1"/>
  <c r="G15" i="14"/>
  <c r="H15" i="14" s="1"/>
  <c r="Q14" i="14" a="1"/>
  <c r="Q14" i="14" s="1"/>
  <c r="P14" i="14" a="1"/>
  <c r="P14" i="14" s="1"/>
  <c r="N14" i="14" a="1"/>
  <c r="N14" i="14" s="1"/>
  <c r="M14" i="14" a="1"/>
  <c r="M14" i="14" s="1"/>
  <c r="L14" i="14" a="1"/>
  <c r="L14" i="14" s="1"/>
  <c r="K14" i="14" a="1"/>
  <c r="K14" i="14" s="1"/>
  <c r="J14" i="14" a="1"/>
  <c r="J14" i="14" s="1"/>
  <c r="I14" i="14" a="1"/>
  <c r="I14" i="14" s="1"/>
  <c r="G14" i="14"/>
  <c r="H14" i="14" s="1"/>
  <c r="G13" i="14"/>
  <c r="H13" i="14" s="1"/>
  <c r="Q12" i="14" a="1"/>
  <c r="Q12" i="14" s="1"/>
  <c r="P12" i="14" a="1"/>
  <c r="P12" i="14" s="1"/>
  <c r="G12" i="14"/>
  <c r="H12" i="14" s="1"/>
  <c r="G11" i="14"/>
  <c r="H11" i="14" s="1"/>
  <c r="G10" i="14"/>
  <c r="H10" i="14" s="1"/>
  <c r="G9" i="14"/>
  <c r="H9" i="14" s="1"/>
  <c r="G8" i="14"/>
  <c r="H8" i="14" s="1"/>
  <c r="G7" i="14"/>
  <c r="H7" i="14" s="1"/>
  <c r="G6" i="14"/>
  <c r="H6" i="14" s="1"/>
  <c r="G5" i="14"/>
  <c r="H5" i="14" s="1"/>
  <c r="G4" i="14"/>
  <c r="H4" i="14" s="1"/>
  <c r="G3" i="14"/>
  <c r="H3" i="14" s="1"/>
  <c r="F3" i="14"/>
  <c r="Q296" i="13"/>
  <c r="P296" i="13"/>
  <c r="O296" i="13"/>
  <c r="N296" i="13"/>
  <c r="M296" i="13"/>
  <c r="L296" i="13"/>
  <c r="K296" i="13"/>
  <c r="J296" i="13"/>
  <c r="I296" i="13"/>
  <c r="G296" i="13"/>
  <c r="H296" i="13" s="1"/>
  <c r="G295" i="13"/>
  <c r="H295" i="13" s="1"/>
  <c r="G294" i="13"/>
  <c r="H294" i="13" s="1"/>
  <c r="G293" i="13"/>
  <c r="H293" i="13" s="1"/>
  <c r="Q292" i="13"/>
  <c r="P292" i="13"/>
  <c r="N292" i="13"/>
  <c r="M292" i="13"/>
  <c r="L292" i="13"/>
  <c r="K292" i="13"/>
  <c r="J292" i="13"/>
  <c r="I292" i="13"/>
  <c r="G292" i="13"/>
  <c r="H292" i="13" s="1"/>
  <c r="G291" i="13"/>
  <c r="H291" i="13" s="1"/>
  <c r="G290" i="13"/>
  <c r="H290" i="13" s="1"/>
  <c r="Q289" i="13"/>
  <c r="G289" i="13"/>
  <c r="H289" i="13" s="1"/>
  <c r="I288" i="13"/>
  <c r="G288" i="13"/>
  <c r="H288" i="13" s="1"/>
  <c r="G287" i="13"/>
  <c r="H287" i="13" s="1"/>
  <c r="G286" i="13"/>
  <c r="H286" i="13" s="1"/>
  <c r="G285" i="13"/>
  <c r="H285" i="13" s="1"/>
  <c r="Q284" i="13"/>
  <c r="G284" i="13"/>
  <c r="H284" i="13" s="1"/>
  <c r="G283" i="13"/>
  <c r="H283" i="13" s="1"/>
  <c r="Q282" i="13"/>
  <c r="G282" i="13"/>
  <c r="H282" i="13" s="1"/>
  <c r="F282" i="13"/>
  <c r="Q280" i="13" a="1"/>
  <c r="Q280" i="13" s="1"/>
  <c r="P280" i="13" a="1"/>
  <c r="P280" i="13" s="1"/>
  <c r="O280" i="13" a="1"/>
  <c r="O280" i="13" s="1"/>
  <c r="N280" i="13" a="1"/>
  <c r="N280" i="13" s="1"/>
  <c r="M280" i="13" a="1"/>
  <c r="M280" i="13" s="1"/>
  <c r="L280" i="13" a="1"/>
  <c r="L280" i="13" s="1"/>
  <c r="K280" i="13" a="1"/>
  <c r="K280" i="13" s="1"/>
  <c r="J280" i="13" a="1"/>
  <c r="J280" i="13" s="1"/>
  <c r="I280" i="13" a="1"/>
  <c r="I280" i="13" s="1"/>
  <c r="H280" i="13"/>
  <c r="F280" i="13"/>
  <c r="Q278" i="13" a="1"/>
  <c r="Q278" i="13" s="1"/>
  <c r="P278" i="13" a="1"/>
  <c r="P278" i="13" s="1"/>
  <c r="O278" i="13" a="1"/>
  <c r="O278" i="13" s="1"/>
  <c r="N278" i="13" a="1"/>
  <c r="N278" i="13" s="1"/>
  <c r="M278" i="13" a="1"/>
  <c r="M278" i="13" s="1"/>
  <c r="L278" i="13" a="1"/>
  <c r="L278" i="13" s="1"/>
  <c r="K278" i="13" a="1"/>
  <c r="K278" i="13" s="1"/>
  <c r="J278" i="13" a="1"/>
  <c r="J278" i="13" s="1"/>
  <c r="I278" i="13" a="1"/>
  <c r="I278" i="13" s="1"/>
  <c r="Q277" i="13" a="1"/>
  <c r="Q277" i="13" s="1"/>
  <c r="P277" i="13" a="1"/>
  <c r="P277" i="13" s="1"/>
  <c r="O277" i="13" a="1"/>
  <c r="O277" i="13" s="1"/>
  <c r="N277" i="13" a="1"/>
  <c r="N277" i="13" s="1"/>
  <c r="M277" i="13" a="1"/>
  <c r="M277" i="13" s="1"/>
  <c r="L277" i="13" a="1"/>
  <c r="L277" i="13" s="1"/>
  <c r="K277" i="13" a="1"/>
  <c r="K277" i="13" s="1"/>
  <c r="J277" i="13" a="1"/>
  <c r="J277" i="13" s="1"/>
  <c r="I277" i="13" a="1"/>
  <c r="I277" i="13" s="1"/>
  <c r="G277" i="13"/>
  <c r="H277" i="13" s="1"/>
  <c r="F277" i="13"/>
  <c r="Q275" i="13" a="1"/>
  <c r="Q275" i="13" s="1"/>
  <c r="P275" i="13" a="1"/>
  <c r="P275" i="13" s="1"/>
  <c r="O275" i="13" a="1"/>
  <c r="O275" i="13" s="1"/>
  <c r="N275" i="13" a="1"/>
  <c r="N275" i="13" s="1"/>
  <c r="M275" i="13" a="1"/>
  <c r="M275" i="13" s="1"/>
  <c r="L275" i="13" a="1"/>
  <c r="L275" i="13" s="1"/>
  <c r="K275" i="13" a="1"/>
  <c r="K275" i="13" s="1"/>
  <c r="J275" i="13" a="1"/>
  <c r="J275" i="13" s="1"/>
  <c r="I275" i="13" a="1"/>
  <c r="I275" i="13" s="1"/>
  <c r="G275" i="13"/>
  <c r="H275" i="13" s="1"/>
  <c r="F275" i="13"/>
  <c r="Q273" i="13" a="1"/>
  <c r="Q273" i="13" s="1"/>
  <c r="P273" i="13" a="1"/>
  <c r="P273" i="13" s="1"/>
  <c r="O273" i="13" a="1"/>
  <c r="O273" i="13" s="1"/>
  <c r="N273" i="13" a="1"/>
  <c r="N273" i="13" s="1"/>
  <c r="M273" i="13" a="1"/>
  <c r="M273" i="13" s="1"/>
  <c r="L273" i="13" a="1"/>
  <c r="L273" i="13" s="1"/>
  <c r="K273" i="13" a="1"/>
  <c r="K273" i="13" s="1"/>
  <c r="J273" i="13" a="1"/>
  <c r="J273" i="13" s="1"/>
  <c r="I273" i="13" a="1"/>
  <c r="I273" i="13" s="1"/>
  <c r="G273" i="13"/>
  <c r="H273" i="13" s="1"/>
  <c r="F273" i="13"/>
  <c r="Q271" i="13" a="1"/>
  <c r="Q271" i="13" s="1"/>
  <c r="P271" i="13" a="1"/>
  <c r="P271" i="13" s="1"/>
  <c r="O271" i="13" a="1"/>
  <c r="O271" i="13" s="1"/>
  <c r="N271" i="13" a="1"/>
  <c r="N271" i="13" s="1"/>
  <c r="M271" i="13" a="1"/>
  <c r="M271" i="13" s="1"/>
  <c r="L271" i="13" a="1"/>
  <c r="L271" i="13" s="1"/>
  <c r="K271" i="13" a="1"/>
  <c r="K271" i="13" s="1"/>
  <c r="J271" i="13" a="1"/>
  <c r="J271" i="13" s="1"/>
  <c r="I271" i="13" a="1"/>
  <c r="I271" i="13" s="1"/>
  <c r="H271" i="13"/>
  <c r="F271" i="13"/>
  <c r="Q269" i="13" a="1"/>
  <c r="Q269" i="13" s="1"/>
  <c r="P269" i="13" a="1"/>
  <c r="P269" i="13" s="1"/>
  <c r="O269" i="13" a="1"/>
  <c r="O269" i="13" s="1"/>
  <c r="N269" i="13" a="1"/>
  <c r="N269" i="13" s="1"/>
  <c r="M269" i="13" a="1"/>
  <c r="M269" i="13" s="1"/>
  <c r="L269" i="13" a="1"/>
  <c r="L269" i="13" s="1"/>
  <c r="K269" i="13" a="1"/>
  <c r="K269" i="13" s="1"/>
  <c r="J269" i="13" a="1"/>
  <c r="J269" i="13" s="1"/>
  <c r="I269" i="13" a="1"/>
  <c r="I269" i="13" s="1"/>
  <c r="I270" i="13" s="1"/>
  <c r="G269" i="13"/>
  <c r="H269" i="13" s="1"/>
  <c r="F269" i="13"/>
  <c r="Q267" i="13" a="1"/>
  <c r="Q267" i="13" s="1"/>
  <c r="P267" i="13" a="1"/>
  <c r="P267" i="13" s="1"/>
  <c r="O267" i="13" a="1"/>
  <c r="O267" i="13" s="1"/>
  <c r="N267" i="13" a="1"/>
  <c r="N267" i="13" s="1"/>
  <c r="M267" i="13" a="1"/>
  <c r="M267" i="13" s="1"/>
  <c r="L267" i="13" a="1"/>
  <c r="L267" i="13" s="1"/>
  <c r="K267" i="13" a="1"/>
  <c r="K267" i="13" s="1"/>
  <c r="J267" i="13" a="1"/>
  <c r="J267" i="13" s="1"/>
  <c r="I267" i="13" a="1"/>
  <c r="I267" i="13" s="1"/>
  <c r="G267" i="13"/>
  <c r="H267" i="13" s="1"/>
  <c r="F267" i="13"/>
  <c r="Q265" i="13" a="1"/>
  <c r="Q265" i="13" s="1"/>
  <c r="P265" i="13" a="1"/>
  <c r="P265" i="13" s="1"/>
  <c r="O265" i="13" a="1"/>
  <c r="O265" i="13" s="1"/>
  <c r="N265" i="13" a="1"/>
  <c r="N265" i="13" s="1"/>
  <c r="M265" i="13" a="1"/>
  <c r="M265" i="13" s="1"/>
  <c r="L265" i="13" a="1"/>
  <c r="L265" i="13" s="1"/>
  <c r="K265" i="13" a="1"/>
  <c r="K265" i="13" s="1"/>
  <c r="J265" i="13" a="1"/>
  <c r="J265" i="13" s="1"/>
  <c r="I265" i="13" a="1"/>
  <c r="I265" i="13" s="1"/>
  <c r="G265" i="13"/>
  <c r="H265" i="13" s="1"/>
  <c r="G264" i="13"/>
  <c r="H264" i="13" s="1"/>
  <c r="F264" i="13"/>
  <c r="Q262" i="13" a="1"/>
  <c r="Q262" i="13" s="1"/>
  <c r="P262" i="13" a="1"/>
  <c r="P262" i="13" s="1"/>
  <c r="O262" i="13" a="1"/>
  <c r="O262" i="13" s="1"/>
  <c r="N262" i="13" a="1"/>
  <c r="N262" i="13" s="1"/>
  <c r="M262" i="13" a="1"/>
  <c r="M262" i="13" s="1"/>
  <c r="L262" i="13" a="1"/>
  <c r="L262" i="13" s="1"/>
  <c r="K262" i="13" a="1"/>
  <c r="K262" i="13" s="1"/>
  <c r="J262" i="13" a="1"/>
  <c r="J262" i="13" s="1"/>
  <c r="I262" i="13" a="1"/>
  <c r="I262" i="13" s="1"/>
  <c r="G262" i="13"/>
  <c r="H262" i="13" s="1"/>
  <c r="G261" i="13"/>
  <c r="H261" i="13" s="1"/>
  <c r="G260" i="13"/>
  <c r="H260" i="13" s="1"/>
  <c r="F260" i="13"/>
  <c r="Q258" i="13" a="1"/>
  <c r="Q258" i="13" s="1"/>
  <c r="P258" i="13" a="1"/>
  <c r="P258" i="13" s="1"/>
  <c r="O258" i="13" a="1"/>
  <c r="O258" i="13" s="1"/>
  <c r="N258" i="13" a="1"/>
  <c r="N258" i="13" s="1"/>
  <c r="M258" i="13" a="1"/>
  <c r="M258" i="13" s="1"/>
  <c r="L258" i="13" a="1"/>
  <c r="L258" i="13" s="1"/>
  <c r="K258" i="13" a="1"/>
  <c r="K258" i="13" s="1"/>
  <c r="J258" i="13" a="1"/>
  <c r="J258" i="13" s="1"/>
  <c r="I258" i="13" a="1"/>
  <c r="I258" i="13" s="1"/>
  <c r="G258" i="13"/>
  <c r="H258" i="13" s="1"/>
  <c r="Q257" i="13" a="1"/>
  <c r="Q257" i="13" s="1"/>
  <c r="P257" i="13" a="1"/>
  <c r="P257" i="13" s="1"/>
  <c r="O257" i="13" a="1"/>
  <c r="O257" i="13" s="1"/>
  <c r="N257" i="13" a="1"/>
  <c r="N257" i="13" s="1"/>
  <c r="M257" i="13" a="1"/>
  <c r="M257" i="13" s="1"/>
  <c r="L257" i="13" a="1"/>
  <c r="L257" i="13" s="1"/>
  <c r="K257" i="13" a="1"/>
  <c r="K257" i="13" s="1"/>
  <c r="J257" i="13" a="1"/>
  <c r="J257" i="13" s="1"/>
  <c r="I257" i="13" a="1"/>
  <c r="I257" i="13" s="1"/>
  <c r="G257" i="13"/>
  <c r="H257" i="13" s="1"/>
  <c r="G256" i="13"/>
  <c r="H256" i="13" s="1"/>
  <c r="F256" i="13"/>
  <c r="Q254" i="13" a="1"/>
  <c r="Q254" i="13" s="1"/>
  <c r="P254" i="13" a="1"/>
  <c r="P254" i="13" s="1"/>
  <c r="O254" i="13" a="1"/>
  <c r="O254" i="13" s="1"/>
  <c r="N254" i="13" a="1"/>
  <c r="N254" i="13" s="1"/>
  <c r="M254" i="13" a="1"/>
  <c r="M254" i="13" s="1"/>
  <c r="L254" i="13" a="1"/>
  <c r="L254" i="13" s="1"/>
  <c r="K254" i="13" a="1"/>
  <c r="K254" i="13" s="1"/>
  <c r="J254" i="13" a="1"/>
  <c r="J254" i="13" s="1"/>
  <c r="I254" i="13" a="1"/>
  <c r="I254" i="13" s="1"/>
  <c r="G254" i="13"/>
  <c r="H254" i="13" s="1"/>
  <c r="H253" i="13"/>
  <c r="F253" i="13"/>
  <c r="Q251" i="13" a="1"/>
  <c r="Q251" i="13" s="1"/>
  <c r="P251" i="13" a="1"/>
  <c r="P251" i="13" s="1"/>
  <c r="O251" i="13" a="1"/>
  <c r="O251" i="13" s="1"/>
  <c r="N251" i="13" a="1"/>
  <c r="N251" i="13" s="1"/>
  <c r="M251" i="13" a="1"/>
  <c r="M251" i="13" s="1"/>
  <c r="L251" i="13" a="1"/>
  <c r="L251" i="13" s="1"/>
  <c r="K251" i="13" a="1"/>
  <c r="K251" i="13" s="1"/>
  <c r="J251" i="13" a="1"/>
  <c r="J251" i="13" s="1"/>
  <c r="I251" i="13" a="1"/>
  <c r="I251" i="13" s="1"/>
  <c r="G251" i="13"/>
  <c r="H251" i="13" s="1"/>
  <c r="H250" i="13"/>
  <c r="Q249" i="13" a="1"/>
  <c r="Q249" i="13" s="1"/>
  <c r="P249" i="13" a="1"/>
  <c r="P249" i="13" s="1"/>
  <c r="O249" i="13" a="1"/>
  <c r="O249" i="13" s="1"/>
  <c r="N249" i="13" a="1"/>
  <c r="N249" i="13" s="1"/>
  <c r="M249" i="13" a="1"/>
  <c r="M249" i="13" s="1"/>
  <c r="L249" i="13" a="1"/>
  <c r="L249" i="13" s="1"/>
  <c r="K249" i="13" a="1"/>
  <c r="K249" i="13" s="1"/>
  <c r="J249" i="13" a="1"/>
  <c r="J249" i="13" s="1"/>
  <c r="I249" i="13" a="1"/>
  <c r="I249" i="13" s="1"/>
  <c r="H249" i="13"/>
  <c r="F249" i="13"/>
  <c r="Q247" i="13" a="1"/>
  <c r="Q247" i="13" s="1"/>
  <c r="P247" i="13" a="1"/>
  <c r="P247" i="13" s="1"/>
  <c r="O247" i="13" a="1"/>
  <c r="O247" i="13" s="1"/>
  <c r="N247" i="13" a="1"/>
  <c r="N247" i="13" s="1"/>
  <c r="M247" i="13" a="1"/>
  <c r="M247" i="13" s="1"/>
  <c r="L247" i="13" a="1"/>
  <c r="L247" i="13" s="1"/>
  <c r="K247" i="13" a="1"/>
  <c r="K247" i="13" s="1"/>
  <c r="J247" i="13" a="1"/>
  <c r="J247" i="13" s="1"/>
  <c r="I247" i="13" a="1"/>
  <c r="I247" i="13" s="1"/>
  <c r="G247" i="13"/>
  <c r="H247" i="13" s="1"/>
  <c r="F247" i="13"/>
  <c r="Q245" i="13" a="1"/>
  <c r="Q245" i="13" s="1"/>
  <c r="P245" i="13" a="1"/>
  <c r="P245" i="13" s="1"/>
  <c r="O245" i="13" a="1"/>
  <c r="O245" i="13" s="1"/>
  <c r="N245" i="13" a="1"/>
  <c r="N245" i="13" s="1"/>
  <c r="M245" i="13" a="1"/>
  <c r="M245" i="13" s="1"/>
  <c r="L245" i="13" a="1"/>
  <c r="L245" i="13" s="1"/>
  <c r="K245" i="13" a="1"/>
  <c r="K245" i="13" s="1"/>
  <c r="J245" i="13" a="1"/>
  <c r="J245" i="13" s="1"/>
  <c r="I245" i="13" a="1"/>
  <c r="I245" i="13" s="1"/>
  <c r="G245" i="13"/>
  <c r="H245" i="13" s="1"/>
  <c r="G244" i="13"/>
  <c r="H244" i="13" s="1"/>
  <c r="F244" i="13"/>
  <c r="Q242" i="13" a="1"/>
  <c r="Q242" i="13" s="1"/>
  <c r="P242" i="13" a="1"/>
  <c r="P242" i="13" s="1"/>
  <c r="O242" i="13" a="1"/>
  <c r="O242" i="13" s="1"/>
  <c r="N242" i="13" a="1"/>
  <c r="N242" i="13" s="1"/>
  <c r="M242" i="13" a="1"/>
  <c r="M242" i="13" s="1"/>
  <c r="L242" i="13" a="1"/>
  <c r="L242" i="13" s="1"/>
  <c r="K242" i="13" a="1"/>
  <c r="K242" i="13" s="1"/>
  <c r="J242" i="13" a="1"/>
  <c r="J242" i="13" s="1"/>
  <c r="I242" i="13" a="1"/>
  <c r="I242" i="13" s="1"/>
  <c r="G242" i="13"/>
  <c r="H242" i="13" s="1"/>
  <c r="G241" i="13"/>
  <c r="H241" i="13" s="1"/>
  <c r="G240" i="13"/>
  <c r="H240" i="13" s="1"/>
  <c r="G239" i="13"/>
  <c r="H239" i="13" s="1"/>
  <c r="F239" i="13"/>
  <c r="Q237" i="13" a="1"/>
  <c r="Q237" i="13" s="1"/>
  <c r="P237" i="13" a="1"/>
  <c r="P237" i="13" s="1"/>
  <c r="O237" i="13" a="1"/>
  <c r="O237" i="13" s="1"/>
  <c r="N237" i="13" a="1"/>
  <c r="N237" i="13" s="1"/>
  <c r="M237" i="13" a="1"/>
  <c r="M237" i="13" s="1"/>
  <c r="L237" i="13" a="1"/>
  <c r="L237" i="13" s="1"/>
  <c r="K237" i="13" a="1"/>
  <c r="K237" i="13" s="1"/>
  <c r="J237" i="13" a="1"/>
  <c r="J237" i="13" s="1"/>
  <c r="I237" i="13" a="1"/>
  <c r="I237" i="13" s="1"/>
  <c r="G237" i="13"/>
  <c r="H237" i="13" s="1"/>
  <c r="G236" i="13"/>
  <c r="H236" i="13" s="1"/>
  <c r="F236" i="13"/>
  <c r="Q234" i="13" a="1"/>
  <c r="Q234" i="13" s="1"/>
  <c r="P234" i="13" a="1"/>
  <c r="P234" i="13" s="1"/>
  <c r="O234" i="13" a="1"/>
  <c r="O234" i="13" s="1"/>
  <c r="N234" i="13" a="1"/>
  <c r="N234" i="13" s="1"/>
  <c r="M234" i="13" a="1"/>
  <c r="M234" i="13" s="1"/>
  <c r="L234" i="13" a="1"/>
  <c r="L234" i="13" s="1"/>
  <c r="K234" i="13" a="1"/>
  <c r="K234" i="13" s="1"/>
  <c r="J234" i="13" a="1"/>
  <c r="J234" i="13" s="1"/>
  <c r="I234" i="13" a="1"/>
  <c r="I234" i="13" s="1"/>
  <c r="G234" i="13"/>
  <c r="H234" i="13" s="1"/>
  <c r="F234" i="13"/>
  <c r="Q232" i="13" a="1"/>
  <c r="Q232" i="13" s="1"/>
  <c r="P232" i="13" a="1"/>
  <c r="P232" i="13" s="1"/>
  <c r="O232" i="13" a="1"/>
  <c r="O232" i="13" s="1"/>
  <c r="N232" i="13" a="1"/>
  <c r="N232" i="13" s="1"/>
  <c r="M232" i="13" a="1"/>
  <c r="M232" i="13" s="1"/>
  <c r="L232" i="13" a="1"/>
  <c r="L232" i="13" s="1"/>
  <c r="K232" i="13" a="1"/>
  <c r="K232" i="13" s="1"/>
  <c r="J232" i="13" a="1"/>
  <c r="J232" i="13" s="1"/>
  <c r="I232" i="13" a="1"/>
  <c r="I232" i="13" s="1"/>
  <c r="G232" i="13"/>
  <c r="H232" i="13" s="1"/>
  <c r="G231" i="13"/>
  <c r="H231" i="13" s="1"/>
  <c r="F231" i="13"/>
  <c r="Q229" i="13" a="1"/>
  <c r="Q229" i="13" s="1"/>
  <c r="P229" i="13" a="1"/>
  <c r="P229" i="13" s="1"/>
  <c r="O229" i="13" a="1"/>
  <c r="O229" i="13" s="1"/>
  <c r="N229" i="13" a="1"/>
  <c r="N229" i="13" s="1"/>
  <c r="M229" i="13" a="1"/>
  <c r="M229" i="13" s="1"/>
  <c r="L229" i="13" a="1"/>
  <c r="L229" i="13" s="1"/>
  <c r="K229" i="13" a="1"/>
  <c r="K229" i="13" s="1"/>
  <c r="J229" i="13" a="1"/>
  <c r="J229" i="13" s="1"/>
  <c r="I229" i="13" a="1"/>
  <c r="I229" i="13" s="1"/>
  <c r="G229" i="13"/>
  <c r="H229" i="13" s="1"/>
  <c r="F229" i="13"/>
  <c r="Q227" i="13" a="1"/>
  <c r="Q227" i="13" s="1"/>
  <c r="P227" i="13" a="1"/>
  <c r="P227" i="13" s="1"/>
  <c r="O227" i="13" a="1"/>
  <c r="O227" i="13" s="1"/>
  <c r="N227" i="13" a="1"/>
  <c r="N227" i="13" s="1"/>
  <c r="M227" i="13" a="1"/>
  <c r="M227" i="13" s="1"/>
  <c r="L227" i="13" a="1"/>
  <c r="L227" i="13" s="1"/>
  <c r="K227" i="13" a="1"/>
  <c r="K227" i="13" s="1"/>
  <c r="J227" i="13" a="1"/>
  <c r="J227" i="13" s="1"/>
  <c r="I227" i="13" a="1"/>
  <c r="I227" i="13" s="1"/>
  <c r="G227" i="13"/>
  <c r="H227" i="13" s="1"/>
  <c r="G226" i="13"/>
  <c r="H226" i="13" s="1"/>
  <c r="F226" i="13"/>
  <c r="Q224" i="13" a="1"/>
  <c r="Q224" i="13" s="1"/>
  <c r="P224" i="13" a="1"/>
  <c r="P224" i="13" s="1"/>
  <c r="O224" i="13" a="1"/>
  <c r="O224" i="13" s="1"/>
  <c r="N224" i="13" a="1"/>
  <c r="N224" i="13" s="1"/>
  <c r="M224" i="13"/>
  <c r="M224" i="13" a="1"/>
  <c r="L224" i="13" a="1"/>
  <c r="L224" i="13" s="1"/>
  <c r="K224" i="13" a="1"/>
  <c r="K224" i="13" s="1"/>
  <c r="J224" i="13" a="1"/>
  <c r="J224" i="13" s="1"/>
  <c r="I224" i="13" a="1"/>
  <c r="I224" i="13" s="1"/>
  <c r="G224" i="13"/>
  <c r="H224" i="13" s="1"/>
  <c r="G223" i="13"/>
  <c r="H223" i="13" s="1"/>
  <c r="F223" i="13"/>
  <c r="Q221" i="13" a="1"/>
  <c r="Q221" i="13" s="1"/>
  <c r="P221" i="13" a="1"/>
  <c r="P221" i="13" s="1"/>
  <c r="O221" i="13" a="1"/>
  <c r="O221" i="13" s="1"/>
  <c r="N221" i="13" a="1"/>
  <c r="N221" i="13" s="1"/>
  <c r="M221" i="13" a="1"/>
  <c r="M221" i="13" s="1"/>
  <c r="L221" i="13" a="1"/>
  <c r="L221" i="13" s="1"/>
  <c r="K221" i="13" a="1"/>
  <c r="K221" i="13" s="1"/>
  <c r="J221" i="13" a="1"/>
  <c r="J221" i="13" s="1"/>
  <c r="I221" i="13" a="1"/>
  <c r="I221" i="13" s="1"/>
  <c r="G221" i="13"/>
  <c r="H221" i="13" s="1"/>
  <c r="F221" i="13"/>
  <c r="Q219" i="13" a="1"/>
  <c r="Q219" i="13" s="1"/>
  <c r="P219" i="13" a="1"/>
  <c r="P219" i="13" s="1"/>
  <c r="O219" i="13" a="1"/>
  <c r="O219" i="13" s="1"/>
  <c r="N219" i="13" a="1"/>
  <c r="N219" i="13" s="1"/>
  <c r="M219" i="13" a="1"/>
  <c r="M219" i="13" s="1"/>
  <c r="L219" i="13" a="1"/>
  <c r="L219" i="13" s="1"/>
  <c r="K219" i="13" a="1"/>
  <c r="K219" i="13" s="1"/>
  <c r="J219" i="13" a="1"/>
  <c r="J219" i="13" s="1"/>
  <c r="I219" i="13" a="1"/>
  <c r="I219" i="13" s="1"/>
  <c r="G219" i="13"/>
  <c r="H219" i="13" s="1"/>
  <c r="Q218" i="13" a="1"/>
  <c r="Q218" i="13" s="1"/>
  <c r="P218" i="13" a="1"/>
  <c r="P218" i="13" s="1"/>
  <c r="O218" i="13" a="1"/>
  <c r="O218" i="13" s="1"/>
  <c r="N218" i="13" a="1"/>
  <c r="N218" i="13" s="1"/>
  <c r="M218" i="13" a="1"/>
  <c r="M218" i="13" s="1"/>
  <c r="L218" i="13" a="1"/>
  <c r="L218" i="13" s="1"/>
  <c r="K218" i="13" a="1"/>
  <c r="K218" i="13" s="1"/>
  <c r="J218" i="13" a="1"/>
  <c r="J218" i="13" s="1"/>
  <c r="I218" i="13" a="1"/>
  <c r="I218" i="13" s="1"/>
  <c r="G218" i="13"/>
  <c r="H218" i="13" s="1"/>
  <c r="Q217" i="13" a="1"/>
  <c r="Q217" i="13" s="1"/>
  <c r="P217" i="13" a="1"/>
  <c r="P217" i="13" s="1"/>
  <c r="O217" i="13" a="1"/>
  <c r="O217" i="13" s="1"/>
  <c r="N217" i="13" a="1"/>
  <c r="N217" i="13" s="1"/>
  <c r="M217" i="13" a="1"/>
  <c r="M217" i="13" s="1"/>
  <c r="L217" i="13" a="1"/>
  <c r="L217" i="13" s="1"/>
  <c r="K217" i="13" a="1"/>
  <c r="K217" i="13" s="1"/>
  <c r="J217" i="13" a="1"/>
  <c r="J217" i="13" s="1"/>
  <c r="I217" i="13" a="1"/>
  <c r="I217" i="13" s="1"/>
  <c r="G217" i="13"/>
  <c r="H217" i="13" s="1"/>
  <c r="Q216" i="13" a="1"/>
  <c r="Q216" i="13" s="1"/>
  <c r="P216" i="13" a="1"/>
  <c r="P216" i="13" s="1"/>
  <c r="O216" i="13" a="1"/>
  <c r="O216" i="13" s="1"/>
  <c r="N216" i="13" a="1"/>
  <c r="N216" i="13" s="1"/>
  <c r="M216" i="13" a="1"/>
  <c r="M216" i="13" s="1"/>
  <c r="L216" i="13" a="1"/>
  <c r="L216" i="13" s="1"/>
  <c r="K216" i="13" a="1"/>
  <c r="K216" i="13" s="1"/>
  <c r="J216" i="13" a="1"/>
  <c r="J216" i="13" s="1"/>
  <c r="I216" i="13" a="1"/>
  <c r="I216" i="13" s="1"/>
  <c r="G216" i="13"/>
  <c r="H216" i="13" s="1"/>
  <c r="Q215" i="13" a="1"/>
  <c r="Q215" i="13" s="1"/>
  <c r="P215" i="13" a="1"/>
  <c r="P215" i="13" s="1"/>
  <c r="O215" i="13" a="1"/>
  <c r="O215" i="13" s="1"/>
  <c r="N215" i="13" a="1"/>
  <c r="N215" i="13" s="1"/>
  <c r="M215" i="13" a="1"/>
  <c r="M215" i="13" s="1"/>
  <c r="L215" i="13" a="1"/>
  <c r="L215" i="13" s="1"/>
  <c r="K215" i="13" a="1"/>
  <c r="K215" i="13" s="1"/>
  <c r="J215" i="13" a="1"/>
  <c r="J215" i="13" s="1"/>
  <c r="I215" i="13" a="1"/>
  <c r="I215" i="13" s="1"/>
  <c r="G215" i="13"/>
  <c r="H215" i="13" s="1"/>
  <c r="Q214" i="13" a="1"/>
  <c r="Q214" i="13" s="1"/>
  <c r="P214" i="13" a="1"/>
  <c r="P214" i="13" s="1"/>
  <c r="O214" i="13" a="1"/>
  <c r="O214" i="13" s="1"/>
  <c r="N214" i="13" a="1"/>
  <c r="N214" i="13" s="1"/>
  <c r="M214" i="13" a="1"/>
  <c r="M214" i="13" s="1"/>
  <c r="L214" i="13"/>
  <c r="L214" i="13" a="1"/>
  <c r="K214" i="13" a="1"/>
  <c r="K214" i="13" s="1"/>
  <c r="J214" i="13" a="1"/>
  <c r="J214" i="13" s="1"/>
  <c r="I214" i="13" a="1"/>
  <c r="I214" i="13" s="1"/>
  <c r="G214" i="13"/>
  <c r="H214" i="13" s="1"/>
  <c r="Q213" i="13" a="1"/>
  <c r="Q213" i="13" s="1"/>
  <c r="P213" i="13" a="1"/>
  <c r="P213" i="13" s="1"/>
  <c r="O213" i="13" a="1"/>
  <c r="O213" i="13" s="1"/>
  <c r="N213" i="13" a="1"/>
  <c r="N213" i="13" s="1"/>
  <c r="M213" i="13" a="1"/>
  <c r="M213" i="13" s="1"/>
  <c r="L213" i="13" a="1"/>
  <c r="L213" i="13" s="1"/>
  <c r="K213" i="13" a="1"/>
  <c r="K213" i="13" s="1"/>
  <c r="J213" i="13" a="1"/>
  <c r="J213" i="13" s="1"/>
  <c r="I213" i="13" a="1"/>
  <c r="I213" i="13" s="1"/>
  <c r="G213" i="13"/>
  <c r="H213" i="13" s="1"/>
  <c r="Q212" i="13" a="1"/>
  <c r="Q212" i="13" s="1"/>
  <c r="P212" i="13" a="1"/>
  <c r="P212" i="13" s="1"/>
  <c r="O212" i="13" a="1"/>
  <c r="O212" i="13" s="1"/>
  <c r="N212" i="13" a="1"/>
  <c r="N212" i="13" s="1"/>
  <c r="M212" i="13" a="1"/>
  <c r="M212" i="13" s="1"/>
  <c r="L212" i="13" a="1"/>
  <c r="L212" i="13" s="1"/>
  <c r="K212" i="13" a="1"/>
  <c r="K212" i="13" s="1"/>
  <c r="J212" i="13" a="1"/>
  <c r="J212" i="13" s="1"/>
  <c r="I212" i="13" a="1"/>
  <c r="I212" i="13" s="1"/>
  <c r="G212" i="13"/>
  <c r="H212" i="13" s="1"/>
  <c r="Q211" i="13" a="1"/>
  <c r="Q211" i="13" s="1"/>
  <c r="P211" i="13" a="1"/>
  <c r="P211" i="13" s="1"/>
  <c r="O211" i="13" a="1"/>
  <c r="O211" i="13" s="1"/>
  <c r="N211" i="13" a="1"/>
  <c r="N211" i="13" s="1"/>
  <c r="M211" i="13" a="1"/>
  <c r="M211" i="13" s="1"/>
  <c r="L211" i="13" a="1"/>
  <c r="L211" i="13" s="1"/>
  <c r="K211" i="13" a="1"/>
  <c r="K211" i="13" s="1"/>
  <c r="J211" i="13" a="1"/>
  <c r="J211" i="13" s="1"/>
  <c r="I211" i="13" a="1"/>
  <c r="I211" i="13" s="1"/>
  <c r="G211" i="13"/>
  <c r="H211" i="13" s="1"/>
  <c r="Q210" i="13" a="1"/>
  <c r="Q210" i="13" s="1"/>
  <c r="P210" i="13" a="1"/>
  <c r="P210" i="13" s="1"/>
  <c r="O210" i="13" a="1"/>
  <c r="O210" i="13" s="1"/>
  <c r="N210" i="13" a="1"/>
  <c r="N210" i="13" s="1"/>
  <c r="M210" i="13" a="1"/>
  <c r="M210" i="13" s="1"/>
  <c r="L210" i="13" a="1"/>
  <c r="L210" i="13" s="1"/>
  <c r="K210" i="13" a="1"/>
  <c r="K210" i="13" s="1"/>
  <c r="J210" i="13" a="1"/>
  <c r="J210" i="13" s="1"/>
  <c r="I210" i="13" a="1"/>
  <c r="I210" i="13" s="1"/>
  <c r="G210" i="13"/>
  <c r="H210" i="13" s="1"/>
  <c r="F210" i="13"/>
  <c r="Q208" i="13" a="1"/>
  <c r="Q208" i="13" s="1"/>
  <c r="P208" i="13" a="1"/>
  <c r="P208" i="13" s="1"/>
  <c r="O208" i="13" a="1"/>
  <c r="O208" i="13" s="1"/>
  <c r="N208" i="13" a="1"/>
  <c r="N208" i="13" s="1"/>
  <c r="M208" i="13" a="1"/>
  <c r="M208" i="13" s="1"/>
  <c r="L208" i="13" a="1"/>
  <c r="L208" i="13" s="1"/>
  <c r="K208" i="13" a="1"/>
  <c r="K208" i="13" s="1"/>
  <c r="J208" i="13" a="1"/>
  <c r="J208" i="13" s="1"/>
  <c r="I208" i="13" a="1"/>
  <c r="I208" i="13" s="1"/>
  <c r="G208" i="13"/>
  <c r="H208" i="13" s="1"/>
  <c r="G207" i="13"/>
  <c r="H207" i="13" s="1"/>
  <c r="F207" i="13"/>
  <c r="Q205" i="13" a="1"/>
  <c r="Q205" i="13" s="1"/>
  <c r="P205" i="13" a="1"/>
  <c r="P205" i="13" s="1"/>
  <c r="O205" i="13" a="1"/>
  <c r="O205" i="13" s="1"/>
  <c r="N205" i="13" a="1"/>
  <c r="N205" i="13" s="1"/>
  <c r="M205" i="13" a="1"/>
  <c r="M205" i="13" s="1"/>
  <c r="L205" i="13" a="1"/>
  <c r="L205" i="13" s="1"/>
  <c r="K205" i="13" a="1"/>
  <c r="K205" i="13" s="1"/>
  <c r="J205" i="13" a="1"/>
  <c r="J205" i="13" s="1"/>
  <c r="I205" i="13" a="1"/>
  <c r="I205" i="13" s="1"/>
  <c r="Q204" i="13" a="1"/>
  <c r="Q204" i="13" s="1"/>
  <c r="P204" i="13" a="1"/>
  <c r="P204" i="13" s="1"/>
  <c r="O204" i="13" a="1"/>
  <c r="O204" i="13" s="1"/>
  <c r="N204" i="13" a="1"/>
  <c r="N204" i="13" s="1"/>
  <c r="M204" i="13" a="1"/>
  <c r="M204" i="13" s="1"/>
  <c r="L204" i="13" a="1"/>
  <c r="L204" i="13" s="1"/>
  <c r="K204" i="13" a="1"/>
  <c r="K204" i="13" s="1"/>
  <c r="J204" i="13" a="1"/>
  <c r="J204" i="13" s="1"/>
  <c r="I204" i="13" a="1"/>
  <c r="I204" i="13" s="1"/>
  <c r="H204" i="13"/>
  <c r="F204" i="13"/>
  <c r="Q202" i="13" a="1"/>
  <c r="Q202" i="13" s="1"/>
  <c r="P202" i="13" a="1"/>
  <c r="P202" i="13" s="1"/>
  <c r="O202" i="13" a="1"/>
  <c r="O202" i="13" s="1"/>
  <c r="N202" i="13"/>
  <c r="N202" i="13" a="1"/>
  <c r="M202" i="13" a="1"/>
  <c r="M202" i="13" s="1"/>
  <c r="L202" i="13" a="1"/>
  <c r="L202" i="13" s="1"/>
  <c r="K202" i="13" a="1"/>
  <c r="K202" i="13" s="1"/>
  <c r="J202" i="13" a="1"/>
  <c r="J202" i="13" s="1"/>
  <c r="I202" i="13" a="1"/>
  <c r="I202" i="13" s="1"/>
  <c r="Q201" i="13" a="1"/>
  <c r="Q201" i="13" s="1"/>
  <c r="P201" i="13" a="1"/>
  <c r="P201" i="13" s="1"/>
  <c r="O201" i="13" a="1"/>
  <c r="O201" i="13" s="1"/>
  <c r="N201" i="13" a="1"/>
  <c r="N201" i="13" s="1"/>
  <c r="M201" i="13" a="1"/>
  <c r="M201" i="13" s="1"/>
  <c r="L201" i="13" a="1"/>
  <c r="L201" i="13" s="1"/>
  <c r="K201" i="13" a="1"/>
  <c r="K201" i="13" s="1"/>
  <c r="J201" i="13" a="1"/>
  <c r="J201" i="13" s="1"/>
  <c r="I201" i="13" a="1"/>
  <c r="I201" i="13" s="1"/>
  <c r="G201" i="13"/>
  <c r="H201" i="13" s="1"/>
  <c r="G200" i="13"/>
  <c r="H200" i="13" s="1"/>
  <c r="G199" i="13"/>
  <c r="H199" i="13" s="1"/>
  <c r="P198" i="13" a="1"/>
  <c r="P198" i="13" s="1"/>
  <c r="G198" i="13"/>
  <c r="H198" i="13" s="1"/>
  <c r="G197" i="13"/>
  <c r="H197" i="13" s="1"/>
  <c r="G196" i="13"/>
  <c r="H196" i="13" s="1"/>
  <c r="F196" i="13"/>
  <c r="Q194" i="13" a="1"/>
  <c r="Q194" i="13" s="1"/>
  <c r="P194" i="13" a="1"/>
  <c r="P194" i="13" s="1"/>
  <c r="O194" i="13" a="1"/>
  <c r="O194" i="13" s="1"/>
  <c r="N194" i="13" a="1"/>
  <c r="N194" i="13" s="1"/>
  <c r="M194" i="13" a="1"/>
  <c r="M194" i="13" s="1"/>
  <c r="L194" i="13" a="1"/>
  <c r="L194" i="13" s="1"/>
  <c r="K194" i="13" a="1"/>
  <c r="K194" i="13" s="1"/>
  <c r="J194" i="13" a="1"/>
  <c r="J194" i="13" s="1"/>
  <c r="I194" i="13" a="1"/>
  <c r="I194" i="13" s="1"/>
  <c r="Q193" i="13" a="1"/>
  <c r="Q193" i="13" s="1"/>
  <c r="P193" i="13" a="1"/>
  <c r="P193" i="13" s="1"/>
  <c r="O193" i="13" a="1"/>
  <c r="O193" i="13" s="1"/>
  <c r="N193" i="13" a="1"/>
  <c r="N193" i="13" s="1"/>
  <c r="M193" i="13" a="1"/>
  <c r="M193" i="13" s="1"/>
  <c r="L193" i="13" a="1"/>
  <c r="L193" i="13" s="1"/>
  <c r="K193" i="13" a="1"/>
  <c r="K193" i="13" s="1"/>
  <c r="J193" i="13" a="1"/>
  <c r="J193" i="13" s="1"/>
  <c r="I193" i="13" a="1"/>
  <c r="I193" i="13" s="1"/>
  <c r="G193" i="13"/>
  <c r="F193" i="13"/>
  <c r="Q191" i="13" a="1"/>
  <c r="Q191" i="13" s="1"/>
  <c r="P191" i="13" a="1"/>
  <c r="P191" i="13" s="1"/>
  <c r="O191" i="13" a="1"/>
  <c r="O191" i="13" s="1"/>
  <c r="N191" i="13" a="1"/>
  <c r="N191" i="13" s="1"/>
  <c r="M191" i="13" a="1"/>
  <c r="M191" i="13" s="1"/>
  <c r="L191" i="13" a="1"/>
  <c r="L191" i="13" s="1"/>
  <c r="K191" i="13" a="1"/>
  <c r="K191" i="13" s="1"/>
  <c r="J191" i="13" a="1"/>
  <c r="J191" i="13" s="1"/>
  <c r="I191" i="13" a="1"/>
  <c r="I191" i="13" s="1"/>
  <c r="Q190" i="13" a="1"/>
  <c r="Q190" i="13" s="1"/>
  <c r="P190" i="13" a="1"/>
  <c r="P190" i="13" s="1"/>
  <c r="O190" i="13" a="1"/>
  <c r="O190" i="13" s="1"/>
  <c r="N190" i="13" a="1"/>
  <c r="N190" i="13" s="1"/>
  <c r="M190" i="13" a="1"/>
  <c r="M190" i="13" s="1"/>
  <c r="L190" i="13" a="1"/>
  <c r="L190" i="13" s="1"/>
  <c r="K190" i="13" a="1"/>
  <c r="K190" i="13" s="1"/>
  <c r="J190" i="13" a="1"/>
  <c r="J190" i="13" s="1"/>
  <c r="I190" i="13" a="1"/>
  <c r="I190" i="13" s="1"/>
  <c r="G190" i="13"/>
  <c r="H190" i="13" s="1"/>
  <c r="G189" i="13"/>
  <c r="H189" i="13" s="1"/>
  <c r="Q188" i="13" a="1"/>
  <c r="Q188" i="13" s="1"/>
  <c r="P188" i="13" a="1"/>
  <c r="P188" i="13" s="1"/>
  <c r="O188" i="13" a="1"/>
  <c r="O188" i="13" s="1"/>
  <c r="N188" i="13" a="1"/>
  <c r="N188" i="13" s="1"/>
  <c r="M188" i="13" a="1"/>
  <c r="M188" i="13" s="1"/>
  <c r="L188" i="13" a="1"/>
  <c r="L188" i="13" s="1"/>
  <c r="K188" i="13" a="1"/>
  <c r="K188" i="13" s="1"/>
  <c r="J188" i="13" a="1"/>
  <c r="J188" i="13" s="1"/>
  <c r="I188" i="13" a="1"/>
  <c r="I188" i="13" s="1"/>
  <c r="G188" i="13"/>
  <c r="F188" i="13"/>
  <c r="Q186" i="13" a="1"/>
  <c r="Q186" i="13" s="1"/>
  <c r="P186" i="13" a="1"/>
  <c r="P186" i="13" s="1"/>
  <c r="O186" i="13" a="1"/>
  <c r="O186" i="13" s="1"/>
  <c r="N186" i="13" a="1"/>
  <c r="N186" i="13" s="1"/>
  <c r="M186" i="13" a="1"/>
  <c r="M186" i="13" s="1"/>
  <c r="L186" i="13" a="1"/>
  <c r="L186" i="13" s="1"/>
  <c r="K186" i="13" a="1"/>
  <c r="K186" i="13" s="1"/>
  <c r="J186" i="13" a="1"/>
  <c r="J186" i="13" s="1"/>
  <c r="I186" i="13" a="1"/>
  <c r="I186" i="13" s="1"/>
  <c r="Q185" i="13" a="1"/>
  <c r="Q185" i="13" s="1"/>
  <c r="P185" i="13" a="1"/>
  <c r="P185" i="13" s="1"/>
  <c r="O185" i="13" a="1"/>
  <c r="O185" i="13" s="1"/>
  <c r="N185" i="13" a="1"/>
  <c r="N185" i="13" s="1"/>
  <c r="M185" i="13" a="1"/>
  <c r="M185" i="13" s="1"/>
  <c r="L185" i="13" a="1"/>
  <c r="L185" i="13" s="1"/>
  <c r="K185" i="13" a="1"/>
  <c r="K185" i="13" s="1"/>
  <c r="J185" i="13" a="1"/>
  <c r="J185" i="13" s="1"/>
  <c r="I185" i="13" a="1"/>
  <c r="I185" i="13" s="1"/>
  <c r="G185" i="13"/>
  <c r="H185" i="13" s="1"/>
  <c r="G184" i="13"/>
  <c r="H184" i="13" s="1"/>
  <c r="F184" i="13"/>
  <c r="Q182" i="13" a="1"/>
  <c r="Q182" i="13" s="1"/>
  <c r="P182" i="13" a="1"/>
  <c r="P182" i="13" s="1"/>
  <c r="O182" i="13" a="1"/>
  <c r="O182" i="13" s="1"/>
  <c r="N182" i="13" a="1"/>
  <c r="N182" i="13" s="1"/>
  <c r="M182" i="13" a="1"/>
  <c r="M182" i="13" s="1"/>
  <c r="L182" i="13" a="1"/>
  <c r="L182" i="13" s="1"/>
  <c r="K182" i="13" a="1"/>
  <c r="K182" i="13" s="1"/>
  <c r="J182" i="13" a="1"/>
  <c r="J182" i="13" s="1"/>
  <c r="I182" i="13" a="1"/>
  <c r="I182" i="13" s="1"/>
  <c r="H182" i="13"/>
  <c r="F182" i="13"/>
  <c r="Q180" i="13" a="1"/>
  <c r="Q180" i="13" s="1"/>
  <c r="P180" i="13" a="1"/>
  <c r="P180" i="13" s="1"/>
  <c r="O180" i="13" a="1"/>
  <c r="O180" i="13" s="1"/>
  <c r="N180" i="13" a="1"/>
  <c r="N180" i="13" s="1"/>
  <c r="M180" i="13" a="1"/>
  <c r="M180" i="13" s="1"/>
  <c r="L180" i="13" a="1"/>
  <c r="L180" i="13" s="1"/>
  <c r="K180" i="13" a="1"/>
  <c r="K180" i="13" s="1"/>
  <c r="J180" i="13" a="1"/>
  <c r="J180" i="13" s="1"/>
  <c r="I180" i="13" a="1"/>
  <c r="I180" i="13" s="1"/>
  <c r="H180" i="13"/>
  <c r="Q179" i="13" a="1"/>
  <c r="Q179" i="13" s="1"/>
  <c r="P179" i="13" a="1"/>
  <c r="P179" i="13" s="1"/>
  <c r="O179" i="13" a="1"/>
  <c r="O179" i="13" s="1"/>
  <c r="N179" i="13" a="1"/>
  <c r="N179" i="13" s="1"/>
  <c r="M179" i="13" a="1"/>
  <c r="M179" i="13" s="1"/>
  <c r="L179" i="13" a="1"/>
  <c r="L179" i="13" s="1"/>
  <c r="K179" i="13" a="1"/>
  <c r="K179" i="13" s="1"/>
  <c r="J179" i="13" a="1"/>
  <c r="J179" i="13" s="1"/>
  <c r="I179" i="13" a="1"/>
  <c r="I179" i="13" s="1"/>
  <c r="G179" i="13"/>
  <c r="H179" i="13" s="1"/>
  <c r="Q178" i="13" a="1"/>
  <c r="Q178" i="13" s="1"/>
  <c r="P178" i="13" a="1"/>
  <c r="P178" i="13" s="1"/>
  <c r="O178" i="13" a="1"/>
  <c r="O178" i="13" s="1"/>
  <c r="N178" i="13" a="1"/>
  <c r="N178" i="13" s="1"/>
  <c r="M178" i="13" a="1"/>
  <c r="M178" i="13" s="1"/>
  <c r="L178" i="13" a="1"/>
  <c r="L178" i="13" s="1"/>
  <c r="K178" i="13" a="1"/>
  <c r="K178" i="13" s="1"/>
  <c r="J178" i="13" a="1"/>
  <c r="J178" i="13" s="1"/>
  <c r="I178" i="13" a="1"/>
  <c r="I178" i="13" s="1"/>
  <c r="G178" i="13"/>
  <c r="H178" i="13" s="1"/>
  <c r="Q177" i="13" a="1"/>
  <c r="Q177" i="13" s="1"/>
  <c r="P177" i="13" a="1"/>
  <c r="P177" i="13" s="1"/>
  <c r="O177" i="13" a="1"/>
  <c r="O177" i="13" s="1"/>
  <c r="N177" i="13" a="1"/>
  <c r="N177" i="13" s="1"/>
  <c r="M177" i="13" a="1"/>
  <c r="M177" i="13" s="1"/>
  <c r="L177" i="13" a="1"/>
  <c r="L177" i="13" s="1"/>
  <c r="K177" i="13" a="1"/>
  <c r="K177" i="13" s="1"/>
  <c r="J177" i="13" a="1"/>
  <c r="J177" i="13" s="1"/>
  <c r="I177" i="13" a="1"/>
  <c r="I177" i="13" s="1"/>
  <c r="G177" i="13"/>
  <c r="H177" i="13" s="1"/>
  <c r="F177" i="13"/>
  <c r="Q175" i="13" a="1"/>
  <c r="Q175" i="13" s="1"/>
  <c r="P175" i="13" a="1"/>
  <c r="P175" i="13" s="1"/>
  <c r="O175" i="13" a="1"/>
  <c r="O175" i="13" s="1"/>
  <c r="N175" i="13" a="1"/>
  <c r="N175" i="13" s="1"/>
  <c r="M175" i="13" a="1"/>
  <c r="M175" i="13" s="1"/>
  <c r="L175" i="13" a="1"/>
  <c r="L175" i="13" s="1"/>
  <c r="K175" i="13" a="1"/>
  <c r="K175" i="13" s="1"/>
  <c r="J175" i="13" a="1"/>
  <c r="J175" i="13" s="1"/>
  <c r="I175" i="13" a="1"/>
  <c r="I175" i="13" s="1"/>
  <c r="G175" i="13"/>
  <c r="H175" i="13" s="1"/>
  <c r="P174" i="13" a="1"/>
  <c r="P174" i="13" s="1"/>
  <c r="G174" i="13"/>
  <c r="H174" i="13" s="1"/>
  <c r="G173" i="13"/>
  <c r="H173" i="13" s="1"/>
  <c r="G172" i="13"/>
  <c r="H172" i="13" s="1"/>
  <c r="G171" i="13"/>
  <c r="H171" i="13" s="1"/>
  <c r="G170" i="13"/>
  <c r="H170" i="13" s="1"/>
  <c r="G169" i="13"/>
  <c r="H169" i="13" s="1"/>
  <c r="G168" i="13"/>
  <c r="H168" i="13" s="1"/>
  <c r="G167" i="13"/>
  <c r="H167" i="13" s="1"/>
  <c r="G166" i="13"/>
  <c r="H166" i="13" s="1"/>
  <c r="F166" i="13"/>
  <c r="Q164" i="13" a="1"/>
  <c r="Q164" i="13" s="1"/>
  <c r="P164" i="13" a="1"/>
  <c r="P164" i="13" s="1"/>
  <c r="O164" i="13" a="1"/>
  <c r="O164" i="13" s="1"/>
  <c r="N164" i="13" a="1"/>
  <c r="N164" i="13" s="1"/>
  <c r="M164" i="13" a="1"/>
  <c r="M164" i="13" s="1"/>
  <c r="L164" i="13" a="1"/>
  <c r="L164" i="13" s="1"/>
  <c r="K164" i="13" a="1"/>
  <c r="K164" i="13" s="1"/>
  <c r="J164" i="13" a="1"/>
  <c r="J164" i="13" s="1"/>
  <c r="I164" i="13" a="1"/>
  <c r="I164" i="13" s="1"/>
  <c r="G164" i="13"/>
  <c r="H164" i="13" s="1"/>
  <c r="Q163" i="13" a="1"/>
  <c r="Q163" i="13" s="1"/>
  <c r="I163" i="13" a="1"/>
  <c r="I163" i="13" s="1"/>
  <c r="G163" i="13"/>
  <c r="H163" i="13" s="1"/>
  <c r="Q162" i="13" a="1"/>
  <c r="Q162" i="13" s="1"/>
  <c r="G162" i="13"/>
  <c r="H162" i="13" s="1"/>
  <c r="Q161" i="13" a="1"/>
  <c r="Q161" i="13" s="1"/>
  <c r="G161" i="13"/>
  <c r="H161" i="13" s="1"/>
  <c r="Q160" i="13" a="1"/>
  <c r="Q160" i="13" s="1"/>
  <c r="I160" i="13" a="1"/>
  <c r="I160" i="13" s="1"/>
  <c r="G160" i="13"/>
  <c r="H160" i="13" s="1"/>
  <c r="Q159" i="13" a="1"/>
  <c r="Q159" i="13" s="1"/>
  <c r="G159" i="13"/>
  <c r="H159" i="13" s="1"/>
  <c r="Q158" i="13" a="1"/>
  <c r="Q158" i="13" s="1"/>
  <c r="G158" i="13"/>
  <c r="H158" i="13" s="1"/>
  <c r="Q157" i="13" a="1"/>
  <c r="Q157" i="13" s="1"/>
  <c r="G157" i="13"/>
  <c r="H157" i="13" s="1"/>
  <c r="F157" i="13"/>
  <c r="Q155" i="13" a="1"/>
  <c r="Q155" i="13" s="1"/>
  <c r="P155" i="13" a="1"/>
  <c r="P155" i="13" s="1"/>
  <c r="O155" i="13" a="1"/>
  <c r="O155" i="13" s="1"/>
  <c r="N155" i="13" a="1"/>
  <c r="N155" i="13" s="1"/>
  <c r="M155" i="13" a="1"/>
  <c r="M155" i="13" s="1"/>
  <c r="L155" i="13" a="1"/>
  <c r="L155" i="13" s="1"/>
  <c r="K155" i="13" a="1"/>
  <c r="K155" i="13" s="1"/>
  <c r="J155" i="13" a="1"/>
  <c r="J155" i="13" s="1"/>
  <c r="I155" i="13" a="1"/>
  <c r="I155" i="13" s="1"/>
  <c r="G155" i="13"/>
  <c r="H155" i="13" s="1"/>
  <c r="Q154" i="13" a="1"/>
  <c r="Q154" i="13" s="1"/>
  <c r="G154" i="13"/>
  <c r="H154" i="13" s="1"/>
  <c r="Q153" i="13" a="1"/>
  <c r="Q153" i="13" s="1"/>
  <c r="I153" i="13" a="1"/>
  <c r="I153" i="13" s="1"/>
  <c r="G153" i="13"/>
  <c r="H153" i="13" s="1"/>
  <c r="Q152" i="13" a="1"/>
  <c r="Q152" i="13" s="1"/>
  <c r="G152" i="13"/>
  <c r="H152" i="13" s="1"/>
  <c r="Q151" i="13" a="1"/>
  <c r="Q151" i="13" s="1"/>
  <c r="G151" i="13"/>
  <c r="H151" i="13" s="1"/>
  <c r="Q150" i="13" a="1"/>
  <c r="Q150" i="13" s="1"/>
  <c r="G150" i="13"/>
  <c r="H150" i="13" s="1"/>
  <c r="F150" i="13"/>
  <c r="Q148" i="13" a="1"/>
  <c r="Q148" i="13" s="1"/>
  <c r="P148" i="13" a="1"/>
  <c r="P148" i="13" s="1"/>
  <c r="O148" i="13" a="1"/>
  <c r="O148" i="13" s="1"/>
  <c r="N148" i="13" a="1"/>
  <c r="N148" i="13" s="1"/>
  <c r="M148" i="13" a="1"/>
  <c r="M148" i="13" s="1"/>
  <c r="L148" i="13" a="1"/>
  <c r="L148" i="13" s="1"/>
  <c r="K148" i="13" a="1"/>
  <c r="K148" i="13" s="1"/>
  <c r="J148" i="13" a="1"/>
  <c r="J148" i="13" s="1"/>
  <c r="I148" i="13" a="1"/>
  <c r="I148" i="13" s="1"/>
  <c r="G148" i="13"/>
  <c r="H148" i="13" s="1"/>
  <c r="Q147" i="13" a="1"/>
  <c r="Q147" i="13" s="1"/>
  <c r="G147" i="13"/>
  <c r="H147" i="13" s="1"/>
  <c r="Q146" i="13" a="1"/>
  <c r="Q146" i="13" s="1"/>
  <c r="I146" i="13" a="1"/>
  <c r="I146" i="13" s="1"/>
  <c r="G146" i="13"/>
  <c r="H146" i="13" s="1"/>
  <c r="Q145" i="13" a="1"/>
  <c r="Q145" i="13" s="1"/>
  <c r="P145" i="13" a="1"/>
  <c r="P145" i="13" s="1"/>
  <c r="N145" i="13" a="1"/>
  <c r="N145" i="13" s="1"/>
  <c r="M145" i="13" a="1"/>
  <c r="M145" i="13" s="1"/>
  <c r="L145" i="13" a="1"/>
  <c r="L145" i="13" s="1"/>
  <c r="K145" i="13" a="1"/>
  <c r="K145" i="13" s="1"/>
  <c r="J145" i="13" a="1"/>
  <c r="J145" i="13" s="1"/>
  <c r="I145" i="13" a="1"/>
  <c r="I145" i="13" s="1"/>
  <c r="G145" i="13"/>
  <c r="H145" i="13" s="1"/>
  <c r="Q144" i="13" a="1"/>
  <c r="Q144" i="13" s="1"/>
  <c r="P144" i="13" a="1"/>
  <c r="P144" i="13" s="1"/>
  <c r="O144" i="13" a="1"/>
  <c r="O144" i="13" s="1"/>
  <c r="N144" i="13" a="1"/>
  <c r="N144" i="13" s="1"/>
  <c r="M144" i="13" a="1"/>
  <c r="M144" i="13" s="1"/>
  <c r="L144" i="13" a="1"/>
  <c r="L144" i="13" s="1"/>
  <c r="K144" i="13" a="1"/>
  <c r="K144" i="13" s="1"/>
  <c r="J144" i="13" a="1"/>
  <c r="J144" i="13" s="1"/>
  <c r="I144" i="13" a="1"/>
  <c r="I144" i="13" s="1"/>
  <c r="G144" i="13"/>
  <c r="H144" i="13" s="1"/>
  <c r="Q143" i="13" a="1"/>
  <c r="Q143" i="13" s="1"/>
  <c r="P143" i="13" a="1"/>
  <c r="P143" i="13" s="1"/>
  <c r="O143" i="13" a="1"/>
  <c r="O143" i="13" s="1"/>
  <c r="N143" i="13" a="1"/>
  <c r="N143" i="13" s="1"/>
  <c r="M143" i="13" a="1"/>
  <c r="M143" i="13" s="1"/>
  <c r="L143" i="13" a="1"/>
  <c r="L143" i="13" s="1"/>
  <c r="K143" i="13" a="1"/>
  <c r="K143" i="13" s="1"/>
  <c r="J143" i="13" a="1"/>
  <c r="J143" i="13" s="1"/>
  <c r="I143" i="13" a="1"/>
  <c r="I143" i="13" s="1"/>
  <c r="G143" i="13"/>
  <c r="H143" i="13" s="1"/>
  <c r="Q142" i="13" a="1"/>
  <c r="Q142" i="13" s="1"/>
  <c r="G142" i="13"/>
  <c r="H142" i="13" s="1"/>
  <c r="Q141" i="13" a="1"/>
  <c r="Q141" i="13" s="1"/>
  <c r="I141" i="13" a="1"/>
  <c r="I141" i="13" s="1"/>
  <c r="G141" i="13"/>
  <c r="H141" i="13" s="1"/>
  <c r="Q140" i="13" a="1"/>
  <c r="Q140" i="13" s="1"/>
  <c r="G140" i="13"/>
  <c r="H140" i="13" s="1"/>
  <c r="F140" i="13"/>
  <c r="Q138" i="13" a="1"/>
  <c r="Q138" i="13" s="1"/>
  <c r="P138" i="13" a="1"/>
  <c r="P138" i="13" s="1"/>
  <c r="O138" i="13" a="1"/>
  <c r="O138" i="13" s="1"/>
  <c r="N138" i="13" a="1"/>
  <c r="N138" i="13" s="1"/>
  <c r="M138" i="13" a="1"/>
  <c r="M138" i="13" s="1"/>
  <c r="L138" i="13" a="1"/>
  <c r="L138" i="13" s="1"/>
  <c r="K138" i="13" a="1"/>
  <c r="K138" i="13" s="1"/>
  <c r="J138" i="13" a="1"/>
  <c r="J138" i="13" s="1"/>
  <c r="I138" i="13" a="1"/>
  <c r="I138" i="13" s="1"/>
  <c r="G138" i="13"/>
  <c r="H138" i="13" s="1"/>
  <c r="F138" i="13"/>
  <c r="Q136" i="13" a="1"/>
  <c r="Q136" i="13" s="1"/>
  <c r="P136" i="13" a="1"/>
  <c r="P136" i="13" s="1"/>
  <c r="O136" i="13" a="1"/>
  <c r="O136" i="13" s="1"/>
  <c r="N136" i="13" a="1"/>
  <c r="N136" i="13" s="1"/>
  <c r="M136" i="13" a="1"/>
  <c r="M136" i="13" s="1"/>
  <c r="L136" i="13" a="1"/>
  <c r="L136" i="13" s="1"/>
  <c r="K136" i="13" a="1"/>
  <c r="K136" i="13" s="1"/>
  <c r="J136" i="13" a="1"/>
  <c r="J136" i="13" s="1"/>
  <c r="I136" i="13" a="1"/>
  <c r="I136" i="13" s="1"/>
  <c r="G136" i="13"/>
  <c r="H136" i="13" s="1"/>
  <c r="G135" i="13"/>
  <c r="H135" i="13" s="1"/>
  <c r="F135" i="13"/>
  <c r="Q133" i="13" a="1"/>
  <c r="Q133" i="13" s="1"/>
  <c r="P133" i="13" a="1"/>
  <c r="P133" i="13" s="1"/>
  <c r="O133" i="13" a="1"/>
  <c r="O133" i="13" s="1"/>
  <c r="N133" i="13" a="1"/>
  <c r="N133" i="13" s="1"/>
  <c r="M133" i="13" a="1"/>
  <c r="M133" i="13" s="1"/>
  <c r="L133" i="13" a="1"/>
  <c r="L133" i="13" s="1"/>
  <c r="K133" i="13" a="1"/>
  <c r="K133" i="13" s="1"/>
  <c r="J133" i="13" a="1"/>
  <c r="J133" i="13" s="1"/>
  <c r="I133" i="13" a="1"/>
  <c r="I133" i="13" s="1"/>
  <c r="G133" i="13"/>
  <c r="H133" i="13" s="1"/>
  <c r="Q132" i="13" a="1"/>
  <c r="Q132" i="13" s="1"/>
  <c r="P132" i="13" a="1"/>
  <c r="P132" i="13" s="1"/>
  <c r="O132" i="13" a="1"/>
  <c r="O132" i="13" s="1"/>
  <c r="N132" i="13" a="1"/>
  <c r="N132" i="13" s="1"/>
  <c r="M132" i="13" a="1"/>
  <c r="M132" i="13" s="1"/>
  <c r="L132" i="13" a="1"/>
  <c r="L132" i="13" s="1"/>
  <c r="K132" i="13" a="1"/>
  <c r="K132" i="13" s="1"/>
  <c r="J132" i="13" a="1"/>
  <c r="J132" i="13" s="1"/>
  <c r="I132" i="13" a="1"/>
  <c r="I132" i="13" s="1"/>
  <c r="G132" i="13"/>
  <c r="H132" i="13" s="1"/>
  <c r="F132" i="13"/>
  <c r="Q130" i="13" a="1"/>
  <c r="Q130" i="13" s="1"/>
  <c r="P130" i="13" a="1"/>
  <c r="P130" i="13" s="1"/>
  <c r="O130" i="13" a="1"/>
  <c r="O130" i="13" s="1"/>
  <c r="N130" i="13" a="1"/>
  <c r="N130" i="13" s="1"/>
  <c r="M130" i="13" a="1"/>
  <c r="M130" i="13" s="1"/>
  <c r="L130" i="13" a="1"/>
  <c r="L130" i="13" s="1"/>
  <c r="K130" i="13" a="1"/>
  <c r="K130" i="13" s="1"/>
  <c r="J130" i="13" a="1"/>
  <c r="J130" i="13" s="1"/>
  <c r="I130" i="13" a="1"/>
  <c r="I130" i="13" s="1"/>
  <c r="G130" i="13"/>
  <c r="H130" i="13" s="1"/>
  <c r="Q129" i="13" a="1"/>
  <c r="Q129" i="13" s="1"/>
  <c r="P129" i="13" a="1"/>
  <c r="P129" i="13" s="1"/>
  <c r="O129" i="13" a="1"/>
  <c r="O129" i="13" s="1"/>
  <c r="N129" i="13" a="1"/>
  <c r="N129" i="13" s="1"/>
  <c r="M129" i="13" a="1"/>
  <c r="M129" i="13" s="1"/>
  <c r="L129" i="13" a="1"/>
  <c r="L129" i="13" s="1"/>
  <c r="K129" i="13" a="1"/>
  <c r="K129" i="13" s="1"/>
  <c r="J129" i="13" a="1"/>
  <c r="J129" i="13" s="1"/>
  <c r="I129" i="13" a="1"/>
  <c r="I129" i="13" s="1"/>
  <c r="I131" i="13" s="1"/>
  <c r="G129" i="13"/>
  <c r="H129" i="13" s="1"/>
  <c r="F129" i="13"/>
  <c r="Q127" i="13" a="1"/>
  <c r="Q127" i="13" s="1"/>
  <c r="P127" i="13" a="1"/>
  <c r="P127" i="13" s="1"/>
  <c r="O127" i="13" a="1"/>
  <c r="O127" i="13" s="1"/>
  <c r="N127" i="13" a="1"/>
  <c r="N127" i="13" s="1"/>
  <c r="M127" i="13" a="1"/>
  <c r="M127" i="13" s="1"/>
  <c r="L127" i="13" a="1"/>
  <c r="L127" i="13" s="1"/>
  <c r="K127" i="13" a="1"/>
  <c r="K127" i="13" s="1"/>
  <c r="J127" i="13" a="1"/>
  <c r="J127" i="13" s="1"/>
  <c r="I127" i="13" a="1"/>
  <c r="I127" i="13" s="1"/>
  <c r="G127" i="13"/>
  <c r="H127" i="13" s="1"/>
  <c r="G126" i="13"/>
  <c r="H126" i="13" s="1"/>
  <c r="F126" i="13"/>
  <c r="Q124" i="13" a="1"/>
  <c r="Q124" i="13" s="1"/>
  <c r="P124" i="13" a="1"/>
  <c r="P124" i="13" s="1"/>
  <c r="O124" i="13" a="1"/>
  <c r="O124" i="13" s="1"/>
  <c r="N124" i="13" a="1"/>
  <c r="N124" i="13" s="1"/>
  <c r="M124" i="13" a="1"/>
  <c r="M124" i="13" s="1"/>
  <c r="L124" i="13" a="1"/>
  <c r="L124" i="13" s="1"/>
  <c r="K124" i="13" a="1"/>
  <c r="K124" i="13" s="1"/>
  <c r="J124" i="13" a="1"/>
  <c r="J124" i="13" s="1"/>
  <c r="I124" i="13" a="1"/>
  <c r="I124" i="13" s="1"/>
  <c r="G124" i="13"/>
  <c r="H124" i="13" s="1"/>
  <c r="G123" i="13"/>
  <c r="H123" i="13" s="1"/>
  <c r="G122" i="13"/>
  <c r="H122" i="13" s="1"/>
  <c r="G121" i="13"/>
  <c r="H121" i="13" s="1"/>
  <c r="P120" i="13" a="1"/>
  <c r="P120" i="13" s="1"/>
  <c r="G120" i="13"/>
  <c r="H120" i="13" s="1"/>
  <c r="G119" i="13"/>
  <c r="H119" i="13" s="1"/>
  <c r="G118" i="13"/>
  <c r="H118" i="13" s="1"/>
  <c r="G117" i="13"/>
  <c r="H117" i="13" s="1"/>
  <c r="G116" i="13"/>
  <c r="H116" i="13" s="1"/>
  <c r="G115" i="13"/>
  <c r="H115" i="13" s="1"/>
  <c r="F115" i="13"/>
  <c r="Q113" i="13" a="1"/>
  <c r="Q113" i="13" s="1"/>
  <c r="P113" i="13" a="1"/>
  <c r="P113" i="13" s="1"/>
  <c r="O113" i="13" a="1"/>
  <c r="O113" i="13" s="1"/>
  <c r="N113" i="13" a="1"/>
  <c r="N113" i="13" s="1"/>
  <c r="M113" i="13" a="1"/>
  <c r="M113" i="13" s="1"/>
  <c r="L113" i="13" a="1"/>
  <c r="L113" i="13" s="1"/>
  <c r="K113" i="13" a="1"/>
  <c r="K113" i="13" s="1"/>
  <c r="J113" i="13" a="1"/>
  <c r="J113" i="13" s="1"/>
  <c r="I113" i="13" a="1"/>
  <c r="I113" i="13" s="1"/>
  <c r="G113" i="13"/>
  <c r="H113" i="13" s="1"/>
  <c r="G112" i="13"/>
  <c r="H112" i="13" s="1"/>
  <c r="Q111" i="13" a="1"/>
  <c r="Q111" i="13" s="1"/>
  <c r="I111" i="13" a="1"/>
  <c r="I111" i="13" s="1"/>
  <c r="G111" i="13"/>
  <c r="H111" i="13" s="1"/>
  <c r="Q110" i="13" a="1"/>
  <c r="Q110" i="13" s="1"/>
  <c r="G110" i="13"/>
  <c r="H110" i="13" s="1"/>
  <c r="G109" i="13"/>
  <c r="H109" i="13" s="1"/>
  <c r="G108" i="13"/>
  <c r="H108" i="13" s="1"/>
  <c r="P107" i="13" a="1"/>
  <c r="P107" i="13" s="1"/>
  <c r="G107" i="13"/>
  <c r="H107" i="13" s="1"/>
  <c r="G106" i="13"/>
  <c r="H106" i="13" s="1"/>
  <c r="G105" i="13"/>
  <c r="H105" i="13" s="1"/>
  <c r="G104" i="13"/>
  <c r="H104" i="13" s="1"/>
  <c r="G103" i="13"/>
  <c r="H103" i="13" s="1"/>
  <c r="G102" i="13"/>
  <c r="H102" i="13" s="1"/>
  <c r="G101" i="13"/>
  <c r="H101" i="13" s="1"/>
  <c r="F101" i="13"/>
  <c r="Q99" i="13" a="1"/>
  <c r="Q99" i="13" s="1"/>
  <c r="P99" i="13" a="1"/>
  <c r="P99" i="13" s="1"/>
  <c r="O99" i="13" a="1"/>
  <c r="O99" i="13" s="1"/>
  <c r="N99" i="13" a="1"/>
  <c r="N99" i="13" s="1"/>
  <c r="M99" i="13" a="1"/>
  <c r="M99" i="13" s="1"/>
  <c r="L99" i="13" a="1"/>
  <c r="L99" i="13" s="1"/>
  <c r="K99" i="13" a="1"/>
  <c r="K99" i="13" s="1"/>
  <c r="J99" i="13" a="1"/>
  <c r="J99" i="13" s="1"/>
  <c r="I99" i="13" a="1"/>
  <c r="I99" i="13" s="1"/>
  <c r="G99" i="13"/>
  <c r="H99" i="13" s="1"/>
  <c r="G98" i="13"/>
  <c r="H98" i="13" s="1"/>
  <c r="Q97" i="13" a="1"/>
  <c r="Q97" i="13" s="1"/>
  <c r="I97" i="13" a="1"/>
  <c r="I97" i="13" s="1"/>
  <c r="G97" i="13"/>
  <c r="H97" i="13" s="1"/>
  <c r="Q96" i="13" a="1"/>
  <c r="Q96" i="13" s="1"/>
  <c r="G96" i="13"/>
  <c r="H96" i="13" s="1"/>
  <c r="Q95" i="13" a="1"/>
  <c r="Q95" i="13" s="1"/>
  <c r="G95" i="13"/>
  <c r="H95" i="13" s="1"/>
  <c r="Q94" i="13" a="1"/>
  <c r="Q94" i="13" s="1"/>
  <c r="G94" i="13"/>
  <c r="H94" i="13" s="1"/>
  <c r="Q93" i="13" a="1"/>
  <c r="Q93" i="13" s="1"/>
  <c r="G93" i="13"/>
  <c r="H93" i="13" s="1"/>
  <c r="Q92" i="13" a="1"/>
  <c r="Q92" i="13" s="1"/>
  <c r="I92" i="13" a="1"/>
  <c r="I92" i="13" s="1"/>
  <c r="G92" i="13"/>
  <c r="H92" i="13" s="1"/>
  <c r="Q91" i="13" a="1"/>
  <c r="Q91" i="13" s="1"/>
  <c r="G91" i="13"/>
  <c r="H91" i="13" s="1"/>
  <c r="Q90" i="13" a="1"/>
  <c r="Q90" i="13" s="1"/>
  <c r="I90" i="13" a="1"/>
  <c r="I90" i="13" s="1"/>
  <c r="G90" i="13"/>
  <c r="H90" i="13" s="1"/>
  <c r="Q89" i="13" a="1"/>
  <c r="Q89" i="13" s="1"/>
  <c r="G89" i="13"/>
  <c r="H89" i="13" s="1"/>
  <c r="Q88" i="13" a="1"/>
  <c r="Q88" i="13" s="1"/>
  <c r="G88" i="13"/>
  <c r="H88" i="13" s="1"/>
  <c r="Q87" i="13" a="1"/>
  <c r="Q87" i="13" s="1"/>
  <c r="G87" i="13"/>
  <c r="H87" i="13" s="1"/>
  <c r="Q86" i="13" a="1"/>
  <c r="Q86" i="13" s="1"/>
  <c r="I86" i="13" a="1"/>
  <c r="I86" i="13" s="1"/>
  <c r="G86" i="13"/>
  <c r="H86" i="13" s="1"/>
  <c r="Q85" i="13" a="1"/>
  <c r="Q85" i="13" s="1"/>
  <c r="G85" i="13"/>
  <c r="H85" i="13" s="1"/>
  <c r="G84" i="13"/>
  <c r="H84" i="13" s="1"/>
  <c r="Q83" i="13" a="1"/>
  <c r="Q83" i="13" s="1"/>
  <c r="G83" i="13"/>
  <c r="H83" i="13" s="1"/>
  <c r="Q82" i="13" a="1"/>
  <c r="Q82" i="13" s="1"/>
  <c r="P82" i="13" a="1"/>
  <c r="P82" i="13" s="1"/>
  <c r="N82" i="13" a="1"/>
  <c r="N82" i="13" s="1"/>
  <c r="M82" i="13" a="1"/>
  <c r="M82" i="13" s="1"/>
  <c r="L82" i="13" a="1"/>
  <c r="L82" i="13" s="1"/>
  <c r="K82" i="13" a="1"/>
  <c r="K82" i="13" s="1"/>
  <c r="J82" i="13" a="1"/>
  <c r="J82" i="13" s="1"/>
  <c r="I82" i="13" a="1"/>
  <c r="I82" i="13" s="1"/>
  <c r="G82" i="13"/>
  <c r="H82" i="13" s="1"/>
  <c r="Q81" i="13" a="1"/>
  <c r="Q81" i="13" s="1"/>
  <c r="G81" i="13"/>
  <c r="H81" i="13" s="1"/>
  <c r="Q80" i="13" a="1"/>
  <c r="Q80" i="13" s="1"/>
  <c r="I80" i="13" a="1"/>
  <c r="I80" i="13" s="1"/>
  <c r="G80" i="13"/>
  <c r="H80" i="13" s="1"/>
  <c r="G79" i="13"/>
  <c r="H79" i="13" s="1"/>
  <c r="Q78" i="13" a="1"/>
  <c r="Q78" i="13" s="1"/>
  <c r="P78" i="13" a="1"/>
  <c r="P78" i="13" s="1"/>
  <c r="O78" i="13" a="1"/>
  <c r="O78" i="13" s="1"/>
  <c r="N78" i="13" a="1"/>
  <c r="N78" i="13" s="1"/>
  <c r="M78" i="13" a="1"/>
  <c r="M78" i="13" s="1"/>
  <c r="L78" i="13" a="1"/>
  <c r="L78" i="13" s="1"/>
  <c r="K78" i="13" a="1"/>
  <c r="K78" i="13" s="1"/>
  <c r="J78" i="13" a="1"/>
  <c r="J78" i="13" s="1"/>
  <c r="I78" i="13" a="1"/>
  <c r="I78" i="13" s="1"/>
  <c r="G78" i="13"/>
  <c r="H78" i="13" s="1"/>
  <c r="G77" i="13"/>
  <c r="H77" i="13" s="1"/>
  <c r="Q76" i="13" a="1"/>
  <c r="Q76" i="13" s="1"/>
  <c r="G76" i="13"/>
  <c r="H76" i="13" s="1"/>
  <c r="Q75" i="13" a="1"/>
  <c r="Q75" i="13" s="1"/>
  <c r="G75" i="13"/>
  <c r="H75" i="13" s="1"/>
  <c r="Q74" i="13" a="1"/>
  <c r="Q74" i="13" s="1"/>
  <c r="G74" i="13"/>
  <c r="H74" i="13" s="1"/>
  <c r="G73" i="13"/>
  <c r="H73" i="13" s="1"/>
  <c r="G72" i="13"/>
  <c r="H72" i="13" s="1"/>
  <c r="G71" i="13"/>
  <c r="H71" i="13" s="1"/>
  <c r="G70" i="13"/>
  <c r="H70" i="13" s="1"/>
  <c r="F70" i="13"/>
  <c r="Q68" i="13" a="1"/>
  <c r="Q68" i="13" s="1"/>
  <c r="P68" i="13" a="1"/>
  <c r="P68" i="13" s="1"/>
  <c r="O68" i="13" a="1"/>
  <c r="O68" i="13" s="1"/>
  <c r="N68" i="13" a="1"/>
  <c r="N68" i="13" s="1"/>
  <c r="M68" i="13" a="1"/>
  <c r="M68" i="13" s="1"/>
  <c r="L68" i="13" a="1"/>
  <c r="L68" i="13" s="1"/>
  <c r="K68" i="13" a="1"/>
  <c r="K68" i="13" s="1"/>
  <c r="J68" i="13" a="1"/>
  <c r="J68" i="13" s="1"/>
  <c r="I68" i="13" a="1"/>
  <c r="I68" i="13" s="1"/>
  <c r="G68" i="13"/>
  <c r="H68" i="13" s="1"/>
  <c r="G67" i="13"/>
  <c r="H67" i="13" s="1"/>
  <c r="Q66" i="13" a="1"/>
  <c r="Q66" i="13" s="1"/>
  <c r="G66" i="13"/>
  <c r="H66" i="13" s="1"/>
  <c r="Q65" i="13" a="1"/>
  <c r="Q65" i="13" s="1"/>
  <c r="P65" i="13" a="1"/>
  <c r="P65" i="13" s="1"/>
  <c r="N65" i="13" a="1"/>
  <c r="N65" i="13" s="1"/>
  <c r="M65" i="13" a="1"/>
  <c r="M65" i="13" s="1"/>
  <c r="L65" i="13" a="1"/>
  <c r="L65" i="13" s="1"/>
  <c r="K65" i="13" a="1"/>
  <c r="K65" i="13" s="1"/>
  <c r="J65" i="13" a="1"/>
  <c r="J65" i="13" s="1"/>
  <c r="I65" i="13" a="1"/>
  <c r="I65" i="13" s="1"/>
  <c r="G65" i="13"/>
  <c r="H65" i="13" s="1"/>
  <c r="F65" i="13"/>
  <c r="Q63" i="13" a="1"/>
  <c r="Q63" i="13" s="1"/>
  <c r="P63" i="13" a="1"/>
  <c r="P63" i="13" s="1"/>
  <c r="O63" i="13" a="1"/>
  <c r="O63" i="13" s="1"/>
  <c r="N63" i="13" a="1"/>
  <c r="N63" i="13" s="1"/>
  <c r="M63" i="13" a="1"/>
  <c r="M63" i="13" s="1"/>
  <c r="L63" i="13" a="1"/>
  <c r="L63" i="13" s="1"/>
  <c r="K63" i="13" a="1"/>
  <c r="K63" i="13" s="1"/>
  <c r="J63" i="13" a="1"/>
  <c r="J63" i="13" s="1"/>
  <c r="I63" i="13" a="1"/>
  <c r="I63" i="13" s="1"/>
  <c r="G63" i="13"/>
  <c r="H63" i="13" s="1"/>
  <c r="G62" i="13"/>
  <c r="H62" i="13" s="1"/>
  <c r="P61" i="13" a="1"/>
  <c r="P61" i="13" s="1"/>
  <c r="G61" i="13"/>
  <c r="H61" i="13" s="1"/>
  <c r="G60" i="13"/>
  <c r="H60" i="13" s="1"/>
  <c r="Q59" i="13" a="1"/>
  <c r="Q59" i="13" s="1"/>
  <c r="P59" i="13" a="1"/>
  <c r="P59" i="13" s="1"/>
  <c r="N59" i="13" a="1"/>
  <c r="N59" i="13" s="1"/>
  <c r="M59" i="13" a="1"/>
  <c r="M59" i="13" s="1"/>
  <c r="L59" i="13" a="1"/>
  <c r="L59" i="13" s="1"/>
  <c r="K59" i="13" a="1"/>
  <c r="K59" i="13" s="1"/>
  <c r="J59" i="13" a="1"/>
  <c r="J59" i="13" s="1"/>
  <c r="I59" i="13" a="1"/>
  <c r="I59" i="13" s="1"/>
  <c r="G59" i="13"/>
  <c r="H59" i="13" s="1"/>
  <c r="Q58" i="13" a="1"/>
  <c r="Q58" i="13" s="1"/>
  <c r="P58" i="13" a="1"/>
  <c r="P58" i="13" s="1"/>
  <c r="N58" i="13" a="1"/>
  <c r="N58" i="13" s="1"/>
  <c r="M58" i="13" a="1"/>
  <c r="M58" i="13" s="1"/>
  <c r="L58" i="13" a="1"/>
  <c r="L58" i="13" s="1"/>
  <c r="K58" i="13" a="1"/>
  <c r="K58" i="13" s="1"/>
  <c r="J58" i="13" a="1"/>
  <c r="J58" i="13" s="1"/>
  <c r="I58" i="13" a="1"/>
  <c r="I58" i="13" s="1"/>
  <c r="G58" i="13"/>
  <c r="H58" i="13" s="1"/>
  <c r="G57" i="13"/>
  <c r="H57" i="13" s="1"/>
  <c r="G56" i="13"/>
  <c r="H56" i="13" s="1"/>
  <c r="G55" i="13"/>
  <c r="H55" i="13" s="1"/>
  <c r="G54" i="13"/>
  <c r="H54" i="13" s="1"/>
  <c r="G53" i="13"/>
  <c r="H53" i="13" s="1"/>
  <c r="G52" i="13"/>
  <c r="H52" i="13" s="1"/>
  <c r="G51" i="13"/>
  <c r="H51" i="13" s="1"/>
  <c r="G50" i="13"/>
  <c r="H50" i="13" s="1"/>
  <c r="Q49" i="13" a="1"/>
  <c r="Q49" i="13" s="1"/>
  <c r="P49" i="13" a="1"/>
  <c r="P49" i="13" s="1"/>
  <c r="O49" i="13" a="1"/>
  <c r="O49" i="13" s="1"/>
  <c r="N49" i="13" a="1"/>
  <c r="N49" i="13" s="1"/>
  <c r="M49" i="13" a="1"/>
  <c r="M49" i="13" s="1"/>
  <c r="L49" i="13" a="1"/>
  <c r="L49" i="13" s="1"/>
  <c r="K49" i="13" a="1"/>
  <c r="K49" i="13" s="1"/>
  <c r="J49" i="13" a="1"/>
  <c r="J49" i="13" s="1"/>
  <c r="I49" i="13" a="1"/>
  <c r="I49" i="13" s="1"/>
  <c r="G49" i="13"/>
  <c r="H49" i="13" s="1"/>
  <c r="Q48" i="13" a="1"/>
  <c r="Q48" i="13" s="1"/>
  <c r="P48" i="13" a="1"/>
  <c r="P48" i="13" s="1"/>
  <c r="O48" i="13" a="1"/>
  <c r="O48" i="13" s="1"/>
  <c r="N48" i="13" a="1"/>
  <c r="N48" i="13" s="1"/>
  <c r="M48" i="13" a="1"/>
  <c r="M48" i="13" s="1"/>
  <c r="L48" i="13" a="1"/>
  <c r="L48" i="13" s="1"/>
  <c r="K48" i="13" a="1"/>
  <c r="K48" i="13" s="1"/>
  <c r="J48" i="13" a="1"/>
  <c r="J48" i="13" s="1"/>
  <c r="I48" i="13" a="1"/>
  <c r="I48" i="13" s="1"/>
  <c r="G48" i="13"/>
  <c r="H48" i="13" s="1"/>
  <c r="G47" i="13"/>
  <c r="H47" i="13" s="1"/>
  <c r="F47" i="13"/>
  <c r="Q45" i="13" a="1"/>
  <c r="Q45" i="13" s="1"/>
  <c r="P45" i="13" a="1"/>
  <c r="P45" i="13" s="1"/>
  <c r="O45" i="13" a="1"/>
  <c r="O45" i="13" s="1"/>
  <c r="N45" i="13" a="1"/>
  <c r="N45" i="13" s="1"/>
  <c r="M45" i="13" a="1"/>
  <c r="M45" i="13" s="1"/>
  <c r="L45" i="13" a="1"/>
  <c r="L45" i="13" s="1"/>
  <c r="K45" i="13" a="1"/>
  <c r="K45" i="13" s="1"/>
  <c r="J45" i="13" a="1"/>
  <c r="J45" i="13" s="1"/>
  <c r="I45" i="13" a="1"/>
  <c r="I45" i="13" s="1"/>
  <c r="G45" i="13"/>
  <c r="H45" i="13" s="1"/>
  <c r="Q44" i="13" a="1"/>
  <c r="Q44" i="13" s="1"/>
  <c r="P44" i="13" a="1"/>
  <c r="P44" i="13" s="1"/>
  <c r="N44" i="13" a="1"/>
  <c r="N44" i="13" s="1"/>
  <c r="M44" i="13" a="1"/>
  <c r="M44" i="13" s="1"/>
  <c r="L44" i="13" a="1"/>
  <c r="L44" i="13" s="1"/>
  <c r="K44" i="13" a="1"/>
  <c r="K44" i="13" s="1"/>
  <c r="J44" i="13" a="1"/>
  <c r="J44" i="13" s="1"/>
  <c r="I44" i="13" a="1"/>
  <c r="I44" i="13" s="1"/>
  <c r="G44" i="13"/>
  <c r="H44" i="13" s="1"/>
  <c r="Q43" i="13" a="1"/>
  <c r="Q43" i="13" s="1"/>
  <c r="P43" i="13" a="1"/>
  <c r="P43" i="13" s="1"/>
  <c r="N43" i="13" a="1"/>
  <c r="N43" i="13" s="1"/>
  <c r="M43" i="13" a="1"/>
  <c r="M43" i="13" s="1"/>
  <c r="L43" i="13" a="1"/>
  <c r="L43" i="13" s="1"/>
  <c r="K43" i="13" a="1"/>
  <c r="K43" i="13" s="1"/>
  <c r="J43" i="13" a="1"/>
  <c r="J43" i="13" s="1"/>
  <c r="I43" i="13" a="1"/>
  <c r="I43" i="13" s="1"/>
  <c r="G43" i="13"/>
  <c r="H43" i="13" s="1"/>
  <c r="I42" i="13" a="1"/>
  <c r="I42" i="13" s="1"/>
  <c r="G42" i="13"/>
  <c r="H42" i="13" s="1"/>
  <c r="G41" i="13"/>
  <c r="H41" i="13" s="1"/>
  <c r="Q40" i="13" a="1"/>
  <c r="Q40" i="13" s="1"/>
  <c r="G40" i="13"/>
  <c r="H40" i="13" s="1"/>
  <c r="F40" i="13"/>
  <c r="Q38" i="13" a="1"/>
  <c r="Q38" i="13" s="1"/>
  <c r="P38" i="13" a="1"/>
  <c r="P38" i="13" s="1"/>
  <c r="O38" i="13" a="1"/>
  <c r="O38" i="13" s="1"/>
  <c r="N38" i="13" a="1"/>
  <c r="N38" i="13" s="1"/>
  <c r="M38" i="13" a="1"/>
  <c r="M38" i="13" s="1"/>
  <c r="L38" i="13" a="1"/>
  <c r="L38" i="13" s="1"/>
  <c r="K38" i="13" a="1"/>
  <c r="K38" i="13" s="1"/>
  <c r="J38" i="13" a="1"/>
  <c r="J38" i="13" s="1"/>
  <c r="I38" i="13" a="1"/>
  <c r="I38" i="13" s="1"/>
  <c r="G38" i="13"/>
  <c r="H38" i="13" s="1"/>
  <c r="Q37" i="13" a="1"/>
  <c r="Q37" i="13" s="1"/>
  <c r="P37" i="13" a="1"/>
  <c r="P37" i="13" s="1"/>
  <c r="N37" i="13" a="1"/>
  <c r="N37" i="13" s="1"/>
  <c r="M37" i="13" a="1"/>
  <c r="M37" i="13" s="1"/>
  <c r="L37" i="13" a="1"/>
  <c r="L37" i="13" s="1"/>
  <c r="K37" i="13" a="1"/>
  <c r="K37" i="13" s="1"/>
  <c r="J37" i="13" a="1"/>
  <c r="J37" i="13" s="1"/>
  <c r="I37" i="13" a="1"/>
  <c r="I37" i="13" s="1"/>
  <c r="G37" i="13"/>
  <c r="H37" i="13" s="1"/>
  <c r="Q36" i="13" a="1"/>
  <c r="Q36" i="13" s="1"/>
  <c r="P36" i="13" a="1"/>
  <c r="P36" i="13" s="1"/>
  <c r="N36" i="13" a="1"/>
  <c r="N36" i="13" s="1"/>
  <c r="M36" i="13" a="1"/>
  <c r="M36" i="13" s="1"/>
  <c r="L36" i="13" a="1"/>
  <c r="L36" i="13" s="1"/>
  <c r="K36" i="13" a="1"/>
  <c r="K36" i="13" s="1"/>
  <c r="J36" i="13" a="1"/>
  <c r="J36" i="13" s="1"/>
  <c r="I36" i="13" a="1"/>
  <c r="I36" i="13" s="1"/>
  <c r="G36" i="13"/>
  <c r="H36" i="13" s="1"/>
  <c r="Q35" i="13" a="1"/>
  <c r="Q35" i="13" s="1"/>
  <c r="P35" i="13" a="1"/>
  <c r="P35" i="13" s="1"/>
  <c r="N35" i="13" a="1"/>
  <c r="N35" i="13" s="1"/>
  <c r="M35" i="13" a="1"/>
  <c r="M35" i="13" s="1"/>
  <c r="L35" i="13" a="1"/>
  <c r="L35" i="13" s="1"/>
  <c r="K35" i="13" a="1"/>
  <c r="K35" i="13" s="1"/>
  <c r="J35" i="13" a="1"/>
  <c r="J35" i="13" s="1"/>
  <c r="I35" i="13" a="1"/>
  <c r="I35" i="13" s="1"/>
  <c r="G35" i="13"/>
  <c r="H35" i="13" s="1"/>
  <c r="Q34" i="13" a="1"/>
  <c r="Q34" i="13" s="1"/>
  <c r="P34" i="13" a="1"/>
  <c r="P34" i="13" s="1"/>
  <c r="N34" i="13" a="1"/>
  <c r="N34" i="13" s="1"/>
  <c r="M34" i="13" a="1"/>
  <c r="M34" i="13" s="1"/>
  <c r="L34" i="13" a="1"/>
  <c r="L34" i="13" s="1"/>
  <c r="K34" i="13" a="1"/>
  <c r="K34" i="13" s="1"/>
  <c r="J34" i="13" a="1"/>
  <c r="J34" i="13" s="1"/>
  <c r="I34" i="13" a="1"/>
  <c r="I34" i="13" s="1"/>
  <c r="G34" i="13"/>
  <c r="H34" i="13" s="1"/>
  <c r="Q33" i="13" a="1"/>
  <c r="Q33" i="13" s="1"/>
  <c r="P33" i="13" a="1"/>
  <c r="P33" i="13" s="1"/>
  <c r="N33" i="13" a="1"/>
  <c r="N33" i="13" s="1"/>
  <c r="M33" i="13" a="1"/>
  <c r="M33" i="13" s="1"/>
  <c r="L33" i="13" a="1"/>
  <c r="L33" i="13" s="1"/>
  <c r="K33" i="13" a="1"/>
  <c r="K33" i="13" s="1"/>
  <c r="J33" i="13" a="1"/>
  <c r="J33" i="13" s="1"/>
  <c r="I33" i="13" a="1"/>
  <c r="I33" i="13" s="1"/>
  <c r="G33" i="13"/>
  <c r="H33" i="13" s="1"/>
  <c r="Q32" i="13"/>
  <c r="Q32" i="13" a="1"/>
  <c r="P32" i="13" a="1"/>
  <c r="P32" i="13" s="1"/>
  <c r="N32" i="13" a="1"/>
  <c r="N32" i="13" s="1"/>
  <c r="M32" i="13" a="1"/>
  <c r="M32" i="13" s="1"/>
  <c r="L32" i="13" a="1"/>
  <c r="L32" i="13" s="1"/>
  <c r="K32" i="13" a="1"/>
  <c r="K32" i="13" s="1"/>
  <c r="J32" i="13" a="1"/>
  <c r="J32" i="13" s="1"/>
  <c r="I32" i="13" a="1"/>
  <c r="I32" i="13" s="1"/>
  <c r="G32" i="13"/>
  <c r="H32" i="13" s="1"/>
  <c r="Q31" i="13" a="1"/>
  <c r="Q31" i="13" s="1"/>
  <c r="P31" i="13" a="1"/>
  <c r="P31" i="13" s="1"/>
  <c r="N31" i="13" a="1"/>
  <c r="N31" i="13" s="1"/>
  <c r="M31" i="13" a="1"/>
  <c r="M31" i="13" s="1"/>
  <c r="L31" i="13" a="1"/>
  <c r="L31" i="13" s="1"/>
  <c r="K31" i="13" a="1"/>
  <c r="K31" i="13" s="1"/>
  <c r="J31" i="13" a="1"/>
  <c r="J31" i="13" s="1"/>
  <c r="I31" i="13" a="1"/>
  <c r="I31" i="13" s="1"/>
  <c r="G31" i="13"/>
  <c r="H31" i="13" s="1"/>
  <c r="Q30" i="13" a="1"/>
  <c r="Q30" i="13" s="1"/>
  <c r="G30" i="13"/>
  <c r="H30" i="13" s="1"/>
  <c r="Q29" i="13" a="1"/>
  <c r="Q29" i="13" s="1"/>
  <c r="G29" i="13"/>
  <c r="H29" i="13" s="1"/>
  <c r="Q28" i="13" a="1"/>
  <c r="Q28" i="13" s="1"/>
  <c r="I28" i="13" a="1"/>
  <c r="I28" i="13" s="1"/>
  <c r="G28" i="13"/>
  <c r="H28" i="13" s="1"/>
  <c r="Q27" i="13" a="1"/>
  <c r="Q27" i="13" s="1"/>
  <c r="G27" i="13"/>
  <c r="H27" i="13" s="1"/>
  <c r="Q26" i="13" a="1"/>
  <c r="Q26" i="13" s="1"/>
  <c r="I26" i="13" a="1"/>
  <c r="I26" i="13" s="1"/>
  <c r="G26" i="13"/>
  <c r="H26" i="13" s="1"/>
  <c r="G25" i="13"/>
  <c r="H25" i="13" s="1"/>
  <c r="G24" i="13"/>
  <c r="H24" i="13" s="1"/>
  <c r="G23" i="13"/>
  <c r="H23" i="13" s="1"/>
  <c r="G22" i="13"/>
  <c r="H22" i="13" s="1"/>
  <c r="G21" i="13"/>
  <c r="H21" i="13" s="1"/>
  <c r="G20" i="13"/>
  <c r="H20" i="13" s="1"/>
  <c r="G19" i="13"/>
  <c r="H19" i="13" s="1"/>
  <c r="G18" i="13"/>
  <c r="H18" i="13" s="1"/>
  <c r="P17" i="13" a="1"/>
  <c r="P17" i="13" s="1"/>
  <c r="G17" i="13"/>
  <c r="H17" i="13" s="1"/>
  <c r="G16" i="13"/>
  <c r="H16" i="13" s="1"/>
  <c r="G15" i="13"/>
  <c r="H15" i="13" s="1"/>
  <c r="Q14" i="13" a="1"/>
  <c r="Q14" i="13" s="1"/>
  <c r="P14" i="13" a="1"/>
  <c r="P14" i="13" s="1"/>
  <c r="N14" i="13" a="1"/>
  <c r="N14" i="13" s="1"/>
  <c r="M14" i="13" a="1"/>
  <c r="M14" i="13" s="1"/>
  <c r="L14" i="13" a="1"/>
  <c r="L14" i="13" s="1"/>
  <c r="K14" i="13" a="1"/>
  <c r="K14" i="13" s="1"/>
  <c r="J14" i="13" a="1"/>
  <c r="J14" i="13" s="1"/>
  <c r="I14" i="13" a="1"/>
  <c r="I14" i="13" s="1"/>
  <c r="G14" i="13"/>
  <c r="H14" i="13" s="1"/>
  <c r="G13" i="13"/>
  <c r="H13" i="13" s="1"/>
  <c r="Q12" i="13" a="1"/>
  <c r="Q12" i="13" s="1"/>
  <c r="P12" i="13" a="1"/>
  <c r="P12" i="13" s="1"/>
  <c r="G12" i="13"/>
  <c r="H12" i="13" s="1"/>
  <c r="G11" i="13"/>
  <c r="H11" i="13" s="1"/>
  <c r="G10" i="13"/>
  <c r="H10" i="13" s="1"/>
  <c r="G9" i="13"/>
  <c r="H9" i="13" s="1"/>
  <c r="G8" i="13"/>
  <c r="H8" i="13" s="1"/>
  <c r="G7" i="13"/>
  <c r="H7" i="13" s="1"/>
  <c r="G6" i="13"/>
  <c r="H6" i="13" s="1"/>
  <c r="G5" i="13"/>
  <c r="H5" i="13" s="1"/>
  <c r="G4" i="13"/>
  <c r="H4" i="13" s="1"/>
  <c r="G3" i="13"/>
  <c r="H3" i="13" s="1"/>
  <c r="F3" i="13"/>
  <c r="G96" i="12"/>
  <c r="H96" i="12" s="1"/>
  <c r="I96" i="12" s="1"/>
  <c r="J96" i="12" s="1"/>
  <c r="K96" i="12" s="1"/>
  <c r="L96" i="12" s="1"/>
  <c r="M96" i="12" s="1"/>
  <c r="N96" i="12" s="1"/>
  <c r="O96" i="12" s="1"/>
  <c r="P96" i="12" s="1"/>
  <c r="Q96" i="12" s="1"/>
  <c r="R96" i="12" s="1"/>
  <c r="S96" i="12" s="1"/>
  <c r="T96" i="12" s="1"/>
  <c r="U96" i="12" s="1"/>
  <c r="V96" i="12" s="1"/>
  <c r="W96" i="12" s="1"/>
  <c r="X96" i="12" s="1"/>
  <c r="Y96" i="12" s="1"/>
  <c r="Z96" i="12" s="1"/>
  <c r="AA96" i="12" s="1"/>
  <c r="AB96" i="12" s="1"/>
  <c r="AC96" i="12" s="1"/>
  <c r="AD96" i="12" s="1"/>
  <c r="AE96" i="12" s="1"/>
  <c r="AF96" i="12" s="1"/>
  <c r="AG96" i="12" s="1"/>
  <c r="AH96" i="12" s="1"/>
  <c r="AI96" i="12" s="1"/>
  <c r="AJ96" i="12" s="1"/>
  <c r="E96" i="12"/>
  <c r="G94" i="12"/>
  <c r="H94" i="12" s="1"/>
  <c r="I94" i="12" s="1"/>
  <c r="J94" i="12" s="1"/>
  <c r="K94" i="12" s="1"/>
  <c r="L94" i="12" s="1"/>
  <c r="M94" i="12" s="1"/>
  <c r="N94" i="12" s="1"/>
  <c r="O94" i="12" s="1"/>
  <c r="P94" i="12" s="1"/>
  <c r="Q94" i="12" s="1"/>
  <c r="R94" i="12" s="1"/>
  <c r="S94" i="12" s="1"/>
  <c r="T94" i="12" s="1"/>
  <c r="U94" i="12" s="1"/>
  <c r="V94" i="12" s="1"/>
  <c r="W94" i="12" s="1"/>
  <c r="X94" i="12" s="1"/>
  <c r="Y94" i="12" s="1"/>
  <c r="Z94" i="12" s="1"/>
  <c r="AA94" i="12" s="1"/>
  <c r="AB94" i="12" s="1"/>
  <c r="AC94" i="12" s="1"/>
  <c r="AD94" i="12" s="1"/>
  <c r="AE94" i="12" s="1"/>
  <c r="AF94" i="12" s="1"/>
  <c r="AG94" i="12" s="1"/>
  <c r="AH94" i="12" s="1"/>
  <c r="AI94" i="12" s="1"/>
  <c r="AJ94" i="12" s="1"/>
  <c r="E94" i="12"/>
  <c r="G92" i="12"/>
  <c r="H92" i="12" s="1"/>
  <c r="I92" i="12" s="1"/>
  <c r="J92" i="12" s="1"/>
  <c r="K92" i="12" s="1"/>
  <c r="L92" i="12" s="1"/>
  <c r="M92" i="12" s="1"/>
  <c r="N92" i="12" s="1"/>
  <c r="O92" i="12" s="1"/>
  <c r="P92" i="12" s="1"/>
  <c r="Q92" i="12" s="1"/>
  <c r="R92" i="12" s="1"/>
  <c r="S92" i="12" s="1"/>
  <c r="T92" i="12" s="1"/>
  <c r="U92" i="12" s="1"/>
  <c r="V92" i="12" s="1"/>
  <c r="W92" i="12" s="1"/>
  <c r="X92" i="12" s="1"/>
  <c r="Y92" i="12" s="1"/>
  <c r="Z92" i="12" s="1"/>
  <c r="AA92" i="12" s="1"/>
  <c r="AB92" i="12" s="1"/>
  <c r="AC92" i="12" s="1"/>
  <c r="AD92" i="12" s="1"/>
  <c r="AE92" i="12" s="1"/>
  <c r="AF92" i="12" s="1"/>
  <c r="AG92" i="12" s="1"/>
  <c r="AH92" i="12" s="1"/>
  <c r="AI92" i="12" s="1"/>
  <c r="AJ92" i="12" s="1"/>
  <c r="E92" i="12"/>
  <c r="G90" i="12"/>
  <c r="E90" i="12"/>
  <c r="G88" i="12"/>
  <c r="H88" i="12" s="1"/>
  <c r="I88" i="12" s="1"/>
  <c r="J88" i="12" s="1"/>
  <c r="K88" i="12" s="1"/>
  <c r="L88" i="12" s="1"/>
  <c r="M88" i="12" s="1"/>
  <c r="N88" i="12" s="1"/>
  <c r="O88" i="12" s="1"/>
  <c r="P88" i="12" s="1"/>
  <c r="Q88" i="12" s="1"/>
  <c r="R88" i="12" s="1"/>
  <c r="S88" i="12" s="1"/>
  <c r="T88" i="12" s="1"/>
  <c r="U88" i="12" s="1"/>
  <c r="V88" i="12" s="1"/>
  <c r="W88" i="12" s="1"/>
  <c r="X88" i="12" s="1"/>
  <c r="Y88" i="12" s="1"/>
  <c r="Z88" i="12" s="1"/>
  <c r="AA88" i="12" s="1"/>
  <c r="AB88" i="12" s="1"/>
  <c r="AC88" i="12" s="1"/>
  <c r="AD88" i="12" s="1"/>
  <c r="AE88" i="12" s="1"/>
  <c r="AF88" i="12" s="1"/>
  <c r="AG88" i="12" s="1"/>
  <c r="AH88" i="12" s="1"/>
  <c r="AI88" i="12" s="1"/>
  <c r="AJ88" i="12" s="1"/>
  <c r="E88" i="12"/>
  <c r="G86" i="12"/>
  <c r="H86" i="12" s="1"/>
  <c r="I86" i="12" s="1"/>
  <c r="J86" i="12" s="1"/>
  <c r="K86" i="12" s="1"/>
  <c r="L86" i="12" s="1"/>
  <c r="M86" i="12" s="1"/>
  <c r="N86" i="12" s="1"/>
  <c r="O86" i="12" s="1"/>
  <c r="P86" i="12" s="1"/>
  <c r="Q86" i="12" s="1"/>
  <c r="R86" i="12" s="1"/>
  <c r="S86" i="12" s="1"/>
  <c r="T86" i="12" s="1"/>
  <c r="U86" i="12" s="1"/>
  <c r="V86" i="12" s="1"/>
  <c r="W86" i="12" s="1"/>
  <c r="X86" i="12" s="1"/>
  <c r="Y86" i="12" s="1"/>
  <c r="Z86" i="12" s="1"/>
  <c r="AA86" i="12" s="1"/>
  <c r="AB86" i="12" s="1"/>
  <c r="AC86" i="12" s="1"/>
  <c r="AD86" i="12" s="1"/>
  <c r="AE86" i="12" s="1"/>
  <c r="AF86" i="12" s="1"/>
  <c r="AG86" i="12" s="1"/>
  <c r="AH86" i="12" s="1"/>
  <c r="AI86" i="12" s="1"/>
  <c r="AJ86" i="12" s="1"/>
  <c r="E86" i="12"/>
  <c r="G84" i="12"/>
  <c r="H84" i="12" s="1"/>
  <c r="I84" i="12" s="1"/>
  <c r="J84" i="12" s="1"/>
  <c r="K84" i="12" s="1"/>
  <c r="L84" i="12" s="1"/>
  <c r="M84" i="12" s="1"/>
  <c r="N84" i="12" s="1"/>
  <c r="O84" i="12" s="1"/>
  <c r="P84" i="12" s="1"/>
  <c r="Q84" i="12" s="1"/>
  <c r="R84" i="12" s="1"/>
  <c r="S84" i="12" s="1"/>
  <c r="T84" i="12" s="1"/>
  <c r="U84" i="12" s="1"/>
  <c r="V84" i="12" s="1"/>
  <c r="W84" i="12" s="1"/>
  <c r="X84" i="12" s="1"/>
  <c r="Y84" i="12" s="1"/>
  <c r="Z84" i="12" s="1"/>
  <c r="AA84" i="12" s="1"/>
  <c r="AB84" i="12" s="1"/>
  <c r="AC84" i="12" s="1"/>
  <c r="AD84" i="12" s="1"/>
  <c r="AE84" i="12" s="1"/>
  <c r="AF84" i="12" s="1"/>
  <c r="AG84" i="12" s="1"/>
  <c r="AH84" i="12" s="1"/>
  <c r="AI84" i="12" s="1"/>
  <c r="AJ84" i="12" s="1"/>
  <c r="E84" i="12"/>
  <c r="G82" i="12"/>
  <c r="H82" i="12" s="1"/>
  <c r="I82" i="12" s="1"/>
  <c r="J82" i="12" s="1"/>
  <c r="K82" i="12" s="1"/>
  <c r="L82" i="12" s="1"/>
  <c r="M82" i="12" s="1"/>
  <c r="N82" i="12" s="1"/>
  <c r="O82" i="12" s="1"/>
  <c r="P82" i="12" s="1"/>
  <c r="Q82" i="12" s="1"/>
  <c r="R82" i="12" s="1"/>
  <c r="S82" i="12" s="1"/>
  <c r="T82" i="12" s="1"/>
  <c r="U82" i="12" s="1"/>
  <c r="V82" i="12" s="1"/>
  <c r="W82" i="12" s="1"/>
  <c r="X82" i="12" s="1"/>
  <c r="Y82" i="12" s="1"/>
  <c r="Z82" i="12" s="1"/>
  <c r="AA82" i="12" s="1"/>
  <c r="AB82" i="12" s="1"/>
  <c r="AC82" i="12" s="1"/>
  <c r="AD82" i="12" s="1"/>
  <c r="AE82" i="12" s="1"/>
  <c r="AF82" i="12" s="1"/>
  <c r="AG82" i="12" s="1"/>
  <c r="AH82" i="12" s="1"/>
  <c r="AI82" i="12" s="1"/>
  <c r="AJ82" i="12" s="1"/>
  <c r="E82" i="12"/>
  <c r="G80" i="12"/>
  <c r="H80" i="12" s="1"/>
  <c r="I80" i="12" s="1"/>
  <c r="J80" i="12" s="1"/>
  <c r="K80" i="12" s="1"/>
  <c r="L80" i="12" s="1"/>
  <c r="M80" i="12" s="1"/>
  <c r="N80" i="12" s="1"/>
  <c r="O80" i="12" s="1"/>
  <c r="P80" i="12" s="1"/>
  <c r="Q80" i="12" s="1"/>
  <c r="R80" i="12" s="1"/>
  <c r="S80" i="12" s="1"/>
  <c r="T80" i="12" s="1"/>
  <c r="U80" i="12" s="1"/>
  <c r="V80" i="12" s="1"/>
  <c r="W80" i="12" s="1"/>
  <c r="X80" i="12" s="1"/>
  <c r="Y80" i="12" s="1"/>
  <c r="Z80" i="12" s="1"/>
  <c r="AA80" i="12" s="1"/>
  <c r="AB80" i="12" s="1"/>
  <c r="AC80" i="12" s="1"/>
  <c r="AD80" i="12" s="1"/>
  <c r="AE80" i="12" s="1"/>
  <c r="AF80" i="12" s="1"/>
  <c r="AG80" i="12" s="1"/>
  <c r="AH80" i="12" s="1"/>
  <c r="AI80" i="12" s="1"/>
  <c r="AJ80" i="12" s="1"/>
  <c r="E80" i="12"/>
  <c r="G78" i="12"/>
  <c r="H78" i="12" s="1"/>
  <c r="I78" i="12" s="1"/>
  <c r="J78" i="12" s="1"/>
  <c r="K78" i="12" s="1"/>
  <c r="L78" i="12" s="1"/>
  <c r="M78" i="12" s="1"/>
  <c r="N78" i="12" s="1"/>
  <c r="O78" i="12" s="1"/>
  <c r="P78" i="12" s="1"/>
  <c r="Q78" i="12" s="1"/>
  <c r="R78" i="12" s="1"/>
  <c r="S78" i="12" s="1"/>
  <c r="T78" i="12" s="1"/>
  <c r="U78" i="12" s="1"/>
  <c r="V78" i="12" s="1"/>
  <c r="W78" i="12" s="1"/>
  <c r="X78" i="12" s="1"/>
  <c r="Y78" i="12" s="1"/>
  <c r="Z78" i="12" s="1"/>
  <c r="AA78" i="12" s="1"/>
  <c r="AB78" i="12" s="1"/>
  <c r="AC78" i="12" s="1"/>
  <c r="AD78" i="12" s="1"/>
  <c r="AE78" i="12" s="1"/>
  <c r="AF78" i="12" s="1"/>
  <c r="AG78" i="12" s="1"/>
  <c r="AH78" i="12" s="1"/>
  <c r="AI78" i="12" s="1"/>
  <c r="AJ78" i="12" s="1"/>
  <c r="E78" i="12"/>
  <c r="G76" i="12"/>
  <c r="H76" i="12" s="1"/>
  <c r="I76" i="12" s="1"/>
  <c r="J76" i="12" s="1"/>
  <c r="K76" i="12" s="1"/>
  <c r="L76" i="12" s="1"/>
  <c r="M76" i="12" s="1"/>
  <c r="N76" i="12" s="1"/>
  <c r="O76" i="12" s="1"/>
  <c r="P76" i="12" s="1"/>
  <c r="Q76" i="12" s="1"/>
  <c r="R76" i="12" s="1"/>
  <c r="S76" i="12" s="1"/>
  <c r="T76" i="12" s="1"/>
  <c r="U76" i="12" s="1"/>
  <c r="V76" i="12" s="1"/>
  <c r="W76" i="12" s="1"/>
  <c r="X76" i="12" s="1"/>
  <c r="Y76" i="12" s="1"/>
  <c r="Z76" i="12" s="1"/>
  <c r="AA76" i="12" s="1"/>
  <c r="AB76" i="12" s="1"/>
  <c r="AC76" i="12" s="1"/>
  <c r="AD76" i="12" s="1"/>
  <c r="AE76" i="12" s="1"/>
  <c r="AF76" i="12" s="1"/>
  <c r="AG76" i="12" s="1"/>
  <c r="AH76" i="12" s="1"/>
  <c r="AI76" i="12" s="1"/>
  <c r="AJ76" i="12" s="1"/>
  <c r="E76" i="12"/>
  <c r="G74" i="12"/>
  <c r="E74" i="12"/>
  <c r="G72" i="12"/>
  <c r="H72" i="12" s="1"/>
  <c r="I72" i="12" s="1"/>
  <c r="J72" i="12" s="1"/>
  <c r="K72" i="12" s="1"/>
  <c r="L72" i="12" s="1"/>
  <c r="M72" i="12" s="1"/>
  <c r="N72" i="12" s="1"/>
  <c r="O72" i="12" s="1"/>
  <c r="P72" i="12" s="1"/>
  <c r="Q72" i="12" s="1"/>
  <c r="R72" i="12" s="1"/>
  <c r="S72" i="12" s="1"/>
  <c r="T72" i="12" s="1"/>
  <c r="U72" i="12" s="1"/>
  <c r="V72" i="12" s="1"/>
  <c r="W72" i="12" s="1"/>
  <c r="X72" i="12" s="1"/>
  <c r="Y72" i="12" s="1"/>
  <c r="Z72" i="12" s="1"/>
  <c r="AA72" i="12" s="1"/>
  <c r="AB72" i="12" s="1"/>
  <c r="AC72" i="12" s="1"/>
  <c r="AD72" i="12" s="1"/>
  <c r="AE72" i="12" s="1"/>
  <c r="AF72" i="12" s="1"/>
  <c r="AG72" i="12" s="1"/>
  <c r="AH72" i="12" s="1"/>
  <c r="AI72" i="12" s="1"/>
  <c r="AJ72" i="12" s="1"/>
  <c r="E72" i="12"/>
  <c r="G70" i="12"/>
  <c r="H70" i="12" s="1"/>
  <c r="I70" i="12" s="1"/>
  <c r="J70" i="12" s="1"/>
  <c r="K70" i="12" s="1"/>
  <c r="L70" i="12" s="1"/>
  <c r="M70" i="12" s="1"/>
  <c r="N70" i="12" s="1"/>
  <c r="O70" i="12" s="1"/>
  <c r="P70" i="12" s="1"/>
  <c r="Q70" i="12" s="1"/>
  <c r="R70" i="12" s="1"/>
  <c r="S70" i="12" s="1"/>
  <c r="T70" i="12" s="1"/>
  <c r="U70" i="12" s="1"/>
  <c r="V70" i="12" s="1"/>
  <c r="W70" i="12" s="1"/>
  <c r="X70" i="12" s="1"/>
  <c r="Y70" i="12" s="1"/>
  <c r="Z70" i="12" s="1"/>
  <c r="AA70" i="12" s="1"/>
  <c r="AB70" i="12" s="1"/>
  <c r="AC70" i="12" s="1"/>
  <c r="AD70" i="12" s="1"/>
  <c r="AE70" i="12" s="1"/>
  <c r="AF70" i="12" s="1"/>
  <c r="AG70" i="12" s="1"/>
  <c r="AH70" i="12" s="1"/>
  <c r="AI70" i="12" s="1"/>
  <c r="AJ70" i="12" s="1"/>
  <c r="E70" i="12"/>
  <c r="G68" i="12"/>
  <c r="E68" i="12"/>
  <c r="G66" i="12"/>
  <c r="E66" i="12"/>
  <c r="G64" i="12"/>
  <c r="H64" i="12" s="1"/>
  <c r="I64" i="12" s="1"/>
  <c r="J64" i="12" s="1"/>
  <c r="K64" i="12" s="1"/>
  <c r="L64" i="12" s="1"/>
  <c r="M64" i="12" s="1"/>
  <c r="N64" i="12" s="1"/>
  <c r="O64" i="12" s="1"/>
  <c r="P64" i="12" s="1"/>
  <c r="Q64" i="12" s="1"/>
  <c r="R64" i="12" s="1"/>
  <c r="S64" i="12" s="1"/>
  <c r="T64" i="12" s="1"/>
  <c r="U64" i="12" s="1"/>
  <c r="V64" i="12" s="1"/>
  <c r="W64" i="12" s="1"/>
  <c r="X64" i="12" s="1"/>
  <c r="Y64" i="12" s="1"/>
  <c r="Z64" i="12" s="1"/>
  <c r="AA64" i="12" s="1"/>
  <c r="AB64" i="12" s="1"/>
  <c r="AC64" i="12" s="1"/>
  <c r="AD64" i="12" s="1"/>
  <c r="AE64" i="12" s="1"/>
  <c r="AF64" i="12" s="1"/>
  <c r="AG64" i="12" s="1"/>
  <c r="AH64" i="12" s="1"/>
  <c r="AI64" i="12" s="1"/>
  <c r="AJ64" i="12" s="1"/>
  <c r="E64" i="12"/>
  <c r="G62" i="12"/>
  <c r="H62" i="12" s="1"/>
  <c r="I62" i="12" s="1"/>
  <c r="J62" i="12" s="1"/>
  <c r="K62" i="12" s="1"/>
  <c r="L62" i="12" s="1"/>
  <c r="M62" i="12" s="1"/>
  <c r="N62" i="12" s="1"/>
  <c r="O62" i="12" s="1"/>
  <c r="P62" i="12" s="1"/>
  <c r="Q62" i="12" s="1"/>
  <c r="R62" i="12" s="1"/>
  <c r="S62" i="12" s="1"/>
  <c r="T62" i="12" s="1"/>
  <c r="U62" i="12" s="1"/>
  <c r="V62" i="12" s="1"/>
  <c r="W62" i="12" s="1"/>
  <c r="X62" i="12" s="1"/>
  <c r="Y62" i="12" s="1"/>
  <c r="Z62" i="12" s="1"/>
  <c r="AA62" i="12" s="1"/>
  <c r="AB62" i="12" s="1"/>
  <c r="AC62" i="12" s="1"/>
  <c r="AD62" i="12" s="1"/>
  <c r="AE62" i="12" s="1"/>
  <c r="AF62" i="12" s="1"/>
  <c r="AG62" i="12" s="1"/>
  <c r="AH62" i="12" s="1"/>
  <c r="AI62" i="12" s="1"/>
  <c r="AJ62" i="12" s="1"/>
  <c r="E62" i="12"/>
  <c r="G60" i="12"/>
  <c r="E60" i="12"/>
  <c r="G58" i="12"/>
  <c r="H58" i="12" s="1"/>
  <c r="I58" i="12" s="1"/>
  <c r="J58" i="12" s="1"/>
  <c r="K58" i="12" s="1"/>
  <c r="L58" i="12" s="1"/>
  <c r="M58" i="12" s="1"/>
  <c r="N58" i="12" s="1"/>
  <c r="O58" i="12" s="1"/>
  <c r="P58" i="12" s="1"/>
  <c r="Q58" i="12" s="1"/>
  <c r="R58" i="12" s="1"/>
  <c r="S58" i="12" s="1"/>
  <c r="T58" i="12" s="1"/>
  <c r="U58" i="12" s="1"/>
  <c r="V58" i="12" s="1"/>
  <c r="W58" i="12" s="1"/>
  <c r="X58" i="12" s="1"/>
  <c r="Y58" i="12" s="1"/>
  <c r="Z58" i="12" s="1"/>
  <c r="AA58" i="12" s="1"/>
  <c r="AB58" i="12" s="1"/>
  <c r="AC58" i="12" s="1"/>
  <c r="AD58" i="12" s="1"/>
  <c r="AE58" i="12" s="1"/>
  <c r="AF58" i="12" s="1"/>
  <c r="AG58" i="12" s="1"/>
  <c r="AH58" i="12" s="1"/>
  <c r="AI58" i="12" s="1"/>
  <c r="AJ58" i="12" s="1"/>
  <c r="E58" i="12"/>
  <c r="G56" i="12"/>
  <c r="H56" i="12" s="1"/>
  <c r="I56" i="12" s="1"/>
  <c r="J56" i="12" s="1"/>
  <c r="K56" i="12" s="1"/>
  <c r="L56" i="12" s="1"/>
  <c r="M56" i="12" s="1"/>
  <c r="N56" i="12" s="1"/>
  <c r="O56" i="12" s="1"/>
  <c r="P56" i="12" s="1"/>
  <c r="Q56" i="12" s="1"/>
  <c r="R56" i="12" s="1"/>
  <c r="S56" i="12" s="1"/>
  <c r="T56" i="12" s="1"/>
  <c r="U56" i="12" s="1"/>
  <c r="V56" i="12" s="1"/>
  <c r="W56" i="12" s="1"/>
  <c r="X56" i="12" s="1"/>
  <c r="Y56" i="12" s="1"/>
  <c r="Z56" i="12" s="1"/>
  <c r="AA56" i="12" s="1"/>
  <c r="AB56" i="12" s="1"/>
  <c r="AC56" i="12" s="1"/>
  <c r="AD56" i="12" s="1"/>
  <c r="AE56" i="12" s="1"/>
  <c r="AF56" i="12" s="1"/>
  <c r="AG56" i="12" s="1"/>
  <c r="AH56" i="12" s="1"/>
  <c r="AI56" i="12" s="1"/>
  <c r="AJ56" i="12" s="1"/>
  <c r="E56" i="12"/>
  <c r="G54" i="12"/>
  <c r="H54" i="12" s="1"/>
  <c r="I54" i="12" s="1"/>
  <c r="J54" i="12" s="1"/>
  <c r="K54" i="12" s="1"/>
  <c r="L54" i="12" s="1"/>
  <c r="M54" i="12" s="1"/>
  <c r="N54" i="12" s="1"/>
  <c r="O54" i="12" s="1"/>
  <c r="P54" i="12" s="1"/>
  <c r="Q54" i="12" s="1"/>
  <c r="R54" i="12" s="1"/>
  <c r="S54" i="12" s="1"/>
  <c r="T54" i="12" s="1"/>
  <c r="U54" i="12" s="1"/>
  <c r="V54" i="12" s="1"/>
  <c r="W54" i="12" s="1"/>
  <c r="X54" i="12" s="1"/>
  <c r="Y54" i="12" s="1"/>
  <c r="Z54" i="12" s="1"/>
  <c r="AA54" i="12" s="1"/>
  <c r="AB54" i="12" s="1"/>
  <c r="AC54" i="12" s="1"/>
  <c r="AD54" i="12" s="1"/>
  <c r="AE54" i="12" s="1"/>
  <c r="AF54" i="12" s="1"/>
  <c r="AG54" i="12" s="1"/>
  <c r="AH54" i="12" s="1"/>
  <c r="AI54" i="12" s="1"/>
  <c r="AJ54" i="12" s="1"/>
  <c r="E54" i="12"/>
  <c r="G52" i="12"/>
  <c r="H52" i="12" s="1"/>
  <c r="I52" i="12" s="1"/>
  <c r="J52" i="12" s="1"/>
  <c r="K52" i="12" s="1"/>
  <c r="L52" i="12" s="1"/>
  <c r="M52" i="12" s="1"/>
  <c r="N52" i="12" s="1"/>
  <c r="O52" i="12" s="1"/>
  <c r="P52" i="12" s="1"/>
  <c r="Q52" i="12" s="1"/>
  <c r="R52" i="12" s="1"/>
  <c r="S52" i="12" s="1"/>
  <c r="T52" i="12" s="1"/>
  <c r="U52" i="12" s="1"/>
  <c r="V52" i="12" s="1"/>
  <c r="W52" i="12" s="1"/>
  <c r="X52" i="12" s="1"/>
  <c r="Y52" i="12" s="1"/>
  <c r="Z52" i="12" s="1"/>
  <c r="AA52" i="12" s="1"/>
  <c r="AB52" i="12" s="1"/>
  <c r="AC52" i="12" s="1"/>
  <c r="AD52" i="12" s="1"/>
  <c r="AE52" i="12" s="1"/>
  <c r="AF52" i="12" s="1"/>
  <c r="AG52" i="12" s="1"/>
  <c r="AH52" i="12" s="1"/>
  <c r="AI52" i="12" s="1"/>
  <c r="AJ52" i="12" s="1"/>
  <c r="E52" i="12"/>
  <c r="G50" i="12"/>
  <c r="E50" i="12"/>
  <c r="G48" i="12"/>
  <c r="H48" i="12" s="1"/>
  <c r="I48" i="12" s="1"/>
  <c r="J48" i="12" s="1"/>
  <c r="K48" i="12" s="1"/>
  <c r="L48" i="12" s="1"/>
  <c r="M48" i="12" s="1"/>
  <c r="N48" i="12" s="1"/>
  <c r="O48" i="12" s="1"/>
  <c r="P48" i="12" s="1"/>
  <c r="Q48" i="12" s="1"/>
  <c r="R48" i="12" s="1"/>
  <c r="S48" i="12" s="1"/>
  <c r="T48" i="12" s="1"/>
  <c r="U48" i="12" s="1"/>
  <c r="V48" i="12" s="1"/>
  <c r="W48" i="12" s="1"/>
  <c r="X48" i="12" s="1"/>
  <c r="Y48" i="12" s="1"/>
  <c r="Z48" i="12" s="1"/>
  <c r="AA48" i="12" s="1"/>
  <c r="AB48" i="12" s="1"/>
  <c r="AC48" i="12" s="1"/>
  <c r="AD48" i="12" s="1"/>
  <c r="AE48" i="12" s="1"/>
  <c r="AF48" i="12" s="1"/>
  <c r="AG48" i="12" s="1"/>
  <c r="AH48" i="12" s="1"/>
  <c r="AI48" i="12" s="1"/>
  <c r="AJ48" i="12" s="1"/>
  <c r="E48" i="12"/>
  <c r="G46" i="12"/>
  <c r="H46" i="12" s="1"/>
  <c r="I46" i="12" s="1"/>
  <c r="J46" i="12" s="1"/>
  <c r="K46" i="12" s="1"/>
  <c r="L46" i="12" s="1"/>
  <c r="M46" i="12" s="1"/>
  <c r="N46" i="12" s="1"/>
  <c r="O46" i="12" s="1"/>
  <c r="P46" i="12" s="1"/>
  <c r="Q46" i="12" s="1"/>
  <c r="R46" i="12" s="1"/>
  <c r="S46" i="12" s="1"/>
  <c r="T46" i="12" s="1"/>
  <c r="U46" i="12" s="1"/>
  <c r="V46" i="12" s="1"/>
  <c r="W46" i="12" s="1"/>
  <c r="X46" i="12" s="1"/>
  <c r="Y46" i="12" s="1"/>
  <c r="Z46" i="12" s="1"/>
  <c r="AA46" i="12" s="1"/>
  <c r="AB46" i="12" s="1"/>
  <c r="AC46" i="12" s="1"/>
  <c r="AD46" i="12" s="1"/>
  <c r="AE46" i="12" s="1"/>
  <c r="AF46" i="12" s="1"/>
  <c r="AG46" i="12" s="1"/>
  <c r="AH46" i="12" s="1"/>
  <c r="AI46" i="12" s="1"/>
  <c r="AJ46" i="12" s="1"/>
  <c r="E46" i="12"/>
  <c r="G44" i="12"/>
  <c r="H44" i="12" s="1"/>
  <c r="I44" i="12" s="1"/>
  <c r="J44" i="12" s="1"/>
  <c r="K44" i="12" s="1"/>
  <c r="L44" i="12" s="1"/>
  <c r="M44" i="12" s="1"/>
  <c r="N44" i="12" s="1"/>
  <c r="O44" i="12" s="1"/>
  <c r="P44" i="12" s="1"/>
  <c r="Q44" i="12" s="1"/>
  <c r="R44" i="12" s="1"/>
  <c r="S44" i="12" s="1"/>
  <c r="T44" i="12" s="1"/>
  <c r="U44" i="12" s="1"/>
  <c r="V44" i="12" s="1"/>
  <c r="W44" i="12" s="1"/>
  <c r="X44" i="12" s="1"/>
  <c r="Y44" i="12" s="1"/>
  <c r="Z44" i="12" s="1"/>
  <c r="AA44" i="12" s="1"/>
  <c r="AB44" i="12" s="1"/>
  <c r="AC44" i="12" s="1"/>
  <c r="AD44" i="12" s="1"/>
  <c r="AE44" i="12" s="1"/>
  <c r="AF44" i="12" s="1"/>
  <c r="AG44" i="12" s="1"/>
  <c r="AH44" i="12" s="1"/>
  <c r="AI44" i="12" s="1"/>
  <c r="AJ44" i="12" s="1"/>
  <c r="E44" i="12"/>
  <c r="G42" i="12"/>
  <c r="G43" i="12" s="1"/>
  <c r="E42" i="12"/>
  <c r="G40" i="12"/>
  <c r="H40" i="12" s="1"/>
  <c r="I40" i="12" s="1"/>
  <c r="J40" i="12" s="1"/>
  <c r="K40" i="12" s="1"/>
  <c r="L40" i="12" s="1"/>
  <c r="M40" i="12" s="1"/>
  <c r="N40" i="12" s="1"/>
  <c r="O40" i="12" s="1"/>
  <c r="P40" i="12" s="1"/>
  <c r="Q40" i="12" s="1"/>
  <c r="R40" i="12" s="1"/>
  <c r="S40" i="12" s="1"/>
  <c r="T40" i="12" s="1"/>
  <c r="U40" i="12" s="1"/>
  <c r="V40" i="12" s="1"/>
  <c r="W40" i="12" s="1"/>
  <c r="X40" i="12" s="1"/>
  <c r="Y40" i="12" s="1"/>
  <c r="Z40" i="12" s="1"/>
  <c r="AA40" i="12" s="1"/>
  <c r="AB40" i="12" s="1"/>
  <c r="AC40" i="12" s="1"/>
  <c r="AD40" i="12" s="1"/>
  <c r="AE40" i="12" s="1"/>
  <c r="AF40" i="12" s="1"/>
  <c r="AG40" i="12" s="1"/>
  <c r="AH40" i="12" s="1"/>
  <c r="AI40" i="12" s="1"/>
  <c r="AJ40" i="12" s="1"/>
  <c r="E40" i="12"/>
  <c r="G38" i="12"/>
  <c r="H38" i="12" s="1"/>
  <c r="I38" i="12" s="1"/>
  <c r="J38" i="12" s="1"/>
  <c r="K38" i="12" s="1"/>
  <c r="L38" i="12" s="1"/>
  <c r="M38" i="12" s="1"/>
  <c r="N38" i="12" s="1"/>
  <c r="O38" i="12" s="1"/>
  <c r="P38" i="12" s="1"/>
  <c r="Q38" i="12" s="1"/>
  <c r="R38" i="12" s="1"/>
  <c r="S38" i="12" s="1"/>
  <c r="T38" i="12" s="1"/>
  <c r="U38" i="12" s="1"/>
  <c r="V38" i="12" s="1"/>
  <c r="W38" i="12" s="1"/>
  <c r="X38" i="12" s="1"/>
  <c r="Y38" i="12" s="1"/>
  <c r="Z38" i="12" s="1"/>
  <c r="AA38" i="12" s="1"/>
  <c r="AB38" i="12" s="1"/>
  <c r="AC38" i="12" s="1"/>
  <c r="AD38" i="12" s="1"/>
  <c r="AE38" i="12" s="1"/>
  <c r="AF38" i="12" s="1"/>
  <c r="AG38" i="12" s="1"/>
  <c r="AH38" i="12" s="1"/>
  <c r="AI38" i="12" s="1"/>
  <c r="AJ38" i="12" s="1"/>
  <c r="E38" i="12"/>
  <c r="G36" i="12"/>
  <c r="H36" i="12" s="1"/>
  <c r="I36" i="12" s="1"/>
  <c r="J36" i="12" s="1"/>
  <c r="K36" i="12" s="1"/>
  <c r="L36" i="12" s="1"/>
  <c r="M36" i="12" s="1"/>
  <c r="N36" i="12" s="1"/>
  <c r="O36" i="12" s="1"/>
  <c r="P36" i="12" s="1"/>
  <c r="Q36" i="12" s="1"/>
  <c r="R36" i="12" s="1"/>
  <c r="S36" i="12" s="1"/>
  <c r="T36" i="12" s="1"/>
  <c r="U36" i="12" s="1"/>
  <c r="V36" i="12" s="1"/>
  <c r="W36" i="12" s="1"/>
  <c r="X36" i="12" s="1"/>
  <c r="Y36" i="12" s="1"/>
  <c r="Z36" i="12" s="1"/>
  <c r="AA36" i="12" s="1"/>
  <c r="AB36" i="12" s="1"/>
  <c r="AC36" i="12" s="1"/>
  <c r="AD36" i="12" s="1"/>
  <c r="AE36" i="12" s="1"/>
  <c r="AF36" i="12" s="1"/>
  <c r="AG36" i="12" s="1"/>
  <c r="AH36" i="12" s="1"/>
  <c r="AI36" i="12" s="1"/>
  <c r="AJ36" i="12" s="1"/>
  <c r="E36" i="12"/>
  <c r="G34" i="12"/>
  <c r="G35" i="12" s="1"/>
  <c r="E34" i="12"/>
  <c r="G32" i="12"/>
  <c r="G33" i="12" s="1"/>
  <c r="E32" i="12"/>
  <c r="G30" i="12"/>
  <c r="H30" i="12" s="1"/>
  <c r="I30" i="12" s="1"/>
  <c r="J30" i="12" s="1"/>
  <c r="K30" i="12" s="1"/>
  <c r="L30" i="12" s="1"/>
  <c r="M30" i="12" s="1"/>
  <c r="N30" i="12" s="1"/>
  <c r="O30" i="12" s="1"/>
  <c r="P30" i="12" s="1"/>
  <c r="Q30" i="12" s="1"/>
  <c r="R30" i="12" s="1"/>
  <c r="S30" i="12" s="1"/>
  <c r="T30" i="12" s="1"/>
  <c r="U30" i="12" s="1"/>
  <c r="V30" i="12" s="1"/>
  <c r="W30" i="12" s="1"/>
  <c r="X30" i="12" s="1"/>
  <c r="Y30" i="12" s="1"/>
  <c r="Z30" i="12" s="1"/>
  <c r="AA30" i="12" s="1"/>
  <c r="AB30" i="12" s="1"/>
  <c r="AC30" i="12" s="1"/>
  <c r="AD30" i="12" s="1"/>
  <c r="AE30" i="12" s="1"/>
  <c r="AF30" i="12" s="1"/>
  <c r="AG30" i="12" s="1"/>
  <c r="AH30" i="12" s="1"/>
  <c r="AI30" i="12" s="1"/>
  <c r="AJ30" i="12" s="1"/>
  <c r="E30" i="12"/>
  <c r="G28" i="12"/>
  <c r="H28" i="12" s="1"/>
  <c r="I28" i="12" s="1"/>
  <c r="J28" i="12" s="1"/>
  <c r="K28" i="12" s="1"/>
  <c r="L28" i="12" s="1"/>
  <c r="M28" i="12" s="1"/>
  <c r="N28" i="12" s="1"/>
  <c r="O28" i="12" s="1"/>
  <c r="P28" i="12" s="1"/>
  <c r="Q28" i="12" s="1"/>
  <c r="R28" i="12" s="1"/>
  <c r="S28" i="12" s="1"/>
  <c r="T28" i="12" s="1"/>
  <c r="U28" i="12" s="1"/>
  <c r="V28" i="12" s="1"/>
  <c r="W28" i="12" s="1"/>
  <c r="X28" i="12" s="1"/>
  <c r="Y28" i="12" s="1"/>
  <c r="Z28" i="12" s="1"/>
  <c r="AA28" i="12" s="1"/>
  <c r="AB28" i="12" s="1"/>
  <c r="AC28" i="12" s="1"/>
  <c r="AD28" i="12" s="1"/>
  <c r="AE28" i="12" s="1"/>
  <c r="AF28" i="12" s="1"/>
  <c r="AG28" i="12" s="1"/>
  <c r="AH28" i="12" s="1"/>
  <c r="AI28" i="12" s="1"/>
  <c r="AJ28" i="12" s="1"/>
  <c r="E28" i="12"/>
  <c r="G26" i="12"/>
  <c r="G27" i="12" s="1"/>
  <c r="G24" i="12"/>
  <c r="H24" i="12" s="1"/>
  <c r="I24" i="12" s="1"/>
  <c r="J24" i="12" s="1"/>
  <c r="K24" i="12" s="1"/>
  <c r="L24" i="12" s="1"/>
  <c r="M24" i="12" s="1"/>
  <c r="N24" i="12" s="1"/>
  <c r="O24" i="12" s="1"/>
  <c r="P24" i="12" s="1"/>
  <c r="Q24" i="12" s="1"/>
  <c r="R24" i="12" s="1"/>
  <c r="S24" i="12" s="1"/>
  <c r="T24" i="12" s="1"/>
  <c r="U24" i="12" s="1"/>
  <c r="V24" i="12" s="1"/>
  <c r="W24" i="12" s="1"/>
  <c r="X24" i="12" s="1"/>
  <c r="Y24" i="12" s="1"/>
  <c r="Z24" i="12" s="1"/>
  <c r="AA24" i="12" s="1"/>
  <c r="AB24" i="12" s="1"/>
  <c r="AC24" i="12" s="1"/>
  <c r="AD24" i="12" s="1"/>
  <c r="AE24" i="12" s="1"/>
  <c r="AF24" i="12" s="1"/>
  <c r="AG24" i="12" s="1"/>
  <c r="AH24" i="12" s="1"/>
  <c r="AI24" i="12" s="1"/>
  <c r="AJ24" i="12" s="1"/>
  <c r="E24" i="12"/>
  <c r="G22" i="12"/>
  <c r="H22" i="12" s="1"/>
  <c r="I22" i="12" s="1"/>
  <c r="J22" i="12" s="1"/>
  <c r="K22" i="12" s="1"/>
  <c r="L22" i="12" s="1"/>
  <c r="M22" i="12" s="1"/>
  <c r="N22" i="12" s="1"/>
  <c r="O22" i="12" s="1"/>
  <c r="P22" i="12" s="1"/>
  <c r="Q22" i="12" s="1"/>
  <c r="R22" i="12" s="1"/>
  <c r="S22" i="12" s="1"/>
  <c r="T22" i="12" s="1"/>
  <c r="U22" i="12" s="1"/>
  <c r="V22" i="12" s="1"/>
  <c r="W22" i="12" s="1"/>
  <c r="X22" i="12" s="1"/>
  <c r="Y22" i="12" s="1"/>
  <c r="Z22" i="12" s="1"/>
  <c r="AA22" i="12" s="1"/>
  <c r="AB22" i="12" s="1"/>
  <c r="AC22" i="12" s="1"/>
  <c r="AD22" i="12" s="1"/>
  <c r="AE22" i="12" s="1"/>
  <c r="AF22" i="12" s="1"/>
  <c r="AG22" i="12" s="1"/>
  <c r="AH22" i="12" s="1"/>
  <c r="AI22" i="12" s="1"/>
  <c r="AJ22" i="12" s="1"/>
  <c r="E22" i="12"/>
  <c r="G20" i="12"/>
  <c r="H20" i="12" s="1"/>
  <c r="I20" i="12" s="1"/>
  <c r="J20" i="12" s="1"/>
  <c r="K20" i="12" s="1"/>
  <c r="L20" i="12" s="1"/>
  <c r="M20" i="12" s="1"/>
  <c r="N20" i="12" s="1"/>
  <c r="O20" i="12" s="1"/>
  <c r="P20" i="12" s="1"/>
  <c r="Q20" i="12" s="1"/>
  <c r="R20" i="12" s="1"/>
  <c r="S20" i="12" s="1"/>
  <c r="T20" i="12" s="1"/>
  <c r="U20" i="12" s="1"/>
  <c r="V20" i="12" s="1"/>
  <c r="W20" i="12" s="1"/>
  <c r="X20" i="12" s="1"/>
  <c r="Y20" i="12" s="1"/>
  <c r="Z20" i="12" s="1"/>
  <c r="AA20" i="12" s="1"/>
  <c r="AB20" i="12" s="1"/>
  <c r="AC20" i="12" s="1"/>
  <c r="AD20" i="12" s="1"/>
  <c r="AE20" i="12" s="1"/>
  <c r="AF20" i="12" s="1"/>
  <c r="AG20" i="12" s="1"/>
  <c r="AH20" i="12" s="1"/>
  <c r="AI20" i="12" s="1"/>
  <c r="AJ20" i="12" s="1"/>
  <c r="E20" i="12"/>
  <c r="G18" i="12"/>
  <c r="H18" i="12" s="1"/>
  <c r="I18" i="12" s="1"/>
  <c r="J18" i="12" s="1"/>
  <c r="K18" i="12" s="1"/>
  <c r="L18" i="12" s="1"/>
  <c r="M18" i="12" s="1"/>
  <c r="N18" i="12" s="1"/>
  <c r="O18" i="12" s="1"/>
  <c r="P18" i="12" s="1"/>
  <c r="Q18" i="12" s="1"/>
  <c r="R18" i="12" s="1"/>
  <c r="S18" i="12" s="1"/>
  <c r="T18" i="12" s="1"/>
  <c r="U18" i="12" s="1"/>
  <c r="V18" i="12" s="1"/>
  <c r="W18" i="12" s="1"/>
  <c r="X18" i="12" s="1"/>
  <c r="Y18" i="12" s="1"/>
  <c r="Z18" i="12" s="1"/>
  <c r="AA18" i="12" s="1"/>
  <c r="AB18" i="12" s="1"/>
  <c r="AC18" i="12" s="1"/>
  <c r="AD18" i="12" s="1"/>
  <c r="AE18" i="12" s="1"/>
  <c r="AF18" i="12" s="1"/>
  <c r="AG18" i="12" s="1"/>
  <c r="AH18" i="12" s="1"/>
  <c r="AI18" i="12" s="1"/>
  <c r="AJ18" i="12" s="1"/>
  <c r="E18" i="12"/>
  <c r="G16" i="12"/>
  <c r="H16" i="12" s="1"/>
  <c r="I16" i="12" s="1"/>
  <c r="J16" i="12" s="1"/>
  <c r="K16" i="12" s="1"/>
  <c r="L16" i="12" s="1"/>
  <c r="M16" i="12" s="1"/>
  <c r="N16" i="12" s="1"/>
  <c r="O16" i="12" s="1"/>
  <c r="P16" i="12" s="1"/>
  <c r="Q16" i="12" s="1"/>
  <c r="R16" i="12" s="1"/>
  <c r="S16" i="12" s="1"/>
  <c r="T16" i="12" s="1"/>
  <c r="U16" i="12" s="1"/>
  <c r="V16" i="12" s="1"/>
  <c r="W16" i="12" s="1"/>
  <c r="X16" i="12" s="1"/>
  <c r="Y16" i="12" s="1"/>
  <c r="Z16" i="12" s="1"/>
  <c r="AA16" i="12" s="1"/>
  <c r="AB16" i="12" s="1"/>
  <c r="AC16" i="12" s="1"/>
  <c r="AD16" i="12" s="1"/>
  <c r="AE16" i="12" s="1"/>
  <c r="AF16" i="12" s="1"/>
  <c r="AG16" i="12" s="1"/>
  <c r="AH16" i="12" s="1"/>
  <c r="AI16" i="12" s="1"/>
  <c r="AJ16" i="12" s="1"/>
  <c r="E16" i="12"/>
  <c r="G14" i="12"/>
  <c r="H14" i="12" s="1"/>
  <c r="I14" i="12" s="1"/>
  <c r="J14" i="12" s="1"/>
  <c r="K14" i="12" s="1"/>
  <c r="L14" i="12" s="1"/>
  <c r="M14" i="12" s="1"/>
  <c r="N14" i="12" s="1"/>
  <c r="O14" i="12" s="1"/>
  <c r="P14" i="12" s="1"/>
  <c r="Q14" i="12" s="1"/>
  <c r="R14" i="12" s="1"/>
  <c r="S14" i="12" s="1"/>
  <c r="T14" i="12" s="1"/>
  <c r="U14" i="12" s="1"/>
  <c r="V14" i="12" s="1"/>
  <c r="W14" i="12" s="1"/>
  <c r="X14" i="12" s="1"/>
  <c r="Y14" i="12" s="1"/>
  <c r="Z14" i="12" s="1"/>
  <c r="AA14" i="12" s="1"/>
  <c r="AB14" i="12" s="1"/>
  <c r="AC14" i="12" s="1"/>
  <c r="AD14" i="12" s="1"/>
  <c r="AE14" i="12" s="1"/>
  <c r="AF14" i="12" s="1"/>
  <c r="AG14" i="12" s="1"/>
  <c r="AH14" i="12" s="1"/>
  <c r="AI14" i="12" s="1"/>
  <c r="AJ14" i="12" s="1"/>
  <c r="E14" i="12"/>
  <c r="G12" i="12"/>
  <c r="H12" i="12" s="1"/>
  <c r="I12" i="12" s="1"/>
  <c r="J12" i="12" s="1"/>
  <c r="K12" i="12" s="1"/>
  <c r="L12" i="12" s="1"/>
  <c r="M12" i="12" s="1"/>
  <c r="N12" i="12" s="1"/>
  <c r="O12" i="12" s="1"/>
  <c r="P12" i="12" s="1"/>
  <c r="Q12" i="12" s="1"/>
  <c r="R12" i="12" s="1"/>
  <c r="S12" i="12" s="1"/>
  <c r="T12" i="12" s="1"/>
  <c r="U12" i="12" s="1"/>
  <c r="V12" i="12" s="1"/>
  <c r="W12" i="12" s="1"/>
  <c r="X12" i="12" s="1"/>
  <c r="Y12" i="12" s="1"/>
  <c r="Z12" i="12" s="1"/>
  <c r="AA12" i="12" s="1"/>
  <c r="AB12" i="12" s="1"/>
  <c r="AC12" i="12" s="1"/>
  <c r="AD12" i="12" s="1"/>
  <c r="AE12" i="12" s="1"/>
  <c r="AF12" i="12" s="1"/>
  <c r="AG12" i="12" s="1"/>
  <c r="AH12" i="12" s="1"/>
  <c r="AI12" i="12" s="1"/>
  <c r="AJ12" i="12" s="1"/>
  <c r="E12" i="12"/>
  <c r="G10" i="12"/>
  <c r="H10" i="12" s="1"/>
  <c r="I10" i="12" s="1"/>
  <c r="J10" i="12" s="1"/>
  <c r="K10" i="12" s="1"/>
  <c r="L10" i="12" s="1"/>
  <c r="M10" i="12" s="1"/>
  <c r="N10" i="12" s="1"/>
  <c r="O10" i="12" s="1"/>
  <c r="P10" i="12" s="1"/>
  <c r="Q10" i="12" s="1"/>
  <c r="R10" i="12" s="1"/>
  <c r="S10" i="12" s="1"/>
  <c r="T10" i="12" s="1"/>
  <c r="U10" i="12" s="1"/>
  <c r="V10" i="12" s="1"/>
  <c r="W10" i="12" s="1"/>
  <c r="X10" i="12" s="1"/>
  <c r="Y10" i="12" s="1"/>
  <c r="Z10" i="12" s="1"/>
  <c r="AA10" i="12" s="1"/>
  <c r="AB10" i="12" s="1"/>
  <c r="AC10" i="12" s="1"/>
  <c r="AD10" i="12" s="1"/>
  <c r="AE10" i="12" s="1"/>
  <c r="AF10" i="12" s="1"/>
  <c r="AG10" i="12" s="1"/>
  <c r="AH10" i="12" s="1"/>
  <c r="AI10" i="12" s="1"/>
  <c r="AJ10" i="12" s="1"/>
  <c r="E10" i="12"/>
  <c r="G8" i="12"/>
  <c r="H8" i="12" s="1"/>
  <c r="I8" i="12" s="1"/>
  <c r="J8" i="12" s="1"/>
  <c r="K8" i="12" s="1"/>
  <c r="L8" i="12" s="1"/>
  <c r="M8" i="12" s="1"/>
  <c r="N8" i="12" s="1"/>
  <c r="O8" i="12" s="1"/>
  <c r="P8" i="12" s="1"/>
  <c r="Q8" i="12" s="1"/>
  <c r="R8" i="12" s="1"/>
  <c r="S8" i="12" s="1"/>
  <c r="T8" i="12" s="1"/>
  <c r="U8" i="12" s="1"/>
  <c r="V8" i="12" s="1"/>
  <c r="W8" i="12" s="1"/>
  <c r="X8" i="12" s="1"/>
  <c r="Y8" i="12" s="1"/>
  <c r="Z8" i="12" s="1"/>
  <c r="AA8" i="12" s="1"/>
  <c r="AB8" i="12" s="1"/>
  <c r="AC8" i="12" s="1"/>
  <c r="AD8" i="12" s="1"/>
  <c r="AE8" i="12" s="1"/>
  <c r="AF8" i="12" s="1"/>
  <c r="AG8" i="12" s="1"/>
  <c r="AH8" i="12" s="1"/>
  <c r="AI8" i="12" s="1"/>
  <c r="AJ8" i="12" s="1"/>
  <c r="E8" i="12"/>
  <c r="G6" i="12"/>
  <c r="E6" i="12"/>
  <c r="G4" i="12"/>
  <c r="H4" i="12" s="1"/>
  <c r="I4" i="12" s="1"/>
  <c r="J4" i="12" s="1"/>
  <c r="K4" i="12" s="1"/>
  <c r="L4" i="12" s="1"/>
  <c r="M4" i="12" s="1"/>
  <c r="N4" i="12" s="1"/>
  <c r="O4" i="12" s="1"/>
  <c r="P4" i="12" s="1"/>
  <c r="Q4" i="12" s="1"/>
  <c r="R4" i="12" s="1"/>
  <c r="S4" i="12" s="1"/>
  <c r="T4" i="12" s="1"/>
  <c r="U4" i="12" s="1"/>
  <c r="V4" i="12" s="1"/>
  <c r="W4" i="12" s="1"/>
  <c r="X4" i="12" s="1"/>
  <c r="Y4" i="12" s="1"/>
  <c r="Z4" i="12" s="1"/>
  <c r="AA4" i="12" s="1"/>
  <c r="AB4" i="12" s="1"/>
  <c r="AC4" i="12" s="1"/>
  <c r="AD4" i="12" s="1"/>
  <c r="AE4" i="12" s="1"/>
  <c r="AF4" i="12" s="1"/>
  <c r="AG4" i="12" s="1"/>
  <c r="AH4" i="12" s="1"/>
  <c r="AI4" i="12" s="1"/>
  <c r="AJ4" i="12" s="1"/>
  <c r="E4" i="12"/>
  <c r="G96" i="11"/>
  <c r="H96" i="11" s="1"/>
  <c r="I96" i="11" s="1"/>
  <c r="J96" i="11" s="1"/>
  <c r="K96" i="11" s="1"/>
  <c r="L96" i="11" s="1"/>
  <c r="M96" i="11" s="1"/>
  <c r="N96" i="11" s="1"/>
  <c r="O96" i="11" s="1"/>
  <c r="P96" i="11" s="1"/>
  <c r="Q96" i="11" s="1"/>
  <c r="R96" i="11" s="1"/>
  <c r="S96" i="11" s="1"/>
  <c r="T96" i="11" s="1"/>
  <c r="U96" i="11" s="1"/>
  <c r="V96" i="11" s="1"/>
  <c r="W96" i="11" s="1"/>
  <c r="X96" i="11" s="1"/>
  <c r="Y96" i="11" s="1"/>
  <c r="Z96" i="11" s="1"/>
  <c r="AA96" i="11" s="1"/>
  <c r="AB96" i="11" s="1"/>
  <c r="AC96" i="11" s="1"/>
  <c r="AD96" i="11" s="1"/>
  <c r="AE96" i="11" s="1"/>
  <c r="AF96" i="11" s="1"/>
  <c r="AG96" i="11" s="1"/>
  <c r="AH96" i="11" s="1"/>
  <c r="AI96" i="11" s="1"/>
  <c r="AJ96" i="11" s="1"/>
  <c r="E96" i="11"/>
  <c r="G94" i="11"/>
  <c r="H94" i="11" s="1"/>
  <c r="I94" i="11" s="1"/>
  <c r="J94" i="11" s="1"/>
  <c r="K94" i="11" s="1"/>
  <c r="L94" i="11" s="1"/>
  <c r="M94" i="11" s="1"/>
  <c r="N94" i="11" s="1"/>
  <c r="O94" i="11" s="1"/>
  <c r="P94" i="11" s="1"/>
  <c r="Q94" i="11" s="1"/>
  <c r="R94" i="11" s="1"/>
  <c r="S94" i="11" s="1"/>
  <c r="T94" i="11" s="1"/>
  <c r="U94" i="11" s="1"/>
  <c r="V94" i="11" s="1"/>
  <c r="W94" i="11" s="1"/>
  <c r="X94" i="11" s="1"/>
  <c r="Y94" i="11" s="1"/>
  <c r="Z94" i="11" s="1"/>
  <c r="AA94" i="11" s="1"/>
  <c r="AB94" i="11" s="1"/>
  <c r="AC94" i="11" s="1"/>
  <c r="AD94" i="11" s="1"/>
  <c r="AE94" i="11" s="1"/>
  <c r="AF94" i="11" s="1"/>
  <c r="AG94" i="11" s="1"/>
  <c r="AH94" i="11" s="1"/>
  <c r="AI94" i="11" s="1"/>
  <c r="AJ94" i="11" s="1"/>
  <c r="E94" i="11"/>
  <c r="G92" i="11"/>
  <c r="H92" i="11" s="1"/>
  <c r="I92" i="11" s="1"/>
  <c r="J92" i="11" s="1"/>
  <c r="K92" i="11" s="1"/>
  <c r="L92" i="11" s="1"/>
  <c r="M92" i="11" s="1"/>
  <c r="N92" i="11" s="1"/>
  <c r="O92" i="11" s="1"/>
  <c r="P92" i="11" s="1"/>
  <c r="Q92" i="11" s="1"/>
  <c r="R92" i="11" s="1"/>
  <c r="S92" i="11" s="1"/>
  <c r="T92" i="11" s="1"/>
  <c r="U92" i="11" s="1"/>
  <c r="V92" i="11" s="1"/>
  <c r="W92" i="11" s="1"/>
  <c r="X92" i="11" s="1"/>
  <c r="Y92" i="11" s="1"/>
  <c r="Z92" i="11" s="1"/>
  <c r="AA92" i="11" s="1"/>
  <c r="AB92" i="11" s="1"/>
  <c r="AC92" i="11" s="1"/>
  <c r="AD92" i="11" s="1"/>
  <c r="AE92" i="11" s="1"/>
  <c r="AF92" i="11" s="1"/>
  <c r="AG92" i="11" s="1"/>
  <c r="AH92" i="11" s="1"/>
  <c r="AI92" i="11" s="1"/>
  <c r="AJ92" i="11" s="1"/>
  <c r="E92" i="11"/>
  <c r="G90" i="11"/>
  <c r="H90" i="11" s="1"/>
  <c r="I90" i="11" s="1"/>
  <c r="J90" i="11" s="1"/>
  <c r="K90" i="11" s="1"/>
  <c r="L90" i="11" s="1"/>
  <c r="M90" i="11" s="1"/>
  <c r="N90" i="11" s="1"/>
  <c r="O90" i="11" s="1"/>
  <c r="P90" i="11" s="1"/>
  <c r="Q90" i="11" s="1"/>
  <c r="R90" i="11" s="1"/>
  <c r="S90" i="11" s="1"/>
  <c r="T90" i="11" s="1"/>
  <c r="U90" i="11" s="1"/>
  <c r="V90" i="11" s="1"/>
  <c r="W90" i="11" s="1"/>
  <c r="X90" i="11" s="1"/>
  <c r="Y90" i="11" s="1"/>
  <c r="Z90" i="11" s="1"/>
  <c r="AA90" i="11" s="1"/>
  <c r="AB90" i="11" s="1"/>
  <c r="AC90" i="11" s="1"/>
  <c r="AD90" i="11" s="1"/>
  <c r="AE90" i="11" s="1"/>
  <c r="AF90" i="11" s="1"/>
  <c r="AG90" i="11" s="1"/>
  <c r="AH90" i="11" s="1"/>
  <c r="AI90" i="11" s="1"/>
  <c r="AJ90" i="11" s="1"/>
  <c r="E90" i="11"/>
  <c r="G88" i="11"/>
  <c r="H88" i="11" s="1"/>
  <c r="I88" i="11" s="1"/>
  <c r="J88" i="11" s="1"/>
  <c r="K88" i="11" s="1"/>
  <c r="L88" i="11" s="1"/>
  <c r="M88" i="11" s="1"/>
  <c r="N88" i="11" s="1"/>
  <c r="O88" i="11" s="1"/>
  <c r="P88" i="11" s="1"/>
  <c r="Q88" i="11" s="1"/>
  <c r="R88" i="11" s="1"/>
  <c r="S88" i="11" s="1"/>
  <c r="T88" i="11" s="1"/>
  <c r="U88" i="11" s="1"/>
  <c r="V88" i="11" s="1"/>
  <c r="W88" i="11" s="1"/>
  <c r="X88" i="11" s="1"/>
  <c r="Y88" i="11" s="1"/>
  <c r="Z88" i="11" s="1"/>
  <c r="AA88" i="11" s="1"/>
  <c r="AB88" i="11" s="1"/>
  <c r="AC88" i="11" s="1"/>
  <c r="AD88" i="11" s="1"/>
  <c r="AE88" i="11" s="1"/>
  <c r="AF88" i="11" s="1"/>
  <c r="AG88" i="11" s="1"/>
  <c r="AH88" i="11" s="1"/>
  <c r="AI88" i="11" s="1"/>
  <c r="AJ88" i="11" s="1"/>
  <c r="E88" i="11"/>
  <c r="G86" i="11"/>
  <c r="H86" i="11" s="1"/>
  <c r="I86" i="11" s="1"/>
  <c r="J86" i="11" s="1"/>
  <c r="K86" i="11" s="1"/>
  <c r="L86" i="11" s="1"/>
  <c r="M86" i="11" s="1"/>
  <c r="N86" i="11" s="1"/>
  <c r="O86" i="11" s="1"/>
  <c r="P86" i="11" s="1"/>
  <c r="Q86" i="11" s="1"/>
  <c r="R86" i="11" s="1"/>
  <c r="S86" i="11" s="1"/>
  <c r="T86" i="11" s="1"/>
  <c r="U86" i="11" s="1"/>
  <c r="V86" i="11" s="1"/>
  <c r="W86" i="11" s="1"/>
  <c r="X86" i="11" s="1"/>
  <c r="Y86" i="11" s="1"/>
  <c r="Z86" i="11" s="1"/>
  <c r="AA86" i="11" s="1"/>
  <c r="AB86" i="11" s="1"/>
  <c r="AC86" i="11" s="1"/>
  <c r="AD86" i="11" s="1"/>
  <c r="AE86" i="11" s="1"/>
  <c r="AF86" i="11" s="1"/>
  <c r="AG86" i="11" s="1"/>
  <c r="AH86" i="11" s="1"/>
  <c r="AI86" i="11" s="1"/>
  <c r="AJ86" i="11" s="1"/>
  <c r="E86" i="11"/>
  <c r="G84" i="11"/>
  <c r="H84" i="11" s="1"/>
  <c r="I84" i="11" s="1"/>
  <c r="J84" i="11" s="1"/>
  <c r="K84" i="11" s="1"/>
  <c r="L84" i="11" s="1"/>
  <c r="M84" i="11" s="1"/>
  <c r="N84" i="11" s="1"/>
  <c r="O84" i="11" s="1"/>
  <c r="P84" i="11" s="1"/>
  <c r="Q84" i="11" s="1"/>
  <c r="R84" i="11" s="1"/>
  <c r="S84" i="11" s="1"/>
  <c r="T84" i="11" s="1"/>
  <c r="U84" i="11" s="1"/>
  <c r="V84" i="11" s="1"/>
  <c r="W84" i="11" s="1"/>
  <c r="X84" i="11" s="1"/>
  <c r="Y84" i="11" s="1"/>
  <c r="Z84" i="11" s="1"/>
  <c r="AA84" i="11" s="1"/>
  <c r="AB84" i="11" s="1"/>
  <c r="AC84" i="11" s="1"/>
  <c r="AD84" i="11" s="1"/>
  <c r="AE84" i="11" s="1"/>
  <c r="AF84" i="11" s="1"/>
  <c r="AG84" i="11" s="1"/>
  <c r="AH84" i="11" s="1"/>
  <c r="AI84" i="11" s="1"/>
  <c r="AJ84" i="11" s="1"/>
  <c r="E84" i="11"/>
  <c r="G82" i="11"/>
  <c r="H82" i="11" s="1"/>
  <c r="I82" i="11" s="1"/>
  <c r="J82" i="11" s="1"/>
  <c r="K82" i="11" s="1"/>
  <c r="L82" i="11" s="1"/>
  <c r="M82" i="11" s="1"/>
  <c r="N82" i="11" s="1"/>
  <c r="O82" i="11" s="1"/>
  <c r="P82" i="11" s="1"/>
  <c r="Q82" i="11" s="1"/>
  <c r="R82" i="11" s="1"/>
  <c r="S82" i="11" s="1"/>
  <c r="T82" i="11" s="1"/>
  <c r="U82" i="11" s="1"/>
  <c r="V82" i="11" s="1"/>
  <c r="W82" i="11" s="1"/>
  <c r="X82" i="11" s="1"/>
  <c r="Y82" i="11" s="1"/>
  <c r="Z82" i="11" s="1"/>
  <c r="AA82" i="11" s="1"/>
  <c r="AB82" i="11" s="1"/>
  <c r="AC82" i="11" s="1"/>
  <c r="AD82" i="11" s="1"/>
  <c r="AE82" i="11" s="1"/>
  <c r="AF82" i="11" s="1"/>
  <c r="AG82" i="11" s="1"/>
  <c r="AH82" i="11" s="1"/>
  <c r="AI82" i="11" s="1"/>
  <c r="AJ82" i="11" s="1"/>
  <c r="E82" i="11"/>
  <c r="G80" i="11"/>
  <c r="H80" i="11" s="1"/>
  <c r="I80" i="11" s="1"/>
  <c r="J80" i="11" s="1"/>
  <c r="K80" i="11" s="1"/>
  <c r="L80" i="11" s="1"/>
  <c r="M80" i="11" s="1"/>
  <c r="N80" i="11" s="1"/>
  <c r="O80" i="11" s="1"/>
  <c r="P80" i="11" s="1"/>
  <c r="Q80" i="11" s="1"/>
  <c r="R80" i="11" s="1"/>
  <c r="S80" i="11" s="1"/>
  <c r="T80" i="11" s="1"/>
  <c r="U80" i="11" s="1"/>
  <c r="V80" i="11" s="1"/>
  <c r="W80" i="11" s="1"/>
  <c r="X80" i="11" s="1"/>
  <c r="Y80" i="11" s="1"/>
  <c r="Z80" i="11" s="1"/>
  <c r="AA80" i="11" s="1"/>
  <c r="AB80" i="11" s="1"/>
  <c r="AC80" i="11" s="1"/>
  <c r="AD80" i="11" s="1"/>
  <c r="AE80" i="11" s="1"/>
  <c r="AF80" i="11" s="1"/>
  <c r="AG80" i="11" s="1"/>
  <c r="AH80" i="11" s="1"/>
  <c r="AI80" i="11" s="1"/>
  <c r="AJ80" i="11" s="1"/>
  <c r="E80" i="11"/>
  <c r="G78" i="11"/>
  <c r="H78" i="11" s="1"/>
  <c r="I78" i="11" s="1"/>
  <c r="J78" i="11" s="1"/>
  <c r="K78" i="11" s="1"/>
  <c r="L78" i="11" s="1"/>
  <c r="M78" i="11" s="1"/>
  <c r="N78" i="11" s="1"/>
  <c r="O78" i="11" s="1"/>
  <c r="P78" i="11" s="1"/>
  <c r="Q78" i="11" s="1"/>
  <c r="R78" i="11" s="1"/>
  <c r="S78" i="11" s="1"/>
  <c r="T78" i="11" s="1"/>
  <c r="U78" i="11" s="1"/>
  <c r="V78" i="11" s="1"/>
  <c r="W78" i="11" s="1"/>
  <c r="X78" i="11" s="1"/>
  <c r="Y78" i="11" s="1"/>
  <c r="Z78" i="11" s="1"/>
  <c r="AA78" i="11" s="1"/>
  <c r="AB78" i="11" s="1"/>
  <c r="AC78" i="11" s="1"/>
  <c r="AD78" i="11" s="1"/>
  <c r="AE78" i="11" s="1"/>
  <c r="AF78" i="11" s="1"/>
  <c r="AG78" i="11" s="1"/>
  <c r="AH78" i="11" s="1"/>
  <c r="AI78" i="11" s="1"/>
  <c r="AJ78" i="11" s="1"/>
  <c r="E78" i="11"/>
  <c r="G76" i="11"/>
  <c r="E76" i="11"/>
  <c r="G74" i="11"/>
  <c r="H74" i="11" s="1"/>
  <c r="I74" i="11" s="1"/>
  <c r="J74" i="11" s="1"/>
  <c r="K74" i="11" s="1"/>
  <c r="L74" i="11" s="1"/>
  <c r="M74" i="11" s="1"/>
  <c r="N74" i="11" s="1"/>
  <c r="O74" i="11" s="1"/>
  <c r="P74" i="11" s="1"/>
  <c r="Q74" i="11" s="1"/>
  <c r="R74" i="11" s="1"/>
  <c r="S74" i="11" s="1"/>
  <c r="T74" i="11" s="1"/>
  <c r="U74" i="11" s="1"/>
  <c r="V74" i="11" s="1"/>
  <c r="W74" i="11" s="1"/>
  <c r="X74" i="11" s="1"/>
  <c r="Y74" i="11" s="1"/>
  <c r="Z74" i="11" s="1"/>
  <c r="AA74" i="11" s="1"/>
  <c r="AB74" i="11" s="1"/>
  <c r="AC74" i="11" s="1"/>
  <c r="AD74" i="11" s="1"/>
  <c r="AE74" i="11" s="1"/>
  <c r="AF74" i="11" s="1"/>
  <c r="AG74" i="11" s="1"/>
  <c r="AH74" i="11" s="1"/>
  <c r="AI74" i="11" s="1"/>
  <c r="AJ74" i="11" s="1"/>
  <c r="E74" i="11"/>
  <c r="G72" i="11"/>
  <c r="H72" i="11" s="1"/>
  <c r="I72" i="11" s="1"/>
  <c r="J72" i="11" s="1"/>
  <c r="K72" i="11" s="1"/>
  <c r="L72" i="11" s="1"/>
  <c r="M72" i="11" s="1"/>
  <c r="N72" i="11" s="1"/>
  <c r="O72" i="11" s="1"/>
  <c r="P72" i="11" s="1"/>
  <c r="Q72" i="11" s="1"/>
  <c r="R72" i="11" s="1"/>
  <c r="S72" i="11" s="1"/>
  <c r="T72" i="11" s="1"/>
  <c r="U72" i="11" s="1"/>
  <c r="V72" i="11" s="1"/>
  <c r="W72" i="11" s="1"/>
  <c r="X72" i="11" s="1"/>
  <c r="Y72" i="11" s="1"/>
  <c r="Z72" i="11" s="1"/>
  <c r="AA72" i="11" s="1"/>
  <c r="AB72" i="11" s="1"/>
  <c r="AC72" i="11" s="1"/>
  <c r="AD72" i="11" s="1"/>
  <c r="AE72" i="11" s="1"/>
  <c r="AF72" i="11" s="1"/>
  <c r="AG72" i="11" s="1"/>
  <c r="AH72" i="11" s="1"/>
  <c r="AI72" i="11" s="1"/>
  <c r="AJ72" i="11" s="1"/>
  <c r="E72" i="11"/>
  <c r="G70" i="11"/>
  <c r="H70" i="11" s="1"/>
  <c r="I70" i="11" s="1"/>
  <c r="J70" i="11" s="1"/>
  <c r="K70" i="11" s="1"/>
  <c r="L70" i="11" s="1"/>
  <c r="M70" i="11" s="1"/>
  <c r="N70" i="11" s="1"/>
  <c r="O70" i="11" s="1"/>
  <c r="P70" i="11" s="1"/>
  <c r="Q70" i="11" s="1"/>
  <c r="R70" i="11" s="1"/>
  <c r="S70" i="11" s="1"/>
  <c r="T70" i="11" s="1"/>
  <c r="U70" i="11" s="1"/>
  <c r="V70" i="11" s="1"/>
  <c r="W70" i="11" s="1"/>
  <c r="X70" i="11" s="1"/>
  <c r="Y70" i="11" s="1"/>
  <c r="Z70" i="11" s="1"/>
  <c r="AA70" i="11" s="1"/>
  <c r="AB70" i="11" s="1"/>
  <c r="AC70" i="11" s="1"/>
  <c r="AD70" i="11" s="1"/>
  <c r="AE70" i="11" s="1"/>
  <c r="AF70" i="11" s="1"/>
  <c r="AG70" i="11" s="1"/>
  <c r="AH70" i="11" s="1"/>
  <c r="AI70" i="11" s="1"/>
  <c r="AJ70" i="11" s="1"/>
  <c r="E70" i="11"/>
  <c r="G68" i="11"/>
  <c r="E68" i="11"/>
  <c r="G66" i="11"/>
  <c r="H66" i="11" s="1"/>
  <c r="I66" i="11" s="1"/>
  <c r="J66" i="11" s="1"/>
  <c r="K66" i="11" s="1"/>
  <c r="L66" i="11" s="1"/>
  <c r="M66" i="11" s="1"/>
  <c r="N66" i="11" s="1"/>
  <c r="O66" i="11" s="1"/>
  <c r="P66" i="11" s="1"/>
  <c r="Q66" i="11" s="1"/>
  <c r="R66" i="11" s="1"/>
  <c r="S66" i="11" s="1"/>
  <c r="T66" i="11" s="1"/>
  <c r="U66" i="11" s="1"/>
  <c r="V66" i="11" s="1"/>
  <c r="W66" i="11" s="1"/>
  <c r="X66" i="11" s="1"/>
  <c r="Y66" i="11" s="1"/>
  <c r="Z66" i="11" s="1"/>
  <c r="AA66" i="11" s="1"/>
  <c r="AB66" i="11" s="1"/>
  <c r="AC66" i="11" s="1"/>
  <c r="AD66" i="11" s="1"/>
  <c r="AE66" i="11" s="1"/>
  <c r="AF66" i="11" s="1"/>
  <c r="AG66" i="11" s="1"/>
  <c r="AH66" i="11" s="1"/>
  <c r="AI66" i="11" s="1"/>
  <c r="AJ66" i="11" s="1"/>
  <c r="E66" i="11"/>
  <c r="G64" i="11"/>
  <c r="H64" i="11" s="1"/>
  <c r="I64" i="11" s="1"/>
  <c r="J64" i="11" s="1"/>
  <c r="K64" i="11" s="1"/>
  <c r="L64" i="11" s="1"/>
  <c r="M64" i="11" s="1"/>
  <c r="N64" i="11" s="1"/>
  <c r="O64" i="11" s="1"/>
  <c r="P64" i="11" s="1"/>
  <c r="Q64" i="11" s="1"/>
  <c r="R64" i="11" s="1"/>
  <c r="S64" i="11" s="1"/>
  <c r="T64" i="11" s="1"/>
  <c r="U64" i="11" s="1"/>
  <c r="V64" i="11" s="1"/>
  <c r="W64" i="11" s="1"/>
  <c r="X64" i="11" s="1"/>
  <c r="Y64" i="11" s="1"/>
  <c r="Z64" i="11" s="1"/>
  <c r="AA64" i="11" s="1"/>
  <c r="AB64" i="11" s="1"/>
  <c r="AC64" i="11" s="1"/>
  <c r="AD64" i="11" s="1"/>
  <c r="AE64" i="11" s="1"/>
  <c r="AF64" i="11" s="1"/>
  <c r="AG64" i="11" s="1"/>
  <c r="AH64" i="11" s="1"/>
  <c r="AI64" i="11" s="1"/>
  <c r="AJ64" i="11" s="1"/>
  <c r="E64" i="11"/>
  <c r="G62" i="11"/>
  <c r="H62" i="11" s="1"/>
  <c r="I62" i="11" s="1"/>
  <c r="J62" i="11" s="1"/>
  <c r="K62" i="11" s="1"/>
  <c r="L62" i="11" s="1"/>
  <c r="M62" i="11" s="1"/>
  <c r="N62" i="11" s="1"/>
  <c r="O62" i="11" s="1"/>
  <c r="P62" i="11" s="1"/>
  <c r="Q62" i="11" s="1"/>
  <c r="R62" i="11" s="1"/>
  <c r="S62" i="11" s="1"/>
  <c r="T62" i="11" s="1"/>
  <c r="U62" i="11" s="1"/>
  <c r="V62" i="11" s="1"/>
  <c r="W62" i="11" s="1"/>
  <c r="X62" i="11" s="1"/>
  <c r="Y62" i="11" s="1"/>
  <c r="Z62" i="11" s="1"/>
  <c r="AA62" i="11" s="1"/>
  <c r="AB62" i="11" s="1"/>
  <c r="AC62" i="11" s="1"/>
  <c r="AD62" i="11" s="1"/>
  <c r="AE62" i="11" s="1"/>
  <c r="AF62" i="11" s="1"/>
  <c r="AG62" i="11" s="1"/>
  <c r="AH62" i="11" s="1"/>
  <c r="AI62" i="11" s="1"/>
  <c r="AJ62" i="11" s="1"/>
  <c r="E62" i="11"/>
  <c r="G60" i="11"/>
  <c r="H60" i="11" s="1"/>
  <c r="I60" i="11" s="1"/>
  <c r="J60" i="11" s="1"/>
  <c r="K60" i="11" s="1"/>
  <c r="L60" i="11" s="1"/>
  <c r="M60" i="11" s="1"/>
  <c r="N60" i="11" s="1"/>
  <c r="O60" i="11" s="1"/>
  <c r="P60" i="11" s="1"/>
  <c r="Q60" i="11" s="1"/>
  <c r="R60" i="11" s="1"/>
  <c r="S60" i="11" s="1"/>
  <c r="T60" i="11" s="1"/>
  <c r="U60" i="11" s="1"/>
  <c r="V60" i="11" s="1"/>
  <c r="W60" i="11" s="1"/>
  <c r="X60" i="11" s="1"/>
  <c r="Y60" i="11" s="1"/>
  <c r="Z60" i="11" s="1"/>
  <c r="AA60" i="11" s="1"/>
  <c r="AB60" i="11" s="1"/>
  <c r="AC60" i="11" s="1"/>
  <c r="AD60" i="11" s="1"/>
  <c r="AE60" i="11" s="1"/>
  <c r="AF60" i="11" s="1"/>
  <c r="AG60" i="11" s="1"/>
  <c r="AH60" i="11" s="1"/>
  <c r="AI60" i="11" s="1"/>
  <c r="AJ60" i="11" s="1"/>
  <c r="E60" i="11"/>
  <c r="G58" i="11"/>
  <c r="H58" i="11" s="1"/>
  <c r="I58" i="11" s="1"/>
  <c r="J58" i="11" s="1"/>
  <c r="K58" i="11" s="1"/>
  <c r="L58" i="11" s="1"/>
  <c r="M58" i="11" s="1"/>
  <c r="N58" i="11" s="1"/>
  <c r="O58" i="11" s="1"/>
  <c r="P58" i="11" s="1"/>
  <c r="Q58" i="11" s="1"/>
  <c r="R58" i="11" s="1"/>
  <c r="S58" i="11" s="1"/>
  <c r="T58" i="11" s="1"/>
  <c r="U58" i="11" s="1"/>
  <c r="V58" i="11" s="1"/>
  <c r="W58" i="11" s="1"/>
  <c r="X58" i="11" s="1"/>
  <c r="Y58" i="11" s="1"/>
  <c r="Z58" i="11" s="1"/>
  <c r="AA58" i="11" s="1"/>
  <c r="AB58" i="11" s="1"/>
  <c r="AC58" i="11" s="1"/>
  <c r="AD58" i="11" s="1"/>
  <c r="AE58" i="11" s="1"/>
  <c r="AF58" i="11" s="1"/>
  <c r="AG58" i="11" s="1"/>
  <c r="AH58" i="11" s="1"/>
  <c r="AI58" i="11" s="1"/>
  <c r="AJ58" i="11" s="1"/>
  <c r="E58" i="11"/>
  <c r="G56" i="11"/>
  <c r="H56" i="11" s="1"/>
  <c r="I56" i="11" s="1"/>
  <c r="J56" i="11" s="1"/>
  <c r="K56" i="11" s="1"/>
  <c r="L56" i="11" s="1"/>
  <c r="M56" i="11" s="1"/>
  <c r="N56" i="11" s="1"/>
  <c r="O56" i="11" s="1"/>
  <c r="P56" i="11" s="1"/>
  <c r="Q56" i="11" s="1"/>
  <c r="R56" i="11" s="1"/>
  <c r="S56" i="11" s="1"/>
  <c r="T56" i="11" s="1"/>
  <c r="U56" i="11" s="1"/>
  <c r="V56" i="11" s="1"/>
  <c r="W56" i="11" s="1"/>
  <c r="X56" i="11" s="1"/>
  <c r="Y56" i="11" s="1"/>
  <c r="Z56" i="11" s="1"/>
  <c r="AA56" i="11" s="1"/>
  <c r="AB56" i="11" s="1"/>
  <c r="AC56" i="11" s="1"/>
  <c r="AD56" i="11" s="1"/>
  <c r="AE56" i="11" s="1"/>
  <c r="AF56" i="11" s="1"/>
  <c r="AG56" i="11" s="1"/>
  <c r="AH56" i="11" s="1"/>
  <c r="AI56" i="11" s="1"/>
  <c r="AJ56" i="11" s="1"/>
  <c r="E56" i="11"/>
  <c r="G54" i="11"/>
  <c r="H54" i="11" s="1"/>
  <c r="I54" i="11" s="1"/>
  <c r="J54" i="11" s="1"/>
  <c r="K54" i="11" s="1"/>
  <c r="L54" i="11" s="1"/>
  <c r="M54" i="11" s="1"/>
  <c r="N54" i="11" s="1"/>
  <c r="O54" i="11" s="1"/>
  <c r="P54" i="11" s="1"/>
  <c r="Q54" i="11" s="1"/>
  <c r="R54" i="11" s="1"/>
  <c r="S54" i="11" s="1"/>
  <c r="T54" i="11" s="1"/>
  <c r="U54" i="11" s="1"/>
  <c r="V54" i="11" s="1"/>
  <c r="W54" i="11" s="1"/>
  <c r="X54" i="11" s="1"/>
  <c r="Y54" i="11" s="1"/>
  <c r="Z54" i="11" s="1"/>
  <c r="AA54" i="11" s="1"/>
  <c r="AB54" i="11" s="1"/>
  <c r="AC54" i="11" s="1"/>
  <c r="AD54" i="11" s="1"/>
  <c r="AE54" i="11" s="1"/>
  <c r="AF54" i="11" s="1"/>
  <c r="AG54" i="11" s="1"/>
  <c r="AH54" i="11" s="1"/>
  <c r="AI54" i="11" s="1"/>
  <c r="AJ54" i="11" s="1"/>
  <c r="E54" i="11"/>
  <c r="G52" i="11"/>
  <c r="H52" i="11" s="1"/>
  <c r="I52" i="11" s="1"/>
  <c r="J52" i="11" s="1"/>
  <c r="K52" i="11" s="1"/>
  <c r="L52" i="11" s="1"/>
  <c r="M52" i="11" s="1"/>
  <c r="N52" i="11" s="1"/>
  <c r="O52" i="11" s="1"/>
  <c r="P52" i="11" s="1"/>
  <c r="Q52" i="11" s="1"/>
  <c r="R52" i="11" s="1"/>
  <c r="S52" i="11" s="1"/>
  <c r="T52" i="11" s="1"/>
  <c r="U52" i="11" s="1"/>
  <c r="V52" i="11" s="1"/>
  <c r="W52" i="11" s="1"/>
  <c r="X52" i="11" s="1"/>
  <c r="Y52" i="11" s="1"/>
  <c r="Z52" i="11" s="1"/>
  <c r="AA52" i="11" s="1"/>
  <c r="AB52" i="11" s="1"/>
  <c r="AC52" i="11" s="1"/>
  <c r="AD52" i="11" s="1"/>
  <c r="AE52" i="11" s="1"/>
  <c r="AF52" i="11" s="1"/>
  <c r="AG52" i="11" s="1"/>
  <c r="AH52" i="11" s="1"/>
  <c r="AI52" i="11" s="1"/>
  <c r="AJ52" i="11" s="1"/>
  <c r="E52" i="11"/>
  <c r="G50" i="11"/>
  <c r="E50" i="11"/>
  <c r="G48" i="11"/>
  <c r="G49" i="11" s="1"/>
  <c r="E48" i="11"/>
  <c r="G46" i="11"/>
  <c r="H46" i="11" s="1"/>
  <c r="I46" i="11" s="1"/>
  <c r="J46" i="11" s="1"/>
  <c r="K46" i="11" s="1"/>
  <c r="L46" i="11" s="1"/>
  <c r="M46" i="11" s="1"/>
  <c r="N46" i="11" s="1"/>
  <c r="O46" i="11" s="1"/>
  <c r="P46" i="11" s="1"/>
  <c r="Q46" i="11" s="1"/>
  <c r="R46" i="11" s="1"/>
  <c r="S46" i="11" s="1"/>
  <c r="T46" i="11" s="1"/>
  <c r="U46" i="11" s="1"/>
  <c r="V46" i="11" s="1"/>
  <c r="W46" i="11" s="1"/>
  <c r="X46" i="11" s="1"/>
  <c r="Y46" i="11" s="1"/>
  <c r="Z46" i="11" s="1"/>
  <c r="AA46" i="11" s="1"/>
  <c r="AB46" i="11" s="1"/>
  <c r="AC46" i="11" s="1"/>
  <c r="AD46" i="11" s="1"/>
  <c r="AE46" i="11" s="1"/>
  <c r="AF46" i="11" s="1"/>
  <c r="AG46" i="11" s="1"/>
  <c r="AH46" i="11" s="1"/>
  <c r="AI46" i="11" s="1"/>
  <c r="AJ46" i="11" s="1"/>
  <c r="E46" i="11"/>
  <c r="G44" i="11"/>
  <c r="H44" i="11" s="1"/>
  <c r="I44" i="11" s="1"/>
  <c r="J44" i="11" s="1"/>
  <c r="K44" i="11" s="1"/>
  <c r="L44" i="11" s="1"/>
  <c r="M44" i="11" s="1"/>
  <c r="N44" i="11" s="1"/>
  <c r="O44" i="11" s="1"/>
  <c r="P44" i="11" s="1"/>
  <c r="Q44" i="11" s="1"/>
  <c r="R44" i="11" s="1"/>
  <c r="S44" i="11" s="1"/>
  <c r="T44" i="11" s="1"/>
  <c r="U44" i="11" s="1"/>
  <c r="V44" i="11" s="1"/>
  <c r="W44" i="11" s="1"/>
  <c r="X44" i="11" s="1"/>
  <c r="Y44" i="11" s="1"/>
  <c r="Z44" i="11" s="1"/>
  <c r="AA44" i="11" s="1"/>
  <c r="AB44" i="11" s="1"/>
  <c r="AC44" i="11" s="1"/>
  <c r="AD44" i="11" s="1"/>
  <c r="AE44" i="11" s="1"/>
  <c r="AF44" i="11" s="1"/>
  <c r="AG44" i="11" s="1"/>
  <c r="AH44" i="11" s="1"/>
  <c r="AI44" i="11" s="1"/>
  <c r="AJ44" i="11" s="1"/>
  <c r="E44" i="11"/>
  <c r="G42" i="11"/>
  <c r="E42" i="11"/>
  <c r="G40" i="11"/>
  <c r="H40" i="11" s="1"/>
  <c r="I40" i="11" s="1"/>
  <c r="J40" i="11" s="1"/>
  <c r="K40" i="11" s="1"/>
  <c r="L40" i="11" s="1"/>
  <c r="M40" i="11" s="1"/>
  <c r="N40" i="11" s="1"/>
  <c r="O40" i="11" s="1"/>
  <c r="P40" i="11" s="1"/>
  <c r="Q40" i="11" s="1"/>
  <c r="R40" i="11" s="1"/>
  <c r="S40" i="11" s="1"/>
  <c r="T40" i="11" s="1"/>
  <c r="U40" i="11" s="1"/>
  <c r="V40" i="11" s="1"/>
  <c r="W40" i="11" s="1"/>
  <c r="X40" i="11" s="1"/>
  <c r="Y40" i="11" s="1"/>
  <c r="Z40" i="11" s="1"/>
  <c r="AA40" i="11" s="1"/>
  <c r="AB40" i="11" s="1"/>
  <c r="AC40" i="11" s="1"/>
  <c r="AD40" i="11" s="1"/>
  <c r="AE40" i="11" s="1"/>
  <c r="AF40" i="11" s="1"/>
  <c r="AG40" i="11" s="1"/>
  <c r="AH40" i="11" s="1"/>
  <c r="AI40" i="11" s="1"/>
  <c r="AJ40" i="11" s="1"/>
  <c r="E40" i="11"/>
  <c r="G38" i="11"/>
  <c r="E38" i="11"/>
  <c r="G36" i="11"/>
  <c r="H36" i="11" s="1"/>
  <c r="I36" i="11" s="1"/>
  <c r="J36" i="11" s="1"/>
  <c r="K36" i="11" s="1"/>
  <c r="L36" i="11" s="1"/>
  <c r="M36" i="11" s="1"/>
  <c r="N36" i="11" s="1"/>
  <c r="O36" i="11" s="1"/>
  <c r="P36" i="11" s="1"/>
  <c r="Q36" i="11" s="1"/>
  <c r="R36" i="11" s="1"/>
  <c r="S36" i="11" s="1"/>
  <c r="T36" i="11" s="1"/>
  <c r="U36" i="11" s="1"/>
  <c r="V36" i="11" s="1"/>
  <c r="W36" i="11" s="1"/>
  <c r="X36" i="11" s="1"/>
  <c r="Y36" i="11" s="1"/>
  <c r="Z36" i="11" s="1"/>
  <c r="AA36" i="11" s="1"/>
  <c r="AB36" i="11" s="1"/>
  <c r="AC36" i="11" s="1"/>
  <c r="AD36" i="11" s="1"/>
  <c r="AE36" i="11" s="1"/>
  <c r="AF36" i="11" s="1"/>
  <c r="AG36" i="11" s="1"/>
  <c r="AH36" i="11" s="1"/>
  <c r="AI36" i="11" s="1"/>
  <c r="AJ36" i="11" s="1"/>
  <c r="E36" i="11"/>
  <c r="G34" i="11"/>
  <c r="H34" i="11" s="1"/>
  <c r="I34" i="11" s="1"/>
  <c r="J34" i="11" s="1"/>
  <c r="K34" i="11" s="1"/>
  <c r="L34" i="11" s="1"/>
  <c r="M34" i="11" s="1"/>
  <c r="N34" i="11" s="1"/>
  <c r="O34" i="11" s="1"/>
  <c r="P34" i="11" s="1"/>
  <c r="Q34" i="11" s="1"/>
  <c r="R34" i="11" s="1"/>
  <c r="S34" i="11" s="1"/>
  <c r="T34" i="11" s="1"/>
  <c r="U34" i="11" s="1"/>
  <c r="V34" i="11" s="1"/>
  <c r="W34" i="11" s="1"/>
  <c r="X34" i="11" s="1"/>
  <c r="Y34" i="11" s="1"/>
  <c r="Z34" i="11" s="1"/>
  <c r="AA34" i="11" s="1"/>
  <c r="AB34" i="11" s="1"/>
  <c r="AC34" i="11" s="1"/>
  <c r="AD34" i="11" s="1"/>
  <c r="AE34" i="11" s="1"/>
  <c r="AF34" i="11" s="1"/>
  <c r="AG34" i="11" s="1"/>
  <c r="AH34" i="11" s="1"/>
  <c r="AI34" i="11" s="1"/>
  <c r="AJ34" i="11" s="1"/>
  <c r="E34" i="11"/>
  <c r="G32" i="11"/>
  <c r="H32" i="11" s="1"/>
  <c r="I32" i="11" s="1"/>
  <c r="J32" i="11" s="1"/>
  <c r="K32" i="11" s="1"/>
  <c r="L32" i="11" s="1"/>
  <c r="M32" i="11" s="1"/>
  <c r="N32" i="11" s="1"/>
  <c r="O32" i="11" s="1"/>
  <c r="P32" i="11" s="1"/>
  <c r="Q32" i="11" s="1"/>
  <c r="R32" i="11" s="1"/>
  <c r="S32" i="11" s="1"/>
  <c r="T32" i="11" s="1"/>
  <c r="U32" i="11" s="1"/>
  <c r="V32" i="11" s="1"/>
  <c r="W32" i="11" s="1"/>
  <c r="X32" i="11" s="1"/>
  <c r="Y32" i="11" s="1"/>
  <c r="Z32" i="11" s="1"/>
  <c r="AA32" i="11" s="1"/>
  <c r="AB32" i="11" s="1"/>
  <c r="AC32" i="11" s="1"/>
  <c r="AD32" i="11" s="1"/>
  <c r="AE32" i="11" s="1"/>
  <c r="AF32" i="11" s="1"/>
  <c r="AG32" i="11" s="1"/>
  <c r="AH32" i="11" s="1"/>
  <c r="AI32" i="11" s="1"/>
  <c r="AJ32" i="11" s="1"/>
  <c r="E32" i="11"/>
  <c r="G30" i="11"/>
  <c r="G31" i="11" s="1"/>
  <c r="E30" i="11"/>
  <c r="G28" i="11"/>
  <c r="H28" i="11" s="1"/>
  <c r="I28" i="11" s="1"/>
  <c r="J28" i="11" s="1"/>
  <c r="K28" i="11" s="1"/>
  <c r="L28" i="11" s="1"/>
  <c r="M28" i="11" s="1"/>
  <c r="N28" i="11" s="1"/>
  <c r="O28" i="11" s="1"/>
  <c r="P28" i="11" s="1"/>
  <c r="Q28" i="11" s="1"/>
  <c r="R28" i="11" s="1"/>
  <c r="S28" i="11" s="1"/>
  <c r="T28" i="11" s="1"/>
  <c r="U28" i="11" s="1"/>
  <c r="V28" i="11" s="1"/>
  <c r="W28" i="11" s="1"/>
  <c r="X28" i="11" s="1"/>
  <c r="Y28" i="11" s="1"/>
  <c r="Z28" i="11" s="1"/>
  <c r="AA28" i="11" s="1"/>
  <c r="AB28" i="11" s="1"/>
  <c r="AC28" i="11" s="1"/>
  <c r="AD28" i="11" s="1"/>
  <c r="AE28" i="11" s="1"/>
  <c r="AF28" i="11" s="1"/>
  <c r="AG28" i="11" s="1"/>
  <c r="AH28" i="11" s="1"/>
  <c r="AI28" i="11" s="1"/>
  <c r="AJ28" i="11" s="1"/>
  <c r="E28" i="11"/>
  <c r="G26" i="11"/>
  <c r="H26" i="11" s="1"/>
  <c r="I26" i="11" s="1"/>
  <c r="J26" i="11" s="1"/>
  <c r="K26" i="11" s="1"/>
  <c r="L26" i="11" s="1"/>
  <c r="M26" i="11" s="1"/>
  <c r="N26" i="11" s="1"/>
  <c r="O26" i="11" s="1"/>
  <c r="P26" i="11" s="1"/>
  <c r="Q26" i="11" s="1"/>
  <c r="R26" i="11" s="1"/>
  <c r="S26" i="11" s="1"/>
  <c r="T26" i="11" s="1"/>
  <c r="U26" i="11" s="1"/>
  <c r="V26" i="11" s="1"/>
  <c r="W26" i="11" s="1"/>
  <c r="X26" i="11" s="1"/>
  <c r="Y26" i="11" s="1"/>
  <c r="Z26" i="11" s="1"/>
  <c r="AA26" i="11" s="1"/>
  <c r="AB26" i="11" s="1"/>
  <c r="AC26" i="11" s="1"/>
  <c r="AD26" i="11" s="1"/>
  <c r="AE26" i="11" s="1"/>
  <c r="AF26" i="11" s="1"/>
  <c r="AG26" i="11" s="1"/>
  <c r="AH26" i="11" s="1"/>
  <c r="AI26" i="11" s="1"/>
  <c r="AJ26" i="11" s="1"/>
  <c r="G24" i="11"/>
  <c r="H24" i="11" s="1"/>
  <c r="I24" i="11" s="1"/>
  <c r="J24" i="11" s="1"/>
  <c r="K24" i="11" s="1"/>
  <c r="L24" i="11" s="1"/>
  <c r="M24" i="11" s="1"/>
  <c r="N24" i="11" s="1"/>
  <c r="O24" i="11" s="1"/>
  <c r="P24" i="11" s="1"/>
  <c r="Q24" i="11" s="1"/>
  <c r="R24" i="11" s="1"/>
  <c r="S24" i="11" s="1"/>
  <c r="T24" i="11" s="1"/>
  <c r="U24" i="11" s="1"/>
  <c r="V24" i="11" s="1"/>
  <c r="W24" i="11" s="1"/>
  <c r="X24" i="11" s="1"/>
  <c r="Y24" i="11" s="1"/>
  <c r="Z24" i="11" s="1"/>
  <c r="AA24" i="11" s="1"/>
  <c r="AB24" i="11" s="1"/>
  <c r="AC24" i="11" s="1"/>
  <c r="AD24" i="11" s="1"/>
  <c r="AE24" i="11" s="1"/>
  <c r="AF24" i="11" s="1"/>
  <c r="AG24" i="11" s="1"/>
  <c r="AH24" i="11" s="1"/>
  <c r="AI24" i="11" s="1"/>
  <c r="AJ24" i="11" s="1"/>
  <c r="E24" i="11"/>
  <c r="G22" i="11"/>
  <c r="H22" i="11" s="1"/>
  <c r="I22" i="11" s="1"/>
  <c r="J22" i="11" s="1"/>
  <c r="K22" i="11" s="1"/>
  <c r="L22" i="11" s="1"/>
  <c r="M22" i="11" s="1"/>
  <c r="N22" i="11" s="1"/>
  <c r="O22" i="11" s="1"/>
  <c r="P22" i="11" s="1"/>
  <c r="Q22" i="11" s="1"/>
  <c r="R22" i="11" s="1"/>
  <c r="S22" i="11" s="1"/>
  <c r="T22" i="11" s="1"/>
  <c r="U22" i="11" s="1"/>
  <c r="V22" i="11" s="1"/>
  <c r="W22" i="11" s="1"/>
  <c r="X22" i="11" s="1"/>
  <c r="Y22" i="11" s="1"/>
  <c r="Z22" i="11" s="1"/>
  <c r="AA22" i="11" s="1"/>
  <c r="AB22" i="11" s="1"/>
  <c r="AC22" i="11" s="1"/>
  <c r="AD22" i="11" s="1"/>
  <c r="AE22" i="11" s="1"/>
  <c r="AF22" i="11" s="1"/>
  <c r="AG22" i="11" s="1"/>
  <c r="AH22" i="11" s="1"/>
  <c r="AI22" i="11" s="1"/>
  <c r="AJ22" i="11" s="1"/>
  <c r="E22" i="11"/>
  <c r="G20" i="11"/>
  <c r="H20" i="11" s="1"/>
  <c r="I20" i="11" s="1"/>
  <c r="J20" i="11" s="1"/>
  <c r="K20" i="11" s="1"/>
  <c r="L20" i="11" s="1"/>
  <c r="M20" i="11" s="1"/>
  <c r="N20" i="11" s="1"/>
  <c r="O20" i="11" s="1"/>
  <c r="P20" i="11" s="1"/>
  <c r="Q20" i="11" s="1"/>
  <c r="R20" i="11" s="1"/>
  <c r="S20" i="11" s="1"/>
  <c r="T20" i="11" s="1"/>
  <c r="U20" i="11" s="1"/>
  <c r="V20" i="11" s="1"/>
  <c r="W20" i="11" s="1"/>
  <c r="X20" i="11" s="1"/>
  <c r="Y20" i="11" s="1"/>
  <c r="Z20" i="11" s="1"/>
  <c r="AA20" i="11" s="1"/>
  <c r="AB20" i="11" s="1"/>
  <c r="AC20" i="11" s="1"/>
  <c r="AD20" i="11" s="1"/>
  <c r="AE20" i="11" s="1"/>
  <c r="AF20" i="11" s="1"/>
  <c r="AG20" i="11" s="1"/>
  <c r="AH20" i="11" s="1"/>
  <c r="AI20" i="11" s="1"/>
  <c r="AJ20" i="11" s="1"/>
  <c r="E20" i="11"/>
  <c r="G18" i="11"/>
  <c r="H18" i="11" s="1"/>
  <c r="I18" i="11" s="1"/>
  <c r="J18" i="11" s="1"/>
  <c r="K18" i="11" s="1"/>
  <c r="L18" i="11" s="1"/>
  <c r="M18" i="11" s="1"/>
  <c r="N18" i="11" s="1"/>
  <c r="O18" i="11" s="1"/>
  <c r="P18" i="11" s="1"/>
  <c r="Q18" i="11" s="1"/>
  <c r="R18" i="11" s="1"/>
  <c r="S18" i="11" s="1"/>
  <c r="T18" i="11" s="1"/>
  <c r="U18" i="11" s="1"/>
  <c r="V18" i="11" s="1"/>
  <c r="W18" i="11" s="1"/>
  <c r="X18" i="11" s="1"/>
  <c r="Y18" i="11" s="1"/>
  <c r="Z18" i="11" s="1"/>
  <c r="AA18" i="11" s="1"/>
  <c r="AB18" i="11" s="1"/>
  <c r="AC18" i="11" s="1"/>
  <c r="AD18" i="11" s="1"/>
  <c r="AE18" i="11" s="1"/>
  <c r="AF18" i="11" s="1"/>
  <c r="AG18" i="11" s="1"/>
  <c r="AH18" i="11" s="1"/>
  <c r="AI18" i="11" s="1"/>
  <c r="AJ18" i="11" s="1"/>
  <c r="E18" i="11"/>
  <c r="G16" i="11"/>
  <c r="H16" i="11" s="1"/>
  <c r="I16" i="11" s="1"/>
  <c r="J16" i="11" s="1"/>
  <c r="K16" i="11" s="1"/>
  <c r="L16" i="11" s="1"/>
  <c r="M16" i="11" s="1"/>
  <c r="N16" i="11" s="1"/>
  <c r="O16" i="11" s="1"/>
  <c r="P16" i="11" s="1"/>
  <c r="Q16" i="11" s="1"/>
  <c r="R16" i="11" s="1"/>
  <c r="S16" i="11" s="1"/>
  <c r="T16" i="11" s="1"/>
  <c r="U16" i="11" s="1"/>
  <c r="V16" i="11" s="1"/>
  <c r="W16" i="11" s="1"/>
  <c r="X16" i="11" s="1"/>
  <c r="Y16" i="11" s="1"/>
  <c r="Z16" i="11" s="1"/>
  <c r="AA16" i="11" s="1"/>
  <c r="AB16" i="11" s="1"/>
  <c r="AC16" i="11" s="1"/>
  <c r="AD16" i="11" s="1"/>
  <c r="AE16" i="11" s="1"/>
  <c r="AF16" i="11" s="1"/>
  <c r="AG16" i="11" s="1"/>
  <c r="AH16" i="11" s="1"/>
  <c r="AI16" i="11" s="1"/>
  <c r="AJ16" i="11" s="1"/>
  <c r="E16" i="11"/>
  <c r="G14" i="11"/>
  <c r="H14" i="11" s="1"/>
  <c r="I14" i="11" s="1"/>
  <c r="J14" i="11" s="1"/>
  <c r="K14" i="11" s="1"/>
  <c r="L14" i="11" s="1"/>
  <c r="M14" i="11" s="1"/>
  <c r="N14" i="11" s="1"/>
  <c r="O14" i="11" s="1"/>
  <c r="P14" i="11" s="1"/>
  <c r="Q14" i="11" s="1"/>
  <c r="R14" i="11" s="1"/>
  <c r="S14" i="11" s="1"/>
  <c r="T14" i="11" s="1"/>
  <c r="U14" i="11" s="1"/>
  <c r="V14" i="11" s="1"/>
  <c r="W14" i="11" s="1"/>
  <c r="X14" i="11" s="1"/>
  <c r="Y14" i="11" s="1"/>
  <c r="Z14" i="11" s="1"/>
  <c r="AA14" i="11" s="1"/>
  <c r="AB14" i="11" s="1"/>
  <c r="AC14" i="11" s="1"/>
  <c r="AD14" i="11" s="1"/>
  <c r="AE14" i="11" s="1"/>
  <c r="AF14" i="11" s="1"/>
  <c r="AG14" i="11" s="1"/>
  <c r="AH14" i="11" s="1"/>
  <c r="AI14" i="11" s="1"/>
  <c r="AJ14" i="11" s="1"/>
  <c r="E14" i="11"/>
  <c r="G12" i="11"/>
  <c r="H12" i="11" s="1"/>
  <c r="I12" i="11" s="1"/>
  <c r="J12" i="11" s="1"/>
  <c r="K12" i="11" s="1"/>
  <c r="L12" i="11" s="1"/>
  <c r="M12" i="11" s="1"/>
  <c r="N12" i="11" s="1"/>
  <c r="O12" i="11" s="1"/>
  <c r="P12" i="11" s="1"/>
  <c r="Q12" i="11" s="1"/>
  <c r="R12" i="11" s="1"/>
  <c r="S12" i="11" s="1"/>
  <c r="T12" i="11" s="1"/>
  <c r="U12" i="11" s="1"/>
  <c r="V12" i="11" s="1"/>
  <c r="W12" i="11" s="1"/>
  <c r="X12" i="11" s="1"/>
  <c r="Y12" i="11" s="1"/>
  <c r="Z12" i="11" s="1"/>
  <c r="AA12" i="11" s="1"/>
  <c r="AB12" i="11" s="1"/>
  <c r="AC12" i="11" s="1"/>
  <c r="AD12" i="11" s="1"/>
  <c r="AE12" i="11" s="1"/>
  <c r="AF12" i="11" s="1"/>
  <c r="AG12" i="11" s="1"/>
  <c r="AH12" i="11" s="1"/>
  <c r="AI12" i="11" s="1"/>
  <c r="AJ12" i="11" s="1"/>
  <c r="E12" i="11"/>
  <c r="G10" i="11"/>
  <c r="E10" i="11"/>
  <c r="G8" i="11"/>
  <c r="H8" i="11" s="1"/>
  <c r="I8" i="11" s="1"/>
  <c r="J8" i="11" s="1"/>
  <c r="K8" i="11" s="1"/>
  <c r="L8" i="11" s="1"/>
  <c r="M8" i="11" s="1"/>
  <c r="N8" i="11" s="1"/>
  <c r="O8" i="11" s="1"/>
  <c r="P8" i="11" s="1"/>
  <c r="Q8" i="11" s="1"/>
  <c r="R8" i="11" s="1"/>
  <c r="S8" i="11" s="1"/>
  <c r="T8" i="11" s="1"/>
  <c r="U8" i="11" s="1"/>
  <c r="V8" i="11" s="1"/>
  <c r="W8" i="11" s="1"/>
  <c r="X8" i="11" s="1"/>
  <c r="Y8" i="11" s="1"/>
  <c r="Z8" i="11" s="1"/>
  <c r="AA8" i="11" s="1"/>
  <c r="AB8" i="11" s="1"/>
  <c r="AC8" i="11" s="1"/>
  <c r="AD8" i="11" s="1"/>
  <c r="AE8" i="11" s="1"/>
  <c r="AF8" i="11" s="1"/>
  <c r="AG8" i="11" s="1"/>
  <c r="AH8" i="11" s="1"/>
  <c r="AI8" i="11" s="1"/>
  <c r="AJ8" i="11" s="1"/>
  <c r="E8" i="11"/>
  <c r="G6" i="11"/>
  <c r="H6" i="11" s="1"/>
  <c r="I6" i="11" s="1"/>
  <c r="J6" i="11" s="1"/>
  <c r="K6" i="11" s="1"/>
  <c r="L6" i="11" s="1"/>
  <c r="M6" i="11" s="1"/>
  <c r="N6" i="11" s="1"/>
  <c r="O6" i="11" s="1"/>
  <c r="P6" i="11" s="1"/>
  <c r="Q6" i="11" s="1"/>
  <c r="R6" i="11" s="1"/>
  <c r="S6" i="11" s="1"/>
  <c r="T6" i="11" s="1"/>
  <c r="U6" i="11" s="1"/>
  <c r="V6" i="11" s="1"/>
  <c r="W6" i="11" s="1"/>
  <c r="X6" i="11" s="1"/>
  <c r="Y6" i="11" s="1"/>
  <c r="Z6" i="11" s="1"/>
  <c r="AA6" i="11" s="1"/>
  <c r="AB6" i="11" s="1"/>
  <c r="AC6" i="11" s="1"/>
  <c r="AD6" i="11" s="1"/>
  <c r="AE6" i="11" s="1"/>
  <c r="AF6" i="11" s="1"/>
  <c r="AG6" i="11" s="1"/>
  <c r="AH6" i="11" s="1"/>
  <c r="AI6" i="11" s="1"/>
  <c r="AJ6" i="11" s="1"/>
  <c r="E6" i="11"/>
  <c r="G4" i="11"/>
  <c r="H4" i="11" s="1"/>
  <c r="I4" i="11" s="1"/>
  <c r="J4" i="11" s="1"/>
  <c r="K4" i="11" s="1"/>
  <c r="L4" i="11" s="1"/>
  <c r="M4" i="11" s="1"/>
  <c r="N4" i="11" s="1"/>
  <c r="O4" i="11" s="1"/>
  <c r="P4" i="11" s="1"/>
  <c r="Q4" i="11" s="1"/>
  <c r="R4" i="11" s="1"/>
  <c r="S4" i="11" s="1"/>
  <c r="T4" i="11" s="1"/>
  <c r="U4" i="11" s="1"/>
  <c r="V4" i="11" s="1"/>
  <c r="W4" i="11" s="1"/>
  <c r="X4" i="11" s="1"/>
  <c r="Y4" i="11" s="1"/>
  <c r="Z4" i="11" s="1"/>
  <c r="AA4" i="11" s="1"/>
  <c r="AB4" i="11" s="1"/>
  <c r="AC4" i="11" s="1"/>
  <c r="AD4" i="11" s="1"/>
  <c r="AE4" i="11" s="1"/>
  <c r="AF4" i="11" s="1"/>
  <c r="AG4" i="11" s="1"/>
  <c r="AH4" i="11" s="1"/>
  <c r="AI4" i="11" s="1"/>
  <c r="AJ4" i="11" s="1"/>
  <c r="E4" i="11"/>
  <c r="G51" i="12" l="1"/>
  <c r="G67" i="12"/>
  <c r="G75" i="12"/>
  <c r="G91" i="12"/>
  <c r="G7" i="12"/>
  <c r="I274" i="13"/>
  <c r="I235" i="14"/>
  <c r="I274" i="14"/>
  <c r="I230" i="14"/>
  <c r="I248" i="14"/>
  <c r="I139" i="13"/>
  <c r="J139" i="13" s="1"/>
  <c r="K139" i="13" s="1"/>
  <c r="L139" i="13" s="1"/>
  <c r="M139" i="13" s="1"/>
  <c r="N139" i="13" s="1"/>
  <c r="O139" i="13" s="1"/>
  <c r="P139" i="13" s="1"/>
  <c r="Q139" i="13" s="1"/>
  <c r="O195" i="13"/>
  <c r="I134" i="13"/>
  <c r="J134" i="13" s="1"/>
  <c r="K134" i="13" s="1"/>
  <c r="L134" i="13" s="1"/>
  <c r="M134" i="13" s="1"/>
  <c r="N134" i="13" s="1"/>
  <c r="O134" i="13" s="1"/>
  <c r="P134" i="13" s="1"/>
  <c r="Q134" i="13" s="1"/>
  <c r="L381" i="15"/>
  <c r="M381" i="15" s="1"/>
  <c r="N381" i="15" s="1"/>
  <c r="O381" i="15" s="1"/>
  <c r="P381" i="15" s="1"/>
  <c r="G23" i="12"/>
  <c r="G57" i="12"/>
  <c r="G9" i="12"/>
  <c r="G13" i="12"/>
  <c r="H13" i="12" s="1"/>
  <c r="I13" i="12" s="1"/>
  <c r="J13" i="12" s="1"/>
  <c r="K13" i="12" s="1"/>
  <c r="L13" i="12" s="1"/>
  <c r="M13" i="12" s="1"/>
  <c r="N13" i="12" s="1"/>
  <c r="O13" i="12" s="1"/>
  <c r="P13" i="12" s="1"/>
  <c r="Q13" i="12" s="1"/>
  <c r="R13" i="12" s="1"/>
  <c r="S13" i="12" s="1"/>
  <c r="T13" i="12" s="1"/>
  <c r="U13" i="12" s="1"/>
  <c r="V13" i="12" s="1"/>
  <c r="W13" i="12" s="1"/>
  <c r="X13" i="12" s="1"/>
  <c r="Y13" i="12" s="1"/>
  <c r="Z13" i="12" s="1"/>
  <c r="AA13" i="12" s="1"/>
  <c r="AB13" i="12" s="1"/>
  <c r="AC13" i="12" s="1"/>
  <c r="AD13" i="12" s="1"/>
  <c r="AE13" i="12" s="1"/>
  <c r="AF13" i="12" s="1"/>
  <c r="AG13" i="12" s="1"/>
  <c r="AH13" i="12" s="1"/>
  <c r="AI13" i="12" s="1"/>
  <c r="AJ13" i="12" s="1"/>
  <c r="I134" i="14"/>
  <c r="P195" i="14"/>
  <c r="I183" i="13"/>
  <c r="J183" i="13" s="1"/>
  <c r="K183" i="13" s="1"/>
  <c r="L183" i="13" s="1"/>
  <c r="M183" i="13" s="1"/>
  <c r="N183" i="13" s="1"/>
  <c r="O183" i="13" s="1"/>
  <c r="P183" i="13" s="1"/>
  <c r="Q183" i="13" s="1"/>
  <c r="J195" i="13"/>
  <c r="N195" i="13"/>
  <c r="I139" i="14"/>
  <c r="J139" i="14" s="1"/>
  <c r="I131" i="14"/>
  <c r="J131" i="14" s="1"/>
  <c r="K131" i="14" s="1"/>
  <c r="L131" i="14" s="1"/>
  <c r="M131" i="14" s="1"/>
  <c r="N131" i="14" s="1"/>
  <c r="O131" i="14" s="1"/>
  <c r="P131" i="14" s="1"/>
  <c r="Q131" i="14" s="1"/>
  <c r="G95" i="12"/>
  <c r="H95" i="12" s="1"/>
  <c r="I95" i="12" s="1"/>
  <c r="J95" i="12" s="1"/>
  <c r="K95" i="12" s="1"/>
  <c r="L95" i="12" s="1"/>
  <c r="M95" i="12" s="1"/>
  <c r="N95" i="12" s="1"/>
  <c r="O95" i="12" s="1"/>
  <c r="P95" i="12" s="1"/>
  <c r="Q95" i="12" s="1"/>
  <c r="R95" i="12" s="1"/>
  <c r="S95" i="12" s="1"/>
  <c r="T95" i="12" s="1"/>
  <c r="U95" i="12" s="1"/>
  <c r="V95" i="12" s="1"/>
  <c r="W95" i="12" s="1"/>
  <c r="X95" i="12" s="1"/>
  <c r="Y95" i="12" s="1"/>
  <c r="Z95" i="12" s="1"/>
  <c r="AA95" i="12" s="1"/>
  <c r="AB95" i="12" s="1"/>
  <c r="AC95" i="12" s="1"/>
  <c r="AD95" i="12" s="1"/>
  <c r="AE95" i="12" s="1"/>
  <c r="AF95" i="12" s="1"/>
  <c r="AG95" i="12" s="1"/>
  <c r="AH95" i="12" s="1"/>
  <c r="AI95" i="12" s="1"/>
  <c r="AJ95" i="12" s="1"/>
  <c r="G93" i="11"/>
  <c r="G49" i="12"/>
  <c r="H49" i="12" s="1"/>
  <c r="I49" i="12" s="1"/>
  <c r="J49" i="12" s="1"/>
  <c r="K49" i="12" s="1"/>
  <c r="L49" i="12" s="1"/>
  <c r="M49" i="12" s="1"/>
  <c r="N49" i="12" s="1"/>
  <c r="O49" i="12" s="1"/>
  <c r="P49" i="12" s="1"/>
  <c r="Q49" i="12" s="1"/>
  <c r="R49" i="12" s="1"/>
  <c r="S49" i="12" s="1"/>
  <c r="T49" i="12" s="1"/>
  <c r="U49" i="12" s="1"/>
  <c r="V49" i="12" s="1"/>
  <c r="W49" i="12" s="1"/>
  <c r="X49" i="12" s="1"/>
  <c r="Y49" i="12" s="1"/>
  <c r="Z49" i="12" s="1"/>
  <c r="AA49" i="12" s="1"/>
  <c r="AB49" i="12" s="1"/>
  <c r="AC49" i="12" s="1"/>
  <c r="AD49" i="12" s="1"/>
  <c r="AE49" i="12" s="1"/>
  <c r="AF49" i="12" s="1"/>
  <c r="AG49" i="12" s="1"/>
  <c r="AH49" i="12" s="1"/>
  <c r="AI49" i="12" s="1"/>
  <c r="AJ49" i="12" s="1"/>
  <c r="G81" i="12"/>
  <c r="H81" i="12" s="1"/>
  <c r="I81" i="12" s="1"/>
  <c r="J81" i="12" s="1"/>
  <c r="K81" i="12" s="1"/>
  <c r="L81" i="12" s="1"/>
  <c r="M81" i="12" s="1"/>
  <c r="N81" i="12" s="1"/>
  <c r="O81" i="12" s="1"/>
  <c r="P81" i="12" s="1"/>
  <c r="Q81" i="12" s="1"/>
  <c r="R81" i="12" s="1"/>
  <c r="S81" i="12" s="1"/>
  <c r="T81" i="12" s="1"/>
  <c r="U81" i="12" s="1"/>
  <c r="V81" i="12" s="1"/>
  <c r="W81" i="12" s="1"/>
  <c r="X81" i="12" s="1"/>
  <c r="Y81" i="12" s="1"/>
  <c r="Z81" i="12" s="1"/>
  <c r="AA81" i="12" s="1"/>
  <c r="AB81" i="12" s="1"/>
  <c r="AC81" i="12" s="1"/>
  <c r="AD81" i="12" s="1"/>
  <c r="AE81" i="12" s="1"/>
  <c r="AF81" i="12" s="1"/>
  <c r="AG81" i="12" s="1"/>
  <c r="AH81" i="12" s="1"/>
  <c r="AI81" i="12" s="1"/>
  <c r="AJ81" i="12" s="1"/>
  <c r="S407" i="15"/>
  <c r="S368" i="15"/>
  <c r="Q195" i="13"/>
  <c r="I206" i="13"/>
  <c r="J206" i="13" s="1"/>
  <c r="K206" i="13" s="1"/>
  <c r="L206" i="13" s="1"/>
  <c r="M206" i="13" s="1"/>
  <c r="N206" i="13" s="1"/>
  <c r="O206" i="13" s="1"/>
  <c r="P206" i="13" s="1"/>
  <c r="Q206" i="13" s="1"/>
  <c r="I220" i="13"/>
  <c r="I222" i="13"/>
  <c r="J222" i="13" s="1"/>
  <c r="K222" i="13" s="1"/>
  <c r="L222" i="13" s="1"/>
  <c r="M222" i="13" s="1"/>
  <c r="N222" i="13" s="1"/>
  <c r="I195" i="13"/>
  <c r="I230" i="13"/>
  <c r="J230" i="13" s="1"/>
  <c r="K230" i="13" s="1"/>
  <c r="L230" i="13" s="1"/>
  <c r="M230" i="13" s="1"/>
  <c r="N230" i="13" s="1"/>
  <c r="O230" i="13" s="1"/>
  <c r="P230" i="13" s="1"/>
  <c r="Q230" i="13" s="1"/>
  <c r="P195" i="13"/>
  <c r="J274" i="13"/>
  <c r="J131" i="13"/>
  <c r="K131" i="13" s="1"/>
  <c r="L131" i="13" s="1"/>
  <c r="M131" i="13" s="1"/>
  <c r="N131" i="13" s="1"/>
  <c r="O131" i="13" s="1"/>
  <c r="P131" i="13" s="1"/>
  <c r="Q131" i="13" s="1"/>
  <c r="I235" i="13"/>
  <c r="J235" i="13" s="1"/>
  <c r="K235" i="13" s="1"/>
  <c r="L235" i="13" s="1"/>
  <c r="M235" i="13" s="1"/>
  <c r="N235" i="13" s="1"/>
  <c r="O235" i="13" s="1"/>
  <c r="P235" i="13" s="1"/>
  <c r="Q235" i="13" s="1"/>
  <c r="I248" i="13"/>
  <c r="J248" i="13" s="1"/>
  <c r="K248" i="13" s="1"/>
  <c r="L248" i="13" s="1"/>
  <c r="M248" i="13" s="1"/>
  <c r="N248" i="13" s="1"/>
  <c r="O248" i="13" s="1"/>
  <c r="P248" i="13" s="1"/>
  <c r="Q248" i="13" s="1"/>
  <c r="I276" i="13"/>
  <c r="J276" i="13" s="1"/>
  <c r="K276" i="13" s="1"/>
  <c r="L276" i="13" s="1"/>
  <c r="M276" i="13" s="1"/>
  <c r="N276" i="13" s="1"/>
  <c r="O276" i="13" s="1"/>
  <c r="P276" i="13" s="1"/>
  <c r="Q276" i="13" s="1"/>
  <c r="I279" i="13"/>
  <c r="J279" i="13" s="1"/>
  <c r="K279" i="13" s="1"/>
  <c r="L279" i="13" s="1"/>
  <c r="M279" i="13" s="1"/>
  <c r="N279" i="13" s="1"/>
  <c r="O279" i="13" s="1"/>
  <c r="P279" i="13" s="1"/>
  <c r="Q279" i="13" s="1"/>
  <c r="J134" i="14"/>
  <c r="K139" i="14"/>
  <c r="L139" i="14" s="1"/>
  <c r="M139" i="14" s="1"/>
  <c r="N139" i="14" s="1"/>
  <c r="J274" i="14"/>
  <c r="K274" i="14" s="1"/>
  <c r="L274" i="14" s="1"/>
  <c r="M274" i="14" s="1"/>
  <c r="N274" i="14" s="1"/>
  <c r="O274" i="14" s="1"/>
  <c r="P274" i="14" s="1"/>
  <c r="Q274" i="14" s="1"/>
  <c r="I195" i="14"/>
  <c r="O195" i="14"/>
  <c r="I206" i="14"/>
  <c r="J206" i="14" s="1"/>
  <c r="K206" i="14" s="1"/>
  <c r="L206" i="14" s="1"/>
  <c r="M206" i="14" s="1"/>
  <c r="N206" i="14" s="1"/>
  <c r="O206" i="14" s="1"/>
  <c r="P206" i="14" s="1"/>
  <c r="Q206" i="14" s="1"/>
  <c r="I220" i="14"/>
  <c r="J220" i="14" s="1"/>
  <c r="K220" i="14" s="1"/>
  <c r="L220" i="14" s="1"/>
  <c r="M220" i="14" s="1"/>
  <c r="N220" i="14" s="1"/>
  <c r="O220" i="14" s="1"/>
  <c r="P220" i="14" s="1"/>
  <c r="Q220" i="14" s="1"/>
  <c r="J235" i="14"/>
  <c r="K235" i="14" s="1"/>
  <c r="L235" i="14" s="1"/>
  <c r="M235" i="14" s="1"/>
  <c r="N235" i="14" s="1"/>
  <c r="O235" i="14" s="1"/>
  <c r="P235" i="14" s="1"/>
  <c r="Q235" i="14" s="1"/>
  <c r="J268" i="14"/>
  <c r="K268" i="14" s="1"/>
  <c r="L268" i="14" s="1"/>
  <c r="M268" i="14" s="1"/>
  <c r="N268" i="14" s="1"/>
  <c r="O268" i="14" s="1"/>
  <c r="P268" i="14" s="1"/>
  <c r="Q268" i="14" s="1"/>
  <c r="I272" i="14"/>
  <c r="J272" i="14" s="1"/>
  <c r="K272" i="14" s="1"/>
  <c r="L272" i="14" s="1"/>
  <c r="M272" i="14" s="1"/>
  <c r="N272" i="14" s="1"/>
  <c r="O272" i="14" s="1"/>
  <c r="P272" i="14" s="1"/>
  <c r="Q272" i="14" s="1"/>
  <c r="I183" i="14"/>
  <c r="J183" i="14" s="1"/>
  <c r="K183" i="14" s="1"/>
  <c r="L183" i="14" s="1"/>
  <c r="M183" i="14" s="1"/>
  <c r="N183" i="14" s="1"/>
  <c r="O183" i="14" s="1"/>
  <c r="P183" i="14" s="1"/>
  <c r="Q183" i="14" s="1"/>
  <c r="J195" i="14"/>
  <c r="Q195" i="14"/>
  <c r="I281" i="14"/>
  <c r="J281" i="14" s="1"/>
  <c r="K281" i="14" s="1"/>
  <c r="L281" i="14" s="1"/>
  <c r="M281" i="14" s="1"/>
  <c r="N281" i="14" s="1"/>
  <c r="O281" i="14" s="1"/>
  <c r="P281" i="14" s="1"/>
  <c r="Q281" i="14" s="1"/>
  <c r="G71" i="11"/>
  <c r="H71" i="11" s="1"/>
  <c r="I71" i="11" s="1"/>
  <c r="J71" i="11" s="1"/>
  <c r="K71" i="11" s="1"/>
  <c r="L71" i="11" s="1"/>
  <c r="M71" i="11" s="1"/>
  <c r="N71" i="11" s="1"/>
  <c r="O71" i="11" s="1"/>
  <c r="P71" i="11" s="1"/>
  <c r="Q71" i="11" s="1"/>
  <c r="R71" i="11" s="1"/>
  <c r="S71" i="11" s="1"/>
  <c r="T71" i="11" s="1"/>
  <c r="U71" i="11" s="1"/>
  <c r="V71" i="11" s="1"/>
  <c r="W71" i="11" s="1"/>
  <c r="X71" i="11" s="1"/>
  <c r="Y71" i="11" s="1"/>
  <c r="Z71" i="11" s="1"/>
  <c r="AA71" i="11" s="1"/>
  <c r="AB71" i="11" s="1"/>
  <c r="AC71" i="11" s="1"/>
  <c r="AD71" i="11" s="1"/>
  <c r="AE71" i="11" s="1"/>
  <c r="AF71" i="11" s="1"/>
  <c r="AG71" i="11" s="1"/>
  <c r="AH71" i="11" s="1"/>
  <c r="AI71" i="11" s="1"/>
  <c r="AJ71" i="11" s="1"/>
  <c r="G31" i="12"/>
  <c r="H31" i="12" s="1"/>
  <c r="I31" i="12" s="1"/>
  <c r="J31" i="12" s="1"/>
  <c r="K31" i="12" s="1"/>
  <c r="L31" i="12" s="1"/>
  <c r="M31" i="12" s="1"/>
  <c r="N31" i="12" s="1"/>
  <c r="O31" i="12" s="1"/>
  <c r="P31" i="12" s="1"/>
  <c r="Q31" i="12" s="1"/>
  <c r="R31" i="12" s="1"/>
  <c r="S31" i="12" s="1"/>
  <c r="T31" i="12" s="1"/>
  <c r="U31" i="12" s="1"/>
  <c r="V31" i="12" s="1"/>
  <c r="W31" i="12" s="1"/>
  <c r="X31" i="12" s="1"/>
  <c r="Y31" i="12" s="1"/>
  <c r="Z31" i="12" s="1"/>
  <c r="AA31" i="12" s="1"/>
  <c r="AB31" i="12" s="1"/>
  <c r="AC31" i="12" s="1"/>
  <c r="AD31" i="12" s="1"/>
  <c r="AE31" i="12" s="1"/>
  <c r="AF31" i="12" s="1"/>
  <c r="AG31" i="12" s="1"/>
  <c r="AH31" i="12" s="1"/>
  <c r="AI31" i="12" s="1"/>
  <c r="AJ31" i="12" s="1"/>
  <c r="H50" i="12"/>
  <c r="I50" i="12" s="1"/>
  <c r="J50" i="12" s="1"/>
  <c r="K50" i="12" s="1"/>
  <c r="L50" i="12" s="1"/>
  <c r="M50" i="12" s="1"/>
  <c r="N50" i="12" s="1"/>
  <c r="O50" i="12" s="1"/>
  <c r="P50" i="12" s="1"/>
  <c r="Q50" i="12" s="1"/>
  <c r="R50" i="12" s="1"/>
  <c r="S50" i="12" s="1"/>
  <c r="T50" i="12" s="1"/>
  <c r="U50" i="12" s="1"/>
  <c r="V50" i="12" s="1"/>
  <c r="W50" i="12" s="1"/>
  <c r="X50" i="12" s="1"/>
  <c r="Y50" i="12" s="1"/>
  <c r="Z50" i="12" s="1"/>
  <c r="AA50" i="12" s="1"/>
  <c r="AB50" i="12" s="1"/>
  <c r="AC50" i="12" s="1"/>
  <c r="AD50" i="12" s="1"/>
  <c r="AE50" i="12" s="1"/>
  <c r="AF50" i="12" s="1"/>
  <c r="AG50" i="12" s="1"/>
  <c r="AH50" i="12" s="1"/>
  <c r="AI50" i="12" s="1"/>
  <c r="AJ50" i="12" s="1"/>
  <c r="G25" i="11"/>
  <c r="H25" i="11" s="1"/>
  <c r="H6" i="12"/>
  <c r="I6" i="12" s="1"/>
  <c r="J6" i="12" s="1"/>
  <c r="K6" i="12" s="1"/>
  <c r="L6" i="12" s="1"/>
  <c r="M6" i="12" s="1"/>
  <c r="N6" i="12" s="1"/>
  <c r="O6" i="12" s="1"/>
  <c r="P6" i="12" s="1"/>
  <c r="Q6" i="12" s="1"/>
  <c r="R6" i="12" s="1"/>
  <c r="S6" i="12" s="1"/>
  <c r="T6" i="12" s="1"/>
  <c r="U6" i="12" s="1"/>
  <c r="V6" i="12" s="1"/>
  <c r="W6" i="12" s="1"/>
  <c r="X6" i="12" s="1"/>
  <c r="Y6" i="12" s="1"/>
  <c r="Z6" i="12" s="1"/>
  <c r="AA6" i="12" s="1"/>
  <c r="AB6" i="12" s="1"/>
  <c r="AC6" i="12" s="1"/>
  <c r="AD6" i="12" s="1"/>
  <c r="AE6" i="12" s="1"/>
  <c r="AF6" i="12" s="1"/>
  <c r="AG6" i="12" s="1"/>
  <c r="AH6" i="12" s="1"/>
  <c r="AI6" i="12" s="1"/>
  <c r="AJ6" i="12" s="1"/>
  <c r="H66" i="12"/>
  <c r="I66" i="12" s="1"/>
  <c r="J66" i="12" s="1"/>
  <c r="K66" i="12" s="1"/>
  <c r="L66" i="12" s="1"/>
  <c r="M66" i="12" s="1"/>
  <c r="N66" i="12" s="1"/>
  <c r="O66" i="12" s="1"/>
  <c r="P66" i="12" s="1"/>
  <c r="Q66" i="12" s="1"/>
  <c r="R66" i="12" s="1"/>
  <c r="S66" i="12" s="1"/>
  <c r="T66" i="12" s="1"/>
  <c r="U66" i="12" s="1"/>
  <c r="V66" i="12" s="1"/>
  <c r="W66" i="12" s="1"/>
  <c r="X66" i="12" s="1"/>
  <c r="Y66" i="12" s="1"/>
  <c r="Z66" i="12" s="1"/>
  <c r="AA66" i="12" s="1"/>
  <c r="AB66" i="12" s="1"/>
  <c r="AC66" i="12" s="1"/>
  <c r="AD66" i="12" s="1"/>
  <c r="AE66" i="12" s="1"/>
  <c r="AF66" i="12" s="1"/>
  <c r="AG66" i="12" s="1"/>
  <c r="AH66" i="12" s="1"/>
  <c r="AI66" i="12" s="1"/>
  <c r="AJ66" i="12" s="1"/>
  <c r="G9" i="11"/>
  <c r="G17" i="11"/>
  <c r="H17" i="11" s="1"/>
  <c r="I17" i="11" s="1"/>
  <c r="J17" i="11" s="1"/>
  <c r="K17" i="11" s="1"/>
  <c r="L17" i="11" s="1"/>
  <c r="M17" i="11" s="1"/>
  <c r="N17" i="11" s="1"/>
  <c r="O17" i="11" s="1"/>
  <c r="P17" i="11" s="1"/>
  <c r="Q17" i="11" s="1"/>
  <c r="R17" i="11" s="1"/>
  <c r="S17" i="11" s="1"/>
  <c r="T17" i="11" s="1"/>
  <c r="U17" i="11" s="1"/>
  <c r="V17" i="11" s="1"/>
  <c r="W17" i="11" s="1"/>
  <c r="X17" i="11" s="1"/>
  <c r="Y17" i="11" s="1"/>
  <c r="Z17" i="11" s="1"/>
  <c r="AA17" i="11" s="1"/>
  <c r="AB17" i="11" s="1"/>
  <c r="AC17" i="11" s="1"/>
  <c r="AD17" i="11" s="1"/>
  <c r="AE17" i="11" s="1"/>
  <c r="AF17" i="11" s="1"/>
  <c r="AG17" i="11" s="1"/>
  <c r="AH17" i="11" s="1"/>
  <c r="AI17" i="11" s="1"/>
  <c r="AJ17" i="11" s="1"/>
  <c r="G17" i="12"/>
  <c r="H17" i="12" s="1"/>
  <c r="I17" i="12" s="1"/>
  <c r="J17" i="12" s="1"/>
  <c r="K17" i="12" s="1"/>
  <c r="L17" i="12" s="1"/>
  <c r="M17" i="12" s="1"/>
  <c r="N17" i="12" s="1"/>
  <c r="O17" i="12" s="1"/>
  <c r="P17" i="12" s="1"/>
  <c r="Q17" i="12" s="1"/>
  <c r="R17" i="12" s="1"/>
  <c r="S17" i="12" s="1"/>
  <c r="T17" i="12" s="1"/>
  <c r="U17" i="12" s="1"/>
  <c r="V17" i="12" s="1"/>
  <c r="W17" i="12" s="1"/>
  <c r="X17" i="12" s="1"/>
  <c r="Y17" i="12" s="1"/>
  <c r="Z17" i="12" s="1"/>
  <c r="AA17" i="12" s="1"/>
  <c r="AB17" i="12" s="1"/>
  <c r="AC17" i="12" s="1"/>
  <c r="AD17" i="12" s="1"/>
  <c r="AE17" i="12" s="1"/>
  <c r="AF17" i="12" s="1"/>
  <c r="AG17" i="12" s="1"/>
  <c r="AH17" i="12" s="1"/>
  <c r="AI17" i="12" s="1"/>
  <c r="AJ17" i="12" s="1"/>
  <c r="G21" i="12"/>
  <c r="H21" i="12" s="1"/>
  <c r="I21" i="12" s="1"/>
  <c r="J21" i="12" s="1"/>
  <c r="K21" i="12" s="1"/>
  <c r="L21" i="12" s="1"/>
  <c r="M21" i="12" s="1"/>
  <c r="N21" i="12" s="1"/>
  <c r="O21" i="12" s="1"/>
  <c r="P21" i="12" s="1"/>
  <c r="Q21" i="12" s="1"/>
  <c r="R21" i="12" s="1"/>
  <c r="S21" i="12" s="1"/>
  <c r="T21" i="12" s="1"/>
  <c r="U21" i="12" s="1"/>
  <c r="V21" i="12" s="1"/>
  <c r="W21" i="12" s="1"/>
  <c r="X21" i="12" s="1"/>
  <c r="Y21" i="12" s="1"/>
  <c r="Z21" i="12" s="1"/>
  <c r="AA21" i="12" s="1"/>
  <c r="AB21" i="12" s="1"/>
  <c r="AC21" i="12" s="1"/>
  <c r="AD21" i="12" s="1"/>
  <c r="AE21" i="12" s="1"/>
  <c r="AF21" i="12" s="1"/>
  <c r="AG21" i="12" s="1"/>
  <c r="AH21" i="12" s="1"/>
  <c r="AI21" i="12" s="1"/>
  <c r="AJ21" i="12" s="1"/>
  <c r="G41" i="12"/>
  <c r="H41" i="12" s="1"/>
  <c r="I41" i="12" s="1"/>
  <c r="J41" i="12" s="1"/>
  <c r="K41" i="12" s="1"/>
  <c r="L41" i="12" s="1"/>
  <c r="M41" i="12" s="1"/>
  <c r="N41" i="12" s="1"/>
  <c r="O41" i="12" s="1"/>
  <c r="P41" i="12" s="1"/>
  <c r="Q41" i="12" s="1"/>
  <c r="R41" i="12" s="1"/>
  <c r="S41" i="12" s="1"/>
  <c r="T41" i="12" s="1"/>
  <c r="U41" i="12" s="1"/>
  <c r="V41" i="12" s="1"/>
  <c r="W41" i="12" s="1"/>
  <c r="X41" i="12" s="1"/>
  <c r="Y41" i="12" s="1"/>
  <c r="Z41" i="12" s="1"/>
  <c r="AA41" i="12" s="1"/>
  <c r="AB41" i="12" s="1"/>
  <c r="AC41" i="12" s="1"/>
  <c r="AD41" i="12" s="1"/>
  <c r="AE41" i="12" s="1"/>
  <c r="AF41" i="12" s="1"/>
  <c r="AG41" i="12" s="1"/>
  <c r="AH41" i="12" s="1"/>
  <c r="AI41" i="12" s="1"/>
  <c r="AJ41" i="12" s="1"/>
  <c r="G63" i="12"/>
  <c r="H63" i="12" s="1"/>
  <c r="I63" i="12" s="1"/>
  <c r="J63" i="12" s="1"/>
  <c r="K63" i="12" s="1"/>
  <c r="L63" i="12" s="1"/>
  <c r="M63" i="12" s="1"/>
  <c r="N63" i="12" s="1"/>
  <c r="O63" i="12" s="1"/>
  <c r="P63" i="12" s="1"/>
  <c r="Q63" i="12" s="1"/>
  <c r="R63" i="12" s="1"/>
  <c r="S63" i="12" s="1"/>
  <c r="T63" i="12" s="1"/>
  <c r="U63" i="12" s="1"/>
  <c r="V63" i="12" s="1"/>
  <c r="W63" i="12" s="1"/>
  <c r="X63" i="12" s="1"/>
  <c r="Y63" i="12" s="1"/>
  <c r="Z63" i="12" s="1"/>
  <c r="AA63" i="12" s="1"/>
  <c r="AB63" i="12" s="1"/>
  <c r="AC63" i="12" s="1"/>
  <c r="AD63" i="12" s="1"/>
  <c r="AE63" i="12" s="1"/>
  <c r="AF63" i="12" s="1"/>
  <c r="AG63" i="12" s="1"/>
  <c r="AH63" i="12" s="1"/>
  <c r="AI63" i="12" s="1"/>
  <c r="AJ63" i="12" s="1"/>
  <c r="G97" i="12"/>
  <c r="H97" i="12" s="1"/>
  <c r="I97" i="12" s="1"/>
  <c r="J97" i="12" s="1"/>
  <c r="K97" i="12" s="1"/>
  <c r="L97" i="12" s="1"/>
  <c r="M97" i="12" s="1"/>
  <c r="N97" i="12" s="1"/>
  <c r="O97" i="12" s="1"/>
  <c r="P97" i="12" s="1"/>
  <c r="Q97" i="12" s="1"/>
  <c r="R97" i="12" s="1"/>
  <c r="S97" i="12" s="1"/>
  <c r="T97" i="12" s="1"/>
  <c r="U97" i="12" s="1"/>
  <c r="V97" i="12" s="1"/>
  <c r="W97" i="12" s="1"/>
  <c r="X97" i="12" s="1"/>
  <c r="Y97" i="12" s="1"/>
  <c r="Z97" i="12" s="1"/>
  <c r="AA97" i="12" s="1"/>
  <c r="AB97" i="12" s="1"/>
  <c r="AC97" i="12" s="1"/>
  <c r="AD97" i="12" s="1"/>
  <c r="AE97" i="12" s="1"/>
  <c r="AF97" i="12" s="1"/>
  <c r="AG97" i="12" s="1"/>
  <c r="AH97" i="12" s="1"/>
  <c r="AI97" i="12" s="1"/>
  <c r="AJ97" i="12" s="1"/>
  <c r="G65" i="12"/>
  <c r="H65" i="12" s="1"/>
  <c r="I65" i="12" s="1"/>
  <c r="J65" i="12" s="1"/>
  <c r="K65" i="12" s="1"/>
  <c r="L65" i="12" s="1"/>
  <c r="M65" i="12" s="1"/>
  <c r="N65" i="12" s="1"/>
  <c r="O65" i="12" s="1"/>
  <c r="P65" i="12" s="1"/>
  <c r="Q65" i="12" s="1"/>
  <c r="R65" i="12" s="1"/>
  <c r="S65" i="12" s="1"/>
  <c r="T65" i="12" s="1"/>
  <c r="U65" i="12" s="1"/>
  <c r="V65" i="12" s="1"/>
  <c r="W65" i="12" s="1"/>
  <c r="X65" i="12" s="1"/>
  <c r="Y65" i="12" s="1"/>
  <c r="Z65" i="12" s="1"/>
  <c r="AA65" i="12" s="1"/>
  <c r="AB65" i="12" s="1"/>
  <c r="AC65" i="12" s="1"/>
  <c r="AD65" i="12" s="1"/>
  <c r="AE65" i="12" s="1"/>
  <c r="AF65" i="12" s="1"/>
  <c r="AG65" i="12" s="1"/>
  <c r="AH65" i="12" s="1"/>
  <c r="AI65" i="12" s="1"/>
  <c r="AJ65" i="12" s="1"/>
  <c r="H74" i="12"/>
  <c r="I74" i="12" s="1"/>
  <c r="J74" i="12" s="1"/>
  <c r="K74" i="12" s="1"/>
  <c r="L74" i="12" s="1"/>
  <c r="M74" i="12" s="1"/>
  <c r="N74" i="12" s="1"/>
  <c r="O74" i="12" s="1"/>
  <c r="P74" i="12" s="1"/>
  <c r="Q74" i="12" s="1"/>
  <c r="R74" i="12" s="1"/>
  <c r="S74" i="12" s="1"/>
  <c r="T74" i="12" s="1"/>
  <c r="U74" i="12" s="1"/>
  <c r="V74" i="12" s="1"/>
  <c r="W74" i="12" s="1"/>
  <c r="X74" i="12" s="1"/>
  <c r="Y74" i="12" s="1"/>
  <c r="Z74" i="12" s="1"/>
  <c r="AA74" i="12" s="1"/>
  <c r="AB74" i="12" s="1"/>
  <c r="AC74" i="12" s="1"/>
  <c r="AD74" i="12" s="1"/>
  <c r="AE74" i="12" s="1"/>
  <c r="AF74" i="12" s="1"/>
  <c r="AG74" i="12" s="1"/>
  <c r="AH74" i="12" s="1"/>
  <c r="AI74" i="12" s="1"/>
  <c r="AJ74" i="12" s="1"/>
  <c r="H90" i="12"/>
  <c r="I90" i="12" s="1"/>
  <c r="J90" i="12" s="1"/>
  <c r="K90" i="12" s="1"/>
  <c r="L90" i="12" s="1"/>
  <c r="M90" i="12" s="1"/>
  <c r="N90" i="12" s="1"/>
  <c r="O90" i="12" s="1"/>
  <c r="P90" i="12" s="1"/>
  <c r="Q90" i="12" s="1"/>
  <c r="R90" i="12" s="1"/>
  <c r="S90" i="12" s="1"/>
  <c r="T90" i="12" s="1"/>
  <c r="U90" i="12" s="1"/>
  <c r="V90" i="12" s="1"/>
  <c r="W90" i="12" s="1"/>
  <c r="X90" i="12" s="1"/>
  <c r="Y90" i="12" s="1"/>
  <c r="Z90" i="12" s="1"/>
  <c r="AA90" i="12" s="1"/>
  <c r="AB90" i="12" s="1"/>
  <c r="AC90" i="12" s="1"/>
  <c r="AD90" i="12" s="1"/>
  <c r="AE90" i="12" s="1"/>
  <c r="AF90" i="12" s="1"/>
  <c r="AG90" i="12" s="1"/>
  <c r="AH90" i="12" s="1"/>
  <c r="AI90" i="12" s="1"/>
  <c r="AJ90" i="12" s="1"/>
  <c r="G33" i="11"/>
  <c r="G37" i="11"/>
  <c r="G93" i="12"/>
  <c r="H23" i="12"/>
  <c r="G35" i="11"/>
  <c r="H48" i="11"/>
  <c r="I48" i="11" s="1"/>
  <c r="J48" i="11" s="1"/>
  <c r="K48" i="11" s="1"/>
  <c r="L48" i="11" s="1"/>
  <c r="M48" i="11" s="1"/>
  <c r="N48" i="11" s="1"/>
  <c r="O48" i="11" s="1"/>
  <c r="P48" i="11" s="1"/>
  <c r="Q48" i="11" s="1"/>
  <c r="R48" i="11" s="1"/>
  <c r="S48" i="11" s="1"/>
  <c r="T48" i="11" s="1"/>
  <c r="U48" i="11" s="1"/>
  <c r="V48" i="11" s="1"/>
  <c r="W48" i="11" s="1"/>
  <c r="X48" i="11" s="1"/>
  <c r="Y48" i="11" s="1"/>
  <c r="Z48" i="11" s="1"/>
  <c r="AA48" i="11" s="1"/>
  <c r="AB48" i="11" s="1"/>
  <c r="AC48" i="11" s="1"/>
  <c r="AD48" i="11" s="1"/>
  <c r="AE48" i="11" s="1"/>
  <c r="AF48" i="11" s="1"/>
  <c r="AG48" i="11" s="1"/>
  <c r="AH48" i="11" s="1"/>
  <c r="AI48" i="11" s="1"/>
  <c r="AJ48" i="11" s="1"/>
  <c r="G5" i="12"/>
  <c r="H5" i="12" s="1"/>
  <c r="I5" i="12" s="1"/>
  <c r="J5" i="12" s="1"/>
  <c r="K5" i="12" s="1"/>
  <c r="L5" i="12" s="1"/>
  <c r="M5" i="12" s="1"/>
  <c r="N5" i="12" s="1"/>
  <c r="O5" i="12" s="1"/>
  <c r="P5" i="12" s="1"/>
  <c r="Q5" i="12" s="1"/>
  <c r="R5" i="12" s="1"/>
  <c r="S5" i="12" s="1"/>
  <c r="T5" i="12" s="1"/>
  <c r="U5" i="12" s="1"/>
  <c r="V5" i="12" s="1"/>
  <c r="W5" i="12" s="1"/>
  <c r="X5" i="12" s="1"/>
  <c r="Y5" i="12" s="1"/>
  <c r="Z5" i="12" s="1"/>
  <c r="AA5" i="12" s="1"/>
  <c r="AB5" i="12" s="1"/>
  <c r="AC5" i="12" s="1"/>
  <c r="AD5" i="12" s="1"/>
  <c r="AE5" i="12" s="1"/>
  <c r="AF5" i="12" s="1"/>
  <c r="AG5" i="12" s="1"/>
  <c r="AH5" i="12" s="1"/>
  <c r="AI5" i="12" s="1"/>
  <c r="AJ5" i="12" s="1"/>
  <c r="G19" i="12"/>
  <c r="H32" i="12"/>
  <c r="I32" i="12" s="1"/>
  <c r="J32" i="12" s="1"/>
  <c r="K32" i="12" s="1"/>
  <c r="L32" i="12" s="1"/>
  <c r="M32" i="12" s="1"/>
  <c r="N32" i="12" s="1"/>
  <c r="O32" i="12" s="1"/>
  <c r="P32" i="12" s="1"/>
  <c r="Q32" i="12" s="1"/>
  <c r="R32" i="12" s="1"/>
  <c r="S32" i="12" s="1"/>
  <c r="T32" i="12" s="1"/>
  <c r="U32" i="12" s="1"/>
  <c r="V32" i="12" s="1"/>
  <c r="W32" i="12" s="1"/>
  <c r="X32" i="12" s="1"/>
  <c r="Y32" i="12" s="1"/>
  <c r="Z32" i="12" s="1"/>
  <c r="AA32" i="12" s="1"/>
  <c r="AB32" i="12" s="1"/>
  <c r="AC32" i="12" s="1"/>
  <c r="AD32" i="12" s="1"/>
  <c r="AE32" i="12" s="1"/>
  <c r="AF32" i="12" s="1"/>
  <c r="AG32" i="12" s="1"/>
  <c r="AH32" i="12" s="1"/>
  <c r="AI32" i="12" s="1"/>
  <c r="AJ32" i="12" s="1"/>
  <c r="H34" i="12"/>
  <c r="I34" i="12" s="1"/>
  <c r="J34" i="12" s="1"/>
  <c r="K34" i="12" s="1"/>
  <c r="L34" i="12" s="1"/>
  <c r="M34" i="12" s="1"/>
  <c r="N34" i="12" s="1"/>
  <c r="O34" i="12" s="1"/>
  <c r="P34" i="12" s="1"/>
  <c r="Q34" i="12" s="1"/>
  <c r="R34" i="12" s="1"/>
  <c r="S34" i="12" s="1"/>
  <c r="T34" i="12" s="1"/>
  <c r="U34" i="12" s="1"/>
  <c r="V34" i="12" s="1"/>
  <c r="W34" i="12" s="1"/>
  <c r="X34" i="12" s="1"/>
  <c r="Y34" i="12" s="1"/>
  <c r="Z34" i="12" s="1"/>
  <c r="AA34" i="12" s="1"/>
  <c r="AB34" i="12" s="1"/>
  <c r="AC34" i="12" s="1"/>
  <c r="AD34" i="12" s="1"/>
  <c r="AE34" i="12" s="1"/>
  <c r="AF34" i="12" s="1"/>
  <c r="AG34" i="12" s="1"/>
  <c r="AH34" i="12" s="1"/>
  <c r="AI34" i="12" s="1"/>
  <c r="AJ34" i="12" s="1"/>
  <c r="G39" i="12"/>
  <c r="H39" i="12" s="1"/>
  <c r="I39" i="12" s="1"/>
  <c r="J39" i="12" s="1"/>
  <c r="K39" i="12" s="1"/>
  <c r="L39" i="12" s="1"/>
  <c r="M39" i="12" s="1"/>
  <c r="N39" i="12" s="1"/>
  <c r="O39" i="12" s="1"/>
  <c r="P39" i="12" s="1"/>
  <c r="Q39" i="12" s="1"/>
  <c r="R39" i="12" s="1"/>
  <c r="S39" i="12" s="1"/>
  <c r="T39" i="12" s="1"/>
  <c r="U39" i="12" s="1"/>
  <c r="V39" i="12" s="1"/>
  <c r="W39" i="12" s="1"/>
  <c r="X39" i="12" s="1"/>
  <c r="Y39" i="12" s="1"/>
  <c r="Z39" i="12" s="1"/>
  <c r="AA39" i="12" s="1"/>
  <c r="AB39" i="12" s="1"/>
  <c r="AC39" i="12" s="1"/>
  <c r="AD39" i="12" s="1"/>
  <c r="AE39" i="12" s="1"/>
  <c r="AF39" i="12" s="1"/>
  <c r="AG39" i="12" s="1"/>
  <c r="AH39" i="12" s="1"/>
  <c r="AI39" i="12" s="1"/>
  <c r="AJ39" i="12" s="1"/>
  <c r="G47" i="12"/>
  <c r="H47" i="12" s="1"/>
  <c r="I47" i="12" s="1"/>
  <c r="J47" i="12" s="1"/>
  <c r="K47" i="12" s="1"/>
  <c r="L47" i="12" s="1"/>
  <c r="M47" i="12" s="1"/>
  <c r="N47" i="12" s="1"/>
  <c r="O47" i="12" s="1"/>
  <c r="P47" i="12" s="1"/>
  <c r="G59" i="12"/>
  <c r="H59" i="12" s="1"/>
  <c r="I59" i="12" s="1"/>
  <c r="J59" i="12" s="1"/>
  <c r="K59" i="12" s="1"/>
  <c r="L59" i="12" s="1"/>
  <c r="M59" i="12" s="1"/>
  <c r="N59" i="12" s="1"/>
  <c r="O59" i="12" s="1"/>
  <c r="P59" i="12" s="1"/>
  <c r="Q59" i="12" s="1"/>
  <c r="R59" i="12" s="1"/>
  <c r="S59" i="12" s="1"/>
  <c r="T59" i="12" s="1"/>
  <c r="U59" i="12" s="1"/>
  <c r="V59" i="12" s="1"/>
  <c r="W59" i="12" s="1"/>
  <c r="X59" i="12" s="1"/>
  <c r="Y59" i="12" s="1"/>
  <c r="Z59" i="12" s="1"/>
  <c r="AA59" i="12" s="1"/>
  <c r="AB59" i="12" s="1"/>
  <c r="AC59" i="12" s="1"/>
  <c r="AD59" i="12" s="1"/>
  <c r="AE59" i="12" s="1"/>
  <c r="AF59" i="12" s="1"/>
  <c r="AG59" i="12" s="1"/>
  <c r="AH59" i="12" s="1"/>
  <c r="AI59" i="12" s="1"/>
  <c r="AJ59" i="12" s="1"/>
  <c r="G73" i="12"/>
  <c r="H73" i="12" s="1"/>
  <c r="I73" i="12" s="1"/>
  <c r="J73" i="12" s="1"/>
  <c r="K73" i="12" s="1"/>
  <c r="L73" i="12" s="1"/>
  <c r="M73" i="12" s="1"/>
  <c r="N73" i="12" s="1"/>
  <c r="O73" i="12" s="1"/>
  <c r="P73" i="12" s="1"/>
  <c r="Q73" i="12" s="1"/>
  <c r="R73" i="12" s="1"/>
  <c r="S73" i="12" s="1"/>
  <c r="T73" i="12" s="1"/>
  <c r="U73" i="12" s="1"/>
  <c r="V73" i="12" s="1"/>
  <c r="W73" i="12" s="1"/>
  <c r="X73" i="12" s="1"/>
  <c r="Y73" i="12" s="1"/>
  <c r="Z73" i="12" s="1"/>
  <c r="AA73" i="12" s="1"/>
  <c r="AB73" i="12" s="1"/>
  <c r="AC73" i="12" s="1"/>
  <c r="AD73" i="12" s="1"/>
  <c r="AE73" i="12" s="1"/>
  <c r="AF73" i="12" s="1"/>
  <c r="AG73" i="12" s="1"/>
  <c r="AH73" i="12" s="1"/>
  <c r="AI73" i="12" s="1"/>
  <c r="AJ73" i="12" s="1"/>
  <c r="G85" i="11"/>
  <c r="H85" i="11" s="1"/>
  <c r="I85" i="11" s="1"/>
  <c r="J85" i="11" s="1"/>
  <c r="K85" i="11" s="1"/>
  <c r="L85" i="11" s="1"/>
  <c r="M85" i="11" s="1"/>
  <c r="N85" i="11" s="1"/>
  <c r="O85" i="11" s="1"/>
  <c r="P85" i="11" s="1"/>
  <c r="Q85" i="11" s="1"/>
  <c r="R85" i="11" s="1"/>
  <c r="S85" i="11" s="1"/>
  <c r="T85" i="11" s="1"/>
  <c r="U85" i="11" s="1"/>
  <c r="V85" i="11" s="1"/>
  <c r="W85" i="11" s="1"/>
  <c r="X85" i="11" s="1"/>
  <c r="Y85" i="11" s="1"/>
  <c r="Z85" i="11" s="1"/>
  <c r="AA85" i="11" s="1"/>
  <c r="AB85" i="11" s="1"/>
  <c r="AC85" i="11" s="1"/>
  <c r="AD85" i="11" s="1"/>
  <c r="AE85" i="11" s="1"/>
  <c r="AF85" i="11" s="1"/>
  <c r="AG85" i="11" s="1"/>
  <c r="AH85" i="11" s="1"/>
  <c r="AI85" i="11" s="1"/>
  <c r="AJ85" i="11" s="1"/>
  <c r="G11" i="12"/>
  <c r="H11" i="12" s="1"/>
  <c r="I11" i="12" s="1"/>
  <c r="J11" i="12" s="1"/>
  <c r="K11" i="12" s="1"/>
  <c r="L11" i="12" s="1"/>
  <c r="M11" i="12" s="1"/>
  <c r="N11" i="12" s="1"/>
  <c r="O11" i="12" s="1"/>
  <c r="P11" i="12" s="1"/>
  <c r="Q11" i="12" s="1"/>
  <c r="R11" i="12" s="1"/>
  <c r="S11" i="12" s="1"/>
  <c r="T11" i="12" s="1"/>
  <c r="U11" i="12" s="1"/>
  <c r="V11" i="12" s="1"/>
  <c r="W11" i="12" s="1"/>
  <c r="X11" i="12" s="1"/>
  <c r="Y11" i="12" s="1"/>
  <c r="Z11" i="12" s="1"/>
  <c r="AA11" i="12" s="1"/>
  <c r="AB11" i="12" s="1"/>
  <c r="AC11" i="12" s="1"/>
  <c r="AD11" i="12" s="1"/>
  <c r="AE11" i="12" s="1"/>
  <c r="AF11" i="12" s="1"/>
  <c r="AG11" i="12" s="1"/>
  <c r="AH11" i="12" s="1"/>
  <c r="AI11" i="12" s="1"/>
  <c r="AJ11" i="12" s="1"/>
  <c r="G55" i="12"/>
  <c r="H55" i="12" s="1"/>
  <c r="I55" i="12" s="1"/>
  <c r="J55" i="12" s="1"/>
  <c r="K55" i="12" s="1"/>
  <c r="L55" i="12" s="1"/>
  <c r="M55" i="12" s="1"/>
  <c r="N55" i="12" s="1"/>
  <c r="O55" i="12" s="1"/>
  <c r="P55" i="12" s="1"/>
  <c r="Q55" i="12" s="1"/>
  <c r="R55" i="12" s="1"/>
  <c r="S55" i="12" s="1"/>
  <c r="T55" i="12" s="1"/>
  <c r="U55" i="12" s="1"/>
  <c r="V55" i="12" s="1"/>
  <c r="W55" i="12" s="1"/>
  <c r="X55" i="12" s="1"/>
  <c r="Y55" i="12" s="1"/>
  <c r="Z55" i="12" s="1"/>
  <c r="AA55" i="12" s="1"/>
  <c r="AB55" i="12" s="1"/>
  <c r="AC55" i="12" s="1"/>
  <c r="AD55" i="12" s="1"/>
  <c r="AE55" i="12" s="1"/>
  <c r="AF55" i="12" s="1"/>
  <c r="AG55" i="12" s="1"/>
  <c r="AH55" i="12" s="1"/>
  <c r="AI55" i="12" s="1"/>
  <c r="AJ55" i="12" s="1"/>
  <c r="G79" i="12"/>
  <c r="H79" i="12" s="1"/>
  <c r="I79" i="12" s="1"/>
  <c r="J79" i="12" s="1"/>
  <c r="K79" i="12" s="1"/>
  <c r="L79" i="12" s="1"/>
  <c r="M79" i="12" s="1"/>
  <c r="N79" i="12" s="1"/>
  <c r="O79" i="12" s="1"/>
  <c r="P79" i="12" s="1"/>
  <c r="Q79" i="12" s="1"/>
  <c r="R79" i="12" s="1"/>
  <c r="S79" i="12" s="1"/>
  <c r="T79" i="12" s="1"/>
  <c r="U79" i="12" s="1"/>
  <c r="V79" i="12" s="1"/>
  <c r="W79" i="12" s="1"/>
  <c r="X79" i="12" s="1"/>
  <c r="Y79" i="12" s="1"/>
  <c r="Z79" i="12" s="1"/>
  <c r="AA79" i="12" s="1"/>
  <c r="AB79" i="12" s="1"/>
  <c r="AC79" i="12" s="1"/>
  <c r="AD79" i="12" s="1"/>
  <c r="AE79" i="12" s="1"/>
  <c r="AF79" i="12" s="1"/>
  <c r="AG79" i="12" s="1"/>
  <c r="AH79" i="12" s="1"/>
  <c r="AI79" i="12" s="1"/>
  <c r="AJ79" i="12" s="1"/>
  <c r="G85" i="12"/>
  <c r="H85" i="12" s="1"/>
  <c r="I85" i="12" s="1"/>
  <c r="J85" i="12" s="1"/>
  <c r="K85" i="12" s="1"/>
  <c r="L85" i="12" s="1"/>
  <c r="M85" i="12" s="1"/>
  <c r="N85" i="12" s="1"/>
  <c r="O85" i="12" s="1"/>
  <c r="P85" i="12" s="1"/>
  <c r="Q85" i="12" s="1"/>
  <c r="R85" i="12" s="1"/>
  <c r="S85" i="12" s="1"/>
  <c r="T85" i="12" s="1"/>
  <c r="U85" i="12" s="1"/>
  <c r="V85" i="12" s="1"/>
  <c r="W85" i="12" s="1"/>
  <c r="X85" i="12" s="1"/>
  <c r="Y85" i="12" s="1"/>
  <c r="Z85" i="12" s="1"/>
  <c r="AA85" i="12" s="1"/>
  <c r="AB85" i="12" s="1"/>
  <c r="AC85" i="12" s="1"/>
  <c r="AD85" i="12" s="1"/>
  <c r="AE85" i="12" s="1"/>
  <c r="AF85" i="12" s="1"/>
  <c r="AG85" i="12" s="1"/>
  <c r="AH85" i="12" s="1"/>
  <c r="AI85" i="12" s="1"/>
  <c r="AJ85" i="12" s="1"/>
  <c r="K134" i="14"/>
  <c r="L134" i="14" s="1"/>
  <c r="M134" i="14" s="1"/>
  <c r="N134" i="14" s="1"/>
  <c r="O134" i="14" s="1"/>
  <c r="P134" i="14" s="1"/>
  <c r="Q134" i="14" s="1"/>
  <c r="O139" i="14"/>
  <c r="P139" i="14" s="1"/>
  <c r="Q139" i="14" s="1"/>
  <c r="I181" i="14"/>
  <c r="J181" i="14" s="1"/>
  <c r="K181" i="14" s="1"/>
  <c r="L181" i="14" s="1"/>
  <c r="M181" i="14" s="1"/>
  <c r="N181" i="14" s="1"/>
  <c r="O181" i="14" s="1"/>
  <c r="P181" i="14" s="1"/>
  <c r="Q181" i="14" s="1"/>
  <c r="M195" i="14"/>
  <c r="K195" i="14"/>
  <c r="L195" i="14"/>
  <c r="N195" i="14"/>
  <c r="H188" i="14"/>
  <c r="I222" i="14"/>
  <c r="J222" i="14" s="1"/>
  <c r="K222" i="14" s="1"/>
  <c r="L222" i="14" s="1"/>
  <c r="M222" i="14" s="1"/>
  <c r="N222" i="14" s="1"/>
  <c r="O222" i="14" s="1"/>
  <c r="P222" i="14" s="1"/>
  <c r="Q222" i="14" s="1"/>
  <c r="J248" i="14"/>
  <c r="K248" i="14" s="1"/>
  <c r="L248" i="14" s="1"/>
  <c r="M248" i="14" s="1"/>
  <c r="N248" i="14" s="1"/>
  <c r="O248" i="14" s="1"/>
  <c r="P248" i="14" s="1"/>
  <c r="Q248" i="14" s="1"/>
  <c r="J230" i="14"/>
  <c r="K230" i="14" s="1"/>
  <c r="L230" i="14" s="1"/>
  <c r="M230" i="14" s="1"/>
  <c r="N230" i="14" s="1"/>
  <c r="O230" i="14" s="1"/>
  <c r="P230" i="14" s="1"/>
  <c r="Q230" i="14" s="1"/>
  <c r="I270" i="14"/>
  <c r="J270" i="14" s="1"/>
  <c r="K270" i="14" s="1"/>
  <c r="L270" i="14" s="1"/>
  <c r="M270" i="14" s="1"/>
  <c r="N270" i="14" s="1"/>
  <c r="O270" i="14" s="1"/>
  <c r="P270" i="14" s="1"/>
  <c r="Q270" i="14" s="1"/>
  <c r="I279" i="14"/>
  <c r="J279" i="14" s="1"/>
  <c r="K279" i="14" s="1"/>
  <c r="L279" i="14" s="1"/>
  <c r="M279" i="14" s="1"/>
  <c r="N279" i="14" s="1"/>
  <c r="O279" i="14" s="1"/>
  <c r="P279" i="14" s="1"/>
  <c r="Q279" i="14" s="1"/>
  <c r="I276" i="14"/>
  <c r="J276" i="14" s="1"/>
  <c r="K276" i="14" s="1"/>
  <c r="L276" i="14" s="1"/>
  <c r="M276" i="14" s="1"/>
  <c r="N276" i="14" s="1"/>
  <c r="O276" i="14" s="1"/>
  <c r="P276" i="14" s="1"/>
  <c r="Q276" i="14" s="1"/>
  <c r="I181" i="13"/>
  <c r="J181" i="13" s="1"/>
  <c r="K181" i="13" s="1"/>
  <c r="L181" i="13" s="1"/>
  <c r="M181" i="13" s="1"/>
  <c r="N181" i="13" s="1"/>
  <c r="O181" i="13" s="1"/>
  <c r="P181" i="13" s="1"/>
  <c r="Q181" i="13" s="1"/>
  <c r="M195" i="13"/>
  <c r="L195" i="13"/>
  <c r="O222" i="13"/>
  <c r="P222" i="13" s="1"/>
  <c r="Q222" i="13" s="1"/>
  <c r="J220" i="13"/>
  <c r="K220" i="13" s="1"/>
  <c r="L220" i="13" s="1"/>
  <c r="M220" i="13" s="1"/>
  <c r="N220" i="13" s="1"/>
  <c r="O220" i="13" s="1"/>
  <c r="P220" i="13" s="1"/>
  <c r="Q220" i="13" s="1"/>
  <c r="H193" i="13"/>
  <c r="K195" i="13" s="1"/>
  <c r="H188" i="13"/>
  <c r="I272" i="13"/>
  <c r="J272" i="13" s="1"/>
  <c r="K272" i="13" s="1"/>
  <c r="L272" i="13" s="1"/>
  <c r="M272" i="13" s="1"/>
  <c r="N272" i="13" s="1"/>
  <c r="O272" i="13" s="1"/>
  <c r="P272" i="13" s="1"/>
  <c r="Q272" i="13" s="1"/>
  <c r="K274" i="13"/>
  <c r="L274" i="13" s="1"/>
  <c r="M274" i="13" s="1"/>
  <c r="N274" i="13" s="1"/>
  <c r="O274" i="13" s="1"/>
  <c r="P274" i="13" s="1"/>
  <c r="Q274" i="13" s="1"/>
  <c r="J270" i="13"/>
  <c r="K270" i="13" s="1"/>
  <c r="L270" i="13" s="1"/>
  <c r="M270" i="13" s="1"/>
  <c r="N270" i="13" s="1"/>
  <c r="O270" i="13" s="1"/>
  <c r="P270" i="13" s="1"/>
  <c r="Q270" i="13" s="1"/>
  <c r="I268" i="13"/>
  <c r="J268" i="13" s="1"/>
  <c r="K268" i="13" s="1"/>
  <c r="L268" i="13" s="1"/>
  <c r="M268" i="13" s="1"/>
  <c r="N268" i="13" s="1"/>
  <c r="O268" i="13" s="1"/>
  <c r="P268" i="13" s="1"/>
  <c r="Q268" i="13" s="1"/>
  <c r="I281" i="13"/>
  <c r="J281" i="13" s="1"/>
  <c r="K281" i="13" s="1"/>
  <c r="L281" i="13" s="1"/>
  <c r="M281" i="13" s="1"/>
  <c r="N281" i="13" s="1"/>
  <c r="O281" i="13" s="1"/>
  <c r="P281" i="13" s="1"/>
  <c r="Q281" i="13" s="1"/>
  <c r="G77" i="12"/>
  <c r="H77" i="12" s="1"/>
  <c r="I77" i="12" s="1"/>
  <c r="J77" i="12" s="1"/>
  <c r="K77" i="12" s="1"/>
  <c r="L77" i="12" s="1"/>
  <c r="M77" i="12" s="1"/>
  <c r="N77" i="12" s="1"/>
  <c r="O77" i="12" s="1"/>
  <c r="P77" i="12" s="1"/>
  <c r="Q77" i="12" s="1"/>
  <c r="R77" i="12" s="1"/>
  <c r="S77" i="12" s="1"/>
  <c r="T77" i="12" s="1"/>
  <c r="U77" i="12" s="1"/>
  <c r="V77" i="12" s="1"/>
  <c r="W77" i="12" s="1"/>
  <c r="X77" i="12" s="1"/>
  <c r="Y77" i="12" s="1"/>
  <c r="Z77" i="12" s="1"/>
  <c r="AA77" i="12" s="1"/>
  <c r="AB77" i="12" s="1"/>
  <c r="AC77" i="12" s="1"/>
  <c r="AD77" i="12" s="1"/>
  <c r="AE77" i="12" s="1"/>
  <c r="AF77" i="12" s="1"/>
  <c r="AG77" i="12" s="1"/>
  <c r="AH77" i="12" s="1"/>
  <c r="AI77" i="12" s="1"/>
  <c r="AJ77" i="12" s="1"/>
  <c r="G53" i="12"/>
  <c r="H53" i="12" s="1"/>
  <c r="I53" i="12" s="1"/>
  <c r="J53" i="12" s="1"/>
  <c r="K53" i="12" s="1"/>
  <c r="L53" i="12" s="1"/>
  <c r="M53" i="12" s="1"/>
  <c r="N53" i="12" s="1"/>
  <c r="O53" i="12" s="1"/>
  <c r="P53" i="12" s="1"/>
  <c r="Q53" i="12" s="1"/>
  <c r="R53" i="12" s="1"/>
  <c r="S53" i="12" s="1"/>
  <c r="T53" i="12" s="1"/>
  <c r="U53" i="12" s="1"/>
  <c r="V53" i="12" s="1"/>
  <c r="W53" i="12" s="1"/>
  <c r="X53" i="12" s="1"/>
  <c r="Y53" i="12" s="1"/>
  <c r="Z53" i="12" s="1"/>
  <c r="AA53" i="12" s="1"/>
  <c r="AB53" i="12" s="1"/>
  <c r="AC53" i="12" s="1"/>
  <c r="AD53" i="12" s="1"/>
  <c r="AE53" i="12" s="1"/>
  <c r="AF53" i="12" s="1"/>
  <c r="AG53" i="12" s="1"/>
  <c r="AH53" i="12" s="1"/>
  <c r="AI53" i="12" s="1"/>
  <c r="AJ53" i="12" s="1"/>
  <c r="G25" i="12"/>
  <c r="H25" i="12" s="1"/>
  <c r="I25" i="12" s="1"/>
  <c r="J25" i="12" s="1"/>
  <c r="K25" i="12" s="1"/>
  <c r="L25" i="12" s="1"/>
  <c r="M25" i="12" s="1"/>
  <c r="N25" i="12" s="1"/>
  <c r="O25" i="12" s="1"/>
  <c r="P25" i="12" s="1"/>
  <c r="Q25" i="12" s="1"/>
  <c r="R25" i="12" s="1"/>
  <c r="S25" i="12" s="1"/>
  <c r="T25" i="12" s="1"/>
  <c r="U25" i="12" s="1"/>
  <c r="V25" i="12" s="1"/>
  <c r="W25" i="12" s="1"/>
  <c r="X25" i="12" s="1"/>
  <c r="Y25" i="12" s="1"/>
  <c r="Z25" i="12" s="1"/>
  <c r="AA25" i="12" s="1"/>
  <c r="AB25" i="12" s="1"/>
  <c r="AC25" i="12" s="1"/>
  <c r="AD25" i="12" s="1"/>
  <c r="AE25" i="12" s="1"/>
  <c r="AF25" i="12" s="1"/>
  <c r="AG25" i="12" s="1"/>
  <c r="AH25" i="12" s="1"/>
  <c r="AI25" i="12" s="1"/>
  <c r="AJ25" i="12" s="1"/>
  <c r="G15" i="12"/>
  <c r="H15" i="12" s="1"/>
  <c r="I15" i="12" s="1"/>
  <c r="J15" i="12" s="1"/>
  <c r="K15" i="12" s="1"/>
  <c r="L15" i="12" s="1"/>
  <c r="M15" i="12" s="1"/>
  <c r="N15" i="12" s="1"/>
  <c r="O15" i="12" s="1"/>
  <c r="P15" i="12" s="1"/>
  <c r="Q15" i="12" s="1"/>
  <c r="R15" i="12" s="1"/>
  <c r="S15" i="12" s="1"/>
  <c r="T15" i="12" s="1"/>
  <c r="U15" i="12" s="1"/>
  <c r="V15" i="12" s="1"/>
  <c r="W15" i="12" s="1"/>
  <c r="X15" i="12" s="1"/>
  <c r="Y15" i="12" s="1"/>
  <c r="Z15" i="12" s="1"/>
  <c r="AA15" i="12" s="1"/>
  <c r="AB15" i="12" s="1"/>
  <c r="AC15" i="12" s="1"/>
  <c r="AD15" i="12" s="1"/>
  <c r="AE15" i="12" s="1"/>
  <c r="AF15" i="12" s="1"/>
  <c r="AG15" i="12" s="1"/>
  <c r="AH15" i="12" s="1"/>
  <c r="AI15" i="12" s="1"/>
  <c r="AJ15" i="12" s="1"/>
  <c r="I23" i="12"/>
  <c r="J23" i="12" s="1"/>
  <c r="K23" i="12" s="1"/>
  <c r="L23" i="12" s="1"/>
  <c r="M23" i="12" s="1"/>
  <c r="N23" i="12" s="1"/>
  <c r="O23" i="12" s="1"/>
  <c r="P23" i="12" s="1"/>
  <c r="Q23" i="12" s="1"/>
  <c r="R23" i="12" s="1"/>
  <c r="S23" i="12" s="1"/>
  <c r="T23" i="12" s="1"/>
  <c r="U23" i="12" s="1"/>
  <c r="V23" i="12" s="1"/>
  <c r="W23" i="12" s="1"/>
  <c r="X23" i="12" s="1"/>
  <c r="Y23" i="12" s="1"/>
  <c r="Z23" i="12" s="1"/>
  <c r="AA23" i="12" s="1"/>
  <c r="AB23" i="12" s="1"/>
  <c r="AC23" i="12" s="1"/>
  <c r="AD23" i="12" s="1"/>
  <c r="AE23" i="12" s="1"/>
  <c r="AF23" i="12" s="1"/>
  <c r="AG23" i="12" s="1"/>
  <c r="AH23" i="12" s="1"/>
  <c r="AI23" i="12" s="1"/>
  <c r="AJ23" i="12" s="1"/>
  <c r="H19" i="12"/>
  <c r="I19" i="12" s="1"/>
  <c r="J19" i="12" s="1"/>
  <c r="K19" i="12" s="1"/>
  <c r="L19" i="12" s="1"/>
  <c r="M19" i="12" s="1"/>
  <c r="N19" i="12" s="1"/>
  <c r="O19" i="12" s="1"/>
  <c r="P19" i="12" s="1"/>
  <c r="Q19" i="12" s="1"/>
  <c r="R19" i="12" s="1"/>
  <c r="S19" i="12" s="1"/>
  <c r="T19" i="12" s="1"/>
  <c r="U19" i="12" s="1"/>
  <c r="V19" i="12" s="1"/>
  <c r="W19" i="12" s="1"/>
  <c r="X19" i="12" s="1"/>
  <c r="Y19" i="12" s="1"/>
  <c r="Z19" i="12" s="1"/>
  <c r="AA19" i="12" s="1"/>
  <c r="AB19" i="12" s="1"/>
  <c r="AC19" i="12" s="1"/>
  <c r="AD19" i="12" s="1"/>
  <c r="AE19" i="12" s="1"/>
  <c r="AF19" i="12" s="1"/>
  <c r="AG19" i="12" s="1"/>
  <c r="AH19" i="12" s="1"/>
  <c r="AI19" i="12" s="1"/>
  <c r="AJ19" i="12" s="1"/>
  <c r="H9" i="12"/>
  <c r="I9" i="12" s="1"/>
  <c r="J9" i="12" s="1"/>
  <c r="K9" i="12" s="1"/>
  <c r="L9" i="12" s="1"/>
  <c r="M9" i="12" s="1"/>
  <c r="N9" i="12" s="1"/>
  <c r="O9" i="12" s="1"/>
  <c r="P9" i="12" s="1"/>
  <c r="Q9" i="12" s="1"/>
  <c r="R9" i="12" s="1"/>
  <c r="S9" i="12" s="1"/>
  <c r="T9" i="12" s="1"/>
  <c r="U9" i="12" s="1"/>
  <c r="V9" i="12" s="1"/>
  <c r="W9" i="12" s="1"/>
  <c r="X9" i="12" s="1"/>
  <c r="Y9" i="12" s="1"/>
  <c r="Z9" i="12" s="1"/>
  <c r="AA9" i="12" s="1"/>
  <c r="AB9" i="12" s="1"/>
  <c r="AC9" i="12" s="1"/>
  <c r="AD9" i="12" s="1"/>
  <c r="AE9" i="12" s="1"/>
  <c r="AF9" i="12" s="1"/>
  <c r="AG9" i="12" s="1"/>
  <c r="AH9" i="12" s="1"/>
  <c r="AI9" i="12" s="1"/>
  <c r="AJ9" i="12" s="1"/>
  <c r="Q47" i="12"/>
  <c r="R47" i="12" s="1"/>
  <c r="S47" i="12" s="1"/>
  <c r="T47" i="12" s="1"/>
  <c r="U47" i="12" s="1"/>
  <c r="V47" i="12" s="1"/>
  <c r="W47" i="12" s="1"/>
  <c r="X47" i="12" s="1"/>
  <c r="Y47" i="12" s="1"/>
  <c r="Z47" i="12" s="1"/>
  <c r="AA47" i="12" s="1"/>
  <c r="AB47" i="12" s="1"/>
  <c r="AC47" i="12" s="1"/>
  <c r="AD47" i="12" s="1"/>
  <c r="AE47" i="12" s="1"/>
  <c r="AF47" i="12" s="1"/>
  <c r="AG47" i="12" s="1"/>
  <c r="AH47" i="12" s="1"/>
  <c r="AI47" i="12" s="1"/>
  <c r="AJ47" i="12" s="1"/>
  <c r="H26" i="12"/>
  <c r="I26" i="12" s="1"/>
  <c r="J26" i="12" s="1"/>
  <c r="K26" i="12" s="1"/>
  <c r="L26" i="12" s="1"/>
  <c r="M26" i="12" s="1"/>
  <c r="N26" i="12" s="1"/>
  <c r="O26" i="12" s="1"/>
  <c r="P26" i="12" s="1"/>
  <c r="Q26" i="12" s="1"/>
  <c r="R26" i="12" s="1"/>
  <c r="S26" i="12" s="1"/>
  <c r="T26" i="12" s="1"/>
  <c r="U26" i="12" s="1"/>
  <c r="V26" i="12" s="1"/>
  <c r="W26" i="12" s="1"/>
  <c r="X26" i="12" s="1"/>
  <c r="Y26" i="12" s="1"/>
  <c r="Z26" i="12" s="1"/>
  <c r="AA26" i="12" s="1"/>
  <c r="AB26" i="12" s="1"/>
  <c r="AC26" i="12" s="1"/>
  <c r="AD26" i="12" s="1"/>
  <c r="AE26" i="12" s="1"/>
  <c r="AF26" i="12" s="1"/>
  <c r="AG26" i="12" s="1"/>
  <c r="AH26" i="12" s="1"/>
  <c r="AI26" i="12" s="1"/>
  <c r="AJ26" i="12" s="1"/>
  <c r="G29" i="12"/>
  <c r="H29" i="12" s="1"/>
  <c r="I29" i="12" s="1"/>
  <c r="J29" i="12" s="1"/>
  <c r="K29" i="12" s="1"/>
  <c r="L29" i="12" s="1"/>
  <c r="M29" i="12" s="1"/>
  <c r="N29" i="12" s="1"/>
  <c r="O29" i="12" s="1"/>
  <c r="P29" i="12" s="1"/>
  <c r="Q29" i="12" s="1"/>
  <c r="R29" i="12" s="1"/>
  <c r="S29" i="12" s="1"/>
  <c r="T29" i="12" s="1"/>
  <c r="U29" i="12" s="1"/>
  <c r="V29" i="12" s="1"/>
  <c r="W29" i="12" s="1"/>
  <c r="X29" i="12" s="1"/>
  <c r="Y29" i="12" s="1"/>
  <c r="Z29" i="12" s="1"/>
  <c r="AA29" i="12" s="1"/>
  <c r="AB29" i="12" s="1"/>
  <c r="AC29" i="12" s="1"/>
  <c r="AD29" i="12" s="1"/>
  <c r="AE29" i="12" s="1"/>
  <c r="AF29" i="12" s="1"/>
  <c r="AG29" i="12" s="1"/>
  <c r="AH29" i="12" s="1"/>
  <c r="AI29" i="12" s="1"/>
  <c r="AJ29" i="12" s="1"/>
  <c r="H33" i="12"/>
  <c r="I33" i="12" s="1"/>
  <c r="J33" i="12" s="1"/>
  <c r="K33" i="12" s="1"/>
  <c r="L33" i="12" s="1"/>
  <c r="M33" i="12" s="1"/>
  <c r="N33" i="12" s="1"/>
  <c r="O33" i="12" s="1"/>
  <c r="P33" i="12" s="1"/>
  <c r="Q33" i="12" s="1"/>
  <c r="R33" i="12" s="1"/>
  <c r="S33" i="12" s="1"/>
  <c r="T33" i="12" s="1"/>
  <c r="U33" i="12" s="1"/>
  <c r="V33" i="12" s="1"/>
  <c r="W33" i="12" s="1"/>
  <c r="X33" i="12" s="1"/>
  <c r="Y33" i="12" s="1"/>
  <c r="Z33" i="12" s="1"/>
  <c r="AA33" i="12" s="1"/>
  <c r="AB33" i="12" s="1"/>
  <c r="AC33" i="12" s="1"/>
  <c r="AD33" i="12" s="1"/>
  <c r="AE33" i="12" s="1"/>
  <c r="AF33" i="12" s="1"/>
  <c r="AG33" i="12" s="1"/>
  <c r="AH33" i="12" s="1"/>
  <c r="AI33" i="12" s="1"/>
  <c r="AJ33" i="12" s="1"/>
  <c r="G37" i="12"/>
  <c r="H37" i="12" s="1"/>
  <c r="I37" i="12" s="1"/>
  <c r="J37" i="12" s="1"/>
  <c r="K37" i="12" s="1"/>
  <c r="L37" i="12" s="1"/>
  <c r="M37" i="12" s="1"/>
  <c r="N37" i="12" s="1"/>
  <c r="O37" i="12" s="1"/>
  <c r="P37" i="12" s="1"/>
  <c r="Q37" i="12" s="1"/>
  <c r="R37" i="12" s="1"/>
  <c r="S37" i="12" s="1"/>
  <c r="T37" i="12" s="1"/>
  <c r="U37" i="12" s="1"/>
  <c r="V37" i="12" s="1"/>
  <c r="W37" i="12" s="1"/>
  <c r="X37" i="12" s="1"/>
  <c r="Y37" i="12" s="1"/>
  <c r="Z37" i="12" s="1"/>
  <c r="AA37" i="12" s="1"/>
  <c r="AB37" i="12" s="1"/>
  <c r="AC37" i="12" s="1"/>
  <c r="AD37" i="12" s="1"/>
  <c r="AE37" i="12" s="1"/>
  <c r="AF37" i="12" s="1"/>
  <c r="AG37" i="12" s="1"/>
  <c r="AH37" i="12" s="1"/>
  <c r="AI37" i="12" s="1"/>
  <c r="AJ37" i="12" s="1"/>
  <c r="H42" i="12"/>
  <c r="I42" i="12" s="1"/>
  <c r="J42" i="12" s="1"/>
  <c r="K42" i="12" s="1"/>
  <c r="L42" i="12" s="1"/>
  <c r="M42" i="12" s="1"/>
  <c r="N42" i="12" s="1"/>
  <c r="O42" i="12" s="1"/>
  <c r="P42" i="12" s="1"/>
  <c r="Q42" i="12" s="1"/>
  <c r="R42" i="12" s="1"/>
  <c r="S42" i="12" s="1"/>
  <c r="T42" i="12" s="1"/>
  <c r="U42" i="12" s="1"/>
  <c r="V42" i="12" s="1"/>
  <c r="W42" i="12" s="1"/>
  <c r="X42" i="12" s="1"/>
  <c r="Y42" i="12" s="1"/>
  <c r="Z42" i="12" s="1"/>
  <c r="AA42" i="12" s="1"/>
  <c r="AB42" i="12" s="1"/>
  <c r="AC42" i="12" s="1"/>
  <c r="AD42" i="12" s="1"/>
  <c r="AE42" i="12" s="1"/>
  <c r="AF42" i="12" s="1"/>
  <c r="AG42" i="12" s="1"/>
  <c r="AH42" i="12" s="1"/>
  <c r="AI42" i="12" s="1"/>
  <c r="AJ42" i="12" s="1"/>
  <c r="G45" i="12"/>
  <c r="H45" i="12" s="1"/>
  <c r="I45" i="12" s="1"/>
  <c r="J45" i="12" s="1"/>
  <c r="K45" i="12" s="1"/>
  <c r="L45" i="12" s="1"/>
  <c r="M45" i="12" s="1"/>
  <c r="N45" i="12" s="1"/>
  <c r="O45" i="12" s="1"/>
  <c r="P45" i="12" s="1"/>
  <c r="Q45" i="12" s="1"/>
  <c r="R45" i="12" s="1"/>
  <c r="S45" i="12" s="1"/>
  <c r="T45" i="12" s="1"/>
  <c r="U45" i="12" s="1"/>
  <c r="V45" i="12" s="1"/>
  <c r="W45" i="12" s="1"/>
  <c r="X45" i="12" s="1"/>
  <c r="Y45" i="12" s="1"/>
  <c r="Z45" i="12" s="1"/>
  <c r="AA45" i="12" s="1"/>
  <c r="AB45" i="12" s="1"/>
  <c r="AC45" i="12" s="1"/>
  <c r="AD45" i="12" s="1"/>
  <c r="AE45" i="12" s="1"/>
  <c r="AF45" i="12" s="1"/>
  <c r="AG45" i="12" s="1"/>
  <c r="AH45" i="12" s="1"/>
  <c r="AI45" i="12" s="1"/>
  <c r="AJ45" i="12" s="1"/>
  <c r="H51" i="12"/>
  <c r="I51" i="12" s="1"/>
  <c r="J51" i="12" s="1"/>
  <c r="K51" i="12" s="1"/>
  <c r="L51" i="12" s="1"/>
  <c r="M51" i="12" s="1"/>
  <c r="N51" i="12" s="1"/>
  <c r="O51" i="12" s="1"/>
  <c r="P51" i="12" s="1"/>
  <c r="Q51" i="12" s="1"/>
  <c r="R51" i="12" s="1"/>
  <c r="S51" i="12" s="1"/>
  <c r="T51" i="12" s="1"/>
  <c r="U51" i="12" s="1"/>
  <c r="V51" i="12" s="1"/>
  <c r="W51" i="12" s="1"/>
  <c r="X51" i="12" s="1"/>
  <c r="Y51" i="12" s="1"/>
  <c r="Z51" i="12" s="1"/>
  <c r="AA51" i="12" s="1"/>
  <c r="AB51" i="12" s="1"/>
  <c r="AC51" i="12" s="1"/>
  <c r="AD51" i="12" s="1"/>
  <c r="AE51" i="12" s="1"/>
  <c r="AF51" i="12" s="1"/>
  <c r="AG51" i="12" s="1"/>
  <c r="AH51" i="12" s="1"/>
  <c r="AI51" i="12" s="1"/>
  <c r="AJ51" i="12" s="1"/>
  <c r="H57" i="12"/>
  <c r="I57" i="12" s="1"/>
  <c r="J57" i="12" s="1"/>
  <c r="K57" i="12" s="1"/>
  <c r="L57" i="12" s="1"/>
  <c r="M57" i="12" s="1"/>
  <c r="N57" i="12" s="1"/>
  <c r="O57" i="12" s="1"/>
  <c r="P57" i="12" s="1"/>
  <c r="Q57" i="12" s="1"/>
  <c r="R57" i="12" s="1"/>
  <c r="S57" i="12" s="1"/>
  <c r="T57" i="12" s="1"/>
  <c r="U57" i="12" s="1"/>
  <c r="V57" i="12" s="1"/>
  <c r="W57" i="12" s="1"/>
  <c r="X57" i="12" s="1"/>
  <c r="Y57" i="12" s="1"/>
  <c r="Z57" i="12" s="1"/>
  <c r="AA57" i="12" s="1"/>
  <c r="AB57" i="12" s="1"/>
  <c r="AC57" i="12" s="1"/>
  <c r="AD57" i="12" s="1"/>
  <c r="AE57" i="12" s="1"/>
  <c r="AF57" i="12" s="1"/>
  <c r="AG57" i="12" s="1"/>
  <c r="AH57" i="12" s="1"/>
  <c r="AI57" i="12" s="1"/>
  <c r="AJ57" i="12" s="1"/>
  <c r="G69" i="12"/>
  <c r="H68" i="12"/>
  <c r="I68" i="12" s="1"/>
  <c r="J68" i="12" s="1"/>
  <c r="K68" i="12" s="1"/>
  <c r="L68" i="12" s="1"/>
  <c r="M68" i="12" s="1"/>
  <c r="N68" i="12" s="1"/>
  <c r="O68" i="12" s="1"/>
  <c r="P68" i="12" s="1"/>
  <c r="Q68" i="12" s="1"/>
  <c r="R68" i="12" s="1"/>
  <c r="S68" i="12" s="1"/>
  <c r="T68" i="12" s="1"/>
  <c r="U68" i="12" s="1"/>
  <c r="V68" i="12" s="1"/>
  <c r="W68" i="12" s="1"/>
  <c r="X68" i="12" s="1"/>
  <c r="Y68" i="12" s="1"/>
  <c r="Z68" i="12" s="1"/>
  <c r="AA68" i="12" s="1"/>
  <c r="AB68" i="12" s="1"/>
  <c r="AC68" i="12" s="1"/>
  <c r="AD68" i="12" s="1"/>
  <c r="AE68" i="12" s="1"/>
  <c r="AF68" i="12" s="1"/>
  <c r="AG68" i="12" s="1"/>
  <c r="AH68" i="12" s="1"/>
  <c r="AI68" i="12" s="1"/>
  <c r="AJ68" i="12" s="1"/>
  <c r="G61" i="12"/>
  <c r="H60" i="12"/>
  <c r="I60" i="12" s="1"/>
  <c r="J60" i="12" s="1"/>
  <c r="K60" i="12" s="1"/>
  <c r="L60" i="12" s="1"/>
  <c r="M60" i="12" s="1"/>
  <c r="N60" i="12" s="1"/>
  <c r="O60" i="12" s="1"/>
  <c r="P60" i="12" s="1"/>
  <c r="Q60" i="12" s="1"/>
  <c r="R60" i="12" s="1"/>
  <c r="S60" i="12" s="1"/>
  <c r="T60" i="12" s="1"/>
  <c r="U60" i="12" s="1"/>
  <c r="V60" i="12" s="1"/>
  <c r="W60" i="12" s="1"/>
  <c r="X60" i="12" s="1"/>
  <c r="Y60" i="12" s="1"/>
  <c r="Z60" i="12" s="1"/>
  <c r="AA60" i="12" s="1"/>
  <c r="AB60" i="12" s="1"/>
  <c r="AC60" i="12" s="1"/>
  <c r="AD60" i="12" s="1"/>
  <c r="AE60" i="12" s="1"/>
  <c r="AF60" i="12" s="1"/>
  <c r="AG60" i="12" s="1"/>
  <c r="AH60" i="12" s="1"/>
  <c r="AI60" i="12" s="1"/>
  <c r="AJ60" i="12" s="1"/>
  <c r="G71" i="12"/>
  <c r="H71" i="12" s="1"/>
  <c r="I71" i="12" s="1"/>
  <c r="J71" i="12" s="1"/>
  <c r="K71" i="12" s="1"/>
  <c r="L71" i="12" s="1"/>
  <c r="M71" i="12" s="1"/>
  <c r="N71" i="12" s="1"/>
  <c r="O71" i="12" s="1"/>
  <c r="P71" i="12" s="1"/>
  <c r="Q71" i="12" s="1"/>
  <c r="R71" i="12" s="1"/>
  <c r="S71" i="12" s="1"/>
  <c r="T71" i="12" s="1"/>
  <c r="U71" i="12" s="1"/>
  <c r="V71" i="12" s="1"/>
  <c r="W71" i="12" s="1"/>
  <c r="X71" i="12" s="1"/>
  <c r="Y71" i="12" s="1"/>
  <c r="Z71" i="12" s="1"/>
  <c r="AA71" i="12" s="1"/>
  <c r="AB71" i="12" s="1"/>
  <c r="AC71" i="12" s="1"/>
  <c r="AD71" i="12" s="1"/>
  <c r="AE71" i="12" s="1"/>
  <c r="AF71" i="12" s="1"/>
  <c r="AG71" i="12" s="1"/>
  <c r="AH71" i="12" s="1"/>
  <c r="AI71" i="12" s="1"/>
  <c r="AJ71" i="12" s="1"/>
  <c r="G83" i="12"/>
  <c r="H83" i="12" s="1"/>
  <c r="I83" i="12" s="1"/>
  <c r="J83" i="12" s="1"/>
  <c r="K83" i="12" s="1"/>
  <c r="L83" i="12" s="1"/>
  <c r="M83" i="12" s="1"/>
  <c r="N83" i="12" s="1"/>
  <c r="O83" i="12" s="1"/>
  <c r="P83" i="12" s="1"/>
  <c r="Q83" i="12" s="1"/>
  <c r="R83" i="12" s="1"/>
  <c r="S83" i="12" s="1"/>
  <c r="T83" i="12" s="1"/>
  <c r="U83" i="12" s="1"/>
  <c r="V83" i="12" s="1"/>
  <c r="W83" i="12" s="1"/>
  <c r="X83" i="12" s="1"/>
  <c r="Y83" i="12" s="1"/>
  <c r="Z83" i="12" s="1"/>
  <c r="AA83" i="12" s="1"/>
  <c r="AB83" i="12" s="1"/>
  <c r="AC83" i="12" s="1"/>
  <c r="AD83" i="12" s="1"/>
  <c r="AE83" i="12" s="1"/>
  <c r="AF83" i="12" s="1"/>
  <c r="AG83" i="12" s="1"/>
  <c r="AH83" i="12" s="1"/>
  <c r="AI83" i="12" s="1"/>
  <c r="AJ83" i="12" s="1"/>
  <c r="G89" i="12"/>
  <c r="H89" i="12" s="1"/>
  <c r="I89" i="12" s="1"/>
  <c r="J89" i="12" s="1"/>
  <c r="K89" i="12" s="1"/>
  <c r="L89" i="12" s="1"/>
  <c r="M89" i="12" s="1"/>
  <c r="N89" i="12" s="1"/>
  <c r="O89" i="12" s="1"/>
  <c r="P89" i="12" s="1"/>
  <c r="Q89" i="12" s="1"/>
  <c r="R89" i="12" s="1"/>
  <c r="S89" i="12" s="1"/>
  <c r="T89" i="12" s="1"/>
  <c r="U89" i="12" s="1"/>
  <c r="V89" i="12" s="1"/>
  <c r="W89" i="12" s="1"/>
  <c r="X89" i="12" s="1"/>
  <c r="Y89" i="12" s="1"/>
  <c r="Z89" i="12" s="1"/>
  <c r="AA89" i="12" s="1"/>
  <c r="AB89" i="12" s="1"/>
  <c r="AC89" i="12" s="1"/>
  <c r="AD89" i="12" s="1"/>
  <c r="AE89" i="12" s="1"/>
  <c r="AF89" i="12" s="1"/>
  <c r="AG89" i="12" s="1"/>
  <c r="AH89" i="12" s="1"/>
  <c r="AI89" i="12" s="1"/>
  <c r="AJ89" i="12" s="1"/>
  <c r="G87" i="12"/>
  <c r="H87" i="12" s="1"/>
  <c r="I87" i="12" s="1"/>
  <c r="J87" i="12" s="1"/>
  <c r="K87" i="12" s="1"/>
  <c r="L87" i="12" s="1"/>
  <c r="M87" i="12" s="1"/>
  <c r="N87" i="12" s="1"/>
  <c r="O87" i="12" s="1"/>
  <c r="P87" i="12" s="1"/>
  <c r="Q87" i="12" s="1"/>
  <c r="R87" i="12" s="1"/>
  <c r="S87" i="12" s="1"/>
  <c r="T87" i="12" s="1"/>
  <c r="U87" i="12" s="1"/>
  <c r="V87" i="12" s="1"/>
  <c r="W87" i="12" s="1"/>
  <c r="X87" i="12" s="1"/>
  <c r="Y87" i="12" s="1"/>
  <c r="Z87" i="12" s="1"/>
  <c r="AA87" i="12" s="1"/>
  <c r="AB87" i="12" s="1"/>
  <c r="AC87" i="12" s="1"/>
  <c r="AD87" i="12" s="1"/>
  <c r="AE87" i="12" s="1"/>
  <c r="AF87" i="12" s="1"/>
  <c r="AG87" i="12" s="1"/>
  <c r="AH87" i="12" s="1"/>
  <c r="AI87" i="12" s="1"/>
  <c r="AJ87" i="12" s="1"/>
  <c r="H93" i="12"/>
  <c r="I93" i="12" s="1"/>
  <c r="J93" i="12" s="1"/>
  <c r="K93" i="12" s="1"/>
  <c r="L93" i="12" s="1"/>
  <c r="M93" i="12" s="1"/>
  <c r="N93" i="12" s="1"/>
  <c r="O93" i="12" s="1"/>
  <c r="P93" i="12" s="1"/>
  <c r="Q93" i="12" s="1"/>
  <c r="R93" i="12" s="1"/>
  <c r="S93" i="12" s="1"/>
  <c r="T93" i="12" s="1"/>
  <c r="U93" i="12" s="1"/>
  <c r="V93" i="12" s="1"/>
  <c r="W93" i="12" s="1"/>
  <c r="X93" i="12" s="1"/>
  <c r="Y93" i="12" s="1"/>
  <c r="Z93" i="12" s="1"/>
  <c r="AA93" i="12" s="1"/>
  <c r="AB93" i="12" s="1"/>
  <c r="AC93" i="12" s="1"/>
  <c r="AD93" i="12" s="1"/>
  <c r="AE93" i="12" s="1"/>
  <c r="AF93" i="12" s="1"/>
  <c r="AG93" i="12" s="1"/>
  <c r="AH93" i="12" s="1"/>
  <c r="AI93" i="12" s="1"/>
  <c r="AJ93" i="12" s="1"/>
  <c r="G73" i="11"/>
  <c r="H73" i="11" s="1"/>
  <c r="I73" i="11" s="1"/>
  <c r="J73" i="11" s="1"/>
  <c r="K73" i="11" s="1"/>
  <c r="L73" i="11" s="1"/>
  <c r="M73" i="11" s="1"/>
  <c r="N73" i="11" s="1"/>
  <c r="O73" i="11" s="1"/>
  <c r="P73" i="11" s="1"/>
  <c r="Q73" i="11" s="1"/>
  <c r="R73" i="11" s="1"/>
  <c r="S73" i="11" s="1"/>
  <c r="T73" i="11" s="1"/>
  <c r="U73" i="11" s="1"/>
  <c r="V73" i="11" s="1"/>
  <c r="W73" i="11" s="1"/>
  <c r="X73" i="11" s="1"/>
  <c r="Y73" i="11" s="1"/>
  <c r="Z73" i="11" s="1"/>
  <c r="AA73" i="11" s="1"/>
  <c r="AB73" i="11" s="1"/>
  <c r="AC73" i="11" s="1"/>
  <c r="AD73" i="11" s="1"/>
  <c r="AE73" i="11" s="1"/>
  <c r="AF73" i="11" s="1"/>
  <c r="AG73" i="11" s="1"/>
  <c r="AH73" i="11" s="1"/>
  <c r="AI73" i="11" s="1"/>
  <c r="AJ73" i="11" s="1"/>
  <c r="G7" i="11"/>
  <c r="H7" i="11" s="1"/>
  <c r="I7" i="11" s="1"/>
  <c r="J7" i="11" s="1"/>
  <c r="K7" i="11" s="1"/>
  <c r="L7" i="11" s="1"/>
  <c r="M7" i="11" s="1"/>
  <c r="N7" i="11" s="1"/>
  <c r="O7" i="11" s="1"/>
  <c r="P7" i="11" s="1"/>
  <c r="Q7" i="11" s="1"/>
  <c r="R7" i="11" s="1"/>
  <c r="S7" i="11" s="1"/>
  <c r="T7" i="11" s="1"/>
  <c r="U7" i="11" s="1"/>
  <c r="V7" i="11" s="1"/>
  <c r="W7" i="11" s="1"/>
  <c r="X7" i="11" s="1"/>
  <c r="Y7" i="11" s="1"/>
  <c r="Z7" i="11" s="1"/>
  <c r="AA7" i="11" s="1"/>
  <c r="AB7" i="11" s="1"/>
  <c r="AC7" i="11" s="1"/>
  <c r="AD7" i="11" s="1"/>
  <c r="AE7" i="11" s="1"/>
  <c r="AF7" i="11" s="1"/>
  <c r="AG7" i="11" s="1"/>
  <c r="AH7" i="11" s="1"/>
  <c r="AI7" i="11" s="1"/>
  <c r="AJ7" i="11" s="1"/>
  <c r="G15" i="11"/>
  <c r="H15" i="11" s="1"/>
  <c r="I15" i="11" s="1"/>
  <c r="J15" i="11" s="1"/>
  <c r="K15" i="11" s="1"/>
  <c r="L15" i="11" s="1"/>
  <c r="M15" i="11" s="1"/>
  <c r="N15" i="11" s="1"/>
  <c r="O15" i="11" s="1"/>
  <c r="P15" i="11" s="1"/>
  <c r="Q15" i="11" s="1"/>
  <c r="R15" i="11" s="1"/>
  <c r="S15" i="11" s="1"/>
  <c r="T15" i="11" s="1"/>
  <c r="U15" i="11" s="1"/>
  <c r="V15" i="11" s="1"/>
  <c r="W15" i="11" s="1"/>
  <c r="X15" i="11" s="1"/>
  <c r="Y15" i="11" s="1"/>
  <c r="Z15" i="11" s="1"/>
  <c r="AA15" i="11" s="1"/>
  <c r="AB15" i="11" s="1"/>
  <c r="AC15" i="11" s="1"/>
  <c r="AD15" i="11" s="1"/>
  <c r="AE15" i="11" s="1"/>
  <c r="AF15" i="11" s="1"/>
  <c r="AG15" i="11" s="1"/>
  <c r="AH15" i="11" s="1"/>
  <c r="AI15" i="11" s="1"/>
  <c r="AJ15" i="11" s="1"/>
  <c r="G23" i="11"/>
  <c r="H23" i="11" s="1"/>
  <c r="I23" i="11" s="1"/>
  <c r="J23" i="11" s="1"/>
  <c r="K23" i="11" s="1"/>
  <c r="L23" i="11" s="1"/>
  <c r="M23" i="11" s="1"/>
  <c r="N23" i="11" s="1"/>
  <c r="O23" i="11" s="1"/>
  <c r="P23" i="11" s="1"/>
  <c r="Q23" i="11" s="1"/>
  <c r="R23" i="11" s="1"/>
  <c r="S23" i="11" s="1"/>
  <c r="T23" i="11" s="1"/>
  <c r="U23" i="11" s="1"/>
  <c r="V23" i="11" s="1"/>
  <c r="W23" i="11" s="1"/>
  <c r="X23" i="11" s="1"/>
  <c r="Y23" i="11" s="1"/>
  <c r="Z23" i="11" s="1"/>
  <c r="AA23" i="11" s="1"/>
  <c r="AB23" i="11" s="1"/>
  <c r="AC23" i="11" s="1"/>
  <c r="AD23" i="11" s="1"/>
  <c r="AE23" i="11" s="1"/>
  <c r="AF23" i="11" s="1"/>
  <c r="AG23" i="11" s="1"/>
  <c r="AH23" i="11" s="1"/>
  <c r="AI23" i="11" s="1"/>
  <c r="AJ23" i="11" s="1"/>
  <c r="G41" i="11"/>
  <c r="H41" i="11" s="1"/>
  <c r="I41" i="11" s="1"/>
  <c r="J41" i="11" s="1"/>
  <c r="K41" i="11" s="1"/>
  <c r="L41" i="11" s="1"/>
  <c r="M41" i="11" s="1"/>
  <c r="N41" i="11" s="1"/>
  <c r="O41" i="11" s="1"/>
  <c r="P41" i="11" s="1"/>
  <c r="Q41" i="11" s="1"/>
  <c r="R41" i="11" s="1"/>
  <c r="S41" i="11" s="1"/>
  <c r="T41" i="11" s="1"/>
  <c r="U41" i="11" s="1"/>
  <c r="V41" i="11" s="1"/>
  <c r="W41" i="11" s="1"/>
  <c r="X41" i="11" s="1"/>
  <c r="Y41" i="11" s="1"/>
  <c r="Z41" i="11" s="1"/>
  <c r="AA41" i="11" s="1"/>
  <c r="AB41" i="11" s="1"/>
  <c r="AC41" i="11" s="1"/>
  <c r="AD41" i="11" s="1"/>
  <c r="AE41" i="11" s="1"/>
  <c r="AF41" i="11" s="1"/>
  <c r="AG41" i="11" s="1"/>
  <c r="AH41" i="11" s="1"/>
  <c r="AI41" i="11" s="1"/>
  <c r="AJ41" i="11" s="1"/>
  <c r="G45" i="11"/>
  <c r="H45" i="11" s="1"/>
  <c r="I45" i="11" s="1"/>
  <c r="J45" i="11" s="1"/>
  <c r="K45" i="11" s="1"/>
  <c r="L45" i="11" s="1"/>
  <c r="M45" i="11" s="1"/>
  <c r="N45" i="11" s="1"/>
  <c r="O45" i="11" s="1"/>
  <c r="P45" i="11" s="1"/>
  <c r="Q45" i="11" s="1"/>
  <c r="R45" i="11" s="1"/>
  <c r="S45" i="11" s="1"/>
  <c r="T45" i="11" s="1"/>
  <c r="U45" i="11" s="1"/>
  <c r="V45" i="11" s="1"/>
  <c r="W45" i="11" s="1"/>
  <c r="X45" i="11" s="1"/>
  <c r="Y45" i="11" s="1"/>
  <c r="Z45" i="11" s="1"/>
  <c r="AA45" i="11" s="1"/>
  <c r="AB45" i="11" s="1"/>
  <c r="AC45" i="11" s="1"/>
  <c r="AD45" i="11" s="1"/>
  <c r="AE45" i="11" s="1"/>
  <c r="AF45" i="11" s="1"/>
  <c r="AG45" i="11" s="1"/>
  <c r="AH45" i="11" s="1"/>
  <c r="AI45" i="11" s="1"/>
  <c r="AJ45" i="11" s="1"/>
  <c r="G55" i="11"/>
  <c r="H55" i="11" s="1"/>
  <c r="I55" i="11" s="1"/>
  <c r="J55" i="11" s="1"/>
  <c r="K55" i="11" s="1"/>
  <c r="L55" i="11" s="1"/>
  <c r="M55" i="11" s="1"/>
  <c r="N55" i="11" s="1"/>
  <c r="O55" i="11" s="1"/>
  <c r="P55" i="11" s="1"/>
  <c r="Q55" i="11" s="1"/>
  <c r="R55" i="11" s="1"/>
  <c r="S55" i="11" s="1"/>
  <c r="T55" i="11" s="1"/>
  <c r="U55" i="11" s="1"/>
  <c r="V55" i="11" s="1"/>
  <c r="W55" i="11" s="1"/>
  <c r="X55" i="11" s="1"/>
  <c r="Y55" i="11" s="1"/>
  <c r="Z55" i="11" s="1"/>
  <c r="AA55" i="11" s="1"/>
  <c r="AB55" i="11" s="1"/>
  <c r="AC55" i="11" s="1"/>
  <c r="AD55" i="11" s="1"/>
  <c r="AE55" i="11" s="1"/>
  <c r="AF55" i="11" s="1"/>
  <c r="AG55" i="11" s="1"/>
  <c r="AH55" i="11" s="1"/>
  <c r="AI55" i="11" s="1"/>
  <c r="AJ55" i="11" s="1"/>
  <c r="G57" i="11"/>
  <c r="H57" i="11" s="1"/>
  <c r="I57" i="11" s="1"/>
  <c r="J57" i="11" s="1"/>
  <c r="K57" i="11" s="1"/>
  <c r="L57" i="11" s="1"/>
  <c r="M57" i="11" s="1"/>
  <c r="N57" i="11" s="1"/>
  <c r="O57" i="11" s="1"/>
  <c r="P57" i="11" s="1"/>
  <c r="Q57" i="11" s="1"/>
  <c r="R57" i="11" s="1"/>
  <c r="S57" i="11" s="1"/>
  <c r="T57" i="11" s="1"/>
  <c r="U57" i="11" s="1"/>
  <c r="V57" i="11" s="1"/>
  <c r="W57" i="11" s="1"/>
  <c r="X57" i="11" s="1"/>
  <c r="Y57" i="11" s="1"/>
  <c r="Z57" i="11" s="1"/>
  <c r="AA57" i="11" s="1"/>
  <c r="AB57" i="11" s="1"/>
  <c r="AC57" i="11" s="1"/>
  <c r="AD57" i="11" s="1"/>
  <c r="AE57" i="11" s="1"/>
  <c r="AF57" i="11" s="1"/>
  <c r="AG57" i="11" s="1"/>
  <c r="AH57" i="11" s="1"/>
  <c r="AI57" i="11" s="1"/>
  <c r="AJ57" i="11" s="1"/>
  <c r="G65" i="11"/>
  <c r="H65" i="11" s="1"/>
  <c r="I65" i="11" s="1"/>
  <c r="J65" i="11" s="1"/>
  <c r="K65" i="11" s="1"/>
  <c r="L65" i="11" s="1"/>
  <c r="M65" i="11" s="1"/>
  <c r="N65" i="11" s="1"/>
  <c r="O65" i="11" s="1"/>
  <c r="P65" i="11" s="1"/>
  <c r="Q65" i="11" s="1"/>
  <c r="R65" i="11" s="1"/>
  <c r="S65" i="11" s="1"/>
  <c r="T65" i="11" s="1"/>
  <c r="U65" i="11" s="1"/>
  <c r="V65" i="11" s="1"/>
  <c r="W65" i="11" s="1"/>
  <c r="X65" i="11" s="1"/>
  <c r="Y65" i="11" s="1"/>
  <c r="Z65" i="11" s="1"/>
  <c r="AA65" i="11" s="1"/>
  <c r="AB65" i="11" s="1"/>
  <c r="AC65" i="11" s="1"/>
  <c r="AD65" i="11" s="1"/>
  <c r="AE65" i="11" s="1"/>
  <c r="AF65" i="11" s="1"/>
  <c r="AG65" i="11" s="1"/>
  <c r="AH65" i="11" s="1"/>
  <c r="AI65" i="11" s="1"/>
  <c r="AJ65" i="11" s="1"/>
  <c r="H33" i="11"/>
  <c r="I33" i="11" s="1"/>
  <c r="J33" i="11" s="1"/>
  <c r="K33" i="11" s="1"/>
  <c r="L33" i="11" s="1"/>
  <c r="M33" i="11" s="1"/>
  <c r="N33" i="11" s="1"/>
  <c r="O33" i="11" s="1"/>
  <c r="P33" i="11" s="1"/>
  <c r="Q33" i="11" s="1"/>
  <c r="R33" i="11" s="1"/>
  <c r="S33" i="11" s="1"/>
  <c r="T33" i="11" s="1"/>
  <c r="U33" i="11" s="1"/>
  <c r="V33" i="11" s="1"/>
  <c r="W33" i="11" s="1"/>
  <c r="X33" i="11" s="1"/>
  <c r="Y33" i="11" s="1"/>
  <c r="Z33" i="11" s="1"/>
  <c r="AA33" i="11" s="1"/>
  <c r="AB33" i="11" s="1"/>
  <c r="AC33" i="11" s="1"/>
  <c r="AD33" i="11" s="1"/>
  <c r="AE33" i="11" s="1"/>
  <c r="AF33" i="11" s="1"/>
  <c r="AG33" i="11" s="1"/>
  <c r="AH33" i="11" s="1"/>
  <c r="AI33" i="11" s="1"/>
  <c r="AJ33" i="11" s="1"/>
  <c r="G61" i="11"/>
  <c r="H61" i="11" s="1"/>
  <c r="I61" i="11" s="1"/>
  <c r="J61" i="11" s="1"/>
  <c r="K61" i="11" s="1"/>
  <c r="L61" i="11" s="1"/>
  <c r="M61" i="11" s="1"/>
  <c r="N61" i="11" s="1"/>
  <c r="O61" i="11" s="1"/>
  <c r="P61" i="11" s="1"/>
  <c r="Q61" i="11" s="1"/>
  <c r="R61" i="11" s="1"/>
  <c r="S61" i="11" s="1"/>
  <c r="T61" i="11" s="1"/>
  <c r="U61" i="11" s="1"/>
  <c r="V61" i="11" s="1"/>
  <c r="W61" i="11" s="1"/>
  <c r="X61" i="11" s="1"/>
  <c r="Y61" i="11" s="1"/>
  <c r="Z61" i="11" s="1"/>
  <c r="AA61" i="11" s="1"/>
  <c r="AB61" i="11" s="1"/>
  <c r="AC61" i="11" s="1"/>
  <c r="AD61" i="11" s="1"/>
  <c r="AE61" i="11" s="1"/>
  <c r="AF61" i="11" s="1"/>
  <c r="AG61" i="11" s="1"/>
  <c r="AH61" i="11" s="1"/>
  <c r="AI61" i="11" s="1"/>
  <c r="AJ61" i="11" s="1"/>
  <c r="G83" i="11"/>
  <c r="H83" i="11" s="1"/>
  <c r="I83" i="11" s="1"/>
  <c r="J83" i="11" s="1"/>
  <c r="K83" i="11" s="1"/>
  <c r="L83" i="11" s="1"/>
  <c r="M83" i="11" s="1"/>
  <c r="N83" i="11" s="1"/>
  <c r="O83" i="11" s="1"/>
  <c r="P83" i="11" s="1"/>
  <c r="Q83" i="11" s="1"/>
  <c r="R83" i="11" s="1"/>
  <c r="S83" i="11" s="1"/>
  <c r="T83" i="11" s="1"/>
  <c r="U83" i="11" s="1"/>
  <c r="V83" i="11" s="1"/>
  <c r="W83" i="11" s="1"/>
  <c r="X83" i="11" s="1"/>
  <c r="Y83" i="11" s="1"/>
  <c r="Z83" i="11" s="1"/>
  <c r="AA83" i="11" s="1"/>
  <c r="AB83" i="11" s="1"/>
  <c r="AC83" i="11" s="1"/>
  <c r="AD83" i="11" s="1"/>
  <c r="AE83" i="11" s="1"/>
  <c r="AF83" i="11" s="1"/>
  <c r="AG83" i="11" s="1"/>
  <c r="AH83" i="11" s="1"/>
  <c r="AI83" i="11" s="1"/>
  <c r="AJ83" i="11" s="1"/>
  <c r="H9" i="11"/>
  <c r="I9" i="11" s="1"/>
  <c r="J9" i="11" s="1"/>
  <c r="K9" i="11" s="1"/>
  <c r="L9" i="11" s="1"/>
  <c r="M9" i="11" s="1"/>
  <c r="N9" i="11" s="1"/>
  <c r="O9" i="11" s="1"/>
  <c r="P9" i="11" s="1"/>
  <c r="Q9" i="11" s="1"/>
  <c r="R9" i="11" s="1"/>
  <c r="S9" i="11" s="1"/>
  <c r="T9" i="11" s="1"/>
  <c r="U9" i="11" s="1"/>
  <c r="V9" i="11" s="1"/>
  <c r="W9" i="11" s="1"/>
  <c r="X9" i="11" s="1"/>
  <c r="Y9" i="11" s="1"/>
  <c r="Z9" i="11" s="1"/>
  <c r="AA9" i="11" s="1"/>
  <c r="AB9" i="11" s="1"/>
  <c r="AC9" i="11" s="1"/>
  <c r="AD9" i="11" s="1"/>
  <c r="AE9" i="11" s="1"/>
  <c r="AF9" i="11" s="1"/>
  <c r="AG9" i="11" s="1"/>
  <c r="AH9" i="11" s="1"/>
  <c r="AI9" i="11" s="1"/>
  <c r="AJ9" i="11" s="1"/>
  <c r="I25" i="11"/>
  <c r="J25" i="11" s="1"/>
  <c r="K25" i="11" s="1"/>
  <c r="L25" i="11" s="1"/>
  <c r="M25" i="11" s="1"/>
  <c r="N25" i="11" s="1"/>
  <c r="O25" i="11" s="1"/>
  <c r="P25" i="11" s="1"/>
  <c r="Q25" i="11" s="1"/>
  <c r="R25" i="11" s="1"/>
  <c r="S25" i="11" s="1"/>
  <c r="T25" i="11" s="1"/>
  <c r="U25" i="11" s="1"/>
  <c r="V25" i="11" s="1"/>
  <c r="W25" i="11" s="1"/>
  <c r="X25" i="11" s="1"/>
  <c r="Y25" i="11" s="1"/>
  <c r="Z25" i="11" s="1"/>
  <c r="AA25" i="11" s="1"/>
  <c r="AB25" i="11" s="1"/>
  <c r="AC25" i="11" s="1"/>
  <c r="AD25" i="11" s="1"/>
  <c r="AE25" i="11" s="1"/>
  <c r="AF25" i="11" s="1"/>
  <c r="AG25" i="11" s="1"/>
  <c r="AH25" i="11" s="1"/>
  <c r="AI25" i="11" s="1"/>
  <c r="AJ25" i="11" s="1"/>
  <c r="G11" i="11"/>
  <c r="H10" i="11"/>
  <c r="I10" i="11" s="1"/>
  <c r="J10" i="11" s="1"/>
  <c r="K10" i="11" s="1"/>
  <c r="L10" i="11" s="1"/>
  <c r="M10" i="11" s="1"/>
  <c r="N10" i="11" s="1"/>
  <c r="O10" i="11" s="1"/>
  <c r="P10" i="11" s="1"/>
  <c r="Q10" i="11" s="1"/>
  <c r="R10" i="11" s="1"/>
  <c r="S10" i="11" s="1"/>
  <c r="T10" i="11" s="1"/>
  <c r="U10" i="11" s="1"/>
  <c r="V10" i="11" s="1"/>
  <c r="W10" i="11" s="1"/>
  <c r="X10" i="11" s="1"/>
  <c r="Y10" i="11" s="1"/>
  <c r="Z10" i="11" s="1"/>
  <c r="AA10" i="11" s="1"/>
  <c r="AB10" i="11" s="1"/>
  <c r="AC10" i="11" s="1"/>
  <c r="AD10" i="11" s="1"/>
  <c r="AE10" i="11" s="1"/>
  <c r="AF10" i="11" s="1"/>
  <c r="AG10" i="11" s="1"/>
  <c r="AH10" i="11" s="1"/>
  <c r="AI10" i="11" s="1"/>
  <c r="AJ10" i="11" s="1"/>
  <c r="G29" i="11"/>
  <c r="H29" i="11" s="1"/>
  <c r="I29" i="11" s="1"/>
  <c r="J29" i="11" s="1"/>
  <c r="K29" i="11" s="1"/>
  <c r="L29" i="11" s="1"/>
  <c r="M29" i="11" s="1"/>
  <c r="N29" i="11" s="1"/>
  <c r="O29" i="11" s="1"/>
  <c r="P29" i="11" s="1"/>
  <c r="Q29" i="11" s="1"/>
  <c r="R29" i="11" s="1"/>
  <c r="S29" i="11" s="1"/>
  <c r="T29" i="11" s="1"/>
  <c r="U29" i="11" s="1"/>
  <c r="V29" i="11" s="1"/>
  <c r="W29" i="11" s="1"/>
  <c r="X29" i="11" s="1"/>
  <c r="Y29" i="11" s="1"/>
  <c r="Z29" i="11" s="1"/>
  <c r="AA29" i="11" s="1"/>
  <c r="AB29" i="11" s="1"/>
  <c r="AC29" i="11" s="1"/>
  <c r="AD29" i="11" s="1"/>
  <c r="AE29" i="11" s="1"/>
  <c r="AF29" i="11" s="1"/>
  <c r="AG29" i="11" s="1"/>
  <c r="AH29" i="11" s="1"/>
  <c r="AI29" i="11" s="1"/>
  <c r="AJ29" i="11" s="1"/>
  <c r="G79" i="11"/>
  <c r="H79" i="11" s="1"/>
  <c r="I79" i="11" s="1"/>
  <c r="J79" i="11" s="1"/>
  <c r="K79" i="11" s="1"/>
  <c r="L79" i="11" s="1"/>
  <c r="M79" i="11" s="1"/>
  <c r="N79" i="11" s="1"/>
  <c r="O79" i="11" s="1"/>
  <c r="P79" i="11" s="1"/>
  <c r="Q79" i="11" s="1"/>
  <c r="R79" i="11" s="1"/>
  <c r="S79" i="11" s="1"/>
  <c r="T79" i="11" s="1"/>
  <c r="U79" i="11" s="1"/>
  <c r="V79" i="11" s="1"/>
  <c r="W79" i="11" s="1"/>
  <c r="X79" i="11" s="1"/>
  <c r="Y79" i="11" s="1"/>
  <c r="Z79" i="11" s="1"/>
  <c r="AA79" i="11" s="1"/>
  <c r="AB79" i="11" s="1"/>
  <c r="AC79" i="11" s="1"/>
  <c r="AD79" i="11" s="1"/>
  <c r="AE79" i="11" s="1"/>
  <c r="AF79" i="11" s="1"/>
  <c r="AG79" i="11" s="1"/>
  <c r="AH79" i="11" s="1"/>
  <c r="AI79" i="11" s="1"/>
  <c r="AJ79" i="11" s="1"/>
  <c r="G89" i="11"/>
  <c r="H89" i="11" s="1"/>
  <c r="I89" i="11" s="1"/>
  <c r="J89" i="11" s="1"/>
  <c r="K89" i="11" s="1"/>
  <c r="L89" i="11" s="1"/>
  <c r="M89" i="11" s="1"/>
  <c r="N89" i="11" s="1"/>
  <c r="O89" i="11" s="1"/>
  <c r="P89" i="11" s="1"/>
  <c r="Q89" i="11" s="1"/>
  <c r="R89" i="11" s="1"/>
  <c r="S89" i="11" s="1"/>
  <c r="T89" i="11" s="1"/>
  <c r="U89" i="11" s="1"/>
  <c r="V89" i="11" s="1"/>
  <c r="W89" i="11" s="1"/>
  <c r="X89" i="11" s="1"/>
  <c r="Y89" i="11" s="1"/>
  <c r="Z89" i="11" s="1"/>
  <c r="AA89" i="11" s="1"/>
  <c r="AB89" i="11" s="1"/>
  <c r="AC89" i="11" s="1"/>
  <c r="AD89" i="11" s="1"/>
  <c r="AE89" i="11" s="1"/>
  <c r="AF89" i="11" s="1"/>
  <c r="AG89" i="11" s="1"/>
  <c r="AH89" i="11" s="1"/>
  <c r="AI89" i="11" s="1"/>
  <c r="AJ89" i="11" s="1"/>
  <c r="G19" i="11"/>
  <c r="H19" i="11" s="1"/>
  <c r="I19" i="11" s="1"/>
  <c r="J19" i="11" s="1"/>
  <c r="K19" i="11" s="1"/>
  <c r="L19" i="11" s="1"/>
  <c r="M19" i="11" s="1"/>
  <c r="N19" i="11" s="1"/>
  <c r="O19" i="11" s="1"/>
  <c r="P19" i="11" s="1"/>
  <c r="Q19" i="11" s="1"/>
  <c r="R19" i="11" s="1"/>
  <c r="S19" i="11" s="1"/>
  <c r="T19" i="11" s="1"/>
  <c r="U19" i="11" s="1"/>
  <c r="V19" i="11" s="1"/>
  <c r="W19" i="11" s="1"/>
  <c r="X19" i="11" s="1"/>
  <c r="Y19" i="11" s="1"/>
  <c r="Z19" i="11" s="1"/>
  <c r="AA19" i="11" s="1"/>
  <c r="AB19" i="11" s="1"/>
  <c r="AC19" i="11" s="1"/>
  <c r="AD19" i="11" s="1"/>
  <c r="AE19" i="11" s="1"/>
  <c r="AF19" i="11" s="1"/>
  <c r="AG19" i="11" s="1"/>
  <c r="AH19" i="11" s="1"/>
  <c r="AI19" i="11" s="1"/>
  <c r="AJ19" i="11" s="1"/>
  <c r="G47" i="11"/>
  <c r="H47" i="11" s="1"/>
  <c r="I47" i="11" s="1"/>
  <c r="J47" i="11" s="1"/>
  <c r="K47" i="11" s="1"/>
  <c r="L47" i="11" s="1"/>
  <c r="M47" i="11" s="1"/>
  <c r="N47" i="11" s="1"/>
  <c r="O47" i="11" s="1"/>
  <c r="P47" i="11" s="1"/>
  <c r="Q47" i="11" s="1"/>
  <c r="R47" i="11" s="1"/>
  <c r="S47" i="11" s="1"/>
  <c r="T47" i="11" s="1"/>
  <c r="U47" i="11" s="1"/>
  <c r="V47" i="11" s="1"/>
  <c r="W47" i="11" s="1"/>
  <c r="X47" i="11" s="1"/>
  <c r="Y47" i="11" s="1"/>
  <c r="Z47" i="11" s="1"/>
  <c r="AA47" i="11" s="1"/>
  <c r="AB47" i="11" s="1"/>
  <c r="AC47" i="11" s="1"/>
  <c r="AD47" i="11" s="1"/>
  <c r="AE47" i="11" s="1"/>
  <c r="AF47" i="11" s="1"/>
  <c r="AG47" i="11" s="1"/>
  <c r="AH47" i="11" s="1"/>
  <c r="AI47" i="11" s="1"/>
  <c r="AJ47" i="11" s="1"/>
  <c r="G5" i="11"/>
  <c r="H5" i="11" s="1"/>
  <c r="I5" i="11" s="1"/>
  <c r="J5" i="11" s="1"/>
  <c r="K5" i="11" s="1"/>
  <c r="L5" i="11" s="1"/>
  <c r="M5" i="11" s="1"/>
  <c r="N5" i="11" s="1"/>
  <c r="O5" i="11" s="1"/>
  <c r="P5" i="11" s="1"/>
  <c r="Q5" i="11" s="1"/>
  <c r="R5" i="11" s="1"/>
  <c r="S5" i="11" s="1"/>
  <c r="T5" i="11" s="1"/>
  <c r="U5" i="11" s="1"/>
  <c r="V5" i="11" s="1"/>
  <c r="W5" i="11" s="1"/>
  <c r="X5" i="11" s="1"/>
  <c r="Y5" i="11" s="1"/>
  <c r="Z5" i="11" s="1"/>
  <c r="AA5" i="11" s="1"/>
  <c r="AB5" i="11" s="1"/>
  <c r="AC5" i="11" s="1"/>
  <c r="AD5" i="11" s="1"/>
  <c r="AE5" i="11" s="1"/>
  <c r="AF5" i="11" s="1"/>
  <c r="AG5" i="11" s="1"/>
  <c r="AH5" i="11" s="1"/>
  <c r="AI5" i="11" s="1"/>
  <c r="AJ5" i="11" s="1"/>
  <c r="G13" i="11"/>
  <c r="H13" i="11" s="1"/>
  <c r="I13" i="11" s="1"/>
  <c r="J13" i="11" s="1"/>
  <c r="K13" i="11" s="1"/>
  <c r="L13" i="11" s="1"/>
  <c r="M13" i="11" s="1"/>
  <c r="N13" i="11" s="1"/>
  <c r="O13" i="11" s="1"/>
  <c r="P13" i="11" s="1"/>
  <c r="Q13" i="11" s="1"/>
  <c r="R13" i="11" s="1"/>
  <c r="S13" i="11" s="1"/>
  <c r="T13" i="11" s="1"/>
  <c r="U13" i="11" s="1"/>
  <c r="V13" i="11" s="1"/>
  <c r="W13" i="11" s="1"/>
  <c r="X13" i="11" s="1"/>
  <c r="Y13" i="11" s="1"/>
  <c r="Z13" i="11" s="1"/>
  <c r="AA13" i="11" s="1"/>
  <c r="AB13" i="11" s="1"/>
  <c r="AC13" i="11" s="1"/>
  <c r="AD13" i="11" s="1"/>
  <c r="AE13" i="11" s="1"/>
  <c r="AF13" i="11" s="1"/>
  <c r="AG13" i="11" s="1"/>
  <c r="AH13" i="11" s="1"/>
  <c r="AI13" i="11" s="1"/>
  <c r="AJ13" i="11" s="1"/>
  <c r="G21" i="11"/>
  <c r="H21" i="11" s="1"/>
  <c r="I21" i="11" s="1"/>
  <c r="J21" i="11" s="1"/>
  <c r="K21" i="11" s="1"/>
  <c r="L21" i="11" s="1"/>
  <c r="M21" i="11" s="1"/>
  <c r="N21" i="11" s="1"/>
  <c r="O21" i="11" s="1"/>
  <c r="P21" i="11" s="1"/>
  <c r="Q21" i="11" s="1"/>
  <c r="R21" i="11" s="1"/>
  <c r="S21" i="11" s="1"/>
  <c r="T21" i="11" s="1"/>
  <c r="U21" i="11" s="1"/>
  <c r="V21" i="11" s="1"/>
  <c r="W21" i="11" s="1"/>
  <c r="X21" i="11" s="1"/>
  <c r="Y21" i="11" s="1"/>
  <c r="Z21" i="11" s="1"/>
  <c r="AA21" i="11" s="1"/>
  <c r="AB21" i="11" s="1"/>
  <c r="AC21" i="11" s="1"/>
  <c r="AD21" i="11" s="1"/>
  <c r="AE21" i="11" s="1"/>
  <c r="AF21" i="11" s="1"/>
  <c r="AG21" i="11" s="1"/>
  <c r="AH21" i="11" s="1"/>
  <c r="AI21" i="11" s="1"/>
  <c r="AJ21" i="11" s="1"/>
  <c r="G53" i="11"/>
  <c r="H53" i="11" s="1"/>
  <c r="I53" i="11" s="1"/>
  <c r="J53" i="11" s="1"/>
  <c r="K53" i="11" s="1"/>
  <c r="L53" i="11" s="1"/>
  <c r="M53" i="11" s="1"/>
  <c r="N53" i="11" s="1"/>
  <c r="O53" i="11" s="1"/>
  <c r="P53" i="11" s="1"/>
  <c r="Q53" i="11" s="1"/>
  <c r="R53" i="11" s="1"/>
  <c r="S53" i="11" s="1"/>
  <c r="T53" i="11" s="1"/>
  <c r="U53" i="11" s="1"/>
  <c r="V53" i="11" s="1"/>
  <c r="W53" i="11" s="1"/>
  <c r="X53" i="11" s="1"/>
  <c r="Y53" i="11" s="1"/>
  <c r="Z53" i="11" s="1"/>
  <c r="AA53" i="11" s="1"/>
  <c r="AB53" i="11" s="1"/>
  <c r="AC53" i="11" s="1"/>
  <c r="AD53" i="11" s="1"/>
  <c r="AE53" i="11" s="1"/>
  <c r="AF53" i="11" s="1"/>
  <c r="AG53" i="11" s="1"/>
  <c r="AH53" i="11" s="1"/>
  <c r="AI53" i="11" s="1"/>
  <c r="AJ53" i="11" s="1"/>
  <c r="G59" i="11"/>
  <c r="H59" i="11" s="1"/>
  <c r="I59" i="11" s="1"/>
  <c r="J59" i="11" s="1"/>
  <c r="K59" i="11" s="1"/>
  <c r="L59" i="11" s="1"/>
  <c r="M59" i="11" s="1"/>
  <c r="N59" i="11" s="1"/>
  <c r="O59" i="11" s="1"/>
  <c r="P59" i="11" s="1"/>
  <c r="Q59" i="11" s="1"/>
  <c r="R59" i="11" s="1"/>
  <c r="S59" i="11" s="1"/>
  <c r="T59" i="11" s="1"/>
  <c r="U59" i="11" s="1"/>
  <c r="V59" i="11" s="1"/>
  <c r="W59" i="11" s="1"/>
  <c r="X59" i="11" s="1"/>
  <c r="Y59" i="11" s="1"/>
  <c r="Z59" i="11" s="1"/>
  <c r="AA59" i="11" s="1"/>
  <c r="AB59" i="11" s="1"/>
  <c r="AC59" i="11" s="1"/>
  <c r="AD59" i="11" s="1"/>
  <c r="AE59" i="11" s="1"/>
  <c r="AF59" i="11" s="1"/>
  <c r="AG59" i="11" s="1"/>
  <c r="AH59" i="11" s="1"/>
  <c r="AI59" i="11" s="1"/>
  <c r="AJ59" i="11" s="1"/>
  <c r="G63" i="11"/>
  <c r="H63" i="11" s="1"/>
  <c r="I63" i="11" s="1"/>
  <c r="J63" i="11" s="1"/>
  <c r="K63" i="11" s="1"/>
  <c r="L63" i="11" s="1"/>
  <c r="M63" i="11" s="1"/>
  <c r="N63" i="11" s="1"/>
  <c r="O63" i="11" s="1"/>
  <c r="P63" i="11" s="1"/>
  <c r="Q63" i="11" s="1"/>
  <c r="R63" i="11" s="1"/>
  <c r="S63" i="11" s="1"/>
  <c r="T63" i="11" s="1"/>
  <c r="U63" i="11" s="1"/>
  <c r="V63" i="11" s="1"/>
  <c r="W63" i="11" s="1"/>
  <c r="X63" i="11" s="1"/>
  <c r="Y63" i="11" s="1"/>
  <c r="Z63" i="11" s="1"/>
  <c r="AA63" i="11" s="1"/>
  <c r="AB63" i="11" s="1"/>
  <c r="AC63" i="11" s="1"/>
  <c r="AD63" i="11" s="1"/>
  <c r="AE63" i="11" s="1"/>
  <c r="AF63" i="11" s="1"/>
  <c r="AG63" i="11" s="1"/>
  <c r="AH63" i="11" s="1"/>
  <c r="AI63" i="11" s="1"/>
  <c r="AJ63" i="11" s="1"/>
  <c r="G75" i="11"/>
  <c r="H75" i="11" s="1"/>
  <c r="I75" i="11" s="1"/>
  <c r="J75" i="11" s="1"/>
  <c r="K75" i="11" s="1"/>
  <c r="L75" i="11" s="1"/>
  <c r="M75" i="11" s="1"/>
  <c r="N75" i="11" s="1"/>
  <c r="O75" i="11" s="1"/>
  <c r="P75" i="11" s="1"/>
  <c r="Q75" i="11" s="1"/>
  <c r="R75" i="11" s="1"/>
  <c r="S75" i="11" s="1"/>
  <c r="T75" i="11" s="1"/>
  <c r="U75" i="11" s="1"/>
  <c r="V75" i="11" s="1"/>
  <c r="W75" i="11" s="1"/>
  <c r="X75" i="11" s="1"/>
  <c r="Y75" i="11" s="1"/>
  <c r="Z75" i="11" s="1"/>
  <c r="AA75" i="11" s="1"/>
  <c r="AB75" i="11" s="1"/>
  <c r="AC75" i="11" s="1"/>
  <c r="AD75" i="11" s="1"/>
  <c r="AE75" i="11" s="1"/>
  <c r="AF75" i="11" s="1"/>
  <c r="AG75" i="11" s="1"/>
  <c r="AH75" i="11" s="1"/>
  <c r="AI75" i="11" s="1"/>
  <c r="AJ75" i="11" s="1"/>
  <c r="G91" i="11"/>
  <c r="H91" i="11" s="1"/>
  <c r="I91" i="11" s="1"/>
  <c r="J91" i="11" s="1"/>
  <c r="K91" i="11" s="1"/>
  <c r="L91" i="11" s="1"/>
  <c r="M91" i="11" s="1"/>
  <c r="N91" i="11" s="1"/>
  <c r="O91" i="11" s="1"/>
  <c r="P91" i="11" s="1"/>
  <c r="Q91" i="11" s="1"/>
  <c r="R91" i="11" s="1"/>
  <c r="S91" i="11" s="1"/>
  <c r="T91" i="11" s="1"/>
  <c r="U91" i="11" s="1"/>
  <c r="V91" i="11" s="1"/>
  <c r="W91" i="11" s="1"/>
  <c r="X91" i="11" s="1"/>
  <c r="Y91" i="11" s="1"/>
  <c r="Z91" i="11" s="1"/>
  <c r="AA91" i="11" s="1"/>
  <c r="AB91" i="11" s="1"/>
  <c r="AC91" i="11" s="1"/>
  <c r="AD91" i="11" s="1"/>
  <c r="AE91" i="11" s="1"/>
  <c r="AF91" i="11" s="1"/>
  <c r="AG91" i="11" s="1"/>
  <c r="AH91" i="11" s="1"/>
  <c r="AI91" i="11" s="1"/>
  <c r="AJ91" i="11" s="1"/>
  <c r="G97" i="11"/>
  <c r="H97" i="11" s="1"/>
  <c r="I97" i="11" s="1"/>
  <c r="J97" i="11" s="1"/>
  <c r="K97" i="11" s="1"/>
  <c r="L97" i="11" s="1"/>
  <c r="M97" i="11" s="1"/>
  <c r="N97" i="11" s="1"/>
  <c r="O97" i="11" s="1"/>
  <c r="P97" i="11" s="1"/>
  <c r="Q97" i="11" s="1"/>
  <c r="R97" i="11" s="1"/>
  <c r="S97" i="11" s="1"/>
  <c r="T97" i="11" s="1"/>
  <c r="U97" i="11" s="1"/>
  <c r="V97" i="11" s="1"/>
  <c r="W97" i="11" s="1"/>
  <c r="X97" i="11" s="1"/>
  <c r="Y97" i="11" s="1"/>
  <c r="Z97" i="11" s="1"/>
  <c r="AA97" i="11" s="1"/>
  <c r="AB97" i="11" s="1"/>
  <c r="AC97" i="11" s="1"/>
  <c r="AD97" i="11" s="1"/>
  <c r="AE97" i="11" s="1"/>
  <c r="AF97" i="11" s="1"/>
  <c r="AG97" i="11" s="1"/>
  <c r="AH97" i="11" s="1"/>
  <c r="AI97" i="11" s="1"/>
  <c r="AJ97" i="11" s="1"/>
  <c r="G67" i="11"/>
  <c r="H67" i="11" s="1"/>
  <c r="I67" i="11" s="1"/>
  <c r="J67" i="11" s="1"/>
  <c r="K67" i="11" s="1"/>
  <c r="L67" i="11" s="1"/>
  <c r="M67" i="11" s="1"/>
  <c r="N67" i="11" s="1"/>
  <c r="O67" i="11" s="1"/>
  <c r="P67" i="11" s="1"/>
  <c r="Q67" i="11" s="1"/>
  <c r="R67" i="11" s="1"/>
  <c r="S67" i="11" s="1"/>
  <c r="T67" i="11" s="1"/>
  <c r="U67" i="11" s="1"/>
  <c r="V67" i="11" s="1"/>
  <c r="W67" i="11" s="1"/>
  <c r="X67" i="11" s="1"/>
  <c r="Y67" i="11" s="1"/>
  <c r="Z67" i="11" s="1"/>
  <c r="AA67" i="11" s="1"/>
  <c r="AB67" i="11" s="1"/>
  <c r="AC67" i="11" s="1"/>
  <c r="AD67" i="11" s="1"/>
  <c r="AE67" i="11" s="1"/>
  <c r="AF67" i="11" s="1"/>
  <c r="AG67" i="11" s="1"/>
  <c r="AH67" i="11" s="1"/>
  <c r="AI67" i="11" s="1"/>
  <c r="AJ67" i="11" s="1"/>
  <c r="G95" i="11"/>
  <c r="H95" i="11" s="1"/>
  <c r="I95" i="11" s="1"/>
  <c r="J95" i="11" s="1"/>
  <c r="K95" i="11" s="1"/>
  <c r="L95" i="11" s="1"/>
  <c r="M95" i="11" s="1"/>
  <c r="N95" i="11" s="1"/>
  <c r="O95" i="11" s="1"/>
  <c r="P95" i="11" s="1"/>
  <c r="Q95" i="11" s="1"/>
  <c r="R95" i="11" s="1"/>
  <c r="S95" i="11" s="1"/>
  <c r="T95" i="11" s="1"/>
  <c r="U95" i="11" s="1"/>
  <c r="V95" i="11" s="1"/>
  <c r="W95" i="11" s="1"/>
  <c r="X95" i="11" s="1"/>
  <c r="Y95" i="11" s="1"/>
  <c r="Z95" i="11" s="1"/>
  <c r="AA95" i="11" s="1"/>
  <c r="AB95" i="11" s="1"/>
  <c r="AC95" i="11" s="1"/>
  <c r="AD95" i="11" s="1"/>
  <c r="AE95" i="11" s="1"/>
  <c r="AF95" i="11" s="1"/>
  <c r="AG95" i="11" s="1"/>
  <c r="AH95" i="11" s="1"/>
  <c r="AI95" i="11" s="1"/>
  <c r="AJ95" i="11" s="1"/>
  <c r="G27" i="11"/>
  <c r="H27" i="11" s="1"/>
  <c r="I27" i="11" s="1"/>
  <c r="J27" i="11" s="1"/>
  <c r="K27" i="11" s="1"/>
  <c r="L27" i="11" s="1"/>
  <c r="M27" i="11" s="1"/>
  <c r="N27" i="11" s="1"/>
  <c r="O27" i="11" s="1"/>
  <c r="P27" i="11" s="1"/>
  <c r="Q27" i="11" s="1"/>
  <c r="R27" i="11" s="1"/>
  <c r="S27" i="11" s="1"/>
  <c r="T27" i="11" s="1"/>
  <c r="U27" i="11" s="1"/>
  <c r="V27" i="11" s="1"/>
  <c r="W27" i="11" s="1"/>
  <c r="X27" i="11" s="1"/>
  <c r="Y27" i="11" s="1"/>
  <c r="Z27" i="11" s="1"/>
  <c r="AA27" i="11" s="1"/>
  <c r="AB27" i="11" s="1"/>
  <c r="AC27" i="11" s="1"/>
  <c r="AD27" i="11" s="1"/>
  <c r="AE27" i="11" s="1"/>
  <c r="AF27" i="11" s="1"/>
  <c r="AG27" i="11" s="1"/>
  <c r="AH27" i="11" s="1"/>
  <c r="AI27" i="11" s="1"/>
  <c r="AJ27" i="11" s="1"/>
  <c r="H30" i="11"/>
  <c r="I30" i="11" s="1"/>
  <c r="J30" i="11" s="1"/>
  <c r="K30" i="11" s="1"/>
  <c r="L30" i="11" s="1"/>
  <c r="M30" i="11" s="1"/>
  <c r="N30" i="11" s="1"/>
  <c r="O30" i="11" s="1"/>
  <c r="P30" i="11" s="1"/>
  <c r="Q30" i="11" s="1"/>
  <c r="R30" i="11" s="1"/>
  <c r="S30" i="11" s="1"/>
  <c r="T30" i="11" s="1"/>
  <c r="U30" i="11" s="1"/>
  <c r="V30" i="11" s="1"/>
  <c r="W30" i="11" s="1"/>
  <c r="X30" i="11" s="1"/>
  <c r="Y30" i="11" s="1"/>
  <c r="Z30" i="11" s="1"/>
  <c r="AA30" i="11" s="1"/>
  <c r="AB30" i="11" s="1"/>
  <c r="AC30" i="11" s="1"/>
  <c r="AD30" i="11" s="1"/>
  <c r="AE30" i="11" s="1"/>
  <c r="AF30" i="11" s="1"/>
  <c r="AG30" i="11" s="1"/>
  <c r="AH30" i="11" s="1"/>
  <c r="AI30" i="11" s="1"/>
  <c r="AJ30" i="11" s="1"/>
  <c r="G39" i="11"/>
  <c r="H38" i="11"/>
  <c r="I38" i="11" s="1"/>
  <c r="J38" i="11" s="1"/>
  <c r="K38" i="11" s="1"/>
  <c r="L38" i="11" s="1"/>
  <c r="M38" i="11" s="1"/>
  <c r="N38" i="11" s="1"/>
  <c r="O38" i="11" s="1"/>
  <c r="P38" i="11" s="1"/>
  <c r="Q38" i="11" s="1"/>
  <c r="R38" i="11" s="1"/>
  <c r="S38" i="11" s="1"/>
  <c r="T38" i="11" s="1"/>
  <c r="U38" i="11" s="1"/>
  <c r="V38" i="11" s="1"/>
  <c r="W38" i="11" s="1"/>
  <c r="X38" i="11" s="1"/>
  <c r="Y38" i="11" s="1"/>
  <c r="Z38" i="11" s="1"/>
  <c r="AA38" i="11" s="1"/>
  <c r="AB38" i="11" s="1"/>
  <c r="AC38" i="11" s="1"/>
  <c r="AD38" i="11" s="1"/>
  <c r="AE38" i="11" s="1"/>
  <c r="AF38" i="11" s="1"/>
  <c r="AG38" i="11" s="1"/>
  <c r="AH38" i="11" s="1"/>
  <c r="AI38" i="11" s="1"/>
  <c r="AJ38" i="11" s="1"/>
  <c r="H37" i="11"/>
  <c r="I37" i="11" s="1"/>
  <c r="J37" i="11" s="1"/>
  <c r="K37" i="11" s="1"/>
  <c r="L37" i="11" s="1"/>
  <c r="M37" i="11" s="1"/>
  <c r="N37" i="11" s="1"/>
  <c r="O37" i="11" s="1"/>
  <c r="P37" i="11" s="1"/>
  <c r="Q37" i="11" s="1"/>
  <c r="R37" i="11" s="1"/>
  <c r="S37" i="11" s="1"/>
  <c r="T37" i="11" s="1"/>
  <c r="U37" i="11" s="1"/>
  <c r="V37" i="11" s="1"/>
  <c r="W37" i="11" s="1"/>
  <c r="X37" i="11" s="1"/>
  <c r="Y37" i="11" s="1"/>
  <c r="Z37" i="11" s="1"/>
  <c r="AA37" i="11" s="1"/>
  <c r="AB37" i="11" s="1"/>
  <c r="AC37" i="11" s="1"/>
  <c r="AD37" i="11" s="1"/>
  <c r="AE37" i="11" s="1"/>
  <c r="AF37" i="11" s="1"/>
  <c r="AG37" i="11" s="1"/>
  <c r="AH37" i="11" s="1"/>
  <c r="AI37" i="11" s="1"/>
  <c r="AJ37" i="11" s="1"/>
  <c r="H35" i="11"/>
  <c r="I35" i="11" s="1"/>
  <c r="J35" i="11" s="1"/>
  <c r="K35" i="11" s="1"/>
  <c r="L35" i="11" s="1"/>
  <c r="M35" i="11" s="1"/>
  <c r="N35" i="11" s="1"/>
  <c r="O35" i="11" s="1"/>
  <c r="P35" i="11" s="1"/>
  <c r="Q35" i="11" s="1"/>
  <c r="R35" i="11" s="1"/>
  <c r="S35" i="11" s="1"/>
  <c r="T35" i="11" s="1"/>
  <c r="U35" i="11" s="1"/>
  <c r="V35" i="11" s="1"/>
  <c r="W35" i="11" s="1"/>
  <c r="X35" i="11" s="1"/>
  <c r="Y35" i="11" s="1"/>
  <c r="Z35" i="11" s="1"/>
  <c r="AA35" i="11" s="1"/>
  <c r="AB35" i="11" s="1"/>
  <c r="AC35" i="11" s="1"/>
  <c r="AD35" i="11" s="1"/>
  <c r="AE35" i="11" s="1"/>
  <c r="AF35" i="11" s="1"/>
  <c r="AG35" i="11" s="1"/>
  <c r="AH35" i="11" s="1"/>
  <c r="AI35" i="11" s="1"/>
  <c r="AJ35" i="11" s="1"/>
  <c r="G43" i="11"/>
  <c r="H42" i="11"/>
  <c r="I42" i="11" s="1"/>
  <c r="J42" i="11" s="1"/>
  <c r="K42" i="11" s="1"/>
  <c r="L42" i="11" s="1"/>
  <c r="M42" i="11" s="1"/>
  <c r="N42" i="11" s="1"/>
  <c r="O42" i="11" s="1"/>
  <c r="P42" i="11" s="1"/>
  <c r="Q42" i="11" s="1"/>
  <c r="R42" i="11" s="1"/>
  <c r="S42" i="11" s="1"/>
  <c r="T42" i="11" s="1"/>
  <c r="U42" i="11" s="1"/>
  <c r="V42" i="11" s="1"/>
  <c r="W42" i="11" s="1"/>
  <c r="X42" i="11" s="1"/>
  <c r="Y42" i="11" s="1"/>
  <c r="Z42" i="11" s="1"/>
  <c r="AA42" i="11" s="1"/>
  <c r="AB42" i="11" s="1"/>
  <c r="AC42" i="11" s="1"/>
  <c r="AD42" i="11" s="1"/>
  <c r="AE42" i="11" s="1"/>
  <c r="AF42" i="11" s="1"/>
  <c r="AG42" i="11" s="1"/>
  <c r="AH42" i="11" s="1"/>
  <c r="AI42" i="11" s="1"/>
  <c r="AJ42" i="11" s="1"/>
  <c r="G77" i="11"/>
  <c r="H76" i="11"/>
  <c r="I76" i="11" s="1"/>
  <c r="J76" i="11" s="1"/>
  <c r="K76" i="11" s="1"/>
  <c r="L76" i="11" s="1"/>
  <c r="M76" i="11" s="1"/>
  <c r="N76" i="11" s="1"/>
  <c r="O76" i="11" s="1"/>
  <c r="P76" i="11" s="1"/>
  <c r="Q76" i="11" s="1"/>
  <c r="R76" i="11" s="1"/>
  <c r="S76" i="11" s="1"/>
  <c r="T76" i="11" s="1"/>
  <c r="U76" i="11" s="1"/>
  <c r="V76" i="11" s="1"/>
  <c r="W76" i="11" s="1"/>
  <c r="X76" i="11" s="1"/>
  <c r="Y76" i="11" s="1"/>
  <c r="Z76" i="11" s="1"/>
  <c r="AA76" i="11" s="1"/>
  <c r="AB76" i="11" s="1"/>
  <c r="AC76" i="11" s="1"/>
  <c r="AD76" i="11" s="1"/>
  <c r="AE76" i="11" s="1"/>
  <c r="AF76" i="11" s="1"/>
  <c r="AG76" i="11" s="1"/>
  <c r="AH76" i="11" s="1"/>
  <c r="AI76" i="11" s="1"/>
  <c r="AJ76" i="11" s="1"/>
  <c r="G51" i="11"/>
  <c r="H50" i="11"/>
  <c r="I50" i="11" s="1"/>
  <c r="J50" i="11" s="1"/>
  <c r="K50" i="11" s="1"/>
  <c r="L50" i="11" s="1"/>
  <c r="M50" i="11" s="1"/>
  <c r="N50" i="11" s="1"/>
  <c r="O50" i="11" s="1"/>
  <c r="P50" i="11" s="1"/>
  <c r="Q50" i="11" s="1"/>
  <c r="R50" i="11" s="1"/>
  <c r="S50" i="11" s="1"/>
  <c r="T50" i="11" s="1"/>
  <c r="U50" i="11" s="1"/>
  <c r="V50" i="11" s="1"/>
  <c r="W50" i="11" s="1"/>
  <c r="X50" i="11" s="1"/>
  <c r="Y50" i="11" s="1"/>
  <c r="Z50" i="11" s="1"/>
  <c r="AA50" i="11" s="1"/>
  <c r="AB50" i="11" s="1"/>
  <c r="AC50" i="11" s="1"/>
  <c r="AD50" i="11" s="1"/>
  <c r="AE50" i="11" s="1"/>
  <c r="AF50" i="11" s="1"/>
  <c r="AG50" i="11" s="1"/>
  <c r="AH50" i="11" s="1"/>
  <c r="AI50" i="11" s="1"/>
  <c r="AJ50" i="11" s="1"/>
  <c r="G69" i="11"/>
  <c r="H68" i="11"/>
  <c r="I68" i="11" s="1"/>
  <c r="J68" i="11" s="1"/>
  <c r="K68" i="11" s="1"/>
  <c r="L68" i="11" s="1"/>
  <c r="M68" i="11" s="1"/>
  <c r="N68" i="11" s="1"/>
  <c r="O68" i="11" s="1"/>
  <c r="P68" i="11" s="1"/>
  <c r="Q68" i="11" s="1"/>
  <c r="R68" i="11" s="1"/>
  <c r="S68" i="11" s="1"/>
  <c r="T68" i="11" s="1"/>
  <c r="U68" i="11" s="1"/>
  <c r="V68" i="11" s="1"/>
  <c r="W68" i="11" s="1"/>
  <c r="X68" i="11" s="1"/>
  <c r="Y68" i="11" s="1"/>
  <c r="Z68" i="11" s="1"/>
  <c r="AA68" i="11" s="1"/>
  <c r="AB68" i="11" s="1"/>
  <c r="AC68" i="11" s="1"/>
  <c r="AD68" i="11" s="1"/>
  <c r="AE68" i="11" s="1"/>
  <c r="AF68" i="11" s="1"/>
  <c r="AG68" i="11" s="1"/>
  <c r="AH68" i="11" s="1"/>
  <c r="AI68" i="11" s="1"/>
  <c r="AJ68" i="11" s="1"/>
  <c r="G81" i="11"/>
  <c r="H81" i="11" s="1"/>
  <c r="I81" i="11" s="1"/>
  <c r="J81" i="11" s="1"/>
  <c r="K81" i="11" s="1"/>
  <c r="L81" i="11" s="1"/>
  <c r="M81" i="11" s="1"/>
  <c r="N81" i="11" s="1"/>
  <c r="O81" i="11" s="1"/>
  <c r="P81" i="11" s="1"/>
  <c r="Q81" i="11" s="1"/>
  <c r="R81" i="11" s="1"/>
  <c r="S81" i="11" s="1"/>
  <c r="T81" i="11" s="1"/>
  <c r="U81" i="11" s="1"/>
  <c r="V81" i="11" s="1"/>
  <c r="W81" i="11" s="1"/>
  <c r="X81" i="11" s="1"/>
  <c r="Y81" i="11" s="1"/>
  <c r="Z81" i="11" s="1"/>
  <c r="AA81" i="11" s="1"/>
  <c r="AB81" i="11" s="1"/>
  <c r="AC81" i="11" s="1"/>
  <c r="AD81" i="11" s="1"/>
  <c r="AE81" i="11" s="1"/>
  <c r="AF81" i="11" s="1"/>
  <c r="AG81" i="11" s="1"/>
  <c r="AH81" i="11" s="1"/>
  <c r="AI81" i="11" s="1"/>
  <c r="AJ81" i="11" s="1"/>
  <c r="G87" i="11"/>
  <c r="H87" i="11" s="1"/>
  <c r="I87" i="11" s="1"/>
  <c r="J87" i="11" s="1"/>
  <c r="K87" i="11" s="1"/>
  <c r="L87" i="11" s="1"/>
  <c r="M87" i="11" s="1"/>
  <c r="N87" i="11" s="1"/>
  <c r="O87" i="11" s="1"/>
  <c r="P87" i="11" s="1"/>
  <c r="Q87" i="11" s="1"/>
  <c r="R87" i="11" s="1"/>
  <c r="S87" i="11" s="1"/>
  <c r="T87" i="11" s="1"/>
  <c r="U87" i="11" s="1"/>
  <c r="V87" i="11" s="1"/>
  <c r="W87" i="11" s="1"/>
  <c r="X87" i="11" s="1"/>
  <c r="Y87" i="11" s="1"/>
  <c r="Z87" i="11" s="1"/>
  <c r="AA87" i="11" s="1"/>
  <c r="AB87" i="11" s="1"/>
  <c r="AC87" i="11" s="1"/>
  <c r="AD87" i="11" s="1"/>
  <c r="AE87" i="11" s="1"/>
  <c r="AF87" i="11" s="1"/>
  <c r="AG87" i="11" s="1"/>
  <c r="AH87" i="11" s="1"/>
  <c r="AI87" i="11" s="1"/>
  <c r="AJ87" i="11" s="1"/>
  <c r="H93" i="11"/>
  <c r="I93" i="11" s="1"/>
  <c r="J93" i="11" s="1"/>
  <c r="K93" i="11" s="1"/>
  <c r="L93" i="11" s="1"/>
  <c r="M93" i="11" s="1"/>
  <c r="N93" i="11" s="1"/>
  <c r="O93" i="11" s="1"/>
  <c r="P93" i="11" s="1"/>
  <c r="Q93" i="11" s="1"/>
  <c r="R93" i="11" s="1"/>
  <c r="S93" i="11" s="1"/>
  <c r="T93" i="11" s="1"/>
  <c r="U93" i="11" s="1"/>
  <c r="V93" i="11" s="1"/>
  <c r="W93" i="11" s="1"/>
  <c r="X93" i="11" s="1"/>
  <c r="Y93" i="11" s="1"/>
  <c r="Z93" i="11" s="1"/>
  <c r="AA93" i="11" s="1"/>
  <c r="AB93" i="11" s="1"/>
  <c r="AC93" i="11" s="1"/>
  <c r="AD93" i="11" s="1"/>
  <c r="AE93" i="11" s="1"/>
  <c r="AF93" i="11" s="1"/>
  <c r="AG93" i="11" s="1"/>
  <c r="AH93" i="11" s="1"/>
  <c r="AI93" i="11" s="1"/>
  <c r="AJ93" i="11" s="1"/>
  <c r="E7" i="10"/>
  <c r="E9" i="10"/>
  <c r="E11" i="10"/>
  <c r="E13" i="10"/>
  <c r="E15" i="10"/>
  <c r="E17" i="10"/>
  <c r="E19" i="10"/>
  <c r="E21" i="10"/>
  <c r="E23" i="10"/>
  <c r="E25" i="10"/>
  <c r="E29" i="10"/>
  <c r="E31" i="10"/>
  <c r="E33" i="10"/>
  <c r="E35" i="10"/>
  <c r="E37" i="10"/>
  <c r="E39" i="10"/>
  <c r="E41" i="10"/>
  <c r="E43" i="10"/>
  <c r="E45" i="10"/>
  <c r="E47" i="10"/>
  <c r="E49" i="10"/>
  <c r="E51" i="10"/>
  <c r="E53" i="10"/>
  <c r="E55" i="10"/>
  <c r="E57" i="10"/>
  <c r="E59" i="10"/>
  <c r="E61" i="10"/>
  <c r="E63" i="10"/>
  <c r="E65" i="10"/>
  <c r="E67" i="10"/>
  <c r="E69" i="10"/>
  <c r="E71" i="10"/>
  <c r="E73" i="10"/>
  <c r="E75" i="10"/>
  <c r="E77" i="10"/>
  <c r="E79" i="10"/>
  <c r="E81" i="10"/>
  <c r="E83" i="10"/>
  <c r="E85" i="10"/>
  <c r="E87" i="10"/>
  <c r="E89" i="10"/>
  <c r="E91" i="10"/>
  <c r="E93" i="10"/>
  <c r="E95" i="10"/>
  <c r="E97" i="10"/>
  <c r="E5" i="10"/>
  <c r="H67" i="12" l="1"/>
  <c r="I67" i="12" s="1"/>
  <c r="J67" i="12" s="1"/>
  <c r="K67" i="12" s="1"/>
  <c r="L67" i="12" s="1"/>
  <c r="M67" i="12" s="1"/>
  <c r="N67" i="12" s="1"/>
  <c r="O67" i="12" s="1"/>
  <c r="P67" i="12" s="1"/>
  <c r="Q67" i="12" s="1"/>
  <c r="R67" i="12" s="1"/>
  <c r="S67" i="12" s="1"/>
  <c r="T67" i="12" s="1"/>
  <c r="U67" i="12" s="1"/>
  <c r="V67" i="12" s="1"/>
  <c r="W67" i="12" s="1"/>
  <c r="X67" i="12" s="1"/>
  <c r="Y67" i="12" s="1"/>
  <c r="Z67" i="12" s="1"/>
  <c r="AA67" i="12" s="1"/>
  <c r="AB67" i="12" s="1"/>
  <c r="AC67" i="12" s="1"/>
  <c r="AD67" i="12" s="1"/>
  <c r="AE67" i="12" s="1"/>
  <c r="AF67" i="12" s="1"/>
  <c r="AG67" i="12" s="1"/>
  <c r="AH67" i="12" s="1"/>
  <c r="AI67" i="12" s="1"/>
  <c r="AJ67" i="12" s="1"/>
  <c r="H35" i="12"/>
  <c r="I35" i="12" s="1"/>
  <c r="J35" i="12" s="1"/>
  <c r="K35" i="12" s="1"/>
  <c r="L35" i="12" s="1"/>
  <c r="M35" i="12" s="1"/>
  <c r="N35" i="12" s="1"/>
  <c r="O35" i="12" s="1"/>
  <c r="P35" i="12" s="1"/>
  <c r="Q35" i="12" s="1"/>
  <c r="R35" i="12" s="1"/>
  <c r="S35" i="12" s="1"/>
  <c r="T35" i="12" s="1"/>
  <c r="U35" i="12" s="1"/>
  <c r="V35" i="12" s="1"/>
  <c r="W35" i="12" s="1"/>
  <c r="X35" i="12" s="1"/>
  <c r="Y35" i="12" s="1"/>
  <c r="Z35" i="12" s="1"/>
  <c r="AA35" i="12" s="1"/>
  <c r="AB35" i="12" s="1"/>
  <c r="AC35" i="12" s="1"/>
  <c r="AD35" i="12" s="1"/>
  <c r="AE35" i="12" s="1"/>
  <c r="AF35" i="12" s="1"/>
  <c r="AG35" i="12" s="1"/>
  <c r="AH35" i="12" s="1"/>
  <c r="AI35" i="12" s="1"/>
  <c r="AJ35" i="12" s="1"/>
  <c r="H7" i="12"/>
  <c r="I7" i="12" s="1"/>
  <c r="J7" i="12" s="1"/>
  <c r="K7" i="12" s="1"/>
  <c r="L7" i="12" s="1"/>
  <c r="M7" i="12" s="1"/>
  <c r="N7" i="12" s="1"/>
  <c r="O7" i="12" s="1"/>
  <c r="P7" i="12" s="1"/>
  <c r="Q7" i="12" s="1"/>
  <c r="R7" i="12" s="1"/>
  <c r="S7" i="12" s="1"/>
  <c r="T7" i="12" s="1"/>
  <c r="U7" i="12" s="1"/>
  <c r="V7" i="12" s="1"/>
  <c r="W7" i="12" s="1"/>
  <c r="X7" i="12" s="1"/>
  <c r="Y7" i="12" s="1"/>
  <c r="Z7" i="12" s="1"/>
  <c r="AA7" i="12" s="1"/>
  <c r="AB7" i="12" s="1"/>
  <c r="AC7" i="12" s="1"/>
  <c r="AD7" i="12" s="1"/>
  <c r="AE7" i="12" s="1"/>
  <c r="AF7" i="12" s="1"/>
  <c r="AG7" i="12" s="1"/>
  <c r="AH7" i="12" s="1"/>
  <c r="AI7" i="12" s="1"/>
  <c r="AJ7" i="12" s="1"/>
  <c r="H49" i="11"/>
  <c r="I49" i="11" s="1"/>
  <c r="J49" i="11" s="1"/>
  <c r="K49" i="11" s="1"/>
  <c r="L49" i="11" s="1"/>
  <c r="M49" i="11" s="1"/>
  <c r="N49" i="11" s="1"/>
  <c r="O49" i="11" s="1"/>
  <c r="P49" i="11" s="1"/>
  <c r="Q49" i="11" s="1"/>
  <c r="R49" i="11" s="1"/>
  <c r="S49" i="11" s="1"/>
  <c r="T49" i="11" s="1"/>
  <c r="U49" i="11" s="1"/>
  <c r="V49" i="11" s="1"/>
  <c r="W49" i="11" s="1"/>
  <c r="X49" i="11" s="1"/>
  <c r="Y49" i="11" s="1"/>
  <c r="Z49" i="11" s="1"/>
  <c r="AA49" i="11" s="1"/>
  <c r="AB49" i="11" s="1"/>
  <c r="AC49" i="11" s="1"/>
  <c r="AD49" i="11" s="1"/>
  <c r="AE49" i="11" s="1"/>
  <c r="AF49" i="11" s="1"/>
  <c r="AG49" i="11" s="1"/>
  <c r="AH49" i="11" s="1"/>
  <c r="AI49" i="11" s="1"/>
  <c r="AJ49" i="11" s="1"/>
  <c r="H91" i="12"/>
  <c r="I91" i="12" s="1"/>
  <c r="J91" i="12" s="1"/>
  <c r="K91" i="12" s="1"/>
  <c r="L91" i="12" s="1"/>
  <c r="M91" i="12" s="1"/>
  <c r="N91" i="12" s="1"/>
  <c r="O91" i="12" s="1"/>
  <c r="P91" i="12" s="1"/>
  <c r="Q91" i="12" s="1"/>
  <c r="R91" i="12" s="1"/>
  <c r="S91" i="12" s="1"/>
  <c r="T91" i="12" s="1"/>
  <c r="U91" i="12" s="1"/>
  <c r="V91" i="12" s="1"/>
  <c r="W91" i="12" s="1"/>
  <c r="X91" i="12" s="1"/>
  <c r="Y91" i="12" s="1"/>
  <c r="Z91" i="12" s="1"/>
  <c r="AA91" i="12" s="1"/>
  <c r="AB91" i="12" s="1"/>
  <c r="AC91" i="12" s="1"/>
  <c r="AD91" i="12" s="1"/>
  <c r="AE91" i="12" s="1"/>
  <c r="AF91" i="12" s="1"/>
  <c r="AG91" i="12" s="1"/>
  <c r="AH91" i="12" s="1"/>
  <c r="AI91" i="12" s="1"/>
  <c r="AJ91" i="12" s="1"/>
  <c r="H39" i="11"/>
  <c r="I39" i="11" s="1"/>
  <c r="J39" i="11" s="1"/>
  <c r="K39" i="11" s="1"/>
  <c r="L39" i="11" s="1"/>
  <c r="M39" i="11" s="1"/>
  <c r="N39" i="11" s="1"/>
  <c r="O39" i="11" s="1"/>
  <c r="P39" i="11" s="1"/>
  <c r="Q39" i="11" s="1"/>
  <c r="R39" i="11" s="1"/>
  <c r="S39" i="11" s="1"/>
  <c r="T39" i="11" s="1"/>
  <c r="U39" i="11" s="1"/>
  <c r="V39" i="11" s="1"/>
  <c r="W39" i="11" s="1"/>
  <c r="X39" i="11" s="1"/>
  <c r="Y39" i="11" s="1"/>
  <c r="Z39" i="11" s="1"/>
  <c r="AA39" i="11" s="1"/>
  <c r="AB39" i="11" s="1"/>
  <c r="AC39" i="11" s="1"/>
  <c r="AD39" i="11" s="1"/>
  <c r="AE39" i="11" s="1"/>
  <c r="AF39" i="11" s="1"/>
  <c r="AG39" i="11" s="1"/>
  <c r="AH39" i="11" s="1"/>
  <c r="AI39" i="11" s="1"/>
  <c r="AJ39" i="11" s="1"/>
  <c r="H75" i="12"/>
  <c r="I75" i="12" s="1"/>
  <c r="J75" i="12" s="1"/>
  <c r="K75" i="12" s="1"/>
  <c r="L75" i="12" s="1"/>
  <c r="M75" i="12" s="1"/>
  <c r="N75" i="12" s="1"/>
  <c r="O75" i="12" s="1"/>
  <c r="P75" i="12" s="1"/>
  <c r="Q75" i="12" s="1"/>
  <c r="R75" i="12" s="1"/>
  <c r="S75" i="12" s="1"/>
  <c r="T75" i="12" s="1"/>
  <c r="U75" i="12" s="1"/>
  <c r="V75" i="12" s="1"/>
  <c r="W75" i="12" s="1"/>
  <c r="X75" i="12" s="1"/>
  <c r="Y75" i="12" s="1"/>
  <c r="Z75" i="12" s="1"/>
  <c r="AA75" i="12" s="1"/>
  <c r="AB75" i="12" s="1"/>
  <c r="AC75" i="12" s="1"/>
  <c r="AD75" i="12" s="1"/>
  <c r="AE75" i="12" s="1"/>
  <c r="AF75" i="12" s="1"/>
  <c r="AG75" i="12" s="1"/>
  <c r="AH75" i="12" s="1"/>
  <c r="AI75" i="12" s="1"/>
  <c r="AJ75" i="12" s="1"/>
  <c r="H61" i="12"/>
  <c r="I61" i="12" s="1"/>
  <c r="J61" i="12" s="1"/>
  <c r="K61" i="12" s="1"/>
  <c r="L61" i="12" s="1"/>
  <c r="M61" i="12" s="1"/>
  <c r="N61" i="12" s="1"/>
  <c r="O61" i="12" s="1"/>
  <c r="P61" i="12" s="1"/>
  <c r="Q61" i="12" s="1"/>
  <c r="R61" i="12" s="1"/>
  <c r="S61" i="12" s="1"/>
  <c r="T61" i="12" s="1"/>
  <c r="U61" i="12" s="1"/>
  <c r="V61" i="12" s="1"/>
  <c r="W61" i="12" s="1"/>
  <c r="X61" i="12" s="1"/>
  <c r="Y61" i="12" s="1"/>
  <c r="Z61" i="12" s="1"/>
  <c r="AA61" i="12" s="1"/>
  <c r="AB61" i="12" s="1"/>
  <c r="AC61" i="12" s="1"/>
  <c r="AD61" i="12" s="1"/>
  <c r="AE61" i="12" s="1"/>
  <c r="AF61" i="12" s="1"/>
  <c r="AG61" i="12" s="1"/>
  <c r="AH61" i="12" s="1"/>
  <c r="AI61" i="12" s="1"/>
  <c r="AJ61" i="12" s="1"/>
  <c r="H69" i="12"/>
  <c r="I69" i="12" s="1"/>
  <c r="J69" i="12" s="1"/>
  <c r="K69" i="12" s="1"/>
  <c r="L69" i="12" s="1"/>
  <c r="M69" i="12" s="1"/>
  <c r="N69" i="12" s="1"/>
  <c r="O69" i="12" s="1"/>
  <c r="P69" i="12" s="1"/>
  <c r="Q69" i="12" s="1"/>
  <c r="R69" i="12" s="1"/>
  <c r="S69" i="12" s="1"/>
  <c r="T69" i="12" s="1"/>
  <c r="U69" i="12" s="1"/>
  <c r="V69" i="12" s="1"/>
  <c r="W69" i="12" s="1"/>
  <c r="X69" i="12" s="1"/>
  <c r="Y69" i="12" s="1"/>
  <c r="Z69" i="12" s="1"/>
  <c r="AA69" i="12" s="1"/>
  <c r="AB69" i="12" s="1"/>
  <c r="AC69" i="12" s="1"/>
  <c r="AD69" i="12" s="1"/>
  <c r="AE69" i="12" s="1"/>
  <c r="AF69" i="12" s="1"/>
  <c r="AG69" i="12" s="1"/>
  <c r="AH69" i="12" s="1"/>
  <c r="AI69" i="12" s="1"/>
  <c r="AJ69" i="12" s="1"/>
  <c r="H27" i="12"/>
  <c r="I27" i="12" s="1"/>
  <c r="J27" i="12" s="1"/>
  <c r="K27" i="12" s="1"/>
  <c r="L27" i="12" s="1"/>
  <c r="M27" i="12" s="1"/>
  <c r="N27" i="12" s="1"/>
  <c r="O27" i="12" s="1"/>
  <c r="P27" i="12" s="1"/>
  <c r="Q27" i="12" s="1"/>
  <c r="R27" i="12" s="1"/>
  <c r="S27" i="12" s="1"/>
  <c r="T27" i="12" s="1"/>
  <c r="U27" i="12" s="1"/>
  <c r="V27" i="12" s="1"/>
  <c r="W27" i="12" s="1"/>
  <c r="X27" i="12" s="1"/>
  <c r="Y27" i="12" s="1"/>
  <c r="Z27" i="12" s="1"/>
  <c r="AA27" i="12" s="1"/>
  <c r="AB27" i="12" s="1"/>
  <c r="AC27" i="12" s="1"/>
  <c r="AD27" i="12" s="1"/>
  <c r="AE27" i="12" s="1"/>
  <c r="AF27" i="12" s="1"/>
  <c r="AG27" i="12" s="1"/>
  <c r="AH27" i="12" s="1"/>
  <c r="AI27" i="12" s="1"/>
  <c r="AJ27" i="12" s="1"/>
  <c r="H69" i="11"/>
  <c r="I69" i="11" s="1"/>
  <c r="J69" i="11" s="1"/>
  <c r="K69" i="11" s="1"/>
  <c r="L69" i="11" s="1"/>
  <c r="M69" i="11" s="1"/>
  <c r="N69" i="11" s="1"/>
  <c r="O69" i="11" s="1"/>
  <c r="P69" i="11" s="1"/>
  <c r="Q69" i="11" s="1"/>
  <c r="R69" i="11" s="1"/>
  <c r="S69" i="11" s="1"/>
  <c r="T69" i="11" s="1"/>
  <c r="U69" i="11" s="1"/>
  <c r="V69" i="11" s="1"/>
  <c r="W69" i="11" s="1"/>
  <c r="X69" i="11" s="1"/>
  <c r="Y69" i="11" s="1"/>
  <c r="Z69" i="11" s="1"/>
  <c r="AA69" i="11" s="1"/>
  <c r="AB69" i="11" s="1"/>
  <c r="AC69" i="11" s="1"/>
  <c r="AD69" i="11" s="1"/>
  <c r="AE69" i="11" s="1"/>
  <c r="AF69" i="11" s="1"/>
  <c r="AG69" i="11" s="1"/>
  <c r="AH69" i="11" s="1"/>
  <c r="AI69" i="11" s="1"/>
  <c r="AJ69" i="11" s="1"/>
  <c r="H43" i="12"/>
  <c r="I43" i="12" s="1"/>
  <c r="J43" i="12" s="1"/>
  <c r="K43" i="12" s="1"/>
  <c r="L43" i="12" s="1"/>
  <c r="M43" i="12" s="1"/>
  <c r="N43" i="12" s="1"/>
  <c r="O43" i="12" s="1"/>
  <c r="P43" i="12" s="1"/>
  <c r="Q43" i="12" s="1"/>
  <c r="R43" i="12" s="1"/>
  <c r="S43" i="12" s="1"/>
  <c r="T43" i="12" s="1"/>
  <c r="U43" i="12" s="1"/>
  <c r="V43" i="12" s="1"/>
  <c r="W43" i="12" s="1"/>
  <c r="X43" i="12" s="1"/>
  <c r="Y43" i="12" s="1"/>
  <c r="Z43" i="12" s="1"/>
  <c r="AA43" i="12" s="1"/>
  <c r="AB43" i="12" s="1"/>
  <c r="AC43" i="12" s="1"/>
  <c r="AD43" i="12" s="1"/>
  <c r="AE43" i="12" s="1"/>
  <c r="AF43" i="12" s="1"/>
  <c r="AG43" i="12" s="1"/>
  <c r="AH43" i="12" s="1"/>
  <c r="AI43" i="12" s="1"/>
  <c r="AJ43" i="12" s="1"/>
  <c r="H31" i="11"/>
  <c r="I31" i="11" s="1"/>
  <c r="J31" i="11" s="1"/>
  <c r="K31" i="11" s="1"/>
  <c r="L31" i="11" s="1"/>
  <c r="M31" i="11" s="1"/>
  <c r="N31" i="11" s="1"/>
  <c r="O31" i="11" s="1"/>
  <c r="P31" i="11" s="1"/>
  <c r="Q31" i="11" s="1"/>
  <c r="R31" i="11" s="1"/>
  <c r="S31" i="11" s="1"/>
  <c r="T31" i="11" s="1"/>
  <c r="U31" i="11" s="1"/>
  <c r="V31" i="11" s="1"/>
  <c r="W31" i="11" s="1"/>
  <c r="X31" i="11" s="1"/>
  <c r="Y31" i="11" s="1"/>
  <c r="Z31" i="11" s="1"/>
  <c r="AA31" i="11" s="1"/>
  <c r="AB31" i="11" s="1"/>
  <c r="AC31" i="11" s="1"/>
  <c r="AD31" i="11" s="1"/>
  <c r="AE31" i="11" s="1"/>
  <c r="AF31" i="11" s="1"/>
  <c r="AG31" i="11" s="1"/>
  <c r="AH31" i="11" s="1"/>
  <c r="AI31" i="11" s="1"/>
  <c r="AJ31" i="11" s="1"/>
  <c r="H11" i="11"/>
  <c r="I11" i="11" s="1"/>
  <c r="J11" i="11" s="1"/>
  <c r="K11" i="11" s="1"/>
  <c r="L11" i="11" s="1"/>
  <c r="M11" i="11" s="1"/>
  <c r="N11" i="11" s="1"/>
  <c r="O11" i="11" s="1"/>
  <c r="P11" i="11" s="1"/>
  <c r="Q11" i="11" s="1"/>
  <c r="R11" i="11" s="1"/>
  <c r="S11" i="11" s="1"/>
  <c r="T11" i="11" s="1"/>
  <c r="U11" i="11" s="1"/>
  <c r="V11" i="11" s="1"/>
  <c r="W11" i="11" s="1"/>
  <c r="X11" i="11" s="1"/>
  <c r="Y11" i="11" s="1"/>
  <c r="Z11" i="11" s="1"/>
  <c r="AA11" i="11" s="1"/>
  <c r="AB11" i="11" s="1"/>
  <c r="AC11" i="11" s="1"/>
  <c r="AD11" i="11" s="1"/>
  <c r="AE11" i="11" s="1"/>
  <c r="AF11" i="11" s="1"/>
  <c r="AG11" i="11" s="1"/>
  <c r="AH11" i="11" s="1"/>
  <c r="AI11" i="11" s="1"/>
  <c r="AJ11" i="11" s="1"/>
  <c r="H77" i="11"/>
  <c r="I77" i="11" s="1"/>
  <c r="J77" i="11" s="1"/>
  <c r="K77" i="11" s="1"/>
  <c r="L77" i="11" s="1"/>
  <c r="M77" i="11" s="1"/>
  <c r="N77" i="11" s="1"/>
  <c r="O77" i="11" s="1"/>
  <c r="P77" i="11" s="1"/>
  <c r="Q77" i="11" s="1"/>
  <c r="R77" i="11" s="1"/>
  <c r="S77" i="11" s="1"/>
  <c r="T77" i="11" s="1"/>
  <c r="U77" i="11" s="1"/>
  <c r="V77" i="11" s="1"/>
  <c r="W77" i="11" s="1"/>
  <c r="X77" i="11" s="1"/>
  <c r="Y77" i="11" s="1"/>
  <c r="Z77" i="11" s="1"/>
  <c r="AA77" i="11" s="1"/>
  <c r="AB77" i="11" s="1"/>
  <c r="AC77" i="11" s="1"/>
  <c r="AD77" i="11" s="1"/>
  <c r="AE77" i="11" s="1"/>
  <c r="AF77" i="11" s="1"/>
  <c r="AG77" i="11" s="1"/>
  <c r="AH77" i="11" s="1"/>
  <c r="AI77" i="11" s="1"/>
  <c r="AJ77" i="11" s="1"/>
  <c r="H51" i="11"/>
  <c r="I51" i="11" s="1"/>
  <c r="J51" i="11" s="1"/>
  <c r="K51" i="11" s="1"/>
  <c r="L51" i="11" s="1"/>
  <c r="M51" i="11" s="1"/>
  <c r="N51" i="11" s="1"/>
  <c r="O51" i="11" s="1"/>
  <c r="P51" i="11" s="1"/>
  <c r="Q51" i="11" s="1"/>
  <c r="R51" i="11" s="1"/>
  <c r="S51" i="11" s="1"/>
  <c r="T51" i="11" s="1"/>
  <c r="U51" i="11" s="1"/>
  <c r="V51" i="11" s="1"/>
  <c r="W51" i="11" s="1"/>
  <c r="X51" i="11" s="1"/>
  <c r="Y51" i="11" s="1"/>
  <c r="Z51" i="11" s="1"/>
  <c r="AA51" i="11" s="1"/>
  <c r="AB51" i="11" s="1"/>
  <c r="AC51" i="11" s="1"/>
  <c r="AD51" i="11" s="1"/>
  <c r="AE51" i="11" s="1"/>
  <c r="AF51" i="11" s="1"/>
  <c r="AG51" i="11" s="1"/>
  <c r="AH51" i="11" s="1"/>
  <c r="AI51" i="11" s="1"/>
  <c r="AJ51" i="11" s="1"/>
  <c r="H43" i="11"/>
  <c r="I43" i="11" s="1"/>
  <c r="J43" i="11" s="1"/>
  <c r="K43" i="11" s="1"/>
  <c r="L43" i="11" s="1"/>
  <c r="M43" i="11" s="1"/>
  <c r="N43" i="11" s="1"/>
  <c r="O43" i="11" s="1"/>
  <c r="P43" i="11" s="1"/>
  <c r="Q43" i="11" s="1"/>
  <c r="R43" i="11" s="1"/>
  <c r="S43" i="11" s="1"/>
  <c r="T43" i="11" s="1"/>
  <c r="U43" i="11" s="1"/>
  <c r="V43" i="11" s="1"/>
  <c r="W43" i="11" s="1"/>
  <c r="X43" i="11" s="1"/>
  <c r="Y43" i="11" s="1"/>
  <c r="Z43" i="11" s="1"/>
  <c r="AA43" i="11" s="1"/>
  <c r="AB43" i="11" s="1"/>
  <c r="AC43" i="11" s="1"/>
  <c r="AD43" i="11" s="1"/>
  <c r="AE43" i="11" s="1"/>
  <c r="AF43" i="11" s="1"/>
  <c r="AG43" i="11" s="1"/>
  <c r="AH43" i="11" s="1"/>
  <c r="AI43" i="11" s="1"/>
  <c r="AJ43" i="11" s="1"/>
  <c r="R297" i="9"/>
  <c r="Q297" i="9"/>
  <c r="P297" i="9"/>
  <c r="O297" i="9"/>
  <c r="N297" i="9"/>
  <c r="M297" i="9"/>
  <c r="L297" i="9"/>
  <c r="K297" i="9"/>
  <c r="J297" i="9"/>
  <c r="H297" i="9"/>
  <c r="I297" i="9" s="1"/>
  <c r="R296" i="9"/>
  <c r="Q296" i="9"/>
  <c r="P296" i="9"/>
  <c r="O296" i="9"/>
  <c r="N296" i="9"/>
  <c r="M296" i="9"/>
  <c r="L296" i="9"/>
  <c r="K296" i="9"/>
  <c r="J296" i="9"/>
  <c r="H296" i="9"/>
  <c r="I296" i="9" s="1"/>
  <c r="R295" i="9"/>
  <c r="H295" i="9"/>
  <c r="I295" i="9" s="1"/>
  <c r="R294" i="9"/>
  <c r="H294" i="9"/>
  <c r="I294" i="9" s="1"/>
  <c r="R293" i="9"/>
  <c r="H293" i="9"/>
  <c r="I293" i="9" s="1"/>
  <c r="R292" i="9"/>
  <c r="Q292" i="9"/>
  <c r="P292" i="9"/>
  <c r="N292" i="9"/>
  <c r="M292" i="9"/>
  <c r="L292" i="9"/>
  <c r="K292" i="9"/>
  <c r="J292" i="9"/>
  <c r="H292" i="9"/>
  <c r="I292" i="9" s="1"/>
  <c r="R291" i="9"/>
  <c r="H291" i="9"/>
  <c r="I291" i="9" s="1"/>
  <c r="R290" i="9"/>
  <c r="H290" i="9"/>
  <c r="I290" i="9" s="1"/>
  <c r="R289" i="9"/>
  <c r="Q289" i="9"/>
  <c r="H289" i="9"/>
  <c r="I289" i="9" s="1"/>
  <c r="R288" i="9"/>
  <c r="H288" i="9"/>
  <c r="I288" i="9" s="1"/>
  <c r="R287" i="9"/>
  <c r="H287" i="9"/>
  <c r="I287" i="9" s="1"/>
  <c r="R286" i="9"/>
  <c r="H286" i="9"/>
  <c r="I286" i="9" s="1"/>
  <c r="R285" i="9"/>
  <c r="H285" i="9"/>
  <c r="I285" i="9" s="1"/>
  <c r="R284" i="9"/>
  <c r="Q284" i="9"/>
  <c r="H284" i="9"/>
  <c r="I284" i="9" s="1"/>
  <c r="R283" i="9"/>
  <c r="H283" i="9"/>
  <c r="I283" i="9" s="1"/>
  <c r="G283" i="9"/>
  <c r="R281" i="9" a="1"/>
  <c r="R281" i="9" s="1"/>
  <c r="Q281" i="9" a="1"/>
  <c r="Q281" i="9" s="1"/>
  <c r="P281" i="9" a="1"/>
  <c r="P281" i="9" s="1"/>
  <c r="N281" i="9" a="1"/>
  <c r="N281" i="9" s="1"/>
  <c r="M281" i="9" a="1"/>
  <c r="M281" i="9" s="1"/>
  <c r="L281" i="9" a="1"/>
  <c r="L281" i="9" s="1"/>
  <c r="K281" i="9" a="1"/>
  <c r="K281" i="9" s="1"/>
  <c r="J281" i="9" a="1"/>
  <c r="J281" i="9" s="1"/>
  <c r="I281" i="9"/>
  <c r="G281" i="9"/>
  <c r="R279" i="9" a="1"/>
  <c r="R279" i="9" s="1"/>
  <c r="Q279" i="9" a="1"/>
  <c r="Q279" i="9" s="1"/>
  <c r="P279" i="9" a="1"/>
  <c r="P279" i="9" s="1"/>
  <c r="O279" i="9" a="1"/>
  <c r="O279" i="9" s="1"/>
  <c r="N279" i="9" a="1"/>
  <c r="N279" i="9" s="1"/>
  <c r="M279" i="9" a="1"/>
  <c r="M279" i="9" s="1"/>
  <c r="L279" i="9" a="1"/>
  <c r="L279" i="9" s="1"/>
  <c r="K279" i="9" a="1"/>
  <c r="K279" i="9" s="1"/>
  <c r="J279" i="9" a="1"/>
  <c r="J279" i="9" s="1"/>
  <c r="R278" i="9" a="1"/>
  <c r="R278" i="9" s="1"/>
  <c r="Q278" i="9" a="1"/>
  <c r="Q278" i="9" s="1"/>
  <c r="P278" i="9" a="1"/>
  <c r="P278" i="9" s="1"/>
  <c r="O278" i="9" a="1"/>
  <c r="O278" i="9" s="1"/>
  <c r="N278" i="9" a="1"/>
  <c r="N278" i="9" s="1"/>
  <c r="M278" i="9" a="1"/>
  <c r="M278" i="9" s="1"/>
  <c r="L278" i="9" a="1"/>
  <c r="L278" i="9" s="1"/>
  <c r="K278" i="9" a="1"/>
  <c r="K278" i="9" s="1"/>
  <c r="J278" i="9" a="1"/>
  <c r="J278" i="9" s="1"/>
  <c r="H278" i="9"/>
  <c r="I278" i="9" s="1"/>
  <c r="G278" i="9"/>
  <c r="R276" i="9" a="1"/>
  <c r="R276" i="9" s="1"/>
  <c r="H276" i="9"/>
  <c r="I276" i="9" s="1"/>
  <c r="G276" i="9"/>
  <c r="R274" i="9" a="1"/>
  <c r="R274" i="9" s="1"/>
  <c r="H274" i="9"/>
  <c r="I274" i="9" s="1"/>
  <c r="G274" i="9"/>
  <c r="R272" i="9" a="1"/>
  <c r="R272" i="9" s="1"/>
  <c r="I272" i="9"/>
  <c r="G272" i="9"/>
  <c r="R270" i="9" a="1"/>
  <c r="R270" i="9" s="1"/>
  <c r="Q270" i="9" a="1"/>
  <c r="Q270" i="9" s="1"/>
  <c r="P270" i="9" a="1"/>
  <c r="P270" i="9" s="1"/>
  <c r="O270" i="9" a="1"/>
  <c r="O270" i="9" s="1"/>
  <c r="N270" i="9" a="1"/>
  <c r="N270" i="9" s="1"/>
  <c r="M270" i="9" a="1"/>
  <c r="M270" i="9" s="1"/>
  <c r="L270" i="9" a="1"/>
  <c r="L270" i="9" s="1"/>
  <c r="K270" i="9" a="1"/>
  <c r="K270" i="9" s="1"/>
  <c r="J270" i="9" a="1"/>
  <c r="J270" i="9" s="1"/>
  <c r="H270" i="9"/>
  <c r="I270" i="9" s="1"/>
  <c r="G270" i="9"/>
  <c r="R268" i="9" a="1"/>
  <c r="R268" i="9" s="1"/>
  <c r="H268" i="9"/>
  <c r="I268" i="9" s="1"/>
  <c r="G268" i="9"/>
  <c r="R266" i="9" a="1"/>
  <c r="R266" i="9" s="1"/>
  <c r="H266" i="9"/>
  <c r="I266" i="9" s="1"/>
  <c r="R265" i="9" a="1"/>
  <c r="R265" i="9" s="1"/>
  <c r="Q265" i="9" a="1"/>
  <c r="Q265" i="9" s="1"/>
  <c r="P265" i="9" a="1"/>
  <c r="P265" i="9" s="1"/>
  <c r="O265" i="9" a="1"/>
  <c r="O265" i="9" s="1"/>
  <c r="N265" i="9" a="1"/>
  <c r="N265" i="9" s="1"/>
  <c r="M265" i="9" a="1"/>
  <c r="M265" i="9" s="1"/>
  <c r="L265" i="9" a="1"/>
  <c r="L265" i="9" s="1"/>
  <c r="K265" i="9" a="1"/>
  <c r="K265" i="9" s="1"/>
  <c r="J265" i="9" a="1"/>
  <c r="J265" i="9" s="1"/>
  <c r="H265" i="9"/>
  <c r="I265" i="9" s="1"/>
  <c r="G265" i="9"/>
  <c r="R263" i="9" a="1"/>
  <c r="R263" i="9" s="1"/>
  <c r="H263" i="9"/>
  <c r="I263" i="9" s="1"/>
  <c r="R262" i="9" a="1"/>
  <c r="R262" i="9" s="1"/>
  <c r="Q262" i="9" a="1"/>
  <c r="Q262" i="9" s="1"/>
  <c r="P262" i="9" a="1"/>
  <c r="P262" i="9" s="1"/>
  <c r="O262" i="9" a="1"/>
  <c r="O262" i="9" s="1"/>
  <c r="N262" i="9" a="1"/>
  <c r="N262" i="9" s="1"/>
  <c r="M262" i="9" a="1"/>
  <c r="M262" i="9" s="1"/>
  <c r="L262" i="9" a="1"/>
  <c r="L262" i="9" s="1"/>
  <c r="K262" i="9" a="1"/>
  <c r="K262" i="9" s="1"/>
  <c r="J262" i="9" a="1"/>
  <c r="J262" i="9" s="1"/>
  <c r="H262" i="9"/>
  <c r="I262" i="9" s="1"/>
  <c r="R261" i="9" a="1"/>
  <c r="R261" i="9" s="1"/>
  <c r="H261" i="9"/>
  <c r="I261" i="9" s="1"/>
  <c r="G261" i="9"/>
  <c r="R259" i="9" a="1"/>
  <c r="R259" i="9" s="1"/>
  <c r="H259" i="9"/>
  <c r="I259" i="9" s="1"/>
  <c r="R258" i="9" a="1"/>
  <c r="R258" i="9" s="1"/>
  <c r="Q258" i="9" a="1"/>
  <c r="Q258" i="9" s="1"/>
  <c r="P258" i="9" a="1"/>
  <c r="P258" i="9" s="1"/>
  <c r="O258" i="9" a="1"/>
  <c r="O258" i="9" s="1"/>
  <c r="N258" i="9" a="1"/>
  <c r="N258" i="9" s="1"/>
  <c r="M258" i="9" a="1"/>
  <c r="M258" i="9" s="1"/>
  <c r="L258" i="9" a="1"/>
  <c r="L258" i="9" s="1"/>
  <c r="K258" i="9" a="1"/>
  <c r="K258" i="9" s="1"/>
  <c r="J258" i="9" a="1"/>
  <c r="J258" i="9" s="1"/>
  <c r="H258" i="9"/>
  <c r="I258" i="9" s="1"/>
  <c r="R257" i="9" a="1"/>
  <c r="R257" i="9" s="1"/>
  <c r="Q257" i="9" a="1"/>
  <c r="Q257" i="9" s="1"/>
  <c r="P257" i="9" a="1"/>
  <c r="P257" i="9" s="1"/>
  <c r="O257" i="9" a="1"/>
  <c r="O257" i="9" s="1"/>
  <c r="N257" i="9" a="1"/>
  <c r="N257" i="9" s="1"/>
  <c r="M257" i="9" a="1"/>
  <c r="M257" i="9" s="1"/>
  <c r="L257" i="9" a="1"/>
  <c r="L257" i="9" s="1"/>
  <c r="K257" i="9" a="1"/>
  <c r="K257" i="9" s="1"/>
  <c r="J257" i="9" a="1"/>
  <c r="J257" i="9" s="1"/>
  <c r="H257" i="9"/>
  <c r="I257" i="9" s="1"/>
  <c r="G257" i="9"/>
  <c r="R255" i="9" a="1"/>
  <c r="R255" i="9" s="1"/>
  <c r="J255" i="9" a="1"/>
  <c r="J255" i="9" s="1"/>
  <c r="H255" i="9"/>
  <c r="I255" i="9" s="1"/>
  <c r="R254" i="9" a="1"/>
  <c r="R254" i="9" s="1"/>
  <c r="Q254" i="9" a="1"/>
  <c r="Q254" i="9" s="1"/>
  <c r="P254" i="9" a="1"/>
  <c r="P254" i="9" s="1"/>
  <c r="O254" i="9" a="1"/>
  <c r="O254" i="9" s="1"/>
  <c r="N254" i="9" a="1"/>
  <c r="N254" i="9" s="1"/>
  <c r="M254" i="9" a="1"/>
  <c r="M254" i="9" s="1"/>
  <c r="L254" i="9" a="1"/>
  <c r="L254" i="9" s="1"/>
  <c r="K254" i="9" a="1"/>
  <c r="K254" i="9" s="1"/>
  <c r="J254" i="9" a="1"/>
  <c r="J254" i="9" s="1"/>
  <c r="I254" i="9"/>
  <c r="G254" i="9"/>
  <c r="R252" i="9" a="1"/>
  <c r="R252" i="9" s="1"/>
  <c r="Q252" i="9" a="1"/>
  <c r="Q252" i="9" s="1"/>
  <c r="P252" i="9" a="1"/>
  <c r="P252" i="9" s="1"/>
  <c r="O252" i="9" a="1"/>
  <c r="O252" i="9" s="1"/>
  <c r="N252" i="9" a="1"/>
  <c r="N252" i="9" s="1"/>
  <c r="M252" i="9" a="1"/>
  <c r="M252" i="9" s="1"/>
  <c r="L252" i="9" a="1"/>
  <c r="L252" i="9" s="1"/>
  <c r="K252" i="9" a="1"/>
  <c r="K252" i="9" s="1"/>
  <c r="J252" i="9" a="1"/>
  <c r="J252" i="9" s="1"/>
  <c r="H252" i="9"/>
  <c r="I252" i="9" s="1"/>
  <c r="R251" i="9" a="1"/>
  <c r="R251" i="9" s="1"/>
  <c r="Q251" i="9" a="1"/>
  <c r="Q251" i="9" s="1"/>
  <c r="P251" i="9" a="1"/>
  <c r="P251" i="9" s="1"/>
  <c r="O251" i="9" a="1"/>
  <c r="O251" i="9" s="1"/>
  <c r="N251" i="9" a="1"/>
  <c r="N251" i="9" s="1"/>
  <c r="M251" i="9" a="1"/>
  <c r="M251" i="9" s="1"/>
  <c r="L251" i="9" a="1"/>
  <c r="L251" i="9" s="1"/>
  <c r="K251" i="9" a="1"/>
  <c r="K251" i="9" s="1"/>
  <c r="J251" i="9" a="1"/>
  <c r="J251" i="9" s="1"/>
  <c r="I251" i="9"/>
  <c r="R250" i="9" a="1"/>
  <c r="R250" i="9" s="1"/>
  <c r="I250" i="9"/>
  <c r="G250" i="9"/>
  <c r="R248" i="9" a="1"/>
  <c r="R248" i="9" s="1"/>
  <c r="Q248" i="9" a="1"/>
  <c r="Q248" i="9" s="1"/>
  <c r="P248" i="9" a="1"/>
  <c r="P248" i="9" s="1"/>
  <c r="O248" i="9" a="1"/>
  <c r="O248" i="9" s="1"/>
  <c r="N248" i="9" a="1"/>
  <c r="N248" i="9" s="1"/>
  <c r="M248" i="9" a="1"/>
  <c r="M248" i="9" s="1"/>
  <c r="L248" i="9" a="1"/>
  <c r="L248" i="9" s="1"/>
  <c r="K248" i="9" a="1"/>
  <c r="K248" i="9" s="1"/>
  <c r="J248" i="9" a="1"/>
  <c r="J248" i="9" s="1"/>
  <c r="H248" i="9"/>
  <c r="I248" i="9" s="1"/>
  <c r="G248" i="9"/>
  <c r="R246" i="9" a="1"/>
  <c r="R246" i="9" s="1"/>
  <c r="H246" i="9"/>
  <c r="I246" i="9" s="1"/>
  <c r="R245" i="9" a="1"/>
  <c r="R245" i="9" s="1"/>
  <c r="Q245" i="9" a="1"/>
  <c r="Q245" i="9" s="1"/>
  <c r="P245" i="9" a="1"/>
  <c r="P245" i="9" s="1"/>
  <c r="O245" i="9" a="1"/>
  <c r="O245" i="9" s="1"/>
  <c r="N245" i="9" a="1"/>
  <c r="N245" i="9" s="1"/>
  <c r="M245" i="9" a="1"/>
  <c r="M245" i="9" s="1"/>
  <c r="L245" i="9" a="1"/>
  <c r="L245" i="9" s="1"/>
  <c r="K245" i="9" a="1"/>
  <c r="K245" i="9" s="1"/>
  <c r="J245" i="9" a="1"/>
  <c r="J245" i="9" s="1"/>
  <c r="H245" i="9"/>
  <c r="I245" i="9" s="1"/>
  <c r="G245" i="9"/>
  <c r="R243" i="9" a="1"/>
  <c r="R243" i="9" s="1"/>
  <c r="Q243" i="9" a="1"/>
  <c r="Q243" i="9" s="1"/>
  <c r="P243" i="9" a="1"/>
  <c r="P243" i="9" s="1"/>
  <c r="H243" i="9"/>
  <c r="I243" i="9" s="1"/>
  <c r="R242" i="9" a="1"/>
  <c r="R242" i="9" s="1"/>
  <c r="Q242" i="9" a="1"/>
  <c r="Q242" i="9" s="1"/>
  <c r="P242" i="9" a="1"/>
  <c r="P242" i="9" s="1"/>
  <c r="O242" i="9" a="1"/>
  <c r="O242" i="9" s="1"/>
  <c r="N242" i="9" a="1"/>
  <c r="N242" i="9" s="1"/>
  <c r="M242" i="9" a="1"/>
  <c r="M242" i="9" s="1"/>
  <c r="L242" i="9" a="1"/>
  <c r="L242" i="9" s="1"/>
  <c r="K242" i="9" a="1"/>
  <c r="K242" i="9" s="1"/>
  <c r="J242" i="9" a="1"/>
  <c r="J242" i="9" s="1"/>
  <c r="H242" i="9"/>
  <c r="I242" i="9" s="1"/>
  <c r="R241" i="9" a="1"/>
  <c r="R241" i="9" s="1"/>
  <c r="H241" i="9"/>
  <c r="I241" i="9" s="1"/>
  <c r="R240" i="9" a="1"/>
  <c r="R240" i="9" s="1"/>
  <c r="H240" i="9"/>
  <c r="I240" i="9" s="1"/>
  <c r="G240" i="9"/>
  <c r="R238" i="9" a="1"/>
  <c r="R238" i="9" s="1"/>
  <c r="H238" i="9"/>
  <c r="I238" i="9" s="1"/>
  <c r="R237" i="9" a="1"/>
  <c r="R237" i="9" s="1"/>
  <c r="Q237" i="9" a="1"/>
  <c r="Q237" i="9" s="1"/>
  <c r="P237" i="9" a="1"/>
  <c r="P237" i="9" s="1"/>
  <c r="O237" i="9" a="1"/>
  <c r="O237" i="9" s="1"/>
  <c r="N237" i="9" a="1"/>
  <c r="N237" i="9" s="1"/>
  <c r="M237" i="9" a="1"/>
  <c r="M237" i="9" s="1"/>
  <c r="L237" i="9" a="1"/>
  <c r="L237" i="9" s="1"/>
  <c r="K237" i="9" a="1"/>
  <c r="K237" i="9" s="1"/>
  <c r="J237" i="9" a="1"/>
  <c r="J237" i="9" s="1"/>
  <c r="H237" i="9"/>
  <c r="I237" i="9" s="1"/>
  <c r="G237" i="9"/>
  <c r="R235" i="9" a="1"/>
  <c r="R235" i="9" s="1"/>
  <c r="H235" i="9"/>
  <c r="I235" i="9" s="1"/>
  <c r="G235" i="9"/>
  <c r="R233" i="9" a="1"/>
  <c r="R233" i="9" s="1"/>
  <c r="H233" i="9"/>
  <c r="I233" i="9" s="1"/>
  <c r="R232" i="9" a="1"/>
  <c r="R232" i="9" s="1"/>
  <c r="Q232" i="9" a="1"/>
  <c r="Q232" i="9" s="1"/>
  <c r="P232" i="9" a="1"/>
  <c r="P232" i="9" s="1"/>
  <c r="O232" i="9" a="1"/>
  <c r="O232" i="9" s="1"/>
  <c r="N232" i="9" a="1"/>
  <c r="N232" i="9" s="1"/>
  <c r="M232" i="9" a="1"/>
  <c r="M232" i="9" s="1"/>
  <c r="L232" i="9" a="1"/>
  <c r="L232" i="9" s="1"/>
  <c r="K232" i="9" a="1"/>
  <c r="K232" i="9" s="1"/>
  <c r="J232" i="9" a="1"/>
  <c r="J232" i="9" s="1"/>
  <c r="H232" i="9"/>
  <c r="I232" i="9" s="1"/>
  <c r="G232" i="9"/>
  <c r="R230" i="9" a="1"/>
  <c r="R230" i="9" s="1"/>
  <c r="H230" i="9"/>
  <c r="I230" i="9" s="1"/>
  <c r="G230" i="9"/>
  <c r="R228" i="9" a="1"/>
  <c r="R228" i="9" s="1"/>
  <c r="H228" i="9"/>
  <c r="I228" i="9" s="1"/>
  <c r="R227" i="9" a="1"/>
  <c r="R227" i="9" s="1"/>
  <c r="Q227" i="9" a="1"/>
  <c r="Q227" i="9" s="1"/>
  <c r="P227" i="9" a="1"/>
  <c r="P227" i="9" s="1"/>
  <c r="O227" i="9" a="1"/>
  <c r="O227" i="9" s="1"/>
  <c r="N227" i="9" a="1"/>
  <c r="N227" i="9" s="1"/>
  <c r="M227" i="9" a="1"/>
  <c r="M227" i="9" s="1"/>
  <c r="L227" i="9" a="1"/>
  <c r="L227" i="9" s="1"/>
  <c r="K227" i="9" a="1"/>
  <c r="K227" i="9" s="1"/>
  <c r="J227" i="9" a="1"/>
  <c r="J227" i="9" s="1"/>
  <c r="H227" i="9"/>
  <c r="I227" i="9" s="1"/>
  <c r="G227" i="9"/>
  <c r="R225" i="9" a="1"/>
  <c r="R225" i="9" s="1"/>
  <c r="H225" i="9"/>
  <c r="I225" i="9" s="1"/>
  <c r="R224" i="9" a="1"/>
  <c r="R224" i="9" s="1"/>
  <c r="Q224" i="9" a="1"/>
  <c r="Q224" i="9" s="1"/>
  <c r="P224" i="9" a="1"/>
  <c r="P224" i="9" s="1"/>
  <c r="O224" i="9" a="1"/>
  <c r="O224" i="9" s="1"/>
  <c r="N224" i="9" a="1"/>
  <c r="N224" i="9" s="1"/>
  <c r="M224" i="9" a="1"/>
  <c r="M224" i="9" s="1"/>
  <c r="L224" i="9" a="1"/>
  <c r="L224" i="9" s="1"/>
  <c r="K224" i="9" a="1"/>
  <c r="K224" i="9" s="1"/>
  <c r="J224" i="9" a="1"/>
  <c r="J224" i="9" s="1"/>
  <c r="H224" i="9"/>
  <c r="I224" i="9" s="1"/>
  <c r="G224" i="9"/>
  <c r="R222" i="9" a="1"/>
  <c r="R222" i="9" s="1"/>
  <c r="H222" i="9"/>
  <c r="I222" i="9" s="1"/>
  <c r="G222" i="9"/>
  <c r="R220" i="9" a="1"/>
  <c r="R220" i="9" s="1"/>
  <c r="H220" i="9"/>
  <c r="I220" i="9" s="1"/>
  <c r="R219" i="9" a="1"/>
  <c r="R219" i="9" s="1"/>
  <c r="Q219" i="9" a="1"/>
  <c r="Q219" i="9" s="1"/>
  <c r="P219" i="9" a="1"/>
  <c r="P219" i="9" s="1"/>
  <c r="O219" i="9" a="1"/>
  <c r="O219" i="9" s="1"/>
  <c r="N219" i="9" a="1"/>
  <c r="N219" i="9" s="1"/>
  <c r="M219" i="9" a="1"/>
  <c r="M219" i="9" s="1"/>
  <c r="L219" i="9" a="1"/>
  <c r="L219" i="9" s="1"/>
  <c r="K219" i="9" a="1"/>
  <c r="K219" i="9" s="1"/>
  <c r="J219" i="9" a="1"/>
  <c r="J219" i="9" s="1"/>
  <c r="H219" i="9"/>
  <c r="I219" i="9" s="1"/>
  <c r="R218" i="9" a="1"/>
  <c r="R218" i="9" s="1"/>
  <c r="Q218" i="9" a="1"/>
  <c r="Q218" i="9" s="1"/>
  <c r="P218" i="9" a="1"/>
  <c r="P218" i="9" s="1"/>
  <c r="O218" i="9" a="1"/>
  <c r="O218" i="9" s="1"/>
  <c r="N218" i="9" a="1"/>
  <c r="N218" i="9" s="1"/>
  <c r="M218" i="9" a="1"/>
  <c r="M218" i="9" s="1"/>
  <c r="L218" i="9" a="1"/>
  <c r="L218" i="9" s="1"/>
  <c r="K218" i="9" a="1"/>
  <c r="K218" i="9" s="1"/>
  <c r="J218" i="9" a="1"/>
  <c r="J218" i="9" s="1"/>
  <c r="H218" i="9"/>
  <c r="I218" i="9" s="1"/>
  <c r="R217" i="9" a="1"/>
  <c r="R217" i="9" s="1"/>
  <c r="Q217" i="9" a="1"/>
  <c r="Q217" i="9" s="1"/>
  <c r="P217" i="9" a="1"/>
  <c r="P217" i="9" s="1"/>
  <c r="O217" i="9" a="1"/>
  <c r="O217" i="9" s="1"/>
  <c r="N217" i="9" a="1"/>
  <c r="N217" i="9" s="1"/>
  <c r="M217" i="9" a="1"/>
  <c r="M217" i="9" s="1"/>
  <c r="L217" i="9" a="1"/>
  <c r="L217" i="9" s="1"/>
  <c r="K217" i="9" a="1"/>
  <c r="K217" i="9" s="1"/>
  <c r="J217" i="9" a="1"/>
  <c r="J217" i="9" s="1"/>
  <c r="H217" i="9"/>
  <c r="I217" i="9" s="1"/>
  <c r="R216" i="9" a="1"/>
  <c r="R216" i="9" s="1"/>
  <c r="Q216" i="9" a="1"/>
  <c r="Q216" i="9" s="1"/>
  <c r="P216" i="9" a="1"/>
  <c r="P216" i="9" s="1"/>
  <c r="O216" i="9" a="1"/>
  <c r="O216" i="9" s="1"/>
  <c r="N216" i="9" a="1"/>
  <c r="N216" i="9" s="1"/>
  <c r="M216" i="9" a="1"/>
  <c r="M216" i="9" s="1"/>
  <c r="L216" i="9" a="1"/>
  <c r="L216" i="9" s="1"/>
  <c r="K216" i="9" a="1"/>
  <c r="K216" i="9" s="1"/>
  <c r="J216" i="9" a="1"/>
  <c r="J216" i="9" s="1"/>
  <c r="H216" i="9"/>
  <c r="I216" i="9" s="1"/>
  <c r="R215" i="9" a="1"/>
  <c r="R215" i="9" s="1"/>
  <c r="Q215" i="9" a="1"/>
  <c r="Q215" i="9" s="1"/>
  <c r="P215" i="9" a="1"/>
  <c r="P215" i="9" s="1"/>
  <c r="O215" i="9" a="1"/>
  <c r="O215" i="9" s="1"/>
  <c r="N215" i="9" a="1"/>
  <c r="N215" i="9" s="1"/>
  <c r="M215" i="9" a="1"/>
  <c r="M215" i="9" s="1"/>
  <c r="L215" i="9" a="1"/>
  <c r="L215" i="9" s="1"/>
  <c r="K215" i="9" a="1"/>
  <c r="K215" i="9" s="1"/>
  <c r="J215" i="9" a="1"/>
  <c r="J215" i="9" s="1"/>
  <c r="H215" i="9"/>
  <c r="I215" i="9" s="1"/>
  <c r="R214" i="9" a="1"/>
  <c r="R214" i="9" s="1"/>
  <c r="Q214" i="9" a="1"/>
  <c r="Q214" i="9" s="1"/>
  <c r="P214" i="9" a="1"/>
  <c r="P214" i="9" s="1"/>
  <c r="O214" i="9" a="1"/>
  <c r="O214" i="9" s="1"/>
  <c r="N214" i="9" a="1"/>
  <c r="N214" i="9" s="1"/>
  <c r="M214" i="9" a="1"/>
  <c r="M214" i="9" s="1"/>
  <c r="L214" i="9" a="1"/>
  <c r="L214" i="9" s="1"/>
  <c r="K214" i="9" a="1"/>
  <c r="K214" i="9" s="1"/>
  <c r="J214" i="9" a="1"/>
  <c r="J214" i="9" s="1"/>
  <c r="H214" i="9"/>
  <c r="I214" i="9" s="1"/>
  <c r="R213" i="9" a="1"/>
  <c r="R213" i="9" s="1"/>
  <c r="Q213" i="9" a="1"/>
  <c r="Q213" i="9" s="1"/>
  <c r="P213" i="9" a="1"/>
  <c r="P213" i="9"/>
  <c r="O213" i="9" a="1"/>
  <c r="O213" i="9" s="1"/>
  <c r="N213" i="9" a="1"/>
  <c r="N213" i="9" s="1"/>
  <c r="M213" i="9" a="1"/>
  <c r="M213" i="9" s="1"/>
  <c r="L213" i="9" a="1"/>
  <c r="L213" i="9" s="1"/>
  <c r="K213" i="9" a="1"/>
  <c r="K213" i="9" s="1"/>
  <c r="J213" i="9" a="1"/>
  <c r="J213" i="9" s="1"/>
  <c r="H213" i="9"/>
  <c r="I213" i="9" s="1"/>
  <c r="R212" i="9" a="1"/>
  <c r="R212" i="9" s="1"/>
  <c r="Q212" i="9" a="1"/>
  <c r="Q212" i="9" s="1"/>
  <c r="P212" i="9" a="1"/>
  <c r="P212" i="9" s="1"/>
  <c r="O212" i="9" a="1"/>
  <c r="O212" i="9" s="1"/>
  <c r="N212" i="9" a="1"/>
  <c r="N212" i="9" s="1"/>
  <c r="M212" i="9" a="1"/>
  <c r="M212" i="9" s="1"/>
  <c r="L212" i="9" a="1"/>
  <c r="L212" i="9" s="1"/>
  <c r="K212" i="9" a="1"/>
  <c r="K212" i="9" s="1"/>
  <c r="J212" i="9" a="1"/>
  <c r="J212" i="9" s="1"/>
  <c r="H212" i="9"/>
  <c r="I212" i="9" s="1"/>
  <c r="R211" i="9" a="1"/>
  <c r="R211" i="9" s="1"/>
  <c r="Q211" i="9" a="1"/>
  <c r="Q211" i="9" s="1"/>
  <c r="P211" i="9" a="1"/>
  <c r="P211" i="9" s="1"/>
  <c r="O211" i="9" a="1"/>
  <c r="O211" i="9" s="1"/>
  <c r="N211" i="9" a="1"/>
  <c r="N211" i="9" s="1"/>
  <c r="M211" i="9" a="1"/>
  <c r="M211" i="9" s="1"/>
  <c r="L211" i="9" a="1"/>
  <c r="L211" i="9" s="1"/>
  <c r="K211" i="9" a="1"/>
  <c r="K211" i="9" s="1"/>
  <c r="J211" i="9" a="1"/>
  <c r="J211" i="9" s="1"/>
  <c r="H211" i="9"/>
  <c r="I211" i="9" s="1"/>
  <c r="G211" i="9"/>
  <c r="R209" i="9" a="1"/>
  <c r="R209" i="9" s="1"/>
  <c r="Q209" i="9" a="1"/>
  <c r="Q209" i="9" s="1"/>
  <c r="P209" i="9" a="1"/>
  <c r="P209" i="9" s="1"/>
  <c r="O209" i="9" a="1"/>
  <c r="O209" i="9" s="1"/>
  <c r="N209" i="9" a="1"/>
  <c r="N209" i="9" s="1"/>
  <c r="M209" i="9" a="1"/>
  <c r="M209" i="9" s="1"/>
  <c r="L209" i="9" a="1"/>
  <c r="L209" i="9" s="1"/>
  <c r="K209" i="9" a="1"/>
  <c r="K209" i="9" s="1"/>
  <c r="J209" i="9" a="1"/>
  <c r="J209" i="9" s="1"/>
  <c r="H209" i="9"/>
  <c r="I209" i="9" s="1"/>
  <c r="R208" i="9" a="1"/>
  <c r="R208" i="9" s="1"/>
  <c r="Q208" i="9" a="1"/>
  <c r="Q208" i="9" s="1"/>
  <c r="P208" i="9" a="1"/>
  <c r="P208" i="9" s="1"/>
  <c r="O208" i="9" a="1"/>
  <c r="O208" i="9" s="1"/>
  <c r="N208" i="9" a="1"/>
  <c r="N208" i="9" s="1"/>
  <c r="M208" i="9" a="1"/>
  <c r="M208" i="9" s="1"/>
  <c r="L208" i="9" a="1"/>
  <c r="L208" i="9" s="1"/>
  <c r="K208" i="9" a="1"/>
  <c r="K208" i="9" s="1"/>
  <c r="J208" i="9" a="1"/>
  <c r="J208" i="9" s="1"/>
  <c r="H208" i="9"/>
  <c r="I208" i="9" s="1"/>
  <c r="G208" i="9"/>
  <c r="R206" i="9" a="1"/>
  <c r="R206" i="9" s="1"/>
  <c r="R205" i="9" a="1"/>
  <c r="R205" i="9" s="1"/>
  <c r="Q205" i="9" a="1"/>
  <c r="Q205" i="9" s="1"/>
  <c r="P205" i="9" a="1"/>
  <c r="P205" i="9" s="1"/>
  <c r="O205" i="9" a="1"/>
  <c r="O205" i="9" s="1"/>
  <c r="N205" i="9" a="1"/>
  <c r="N205" i="9" s="1"/>
  <c r="M205" i="9" a="1"/>
  <c r="M205" i="9" s="1"/>
  <c r="L205" i="9" a="1"/>
  <c r="L205" i="9" s="1"/>
  <c r="K205" i="9" a="1"/>
  <c r="K205" i="9" s="1"/>
  <c r="J205" i="9" a="1"/>
  <c r="J205" i="9" s="1"/>
  <c r="I205" i="9"/>
  <c r="G205" i="9"/>
  <c r="R203" i="9" a="1"/>
  <c r="R203" i="9" s="1"/>
  <c r="Q203" i="9" a="1"/>
  <c r="Q203" i="9" s="1"/>
  <c r="P203" i="9" a="1"/>
  <c r="P203" i="9" s="1"/>
  <c r="O203" i="9" a="1"/>
  <c r="O203" i="9" s="1"/>
  <c r="N203" i="9" a="1"/>
  <c r="N203" i="9" s="1"/>
  <c r="M203" i="9" a="1"/>
  <c r="M203" i="9" s="1"/>
  <c r="L203" i="9" a="1"/>
  <c r="L203" i="9" s="1"/>
  <c r="K203" i="9" a="1"/>
  <c r="K203" i="9" s="1"/>
  <c r="J203" i="9" a="1"/>
  <c r="J203" i="9" s="1"/>
  <c r="R202" i="9" a="1"/>
  <c r="R202" i="9" s="1"/>
  <c r="Q202" i="9" a="1"/>
  <c r="Q202" i="9" s="1"/>
  <c r="P202" i="9" a="1"/>
  <c r="P202" i="9" s="1"/>
  <c r="O202" i="9" a="1"/>
  <c r="O202" i="9" s="1"/>
  <c r="N202" i="9" a="1"/>
  <c r="N202" i="9" s="1"/>
  <c r="M202" i="9" a="1"/>
  <c r="M202" i="9" s="1"/>
  <c r="L202" i="9" a="1"/>
  <c r="L202" i="9" s="1"/>
  <c r="K202" i="9" a="1"/>
  <c r="K202" i="9" s="1"/>
  <c r="J202" i="9" a="1"/>
  <c r="J202" i="9" s="1"/>
  <c r="H202" i="9"/>
  <c r="I202" i="9" s="1"/>
  <c r="R201" i="9" a="1"/>
  <c r="R201" i="9" s="1"/>
  <c r="Q201" i="9" a="1"/>
  <c r="Q201" i="9" s="1"/>
  <c r="P201" i="9" a="1"/>
  <c r="P201" i="9" s="1"/>
  <c r="O201" i="9" a="1"/>
  <c r="O201" i="9" s="1"/>
  <c r="N201" i="9" a="1"/>
  <c r="N201" i="9" s="1"/>
  <c r="M201" i="9" a="1"/>
  <c r="M201" i="9" s="1"/>
  <c r="L201" i="9" a="1"/>
  <c r="L201" i="9" s="1"/>
  <c r="K201" i="9" a="1"/>
  <c r="K201" i="9" s="1"/>
  <c r="J201" i="9" a="1"/>
  <c r="J201" i="9" s="1"/>
  <c r="H201" i="9"/>
  <c r="I201" i="9" s="1"/>
  <c r="R200" i="9" a="1"/>
  <c r="R200" i="9" s="1"/>
  <c r="H200" i="9"/>
  <c r="I200" i="9" s="1"/>
  <c r="R199" i="9" a="1"/>
  <c r="R199" i="9" s="1"/>
  <c r="H199" i="9"/>
  <c r="I199" i="9" s="1"/>
  <c r="R198" i="9" a="1"/>
  <c r="R198" i="9" s="1"/>
  <c r="P198" i="9" a="1"/>
  <c r="P198" i="9" s="1"/>
  <c r="H198" i="9"/>
  <c r="I198" i="9" s="1"/>
  <c r="R197" i="9" a="1"/>
  <c r="R197" i="9" s="1"/>
  <c r="H197" i="9"/>
  <c r="I197" i="9" s="1"/>
  <c r="G197" i="9"/>
  <c r="R195" i="9" a="1"/>
  <c r="R195" i="9" s="1"/>
  <c r="R194" i="9" a="1"/>
  <c r="R194" i="9" s="1"/>
  <c r="Q194" i="9" a="1"/>
  <c r="Q194" i="9" s="1"/>
  <c r="P194" i="9" a="1"/>
  <c r="P194" i="9" s="1"/>
  <c r="O194" i="9" a="1"/>
  <c r="O194" i="9" s="1"/>
  <c r="N194" i="9" a="1"/>
  <c r="N194" i="9" s="1"/>
  <c r="M194" i="9" a="1"/>
  <c r="M194" i="9" s="1"/>
  <c r="L194" i="9" a="1"/>
  <c r="L194" i="9" s="1"/>
  <c r="K194" i="9" a="1"/>
  <c r="K194" i="9" s="1"/>
  <c r="J194" i="9" a="1"/>
  <c r="J194" i="9" s="1"/>
  <c r="H194" i="9"/>
  <c r="I194" i="9" s="1"/>
  <c r="G194" i="9"/>
  <c r="R192" i="9" a="1"/>
  <c r="R192" i="9" s="1"/>
  <c r="R191" i="9" a="1"/>
  <c r="R191" i="9" s="1"/>
  <c r="Q191" i="9" a="1"/>
  <c r="Q191" i="9" s="1"/>
  <c r="P191" i="9" a="1"/>
  <c r="P191" i="9" s="1"/>
  <c r="O191" i="9" a="1"/>
  <c r="O191" i="9" s="1"/>
  <c r="N191" i="9" a="1"/>
  <c r="N191" i="9" s="1"/>
  <c r="M191" i="9" a="1"/>
  <c r="M191" i="9" s="1"/>
  <c r="L191" i="9" a="1"/>
  <c r="L191" i="9" s="1"/>
  <c r="K191" i="9" a="1"/>
  <c r="K191" i="9" s="1"/>
  <c r="J191" i="9" a="1"/>
  <c r="J191" i="9" s="1"/>
  <c r="H191" i="9"/>
  <c r="I191" i="9" s="1"/>
  <c r="R190" i="9" a="1"/>
  <c r="R190" i="9" s="1"/>
  <c r="Q190" i="9" a="1"/>
  <c r="Q190" i="9" s="1"/>
  <c r="P190" i="9" a="1"/>
  <c r="P190" i="9" s="1"/>
  <c r="O190" i="9" a="1"/>
  <c r="O190" i="9" s="1"/>
  <c r="N190" i="9" a="1"/>
  <c r="N190" i="9" s="1"/>
  <c r="M190" i="9" a="1"/>
  <c r="M190" i="9" s="1"/>
  <c r="L190" i="9" a="1"/>
  <c r="L190" i="9" s="1"/>
  <c r="K190" i="9" a="1"/>
  <c r="K190" i="9" s="1"/>
  <c r="J190" i="9" a="1"/>
  <c r="J190" i="9" s="1"/>
  <c r="H190" i="9"/>
  <c r="I190" i="9" s="1"/>
  <c r="R189" i="9" a="1"/>
  <c r="R189" i="9" s="1"/>
  <c r="H189" i="9"/>
  <c r="I189" i="9" s="1"/>
  <c r="G189" i="9"/>
  <c r="R187" i="9" a="1"/>
  <c r="R187" i="9" s="1"/>
  <c r="R186" i="9" a="1"/>
  <c r="R186" i="9" s="1"/>
  <c r="Q186" i="9" a="1"/>
  <c r="Q186" i="9" s="1"/>
  <c r="P186" i="9" a="1"/>
  <c r="P186" i="9" s="1"/>
  <c r="O186" i="9" a="1"/>
  <c r="O186" i="9" s="1"/>
  <c r="N186" i="9" a="1"/>
  <c r="N186" i="9" s="1"/>
  <c r="M186" i="9" a="1"/>
  <c r="M186" i="9" s="1"/>
  <c r="L186" i="9" a="1"/>
  <c r="L186" i="9" s="1"/>
  <c r="K186" i="9" a="1"/>
  <c r="K186" i="9"/>
  <c r="J186" i="9" a="1"/>
  <c r="J186" i="9" s="1"/>
  <c r="H186" i="9"/>
  <c r="I186" i="9" s="1"/>
  <c r="R185" i="9" a="1"/>
  <c r="R185" i="9" s="1"/>
  <c r="Q185" i="9" a="1"/>
  <c r="Q185" i="9" s="1"/>
  <c r="P185" i="9" a="1"/>
  <c r="P185" i="9" s="1"/>
  <c r="O185" i="9" a="1"/>
  <c r="O185" i="9" s="1"/>
  <c r="N185" i="9" a="1"/>
  <c r="N185" i="9" s="1"/>
  <c r="M185" i="9" a="1"/>
  <c r="M185" i="9" s="1"/>
  <c r="L185" i="9" a="1"/>
  <c r="L185" i="9" s="1"/>
  <c r="K185" i="9" a="1"/>
  <c r="K185" i="9" s="1"/>
  <c r="J185" i="9" a="1"/>
  <c r="J185" i="9" s="1"/>
  <c r="H185" i="9"/>
  <c r="I185" i="9" s="1"/>
  <c r="G185" i="9"/>
  <c r="R183" i="9" a="1"/>
  <c r="R183" i="9" s="1"/>
  <c r="I183" i="9"/>
  <c r="G183" i="9"/>
  <c r="R181" i="9" a="1"/>
  <c r="R181" i="9" s="1"/>
  <c r="Q181" i="9" a="1"/>
  <c r="Q181" i="9" s="1"/>
  <c r="P181" i="9" a="1"/>
  <c r="P181" i="9" s="1"/>
  <c r="O181" i="9" a="1"/>
  <c r="O181" i="9" s="1"/>
  <c r="N181" i="9" a="1"/>
  <c r="N181" i="9" s="1"/>
  <c r="M181" i="9" a="1"/>
  <c r="M181" i="9" s="1"/>
  <c r="L181" i="9" a="1"/>
  <c r="L181" i="9" s="1"/>
  <c r="K181" i="9" a="1"/>
  <c r="K181" i="9" s="1"/>
  <c r="J181" i="9" a="1"/>
  <c r="J181" i="9" s="1"/>
  <c r="I181" i="9"/>
  <c r="R180" i="9" a="1"/>
  <c r="R180" i="9" s="1"/>
  <c r="Q180" i="9" a="1"/>
  <c r="Q180" i="9" s="1"/>
  <c r="P180" i="9" a="1"/>
  <c r="P180" i="9" s="1"/>
  <c r="O180" i="9" a="1"/>
  <c r="O180" i="9" s="1"/>
  <c r="N180" i="9" a="1"/>
  <c r="N180" i="9" s="1"/>
  <c r="M180" i="9" a="1"/>
  <c r="M180" i="9" s="1"/>
  <c r="L180" i="9" a="1"/>
  <c r="L180" i="9" s="1"/>
  <c r="K180" i="9" a="1"/>
  <c r="K180" i="9" s="1"/>
  <c r="J180" i="9" a="1"/>
  <c r="J180" i="9" s="1"/>
  <c r="H180" i="9"/>
  <c r="I180" i="9" s="1"/>
  <c r="R179" i="9" a="1"/>
  <c r="R179" i="9" s="1"/>
  <c r="Q179" i="9" a="1"/>
  <c r="Q179" i="9" s="1"/>
  <c r="P179" i="9" a="1"/>
  <c r="P179" i="9" s="1"/>
  <c r="O179" i="9" a="1"/>
  <c r="O179" i="9" s="1"/>
  <c r="N179" i="9" a="1"/>
  <c r="N179" i="9" s="1"/>
  <c r="M179" i="9" a="1"/>
  <c r="M179" i="9" s="1"/>
  <c r="L179" i="9" a="1"/>
  <c r="L179" i="9" s="1"/>
  <c r="K179" i="9" a="1"/>
  <c r="K179" i="9" s="1"/>
  <c r="J179" i="9" a="1"/>
  <c r="J179" i="9" s="1"/>
  <c r="H179" i="9"/>
  <c r="I179" i="9" s="1"/>
  <c r="R178" i="9" a="1"/>
  <c r="R178" i="9" s="1"/>
  <c r="Q178" i="9" a="1"/>
  <c r="Q178" i="9" s="1"/>
  <c r="P178" i="9" a="1"/>
  <c r="P178" i="9" s="1"/>
  <c r="O178" i="9" a="1"/>
  <c r="O178" i="9" s="1"/>
  <c r="N178" i="9" a="1"/>
  <c r="N178" i="9" s="1"/>
  <c r="M178" i="9" a="1"/>
  <c r="M178" i="9" s="1"/>
  <c r="L178" i="9" a="1"/>
  <c r="L178" i="9" s="1"/>
  <c r="K178" i="9" a="1"/>
  <c r="K178" i="9" s="1"/>
  <c r="J178" i="9" a="1"/>
  <c r="J178" i="9" s="1"/>
  <c r="H178" i="9"/>
  <c r="I178" i="9" s="1"/>
  <c r="G178" i="9"/>
  <c r="R176" i="9" a="1"/>
  <c r="R176" i="9" s="1"/>
  <c r="Q176" i="9" a="1"/>
  <c r="Q176" i="9" s="1"/>
  <c r="P176" i="9" a="1"/>
  <c r="P176" i="9" s="1"/>
  <c r="O176" i="9" a="1"/>
  <c r="O176" i="9" s="1"/>
  <c r="N176" i="9" a="1"/>
  <c r="N176" i="9" s="1"/>
  <c r="M176" i="9" a="1"/>
  <c r="M176" i="9" s="1"/>
  <c r="L176" i="9" a="1"/>
  <c r="L176" i="9" s="1"/>
  <c r="K176" i="9" a="1"/>
  <c r="K176" i="9" s="1"/>
  <c r="J176" i="9" a="1"/>
  <c r="J176" i="9" s="1"/>
  <c r="H176" i="9"/>
  <c r="I176" i="9" s="1"/>
  <c r="R175" i="9" a="1"/>
  <c r="R175" i="9" s="1"/>
  <c r="Q175" i="9" a="1"/>
  <c r="Q175" i="9" s="1"/>
  <c r="P175" i="9" a="1"/>
  <c r="P175" i="9" s="1"/>
  <c r="O175" i="9" a="1"/>
  <c r="O175" i="9" s="1"/>
  <c r="N175" i="9" a="1"/>
  <c r="N175" i="9" s="1"/>
  <c r="M175" i="9" a="1"/>
  <c r="M175" i="9" s="1"/>
  <c r="L175" i="9" a="1"/>
  <c r="L175" i="9" s="1"/>
  <c r="K175" i="9" a="1"/>
  <c r="K175" i="9"/>
  <c r="J175" i="9" a="1"/>
  <c r="J175" i="9" s="1"/>
  <c r="H175" i="9"/>
  <c r="I175" i="9" s="1"/>
  <c r="R174" i="9" a="1"/>
  <c r="R174" i="9" s="1"/>
  <c r="P174" i="9" a="1"/>
  <c r="P174" i="9" s="1"/>
  <c r="H174" i="9"/>
  <c r="I174" i="9" s="1"/>
  <c r="R173" i="9" a="1"/>
  <c r="R173" i="9" s="1"/>
  <c r="H173" i="9"/>
  <c r="I173" i="9" s="1"/>
  <c r="R172" i="9" a="1"/>
  <c r="R172" i="9" s="1"/>
  <c r="H172" i="9"/>
  <c r="I172" i="9" s="1"/>
  <c r="R171" i="9" a="1"/>
  <c r="R171" i="9" s="1"/>
  <c r="H171" i="9"/>
  <c r="I171" i="9" s="1"/>
  <c r="R170" i="9" a="1"/>
  <c r="R170" i="9" s="1"/>
  <c r="H170" i="9"/>
  <c r="I170" i="9" s="1"/>
  <c r="R169" i="9" a="1"/>
  <c r="R169" i="9" s="1"/>
  <c r="H169" i="9"/>
  <c r="I169" i="9" s="1"/>
  <c r="R168" i="9" a="1"/>
  <c r="R168" i="9" s="1"/>
  <c r="H168" i="9"/>
  <c r="I168" i="9" s="1"/>
  <c r="R167" i="9" a="1"/>
  <c r="R167" i="9" s="1"/>
  <c r="H167" i="9"/>
  <c r="I167" i="9" s="1"/>
  <c r="G167" i="9"/>
  <c r="R165" i="9" a="1"/>
  <c r="R165" i="9" s="1"/>
  <c r="H165" i="9"/>
  <c r="I165" i="9" s="1"/>
  <c r="R164" i="9" a="1"/>
  <c r="R164" i="9" s="1"/>
  <c r="Q164" i="9" a="1"/>
  <c r="Q164" i="9" s="1"/>
  <c r="P164" i="9" a="1"/>
  <c r="P164" i="9" s="1"/>
  <c r="O164" i="9" a="1"/>
  <c r="O164" i="9" s="1"/>
  <c r="N164" i="9" a="1"/>
  <c r="N164" i="9" s="1"/>
  <c r="M164" i="9" a="1"/>
  <c r="M164" i="9" s="1"/>
  <c r="L164" i="9" a="1"/>
  <c r="L164" i="9" s="1"/>
  <c r="K164" i="9" a="1"/>
  <c r="K164" i="9" s="1"/>
  <c r="J164" i="9" a="1"/>
  <c r="J164" i="9" s="1"/>
  <c r="H164" i="9"/>
  <c r="I164" i="9" s="1"/>
  <c r="R163" i="9" a="1"/>
  <c r="R163" i="9" s="1"/>
  <c r="Q163" i="9" a="1"/>
  <c r="Q163" i="9" s="1"/>
  <c r="H163" i="9"/>
  <c r="I163" i="9" s="1"/>
  <c r="R162" i="9" a="1"/>
  <c r="R162" i="9" s="1"/>
  <c r="Q162" i="9" a="1"/>
  <c r="Q162" i="9" s="1"/>
  <c r="H162" i="9"/>
  <c r="I162" i="9" s="1"/>
  <c r="R161" i="9" a="1"/>
  <c r="R161" i="9" s="1"/>
  <c r="Q161" i="9" a="1"/>
  <c r="Q161" i="9" s="1"/>
  <c r="H161" i="9"/>
  <c r="I161" i="9" s="1"/>
  <c r="R160" i="9" a="1"/>
  <c r="R160" i="9" s="1"/>
  <c r="Q160" i="9" a="1"/>
  <c r="Q160" i="9" s="1"/>
  <c r="H160" i="9"/>
  <c r="I160" i="9" s="1"/>
  <c r="R159" i="9" a="1"/>
  <c r="R159" i="9" s="1"/>
  <c r="Q159" i="9" a="1"/>
  <c r="Q159" i="9" s="1"/>
  <c r="H159" i="9"/>
  <c r="I159" i="9" s="1"/>
  <c r="R158" i="9" a="1"/>
  <c r="R158" i="9" s="1"/>
  <c r="Q158" i="9" a="1"/>
  <c r="Q158" i="9" s="1"/>
  <c r="H158" i="9"/>
  <c r="I158" i="9" s="1"/>
  <c r="G158" i="9"/>
  <c r="R156" i="9" a="1"/>
  <c r="R156" i="9" s="1"/>
  <c r="Q156" i="9" a="1"/>
  <c r="Q156" i="9" s="1"/>
  <c r="H156" i="9"/>
  <c r="I156" i="9" s="1"/>
  <c r="R155" i="9" a="1"/>
  <c r="R155" i="9" s="1"/>
  <c r="Q155" i="9" a="1"/>
  <c r="Q155" i="9" s="1"/>
  <c r="P155" i="9" a="1"/>
  <c r="P155" i="9" s="1"/>
  <c r="O155" i="9" a="1"/>
  <c r="O155" i="9" s="1"/>
  <c r="N155" i="9" a="1"/>
  <c r="N155" i="9" s="1"/>
  <c r="M155" i="9" a="1"/>
  <c r="M155" i="9" s="1"/>
  <c r="L155" i="9" a="1"/>
  <c r="L155" i="9" s="1"/>
  <c r="K155" i="9" a="1"/>
  <c r="K155" i="9" s="1"/>
  <c r="J155" i="9" a="1"/>
  <c r="J155" i="9" s="1"/>
  <c r="H155" i="9"/>
  <c r="I155" i="9" s="1"/>
  <c r="R154" i="9" a="1"/>
  <c r="R154" i="9" s="1"/>
  <c r="Q154" i="9" a="1"/>
  <c r="Q154" i="9" s="1"/>
  <c r="H154" i="9"/>
  <c r="I154" i="9" s="1"/>
  <c r="R153" i="9" a="1"/>
  <c r="R153" i="9" s="1"/>
  <c r="Q153" i="9" a="1"/>
  <c r="Q153" i="9" s="1"/>
  <c r="H153" i="9"/>
  <c r="I153" i="9" s="1"/>
  <c r="R152" i="9" a="1"/>
  <c r="R152" i="9" s="1"/>
  <c r="Q152" i="9" a="1"/>
  <c r="Q152" i="9" s="1"/>
  <c r="H152" i="9"/>
  <c r="I152" i="9" s="1"/>
  <c r="R151" i="9" a="1"/>
  <c r="R151" i="9" s="1"/>
  <c r="Q151" i="9" a="1"/>
  <c r="Q151" i="9" s="1"/>
  <c r="H151" i="9"/>
  <c r="I151" i="9" s="1"/>
  <c r="G151" i="9"/>
  <c r="R149" i="9" a="1"/>
  <c r="R149" i="9" s="1"/>
  <c r="Q149" i="9" a="1"/>
  <c r="Q149" i="9" s="1"/>
  <c r="H149" i="9"/>
  <c r="I149" i="9" s="1"/>
  <c r="R148" i="9" a="1"/>
  <c r="R148" i="9" s="1"/>
  <c r="Q148" i="9" a="1"/>
  <c r="Q148" i="9" s="1"/>
  <c r="P148" i="9" a="1"/>
  <c r="P148" i="9" s="1"/>
  <c r="O148" i="9" a="1"/>
  <c r="O148" i="9" s="1"/>
  <c r="N148" i="9" a="1"/>
  <c r="N148" i="9" s="1"/>
  <c r="M148" i="9" a="1"/>
  <c r="M148" i="9" s="1"/>
  <c r="L148" i="9" a="1"/>
  <c r="L148" i="9" s="1"/>
  <c r="K148" i="9" a="1"/>
  <c r="K148" i="9" s="1"/>
  <c r="J148" i="9" a="1"/>
  <c r="J148" i="9" s="1"/>
  <c r="H148" i="9"/>
  <c r="I148" i="9" s="1"/>
  <c r="R147" i="9" a="1"/>
  <c r="R147" i="9" s="1"/>
  <c r="Q147" i="9" a="1"/>
  <c r="Q147" i="9" s="1"/>
  <c r="H147" i="9"/>
  <c r="I147" i="9" s="1"/>
  <c r="R146" i="9" a="1"/>
  <c r="R146" i="9" s="1"/>
  <c r="Q146" i="9" a="1"/>
  <c r="Q146" i="9" s="1"/>
  <c r="H146" i="9"/>
  <c r="I146" i="9" s="1"/>
  <c r="R145" i="9" a="1"/>
  <c r="R145" i="9" s="1"/>
  <c r="Q145" i="9" a="1"/>
  <c r="Q145" i="9" s="1"/>
  <c r="P145" i="9" a="1"/>
  <c r="P145" i="9" s="1"/>
  <c r="N145" i="9" a="1"/>
  <c r="N145" i="9" s="1"/>
  <c r="M145" i="9" a="1"/>
  <c r="M145" i="9" s="1"/>
  <c r="L145" i="9" a="1"/>
  <c r="L145" i="9" s="1"/>
  <c r="K145" i="9" a="1"/>
  <c r="K145" i="9" s="1"/>
  <c r="J145" i="9" a="1"/>
  <c r="J145" i="9" s="1"/>
  <c r="H145" i="9"/>
  <c r="I145" i="9" s="1"/>
  <c r="R144" i="9" a="1"/>
  <c r="R144" i="9" s="1"/>
  <c r="Q144" i="9" a="1"/>
  <c r="Q144" i="9" s="1"/>
  <c r="P144" i="9" a="1"/>
  <c r="P144" i="9" s="1"/>
  <c r="O144" i="9" a="1"/>
  <c r="O144" i="9" s="1"/>
  <c r="N144" i="9" a="1"/>
  <c r="N144" i="9" s="1"/>
  <c r="M144" i="9" a="1"/>
  <c r="M144" i="9" s="1"/>
  <c r="L144" i="9" a="1"/>
  <c r="L144" i="9" s="1"/>
  <c r="K144" i="9" a="1"/>
  <c r="K144" i="9" s="1"/>
  <c r="J144" i="9" a="1"/>
  <c r="J144" i="9" s="1"/>
  <c r="H144" i="9"/>
  <c r="I144" i="9" s="1"/>
  <c r="R143" i="9" a="1"/>
  <c r="R143" i="9" s="1"/>
  <c r="Q143" i="9" a="1"/>
  <c r="Q143" i="9" s="1"/>
  <c r="P143" i="9" a="1"/>
  <c r="P143" i="9" s="1"/>
  <c r="O143" i="9" a="1"/>
  <c r="O143" i="9" s="1"/>
  <c r="N143" i="9" a="1"/>
  <c r="N143" i="9" s="1"/>
  <c r="M143" i="9" a="1"/>
  <c r="M143" i="9" s="1"/>
  <c r="L143" i="9" a="1"/>
  <c r="L143" i="9" s="1"/>
  <c r="K143" i="9" a="1"/>
  <c r="K143" i="9" s="1"/>
  <c r="J143" i="9" a="1"/>
  <c r="J143" i="9" s="1"/>
  <c r="H143" i="9"/>
  <c r="I143" i="9" s="1"/>
  <c r="R142" i="9" a="1"/>
  <c r="R142" i="9" s="1"/>
  <c r="Q142" i="9" a="1"/>
  <c r="Q142" i="9" s="1"/>
  <c r="H142" i="9"/>
  <c r="I142" i="9" s="1"/>
  <c r="R141" i="9" a="1"/>
  <c r="R141" i="9" s="1"/>
  <c r="Q141" i="9" a="1"/>
  <c r="Q141" i="9" s="1"/>
  <c r="H141" i="9"/>
  <c r="I141" i="9" s="1"/>
  <c r="G141" i="9"/>
  <c r="R139" i="9" a="1"/>
  <c r="R139" i="9" s="1"/>
  <c r="Q139" i="9" a="1"/>
  <c r="Q139" i="9" s="1"/>
  <c r="H139" i="9"/>
  <c r="I139" i="9" s="1"/>
  <c r="G139" i="9"/>
  <c r="R137" i="9" a="1"/>
  <c r="R137" i="9" s="1"/>
  <c r="H137" i="9"/>
  <c r="I137" i="9" s="1"/>
  <c r="R136" i="9" a="1"/>
  <c r="R136" i="9" s="1"/>
  <c r="Q136" i="9" a="1"/>
  <c r="Q136" i="9" s="1"/>
  <c r="P136" i="9" a="1"/>
  <c r="P136" i="9" s="1"/>
  <c r="O136" i="9" a="1"/>
  <c r="O136" i="9" s="1"/>
  <c r="N136" i="9" a="1"/>
  <c r="N136" i="9" s="1"/>
  <c r="M136" i="9" a="1"/>
  <c r="M136" i="9" s="1"/>
  <c r="L136" i="9" a="1"/>
  <c r="L136" i="9" s="1"/>
  <c r="K136" i="9" a="1"/>
  <c r="K136" i="9" s="1"/>
  <c r="J136" i="9" a="1"/>
  <c r="J136" i="9" s="1"/>
  <c r="H136" i="9"/>
  <c r="I136" i="9" s="1"/>
  <c r="G136" i="9"/>
  <c r="R134" i="9" a="1"/>
  <c r="R134" i="9" s="1"/>
  <c r="Q134" i="9" a="1"/>
  <c r="Q134" i="9" s="1"/>
  <c r="P134" i="9" a="1"/>
  <c r="P134" i="9" s="1"/>
  <c r="N134" i="9" a="1"/>
  <c r="N134" i="9" s="1"/>
  <c r="M134" i="9" a="1"/>
  <c r="M134" i="9" s="1"/>
  <c r="L134" i="9" a="1"/>
  <c r="L134" i="9" s="1"/>
  <c r="K134" i="9" a="1"/>
  <c r="K134" i="9"/>
  <c r="J134" i="9" a="1"/>
  <c r="J134" i="9" s="1"/>
  <c r="H134" i="9"/>
  <c r="I134" i="9" s="1"/>
  <c r="R133" i="9" a="1"/>
  <c r="R133" i="9" s="1"/>
  <c r="Q133" i="9" a="1"/>
  <c r="Q133" i="9" s="1"/>
  <c r="P133" i="9" a="1"/>
  <c r="P133" i="9" s="1"/>
  <c r="O133" i="9" a="1"/>
  <c r="O133" i="9" s="1"/>
  <c r="N133" i="9" a="1"/>
  <c r="N133" i="9" s="1"/>
  <c r="M133" i="9" a="1"/>
  <c r="M133" i="9" s="1"/>
  <c r="L133" i="9" a="1"/>
  <c r="L133" i="9" s="1"/>
  <c r="K133" i="9" a="1"/>
  <c r="K133" i="9" s="1"/>
  <c r="J133" i="9" a="1"/>
  <c r="J133" i="9" s="1"/>
  <c r="H133" i="9"/>
  <c r="I133" i="9" s="1"/>
  <c r="G133" i="9"/>
  <c r="R131" i="9" a="1"/>
  <c r="R131" i="9" s="1"/>
  <c r="Q131" i="9" a="1"/>
  <c r="Q131" i="9" s="1"/>
  <c r="P131" i="9" a="1"/>
  <c r="P131" i="9" s="1"/>
  <c r="O131" i="9" a="1"/>
  <c r="O131" i="9" s="1"/>
  <c r="N131" i="9" a="1"/>
  <c r="N131" i="9" s="1"/>
  <c r="M131" i="9" a="1"/>
  <c r="M131" i="9" s="1"/>
  <c r="L131" i="9" a="1"/>
  <c r="L131" i="9" s="1"/>
  <c r="K131" i="9" a="1"/>
  <c r="K131" i="9" s="1"/>
  <c r="J131" i="9" a="1"/>
  <c r="J131" i="9" s="1"/>
  <c r="H131" i="9"/>
  <c r="I131" i="9" s="1"/>
  <c r="R130" i="9" a="1"/>
  <c r="R130" i="9" s="1"/>
  <c r="Q130" i="9" a="1"/>
  <c r="Q130" i="9" s="1"/>
  <c r="P130" i="9" a="1"/>
  <c r="P130" i="9" s="1"/>
  <c r="O130" i="9" a="1"/>
  <c r="O130" i="9" s="1"/>
  <c r="N130" i="9" a="1"/>
  <c r="N130" i="9" s="1"/>
  <c r="M130" i="9" a="1"/>
  <c r="M130" i="9" s="1"/>
  <c r="L130" i="9" a="1"/>
  <c r="L130" i="9" s="1"/>
  <c r="K130" i="9" a="1"/>
  <c r="K130" i="9" s="1"/>
  <c r="J130" i="9" a="1"/>
  <c r="J130" i="9" s="1"/>
  <c r="H130" i="9"/>
  <c r="I130" i="9" s="1"/>
  <c r="G130" i="9"/>
  <c r="R128" i="9" a="1"/>
  <c r="R128" i="9" s="1"/>
  <c r="H128" i="9"/>
  <c r="I128" i="9" s="1"/>
  <c r="R127" i="9" a="1"/>
  <c r="R127" i="9" s="1"/>
  <c r="Q127" i="9" a="1"/>
  <c r="Q127" i="9" s="1"/>
  <c r="P127" i="9" a="1"/>
  <c r="P127" i="9" s="1"/>
  <c r="O127" i="9" a="1"/>
  <c r="O127" i="9" s="1"/>
  <c r="N127" i="9" a="1"/>
  <c r="N127" i="9" s="1"/>
  <c r="M127" i="9" a="1"/>
  <c r="M127" i="9" s="1"/>
  <c r="L127" i="9" a="1"/>
  <c r="L127" i="9" s="1"/>
  <c r="K127" i="9" a="1"/>
  <c r="K127" i="9" s="1"/>
  <c r="J127" i="9" a="1"/>
  <c r="J127" i="9" s="1"/>
  <c r="H127" i="9"/>
  <c r="I127" i="9" s="1"/>
  <c r="G127" i="9"/>
  <c r="R125" i="9" a="1"/>
  <c r="R125" i="9" s="1"/>
  <c r="Q125" i="9" a="1"/>
  <c r="Q125" i="9" s="1"/>
  <c r="P125" i="9" a="1"/>
  <c r="P125" i="9" s="1"/>
  <c r="N125" i="9" a="1"/>
  <c r="N125" i="9" s="1"/>
  <c r="M125" i="9" a="1"/>
  <c r="M125" i="9" s="1"/>
  <c r="L125" i="9" a="1"/>
  <c r="L125" i="9" s="1"/>
  <c r="K125" i="9" a="1"/>
  <c r="K125" i="9" s="1"/>
  <c r="J125" i="9" a="1"/>
  <c r="J125" i="9" s="1"/>
  <c r="H125" i="9"/>
  <c r="I125" i="9" s="1"/>
  <c r="R124" i="9" a="1"/>
  <c r="R124" i="9" s="1"/>
  <c r="Q124" i="9" a="1"/>
  <c r="Q124" i="9" s="1"/>
  <c r="P124" i="9" a="1"/>
  <c r="P124" i="9" s="1"/>
  <c r="O124" i="9" a="1"/>
  <c r="O124" i="9" s="1"/>
  <c r="N124" i="9" a="1"/>
  <c r="N124" i="9" s="1"/>
  <c r="M124" i="9" a="1"/>
  <c r="M124" i="9" s="1"/>
  <c r="L124" i="9" a="1"/>
  <c r="L124" i="9" s="1"/>
  <c r="K124" i="9" a="1"/>
  <c r="K124" i="9" s="1"/>
  <c r="J124" i="9" a="1"/>
  <c r="J124" i="9" s="1"/>
  <c r="H124" i="9"/>
  <c r="I124" i="9" s="1"/>
  <c r="R123" i="9" a="1"/>
  <c r="R123" i="9" s="1"/>
  <c r="H123" i="9"/>
  <c r="I123" i="9" s="1"/>
  <c r="R122" i="9" a="1"/>
  <c r="R122" i="9" s="1"/>
  <c r="H122" i="9"/>
  <c r="I122" i="9" s="1"/>
  <c r="R121" i="9" a="1"/>
  <c r="R121" i="9" s="1"/>
  <c r="H121" i="9"/>
  <c r="I121" i="9" s="1"/>
  <c r="R120" i="9" a="1"/>
  <c r="R120" i="9" s="1"/>
  <c r="P120" i="9" a="1"/>
  <c r="P120" i="9" s="1"/>
  <c r="H120" i="9"/>
  <c r="I120" i="9" s="1"/>
  <c r="R119" i="9" a="1"/>
  <c r="R119" i="9" s="1"/>
  <c r="H119" i="9"/>
  <c r="I119" i="9" s="1"/>
  <c r="R118" i="9" a="1"/>
  <c r="R118" i="9" s="1"/>
  <c r="H118" i="9"/>
  <c r="I118" i="9" s="1"/>
  <c r="R117" i="9" a="1"/>
  <c r="R117" i="9" s="1"/>
  <c r="H117" i="9"/>
  <c r="I117" i="9" s="1"/>
  <c r="R116" i="9" a="1"/>
  <c r="R116" i="9" s="1"/>
  <c r="H116" i="9"/>
  <c r="I116" i="9" s="1"/>
  <c r="G116" i="9"/>
  <c r="R114" i="9" a="1"/>
  <c r="R114" i="9" s="1"/>
  <c r="H114" i="9"/>
  <c r="I114" i="9" s="1"/>
  <c r="R113" i="9" a="1"/>
  <c r="R113" i="9" s="1"/>
  <c r="Q113" i="9" a="1"/>
  <c r="Q113" i="9" s="1"/>
  <c r="P113" i="9" a="1"/>
  <c r="P113" i="9" s="1"/>
  <c r="O113" i="9" a="1"/>
  <c r="O113" i="9" s="1"/>
  <c r="N113" i="9" a="1"/>
  <c r="N113" i="9" s="1"/>
  <c r="M113" i="9" a="1"/>
  <c r="M113" i="9" s="1"/>
  <c r="L113" i="9" a="1"/>
  <c r="L113" i="9" s="1"/>
  <c r="K113" i="9" a="1"/>
  <c r="K113" i="9" s="1"/>
  <c r="J113" i="9" a="1"/>
  <c r="J113" i="9" s="1"/>
  <c r="H113" i="9"/>
  <c r="I113" i="9" s="1"/>
  <c r="R112" i="9" a="1"/>
  <c r="R112" i="9" s="1"/>
  <c r="H112" i="9"/>
  <c r="I112" i="9" s="1"/>
  <c r="R111" i="9" a="1"/>
  <c r="R111" i="9" s="1"/>
  <c r="Q111" i="9" a="1"/>
  <c r="Q111" i="9" s="1"/>
  <c r="H111" i="9"/>
  <c r="I111" i="9" s="1"/>
  <c r="R110" i="9" a="1"/>
  <c r="R110" i="9" s="1"/>
  <c r="Q110" i="9" a="1"/>
  <c r="Q110" i="9" s="1"/>
  <c r="H110" i="9"/>
  <c r="I110" i="9" s="1"/>
  <c r="R109" i="9" a="1"/>
  <c r="R109" i="9" s="1"/>
  <c r="H109" i="9"/>
  <c r="I109" i="9" s="1"/>
  <c r="R108" i="9" a="1"/>
  <c r="R108" i="9" s="1"/>
  <c r="H108" i="9"/>
  <c r="I108" i="9" s="1"/>
  <c r="R107" i="9" a="1"/>
  <c r="R107" i="9" s="1"/>
  <c r="P107" i="9" a="1"/>
  <c r="P107" i="9" s="1"/>
  <c r="H107" i="9"/>
  <c r="I107" i="9" s="1"/>
  <c r="R106" i="9" a="1"/>
  <c r="R106" i="9" s="1"/>
  <c r="H106" i="9"/>
  <c r="I106" i="9" s="1"/>
  <c r="R105" i="9" a="1"/>
  <c r="R105" i="9" s="1"/>
  <c r="H105" i="9"/>
  <c r="I105" i="9" s="1"/>
  <c r="R104" i="9" a="1"/>
  <c r="R104" i="9" s="1"/>
  <c r="H104" i="9"/>
  <c r="I104" i="9" s="1"/>
  <c r="R103" i="9" a="1"/>
  <c r="R103" i="9" s="1"/>
  <c r="H103" i="9"/>
  <c r="I103" i="9" s="1"/>
  <c r="R102" i="9" a="1"/>
  <c r="R102" i="9" s="1"/>
  <c r="H102" i="9"/>
  <c r="I102" i="9" s="1"/>
  <c r="G102" i="9"/>
  <c r="R100" i="9" a="1"/>
  <c r="R100" i="9" s="1"/>
  <c r="H100" i="9"/>
  <c r="I100" i="9" s="1"/>
  <c r="R99" i="9" a="1"/>
  <c r="R99" i="9" s="1"/>
  <c r="Q99" i="9" a="1"/>
  <c r="Q99" i="9" s="1"/>
  <c r="P99" i="9" a="1"/>
  <c r="P99" i="9" s="1"/>
  <c r="O99" i="9" a="1"/>
  <c r="O99" i="9" s="1"/>
  <c r="N99" i="9" a="1"/>
  <c r="N99" i="9" s="1"/>
  <c r="M99" i="9" a="1"/>
  <c r="M99" i="9" s="1"/>
  <c r="L99" i="9" a="1"/>
  <c r="L99" i="9" s="1"/>
  <c r="K99" i="9" a="1"/>
  <c r="K99" i="9" s="1"/>
  <c r="J99" i="9" a="1"/>
  <c r="J99" i="9" s="1"/>
  <c r="H99" i="9"/>
  <c r="I99" i="9" s="1"/>
  <c r="R98" i="9" a="1"/>
  <c r="R98" i="9" s="1"/>
  <c r="H98" i="9"/>
  <c r="I98" i="9" s="1"/>
  <c r="R97" i="9" a="1"/>
  <c r="R97" i="9" s="1"/>
  <c r="Q97" i="9" a="1"/>
  <c r="Q97" i="9" s="1"/>
  <c r="H97" i="9"/>
  <c r="I97" i="9" s="1"/>
  <c r="R96" i="9" a="1"/>
  <c r="R96" i="9" s="1"/>
  <c r="Q96" i="9" a="1"/>
  <c r="Q96" i="9" s="1"/>
  <c r="H96" i="9"/>
  <c r="I96" i="9" s="1"/>
  <c r="R95" i="9" a="1"/>
  <c r="R95" i="9" s="1"/>
  <c r="Q95" i="9" a="1"/>
  <c r="Q95" i="9" s="1"/>
  <c r="H95" i="9"/>
  <c r="I95" i="9" s="1"/>
  <c r="R94" i="9" a="1"/>
  <c r="R94" i="9" s="1"/>
  <c r="Q94" i="9" a="1"/>
  <c r="Q94" i="9" s="1"/>
  <c r="H94" i="9"/>
  <c r="I94" i="9" s="1"/>
  <c r="R93" i="9" a="1"/>
  <c r="R93" i="9" s="1"/>
  <c r="Q93" i="9" a="1"/>
  <c r="Q93" i="9" s="1"/>
  <c r="H93" i="9"/>
  <c r="I93" i="9" s="1"/>
  <c r="R92" i="9" a="1"/>
  <c r="R92" i="9" s="1"/>
  <c r="Q92" i="9" a="1"/>
  <c r="Q92" i="9" s="1"/>
  <c r="H92" i="9"/>
  <c r="I92" i="9" s="1"/>
  <c r="R91" i="9" a="1"/>
  <c r="R91" i="9" s="1"/>
  <c r="Q91" i="9" a="1"/>
  <c r="Q91" i="9" s="1"/>
  <c r="H91" i="9"/>
  <c r="I91" i="9" s="1"/>
  <c r="R90" i="9" a="1"/>
  <c r="R90" i="9" s="1"/>
  <c r="Q90" i="9" a="1"/>
  <c r="Q90" i="9" s="1"/>
  <c r="H90" i="9"/>
  <c r="I90" i="9" s="1"/>
  <c r="R89" i="9" a="1"/>
  <c r="R89" i="9" s="1"/>
  <c r="Q89" i="9" a="1"/>
  <c r="Q89" i="9" s="1"/>
  <c r="H89" i="9"/>
  <c r="I89" i="9" s="1"/>
  <c r="R88" i="9" a="1"/>
  <c r="R88" i="9" s="1"/>
  <c r="Q88" i="9" a="1"/>
  <c r="Q88" i="9" s="1"/>
  <c r="H88" i="9"/>
  <c r="I88" i="9" s="1"/>
  <c r="R87" i="9" a="1"/>
  <c r="R87" i="9" s="1"/>
  <c r="Q87" i="9" a="1"/>
  <c r="Q87" i="9" s="1"/>
  <c r="H87" i="9"/>
  <c r="I87" i="9" s="1"/>
  <c r="R86" i="9" a="1"/>
  <c r="R86" i="9" s="1"/>
  <c r="Q86" i="9" a="1"/>
  <c r="Q86" i="9" s="1"/>
  <c r="H86" i="9"/>
  <c r="I86" i="9" s="1"/>
  <c r="R85" i="9" a="1"/>
  <c r="R85" i="9" s="1"/>
  <c r="Q85" i="9" a="1"/>
  <c r="Q85" i="9" s="1"/>
  <c r="H85" i="9"/>
  <c r="I85" i="9" s="1"/>
  <c r="R84" i="9" a="1"/>
  <c r="R84" i="9" s="1"/>
  <c r="H84" i="9"/>
  <c r="I84" i="9" s="1"/>
  <c r="R83" i="9" a="1"/>
  <c r="R83" i="9" s="1"/>
  <c r="Q83" i="9" a="1"/>
  <c r="Q83" i="9" s="1"/>
  <c r="H83" i="9"/>
  <c r="I83" i="9" s="1"/>
  <c r="R82" i="9" a="1"/>
  <c r="R82" i="9" s="1"/>
  <c r="Q82" i="9" a="1"/>
  <c r="Q82" i="9" s="1"/>
  <c r="P82" i="9" a="1"/>
  <c r="P82" i="9" s="1"/>
  <c r="N82" i="9" a="1"/>
  <c r="N82" i="9" s="1"/>
  <c r="M82" i="9" a="1"/>
  <c r="M82" i="9" s="1"/>
  <c r="L82" i="9" a="1"/>
  <c r="L82" i="9" s="1"/>
  <c r="K82" i="9" a="1"/>
  <c r="K82" i="9" s="1"/>
  <c r="J82" i="9" a="1"/>
  <c r="J82" i="9" s="1"/>
  <c r="H82" i="9"/>
  <c r="I82" i="9" s="1"/>
  <c r="R81" i="9" a="1"/>
  <c r="R81" i="9" s="1"/>
  <c r="Q81" i="9" a="1"/>
  <c r="Q81" i="9" s="1"/>
  <c r="H81" i="9"/>
  <c r="I81" i="9" s="1"/>
  <c r="R80" i="9" a="1"/>
  <c r="R80" i="9"/>
  <c r="Q80" i="9" a="1"/>
  <c r="Q80" i="9" s="1"/>
  <c r="H80" i="9"/>
  <c r="I80" i="9" s="1"/>
  <c r="R79" i="9" a="1"/>
  <c r="R79" i="9" s="1"/>
  <c r="H79" i="9"/>
  <c r="I79" i="9" s="1"/>
  <c r="R78" i="9" a="1"/>
  <c r="R78" i="9" s="1"/>
  <c r="Q78" i="9" a="1"/>
  <c r="Q78" i="9" s="1"/>
  <c r="P78" i="9" a="1"/>
  <c r="P78" i="9" s="1"/>
  <c r="O78" i="9" a="1"/>
  <c r="O78" i="9" s="1"/>
  <c r="N78" i="9" a="1"/>
  <c r="N78" i="9" s="1"/>
  <c r="M78" i="9" a="1"/>
  <c r="M78" i="9" s="1"/>
  <c r="L78" i="9" a="1"/>
  <c r="L78" i="9" s="1"/>
  <c r="K78" i="9" a="1"/>
  <c r="K78" i="9" s="1"/>
  <c r="J78" i="9" a="1"/>
  <c r="J78" i="9" s="1"/>
  <c r="H78" i="9"/>
  <c r="I78" i="9" s="1"/>
  <c r="R77" i="9" a="1"/>
  <c r="R77" i="9" s="1"/>
  <c r="H77" i="9"/>
  <c r="I77" i="9" s="1"/>
  <c r="R76" i="9" a="1"/>
  <c r="R76" i="9" s="1"/>
  <c r="Q76" i="9" a="1"/>
  <c r="Q76" i="9" s="1"/>
  <c r="H76" i="9"/>
  <c r="I76" i="9" s="1"/>
  <c r="R75" i="9" a="1"/>
  <c r="R75" i="9" s="1"/>
  <c r="Q75" i="9" a="1"/>
  <c r="Q75" i="9" s="1"/>
  <c r="H75" i="9"/>
  <c r="I75" i="9" s="1"/>
  <c r="R74" i="9" a="1"/>
  <c r="R74" i="9"/>
  <c r="Q74" i="9" a="1"/>
  <c r="Q74" i="9" s="1"/>
  <c r="H74" i="9"/>
  <c r="I74" i="9" s="1"/>
  <c r="R73" i="9" a="1"/>
  <c r="R73" i="9"/>
  <c r="H73" i="9"/>
  <c r="I73" i="9" s="1"/>
  <c r="R72" i="9" a="1"/>
  <c r="R72" i="9" s="1"/>
  <c r="H72" i="9"/>
  <c r="I72" i="9" s="1"/>
  <c r="R71" i="9" a="1"/>
  <c r="R71" i="9" s="1"/>
  <c r="H71" i="9"/>
  <c r="I71" i="9" s="1"/>
  <c r="G71" i="9"/>
  <c r="R69" i="9" a="1"/>
  <c r="R69" i="9" s="1"/>
  <c r="H69" i="9"/>
  <c r="I69" i="9" s="1"/>
  <c r="R68" i="9" a="1"/>
  <c r="R68" i="9" s="1"/>
  <c r="Q68" i="9" a="1"/>
  <c r="Q68" i="9" s="1"/>
  <c r="P68" i="9" a="1"/>
  <c r="P68" i="9" s="1"/>
  <c r="O68" i="9" a="1"/>
  <c r="O68" i="9" s="1"/>
  <c r="N68" i="9" a="1"/>
  <c r="N68" i="9" s="1"/>
  <c r="M68" i="9" a="1"/>
  <c r="M68" i="9" s="1"/>
  <c r="L68" i="9" a="1"/>
  <c r="L68" i="9" s="1"/>
  <c r="K68" i="9" a="1"/>
  <c r="K68" i="9" s="1"/>
  <c r="J68" i="9" a="1"/>
  <c r="J68" i="9" s="1"/>
  <c r="H68" i="9"/>
  <c r="I68" i="9" s="1"/>
  <c r="R67" i="9" a="1"/>
  <c r="R67" i="9" s="1"/>
  <c r="H67" i="9"/>
  <c r="I67" i="9" s="1"/>
  <c r="R66" i="9" a="1"/>
  <c r="R66" i="9" s="1"/>
  <c r="Q66" i="9" a="1"/>
  <c r="Q66" i="9" s="1"/>
  <c r="H66" i="9"/>
  <c r="I66" i="9" s="1"/>
  <c r="G66" i="9"/>
  <c r="R64" i="9" a="1"/>
  <c r="R64" i="9" s="1"/>
  <c r="H64" i="9"/>
  <c r="I64" i="9" s="1"/>
  <c r="R63" i="9" a="1"/>
  <c r="R63" i="9" s="1"/>
  <c r="Q63" i="9" a="1"/>
  <c r="Q63" i="9" s="1"/>
  <c r="P63" i="9" a="1"/>
  <c r="P63" i="9" s="1"/>
  <c r="O63" i="9" a="1"/>
  <c r="O63" i="9" s="1"/>
  <c r="N63" i="9" a="1"/>
  <c r="N63" i="9" s="1"/>
  <c r="M63" i="9" a="1"/>
  <c r="M63" i="9" s="1"/>
  <c r="L63" i="9" a="1"/>
  <c r="L63" i="9" s="1"/>
  <c r="K63" i="9" a="1"/>
  <c r="K63" i="9" s="1"/>
  <c r="J63" i="9" a="1"/>
  <c r="J63" i="9" s="1"/>
  <c r="H63" i="9"/>
  <c r="I63" i="9" s="1"/>
  <c r="R62" i="9" a="1"/>
  <c r="R62" i="9" s="1"/>
  <c r="H62" i="9"/>
  <c r="I62" i="9" s="1"/>
  <c r="R61" i="9" a="1"/>
  <c r="R61" i="9" s="1"/>
  <c r="P61" i="9" a="1"/>
  <c r="P61" i="9" s="1"/>
  <c r="H61" i="9"/>
  <c r="I61" i="9" s="1"/>
  <c r="R60" i="9" a="1"/>
  <c r="R60" i="9" s="1"/>
  <c r="H60" i="9"/>
  <c r="I60" i="9" s="1"/>
  <c r="R59" i="9" a="1"/>
  <c r="R59" i="9" s="1"/>
  <c r="Q59" i="9" a="1"/>
  <c r="Q59" i="9" s="1"/>
  <c r="P59" i="9" a="1"/>
  <c r="P59" i="9" s="1"/>
  <c r="N59" i="9" a="1"/>
  <c r="N59" i="9" s="1"/>
  <c r="M59" i="9" a="1"/>
  <c r="M59" i="9" s="1"/>
  <c r="L59" i="9" a="1"/>
  <c r="L59" i="9" s="1"/>
  <c r="K59" i="9" a="1"/>
  <c r="K59" i="9" s="1"/>
  <c r="J59" i="9" a="1"/>
  <c r="J59" i="9" s="1"/>
  <c r="H59" i="9"/>
  <c r="I59" i="9" s="1"/>
  <c r="R58" i="9" a="1"/>
  <c r="R58" i="9" s="1"/>
  <c r="Q58" i="9" a="1"/>
  <c r="Q58" i="9" s="1"/>
  <c r="P58" i="9" a="1"/>
  <c r="P58" i="9" s="1"/>
  <c r="N58" i="9" a="1"/>
  <c r="N58" i="9" s="1"/>
  <c r="M58" i="9" a="1"/>
  <c r="M58" i="9" s="1"/>
  <c r="L58" i="9" a="1"/>
  <c r="L58" i="9" s="1"/>
  <c r="K58" i="9" a="1"/>
  <c r="K58" i="9" s="1"/>
  <c r="J58" i="9" a="1"/>
  <c r="J58" i="9" s="1"/>
  <c r="H58" i="9"/>
  <c r="I58" i="9" s="1"/>
  <c r="R57" i="9" a="1"/>
  <c r="R57" i="9" s="1"/>
  <c r="H57" i="9"/>
  <c r="I57" i="9" s="1"/>
  <c r="R56" i="9" a="1"/>
  <c r="R56" i="9" s="1"/>
  <c r="H56" i="9"/>
  <c r="I56" i="9" s="1"/>
  <c r="R55" i="9" a="1"/>
  <c r="R55" i="9" s="1"/>
  <c r="H55" i="9"/>
  <c r="I55" i="9" s="1"/>
  <c r="R54" i="9" a="1"/>
  <c r="R54" i="9" s="1"/>
  <c r="H54" i="9"/>
  <c r="I54" i="9" s="1"/>
  <c r="R53" i="9" a="1"/>
  <c r="R53" i="9" s="1"/>
  <c r="H53" i="9"/>
  <c r="I53" i="9" s="1"/>
  <c r="R52" i="9" a="1"/>
  <c r="R52" i="9" s="1"/>
  <c r="H52" i="9"/>
  <c r="I52" i="9" s="1"/>
  <c r="R51" i="9" a="1"/>
  <c r="R51" i="9" s="1"/>
  <c r="H51" i="9"/>
  <c r="I51" i="9" s="1"/>
  <c r="R50" i="9" a="1"/>
  <c r="R50" i="9" s="1"/>
  <c r="H50" i="9"/>
  <c r="I50" i="9" s="1"/>
  <c r="R49" i="9" a="1"/>
  <c r="R49" i="9" s="1"/>
  <c r="Q49" i="9" a="1"/>
  <c r="Q49" i="9" s="1"/>
  <c r="P49" i="9" a="1"/>
  <c r="P49" i="9" s="1"/>
  <c r="O49" i="9" a="1"/>
  <c r="O49" i="9" s="1"/>
  <c r="N49" i="9" a="1"/>
  <c r="N49" i="9" s="1"/>
  <c r="M49" i="9" a="1"/>
  <c r="M49" i="9" s="1"/>
  <c r="L49" i="9" a="1"/>
  <c r="L49" i="9" s="1"/>
  <c r="K49" i="9" a="1"/>
  <c r="K49" i="9" s="1"/>
  <c r="J49" i="9" a="1"/>
  <c r="J49" i="9" s="1"/>
  <c r="H49" i="9"/>
  <c r="I49" i="9" s="1"/>
  <c r="R48" i="9" a="1"/>
  <c r="R48" i="9" s="1"/>
  <c r="Q48" i="9" a="1"/>
  <c r="Q48" i="9" s="1"/>
  <c r="P48" i="9" a="1"/>
  <c r="P48" i="9" s="1"/>
  <c r="O48" i="9" a="1"/>
  <c r="O48" i="9" s="1"/>
  <c r="N48" i="9" a="1"/>
  <c r="N48" i="9" s="1"/>
  <c r="M48" i="9" a="1"/>
  <c r="M48" i="9" s="1"/>
  <c r="L48" i="9" a="1"/>
  <c r="L48" i="9" s="1"/>
  <c r="K48" i="9" a="1"/>
  <c r="K48" i="9" s="1"/>
  <c r="J48" i="9" a="1"/>
  <c r="J48" i="9" s="1"/>
  <c r="H48" i="9"/>
  <c r="I48" i="9" s="1"/>
  <c r="G48" i="9"/>
  <c r="R46" i="9" a="1"/>
  <c r="R46" i="9" s="1"/>
  <c r="Q46" i="9" a="1"/>
  <c r="Q46" i="9" s="1"/>
  <c r="P46" i="9" a="1"/>
  <c r="P46" i="9" s="1"/>
  <c r="O46" i="9" a="1"/>
  <c r="O46" i="9" s="1"/>
  <c r="N46" i="9" a="1"/>
  <c r="N46" i="9" s="1"/>
  <c r="M46" i="9" a="1"/>
  <c r="M46" i="9" s="1"/>
  <c r="L46" i="9" a="1"/>
  <c r="L46" i="9" s="1"/>
  <c r="K46" i="9" a="1"/>
  <c r="K46" i="9" s="1"/>
  <c r="J46" i="9" a="1"/>
  <c r="J46" i="9" s="1"/>
  <c r="H46" i="9"/>
  <c r="I46" i="9" s="1"/>
  <c r="R45" i="9" a="1"/>
  <c r="R45" i="9" s="1"/>
  <c r="Q45" i="9" a="1"/>
  <c r="Q45" i="9" s="1"/>
  <c r="P45" i="9" a="1"/>
  <c r="P45" i="9" s="1"/>
  <c r="O45" i="9" a="1"/>
  <c r="O45" i="9" s="1"/>
  <c r="N45" i="9" a="1"/>
  <c r="N45" i="9" s="1"/>
  <c r="M45" i="9" a="1"/>
  <c r="M45" i="9" s="1"/>
  <c r="L45" i="9" a="1"/>
  <c r="L45" i="9" s="1"/>
  <c r="K45" i="9" a="1"/>
  <c r="K45" i="9" s="1"/>
  <c r="J45" i="9" a="1"/>
  <c r="J45" i="9" s="1"/>
  <c r="H45" i="9"/>
  <c r="I45" i="9" s="1"/>
  <c r="R44" i="9" a="1"/>
  <c r="R44" i="9" s="1"/>
  <c r="Q44" i="9" a="1"/>
  <c r="Q44" i="9" s="1"/>
  <c r="P44" i="9" a="1"/>
  <c r="P44" i="9" s="1"/>
  <c r="N44" i="9" a="1"/>
  <c r="N44" i="9" s="1"/>
  <c r="M44" i="9" a="1"/>
  <c r="M44" i="9" s="1"/>
  <c r="L44" i="9" a="1"/>
  <c r="L44" i="9" s="1"/>
  <c r="K44" i="9" a="1"/>
  <c r="K44" i="9" s="1"/>
  <c r="J44" i="9" a="1"/>
  <c r="J44" i="9" s="1"/>
  <c r="H44" i="9"/>
  <c r="I44" i="9" s="1"/>
  <c r="R43" i="9" a="1"/>
  <c r="R43" i="9" s="1"/>
  <c r="Q43" i="9" a="1"/>
  <c r="Q43" i="9" s="1"/>
  <c r="P43" i="9" a="1"/>
  <c r="P43" i="9" s="1"/>
  <c r="N43" i="9" a="1"/>
  <c r="N43" i="9" s="1"/>
  <c r="M43" i="9" a="1"/>
  <c r="M43" i="9" s="1"/>
  <c r="L43" i="9" a="1"/>
  <c r="L43" i="9" s="1"/>
  <c r="K43" i="9" a="1"/>
  <c r="K43" i="9" s="1"/>
  <c r="J43" i="9" a="1"/>
  <c r="J43" i="9" s="1"/>
  <c r="H43" i="9"/>
  <c r="I43" i="9" s="1"/>
  <c r="R42" i="9" a="1"/>
  <c r="R42" i="9" s="1"/>
  <c r="H42" i="9"/>
  <c r="I42" i="9" s="1"/>
  <c r="R41" i="9" a="1"/>
  <c r="R41" i="9" s="1"/>
  <c r="H41" i="9"/>
  <c r="I41" i="9" s="1"/>
  <c r="G41" i="9"/>
  <c r="R39" i="9" a="1"/>
  <c r="R39" i="9" s="1"/>
  <c r="Q39" i="9" a="1"/>
  <c r="Q39" i="9" s="1"/>
  <c r="H39" i="9"/>
  <c r="I39" i="9" s="1"/>
  <c r="R38" i="9" a="1"/>
  <c r="R38" i="9" s="1"/>
  <c r="Q38" i="9" a="1"/>
  <c r="Q38" i="9" s="1"/>
  <c r="P38" i="9" a="1"/>
  <c r="P38" i="9" s="1"/>
  <c r="O38" i="9" a="1"/>
  <c r="O38" i="9" s="1"/>
  <c r="N38" i="9" a="1"/>
  <c r="N38" i="9" s="1"/>
  <c r="M38" i="9" a="1"/>
  <c r="M38" i="9" s="1"/>
  <c r="L38" i="9" a="1"/>
  <c r="L38" i="9" s="1"/>
  <c r="K38" i="9" a="1"/>
  <c r="K38" i="9" s="1"/>
  <c r="J38" i="9" a="1"/>
  <c r="J38" i="9" s="1"/>
  <c r="H38" i="9"/>
  <c r="I38" i="9" s="1"/>
  <c r="R37" i="9" a="1"/>
  <c r="R37" i="9" s="1"/>
  <c r="Q37" i="9" a="1"/>
  <c r="Q37" i="9" s="1"/>
  <c r="P37" i="9" a="1"/>
  <c r="P37" i="9" s="1"/>
  <c r="N37" i="9" a="1"/>
  <c r="N37" i="9" s="1"/>
  <c r="M37" i="9" a="1"/>
  <c r="M37" i="9" s="1"/>
  <c r="L37" i="9" a="1"/>
  <c r="L37" i="9" s="1"/>
  <c r="K37" i="9" a="1"/>
  <c r="K37" i="9" s="1"/>
  <c r="J37" i="9" a="1"/>
  <c r="J37" i="9" s="1"/>
  <c r="H37" i="9"/>
  <c r="I37" i="9" s="1"/>
  <c r="R36" i="9" a="1"/>
  <c r="R36" i="9" s="1"/>
  <c r="Q36" i="9" a="1"/>
  <c r="Q36" i="9" s="1"/>
  <c r="P36" i="9" a="1"/>
  <c r="P36" i="9" s="1"/>
  <c r="N36" i="9" a="1"/>
  <c r="N36" i="9"/>
  <c r="M36" i="9" a="1"/>
  <c r="M36" i="9" s="1"/>
  <c r="L36" i="9" a="1"/>
  <c r="L36" i="9" s="1"/>
  <c r="K36" i="9" a="1"/>
  <c r="K36" i="9" s="1"/>
  <c r="J36" i="9" a="1"/>
  <c r="J36" i="9" s="1"/>
  <c r="H36" i="9"/>
  <c r="I36" i="9" s="1"/>
  <c r="R35" i="9" a="1"/>
  <c r="R35" i="9" s="1"/>
  <c r="Q35" i="9" a="1"/>
  <c r="Q35" i="9" s="1"/>
  <c r="P35" i="9" a="1"/>
  <c r="P35" i="9" s="1"/>
  <c r="N35" i="9" a="1"/>
  <c r="N35" i="9" s="1"/>
  <c r="M35" i="9" a="1"/>
  <c r="M35" i="9" s="1"/>
  <c r="L35" i="9" a="1"/>
  <c r="L35" i="9" s="1"/>
  <c r="K35" i="9" a="1"/>
  <c r="K35" i="9" s="1"/>
  <c r="J35" i="9" a="1"/>
  <c r="J35" i="9" s="1"/>
  <c r="H35" i="9"/>
  <c r="I35" i="9" s="1"/>
  <c r="R34" i="9" a="1"/>
  <c r="R34" i="9" s="1"/>
  <c r="Q34" i="9" a="1"/>
  <c r="Q34" i="9" s="1"/>
  <c r="P34" i="9" a="1"/>
  <c r="P34" i="9" s="1"/>
  <c r="N34" i="9" a="1"/>
  <c r="N34" i="9" s="1"/>
  <c r="M34" i="9" a="1"/>
  <c r="M34" i="9"/>
  <c r="L34" i="9" a="1"/>
  <c r="L34" i="9" s="1"/>
  <c r="K34" i="9" a="1"/>
  <c r="K34" i="9" s="1"/>
  <c r="J34" i="9" a="1"/>
  <c r="J34" i="9" s="1"/>
  <c r="H34" i="9"/>
  <c r="I34" i="9" s="1"/>
  <c r="R33" i="9" a="1"/>
  <c r="R33" i="9" s="1"/>
  <c r="Q33" i="9" a="1"/>
  <c r="Q33" i="9" s="1"/>
  <c r="P33" i="9" a="1"/>
  <c r="P33" i="9" s="1"/>
  <c r="N33" i="9" a="1"/>
  <c r="N33" i="9" s="1"/>
  <c r="M33" i="9" a="1"/>
  <c r="M33" i="9" s="1"/>
  <c r="L33" i="9" a="1"/>
  <c r="L33" i="9" s="1"/>
  <c r="K33" i="9" a="1"/>
  <c r="K33" i="9" s="1"/>
  <c r="J33" i="9" a="1"/>
  <c r="J33" i="9" s="1"/>
  <c r="H33" i="9"/>
  <c r="I33" i="9" s="1"/>
  <c r="R32" i="9" a="1"/>
  <c r="R32" i="9" s="1"/>
  <c r="Q32" i="9" a="1"/>
  <c r="Q32" i="9" s="1"/>
  <c r="P32" i="9" a="1"/>
  <c r="P32" i="9" s="1"/>
  <c r="N32" i="9" a="1"/>
  <c r="N32" i="9" s="1"/>
  <c r="M32" i="9" a="1"/>
  <c r="M32" i="9" s="1"/>
  <c r="L32" i="9" a="1"/>
  <c r="L32" i="9" s="1"/>
  <c r="K32" i="9" a="1"/>
  <c r="K32" i="9" s="1"/>
  <c r="J32" i="9" a="1"/>
  <c r="J32" i="9" s="1"/>
  <c r="H32" i="9"/>
  <c r="I32" i="9" s="1"/>
  <c r="R31" i="9" a="1"/>
  <c r="R31" i="9" s="1"/>
  <c r="Q31" i="9" a="1"/>
  <c r="Q31" i="9" s="1"/>
  <c r="P31" i="9" a="1"/>
  <c r="P31" i="9" s="1"/>
  <c r="N31" i="9" a="1"/>
  <c r="N31" i="9" s="1"/>
  <c r="M31" i="9" a="1"/>
  <c r="M31" i="9" s="1"/>
  <c r="L31" i="9" a="1"/>
  <c r="L31" i="9" s="1"/>
  <c r="K31" i="9" a="1"/>
  <c r="K31" i="9" s="1"/>
  <c r="J31" i="9" a="1"/>
  <c r="J31" i="9" s="1"/>
  <c r="H31" i="9"/>
  <c r="I31" i="9" s="1"/>
  <c r="R30" i="9" a="1"/>
  <c r="R30" i="9" s="1"/>
  <c r="Q30" i="9" a="1"/>
  <c r="Q30" i="9" s="1"/>
  <c r="H30" i="9"/>
  <c r="I30" i="9" s="1"/>
  <c r="R29" i="9" a="1"/>
  <c r="R29" i="9" s="1"/>
  <c r="Q29" i="9" a="1"/>
  <c r="Q29" i="9" s="1"/>
  <c r="H29" i="9"/>
  <c r="I29" i="9" s="1"/>
  <c r="R28" i="9" a="1"/>
  <c r="R28" i="9" s="1"/>
  <c r="Q28" i="9" a="1"/>
  <c r="Q28" i="9" s="1"/>
  <c r="H28" i="9"/>
  <c r="I28" i="9" s="1"/>
  <c r="R27" i="9" a="1"/>
  <c r="R27" i="9" s="1"/>
  <c r="Q27" i="9" a="1"/>
  <c r="Q27" i="9" s="1"/>
  <c r="H27" i="9"/>
  <c r="I27" i="9" s="1"/>
  <c r="R26" i="9" a="1"/>
  <c r="R26" i="9" s="1"/>
  <c r="Q26" i="9" a="1"/>
  <c r="Q26" i="9" s="1"/>
  <c r="H26" i="9"/>
  <c r="I26" i="9" s="1"/>
  <c r="R25" i="9" a="1"/>
  <c r="R25" i="9" s="1"/>
  <c r="H25" i="9"/>
  <c r="I25" i="9" s="1"/>
  <c r="R24" i="9" a="1"/>
  <c r="R24" i="9" s="1"/>
  <c r="H24" i="9"/>
  <c r="I24" i="9" s="1"/>
  <c r="R23" i="9" a="1"/>
  <c r="R23" i="9" s="1"/>
  <c r="H23" i="9"/>
  <c r="I23" i="9" s="1"/>
  <c r="R22" i="9" a="1"/>
  <c r="R22" i="9" s="1"/>
  <c r="H22" i="9"/>
  <c r="I22" i="9" s="1"/>
  <c r="R21" i="9" a="1"/>
  <c r="R21" i="9" s="1"/>
  <c r="H21" i="9"/>
  <c r="I21" i="9" s="1"/>
  <c r="R20" i="9" a="1"/>
  <c r="R20" i="9" s="1"/>
  <c r="H20" i="9"/>
  <c r="I20" i="9" s="1"/>
  <c r="R19" i="9" a="1"/>
  <c r="R19" i="9" s="1"/>
  <c r="H19" i="9"/>
  <c r="I19" i="9" s="1"/>
  <c r="R18" i="9" a="1"/>
  <c r="R18" i="9" s="1"/>
  <c r="H18" i="9"/>
  <c r="I18" i="9" s="1"/>
  <c r="R17" i="9" a="1"/>
  <c r="R17" i="9" s="1"/>
  <c r="P17" i="9" a="1"/>
  <c r="P17" i="9" s="1"/>
  <c r="H17" i="9"/>
  <c r="I17" i="9" s="1"/>
  <c r="R16" i="9" a="1"/>
  <c r="R16" i="9" s="1"/>
  <c r="H16" i="9"/>
  <c r="I16" i="9" s="1"/>
  <c r="R15" i="9" a="1"/>
  <c r="R15" i="9" s="1"/>
  <c r="H15" i="9"/>
  <c r="I15" i="9" s="1"/>
  <c r="R14" i="9" a="1"/>
  <c r="R14" i="9" s="1"/>
  <c r="Q14" i="9" a="1"/>
  <c r="Q14" i="9" s="1"/>
  <c r="P14" i="9" a="1"/>
  <c r="P14" i="9" s="1"/>
  <c r="N14" i="9" a="1"/>
  <c r="N14" i="9" s="1"/>
  <c r="M14" i="9" a="1"/>
  <c r="M14" i="9" s="1"/>
  <c r="L14" i="9" a="1"/>
  <c r="L14" i="9" s="1"/>
  <c r="K14" i="9" a="1"/>
  <c r="K14" i="9" s="1"/>
  <c r="J14" i="9" a="1"/>
  <c r="J14" i="9" s="1"/>
  <c r="H14" i="9"/>
  <c r="I14" i="9" s="1"/>
  <c r="R13" i="9" a="1"/>
  <c r="R13" i="9" s="1"/>
  <c r="H13" i="9"/>
  <c r="I13" i="9" s="1"/>
  <c r="R12" i="9" a="1"/>
  <c r="R12" i="9" s="1"/>
  <c r="Q12" i="9" a="1"/>
  <c r="Q12" i="9" s="1"/>
  <c r="P12" i="9" a="1"/>
  <c r="P12" i="9" s="1"/>
  <c r="H12" i="9"/>
  <c r="I12" i="9" s="1"/>
  <c r="R11" i="9" a="1"/>
  <c r="R11" i="9" s="1"/>
  <c r="H11" i="9"/>
  <c r="I11" i="9" s="1"/>
  <c r="R10" i="9" a="1"/>
  <c r="R10" i="9" s="1"/>
  <c r="H10" i="9"/>
  <c r="I10" i="9" s="1"/>
  <c r="R9" i="9" a="1"/>
  <c r="R9" i="9" s="1"/>
  <c r="H9" i="9"/>
  <c r="I9" i="9" s="1"/>
  <c r="R8" i="9" a="1"/>
  <c r="R8" i="9" s="1"/>
  <c r="H8" i="9"/>
  <c r="I8" i="9" s="1"/>
  <c r="R7" i="9" a="1"/>
  <c r="R7" i="9" s="1"/>
  <c r="H7" i="9"/>
  <c r="I7" i="9" s="1"/>
  <c r="R6" i="9" a="1"/>
  <c r="R6" i="9" s="1"/>
  <c r="H6" i="9"/>
  <c r="I6" i="9" s="1"/>
  <c r="R5" i="9" a="1"/>
  <c r="R5" i="9" s="1"/>
  <c r="H5" i="9"/>
  <c r="I5" i="9" s="1"/>
  <c r="R4" i="9" a="1"/>
  <c r="R4" i="9" s="1"/>
  <c r="H4" i="9"/>
  <c r="I4" i="9" s="1"/>
  <c r="G4" i="9"/>
  <c r="E77" i="7"/>
  <c r="E79" i="7"/>
  <c r="E81" i="7"/>
  <c r="E83" i="7"/>
  <c r="E85" i="7"/>
  <c r="E87" i="7"/>
  <c r="E89" i="7"/>
  <c r="E91" i="7"/>
  <c r="E93" i="7"/>
  <c r="E95" i="7"/>
  <c r="E97" i="7"/>
  <c r="E5" i="7"/>
  <c r="E7" i="7"/>
  <c r="E9" i="7"/>
  <c r="E11" i="7"/>
  <c r="E13" i="7"/>
  <c r="E15" i="7"/>
  <c r="E17" i="7"/>
  <c r="E19" i="7"/>
  <c r="E21" i="7"/>
  <c r="E23" i="7"/>
  <c r="E25" i="7"/>
  <c r="E27" i="7"/>
  <c r="E29" i="7"/>
  <c r="E31" i="7"/>
  <c r="E33" i="7"/>
  <c r="E35" i="7"/>
  <c r="E37" i="7"/>
  <c r="E39" i="7"/>
  <c r="E41" i="7"/>
  <c r="E43" i="7"/>
  <c r="E45" i="7"/>
  <c r="E47" i="7"/>
  <c r="E49" i="7"/>
  <c r="E51" i="7"/>
  <c r="E53" i="7"/>
  <c r="E55" i="7"/>
  <c r="E57" i="7"/>
  <c r="E59" i="7"/>
  <c r="E61" i="7"/>
  <c r="E63" i="7"/>
  <c r="E65" i="7"/>
  <c r="E67" i="7"/>
  <c r="E69" i="7"/>
  <c r="E71" i="7"/>
  <c r="E73" i="7"/>
  <c r="E75" i="7"/>
  <c r="E3" i="7"/>
  <c r="J271" i="9" l="1"/>
  <c r="K271" i="9" s="1"/>
  <c r="L271" i="9" s="1"/>
  <c r="M271" i="9" s="1"/>
  <c r="N271" i="9" s="1"/>
  <c r="O271" i="9" s="1"/>
  <c r="P271" i="9" s="1"/>
  <c r="Q271" i="9" s="1"/>
  <c r="R271" i="9" s="1"/>
  <c r="J256" i="9"/>
  <c r="J249" i="9"/>
  <c r="K249" i="9" s="1"/>
  <c r="J132" i="9"/>
  <c r="K132" i="9" s="1"/>
  <c r="L132" i="9" s="1"/>
  <c r="M132" i="9" s="1"/>
  <c r="N132" i="9" s="1"/>
  <c r="O132" i="9" s="1"/>
  <c r="P132" i="9" s="1"/>
  <c r="Q132" i="9" s="1"/>
  <c r="R132" i="9" s="1"/>
  <c r="J182" i="9"/>
  <c r="K182" i="9" s="1"/>
  <c r="L182" i="9" s="1"/>
  <c r="M182" i="9" s="1"/>
  <c r="N182" i="9" s="1"/>
  <c r="O182" i="9" s="1"/>
  <c r="P182" i="9" s="1"/>
  <c r="Q182" i="9" s="1"/>
  <c r="R182" i="9" s="1"/>
  <c r="J282" i="9"/>
  <c r="K282" i="9" s="1"/>
  <c r="L282" i="9" s="1"/>
  <c r="M282" i="9" s="1"/>
  <c r="N282" i="9" s="1"/>
  <c r="J210" i="9"/>
  <c r="K210" i="9" s="1"/>
  <c r="L210" i="9" s="1"/>
  <c r="M210" i="9" s="1"/>
  <c r="N210" i="9" s="1"/>
  <c r="O210" i="9" s="1"/>
  <c r="P210" i="9" s="1"/>
  <c r="Q210" i="9" s="1"/>
  <c r="R210" i="9" s="1"/>
  <c r="J135" i="9"/>
  <c r="K135" i="9" s="1"/>
  <c r="L135" i="9" s="1"/>
  <c r="M135" i="9" s="1"/>
  <c r="N135" i="9" s="1"/>
  <c r="R196" i="9"/>
  <c r="L249" i="9"/>
  <c r="M249" i="9" s="1"/>
  <c r="N249" i="9" s="1"/>
  <c r="O249" i="9" s="1"/>
  <c r="P249" i="9" s="1"/>
  <c r="Q249" i="9" s="1"/>
  <c r="R249" i="9" s="1"/>
  <c r="J280" i="9"/>
  <c r="K280" i="9" s="1"/>
  <c r="L280" i="9" s="1"/>
  <c r="M280" i="9" s="1"/>
  <c r="N280" i="9" s="1"/>
  <c r="O280" i="9" s="1"/>
  <c r="P280" i="9" s="1"/>
  <c r="Q280" i="9" s="1"/>
  <c r="R280" i="9" s="1"/>
  <c r="G97" i="10" l="1"/>
  <c r="G95" i="10"/>
  <c r="G93" i="10"/>
  <c r="G91" i="10"/>
  <c r="G89" i="10"/>
  <c r="G87" i="10"/>
  <c r="G88" i="10" s="1"/>
  <c r="G85" i="10"/>
  <c r="G83" i="10"/>
  <c r="H83" i="10" s="1"/>
  <c r="I83" i="10" s="1"/>
  <c r="J83" i="10" s="1"/>
  <c r="K83" i="10" s="1"/>
  <c r="L83" i="10" s="1"/>
  <c r="M83" i="10" s="1"/>
  <c r="N83" i="10" s="1"/>
  <c r="O83" i="10" s="1"/>
  <c r="P83" i="10" s="1"/>
  <c r="Q83" i="10" s="1"/>
  <c r="R83" i="10" s="1"/>
  <c r="S83" i="10" s="1"/>
  <c r="T83" i="10" s="1"/>
  <c r="U83" i="10" s="1"/>
  <c r="V83" i="10" s="1"/>
  <c r="W83" i="10" s="1"/>
  <c r="X83" i="10" s="1"/>
  <c r="Y83" i="10" s="1"/>
  <c r="Z83" i="10" s="1"/>
  <c r="AA83" i="10" s="1"/>
  <c r="AB83" i="10" s="1"/>
  <c r="AC83" i="10" s="1"/>
  <c r="AD83" i="10" s="1"/>
  <c r="AE83" i="10" s="1"/>
  <c r="AF83" i="10" s="1"/>
  <c r="AG83" i="10" s="1"/>
  <c r="AH83" i="10" s="1"/>
  <c r="AI83" i="10" s="1"/>
  <c r="AJ83" i="10" s="1"/>
  <c r="G81" i="10"/>
  <c r="G82" i="10" s="1"/>
  <c r="G79" i="10"/>
  <c r="G77" i="10"/>
  <c r="G78" i="10" s="1"/>
  <c r="G75" i="10"/>
  <c r="G73" i="10"/>
  <c r="G74" i="10" s="1"/>
  <c r="G71" i="10"/>
  <c r="G72" i="10" s="1"/>
  <c r="G69" i="10"/>
  <c r="G70" i="10" s="1"/>
  <c r="G67" i="10"/>
  <c r="G68" i="10" s="1"/>
  <c r="G65" i="10"/>
  <c r="G63" i="10"/>
  <c r="G64" i="10" s="1"/>
  <c r="G61" i="10"/>
  <c r="G62" i="10" s="1"/>
  <c r="G59" i="10"/>
  <c r="G60" i="10" s="1"/>
  <c r="G57" i="10"/>
  <c r="H57" i="10" s="1"/>
  <c r="I57" i="10" s="1"/>
  <c r="J57" i="10" s="1"/>
  <c r="K57" i="10" s="1"/>
  <c r="L57" i="10" s="1"/>
  <c r="M57" i="10" s="1"/>
  <c r="N57" i="10" s="1"/>
  <c r="O57" i="10" s="1"/>
  <c r="P57" i="10" s="1"/>
  <c r="Q57" i="10" s="1"/>
  <c r="R57" i="10" s="1"/>
  <c r="S57" i="10" s="1"/>
  <c r="T57" i="10" s="1"/>
  <c r="U57" i="10" s="1"/>
  <c r="V57" i="10" s="1"/>
  <c r="W57" i="10" s="1"/>
  <c r="X57" i="10" s="1"/>
  <c r="Y57" i="10" s="1"/>
  <c r="Z57" i="10" s="1"/>
  <c r="AA57" i="10" s="1"/>
  <c r="AB57" i="10" s="1"/>
  <c r="AC57" i="10" s="1"/>
  <c r="AD57" i="10" s="1"/>
  <c r="AE57" i="10" s="1"/>
  <c r="AF57" i="10" s="1"/>
  <c r="AG57" i="10" s="1"/>
  <c r="AH57" i="10" s="1"/>
  <c r="AI57" i="10" s="1"/>
  <c r="AJ57" i="10" s="1"/>
  <c r="G55" i="10"/>
  <c r="G53" i="10"/>
  <c r="H53" i="10" s="1"/>
  <c r="I53" i="10" s="1"/>
  <c r="J53" i="10" s="1"/>
  <c r="K53" i="10" s="1"/>
  <c r="L53" i="10" s="1"/>
  <c r="M53" i="10" s="1"/>
  <c r="N53" i="10" s="1"/>
  <c r="O53" i="10" s="1"/>
  <c r="P53" i="10" s="1"/>
  <c r="Q53" i="10" s="1"/>
  <c r="R53" i="10" s="1"/>
  <c r="S53" i="10" s="1"/>
  <c r="T53" i="10" s="1"/>
  <c r="U53" i="10" s="1"/>
  <c r="V53" i="10" s="1"/>
  <c r="W53" i="10" s="1"/>
  <c r="X53" i="10" s="1"/>
  <c r="Y53" i="10" s="1"/>
  <c r="Z53" i="10" s="1"/>
  <c r="AA53" i="10" s="1"/>
  <c r="AB53" i="10" s="1"/>
  <c r="AC53" i="10" s="1"/>
  <c r="AD53" i="10" s="1"/>
  <c r="AE53" i="10" s="1"/>
  <c r="AF53" i="10" s="1"/>
  <c r="AG53" i="10" s="1"/>
  <c r="AH53" i="10" s="1"/>
  <c r="AI53" i="10" s="1"/>
  <c r="AJ53" i="10" s="1"/>
  <c r="G51" i="10"/>
  <c r="H51" i="10" s="1"/>
  <c r="I51" i="10" s="1"/>
  <c r="J51" i="10" s="1"/>
  <c r="K51" i="10" s="1"/>
  <c r="L51" i="10" s="1"/>
  <c r="M51" i="10" s="1"/>
  <c r="N51" i="10" s="1"/>
  <c r="O51" i="10" s="1"/>
  <c r="P51" i="10" s="1"/>
  <c r="Q51" i="10" s="1"/>
  <c r="R51" i="10" s="1"/>
  <c r="S51" i="10" s="1"/>
  <c r="T51" i="10" s="1"/>
  <c r="U51" i="10" s="1"/>
  <c r="V51" i="10" s="1"/>
  <c r="W51" i="10" s="1"/>
  <c r="X51" i="10" s="1"/>
  <c r="Y51" i="10" s="1"/>
  <c r="Z51" i="10" s="1"/>
  <c r="AA51" i="10" s="1"/>
  <c r="AB51" i="10" s="1"/>
  <c r="AC51" i="10" s="1"/>
  <c r="AD51" i="10" s="1"/>
  <c r="AE51" i="10" s="1"/>
  <c r="AF51" i="10" s="1"/>
  <c r="AG51" i="10" s="1"/>
  <c r="AH51" i="10" s="1"/>
  <c r="AI51" i="10" s="1"/>
  <c r="AJ51" i="10" s="1"/>
  <c r="G49" i="10"/>
  <c r="H49" i="10" s="1"/>
  <c r="I49" i="10" s="1"/>
  <c r="J49" i="10" s="1"/>
  <c r="K49" i="10" s="1"/>
  <c r="L49" i="10" s="1"/>
  <c r="M49" i="10" s="1"/>
  <c r="N49" i="10" s="1"/>
  <c r="O49" i="10" s="1"/>
  <c r="P49" i="10" s="1"/>
  <c r="Q49" i="10" s="1"/>
  <c r="R49" i="10" s="1"/>
  <c r="S49" i="10" s="1"/>
  <c r="T49" i="10" s="1"/>
  <c r="U49" i="10" s="1"/>
  <c r="V49" i="10" s="1"/>
  <c r="W49" i="10" s="1"/>
  <c r="X49" i="10" s="1"/>
  <c r="Y49" i="10" s="1"/>
  <c r="Z49" i="10" s="1"/>
  <c r="AA49" i="10" s="1"/>
  <c r="AB49" i="10" s="1"/>
  <c r="AC49" i="10" s="1"/>
  <c r="AD49" i="10" s="1"/>
  <c r="AE49" i="10" s="1"/>
  <c r="AF49" i="10" s="1"/>
  <c r="AG49" i="10" s="1"/>
  <c r="AH49" i="10" s="1"/>
  <c r="AI49" i="10" s="1"/>
  <c r="AJ49" i="10" s="1"/>
  <c r="G47" i="10"/>
  <c r="G45" i="10"/>
  <c r="G43" i="10"/>
  <c r="H43" i="10" s="1"/>
  <c r="I43" i="10" s="1"/>
  <c r="J43" i="10" s="1"/>
  <c r="K43" i="10" s="1"/>
  <c r="L43" i="10" s="1"/>
  <c r="M43" i="10" s="1"/>
  <c r="N43" i="10" s="1"/>
  <c r="O43" i="10" s="1"/>
  <c r="P43" i="10" s="1"/>
  <c r="Q43" i="10" s="1"/>
  <c r="R43" i="10" s="1"/>
  <c r="S43" i="10" s="1"/>
  <c r="T43" i="10" s="1"/>
  <c r="U43" i="10" s="1"/>
  <c r="V43" i="10" s="1"/>
  <c r="W43" i="10" s="1"/>
  <c r="X43" i="10" s="1"/>
  <c r="Y43" i="10" s="1"/>
  <c r="Z43" i="10" s="1"/>
  <c r="AA43" i="10" s="1"/>
  <c r="AB43" i="10" s="1"/>
  <c r="AC43" i="10" s="1"/>
  <c r="AD43" i="10" s="1"/>
  <c r="AE43" i="10" s="1"/>
  <c r="AF43" i="10" s="1"/>
  <c r="AG43" i="10" s="1"/>
  <c r="AH43" i="10" s="1"/>
  <c r="AI43" i="10" s="1"/>
  <c r="AJ43" i="10" s="1"/>
  <c r="G41" i="10"/>
  <c r="H41" i="10" s="1"/>
  <c r="I41" i="10" s="1"/>
  <c r="J41" i="10" s="1"/>
  <c r="K41" i="10" s="1"/>
  <c r="L41" i="10" s="1"/>
  <c r="M41" i="10" s="1"/>
  <c r="N41" i="10" s="1"/>
  <c r="O41" i="10" s="1"/>
  <c r="P41" i="10" s="1"/>
  <c r="Q41" i="10" s="1"/>
  <c r="R41" i="10" s="1"/>
  <c r="S41" i="10" s="1"/>
  <c r="T41" i="10" s="1"/>
  <c r="U41" i="10" s="1"/>
  <c r="V41" i="10" s="1"/>
  <c r="W41" i="10" s="1"/>
  <c r="X41" i="10" s="1"/>
  <c r="Y41" i="10" s="1"/>
  <c r="Z41" i="10" s="1"/>
  <c r="AA41" i="10" s="1"/>
  <c r="AB41" i="10" s="1"/>
  <c r="AC41" i="10" s="1"/>
  <c r="AD41" i="10" s="1"/>
  <c r="AE41" i="10" s="1"/>
  <c r="AF41" i="10" s="1"/>
  <c r="AG41" i="10" s="1"/>
  <c r="AH41" i="10" s="1"/>
  <c r="AI41" i="10" s="1"/>
  <c r="AJ41" i="10" s="1"/>
  <c r="G39" i="10"/>
  <c r="H39" i="10" s="1"/>
  <c r="I39" i="10" s="1"/>
  <c r="J39" i="10" s="1"/>
  <c r="K39" i="10" s="1"/>
  <c r="L39" i="10" s="1"/>
  <c r="M39" i="10" s="1"/>
  <c r="N39" i="10" s="1"/>
  <c r="O39" i="10" s="1"/>
  <c r="P39" i="10" s="1"/>
  <c r="Q39" i="10" s="1"/>
  <c r="R39" i="10" s="1"/>
  <c r="S39" i="10" s="1"/>
  <c r="T39" i="10" s="1"/>
  <c r="U39" i="10" s="1"/>
  <c r="V39" i="10" s="1"/>
  <c r="W39" i="10" s="1"/>
  <c r="X39" i="10" s="1"/>
  <c r="Y39" i="10" s="1"/>
  <c r="Z39" i="10" s="1"/>
  <c r="AA39" i="10" s="1"/>
  <c r="AB39" i="10" s="1"/>
  <c r="AC39" i="10" s="1"/>
  <c r="AD39" i="10" s="1"/>
  <c r="AE39" i="10" s="1"/>
  <c r="AF39" i="10" s="1"/>
  <c r="AG39" i="10" s="1"/>
  <c r="AH39" i="10" s="1"/>
  <c r="AI39" i="10" s="1"/>
  <c r="AJ39" i="10" s="1"/>
  <c r="G37" i="10"/>
  <c r="H37" i="10" s="1"/>
  <c r="I37" i="10" s="1"/>
  <c r="J37" i="10" s="1"/>
  <c r="K37" i="10" s="1"/>
  <c r="L37" i="10" s="1"/>
  <c r="M37" i="10" s="1"/>
  <c r="N37" i="10" s="1"/>
  <c r="O37" i="10" s="1"/>
  <c r="P37" i="10" s="1"/>
  <c r="Q37" i="10" s="1"/>
  <c r="R37" i="10" s="1"/>
  <c r="S37" i="10" s="1"/>
  <c r="T37" i="10" s="1"/>
  <c r="U37" i="10" s="1"/>
  <c r="V37" i="10" s="1"/>
  <c r="W37" i="10" s="1"/>
  <c r="X37" i="10" s="1"/>
  <c r="Y37" i="10" s="1"/>
  <c r="Z37" i="10" s="1"/>
  <c r="AA37" i="10" s="1"/>
  <c r="AB37" i="10" s="1"/>
  <c r="AC37" i="10" s="1"/>
  <c r="AD37" i="10" s="1"/>
  <c r="AE37" i="10" s="1"/>
  <c r="AF37" i="10" s="1"/>
  <c r="AG37" i="10" s="1"/>
  <c r="AH37" i="10" s="1"/>
  <c r="AI37" i="10" s="1"/>
  <c r="AJ37" i="10" s="1"/>
  <c r="G35" i="10"/>
  <c r="H35" i="10" s="1"/>
  <c r="I35" i="10" s="1"/>
  <c r="J35" i="10" s="1"/>
  <c r="K35" i="10" s="1"/>
  <c r="L35" i="10" s="1"/>
  <c r="M35" i="10" s="1"/>
  <c r="N35" i="10" s="1"/>
  <c r="O35" i="10" s="1"/>
  <c r="P35" i="10" s="1"/>
  <c r="Q35" i="10" s="1"/>
  <c r="R35" i="10" s="1"/>
  <c r="S35" i="10" s="1"/>
  <c r="T35" i="10" s="1"/>
  <c r="U35" i="10" s="1"/>
  <c r="V35" i="10" s="1"/>
  <c r="W35" i="10" s="1"/>
  <c r="X35" i="10" s="1"/>
  <c r="Y35" i="10" s="1"/>
  <c r="Z35" i="10" s="1"/>
  <c r="AA35" i="10" s="1"/>
  <c r="AB35" i="10" s="1"/>
  <c r="AC35" i="10" s="1"/>
  <c r="AD35" i="10" s="1"/>
  <c r="AE35" i="10" s="1"/>
  <c r="AF35" i="10" s="1"/>
  <c r="AG35" i="10" s="1"/>
  <c r="AH35" i="10" s="1"/>
  <c r="AI35" i="10" s="1"/>
  <c r="AJ35" i="10" s="1"/>
  <c r="G33" i="10"/>
  <c r="H33" i="10" s="1"/>
  <c r="I33" i="10" s="1"/>
  <c r="J33" i="10" s="1"/>
  <c r="K33" i="10" s="1"/>
  <c r="L33" i="10" s="1"/>
  <c r="M33" i="10" s="1"/>
  <c r="N33" i="10" s="1"/>
  <c r="O33" i="10" s="1"/>
  <c r="P33" i="10" s="1"/>
  <c r="Q33" i="10" s="1"/>
  <c r="R33" i="10" s="1"/>
  <c r="S33" i="10" s="1"/>
  <c r="T33" i="10" s="1"/>
  <c r="U33" i="10" s="1"/>
  <c r="V33" i="10" s="1"/>
  <c r="W33" i="10" s="1"/>
  <c r="X33" i="10" s="1"/>
  <c r="Y33" i="10" s="1"/>
  <c r="Z33" i="10" s="1"/>
  <c r="AA33" i="10" s="1"/>
  <c r="AB33" i="10" s="1"/>
  <c r="AC33" i="10" s="1"/>
  <c r="AD33" i="10" s="1"/>
  <c r="AE33" i="10" s="1"/>
  <c r="AF33" i="10" s="1"/>
  <c r="AG33" i="10" s="1"/>
  <c r="AH33" i="10" s="1"/>
  <c r="AI33" i="10" s="1"/>
  <c r="AJ33" i="10" s="1"/>
  <c r="G31" i="10"/>
  <c r="H31" i="10" s="1"/>
  <c r="I31" i="10" s="1"/>
  <c r="J31" i="10" s="1"/>
  <c r="K31" i="10" s="1"/>
  <c r="L31" i="10" s="1"/>
  <c r="M31" i="10" s="1"/>
  <c r="N31" i="10" s="1"/>
  <c r="O31" i="10" s="1"/>
  <c r="P31" i="10" s="1"/>
  <c r="Q31" i="10" s="1"/>
  <c r="R31" i="10" s="1"/>
  <c r="S31" i="10" s="1"/>
  <c r="T31" i="10" s="1"/>
  <c r="U31" i="10" s="1"/>
  <c r="V31" i="10" s="1"/>
  <c r="W31" i="10" s="1"/>
  <c r="X31" i="10" s="1"/>
  <c r="Y31" i="10" s="1"/>
  <c r="Z31" i="10" s="1"/>
  <c r="AA31" i="10" s="1"/>
  <c r="AB31" i="10" s="1"/>
  <c r="AC31" i="10" s="1"/>
  <c r="AD31" i="10" s="1"/>
  <c r="AE31" i="10" s="1"/>
  <c r="AF31" i="10" s="1"/>
  <c r="AG31" i="10" s="1"/>
  <c r="AH31" i="10" s="1"/>
  <c r="AI31" i="10" s="1"/>
  <c r="AJ31" i="10" s="1"/>
  <c r="G29" i="10"/>
  <c r="H29" i="10" s="1"/>
  <c r="I29" i="10" s="1"/>
  <c r="J29" i="10" s="1"/>
  <c r="K29" i="10" s="1"/>
  <c r="L29" i="10" s="1"/>
  <c r="M29" i="10" s="1"/>
  <c r="N29" i="10" s="1"/>
  <c r="O29" i="10" s="1"/>
  <c r="P29" i="10" s="1"/>
  <c r="Q29" i="10" s="1"/>
  <c r="R29" i="10" s="1"/>
  <c r="S29" i="10" s="1"/>
  <c r="T29" i="10" s="1"/>
  <c r="U29" i="10" s="1"/>
  <c r="V29" i="10" s="1"/>
  <c r="W29" i="10" s="1"/>
  <c r="X29" i="10" s="1"/>
  <c r="Y29" i="10" s="1"/>
  <c r="Z29" i="10" s="1"/>
  <c r="AA29" i="10" s="1"/>
  <c r="AB29" i="10" s="1"/>
  <c r="AC29" i="10" s="1"/>
  <c r="AD29" i="10" s="1"/>
  <c r="AE29" i="10" s="1"/>
  <c r="AF29" i="10" s="1"/>
  <c r="AG29" i="10" s="1"/>
  <c r="AH29" i="10" s="1"/>
  <c r="AI29" i="10" s="1"/>
  <c r="AJ29" i="10" s="1"/>
  <c r="G27" i="10"/>
  <c r="H27" i="10" s="1"/>
  <c r="I27" i="10" s="1"/>
  <c r="J27" i="10" s="1"/>
  <c r="K27" i="10" s="1"/>
  <c r="L27" i="10" s="1"/>
  <c r="M27" i="10" s="1"/>
  <c r="N27" i="10" s="1"/>
  <c r="O27" i="10" s="1"/>
  <c r="P27" i="10" s="1"/>
  <c r="Q27" i="10" s="1"/>
  <c r="R27" i="10" s="1"/>
  <c r="S27" i="10" s="1"/>
  <c r="T27" i="10" s="1"/>
  <c r="U27" i="10" s="1"/>
  <c r="V27" i="10" s="1"/>
  <c r="W27" i="10" s="1"/>
  <c r="X27" i="10" s="1"/>
  <c r="Y27" i="10" s="1"/>
  <c r="Z27" i="10" s="1"/>
  <c r="AA27" i="10" s="1"/>
  <c r="AB27" i="10" s="1"/>
  <c r="AC27" i="10" s="1"/>
  <c r="AD27" i="10" s="1"/>
  <c r="AE27" i="10" s="1"/>
  <c r="AF27" i="10" s="1"/>
  <c r="AG27" i="10" s="1"/>
  <c r="AH27" i="10" s="1"/>
  <c r="AI27" i="10" s="1"/>
  <c r="AJ27" i="10" s="1"/>
  <c r="G25" i="10"/>
  <c r="G26" i="10" s="1"/>
  <c r="G23" i="10"/>
  <c r="G24" i="10" s="1"/>
  <c r="G21" i="10"/>
  <c r="G22" i="10" s="1"/>
  <c r="G19" i="10"/>
  <c r="G20" i="10" s="1"/>
  <c r="G17" i="10"/>
  <c r="G18" i="10" s="1"/>
  <c r="G15" i="10"/>
  <c r="G16" i="10" s="1"/>
  <c r="G13" i="10"/>
  <c r="G14" i="10" s="1"/>
  <c r="G11" i="10"/>
  <c r="G12" i="10" s="1"/>
  <c r="G9" i="10"/>
  <c r="G10" i="10" s="1"/>
  <c r="G7" i="10"/>
  <c r="G8" i="10" s="1"/>
  <c r="G5" i="10"/>
  <c r="G6" i="10" s="1"/>
  <c r="H67" i="10" l="1"/>
  <c r="I67" i="10" s="1"/>
  <c r="J67" i="10" s="1"/>
  <c r="K67" i="10" s="1"/>
  <c r="L67" i="10" s="1"/>
  <c r="M67" i="10" s="1"/>
  <c r="N67" i="10" s="1"/>
  <c r="O67" i="10" s="1"/>
  <c r="P67" i="10" s="1"/>
  <c r="Q67" i="10" s="1"/>
  <c r="R67" i="10" s="1"/>
  <c r="S67" i="10" s="1"/>
  <c r="T67" i="10" s="1"/>
  <c r="U67" i="10" s="1"/>
  <c r="V67" i="10" s="1"/>
  <c r="W67" i="10" s="1"/>
  <c r="X67" i="10" s="1"/>
  <c r="Y67" i="10" s="1"/>
  <c r="Z67" i="10" s="1"/>
  <c r="AA67" i="10" s="1"/>
  <c r="AB67" i="10" s="1"/>
  <c r="AC67" i="10" s="1"/>
  <c r="AD67" i="10" s="1"/>
  <c r="AE67" i="10" s="1"/>
  <c r="AF67" i="10" s="1"/>
  <c r="AG67" i="10" s="1"/>
  <c r="AH67" i="10" s="1"/>
  <c r="AI67" i="10" s="1"/>
  <c r="AJ67" i="10" s="1"/>
  <c r="G42" i="10"/>
  <c r="H42" i="10" s="1"/>
  <c r="I42" i="10" s="1"/>
  <c r="J42" i="10" s="1"/>
  <c r="K42" i="10" s="1"/>
  <c r="L42" i="10" s="1"/>
  <c r="M42" i="10" s="1"/>
  <c r="N42" i="10" s="1"/>
  <c r="O42" i="10" s="1"/>
  <c r="P42" i="10" s="1"/>
  <c r="Q42" i="10" s="1"/>
  <c r="R42" i="10" s="1"/>
  <c r="S42" i="10" s="1"/>
  <c r="T42" i="10" s="1"/>
  <c r="U42" i="10" s="1"/>
  <c r="V42" i="10" s="1"/>
  <c r="W42" i="10" s="1"/>
  <c r="X42" i="10" s="1"/>
  <c r="Y42" i="10" s="1"/>
  <c r="Z42" i="10" s="1"/>
  <c r="AA42" i="10" s="1"/>
  <c r="AB42" i="10" s="1"/>
  <c r="AC42" i="10" s="1"/>
  <c r="AD42" i="10" s="1"/>
  <c r="AE42" i="10" s="1"/>
  <c r="AF42" i="10" s="1"/>
  <c r="AG42" i="10" s="1"/>
  <c r="AH42" i="10" s="1"/>
  <c r="AI42" i="10" s="1"/>
  <c r="AJ42" i="10" s="1"/>
  <c r="H17" i="10"/>
  <c r="I17" i="10" s="1"/>
  <c r="J17" i="10" s="1"/>
  <c r="K17" i="10" s="1"/>
  <c r="L17" i="10" s="1"/>
  <c r="M17" i="10" s="1"/>
  <c r="N17" i="10" s="1"/>
  <c r="O17" i="10" s="1"/>
  <c r="P17" i="10" s="1"/>
  <c r="Q17" i="10" s="1"/>
  <c r="R17" i="10" s="1"/>
  <c r="S17" i="10" s="1"/>
  <c r="T17" i="10" s="1"/>
  <c r="U17" i="10" s="1"/>
  <c r="V17" i="10" s="1"/>
  <c r="W17" i="10" s="1"/>
  <c r="X17" i="10" s="1"/>
  <c r="Y17" i="10" s="1"/>
  <c r="Z17" i="10" s="1"/>
  <c r="AA17" i="10" s="1"/>
  <c r="AB17" i="10" s="1"/>
  <c r="AC17" i="10" s="1"/>
  <c r="AD17" i="10" s="1"/>
  <c r="AE17" i="10" s="1"/>
  <c r="AF17" i="10" s="1"/>
  <c r="AG17" i="10" s="1"/>
  <c r="AH17" i="10" s="1"/>
  <c r="AI17" i="10" s="1"/>
  <c r="AJ17" i="10" s="1"/>
  <c r="G30" i="10"/>
  <c r="H30" i="10" s="1"/>
  <c r="G84" i="10"/>
  <c r="G44" i="10"/>
  <c r="H44" i="10" s="1"/>
  <c r="I44" i="10" s="1"/>
  <c r="J44" i="10" s="1"/>
  <c r="K44" i="10" s="1"/>
  <c r="L44" i="10" s="1"/>
  <c r="M44" i="10" s="1"/>
  <c r="N44" i="10" s="1"/>
  <c r="O44" i="10" s="1"/>
  <c r="P44" i="10" s="1"/>
  <c r="Q44" i="10" s="1"/>
  <c r="R44" i="10" s="1"/>
  <c r="S44" i="10" s="1"/>
  <c r="T44" i="10" s="1"/>
  <c r="U44" i="10" s="1"/>
  <c r="V44" i="10" s="1"/>
  <c r="W44" i="10" s="1"/>
  <c r="X44" i="10" s="1"/>
  <c r="Y44" i="10" s="1"/>
  <c r="Z44" i="10" s="1"/>
  <c r="AA44" i="10" s="1"/>
  <c r="AB44" i="10" s="1"/>
  <c r="AC44" i="10" s="1"/>
  <c r="AD44" i="10" s="1"/>
  <c r="AE44" i="10" s="1"/>
  <c r="AF44" i="10" s="1"/>
  <c r="AG44" i="10" s="1"/>
  <c r="AH44" i="10" s="1"/>
  <c r="AI44" i="10" s="1"/>
  <c r="AJ44" i="10" s="1"/>
  <c r="H71" i="10"/>
  <c r="I71" i="10" s="1"/>
  <c r="J71" i="10" s="1"/>
  <c r="K71" i="10" s="1"/>
  <c r="L71" i="10" s="1"/>
  <c r="M71" i="10" s="1"/>
  <c r="N71" i="10" s="1"/>
  <c r="O71" i="10" s="1"/>
  <c r="P71" i="10" s="1"/>
  <c r="Q71" i="10" s="1"/>
  <c r="R71" i="10" s="1"/>
  <c r="S71" i="10" s="1"/>
  <c r="T71" i="10" s="1"/>
  <c r="U71" i="10" s="1"/>
  <c r="V71" i="10" s="1"/>
  <c r="W71" i="10" s="1"/>
  <c r="X71" i="10" s="1"/>
  <c r="Y71" i="10" s="1"/>
  <c r="Z71" i="10" s="1"/>
  <c r="AA71" i="10" s="1"/>
  <c r="AB71" i="10" s="1"/>
  <c r="AC71" i="10" s="1"/>
  <c r="AD71" i="10" s="1"/>
  <c r="AE71" i="10" s="1"/>
  <c r="AF71" i="10" s="1"/>
  <c r="AG71" i="10" s="1"/>
  <c r="AH71" i="10" s="1"/>
  <c r="AI71" i="10" s="1"/>
  <c r="AJ71" i="10" s="1"/>
  <c r="G50" i="10"/>
  <c r="H50" i="10" s="1"/>
  <c r="I50" i="10" s="1"/>
  <c r="J50" i="10" s="1"/>
  <c r="K50" i="10" s="1"/>
  <c r="L50" i="10" s="1"/>
  <c r="M50" i="10" s="1"/>
  <c r="N50" i="10" s="1"/>
  <c r="O50" i="10" s="1"/>
  <c r="P50" i="10" s="1"/>
  <c r="Q50" i="10" s="1"/>
  <c r="R50" i="10" s="1"/>
  <c r="S50" i="10" s="1"/>
  <c r="T50" i="10" s="1"/>
  <c r="U50" i="10" s="1"/>
  <c r="V50" i="10" s="1"/>
  <c r="W50" i="10" s="1"/>
  <c r="X50" i="10" s="1"/>
  <c r="Y50" i="10" s="1"/>
  <c r="Z50" i="10" s="1"/>
  <c r="AA50" i="10" s="1"/>
  <c r="AB50" i="10" s="1"/>
  <c r="AC50" i="10" s="1"/>
  <c r="AD50" i="10" s="1"/>
  <c r="AE50" i="10" s="1"/>
  <c r="AF50" i="10" s="1"/>
  <c r="AG50" i="10" s="1"/>
  <c r="AH50" i="10" s="1"/>
  <c r="AI50" i="10" s="1"/>
  <c r="AJ50" i="10" s="1"/>
  <c r="H61" i="10"/>
  <c r="I61" i="10" s="1"/>
  <c r="J61" i="10" s="1"/>
  <c r="K61" i="10" s="1"/>
  <c r="L61" i="10" s="1"/>
  <c r="M61" i="10" s="1"/>
  <c r="N61" i="10" s="1"/>
  <c r="O61" i="10" s="1"/>
  <c r="P61" i="10" s="1"/>
  <c r="Q61" i="10" s="1"/>
  <c r="R61" i="10" s="1"/>
  <c r="S61" i="10" s="1"/>
  <c r="T61" i="10" s="1"/>
  <c r="U61" i="10" s="1"/>
  <c r="V61" i="10" s="1"/>
  <c r="W61" i="10" s="1"/>
  <c r="X61" i="10" s="1"/>
  <c r="Y61" i="10" s="1"/>
  <c r="Z61" i="10" s="1"/>
  <c r="AA61" i="10" s="1"/>
  <c r="AB61" i="10" s="1"/>
  <c r="AC61" i="10" s="1"/>
  <c r="AD61" i="10" s="1"/>
  <c r="AE61" i="10" s="1"/>
  <c r="AF61" i="10" s="1"/>
  <c r="AG61" i="10" s="1"/>
  <c r="AH61" i="10" s="1"/>
  <c r="AI61" i="10" s="1"/>
  <c r="AJ61" i="10" s="1"/>
  <c r="H21" i="10"/>
  <c r="I21" i="10" s="1"/>
  <c r="J21" i="10" s="1"/>
  <c r="K21" i="10" s="1"/>
  <c r="L21" i="10" s="1"/>
  <c r="M21" i="10" s="1"/>
  <c r="N21" i="10" s="1"/>
  <c r="O21" i="10" s="1"/>
  <c r="P21" i="10" s="1"/>
  <c r="Q21" i="10" s="1"/>
  <c r="R21" i="10" s="1"/>
  <c r="S21" i="10" s="1"/>
  <c r="T21" i="10" s="1"/>
  <c r="U21" i="10" s="1"/>
  <c r="V21" i="10" s="1"/>
  <c r="W21" i="10" s="1"/>
  <c r="X21" i="10" s="1"/>
  <c r="Y21" i="10" s="1"/>
  <c r="Z21" i="10" s="1"/>
  <c r="AA21" i="10" s="1"/>
  <c r="AB21" i="10" s="1"/>
  <c r="AC21" i="10" s="1"/>
  <c r="AD21" i="10" s="1"/>
  <c r="AE21" i="10" s="1"/>
  <c r="AF21" i="10" s="1"/>
  <c r="AG21" i="10" s="1"/>
  <c r="AH21" i="10" s="1"/>
  <c r="AI21" i="10" s="1"/>
  <c r="AJ21" i="10" s="1"/>
  <c r="H25" i="10"/>
  <c r="I25" i="10" s="1"/>
  <c r="J25" i="10" s="1"/>
  <c r="K25" i="10" s="1"/>
  <c r="L25" i="10" s="1"/>
  <c r="M25" i="10" s="1"/>
  <c r="N25" i="10" s="1"/>
  <c r="O25" i="10" s="1"/>
  <c r="P25" i="10" s="1"/>
  <c r="Q25" i="10" s="1"/>
  <c r="R25" i="10" s="1"/>
  <c r="S25" i="10" s="1"/>
  <c r="T25" i="10" s="1"/>
  <c r="U25" i="10" s="1"/>
  <c r="V25" i="10" s="1"/>
  <c r="W25" i="10" s="1"/>
  <c r="X25" i="10" s="1"/>
  <c r="Y25" i="10" s="1"/>
  <c r="Z25" i="10" s="1"/>
  <c r="AA25" i="10" s="1"/>
  <c r="AB25" i="10" s="1"/>
  <c r="AC25" i="10" s="1"/>
  <c r="AD25" i="10" s="1"/>
  <c r="AE25" i="10" s="1"/>
  <c r="AF25" i="10" s="1"/>
  <c r="AG25" i="10" s="1"/>
  <c r="AH25" i="10" s="1"/>
  <c r="AI25" i="10" s="1"/>
  <c r="AJ25" i="10" s="1"/>
  <c r="G32" i="10"/>
  <c r="H32" i="10" s="1"/>
  <c r="I32" i="10" s="1"/>
  <c r="J32" i="10" s="1"/>
  <c r="K32" i="10" s="1"/>
  <c r="L32" i="10" s="1"/>
  <c r="M32" i="10" s="1"/>
  <c r="N32" i="10" s="1"/>
  <c r="O32" i="10" s="1"/>
  <c r="P32" i="10" s="1"/>
  <c r="Q32" i="10" s="1"/>
  <c r="R32" i="10" s="1"/>
  <c r="S32" i="10" s="1"/>
  <c r="T32" i="10" s="1"/>
  <c r="U32" i="10" s="1"/>
  <c r="V32" i="10" s="1"/>
  <c r="W32" i="10" s="1"/>
  <c r="X32" i="10" s="1"/>
  <c r="Y32" i="10" s="1"/>
  <c r="Z32" i="10" s="1"/>
  <c r="AA32" i="10" s="1"/>
  <c r="AB32" i="10" s="1"/>
  <c r="AC32" i="10" s="1"/>
  <c r="AD32" i="10" s="1"/>
  <c r="AE32" i="10" s="1"/>
  <c r="AF32" i="10" s="1"/>
  <c r="AG32" i="10" s="1"/>
  <c r="AH32" i="10" s="1"/>
  <c r="AI32" i="10" s="1"/>
  <c r="AJ32" i="10" s="1"/>
  <c r="G52" i="10"/>
  <c r="H52" i="10" s="1"/>
  <c r="I52" i="10" s="1"/>
  <c r="J52" i="10" s="1"/>
  <c r="K52" i="10" s="1"/>
  <c r="L52" i="10" s="1"/>
  <c r="M52" i="10" s="1"/>
  <c r="N52" i="10" s="1"/>
  <c r="O52" i="10" s="1"/>
  <c r="P52" i="10" s="1"/>
  <c r="Q52" i="10" s="1"/>
  <c r="R52" i="10" s="1"/>
  <c r="S52" i="10" s="1"/>
  <c r="T52" i="10" s="1"/>
  <c r="U52" i="10" s="1"/>
  <c r="V52" i="10" s="1"/>
  <c r="W52" i="10" s="1"/>
  <c r="X52" i="10" s="1"/>
  <c r="Y52" i="10" s="1"/>
  <c r="Z52" i="10" s="1"/>
  <c r="AA52" i="10" s="1"/>
  <c r="AB52" i="10" s="1"/>
  <c r="AC52" i="10" s="1"/>
  <c r="AD52" i="10" s="1"/>
  <c r="AE52" i="10" s="1"/>
  <c r="AF52" i="10" s="1"/>
  <c r="AG52" i="10" s="1"/>
  <c r="AH52" i="10" s="1"/>
  <c r="AI52" i="10" s="1"/>
  <c r="AJ52" i="10" s="1"/>
  <c r="G58" i="10"/>
  <c r="H58" i="10" s="1"/>
  <c r="I58" i="10" s="1"/>
  <c r="J58" i="10" s="1"/>
  <c r="K58" i="10" s="1"/>
  <c r="L58" i="10" s="1"/>
  <c r="M58" i="10" s="1"/>
  <c r="N58" i="10" s="1"/>
  <c r="O58" i="10" s="1"/>
  <c r="P58" i="10" s="1"/>
  <c r="Q58" i="10" s="1"/>
  <c r="R58" i="10" s="1"/>
  <c r="S58" i="10" s="1"/>
  <c r="T58" i="10" s="1"/>
  <c r="U58" i="10" s="1"/>
  <c r="V58" i="10" s="1"/>
  <c r="W58" i="10" s="1"/>
  <c r="X58" i="10" s="1"/>
  <c r="Y58" i="10" s="1"/>
  <c r="Z58" i="10" s="1"/>
  <c r="AA58" i="10" s="1"/>
  <c r="AB58" i="10" s="1"/>
  <c r="AC58" i="10" s="1"/>
  <c r="AD58" i="10" s="1"/>
  <c r="AE58" i="10" s="1"/>
  <c r="AF58" i="10" s="1"/>
  <c r="AG58" i="10" s="1"/>
  <c r="AH58" i="10" s="1"/>
  <c r="AI58" i="10" s="1"/>
  <c r="AJ58" i="10" s="1"/>
  <c r="H81" i="10"/>
  <c r="I81" i="10" s="1"/>
  <c r="J81" i="10" s="1"/>
  <c r="K81" i="10" s="1"/>
  <c r="L81" i="10" s="1"/>
  <c r="M81" i="10" s="1"/>
  <c r="N81" i="10" s="1"/>
  <c r="O81" i="10" s="1"/>
  <c r="P81" i="10" s="1"/>
  <c r="Q81" i="10" s="1"/>
  <c r="R81" i="10" s="1"/>
  <c r="S81" i="10" s="1"/>
  <c r="T81" i="10" s="1"/>
  <c r="U81" i="10" s="1"/>
  <c r="V81" i="10" s="1"/>
  <c r="W81" i="10" s="1"/>
  <c r="X81" i="10" s="1"/>
  <c r="Y81" i="10" s="1"/>
  <c r="Z81" i="10" s="1"/>
  <c r="AA81" i="10" s="1"/>
  <c r="AB81" i="10" s="1"/>
  <c r="AC81" i="10" s="1"/>
  <c r="AD81" i="10" s="1"/>
  <c r="AE81" i="10" s="1"/>
  <c r="AF81" i="10" s="1"/>
  <c r="AG81" i="10" s="1"/>
  <c r="AH81" i="10" s="1"/>
  <c r="AI81" i="10" s="1"/>
  <c r="AJ81" i="10" s="1"/>
  <c r="I30" i="10"/>
  <c r="J30" i="10" s="1"/>
  <c r="K30" i="10" s="1"/>
  <c r="L30" i="10" s="1"/>
  <c r="M30" i="10" s="1"/>
  <c r="N30" i="10" s="1"/>
  <c r="O30" i="10" s="1"/>
  <c r="P30" i="10" s="1"/>
  <c r="Q30" i="10" s="1"/>
  <c r="R30" i="10" s="1"/>
  <c r="S30" i="10" s="1"/>
  <c r="T30" i="10" s="1"/>
  <c r="U30" i="10" s="1"/>
  <c r="V30" i="10" s="1"/>
  <c r="W30" i="10" s="1"/>
  <c r="X30" i="10" s="1"/>
  <c r="Y30" i="10" s="1"/>
  <c r="Z30" i="10" s="1"/>
  <c r="AA30" i="10" s="1"/>
  <c r="AB30" i="10" s="1"/>
  <c r="AC30" i="10" s="1"/>
  <c r="AD30" i="10" s="1"/>
  <c r="AE30" i="10" s="1"/>
  <c r="AF30" i="10" s="1"/>
  <c r="AG30" i="10" s="1"/>
  <c r="AH30" i="10" s="1"/>
  <c r="AI30" i="10" s="1"/>
  <c r="AJ30" i="10" s="1"/>
  <c r="G40" i="10"/>
  <c r="H40" i="10" s="1"/>
  <c r="I40" i="10" s="1"/>
  <c r="J40" i="10" s="1"/>
  <c r="K40" i="10" s="1"/>
  <c r="L40" i="10" s="1"/>
  <c r="M40" i="10" s="1"/>
  <c r="N40" i="10" s="1"/>
  <c r="O40" i="10" s="1"/>
  <c r="P40" i="10" s="1"/>
  <c r="Q40" i="10" s="1"/>
  <c r="R40" i="10" s="1"/>
  <c r="S40" i="10" s="1"/>
  <c r="T40" i="10" s="1"/>
  <c r="U40" i="10" s="1"/>
  <c r="V40" i="10" s="1"/>
  <c r="W40" i="10" s="1"/>
  <c r="X40" i="10" s="1"/>
  <c r="Y40" i="10" s="1"/>
  <c r="Z40" i="10" s="1"/>
  <c r="AA40" i="10" s="1"/>
  <c r="AB40" i="10" s="1"/>
  <c r="AC40" i="10" s="1"/>
  <c r="AD40" i="10" s="1"/>
  <c r="AE40" i="10" s="1"/>
  <c r="AF40" i="10" s="1"/>
  <c r="AG40" i="10" s="1"/>
  <c r="AH40" i="10" s="1"/>
  <c r="AI40" i="10" s="1"/>
  <c r="AJ40" i="10" s="1"/>
  <c r="H13" i="10"/>
  <c r="I13" i="10" s="1"/>
  <c r="J13" i="10" s="1"/>
  <c r="K13" i="10" s="1"/>
  <c r="L13" i="10" s="1"/>
  <c r="M13" i="10" s="1"/>
  <c r="N13" i="10" s="1"/>
  <c r="O13" i="10" s="1"/>
  <c r="P13" i="10" s="1"/>
  <c r="Q13" i="10" s="1"/>
  <c r="R13" i="10" s="1"/>
  <c r="S13" i="10" s="1"/>
  <c r="T13" i="10" s="1"/>
  <c r="U13" i="10" s="1"/>
  <c r="V13" i="10" s="1"/>
  <c r="W13" i="10" s="1"/>
  <c r="X13" i="10" s="1"/>
  <c r="Y13" i="10" s="1"/>
  <c r="Z13" i="10" s="1"/>
  <c r="AA13" i="10" s="1"/>
  <c r="AB13" i="10" s="1"/>
  <c r="AC13" i="10" s="1"/>
  <c r="AD13" i="10" s="1"/>
  <c r="AE13" i="10" s="1"/>
  <c r="AF13" i="10" s="1"/>
  <c r="AG13" i="10" s="1"/>
  <c r="AH13" i="10" s="1"/>
  <c r="AI13" i="10" s="1"/>
  <c r="AJ13" i="10" s="1"/>
  <c r="H23" i="10"/>
  <c r="I23" i="10" s="1"/>
  <c r="J23" i="10" s="1"/>
  <c r="K23" i="10" s="1"/>
  <c r="L23" i="10" s="1"/>
  <c r="M23" i="10" s="1"/>
  <c r="N23" i="10" s="1"/>
  <c r="O23" i="10" s="1"/>
  <c r="P23" i="10" s="1"/>
  <c r="Q23" i="10" s="1"/>
  <c r="R23" i="10" s="1"/>
  <c r="S23" i="10" s="1"/>
  <c r="T23" i="10" s="1"/>
  <c r="U23" i="10" s="1"/>
  <c r="V23" i="10" s="1"/>
  <c r="W23" i="10" s="1"/>
  <c r="X23" i="10" s="1"/>
  <c r="Y23" i="10" s="1"/>
  <c r="Z23" i="10" s="1"/>
  <c r="AA23" i="10" s="1"/>
  <c r="AB23" i="10" s="1"/>
  <c r="AC23" i="10" s="1"/>
  <c r="AD23" i="10" s="1"/>
  <c r="AE23" i="10" s="1"/>
  <c r="AF23" i="10" s="1"/>
  <c r="AG23" i="10" s="1"/>
  <c r="AH23" i="10" s="1"/>
  <c r="AI23" i="10" s="1"/>
  <c r="AJ23" i="10" s="1"/>
  <c r="G38" i="10"/>
  <c r="H38" i="10" s="1"/>
  <c r="I38" i="10" s="1"/>
  <c r="J38" i="10" s="1"/>
  <c r="K38" i="10" s="1"/>
  <c r="L38" i="10" s="1"/>
  <c r="M38" i="10" s="1"/>
  <c r="N38" i="10" s="1"/>
  <c r="O38" i="10" s="1"/>
  <c r="P38" i="10" s="1"/>
  <c r="Q38" i="10" s="1"/>
  <c r="R38" i="10" s="1"/>
  <c r="S38" i="10" s="1"/>
  <c r="T38" i="10" s="1"/>
  <c r="U38" i="10" s="1"/>
  <c r="V38" i="10" s="1"/>
  <c r="W38" i="10" s="1"/>
  <c r="X38" i="10" s="1"/>
  <c r="Y38" i="10" s="1"/>
  <c r="Z38" i="10" s="1"/>
  <c r="AA38" i="10" s="1"/>
  <c r="AB38" i="10" s="1"/>
  <c r="AC38" i="10" s="1"/>
  <c r="AD38" i="10" s="1"/>
  <c r="AE38" i="10" s="1"/>
  <c r="AF38" i="10" s="1"/>
  <c r="AG38" i="10" s="1"/>
  <c r="AH38" i="10" s="1"/>
  <c r="AI38" i="10" s="1"/>
  <c r="AJ38" i="10" s="1"/>
  <c r="H63" i="10"/>
  <c r="I63" i="10" s="1"/>
  <c r="J63" i="10" s="1"/>
  <c r="K63" i="10" s="1"/>
  <c r="L63" i="10" s="1"/>
  <c r="M63" i="10" s="1"/>
  <c r="N63" i="10" s="1"/>
  <c r="O63" i="10" s="1"/>
  <c r="P63" i="10" s="1"/>
  <c r="Q63" i="10" s="1"/>
  <c r="R63" i="10" s="1"/>
  <c r="S63" i="10" s="1"/>
  <c r="T63" i="10" s="1"/>
  <c r="U63" i="10" s="1"/>
  <c r="V63" i="10" s="1"/>
  <c r="W63" i="10" s="1"/>
  <c r="X63" i="10" s="1"/>
  <c r="Y63" i="10" s="1"/>
  <c r="Z63" i="10" s="1"/>
  <c r="AA63" i="10" s="1"/>
  <c r="AB63" i="10" s="1"/>
  <c r="AC63" i="10" s="1"/>
  <c r="AD63" i="10" s="1"/>
  <c r="AE63" i="10" s="1"/>
  <c r="AF63" i="10" s="1"/>
  <c r="AG63" i="10" s="1"/>
  <c r="AH63" i="10" s="1"/>
  <c r="AI63" i="10" s="1"/>
  <c r="AJ63" i="10" s="1"/>
  <c r="H73" i="10"/>
  <c r="I73" i="10" s="1"/>
  <c r="J73" i="10" s="1"/>
  <c r="K73" i="10" s="1"/>
  <c r="L73" i="10" s="1"/>
  <c r="M73" i="10" s="1"/>
  <c r="N73" i="10" s="1"/>
  <c r="O73" i="10" s="1"/>
  <c r="P73" i="10" s="1"/>
  <c r="Q73" i="10" s="1"/>
  <c r="R73" i="10" s="1"/>
  <c r="S73" i="10" s="1"/>
  <c r="T73" i="10" s="1"/>
  <c r="U73" i="10" s="1"/>
  <c r="V73" i="10" s="1"/>
  <c r="W73" i="10" s="1"/>
  <c r="X73" i="10" s="1"/>
  <c r="Y73" i="10" s="1"/>
  <c r="Z73" i="10" s="1"/>
  <c r="AA73" i="10" s="1"/>
  <c r="AB73" i="10" s="1"/>
  <c r="AC73" i="10" s="1"/>
  <c r="AD73" i="10" s="1"/>
  <c r="AE73" i="10" s="1"/>
  <c r="AF73" i="10" s="1"/>
  <c r="AG73" i="10" s="1"/>
  <c r="AH73" i="10" s="1"/>
  <c r="AI73" i="10" s="1"/>
  <c r="AJ73" i="10" s="1"/>
  <c r="H87" i="10"/>
  <c r="I87" i="10" s="1"/>
  <c r="J87" i="10" s="1"/>
  <c r="K87" i="10" s="1"/>
  <c r="L87" i="10" s="1"/>
  <c r="M87" i="10" s="1"/>
  <c r="N87" i="10" s="1"/>
  <c r="O87" i="10" s="1"/>
  <c r="P87" i="10" s="1"/>
  <c r="Q87" i="10" s="1"/>
  <c r="R87" i="10" s="1"/>
  <c r="S87" i="10" s="1"/>
  <c r="T87" i="10" s="1"/>
  <c r="U87" i="10" s="1"/>
  <c r="V87" i="10" s="1"/>
  <c r="W87" i="10" s="1"/>
  <c r="X87" i="10" s="1"/>
  <c r="Y87" i="10" s="1"/>
  <c r="Z87" i="10" s="1"/>
  <c r="AA87" i="10" s="1"/>
  <c r="AB87" i="10" s="1"/>
  <c r="AC87" i="10" s="1"/>
  <c r="AD87" i="10" s="1"/>
  <c r="AE87" i="10" s="1"/>
  <c r="AF87" i="10" s="1"/>
  <c r="AG87" i="10" s="1"/>
  <c r="AH87" i="10" s="1"/>
  <c r="AI87" i="10" s="1"/>
  <c r="AJ87" i="10" s="1"/>
  <c r="H5" i="10"/>
  <c r="I5" i="10" s="1"/>
  <c r="J5" i="10" s="1"/>
  <c r="K5" i="10" s="1"/>
  <c r="L5" i="10" s="1"/>
  <c r="M5" i="10" s="1"/>
  <c r="N5" i="10" s="1"/>
  <c r="O5" i="10" s="1"/>
  <c r="P5" i="10" s="1"/>
  <c r="Q5" i="10" s="1"/>
  <c r="R5" i="10" s="1"/>
  <c r="S5" i="10" s="1"/>
  <c r="T5" i="10" s="1"/>
  <c r="U5" i="10" s="1"/>
  <c r="V5" i="10" s="1"/>
  <c r="W5" i="10" s="1"/>
  <c r="X5" i="10" s="1"/>
  <c r="Y5" i="10" s="1"/>
  <c r="Z5" i="10" s="1"/>
  <c r="AA5" i="10" s="1"/>
  <c r="AB5" i="10" s="1"/>
  <c r="AC5" i="10" s="1"/>
  <c r="AD5" i="10" s="1"/>
  <c r="AE5" i="10" s="1"/>
  <c r="AF5" i="10" s="1"/>
  <c r="AG5" i="10" s="1"/>
  <c r="AH5" i="10" s="1"/>
  <c r="AI5" i="10" s="1"/>
  <c r="AJ5" i="10" s="1"/>
  <c r="H9" i="10"/>
  <c r="I9" i="10" s="1"/>
  <c r="J9" i="10" s="1"/>
  <c r="K9" i="10" s="1"/>
  <c r="L9" i="10" s="1"/>
  <c r="M9" i="10" s="1"/>
  <c r="N9" i="10" s="1"/>
  <c r="O9" i="10" s="1"/>
  <c r="P9" i="10" s="1"/>
  <c r="Q9" i="10" s="1"/>
  <c r="R9" i="10" s="1"/>
  <c r="S9" i="10" s="1"/>
  <c r="T9" i="10" s="1"/>
  <c r="U9" i="10" s="1"/>
  <c r="V9" i="10" s="1"/>
  <c r="W9" i="10" s="1"/>
  <c r="X9" i="10" s="1"/>
  <c r="Y9" i="10" s="1"/>
  <c r="Z9" i="10" s="1"/>
  <c r="AA9" i="10" s="1"/>
  <c r="AB9" i="10" s="1"/>
  <c r="AC9" i="10" s="1"/>
  <c r="AD9" i="10" s="1"/>
  <c r="AE9" i="10" s="1"/>
  <c r="AF9" i="10" s="1"/>
  <c r="AG9" i="10" s="1"/>
  <c r="AH9" i="10" s="1"/>
  <c r="AI9" i="10" s="1"/>
  <c r="AJ9" i="10" s="1"/>
  <c r="H7" i="10"/>
  <c r="I7" i="10" s="1"/>
  <c r="J7" i="10" s="1"/>
  <c r="K7" i="10" s="1"/>
  <c r="L7" i="10" s="1"/>
  <c r="M7" i="10" s="1"/>
  <c r="N7" i="10" s="1"/>
  <c r="O7" i="10" s="1"/>
  <c r="P7" i="10" s="1"/>
  <c r="Q7" i="10" s="1"/>
  <c r="R7" i="10" s="1"/>
  <c r="S7" i="10" s="1"/>
  <c r="T7" i="10" s="1"/>
  <c r="U7" i="10" s="1"/>
  <c r="V7" i="10" s="1"/>
  <c r="W7" i="10" s="1"/>
  <c r="X7" i="10" s="1"/>
  <c r="Y7" i="10" s="1"/>
  <c r="Z7" i="10" s="1"/>
  <c r="AA7" i="10" s="1"/>
  <c r="AB7" i="10" s="1"/>
  <c r="AC7" i="10" s="1"/>
  <c r="AD7" i="10" s="1"/>
  <c r="AE7" i="10" s="1"/>
  <c r="AF7" i="10" s="1"/>
  <c r="AG7" i="10" s="1"/>
  <c r="AH7" i="10" s="1"/>
  <c r="AI7" i="10" s="1"/>
  <c r="AJ7" i="10" s="1"/>
  <c r="H11" i="10"/>
  <c r="I11" i="10" s="1"/>
  <c r="J11" i="10" s="1"/>
  <c r="K11" i="10" s="1"/>
  <c r="L11" i="10" s="1"/>
  <c r="M11" i="10" s="1"/>
  <c r="N11" i="10" s="1"/>
  <c r="O11" i="10" s="1"/>
  <c r="P11" i="10" s="1"/>
  <c r="Q11" i="10" s="1"/>
  <c r="R11" i="10" s="1"/>
  <c r="S11" i="10" s="1"/>
  <c r="T11" i="10" s="1"/>
  <c r="U11" i="10" s="1"/>
  <c r="V11" i="10" s="1"/>
  <c r="W11" i="10" s="1"/>
  <c r="X11" i="10" s="1"/>
  <c r="Y11" i="10" s="1"/>
  <c r="Z11" i="10" s="1"/>
  <c r="AA11" i="10" s="1"/>
  <c r="AB11" i="10" s="1"/>
  <c r="AC11" i="10" s="1"/>
  <c r="AD11" i="10" s="1"/>
  <c r="AE11" i="10" s="1"/>
  <c r="AF11" i="10" s="1"/>
  <c r="AG11" i="10" s="1"/>
  <c r="AH11" i="10" s="1"/>
  <c r="AI11" i="10" s="1"/>
  <c r="AJ11" i="10" s="1"/>
  <c r="H15" i="10"/>
  <c r="I15" i="10" s="1"/>
  <c r="J15" i="10" s="1"/>
  <c r="K15" i="10" s="1"/>
  <c r="L15" i="10" s="1"/>
  <c r="M15" i="10" s="1"/>
  <c r="N15" i="10" s="1"/>
  <c r="O15" i="10" s="1"/>
  <c r="P15" i="10" s="1"/>
  <c r="Q15" i="10" s="1"/>
  <c r="R15" i="10" s="1"/>
  <c r="S15" i="10" s="1"/>
  <c r="T15" i="10" s="1"/>
  <c r="U15" i="10" s="1"/>
  <c r="V15" i="10" s="1"/>
  <c r="W15" i="10" s="1"/>
  <c r="X15" i="10" s="1"/>
  <c r="Y15" i="10" s="1"/>
  <c r="Z15" i="10" s="1"/>
  <c r="AA15" i="10" s="1"/>
  <c r="AB15" i="10" s="1"/>
  <c r="AC15" i="10" s="1"/>
  <c r="AD15" i="10" s="1"/>
  <c r="AE15" i="10" s="1"/>
  <c r="AF15" i="10" s="1"/>
  <c r="AG15" i="10" s="1"/>
  <c r="AH15" i="10" s="1"/>
  <c r="AI15" i="10" s="1"/>
  <c r="AJ15" i="10" s="1"/>
  <c r="H19" i="10"/>
  <c r="I19" i="10" s="1"/>
  <c r="J19" i="10" s="1"/>
  <c r="K19" i="10" s="1"/>
  <c r="L19" i="10" s="1"/>
  <c r="M19" i="10" s="1"/>
  <c r="N19" i="10" s="1"/>
  <c r="O19" i="10" s="1"/>
  <c r="P19" i="10" s="1"/>
  <c r="Q19" i="10" s="1"/>
  <c r="R19" i="10" s="1"/>
  <c r="S19" i="10" s="1"/>
  <c r="T19" i="10" s="1"/>
  <c r="U19" i="10" s="1"/>
  <c r="V19" i="10" s="1"/>
  <c r="W19" i="10" s="1"/>
  <c r="X19" i="10" s="1"/>
  <c r="Y19" i="10" s="1"/>
  <c r="Z19" i="10" s="1"/>
  <c r="AA19" i="10" s="1"/>
  <c r="AB19" i="10" s="1"/>
  <c r="AC19" i="10" s="1"/>
  <c r="AD19" i="10" s="1"/>
  <c r="AE19" i="10" s="1"/>
  <c r="AF19" i="10" s="1"/>
  <c r="AG19" i="10" s="1"/>
  <c r="AH19" i="10" s="1"/>
  <c r="AI19" i="10" s="1"/>
  <c r="AJ19" i="10" s="1"/>
  <c r="H55" i="10"/>
  <c r="I55" i="10" s="1"/>
  <c r="J55" i="10" s="1"/>
  <c r="K55" i="10" s="1"/>
  <c r="L55" i="10" s="1"/>
  <c r="M55" i="10" s="1"/>
  <c r="N55" i="10" s="1"/>
  <c r="O55" i="10" s="1"/>
  <c r="P55" i="10" s="1"/>
  <c r="Q55" i="10" s="1"/>
  <c r="R55" i="10" s="1"/>
  <c r="S55" i="10" s="1"/>
  <c r="T55" i="10" s="1"/>
  <c r="U55" i="10" s="1"/>
  <c r="V55" i="10" s="1"/>
  <c r="W55" i="10" s="1"/>
  <c r="X55" i="10" s="1"/>
  <c r="Y55" i="10" s="1"/>
  <c r="Z55" i="10" s="1"/>
  <c r="AA55" i="10" s="1"/>
  <c r="AB55" i="10" s="1"/>
  <c r="AC55" i="10" s="1"/>
  <c r="AD55" i="10" s="1"/>
  <c r="AE55" i="10" s="1"/>
  <c r="AF55" i="10" s="1"/>
  <c r="AG55" i="10" s="1"/>
  <c r="AH55" i="10" s="1"/>
  <c r="AI55" i="10" s="1"/>
  <c r="AJ55" i="10" s="1"/>
  <c r="G56" i="10"/>
  <c r="H45" i="10"/>
  <c r="I45" i="10" s="1"/>
  <c r="J45" i="10" s="1"/>
  <c r="K45" i="10" s="1"/>
  <c r="L45" i="10" s="1"/>
  <c r="M45" i="10" s="1"/>
  <c r="N45" i="10" s="1"/>
  <c r="O45" i="10" s="1"/>
  <c r="P45" i="10" s="1"/>
  <c r="Q45" i="10" s="1"/>
  <c r="R45" i="10" s="1"/>
  <c r="S45" i="10" s="1"/>
  <c r="T45" i="10" s="1"/>
  <c r="U45" i="10" s="1"/>
  <c r="V45" i="10" s="1"/>
  <c r="W45" i="10" s="1"/>
  <c r="X45" i="10" s="1"/>
  <c r="Y45" i="10" s="1"/>
  <c r="Z45" i="10" s="1"/>
  <c r="AA45" i="10" s="1"/>
  <c r="AB45" i="10" s="1"/>
  <c r="AC45" i="10" s="1"/>
  <c r="AD45" i="10" s="1"/>
  <c r="AE45" i="10" s="1"/>
  <c r="AF45" i="10" s="1"/>
  <c r="AG45" i="10" s="1"/>
  <c r="AH45" i="10" s="1"/>
  <c r="AI45" i="10" s="1"/>
  <c r="AJ45" i="10" s="1"/>
  <c r="G46" i="10"/>
  <c r="H47" i="10"/>
  <c r="I47" i="10" s="1"/>
  <c r="J47" i="10" s="1"/>
  <c r="K47" i="10" s="1"/>
  <c r="L47" i="10" s="1"/>
  <c r="M47" i="10" s="1"/>
  <c r="N47" i="10" s="1"/>
  <c r="O47" i="10" s="1"/>
  <c r="P47" i="10" s="1"/>
  <c r="Q47" i="10" s="1"/>
  <c r="R47" i="10" s="1"/>
  <c r="S47" i="10" s="1"/>
  <c r="T47" i="10" s="1"/>
  <c r="U47" i="10" s="1"/>
  <c r="V47" i="10" s="1"/>
  <c r="W47" i="10" s="1"/>
  <c r="X47" i="10" s="1"/>
  <c r="Y47" i="10" s="1"/>
  <c r="Z47" i="10" s="1"/>
  <c r="AA47" i="10" s="1"/>
  <c r="AB47" i="10" s="1"/>
  <c r="AC47" i="10" s="1"/>
  <c r="AD47" i="10" s="1"/>
  <c r="AE47" i="10" s="1"/>
  <c r="AF47" i="10" s="1"/>
  <c r="AG47" i="10" s="1"/>
  <c r="AH47" i="10" s="1"/>
  <c r="AI47" i="10" s="1"/>
  <c r="AJ47" i="10" s="1"/>
  <c r="G48" i="10"/>
  <c r="G66" i="10"/>
  <c r="H65" i="10"/>
  <c r="I65" i="10" s="1"/>
  <c r="J65" i="10" s="1"/>
  <c r="K65" i="10" s="1"/>
  <c r="L65" i="10" s="1"/>
  <c r="M65" i="10" s="1"/>
  <c r="N65" i="10" s="1"/>
  <c r="O65" i="10" s="1"/>
  <c r="P65" i="10" s="1"/>
  <c r="Q65" i="10" s="1"/>
  <c r="R65" i="10" s="1"/>
  <c r="S65" i="10" s="1"/>
  <c r="T65" i="10" s="1"/>
  <c r="U65" i="10" s="1"/>
  <c r="V65" i="10" s="1"/>
  <c r="W65" i="10" s="1"/>
  <c r="X65" i="10" s="1"/>
  <c r="Y65" i="10" s="1"/>
  <c r="Z65" i="10" s="1"/>
  <c r="AA65" i="10" s="1"/>
  <c r="AB65" i="10" s="1"/>
  <c r="AC65" i="10" s="1"/>
  <c r="AD65" i="10" s="1"/>
  <c r="AE65" i="10" s="1"/>
  <c r="AF65" i="10" s="1"/>
  <c r="AG65" i="10" s="1"/>
  <c r="AH65" i="10" s="1"/>
  <c r="AI65" i="10" s="1"/>
  <c r="AJ65" i="10" s="1"/>
  <c r="G34" i="10"/>
  <c r="H34" i="10" s="1"/>
  <c r="I34" i="10" s="1"/>
  <c r="J34" i="10" s="1"/>
  <c r="K34" i="10" s="1"/>
  <c r="L34" i="10" s="1"/>
  <c r="M34" i="10" s="1"/>
  <c r="N34" i="10" s="1"/>
  <c r="O34" i="10" s="1"/>
  <c r="P34" i="10" s="1"/>
  <c r="Q34" i="10" s="1"/>
  <c r="R34" i="10" s="1"/>
  <c r="S34" i="10" s="1"/>
  <c r="T34" i="10" s="1"/>
  <c r="U34" i="10" s="1"/>
  <c r="V34" i="10" s="1"/>
  <c r="W34" i="10" s="1"/>
  <c r="X34" i="10" s="1"/>
  <c r="Y34" i="10" s="1"/>
  <c r="Z34" i="10" s="1"/>
  <c r="AA34" i="10" s="1"/>
  <c r="AB34" i="10" s="1"/>
  <c r="AC34" i="10" s="1"/>
  <c r="AD34" i="10" s="1"/>
  <c r="AE34" i="10" s="1"/>
  <c r="AF34" i="10" s="1"/>
  <c r="AG34" i="10" s="1"/>
  <c r="AH34" i="10" s="1"/>
  <c r="AI34" i="10" s="1"/>
  <c r="AJ34" i="10" s="1"/>
  <c r="G28" i="10"/>
  <c r="H28" i="10" s="1"/>
  <c r="I28" i="10" s="1"/>
  <c r="J28" i="10" s="1"/>
  <c r="K28" i="10" s="1"/>
  <c r="L28" i="10" s="1"/>
  <c r="M28" i="10" s="1"/>
  <c r="N28" i="10" s="1"/>
  <c r="O28" i="10" s="1"/>
  <c r="P28" i="10" s="1"/>
  <c r="Q28" i="10" s="1"/>
  <c r="R28" i="10" s="1"/>
  <c r="S28" i="10" s="1"/>
  <c r="T28" i="10" s="1"/>
  <c r="U28" i="10" s="1"/>
  <c r="V28" i="10" s="1"/>
  <c r="W28" i="10" s="1"/>
  <c r="X28" i="10" s="1"/>
  <c r="Y28" i="10" s="1"/>
  <c r="Z28" i="10" s="1"/>
  <c r="AA28" i="10" s="1"/>
  <c r="AB28" i="10" s="1"/>
  <c r="AC28" i="10" s="1"/>
  <c r="AD28" i="10" s="1"/>
  <c r="AE28" i="10" s="1"/>
  <c r="AF28" i="10" s="1"/>
  <c r="AG28" i="10" s="1"/>
  <c r="AH28" i="10" s="1"/>
  <c r="AI28" i="10" s="1"/>
  <c r="AJ28" i="10" s="1"/>
  <c r="G36" i="10"/>
  <c r="H36" i="10" s="1"/>
  <c r="I36" i="10" s="1"/>
  <c r="J36" i="10" s="1"/>
  <c r="K36" i="10" s="1"/>
  <c r="L36" i="10" s="1"/>
  <c r="M36" i="10" s="1"/>
  <c r="N36" i="10" s="1"/>
  <c r="O36" i="10" s="1"/>
  <c r="P36" i="10" s="1"/>
  <c r="Q36" i="10" s="1"/>
  <c r="R36" i="10" s="1"/>
  <c r="S36" i="10" s="1"/>
  <c r="T36" i="10" s="1"/>
  <c r="U36" i="10" s="1"/>
  <c r="V36" i="10" s="1"/>
  <c r="W36" i="10" s="1"/>
  <c r="X36" i="10" s="1"/>
  <c r="Y36" i="10" s="1"/>
  <c r="Z36" i="10" s="1"/>
  <c r="AA36" i="10" s="1"/>
  <c r="AB36" i="10" s="1"/>
  <c r="AC36" i="10" s="1"/>
  <c r="AD36" i="10" s="1"/>
  <c r="AE36" i="10" s="1"/>
  <c r="AF36" i="10" s="1"/>
  <c r="AG36" i="10" s="1"/>
  <c r="AH36" i="10" s="1"/>
  <c r="AI36" i="10" s="1"/>
  <c r="AJ36" i="10" s="1"/>
  <c r="G54" i="10"/>
  <c r="H54" i="10" s="1"/>
  <c r="I54" i="10" s="1"/>
  <c r="J54" i="10" s="1"/>
  <c r="K54" i="10" s="1"/>
  <c r="L54" i="10" s="1"/>
  <c r="M54" i="10" s="1"/>
  <c r="N54" i="10" s="1"/>
  <c r="O54" i="10" s="1"/>
  <c r="P54" i="10" s="1"/>
  <c r="Q54" i="10" s="1"/>
  <c r="R54" i="10" s="1"/>
  <c r="S54" i="10" s="1"/>
  <c r="T54" i="10" s="1"/>
  <c r="U54" i="10" s="1"/>
  <c r="V54" i="10" s="1"/>
  <c r="W54" i="10" s="1"/>
  <c r="X54" i="10" s="1"/>
  <c r="Y54" i="10" s="1"/>
  <c r="Z54" i="10" s="1"/>
  <c r="AA54" i="10" s="1"/>
  <c r="AB54" i="10" s="1"/>
  <c r="AC54" i="10" s="1"/>
  <c r="AD54" i="10" s="1"/>
  <c r="AE54" i="10" s="1"/>
  <c r="AF54" i="10" s="1"/>
  <c r="AG54" i="10" s="1"/>
  <c r="AH54" i="10" s="1"/>
  <c r="AI54" i="10" s="1"/>
  <c r="AJ54" i="10" s="1"/>
  <c r="H62" i="10"/>
  <c r="I62" i="10" s="1"/>
  <c r="J62" i="10" s="1"/>
  <c r="K62" i="10" s="1"/>
  <c r="L62" i="10" s="1"/>
  <c r="M62" i="10" s="1"/>
  <c r="N62" i="10" s="1"/>
  <c r="O62" i="10" s="1"/>
  <c r="P62" i="10" s="1"/>
  <c r="Q62" i="10" s="1"/>
  <c r="R62" i="10" s="1"/>
  <c r="S62" i="10" s="1"/>
  <c r="T62" i="10" s="1"/>
  <c r="U62" i="10" s="1"/>
  <c r="V62" i="10" s="1"/>
  <c r="W62" i="10" s="1"/>
  <c r="X62" i="10" s="1"/>
  <c r="Y62" i="10" s="1"/>
  <c r="Z62" i="10" s="1"/>
  <c r="AA62" i="10" s="1"/>
  <c r="AB62" i="10" s="1"/>
  <c r="AC62" i="10" s="1"/>
  <c r="AD62" i="10" s="1"/>
  <c r="AE62" i="10" s="1"/>
  <c r="AF62" i="10" s="1"/>
  <c r="AG62" i="10" s="1"/>
  <c r="AH62" i="10" s="1"/>
  <c r="AI62" i="10" s="1"/>
  <c r="AJ62" i="10" s="1"/>
  <c r="H68" i="10"/>
  <c r="I68" i="10" s="1"/>
  <c r="J68" i="10" s="1"/>
  <c r="K68" i="10" s="1"/>
  <c r="L68" i="10" s="1"/>
  <c r="M68" i="10" s="1"/>
  <c r="N68" i="10" s="1"/>
  <c r="O68" i="10" s="1"/>
  <c r="P68" i="10" s="1"/>
  <c r="Q68" i="10" s="1"/>
  <c r="R68" i="10" s="1"/>
  <c r="S68" i="10" s="1"/>
  <c r="T68" i="10" s="1"/>
  <c r="U68" i="10" s="1"/>
  <c r="V68" i="10" s="1"/>
  <c r="W68" i="10" s="1"/>
  <c r="X68" i="10" s="1"/>
  <c r="Y68" i="10" s="1"/>
  <c r="Z68" i="10" s="1"/>
  <c r="AA68" i="10" s="1"/>
  <c r="AB68" i="10" s="1"/>
  <c r="AC68" i="10" s="1"/>
  <c r="AD68" i="10" s="1"/>
  <c r="AE68" i="10" s="1"/>
  <c r="AF68" i="10" s="1"/>
  <c r="AG68" i="10" s="1"/>
  <c r="AH68" i="10" s="1"/>
  <c r="AI68" i="10" s="1"/>
  <c r="AJ68" i="10" s="1"/>
  <c r="H79" i="10"/>
  <c r="I79" i="10" s="1"/>
  <c r="J79" i="10" s="1"/>
  <c r="K79" i="10" s="1"/>
  <c r="L79" i="10" s="1"/>
  <c r="M79" i="10" s="1"/>
  <c r="N79" i="10" s="1"/>
  <c r="O79" i="10" s="1"/>
  <c r="P79" i="10" s="1"/>
  <c r="Q79" i="10" s="1"/>
  <c r="R79" i="10" s="1"/>
  <c r="S79" i="10" s="1"/>
  <c r="T79" i="10" s="1"/>
  <c r="U79" i="10" s="1"/>
  <c r="V79" i="10" s="1"/>
  <c r="W79" i="10" s="1"/>
  <c r="X79" i="10" s="1"/>
  <c r="Y79" i="10" s="1"/>
  <c r="Z79" i="10" s="1"/>
  <c r="AA79" i="10" s="1"/>
  <c r="AB79" i="10" s="1"/>
  <c r="AC79" i="10" s="1"/>
  <c r="AD79" i="10" s="1"/>
  <c r="AE79" i="10" s="1"/>
  <c r="AF79" i="10" s="1"/>
  <c r="AG79" i="10" s="1"/>
  <c r="AH79" i="10" s="1"/>
  <c r="AI79" i="10" s="1"/>
  <c r="AJ79" i="10" s="1"/>
  <c r="G80" i="10"/>
  <c r="H59" i="10"/>
  <c r="G76" i="10"/>
  <c r="H75" i="10"/>
  <c r="I75" i="10" s="1"/>
  <c r="J75" i="10" s="1"/>
  <c r="K75" i="10" s="1"/>
  <c r="L75" i="10" s="1"/>
  <c r="M75" i="10" s="1"/>
  <c r="N75" i="10" s="1"/>
  <c r="O75" i="10" s="1"/>
  <c r="P75" i="10" s="1"/>
  <c r="Q75" i="10" s="1"/>
  <c r="R75" i="10" s="1"/>
  <c r="S75" i="10" s="1"/>
  <c r="T75" i="10" s="1"/>
  <c r="U75" i="10" s="1"/>
  <c r="V75" i="10" s="1"/>
  <c r="W75" i="10" s="1"/>
  <c r="X75" i="10" s="1"/>
  <c r="Y75" i="10" s="1"/>
  <c r="Z75" i="10" s="1"/>
  <c r="AA75" i="10" s="1"/>
  <c r="AB75" i="10" s="1"/>
  <c r="AC75" i="10" s="1"/>
  <c r="AD75" i="10" s="1"/>
  <c r="AE75" i="10" s="1"/>
  <c r="AF75" i="10" s="1"/>
  <c r="AG75" i="10" s="1"/>
  <c r="AH75" i="10" s="1"/>
  <c r="AI75" i="10" s="1"/>
  <c r="AJ75" i="10" s="1"/>
  <c r="H69" i="10"/>
  <c r="I69" i="10" s="1"/>
  <c r="J69" i="10" s="1"/>
  <c r="K69" i="10" s="1"/>
  <c r="L69" i="10" s="1"/>
  <c r="M69" i="10" s="1"/>
  <c r="N69" i="10" s="1"/>
  <c r="O69" i="10" s="1"/>
  <c r="P69" i="10" s="1"/>
  <c r="Q69" i="10" s="1"/>
  <c r="R69" i="10" s="1"/>
  <c r="S69" i="10" s="1"/>
  <c r="T69" i="10" s="1"/>
  <c r="U69" i="10" s="1"/>
  <c r="V69" i="10" s="1"/>
  <c r="W69" i="10" s="1"/>
  <c r="X69" i="10" s="1"/>
  <c r="Y69" i="10" s="1"/>
  <c r="Z69" i="10" s="1"/>
  <c r="AA69" i="10" s="1"/>
  <c r="AB69" i="10" s="1"/>
  <c r="AC69" i="10" s="1"/>
  <c r="AD69" i="10" s="1"/>
  <c r="AE69" i="10" s="1"/>
  <c r="AF69" i="10" s="1"/>
  <c r="AG69" i="10" s="1"/>
  <c r="AH69" i="10" s="1"/>
  <c r="AI69" i="10" s="1"/>
  <c r="AJ69" i="10" s="1"/>
  <c r="H77" i="10"/>
  <c r="G86" i="10"/>
  <c r="H85" i="10"/>
  <c r="I85" i="10" s="1"/>
  <c r="J85" i="10" s="1"/>
  <c r="K85" i="10" s="1"/>
  <c r="L85" i="10" s="1"/>
  <c r="M85" i="10" s="1"/>
  <c r="N85" i="10" s="1"/>
  <c r="O85" i="10" s="1"/>
  <c r="P85" i="10" s="1"/>
  <c r="Q85" i="10" s="1"/>
  <c r="R85" i="10" s="1"/>
  <c r="S85" i="10" s="1"/>
  <c r="T85" i="10" s="1"/>
  <c r="U85" i="10" s="1"/>
  <c r="V85" i="10" s="1"/>
  <c r="W85" i="10" s="1"/>
  <c r="X85" i="10" s="1"/>
  <c r="Y85" i="10" s="1"/>
  <c r="Z85" i="10" s="1"/>
  <c r="AA85" i="10" s="1"/>
  <c r="AB85" i="10" s="1"/>
  <c r="AC85" i="10" s="1"/>
  <c r="AD85" i="10" s="1"/>
  <c r="AE85" i="10" s="1"/>
  <c r="AF85" i="10" s="1"/>
  <c r="AG85" i="10" s="1"/>
  <c r="AH85" i="10" s="1"/>
  <c r="AI85" i="10" s="1"/>
  <c r="AJ85" i="10" s="1"/>
  <c r="H84" i="10"/>
  <c r="I84" i="10" s="1"/>
  <c r="J84" i="10" s="1"/>
  <c r="K84" i="10" s="1"/>
  <c r="L84" i="10" s="1"/>
  <c r="M84" i="10" s="1"/>
  <c r="N84" i="10" s="1"/>
  <c r="O84" i="10" s="1"/>
  <c r="P84" i="10" s="1"/>
  <c r="Q84" i="10" s="1"/>
  <c r="R84" i="10" s="1"/>
  <c r="S84" i="10" s="1"/>
  <c r="T84" i="10" s="1"/>
  <c r="U84" i="10" s="1"/>
  <c r="V84" i="10" s="1"/>
  <c r="W84" i="10" s="1"/>
  <c r="X84" i="10" s="1"/>
  <c r="Y84" i="10" s="1"/>
  <c r="Z84" i="10" s="1"/>
  <c r="AA84" i="10" s="1"/>
  <c r="AB84" i="10" s="1"/>
  <c r="AC84" i="10" s="1"/>
  <c r="AD84" i="10" s="1"/>
  <c r="AE84" i="10" s="1"/>
  <c r="AF84" i="10" s="1"/>
  <c r="AG84" i="10" s="1"/>
  <c r="AH84" i="10" s="1"/>
  <c r="AI84" i="10" s="1"/>
  <c r="AJ84" i="10" s="1"/>
  <c r="G92" i="10"/>
  <c r="H91" i="10"/>
  <c r="I91" i="10" s="1"/>
  <c r="J91" i="10" s="1"/>
  <c r="K91" i="10" s="1"/>
  <c r="L91" i="10" s="1"/>
  <c r="M91" i="10" s="1"/>
  <c r="N91" i="10" s="1"/>
  <c r="O91" i="10" s="1"/>
  <c r="P91" i="10" s="1"/>
  <c r="Q91" i="10" s="1"/>
  <c r="R91" i="10" s="1"/>
  <c r="S91" i="10" s="1"/>
  <c r="T91" i="10" s="1"/>
  <c r="U91" i="10" s="1"/>
  <c r="V91" i="10" s="1"/>
  <c r="W91" i="10" s="1"/>
  <c r="X91" i="10" s="1"/>
  <c r="Y91" i="10" s="1"/>
  <c r="Z91" i="10" s="1"/>
  <c r="AA91" i="10" s="1"/>
  <c r="AB91" i="10" s="1"/>
  <c r="AC91" i="10" s="1"/>
  <c r="AD91" i="10" s="1"/>
  <c r="AE91" i="10" s="1"/>
  <c r="AF91" i="10" s="1"/>
  <c r="AG91" i="10" s="1"/>
  <c r="AH91" i="10" s="1"/>
  <c r="AI91" i="10" s="1"/>
  <c r="AJ91" i="10" s="1"/>
  <c r="G90" i="10"/>
  <c r="H89" i="10"/>
  <c r="I89" i="10" s="1"/>
  <c r="J89" i="10" s="1"/>
  <c r="K89" i="10" s="1"/>
  <c r="L89" i="10" s="1"/>
  <c r="M89" i="10" s="1"/>
  <c r="N89" i="10" s="1"/>
  <c r="O89" i="10" s="1"/>
  <c r="P89" i="10" s="1"/>
  <c r="Q89" i="10" s="1"/>
  <c r="R89" i="10" s="1"/>
  <c r="S89" i="10" s="1"/>
  <c r="T89" i="10" s="1"/>
  <c r="U89" i="10" s="1"/>
  <c r="V89" i="10" s="1"/>
  <c r="W89" i="10" s="1"/>
  <c r="X89" i="10" s="1"/>
  <c r="Y89" i="10" s="1"/>
  <c r="Z89" i="10" s="1"/>
  <c r="AA89" i="10" s="1"/>
  <c r="AB89" i="10" s="1"/>
  <c r="AC89" i="10" s="1"/>
  <c r="AD89" i="10" s="1"/>
  <c r="AE89" i="10" s="1"/>
  <c r="AF89" i="10" s="1"/>
  <c r="AG89" i="10" s="1"/>
  <c r="AH89" i="10" s="1"/>
  <c r="AI89" i="10" s="1"/>
  <c r="AJ89" i="10" s="1"/>
  <c r="G98" i="10"/>
  <c r="H97" i="10"/>
  <c r="I97" i="10" s="1"/>
  <c r="J97" i="10" s="1"/>
  <c r="K97" i="10" s="1"/>
  <c r="L97" i="10" s="1"/>
  <c r="M97" i="10" s="1"/>
  <c r="N97" i="10" s="1"/>
  <c r="O97" i="10" s="1"/>
  <c r="P97" i="10" s="1"/>
  <c r="Q97" i="10" s="1"/>
  <c r="R97" i="10" s="1"/>
  <c r="S97" i="10" s="1"/>
  <c r="T97" i="10" s="1"/>
  <c r="U97" i="10" s="1"/>
  <c r="V97" i="10" s="1"/>
  <c r="W97" i="10" s="1"/>
  <c r="X97" i="10" s="1"/>
  <c r="Y97" i="10" s="1"/>
  <c r="Z97" i="10" s="1"/>
  <c r="AA97" i="10" s="1"/>
  <c r="AB97" i="10" s="1"/>
  <c r="AC97" i="10" s="1"/>
  <c r="AD97" i="10" s="1"/>
  <c r="AE97" i="10" s="1"/>
  <c r="AF97" i="10" s="1"/>
  <c r="AG97" i="10" s="1"/>
  <c r="AH97" i="10" s="1"/>
  <c r="AI97" i="10" s="1"/>
  <c r="AJ97" i="10" s="1"/>
  <c r="G96" i="10"/>
  <c r="H95" i="10"/>
  <c r="I95" i="10" s="1"/>
  <c r="J95" i="10" s="1"/>
  <c r="K95" i="10" s="1"/>
  <c r="L95" i="10" s="1"/>
  <c r="M95" i="10" s="1"/>
  <c r="N95" i="10" s="1"/>
  <c r="O95" i="10" s="1"/>
  <c r="P95" i="10" s="1"/>
  <c r="Q95" i="10" s="1"/>
  <c r="R95" i="10" s="1"/>
  <c r="S95" i="10" s="1"/>
  <c r="T95" i="10" s="1"/>
  <c r="U95" i="10" s="1"/>
  <c r="V95" i="10" s="1"/>
  <c r="W95" i="10" s="1"/>
  <c r="X95" i="10" s="1"/>
  <c r="Y95" i="10" s="1"/>
  <c r="Z95" i="10" s="1"/>
  <c r="AA95" i="10" s="1"/>
  <c r="AB95" i="10" s="1"/>
  <c r="AC95" i="10" s="1"/>
  <c r="AD95" i="10" s="1"/>
  <c r="AE95" i="10" s="1"/>
  <c r="AF95" i="10" s="1"/>
  <c r="AG95" i="10" s="1"/>
  <c r="AH95" i="10" s="1"/>
  <c r="AI95" i="10" s="1"/>
  <c r="AJ95" i="10" s="1"/>
  <c r="G94" i="10"/>
  <c r="H93" i="10"/>
  <c r="I93" i="10" s="1"/>
  <c r="J93" i="10" s="1"/>
  <c r="K93" i="10" s="1"/>
  <c r="L93" i="10" s="1"/>
  <c r="M93" i="10" s="1"/>
  <c r="N93" i="10" s="1"/>
  <c r="O93" i="10" s="1"/>
  <c r="P93" i="10" s="1"/>
  <c r="Q93" i="10" s="1"/>
  <c r="R93" i="10" s="1"/>
  <c r="S93" i="10" s="1"/>
  <c r="T93" i="10" s="1"/>
  <c r="U93" i="10" s="1"/>
  <c r="V93" i="10" s="1"/>
  <c r="W93" i="10" s="1"/>
  <c r="X93" i="10" s="1"/>
  <c r="Y93" i="10" s="1"/>
  <c r="Z93" i="10" s="1"/>
  <c r="AA93" i="10" s="1"/>
  <c r="AB93" i="10" s="1"/>
  <c r="AC93" i="10" s="1"/>
  <c r="AD93" i="10" s="1"/>
  <c r="AE93" i="10" s="1"/>
  <c r="AF93" i="10" s="1"/>
  <c r="AG93" i="10" s="1"/>
  <c r="AH93" i="10" s="1"/>
  <c r="AI93" i="10" s="1"/>
  <c r="AJ93" i="10" s="1"/>
  <c r="F281" i="8"/>
  <c r="F279" i="8"/>
  <c r="F276" i="8"/>
  <c r="F274" i="8"/>
  <c r="F272" i="8"/>
  <c r="F270" i="8"/>
  <c r="F268" i="8"/>
  <c r="F266" i="8"/>
  <c r="F263" i="8"/>
  <c r="F259" i="8"/>
  <c r="F255" i="8"/>
  <c r="F252" i="8"/>
  <c r="F248" i="8"/>
  <c r="F246" i="8"/>
  <c r="F243" i="8"/>
  <c r="F238" i="8"/>
  <c r="F235" i="8"/>
  <c r="F233" i="8"/>
  <c r="F230" i="8"/>
  <c r="F228" i="8"/>
  <c r="F225" i="8"/>
  <c r="F222" i="8"/>
  <c r="F220" i="8"/>
  <c r="F209" i="8"/>
  <c r="F206" i="8"/>
  <c r="F203" i="8"/>
  <c r="F195" i="8"/>
  <c r="F192" i="8"/>
  <c r="F187" i="8"/>
  <c r="F183" i="8"/>
  <c r="F181" i="8"/>
  <c r="F176" i="8"/>
  <c r="F165" i="8"/>
  <c r="F156" i="8"/>
  <c r="F149" i="8"/>
  <c r="F139" i="8"/>
  <c r="F137" i="8"/>
  <c r="F134" i="8"/>
  <c r="F131" i="8"/>
  <c r="F128" i="8"/>
  <c r="F125" i="8"/>
  <c r="F114" i="8"/>
  <c r="F100" i="8"/>
  <c r="F69" i="8"/>
  <c r="F64" i="8"/>
  <c r="F46" i="8"/>
  <c r="F39" i="8"/>
  <c r="F2" i="8"/>
  <c r="G295" i="8"/>
  <c r="H295" i="8" s="1"/>
  <c r="G294" i="8"/>
  <c r="H294" i="8" s="1"/>
  <c r="G293" i="8"/>
  <c r="H293" i="8" s="1"/>
  <c r="Q292" i="8"/>
  <c r="P292" i="8"/>
  <c r="N292" i="8"/>
  <c r="M292" i="8"/>
  <c r="L292" i="8"/>
  <c r="K292" i="8"/>
  <c r="J292" i="8"/>
  <c r="I292" i="8"/>
  <c r="G292" i="8"/>
  <c r="H292" i="8" s="1"/>
  <c r="G291" i="8"/>
  <c r="H291" i="8" s="1"/>
  <c r="G290" i="8"/>
  <c r="H290" i="8" s="1"/>
  <c r="Q289" i="8"/>
  <c r="G289" i="8"/>
  <c r="H289" i="8" s="1"/>
  <c r="I288" i="8"/>
  <c r="G288" i="8"/>
  <c r="H288" i="8" s="1"/>
  <c r="G287" i="8"/>
  <c r="H287" i="8" s="1"/>
  <c r="G286" i="8"/>
  <c r="H286" i="8" s="1"/>
  <c r="G285" i="8"/>
  <c r="H285" i="8" s="1"/>
  <c r="Q284" i="8"/>
  <c r="G284" i="8"/>
  <c r="H284" i="8" s="1"/>
  <c r="G283" i="8"/>
  <c r="H283" i="8" s="1"/>
  <c r="Q282" i="8"/>
  <c r="G282" i="8"/>
  <c r="H282" i="8" s="1"/>
  <c r="Q281" i="8"/>
  <c r="P281" i="8"/>
  <c r="N281" i="8"/>
  <c r="M281" i="8"/>
  <c r="L281" i="8"/>
  <c r="K281" i="8"/>
  <c r="J281" i="8"/>
  <c r="I281" i="8"/>
  <c r="G281" i="8"/>
  <c r="H281" i="8" s="1"/>
  <c r="Q279" i="8" a="1"/>
  <c r="Q279" i="8" s="1"/>
  <c r="P279" i="8" a="1"/>
  <c r="P279" i="8" s="1"/>
  <c r="O279" i="8" a="1"/>
  <c r="O279" i="8" s="1"/>
  <c r="N279" i="8" a="1"/>
  <c r="N279" i="8" s="1"/>
  <c r="M279" i="8" a="1"/>
  <c r="M279" i="8" s="1"/>
  <c r="L279" i="8" a="1"/>
  <c r="L279" i="8" s="1"/>
  <c r="K279" i="8" a="1"/>
  <c r="K279" i="8" s="1"/>
  <c r="J279" i="8" a="1"/>
  <c r="J279" i="8" s="1"/>
  <c r="I279" i="8" a="1"/>
  <c r="I279" i="8" s="1"/>
  <c r="I280" i="8" s="1"/>
  <c r="H279" i="8"/>
  <c r="Q277" i="8" a="1"/>
  <c r="Q277" i="8" s="1"/>
  <c r="P277" i="8" a="1"/>
  <c r="P277" i="8" s="1"/>
  <c r="O277" i="8" a="1"/>
  <c r="O277" i="8" s="1"/>
  <c r="N277" i="8" a="1"/>
  <c r="N277" i="8" s="1"/>
  <c r="M277" i="8" a="1"/>
  <c r="M277" i="8" s="1"/>
  <c r="L277" i="8" a="1"/>
  <c r="L277" i="8" s="1"/>
  <c r="K277" i="8" a="1"/>
  <c r="K277" i="8" s="1"/>
  <c r="J277" i="8" a="1"/>
  <c r="J277" i="8" s="1"/>
  <c r="I277" i="8" a="1"/>
  <c r="I277" i="8" s="1"/>
  <c r="G276" i="8"/>
  <c r="H276" i="8" s="1"/>
  <c r="G274" i="8"/>
  <c r="H274" i="8" s="1"/>
  <c r="G272" i="8"/>
  <c r="H272" i="8" s="1"/>
  <c r="Q270" i="8" a="1"/>
  <c r="Q270" i="8" s="1"/>
  <c r="P270" i="8" a="1"/>
  <c r="P270" i="8" s="1"/>
  <c r="O270" i="8" a="1"/>
  <c r="O270" i="8" s="1"/>
  <c r="N270" i="8" a="1"/>
  <c r="N270" i="8" s="1"/>
  <c r="M270" i="8" a="1"/>
  <c r="M270" i="8" s="1"/>
  <c r="L270" i="8" a="1"/>
  <c r="L270" i="8" s="1"/>
  <c r="K270" i="8" a="1"/>
  <c r="K270" i="8" s="1"/>
  <c r="J270" i="8" a="1"/>
  <c r="J270" i="8" s="1"/>
  <c r="I270" i="8" a="1"/>
  <c r="I270" i="8" s="1"/>
  <c r="I271" i="8" s="1"/>
  <c r="H270" i="8"/>
  <c r="G268" i="8"/>
  <c r="H268" i="8" s="1"/>
  <c r="G266" i="8"/>
  <c r="H266" i="8" s="1"/>
  <c r="G264" i="8"/>
  <c r="H264" i="8" s="1"/>
  <c r="G263" i="8"/>
  <c r="H263" i="8" s="1"/>
  <c r="G261" i="8"/>
  <c r="H261" i="8" s="1"/>
  <c r="G260" i="8"/>
  <c r="H260" i="8" s="1"/>
  <c r="G259" i="8"/>
  <c r="H259" i="8" s="1"/>
  <c r="Q257" i="8" a="1"/>
  <c r="Q257" i="8" s="1"/>
  <c r="P257" i="8" a="1"/>
  <c r="P257" i="8" s="1"/>
  <c r="O257" i="8" a="1"/>
  <c r="O257" i="8" s="1"/>
  <c r="N257" i="8" a="1"/>
  <c r="N257" i="8" s="1"/>
  <c r="M257" i="8" a="1"/>
  <c r="M257" i="8" s="1"/>
  <c r="L257" i="8" a="1"/>
  <c r="L257" i="8" s="1"/>
  <c r="K257" i="8" a="1"/>
  <c r="K257" i="8" s="1"/>
  <c r="J257" i="8" a="1"/>
  <c r="J257" i="8" s="1"/>
  <c r="I257" i="8" a="1"/>
  <c r="I257" i="8" s="1"/>
  <c r="G257" i="8"/>
  <c r="H257" i="8" s="1"/>
  <c r="G256" i="8"/>
  <c r="H256" i="8" s="1"/>
  <c r="J255" i="8" a="1"/>
  <c r="J255" i="8" s="1"/>
  <c r="G255" i="8"/>
  <c r="H255" i="8" s="1"/>
  <c r="G253" i="8"/>
  <c r="H253" i="8" s="1"/>
  <c r="Q252" i="8" a="1"/>
  <c r="Q252" i="8" s="1"/>
  <c r="P252" i="8" a="1"/>
  <c r="P252" i="8" s="1"/>
  <c r="O252" i="8" a="1"/>
  <c r="O252" i="8" s="1"/>
  <c r="N252" i="8" a="1"/>
  <c r="N252" i="8" s="1"/>
  <c r="M252" i="8" a="1"/>
  <c r="M252" i="8" s="1"/>
  <c r="L252" i="8" a="1"/>
  <c r="L252" i="8" s="1"/>
  <c r="K252" i="8" a="1"/>
  <c r="K252" i="8" s="1"/>
  <c r="J252" i="8" a="1"/>
  <c r="J252" i="8" s="1"/>
  <c r="I252" i="8" a="1"/>
  <c r="I252" i="8" s="1"/>
  <c r="H252" i="8"/>
  <c r="G250" i="8"/>
  <c r="H250" i="8" s="1"/>
  <c r="Q249" i="8" a="1"/>
  <c r="Q249" i="8" s="1"/>
  <c r="P249" i="8" a="1"/>
  <c r="P249" i="8" s="1"/>
  <c r="O249" i="8" a="1"/>
  <c r="O249" i="8" s="1"/>
  <c r="N249" i="8" a="1"/>
  <c r="N249" i="8" s="1"/>
  <c r="M249" i="8" a="1"/>
  <c r="M249" i="8" s="1"/>
  <c r="L249" i="8" a="1"/>
  <c r="L249" i="8" s="1"/>
  <c r="K249" i="8" a="1"/>
  <c r="K249" i="8" s="1"/>
  <c r="J249" i="8" a="1"/>
  <c r="J249" i="8" s="1"/>
  <c r="I249" i="8" a="1"/>
  <c r="I249" i="8" s="1"/>
  <c r="H249" i="8"/>
  <c r="Q248" i="8" a="1"/>
  <c r="Q248" i="8" s="1"/>
  <c r="P248" i="8" a="1"/>
  <c r="P248" i="8" s="1"/>
  <c r="O248" i="8" a="1"/>
  <c r="O248" i="8" s="1"/>
  <c r="N248" i="8" a="1"/>
  <c r="N248" i="8" s="1"/>
  <c r="M248" i="8" a="1"/>
  <c r="M248" i="8" s="1"/>
  <c r="L248" i="8" a="1"/>
  <c r="L248" i="8" s="1"/>
  <c r="K248" i="8" a="1"/>
  <c r="K248" i="8" s="1"/>
  <c r="J248" i="8" a="1"/>
  <c r="J248" i="8" s="1"/>
  <c r="I248" i="8" a="1"/>
  <c r="I248" i="8" s="1"/>
  <c r="H248" i="8"/>
  <c r="G246" i="8"/>
  <c r="H246" i="8" s="1"/>
  <c r="G244" i="8"/>
  <c r="H244" i="8" s="1"/>
  <c r="Q243" i="8" a="1"/>
  <c r="Q243" i="8" s="1"/>
  <c r="P243" i="8" a="1"/>
  <c r="P243" i="8" s="1"/>
  <c r="G243" i="8"/>
  <c r="H243" i="8" s="1"/>
  <c r="G241" i="8"/>
  <c r="H241" i="8" s="1"/>
  <c r="G240" i="8"/>
  <c r="H240" i="8" s="1"/>
  <c r="G239" i="8"/>
  <c r="H239" i="8" s="1"/>
  <c r="G238" i="8"/>
  <c r="H238" i="8" s="1"/>
  <c r="G236" i="8"/>
  <c r="H236" i="8" s="1"/>
  <c r="G235" i="8"/>
  <c r="H235" i="8" s="1"/>
  <c r="G233" i="8"/>
  <c r="H233" i="8" s="1"/>
  <c r="G231" i="8"/>
  <c r="H231" i="8" s="1"/>
  <c r="G230" i="8"/>
  <c r="H230" i="8" s="1"/>
  <c r="G228" i="8"/>
  <c r="H228" i="8" s="1"/>
  <c r="G226" i="8"/>
  <c r="H226" i="8" s="1"/>
  <c r="G225" i="8"/>
  <c r="H225" i="8" s="1"/>
  <c r="G223" i="8"/>
  <c r="H223" i="8" s="1"/>
  <c r="G222" i="8"/>
  <c r="H222" i="8" s="1"/>
  <c r="G220" i="8"/>
  <c r="H220" i="8" s="1"/>
  <c r="Q218" i="8" a="1"/>
  <c r="Q218" i="8" s="1"/>
  <c r="P218" i="8" a="1"/>
  <c r="P218" i="8" s="1"/>
  <c r="O218" i="8" a="1"/>
  <c r="O218" i="8" s="1"/>
  <c r="N218" i="8" a="1"/>
  <c r="N218" i="8" s="1"/>
  <c r="M218" i="8" a="1"/>
  <c r="M218" i="8" s="1"/>
  <c r="L218" i="8" a="1"/>
  <c r="L218" i="8" s="1"/>
  <c r="K218" i="8" a="1"/>
  <c r="K218" i="8" s="1"/>
  <c r="J218" i="8" a="1"/>
  <c r="J218" i="8" s="1"/>
  <c r="I218" i="8" a="1"/>
  <c r="I218" i="8" s="1"/>
  <c r="G218" i="8"/>
  <c r="H218" i="8" s="1"/>
  <c r="Q217" i="8" a="1"/>
  <c r="Q217" i="8" s="1"/>
  <c r="P217" i="8" a="1"/>
  <c r="P217" i="8" s="1"/>
  <c r="O217" i="8" a="1"/>
  <c r="O217" i="8" s="1"/>
  <c r="N217" i="8" a="1"/>
  <c r="N217" i="8" s="1"/>
  <c r="M217" i="8" a="1"/>
  <c r="M217" i="8" s="1"/>
  <c r="L217" i="8" a="1"/>
  <c r="L217" i="8" s="1"/>
  <c r="K217" i="8" a="1"/>
  <c r="K217" i="8" s="1"/>
  <c r="J217" i="8" a="1"/>
  <c r="J217" i="8" s="1"/>
  <c r="I217" i="8" a="1"/>
  <c r="I217" i="8" s="1"/>
  <c r="G217" i="8"/>
  <c r="H217" i="8" s="1"/>
  <c r="Q216" i="8" a="1"/>
  <c r="Q216" i="8" s="1"/>
  <c r="P216" i="8" a="1"/>
  <c r="P216" i="8" s="1"/>
  <c r="O216" i="8" a="1"/>
  <c r="O216" i="8" s="1"/>
  <c r="N216" i="8" a="1"/>
  <c r="N216" i="8" s="1"/>
  <c r="M216" i="8" a="1"/>
  <c r="M216" i="8" s="1"/>
  <c r="L216" i="8" a="1"/>
  <c r="L216" i="8" s="1"/>
  <c r="K216" i="8" a="1"/>
  <c r="K216" i="8" s="1"/>
  <c r="J216" i="8" a="1"/>
  <c r="J216" i="8" s="1"/>
  <c r="I216" i="8" a="1"/>
  <c r="I216" i="8" s="1"/>
  <c r="G216" i="8"/>
  <c r="H216" i="8" s="1"/>
  <c r="Q215" i="8" a="1"/>
  <c r="Q215" i="8" s="1"/>
  <c r="P215" i="8" a="1"/>
  <c r="P215" i="8" s="1"/>
  <c r="O215" i="8" a="1"/>
  <c r="O215" i="8" s="1"/>
  <c r="N215" i="8" a="1"/>
  <c r="N215" i="8" s="1"/>
  <c r="M215" i="8" a="1"/>
  <c r="M215" i="8" s="1"/>
  <c r="L215" i="8" a="1"/>
  <c r="L215" i="8" s="1"/>
  <c r="K215" i="8" a="1"/>
  <c r="K215" i="8" s="1"/>
  <c r="J215" i="8" a="1"/>
  <c r="J215" i="8" s="1"/>
  <c r="I215" i="8" a="1"/>
  <c r="I215" i="8" s="1"/>
  <c r="G215" i="8"/>
  <c r="H215" i="8" s="1"/>
  <c r="Q214" i="8" a="1"/>
  <c r="Q214" i="8" s="1"/>
  <c r="P214" i="8" a="1"/>
  <c r="P214" i="8" s="1"/>
  <c r="O214" i="8" a="1"/>
  <c r="O214" i="8" s="1"/>
  <c r="N214" i="8" a="1"/>
  <c r="N214" i="8" s="1"/>
  <c r="M214" i="8" a="1"/>
  <c r="M214" i="8" s="1"/>
  <c r="L214" i="8" a="1"/>
  <c r="L214" i="8" s="1"/>
  <c r="K214" i="8" a="1"/>
  <c r="K214" i="8" s="1"/>
  <c r="J214" i="8" a="1"/>
  <c r="J214" i="8" s="1"/>
  <c r="I214" i="8" a="1"/>
  <c r="I214" i="8" s="1"/>
  <c r="G214" i="8"/>
  <c r="H214" i="8" s="1"/>
  <c r="Q213" i="8" a="1"/>
  <c r="Q213" i="8" s="1"/>
  <c r="P213" i="8" a="1"/>
  <c r="P213" i="8" s="1"/>
  <c r="O213" i="8" a="1"/>
  <c r="O213" i="8" s="1"/>
  <c r="N213" i="8" a="1"/>
  <c r="N213" i="8" s="1"/>
  <c r="M213" i="8" a="1"/>
  <c r="M213" i="8" s="1"/>
  <c r="L213" i="8" a="1"/>
  <c r="L213" i="8" s="1"/>
  <c r="K213" i="8" a="1"/>
  <c r="K213" i="8" s="1"/>
  <c r="J213" i="8" a="1"/>
  <c r="J213" i="8" s="1"/>
  <c r="I213" i="8" a="1"/>
  <c r="I213" i="8" s="1"/>
  <c r="G213" i="8"/>
  <c r="H213" i="8" s="1"/>
  <c r="Q212" i="8" a="1"/>
  <c r="Q212" i="8" s="1"/>
  <c r="P212" i="8" a="1"/>
  <c r="P212" i="8" s="1"/>
  <c r="O212" i="8" a="1"/>
  <c r="O212" i="8" s="1"/>
  <c r="N212" i="8" a="1"/>
  <c r="N212" i="8" s="1"/>
  <c r="M212" i="8" a="1"/>
  <c r="M212" i="8" s="1"/>
  <c r="L212" i="8" a="1"/>
  <c r="L212" i="8" s="1"/>
  <c r="K212" i="8" a="1"/>
  <c r="K212" i="8" s="1"/>
  <c r="J212" i="8" a="1"/>
  <c r="J212" i="8" s="1"/>
  <c r="I212" i="8" a="1"/>
  <c r="I212" i="8" s="1"/>
  <c r="G212" i="8"/>
  <c r="H212" i="8" s="1"/>
  <c r="Q211" i="8" a="1"/>
  <c r="Q211" i="8" s="1"/>
  <c r="P211" i="8" a="1"/>
  <c r="P211" i="8" s="1"/>
  <c r="O211" i="8" a="1"/>
  <c r="O211" i="8" s="1"/>
  <c r="N211" i="8" a="1"/>
  <c r="N211" i="8" s="1"/>
  <c r="M211" i="8" a="1"/>
  <c r="M211" i="8" s="1"/>
  <c r="L211" i="8" a="1"/>
  <c r="L211" i="8" s="1"/>
  <c r="K211" i="8" a="1"/>
  <c r="K211" i="8" s="1"/>
  <c r="J211" i="8" a="1"/>
  <c r="J211" i="8" s="1"/>
  <c r="I211" i="8" a="1"/>
  <c r="I211" i="8" s="1"/>
  <c r="G211" i="8"/>
  <c r="H211" i="8" s="1"/>
  <c r="Q210" i="8" a="1"/>
  <c r="Q210" i="8" s="1"/>
  <c r="P210" i="8" a="1"/>
  <c r="P210" i="8" s="1"/>
  <c r="O210" i="8" a="1"/>
  <c r="O210" i="8" s="1"/>
  <c r="N210" i="8" a="1"/>
  <c r="N210" i="8" s="1"/>
  <c r="M210" i="8" a="1"/>
  <c r="M210" i="8" s="1"/>
  <c r="L210" i="8" a="1"/>
  <c r="L210" i="8" s="1"/>
  <c r="K210" i="8" a="1"/>
  <c r="K210" i="8" s="1"/>
  <c r="J210" i="8" a="1"/>
  <c r="J210" i="8" s="1"/>
  <c r="I210" i="8" a="1"/>
  <c r="I210" i="8" s="1"/>
  <c r="G210" i="8"/>
  <c r="H210" i="8" s="1"/>
  <c r="Q209" i="8" a="1"/>
  <c r="Q209" i="8" s="1"/>
  <c r="P209" i="8" a="1"/>
  <c r="P209" i="8" s="1"/>
  <c r="O209" i="8" a="1"/>
  <c r="O209" i="8" s="1"/>
  <c r="N209" i="8" a="1"/>
  <c r="N209" i="8" s="1"/>
  <c r="M209" i="8" a="1"/>
  <c r="M209" i="8" s="1"/>
  <c r="L209" i="8" a="1"/>
  <c r="L209" i="8" s="1"/>
  <c r="K209" i="8" a="1"/>
  <c r="K209" i="8" s="1"/>
  <c r="J209" i="8" a="1"/>
  <c r="J209" i="8" s="1"/>
  <c r="I209" i="8" a="1"/>
  <c r="I209" i="8" s="1"/>
  <c r="G209" i="8"/>
  <c r="H209" i="8" s="1"/>
  <c r="G207" i="8"/>
  <c r="H207" i="8" s="1"/>
  <c r="G206" i="8"/>
  <c r="H206" i="8" s="1"/>
  <c r="Q204" i="8" a="1"/>
  <c r="Q204" i="8" s="1"/>
  <c r="P204" i="8" a="1"/>
  <c r="P204" i="8" s="1"/>
  <c r="O204" i="8" a="1"/>
  <c r="O204" i="8" s="1"/>
  <c r="N204" i="8" a="1"/>
  <c r="N204" i="8" s="1"/>
  <c r="M204" i="8" a="1"/>
  <c r="M204" i="8" s="1"/>
  <c r="L204" i="8" a="1"/>
  <c r="L204" i="8" s="1"/>
  <c r="K204" i="8" a="1"/>
  <c r="K204" i="8" s="1"/>
  <c r="J204" i="8" a="1"/>
  <c r="J204" i="8" s="1"/>
  <c r="I204" i="8" a="1"/>
  <c r="I204" i="8" s="1"/>
  <c r="Q203" i="8" a="1"/>
  <c r="Q203" i="8" s="1"/>
  <c r="P203" i="8" a="1"/>
  <c r="P203" i="8" s="1"/>
  <c r="O203" i="8" a="1"/>
  <c r="O203" i="8" s="1"/>
  <c r="N203" i="8" a="1"/>
  <c r="N203" i="8" s="1"/>
  <c r="M203" i="8" a="1"/>
  <c r="M203" i="8" s="1"/>
  <c r="L203" i="8" a="1"/>
  <c r="L203" i="8" s="1"/>
  <c r="K203" i="8" a="1"/>
  <c r="K203" i="8" s="1"/>
  <c r="J203" i="8" a="1"/>
  <c r="J203" i="8" s="1"/>
  <c r="I203" i="8" a="1"/>
  <c r="I203" i="8" s="1"/>
  <c r="H203" i="8"/>
  <c r="Q201" i="8" a="1"/>
  <c r="Q201" i="8" s="1"/>
  <c r="P201" i="8" a="1"/>
  <c r="P201" i="8" s="1"/>
  <c r="O201" i="8" a="1"/>
  <c r="O201" i="8" s="1"/>
  <c r="N201" i="8" a="1"/>
  <c r="N201" i="8" s="1"/>
  <c r="M201" i="8" a="1"/>
  <c r="M201" i="8" s="1"/>
  <c r="L201" i="8" a="1"/>
  <c r="L201" i="8" s="1"/>
  <c r="K201" i="8" a="1"/>
  <c r="K201" i="8" s="1"/>
  <c r="J201" i="8" a="1"/>
  <c r="J201" i="8" s="1"/>
  <c r="I201" i="8" a="1"/>
  <c r="I201" i="8" s="1"/>
  <c r="G200" i="8"/>
  <c r="H200" i="8" s="1"/>
  <c r="G199" i="8"/>
  <c r="H199" i="8" s="1"/>
  <c r="P198" i="8" a="1"/>
  <c r="P198" i="8" s="1"/>
  <c r="G198" i="8"/>
  <c r="H198" i="8" s="1"/>
  <c r="G197" i="8"/>
  <c r="H197" i="8" s="1"/>
  <c r="G196" i="8"/>
  <c r="H196" i="8" s="1"/>
  <c r="G195" i="8"/>
  <c r="H195" i="8" s="1"/>
  <c r="Q193" i="8" a="1"/>
  <c r="Q193" i="8" s="1"/>
  <c r="P193" i="8" a="1"/>
  <c r="P193" i="8" s="1"/>
  <c r="O193" i="8" a="1"/>
  <c r="O193" i="8" s="1"/>
  <c r="N193" i="8" a="1"/>
  <c r="N193" i="8" s="1"/>
  <c r="M193" i="8" a="1"/>
  <c r="M193" i="8" s="1"/>
  <c r="L193" i="8" a="1"/>
  <c r="L193" i="8" s="1"/>
  <c r="K193" i="8" a="1"/>
  <c r="K193" i="8" s="1"/>
  <c r="J193" i="8" a="1"/>
  <c r="J193" i="8" s="1"/>
  <c r="I193" i="8" a="1"/>
  <c r="I193" i="8" s="1"/>
  <c r="G192" i="8"/>
  <c r="Q190" i="8" a="1"/>
  <c r="Q190" i="8" s="1"/>
  <c r="P190" i="8" a="1"/>
  <c r="P190" i="8" s="1"/>
  <c r="O190" i="8" a="1"/>
  <c r="O190" i="8" s="1"/>
  <c r="N190" i="8" a="1"/>
  <c r="N190" i="8" s="1"/>
  <c r="M190" i="8" a="1"/>
  <c r="M190" i="8" s="1"/>
  <c r="L190" i="8" a="1"/>
  <c r="L190" i="8" s="1"/>
  <c r="K190" i="8" a="1"/>
  <c r="K190" i="8" s="1"/>
  <c r="J190" i="8" a="1"/>
  <c r="J190" i="8" s="1"/>
  <c r="I190" i="8" a="1"/>
  <c r="I190" i="8" s="1"/>
  <c r="G189" i="8"/>
  <c r="H189" i="8" s="1"/>
  <c r="Q188" i="8" a="1"/>
  <c r="Q188" i="8" s="1"/>
  <c r="P188" i="8" a="1"/>
  <c r="P188" i="8" s="1"/>
  <c r="O188" i="8" a="1"/>
  <c r="O188" i="8" s="1"/>
  <c r="N188" i="8" a="1"/>
  <c r="N188" i="8" s="1"/>
  <c r="M188" i="8" a="1"/>
  <c r="M188" i="8" s="1"/>
  <c r="L188" i="8" a="1"/>
  <c r="L188" i="8" s="1"/>
  <c r="K188" i="8" a="1"/>
  <c r="K188" i="8" s="1"/>
  <c r="J188" i="8" a="1"/>
  <c r="J188" i="8" s="1"/>
  <c r="I188" i="8" a="1"/>
  <c r="I188" i="8" s="1"/>
  <c r="G188" i="8"/>
  <c r="H188" i="8" s="1"/>
  <c r="G187" i="8"/>
  <c r="Q185" i="8" a="1"/>
  <c r="Q185" i="8" s="1"/>
  <c r="P185" i="8" a="1"/>
  <c r="P185" i="8" s="1"/>
  <c r="O185" i="8" a="1"/>
  <c r="O185" i="8" s="1"/>
  <c r="N185" i="8" a="1"/>
  <c r="N185" i="8" s="1"/>
  <c r="M185" i="8" a="1"/>
  <c r="M185" i="8" s="1"/>
  <c r="L185" i="8" a="1"/>
  <c r="L185" i="8" s="1"/>
  <c r="K185" i="8" a="1"/>
  <c r="K185" i="8" s="1"/>
  <c r="J185" i="8" a="1"/>
  <c r="J185" i="8" s="1"/>
  <c r="I185" i="8" a="1"/>
  <c r="I185" i="8" s="1"/>
  <c r="G184" i="8"/>
  <c r="H184" i="8" s="1"/>
  <c r="G183" i="8"/>
  <c r="H183" i="8" s="1"/>
  <c r="Q181" i="8" a="1"/>
  <c r="Q181" i="8" s="1"/>
  <c r="P181" i="8" a="1"/>
  <c r="P181" i="8" s="1"/>
  <c r="O181" i="8" a="1"/>
  <c r="O181" i="8" s="1"/>
  <c r="N181" i="8" a="1"/>
  <c r="N181" i="8" s="1"/>
  <c r="M181" i="8" a="1"/>
  <c r="M181" i="8" s="1"/>
  <c r="L181" i="8" a="1"/>
  <c r="L181" i="8" s="1"/>
  <c r="K181" i="8" a="1"/>
  <c r="K181" i="8" s="1"/>
  <c r="J181" i="8" a="1"/>
  <c r="J181" i="8" s="1"/>
  <c r="I181" i="8" a="1"/>
  <c r="I181" i="8" s="1"/>
  <c r="I182" i="8" s="1"/>
  <c r="H181" i="8"/>
  <c r="Q179" i="8" a="1"/>
  <c r="Q179" i="8" s="1"/>
  <c r="P179" i="8" a="1"/>
  <c r="P179" i="8" s="1"/>
  <c r="O179" i="8" a="1"/>
  <c r="O179" i="8" s="1"/>
  <c r="N179" i="8" a="1"/>
  <c r="N179" i="8" s="1"/>
  <c r="M179" i="8" a="1"/>
  <c r="M179" i="8" s="1"/>
  <c r="L179" i="8" a="1"/>
  <c r="L179" i="8" s="1"/>
  <c r="K179" i="8" a="1"/>
  <c r="K179" i="8" s="1"/>
  <c r="J179" i="8" a="1"/>
  <c r="J179" i="8" s="1"/>
  <c r="I179" i="8" a="1"/>
  <c r="I179" i="8" s="1"/>
  <c r="H179" i="8"/>
  <c r="Q178" i="8" a="1"/>
  <c r="Q178" i="8" s="1"/>
  <c r="P178" i="8" a="1"/>
  <c r="P178" i="8" s="1"/>
  <c r="O178" i="8" a="1"/>
  <c r="O178" i="8" s="1"/>
  <c r="N178" i="8" a="1"/>
  <c r="N178" i="8" s="1"/>
  <c r="M178" i="8" a="1"/>
  <c r="M178" i="8" s="1"/>
  <c r="L178" i="8" a="1"/>
  <c r="L178" i="8" s="1"/>
  <c r="K178" i="8" a="1"/>
  <c r="K178" i="8" s="1"/>
  <c r="J178" i="8" a="1"/>
  <c r="J178" i="8" s="1"/>
  <c r="I178" i="8" a="1"/>
  <c r="I178" i="8" s="1"/>
  <c r="G178" i="8"/>
  <c r="H178" i="8" s="1"/>
  <c r="Q177" i="8" a="1"/>
  <c r="Q177" i="8" s="1"/>
  <c r="P177" i="8" a="1"/>
  <c r="P177" i="8" s="1"/>
  <c r="O177" i="8" a="1"/>
  <c r="O177" i="8" s="1"/>
  <c r="N177" i="8" a="1"/>
  <c r="N177" i="8" s="1"/>
  <c r="M177" i="8" a="1"/>
  <c r="M177" i="8" s="1"/>
  <c r="L177" i="8" a="1"/>
  <c r="L177" i="8" s="1"/>
  <c r="K177" i="8" a="1"/>
  <c r="K177" i="8" s="1"/>
  <c r="J177" i="8" a="1"/>
  <c r="J177" i="8" s="1"/>
  <c r="I177" i="8" a="1"/>
  <c r="I177" i="8" s="1"/>
  <c r="G177" i="8"/>
  <c r="H177" i="8" s="1"/>
  <c r="Q176" i="8" a="1"/>
  <c r="Q176" i="8" s="1"/>
  <c r="P176" i="8" a="1"/>
  <c r="P176" i="8" s="1"/>
  <c r="O176" i="8" a="1"/>
  <c r="O176" i="8" s="1"/>
  <c r="N176" i="8" a="1"/>
  <c r="N176" i="8" s="1"/>
  <c r="M176" i="8" a="1"/>
  <c r="M176" i="8" s="1"/>
  <c r="L176" i="8" a="1"/>
  <c r="L176" i="8" s="1"/>
  <c r="K176" i="8" a="1"/>
  <c r="K176" i="8" s="1"/>
  <c r="J176" i="8" a="1"/>
  <c r="J176" i="8" s="1"/>
  <c r="I176" i="8" a="1"/>
  <c r="I176" i="8" s="1"/>
  <c r="G176" i="8"/>
  <c r="H176" i="8" s="1"/>
  <c r="P174" i="8" a="1"/>
  <c r="P174" i="8" s="1"/>
  <c r="G174" i="8"/>
  <c r="H174" i="8" s="1"/>
  <c r="G173" i="8"/>
  <c r="H173" i="8" s="1"/>
  <c r="G172" i="8"/>
  <c r="H172" i="8" s="1"/>
  <c r="G171" i="8"/>
  <c r="H171" i="8" s="1"/>
  <c r="G170" i="8"/>
  <c r="H170" i="8" s="1"/>
  <c r="G169" i="8"/>
  <c r="H169" i="8" s="1"/>
  <c r="G168" i="8"/>
  <c r="H168" i="8" s="1"/>
  <c r="G167" i="8"/>
  <c r="H167" i="8" s="1"/>
  <c r="G166" i="8"/>
  <c r="H166" i="8" s="1"/>
  <c r="G165" i="8"/>
  <c r="H165" i="8" s="1"/>
  <c r="Q163" i="8" a="1"/>
  <c r="Q163" i="8" s="1"/>
  <c r="I163" i="8" a="1"/>
  <c r="I163" i="8" s="1"/>
  <c r="G163" i="8"/>
  <c r="H163" i="8" s="1"/>
  <c r="Q162" i="8" a="1"/>
  <c r="Q162" i="8" s="1"/>
  <c r="G162" i="8"/>
  <c r="H162" i="8" s="1"/>
  <c r="Q161" i="8" a="1"/>
  <c r="Q161" i="8" s="1"/>
  <c r="G161" i="8"/>
  <c r="H161" i="8" s="1"/>
  <c r="Q160" i="8" a="1"/>
  <c r="Q160" i="8" s="1"/>
  <c r="I160" i="8" a="1"/>
  <c r="I160" i="8" s="1"/>
  <c r="G160" i="8"/>
  <c r="H160" i="8" s="1"/>
  <c r="Q159" i="8" a="1"/>
  <c r="Q159" i="8" s="1"/>
  <c r="G159" i="8"/>
  <c r="H159" i="8" s="1"/>
  <c r="Q158" i="8" a="1"/>
  <c r="Q158" i="8" s="1"/>
  <c r="G158" i="8"/>
  <c r="H158" i="8" s="1"/>
  <c r="Q157" i="8" a="1"/>
  <c r="Q157" i="8" s="1"/>
  <c r="G157" i="8"/>
  <c r="H157" i="8" s="1"/>
  <c r="Q156" i="8" a="1"/>
  <c r="Q156" i="8" s="1"/>
  <c r="G156" i="8"/>
  <c r="H156" i="8" s="1"/>
  <c r="Q154" i="8" a="1"/>
  <c r="Q154" i="8" s="1"/>
  <c r="G154" i="8"/>
  <c r="H154" i="8" s="1"/>
  <c r="Q153" i="8" a="1"/>
  <c r="Q153" i="8" s="1"/>
  <c r="I153" i="8" a="1"/>
  <c r="I153" i="8" s="1"/>
  <c r="G153" i="8"/>
  <c r="H153" i="8" s="1"/>
  <c r="Q152" i="8" a="1"/>
  <c r="Q152" i="8" s="1"/>
  <c r="G152" i="8"/>
  <c r="H152" i="8" s="1"/>
  <c r="Q151" i="8" a="1"/>
  <c r="Q151" i="8" s="1"/>
  <c r="G151" i="8"/>
  <c r="H151" i="8" s="1"/>
  <c r="Q150" i="8" a="1"/>
  <c r="Q150" i="8" s="1"/>
  <c r="G150" i="8"/>
  <c r="H150" i="8" s="1"/>
  <c r="Q149" i="8" a="1"/>
  <c r="Q149" i="8" s="1"/>
  <c r="G149" i="8"/>
  <c r="H149" i="8" s="1"/>
  <c r="Q147" i="8" a="1"/>
  <c r="Q147" i="8" s="1"/>
  <c r="G147" i="8"/>
  <c r="H147" i="8" s="1"/>
  <c r="Q146" i="8" a="1"/>
  <c r="Q146" i="8" s="1"/>
  <c r="I146" i="8" a="1"/>
  <c r="I146" i="8" s="1"/>
  <c r="G146" i="8"/>
  <c r="H146" i="8" s="1"/>
  <c r="Q145" i="8" a="1"/>
  <c r="Q145" i="8" s="1"/>
  <c r="P145" i="8" a="1"/>
  <c r="P145" i="8" s="1"/>
  <c r="N145" i="8" a="1"/>
  <c r="N145" i="8" s="1"/>
  <c r="M145" i="8" a="1"/>
  <c r="M145" i="8" s="1"/>
  <c r="L145" i="8" a="1"/>
  <c r="L145" i="8" s="1"/>
  <c r="K145" i="8" a="1"/>
  <c r="K145" i="8" s="1"/>
  <c r="J145" i="8" a="1"/>
  <c r="J145" i="8" s="1"/>
  <c r="I145" i="8" a="1"/>
  <c r="I145" i="8" s="1"/>
  <c r="G145" i="8"/>
  <c r="H145" i="8" s="1"/>
  <c r="Q144" i="8" a="1"/>
  <c r="Q144" i="8" s="1"/>
  <c r="P144" i="8" a="1"/>
  <c r="P144" i="8" s="1"/>
  <c r="O144" i="8" a="1"/>
  <c r="O144" i="8" s="1"/>
  <c r="N144" i="8" a="1"/>
  <c r="N144" i="8" s="1"/>
  <c r="M144" i="8" a="1"/>
  <c r="M144" i="8" s="1"/>
  <c r="L144" i="8" a="1"/>
  <c r="L144" i="8" s="1"/>
  <c r="K144" i="8" a="1"/>
  <c r="K144" i="8" s="1"/>
  <c r="J144" i="8" a="1"/>
  <c r="J144" i="8" s="1"/>
  <c r="I144" i="8" a="1"/>
  <c r="I144" i="8" s="1"/>
  <c r="G144" i="8"/>
  <c r="H144" i="8" s="1"/>
  <c r="Q143" i="8" a="1"/>
  <c r="Q143" i="8" s="1"/>
  <c r="P143" i="8" a="1"/>
  <c r="P143" i="8" s="1"/>
  <c r="O143" i="8" a="1"/>
  <c r="O143" i="8" s="1"/>
  <c r="N143" i="8" a="1"/>
  <c r="N143" i="8" s="1"/>
  <c r="M143" i="8" a="1"/>
  <c r="M143" i="8" s="1"/>
  <c r="L143" i="8" a="1"/>
  <c r="L143" i="8" s="1"/>
  <c r="K143" i="8" a="1"/>
  <c r="K143" i="8" s="1"/>
  <c r="J143" i="8" a="1"/>
  <c r="J143" i="8" s="1"/>
  <c r="I143" i="8" a="1"/>
  <c r="I143" i="8" s="1"/>
  <c r="G143" i="8"/>
  <c r="H143" i="8" s="1"/>
  <c r="Q142" i="8" a="1"/>
  <c r="Q142" i="8" s="1"/>
  <c r="G142" i="8"/>
  <c r="H142" i="8" s="1"/>
  <c r="Q141" i="8" a="1"/>
  <c r="Q141" i="8" s="1"/>
  <c r="I141" i="8" a="1"/>
  <c r="I141" i="8" s="1"/>
  <c r="G141" i="8"/>
  <c r="H141" i="8" s="1"/>
  <c r="Q140" i="8" a="1"/>
  <c r="Q140" i="8" s="1"/>
  <c r="G140" i="8"/>
  <c r="H140" i="8" s="1"/>
  <c r="Q139" i="8" a="1"/>
  <c r="Q139" i="8" s="1"/>
  <c r="G139" i="8"/>
  <c r="H139" i="8" s="1"/>
  <c r="G137" i="8"/>
  <c r="G135" i="8"/>
  <c r="H135" i="8" s="1"/>
  <c r="Q134" i="8" a="1"/>
  <c r="Q134" i="8" s="1"/>
  <c r="P134" i="8" a="1"/>
  <c r="P134" i="8" s="1"/>
  <c r="N134" i="8" a="1"/>
  <c r="N134" i="8" s="1"/>
  <c r="M134" i="8" a="1"/>
  <c r="M134" i="8" s="1"/>
  <c r="L134" i="8" a="1"/>
  <c r="L134" i="8" s="1"/>
  <c r="K134" i="8" a="1"/>
  <c r="K134" i="8" s="1"/>
  <c r="J134" i="8" a="1"/>
  <c r="J134" i="8" s="1"/>
  <c r="I134" i="8" a="1"/>
  <c r="I134" i="8" s="1"/>
  <c r="G134" i="8"/>
  <c r="Q132" i="8" a="1"/>
  <c r="Q132" i="8" s="1"/>
  <c r="P132" i="8" a="1"/>
  <c r="P132" i="8" s="1"/>
  <c r="O132" i="8" a="1"/>
  <c r="O132" i="8" s="1"/>
  <c r="N132" i="8" a="1"/>
  <c r="N132" i="8" s="1"/>
  <c r="M132" i="8" a="1"/>
  <c r="M132" i="8" s="1"/>
  <c r="L132" i="8" a="1"/>
  <c r="L132" i="8" s="1"/>
  <c r="K132" i="8" a="1"/>
  <c r="K132" i="8" s="1"/>
  <c r="J132" i="8" a="1"/>
  <c r="J132" i="8" s="1"/>
  <c r="I132" i="8" a="1"/>
  <c r="I132" i="8" s="1"/>
  <c r="G132" i="8"/>
  <c r="H132" i="8" s="1"/>
  <c r="Q131" i="8" a="1"/>
  <c r="Q131" i="8" s="1"/>
  <c r="P131" i="8" a="1"/>
  <c r="P131" i="8" s="1"/>
  <c r="O131" i="8" a="1"/>
  <c r="O131" i="8" s="1"/>
  <c r="N131" i="8" a="1"/>
  <c r="N131" i="8" s="1"/>
  <c r="M131" i="8" a="1"/>
  <c r="M131" i="8" s="1"/>
  <c r="L131" i="8" a="1"/>
  <c r="L131" i="8" s="1"/>
  <c r="K131" i="8" a="1"/>
  <c r="K131" i="8" s="1"/>
  <c r="J131" i="8" a="1"/>
  <c r="J131" i="8" s="1"/>
  <c r="I131" i="8" a="1"/>
  <c r="I131" i="8" s="1"/>
  <c r="G131" i="8"/>
  <c r="H131" i="8" s="1"/>
  <c r="Q129" i="8" a="1"/>
  <c r="Q129" i="8" s="1"/>
  <c r="P129" i="8" a="1"/>
  <c r="P129" i="8" s="1"/>
  <c r="O129" i="8" a="1"/>
  <c r="O129" i="8" s="1"/>
  <c r="N129" i="8" a="1"/>
  <c r="N129" i="8" s="1"/>
  <c r="M129" i="8" a="1"/>
  <c r="M129" i="8" s="1"/>
  <c r="L129" i="8" a="1"/>
  <c r="L129" i="8" s="1"/>
  <c r="K129" i="8" a="1"/>
  <c r="K129" i="8" s="1"/>
  <c r="J129" i="8" a="1"/>
  <c r="J129" i="8" s="1"/>
  <c r="I129" i="8" a="1"/>
  <c r="I129" i="8" s="1"/>
  <c r="G129" i="8"/>
  <c r="H129" i="8" s="1"/>
  <c r="G128" i="8"/>
  <c r="H128" i="8" s="1"/>
  <c r="G126" i="8"/>
  <c r="H126" i="8" s="1"/>
  <c r="Q125" i="8" a="1"/>
  <c r="Q125" i="8" s="1"/>
  <c r="P125" i="8" a="1"/>
  <c r="P125" i="8" s="1"/>
  <c r="N125" i="8" a="1"/>
  <c r="N125" i="8" s="1"/>
  <c r="M125" i="8" a="1"/>
  <c r="M125" i="8" s="1"/>
  <c r="L125" i="8" a="1"/>
  <c r="L125" i="8" s="1"/>
  <c r="K125" i="8" a="1"/>
  <c r="K125" i="8" s="1"/>
  <c r="J125" i="8" a="1"/>
  <c r="J125" i="8" s="1"/>
  <c r="I125" i="8" a="1"/>
  <c r="I125" i="8" s="1"/>
  <c r="G125" i="8"/>
  <c r="H125" i="8" s="1"/>
  <c r="G123" i="8"/>
  <c r="H123" i="8" s="1"/>
  <c r="G122" i="8"/>
  <c r="H122" i="8" s="1"/>
  <c r="G121" i="8"/>
  <c r="H121" i="8" s="1"/>
  <c r="P120" i="8" a="1"/>
  <c r="P120" i="8" s="1"/>
  <c r="G120" i="8"/>
  <c r="H120" i="8" s="1"/>
  <c r="G119" i="8"/>
  <c r="H119" i="8" s="1"/>
  <c r="G118" i="8"/>
  <c r="H118" i="8" s="1"/>
  <c r="G117" i="8"/>
  <c r="H117" i="8" s="1"/>
  <c r="G116" i="8"/>
  <c r="H116" i="8" s="1"/>
  <c r="G115" i="8"/>
  <c r="H115" i="8" s="1"/>
  <c r="G114" i="8"/>
  <c r="G112" i="8"/>
  <c r="H112" i="8" s="1"/>
  <c r="Q111" i="8" a="1"/>
  <c r="Q111" i="8" s="1"/>
  <c r="I111" i="8" a="1"/>
  <c r="I111" i="8" s="1"/>
  <c r="G111" i="8"/>
  <c r="H111" i="8" s="1"/>
  <c r="Q110" i="8" a="1"/>
  <c r="Q110" i="8" s="1"/>
  <c r="G110" i="8"/>
  <c r="H110" i="8" s="1"/>
  <c r="G109" i="8"/>
  <c r="H109" i="8" s="1"/>
  <c r="G108" i="8"/>
  <c r="H108" i="8" s="1"/>
  <c r="P107" i="8" a="1"/>
  <c r="P107" i="8" s="1"/>
  <c r="G107" i="8"/>
  <c r="H107" i="8" s="1"/>
  <c r="G106" i="8"/>
  <c r="H106" i="8" s="1"/>
  <c r="G105" i="8"/>
  <c r="H105" i="8" s="1"/>
  <c r="G104" i="8"/>
  <c r="H104" i="8" s="1"/>
  <c r="G103" i="8"/>
  <c r="H103" i="8" s="1"/>
  <c r="G102" i="8"/>
  <c r="H102" i="8" s="1"/>
  <c r="G101" i="8"/>
  <c r="H101" i="8" s="1"/>
  <c r="G100" i="8"/>
  <c r="G98" i="8"/>
  <c r="H98" i="8" s="1"/>
  <c r="Q97" i="8" a="1"/>
  <c r="Q97" i="8" s="1"/>
  <c r="I97" i="8" a="1"/>
  <c r="I97" i="8" s="1"/>
  <c r="G97" i="8"/>
  <c r="H97" i="8" s="1"/>
  <c r="Q96" i="8" a="1"/>
  <c r="Q96" i="8" s="1"/>
  <c r="G96" i="8"/>
  <c r="H96" i="8" s="1"/>
  <c r="Q95" i="8" a="1"/>
  <c r="Q95" i="8" s="1"/>
  <c r="G95" i="8"/>
  <c r="H95" i="8" s="1"/>
  <c r="Q94" i="8" a="1"/>
  <c r="Q94" i="8" s="1"/>
  <c r="G94" i="8"/>
  <c r="H94" i="8" s="1"/>
  <c r="Q93" i="8" a="1"/>
  <c r="Q93" i="8" s="1"/>
  <c r="G93" i="8"/>
  <c r="H93" i="8" s="1"/>
  <c r="Q92" i="8" a="1"/>
  <c r="Q92" i="8" s="1"/>
  <c r="I92" i="8" a="1"/>
  <c r="I92" i="8" s="1"/>
  <c r="G92" i="8"/>
  <c r="H92" i="8" s="1"/>
  <c r="Q91" i="8" a="1"/>
  <c r="Q91" i="8" s="1"/>
  <c r="G91" i="8"/>
  <c r="H91" i="8" s="1"/>
  <c r="Q90" i="8" a="1"/>
  <c r="Q90" i="8" s="1"/>
  <c r="I90" i="8" a="1"/>
  <c r="I90" i="8" s="1"/>
  <c r="G90" i="8"/>
  <c r="H90" i="8" s="1"/>
  <c r="Q89" i="8" a="1"/>
  <c r="Q89" i="8" s="1"/>
  <c r="G89" i="8"/>
  <c r="H89" i="8" s="1"/>
  <c r="Q88" i="8" a="1"/>
  <c r="Q88" i="8" s="1"/>
  <c r="G88" i="8"/>
  <c r="H88" i="8" s="1"/>
  <c r="Q87" i="8" a="1"/>
  <c r="Q87" i="8" s="1"/>
  <c r="G87" i="8"/>
  <c r="H87" i="8" s="1"/>
  <c r="Q86" i="8" a="1"/>
  <c r="Q86" i="8" s="1"/>
  <c r="I86" i="8" a="1"/>
  <c r="I86" i="8" s="1"/>
  <c r="G86" i="8"/>
  <c r="H86" i="8" s="1"/>
  <c r="Q85" i="8" a="1"/>
  <c r="Q85" i="8" s="1"/>
  <c r="G85" i="8"/>
  <c r="H85" i="8" s="1"/>
  <c r="G84" i="8"/>
  <c r="H84" i="8" s="1"/>
  <c r="Q83" i="8" a="1"/>
  <c r="Q83" i="8" s="1"/>
  <c r="G83" i="8"/>
  <c r="H83" i="8" s="1"/>
  <c r="Q82" i="8" a="1"/>
  <c r="Q82" i="8" s="1"/>
  <c r="P82" i="8" a="1"/>
  <c r="P82" i="8" s="1"/>
  <c r="N82" i="8" a="1"/>
  <c r="N82" i="8" s="1"/>
  <c r="M82" i="8" a="1"/>
  <c r="M82" i="8" s="1"/>
  <c r="L82" i="8" a="1"/>
  <c r="L82" i="8" s="1"/>
  <c r="K82" i="8" a="1"/>
  <c r="K82" i="8" s="1"/>
  <c r="J82" i="8" a="1"/>
  <c r="J82" i="8" s="1"/>
  <c r="I82" i="8" a="1"/>
  <c r="I82" i="8" s="1"/>
  <c r="G82" i="8"/>
  <c r="H82" i="8" s="1"/>
  <c r="Q81" i="8" a="1"/>
  <c r="Q81" i="8" s="1"/>
  <c r="G81" i="8"/>
  <c r="H81" i="8" s="1"/>
  <c r="Q80" i="8" a="1"/>
  <c r="Q80" i="8" s="1"/>
  <c r="I80" i="8" a="1"/>
  <c r="I80" i="8" s="1"/>
  <c r="G80" i="8"/>
  <c r="H80" i="8" s="1"/>
  <c r="G79" i="8"/>
  <c r="H79" i="8" s="1"/>
  <c r="Q78" i="8" a="1"/>
  <c r="Q78" i="8" s="1"/>
  <c r="P78" i="8" a="1"/>
  <c r="P78" i="8" s="1"/>
  <c r="O78" i="8" a="1"/>
  <c r="O78" i="8" s="1"/>
  <c r="N78" i="8" a="1"/>
  <c r="N78" i="8" s="1"/>
  <c r="M78" i="8" a="1"/>
  <c r="M78" i="8" s="1"/>
  <c r="L78" i="8" a="1"/>
  <c r="L78" i="8" s="1"/>
  <c r="K78" i="8" a="1"/>
  <c r="K78" i="8" s="1"/>
  <c r="J78" i="8" a="1"/>
  <c r="J78" i="8" s="1"/>
  <c r="I78" i="8" a="1"/>
  <c r="I78" i="8" s="1"/>
  <c r="G78" i="8"/>
  <c r="H78" i="8" s="1"/>
  <c r="G77" i="8"/>
  <c r="H77" i="8" s="1"/>
  <c r="Q76" i="8" a="1"/>
  <c r="Q76" i="8" s="1"/>
  <c r="G76" i="8"/>
  <c r="H76" i="8" s="1"/>
  <c r="Q75" i="8" a="1"/>
  <c r="Q75" i="8" s="1"/>
  <c r="G75" i="8"/>
  <c r="H75" i="8" s="1"/>
  <c r="Q74" i="8" a="1"/>
  <c r="Q74" i="8" s="1"/>
  <c r="G74" i="8"/>
  <c r="H74" i="8" s="1"/>
  <c r="G73" i="8"/>
  <c r="H73" i="8" s="1"/>
  <c r="G72" i="8"/>
  <c r="H72" i="8" s="1"/>
  <c r="G71" i="8"/>
  <c r="H71" i="8" s="1"/>
  <c r="G70" i="8"/>
  <c r="H70" i="8" s="1"/>
  <c r="G69" i="8"/>
  <c r="G67" i="8"/>
  <c r="H67" i="8" s="1"/>
  <c r="Q66" i="8" a="1"/>
  <c r="Q66" i="8" s="1"/>
  <c r="G66" i="8"/>
  <c r="H66" i="8" s="1"/>
  <c r="Q65" i="8" a="1"/>
  <c r="Q65" i="8" s="1"/>
  <c r="P65" i="8" a="1"/>
  <c r="P65" i="8" s="1"/>
  <c r="N65" i="8" a="1"/>
  <c r="N65" i="8" s="1"/>
  <c r="M65" i="8" a="1"/>
  <c r="M65" i="8" s="1"/>
  <c r="L65" i="8" a="1"/>
  <c r="L65" i="8" s="1"/>
  <c r="K65" i="8" a="1"/>
  <c r="K65" i="8" s="1"/>
  <c r="J65" i="8" a="1"/>
  <c r="J65" i="8" s="1"/>
  <c r="I65" i="8" a="1"/>
  <c r="I65" i="8" s="1"/>
  <c r="G65" i="8"/>
  <c r="H65" i="8" s="1"/>
  <c r="G64" i="8"/>
  <c r="H64" i="8" s="1"/>
  <c r="G62" i="8"/>
  <c r="H62" i="8" s="1"/>
  <c r="P61" i="8" a="1"/>
  <c r="P61" i="8" s="1"/>
  <c r="G61" i="8"/>
  <c r="H61" i="8" s="1"/>
  <c r="G60" i="8"/>
  <c r="H60" i="8" s="1"/>
  <c r="Q59" i="8" a="1"/>
  <c r="Q59" i="8" s="1"/>
  <c r="P59" i="8" a="1"/>
  <c r="P59" i="8" s="1"/>
  <c r="N59" i="8" a="1"/>
  <c r="N59" i="8" s="1"/>
  <c r="M59" i="8" a="1"/>
  <c r="M59" i="8" s="1"/>
  <c r="L59" i="8" a="1"/>
  <c r="L59" i="8" s="1"/>
  <c r="K59" i="8" a="1"/>
  <c r="K59" i="8" s="1"/>
  <c r="J59" i="8" a="1"/>
  <c r="J59" i="8" s="1"/>
  <c r="I59" i="8" a="1"/>
  <c r="I59" i="8" s="1"/>
  <c r="G59" i="8"/>
  <c r="H59" i="8" s="1"/>
  <c r="Q58" i="8" a="1"/>
  <c r="Q58" i="8" s="1"/>
  <c r="P58" i="8" a="1"/>
  <c r="P58" i="8" s="1"/>
  <c r="N58" i="8" a="1"/>
  <c r="N58" i="8" s="1"/>
  <c r="M58" i="8" a="1"/>
  <c r="M58" i="8" s="1"/>
  <c r="L58" i="8" a="1"/>
  <c r="L58" i="8" s="1"/>
  <c r="K58" i="8" a="1"/>
  <c r="K58" i="8" s="1"/>
  <c r="J58" i="8" a="1"/>
  <c r="J58" i="8" s="1"/>
  <c r="I58" i="8" a="1"/>
  <c r="I58" i="8" s="1"/>
  <c r="G58" i="8"/>
  <c r="H58" i="8" s="1"/>
  <c r="G57" i="8"/>
  <c r="H57" i="8" s="1"/>
  <c r="G56" i="8"/>
  <c r="H56" i="8" s="1"/>
  <c r="G55" i="8"/>
  <c r="H55" i="8" s="1"/>
  <c r="G54" i="8"/>
  <c r="H54" i="8" s="1"/>
  <c r="G53" i="8"/>
  <c r="H53" i="8" s="1"/>
  <c r="G52" i="8"/>
  <c r="H52" i="8" s="1"/>
  <c r="G51" i="8"/>
  <c r="H51" i="8" s="1"/>
  <c r="G50" i="8"/>
  <c r="H50" i="8" s="1"/>
  <c r="Q49" i="8" a="1"/>
  <c r="Q49" i="8" s="1"/>
  <c r="P49" i="8" a="1"/>
  <c r="P49" i="8" s="1"/>
  <c r="O49" i="8" a="1"/>
  <c r="O49" i="8" s="1"/>
  <c r="N49" i="8" a="1"/>
  <c r="N49" i="8" s="1"/>
  <c r="M49" i="8" a="1"/>
  <c r="M49" i="8" s="1"/>
  <c r="L49" i="8" a="1"/>
  <c r="L49" i="8" s="1"/>
  <c r="K49" i="8" a="1"/>
  <c r="K49" i="8" s="1"/>
  <c r="J49" i="8" a="1"/>
  <c r="J49" i="8" s="1"/>
  <c r="I49" i="8" a="1"/>
  <c r="I49" i="8" s="1"/>
  <c r="G49" i="8"/>
  <c r="H49" i="8" s="1"/>
  <c r="Q48" i="8" a="1"/>
  <c r="Q48" i="8" s="1"/>
  <c r="P48" i="8" a="1"/>
  <c r="P48" i="8" s="1"/>
  <c r="O48" i="8" a="1"/>
  <c r="O48" i="8" s="1"/>
  <c r="N48" i="8" a="1"/>
  <c r="N48" i="8" s="1"/>
  <c r="M48" i="8" a="1"/>
  <c r="M48" i="8" s="1"/>
  <c r="L48" i="8" a="1"/>
  <c r="L48" i="8" s="1"/>
  <c r="K48" i="8" a="1"/>
  <c r="K48" i="8" s="1"/>
  <c r="J48" i="8" a="1"/>
  <c r="J48" i="8" s="1"/>
  <c r="I48" i="8" a="1"/>
  <c r="I48" i="8" s="1"/>
  <c r="G48" i="8"/>
  <c r="H48" i="8" s="1"/>
  <c r="G47" i="8"/>
  <c r="H47" i="8" s="1"/>
  <c r="Q46" i="8" a="1"/>
  <c r="Q46" i="8" s="1"/>
  <c r="P46" i="8" a="1"/>
  <c r="P46" i="8" s="1"/>
  <c r="O46" i="8" a="1"/>
  <c r="O46" i="8" s="1"/>
  <c r="N46" i="8" a="1"/>
  <c r="N46" i="8" s="1"/>
  <c r="M46" i="8" a="1"/>
  <c r="M46" i="8" s="1"/>
  <c r="L46" i="8" a="1"/>
  <c r="L46" i="8" s="1"/>
  <c r="K46" i="8" a="1"/>
  <c r="K46" i="8" s="1"/>
  <c r="J46" i="8" a="1"/>
  <c r="J46" i="8" s="1"/>
  <c r="I46" i="8" a="1"/>
  <c r="I46" i="8" s="1"/>
  <c r="G46" i="8"/>
  <c r="H46" i="8" s="1"/>
  <c r="Q44" i="8" a="1"/>
  <c r="Q44" i="8" s="1"/>
  <c r="P44" i="8" a="1"/>
  <c r="P44" i="8" s="1"/>
  <c r="N44" i="8" a="1"/>
  <c r="N44" i="8" s="1"/>
  <c r="M44" i="8" a="1"/>
  <c r="M44" i="8" s="1"/>
  <c r="L44" i="8" a="1"/>
  <c r="L44" i="8" s="1"/>
  <c r="K44" i="8" a="1"/>
  <c r="K44" i="8" s="1"/>
  <c r="J44" i="8" a="1"/>
  <c r="J44" i="8" s="1"/>
  <c r="I44" i="8" a="1"/>
  <c r="I44" i="8" s="1"/>
  <c r="G44" i="8"/>
  <c r="H44" i="8" s="1"/>
  <c r="Q43" i="8" a="1"/>
  <c r="Q43" i="8" s="1"/>
  <c r="P43" i="8" a="1"/>
  <c r="P43" i="8" s="1"/>
  <c r="N43" i="8" a="1"/>
  <c r="N43" i="8" s="1"/>
  <c r="M43" i="8" a="1"/>
  <c r="M43" i="8" s="1"/>
  <c r="L43" i="8" a="1"/>
  <c r="L43" i="8" s="1"/>
  <c r="K43" i="8" a="1"/>
  <c r="K43" i="8" s="1"/>
  <c r="J43" i="8" a="1"/>
  <c r="J43" i="8" s="1"/>
  <c r="I43" i="8" a="1"/>
  <c r="I43" i="8" s="1"/>
  <c r="G43" i="8"/>
  <c r="H43" i="8" s="1"/>
  <c r="I42" i="8" a="1"/>
  <c r="I42" i="8" s="1"/>
  <c r="G42" i="8"/>
  <c r="H42" i="8" s="1"/>
  <c r="G41" i="8"/>
  <c r="H41" i="8" s="1"/>
  <c r="Q40" i="8" a="1"/>
  <c r="Q40" i="8" s="1"/>
  <c r="G40" i="8"/>
  <c r="H40" i="8" s="1"/>
  <c r="Q39" i="8" a="1"/>
  <c r="Q39" i="8" s="1"/>
  <c r="G39" i="8"/>
  <c r="H39" i="8" s="1"/>
  <c r="Q37" i="8" a="1"/>
  <c r="Q37" i="8" s="1"/>
  <c r="P37" i="8" a="1"/>
  <c r="P37" i="8" s="1"/>
  <c r="N37" i="8" a="1"/>
  <c r="N37" i="8" s="1"/>
  <c r="M37" i="8" a="1"/>
  <c r="M37" i="8" s="1"/>
  <c r="L37" i="8" a="1"/>
  <c r="L37" i="8" s="1"/>
  <c r="K37" i="8" a="1"/>
  <c r="K37" i="8" s="1"/>
  <c r="J37" i="8" a="1"/>
  <c r="J37" i="8" s="1"/>
  <c r="I37" i="8" a="1"/>
  <c r="I37" i="8" s="1"/>
  <c r="G37" i="8"/>
  <c r="H37" i="8" s="1"/>
  <c r="Q36" i="8" a="1"/>
  <c r="Q36" i="8" s="1"/>
  <c r="P36" i="8" a="1"/>
  <c r="P36" i="8" s="1"/>
  <c r="N36" i="8" a="1"/>
  <c r="N36" i="8" s="1"/>
  <c r="M36" i="8" a="1"/>
  <c r="M36" i="8" s="1"/>
  <c r="L36" i="8" a="1"/>
  <c r="L36" i="8" s="1"/>
  <c r="K36" i="8" a="1"/>
  <c r="K36" i="8" s="1"/>
  <c r="J36" i="8" a="1"/>
  <c r="J36" i="8" s="1"/>
  <c r="I36" i="8" a="1"/>
  <c r="I36" i="8" s="1"/>
  <c r="G36" i="8"/>
  <c r="H36" i="8" s="1"/>
  <c r="Q35" i="8" a="1"/>
  <c r="Q35" i="8" s="1"/>
  <c r="P35" i="8" a="1"/>
  <c r="P35" i="8" s="1"/>
  <c r="N35" i="8" a="1"/>
  <c r="N35" i="8" s="1"/>
  <c r="M35" i="8" a="1"/>
  <c r="M35" i="8" s="1"/>
  <c r="L35" i="8" a="1"/>
  <c r="L35" i="8" s="1"/>
  <c r="K35" i="8" a="1"/>
  <c r="K35" i="8" s="1"/>
  <c r="J35" i="8" a="1"/>
  <c r="J35" i="8" s="1"/>
  <c r="I35" i="8" a="1"/>
  <c r="I35" i="8" s="1"/>
  <c r="G35" i="8"/>
  <c r="H35" i="8" s="1"/>
  <c r="Q34" i="8" a="1"/>
  <c r="Q34" i="8" s="1"/>
  <c r="P34" i="8" a="1"/>
  <c r="P34" i="8" s="1"/>
  <c r="N34" i="8" a="1"/>
  <c r="N34" i="8" s="1"/>
  <c r="M34" i="8" a="1"/>
  <c r="M34" i="8" s="1"/>
  <c r="L34" i="8" a="1"/>
  <c r="L34" i="8" s="1"/>
  <c r="K34" i="8" a="1"/>
  <c r="K34" i="8" s="1"/>
  <c r="J34" i="8" a="1"/>
  <c r="J34" i="8" s="1"/>
  <c r="I34" i="8" a="1"/>
  <c r="I34" i="8" s="1"/>
  <c r="G34" i="8"/>
  <c r="H34" i="8" s="1"/>
  <c r="Q33" i="8" a="1"/>
  <c r="Q33" i="8" s="1"/>
  <c r="P33" i="8" a="1"/>
  <c r="P33" i="8" s="1"/>
  <c r="N33" i="8" a="1"/>
  <c r="N33" i="8" s="1"/>
  <c r="M33" i="8" a="1"/>
  <c r="M33" i="8" s="1"/>
  <c r="L33" i="8" a="1"/>
  <c r="L33" i="8" s="1"/>
  <c r="K33" i="8" a="1"/>
  <c r="K33" i="8" s="1"/>
  <c r="J33" i="8" a="1"/>
  <c r="J33" i="8" s="1"/>
  <c r="I33" i="8" a="1"/>
  <c r="I33" i="8" s="1"/>
  <c r="G33" i="8"/>
  <c r="H33" i="8" s="1"/>
  <c r="Q32" i="8" a="1"/>
  <c r="Q32" i="8" s="1"/>
  <c r="P32" i="8" a="1"/>
  <c r="P32" i="8" s="1"/>
  <c r="N32" i="8" a="1"/>
  <c r="N32" i="8" s="1"/>
  <c r="M32" i="8" a="1"/>
  <c r="M32" i="8" s="1"/>
  <c r="L32" i="8" a="1"/>
  <c r="L32" i="8" s="1"/>
  <c r="K32" i="8" a="1"/>
  <c r="K32" i="8" s="1"/>
  <c r="J32" i="8" a="1"/>
  <c r="J32" i="8" s="1"/>
  <c r="I32" i="8" a="1"/>
  <c r="I32" i="8" s="1"/>
  <c r="G32" i="8"/>
  <c r="H32" i="8" s="1"/>
  <c r="Q31" i="8" a="1"/>
  <c r="Q31" i="8" s="1"/>
  <c r="P31" i="8" a="1"/>
  <c r="P31" i="8" s="1"/>
  <c r="N31" i="8" a="1"/>
  <c r="N31" i="8" s="1"/>
  <c r="M31" i="8" a="1"/>
  <c r="M31" i="8" s="1"/>
  <c r="L31" i="8" a="1"/>
  <c r="L31" i="8" s="1"/>
  <c r="K31" i="8" a="1"/>
  <c r="K31" i="8" s="1"/>
  <c r="J31" i="8" a="1"/>
  <c r="J31" i="8" s="1"/>
  <c r="I31" i="8" a="1"/>
  <c r="I31" i="8" s="1"/>
  <c r="G31" i="8"/>
  <c r="H31" i="8" s="1"/>
  <c r="Q30" i="8" a="1"/>
  <c r="Q30" i="8" s="1"/>
  <c r="G30" i="8"/>
  <c r="H30" i="8" s="1"/>
  <c r="Q29" i="8" a="1"/>
  <c r="Q29" i="8" s="1"/>
  <c r="G29" i="8"/>
  <c r="H29" i="8" s="1"/>
  <c r="Q28" i="8" a="1"/>
  <c r="Q28" i="8" s="1"/>
  <c r="I28" i="8" a="1"/>
  <c r="I28" i="8" s="1"/>
  <c r="G28" i="8"/>
  <c r="H28" i="8" s="1"/>
  <c r="Q27" i="8" a="1"/>
  <c r="Q27" i="8" s="1"/>
  <c r="G27" i="8"/>
  <c r="H27" i="8" s="1"/>
  <c r="Q26" i="8" a="1"/>
  <c r="Q26" i="8" s="1"/>
  <c r="I26" i="8" a="1"/>
  <c r="I26" i="8" s="1"/>
  <c r="G26" i="8"/>
  <c r="H26" i="8" s="1"/>
  <c r="G25" i="8"/>
  <c r="H25" i="8" s="1"/>
  <c r="G24" i="8"/>
  <c r="H24" i="8" s="1"/>
  <c r="G23" i="8"/>
  <c r="H23" i="8" s="1"/>
  <c r="G22" i="8"/>
  <c r="H22" i="8" s="1"/>
  <c r="G21" i="8"/>
  <c r="H21" i="8" s="1"/>
  <c r="G20" i="8"/>
  <c r="H20" i="8" s="1"/>
  <c r="G19" i="8"/>
  <c r="H19" i="8" s="1"/>
  <c r="G18" i="8"/>
  <c r="H18" i="8" s="1"/>
  <c r="P17" i="8" a="1"/>
  <c r="P17" i="8" s="1"/>
  <c r="G17" i="8"/>
  <c r="H17" i="8" s="1"/>
  <c r="G16" i="8"/>
  <c r="H16" i="8" s="1"/>
  <c r="G15" i="8"/>
  <c r="H15" i="8" s="1"/>
  <c r="Q14" i="8" a="1"/>
  <c r="Q14" i="8" s="1"/>
  <c r="P14" i="8" a="1"/>
  <c r="P14" i="8" s="1"/>
  <c r="N14" i="8" a="1"/>
  <c r="N14" i="8" s="1"/>
  <c r="M14" i="8" a="1"/>
  <c r="M14" i="8" s="1"/>
  <c r="L14" i="8" a="1"/>
  <c r="L14" i="8" s="1"/>
  <c r="K14" i="8" a="1"/>
  <c r="K14" i="8" s="1"/>
  <c r="J14" i="8" a="1"/>
  <c r="J14" i="8" s="1"/>
  <c r="I14" i="8" a="1"/>
  <c r="I14" i="8" s="1"/>
  <c r="G14" i="8"/>
  <c r="H14" i="8" s="1"/>
  <c r="G13" i="8"/>
  <c r="H13" i="8" s="1"/>
  <c r="Q12" i="8" a="1"/>
  <c r="Q12" i="8" s="1"/>
  <c r="P12" i="8" a="1"/>
  <c r="P12" i="8" s="1"/>
  <c r="G12" i="8"/>
  <c r="H12" i="8" s="1"/>
  <c r="G11" i="8"/>
  <c r="H11" i="8" s="1"/>
  <c r="G10" i="8"/>
  <c r="H10" i="8" s="1"/>
  <c r="G9" i="8"/>
  <c r="H9" i="8" s="1"/>
  <c r="G8" i="8"/>
  <c r="H8" i="8" s="1"/>
  <c r="G7" i="8"/>
  <c r="H7" i="8" s="1"/>
  <c r="G6" i="8"/>
  <c r="H6" i="8" s="1"/>
  <c r="G5" i="8"/>
  <c r="H5" i="8" s="1"/>
  <c r="G4" i="8"/>
  <c r="H4" i="8" s="1"/>
  <c r="G3" i="8"/>
  <c r="H3" i="8" s="1"/>
  <c r="G2" i="8"/>
  <c r="H2" i="8" s="1"/>
  <c r="H74" i="10" l="1"/>
  <c r="I74" i="10" s="1"/>
  <c r="J74" i="10" s="1"/>
  <c r="K74" i="10" s="1"/>
  <c r="L74" i="10" s="1"/>
  <c r="M74" i="10" s="1"/>
  <c r="N74" i="10" s="1"/>
  <c r="O74" i="10" s="1"/>
  <c r="P74" i="10" s="1"/>
  <c r="Q74" i="10" s="1"/>
  <c r="R74" i="10" s="1"/>
  <c r="S74" i="10" s="1"/>
  <c r="T74" i="10" s="1"/>
  <c r="U74" i="10" s="1"/>
  <c r="V74" i="10" s="1"/>
  <c r="W74" i="10" s="1"/>
  <c r="X74" i="10" s="1"/>
  <c r="Y74" i="10" s="1"/>
  <c r="Z74" i="10" s="1"/>
  <c r="AA74" i="10" s="1"/>
  <c r="AB74" i="10" s="1"/>
  <c r="AC74" i="10" s="1"/>
  <c r="AD74" i="10" s="1"/>
  <c r="AE74" i="10" s="1"/>
  <c r="AF74" i="10" s="1"/>
  <c r="AG74" i="10" s="1"/>
  <c r="AH74" i="10" s="1"/>
  <c r="AI74" i="10" s="1"/>
  <c r="AJ74" i="10" s="1"/>
  <c r="H18" i="10"/>
  <c r="I18" i="10" s="1"/>
  <c r="J18" i="10" s="1"/>
  <c r="K18" i="10" s="1"/>
  <c r="L18" i="10" s="1"/>
  <c r="M18" i="10" s="1"/>
  <c r="N18" i="10" s="1"/>
  <c r="O18" i="10" s="1"/>
  <c r="P18" i="10" s="1"/>
  <c r="Q18" i="10" s="1"/>
  <c r="R18" i="10" s="1"/>
  <c r="S18" i="10" s="1"/>
  <c r="T18" i="10" s="1"/>
  <c r="U18" i="10" s="1"/>
  <c r="V18" i="10" s="1"/>
  <c r="W18" i="10" s="1"/>
  <c r="X18" i="10" s="1"/>
  <c r="Y18" i="10" s="1"/>
  <c r="Z18" i="10" s="1"/>
  <c r="AA18" i="10" s="1"/>
  <c r="AB18" i="10" s="1"/>
  <c r="AC18" i="10" s="1"/>
  <c r="AD18" i="10" s="1"/>
  <c r="AE18" i="10" s="1"/>
  <c r="AF18" i="10" s="1"/>
  <c r="AG18" i="10" s="1"/>
  <c r="AH18" i="10" s="1"/>
  <c r="AI18" i="10" s="1"/>
  <c r="AJ18" i="10" s="1"/>
  <c r="H72" i="10"/>
  <c r="I72" i="10" s="1"/>
  <c r="J72" i="10" s="1"/>
  <c r="K72" i="10" s="1"/>
  <c r="L72" i="10" s="1"/>
  <c r="M72" i="10" s="1"/>
  <c r="N72" i="10" s="1"/>
  <c r="O72" i="10" s="1"/>
  <c r="P72" i="10" s="1"/>
  <c r="Q72" i="10" s="1"/>
  <c r="R72" i="10" s="1"/>
  <c r="S72" i="10" s="1"/>
  <c r="T72" i="10" s="1"/>
  <c r="U72" i="10" s="1"/>
  <c r="V72" i="10" s="1"/>
  <c r="W72" i="10" s="1"/>
  <c r="X72" i="10" s="1"/>
  <c r="Y72" i="10" s="1"/>
  <c r="Z72" i="10" s="1"/>
  <c r="AA72" i="10" s="1"/>
  <c r="AB72" i="10" s="1"/>
  <c r="AC72" i="10" s="1"/>
  <c r="AD72" i="10" s="1"/>
  <c r="AE72" i="10" s="1"/>
  <c r="AF72" i="10" s="1"/>
  <c r="AG72" i="10" s="1"/>
  <c r="AH72" i="10" s="1"/>
  <c r="AI72" i="10" s="1"/>
  <c r="AJ72" i="10" s="1"/>
  <c r="J182" i="8"/>
  <c r="H22" i="10"/>
  <c r="I22" i="10" s="1"/>
  <c r="J22" i="10" s="1"/>
  <c r="K22" i="10" s="1"/>
  <c r="L22" i="10" s="1"/>
  <c r="M22" i="10" s="1"/>
  <c r="N22" i="10" s="1"/>
  <c r="O22" i="10" s="1"/>
  <c r="P22" i="10" s="1"/>
  <c r="Q22" i="10" s="1"/>
  <c r="R22" i="10" s="1"/>
  <c r="S22" i="10" s="1"/>
  <c r="T22" i="10" s="1"/>
  <c r="U22" i="10" s="1"/>
  <c r="V22" i="10" s="1"/>
  <c r="W22" i="10" s="1"/>
  <c r="X22" i="10" s="1"/>
  <c r="Y22" i="10" s="1"/>
  <c r="Z22" i="10" s="1"/>
  <c r="AA22" i="10" s="1"/>
  <c r="AB22" i="10" s="1"/>
  <c r="AC22" i="10" s="1"/>
  <c r="AD22" i="10" s="1"/>
  <c r="AE22" i="10" s="1"/>
  <c r="AF22" i="10" s="1"/>
  <c r="AG22" i="10" s="1"/>
  <c r="AH22" i="10" s="1"/>
  <c r="AI22" i="10" s="1"/>
  <c r="AJ22" i="10" s="1"/>
  <c r="H12" i="10"/>
  <c r="I12" i="10" s="1"/>
  <c r="J12" i="10" s="1"/>
  <c r="K12" i="10" s="1"/>
  <c r="L12" i="10" s="1"/>
  <c r="M12" i="10" s="1"/>
  <c r="N12" i="10" s="1"/>
  <c r="O12" i="10" s="1"/>
  <c r="P12" i="10" s="1"/>
  <c r="Q12" i="10" s="1"/>
  <c r="R12" i="10" s="1"/>
  <c r="S12" i="10" s="1"/>
  <c r="T12" i="10" s="1"/>
  <c r="U12" i="10" s="1"/>
  <c r="V12" i="10" s="1"/>
  <c r="W12" i="10" s="1"/>
  <c r="X12" i="10" s="1"/>
  <c r="Y12" i="10" s="1"/>
  <c r="Z12" i="10" s="1"/>
  <c r="AA12" i="10" s="1"/>
  <c r="AB12" i="10" s="1"/>
  <c r="AC12" i="10" s="1"/>
  <c r="AD12" i="10" s="1"/>
  <c r="AE12" i="10" s="1"/>
  <c r="AF12" i="10" s="1"/>
  <c r="AG12" i="10" s="1"/>
  <c r="AH12" i="10" s="1"/>
  <c r="AI12" i="10" s="1"/>
  <c r="AJ12" i="10" s="1"/>
  <c r="H86" i="10"/>
  <c r="I86" i="10" s="1"/>
  <c r="J86" i="10" s="1"/>
  <c r="K86" i="10" s="1"/>
  <c r="L86" i="10" s="1"/>
  <c r="M86" i="10" s="1"/>
  <c r="N86" i="10" s="1"/>
  <c r="O86" i="10" s="1"/>
  <c r="P86" i="10" s="1"/>
  <c r="Q86" i="10" s="1"/>
  <c r="R86" i="10" s="1"/>
  <c r="S86" i="10" s="1"/>
  <c r="T86" i="10" s="1"/>
  <c r="U86" i="10" s="1"/>
  <c r="V86" i="10" s="1"/>
  <c r="W86" i="10" s="1"/>
  <c r="X86" i="10" s="1"/>
  <c r="Y86" i="10" s="1"/>
  <c r="Z86" i="10" s="1"/>
  <c r="AA86" i="10" s="1"/>
  <c r="AB86" i="10" s="1"/>
  <c r="AC86" i="10" s="1"/>
  <c r="AD86" i="10" s="1"/>
  <c r="AE86" i="10" s="1"/>
  <c r="AF86" i="10" s="1"/>
  <c r="AG86" i="10" s="1"/>
  <c r="AH86" i="10" s="1"/>
  <c r="AI86" i="10" s="1"/>
  <c r="AJ86" i="10" s="1"/>
  <c r="H94" i="10"/>
  <c r="I94" i="10" s="1"/>
  <c r="J94" i="10" s="1"/>
  <c r="K94" i="10" s="1"/>
  <c r="L94" i="10" s="1"/>
  <c r="M94" i="10" s="1"/>
  <c r="N94" i="10" s="1"/>
  <c r="O94" i="10" s="1"/>
  <c r="P94" i="10" s="1"/>
  <c r="Q94" i="10" s="1"/>
  <c r="R94" i="10" s="1"/>
  <c r="S94" i="10" s="1"/>
  <c r="T94" i="10" s="1"/>
  <c r="U94" i="10" s="1"/>
  <c r="V94" i="10" s="1"/>
  <c r="W94" i="10" s="1"/>
  <c r="X94" i="10" s="1"/>
  <c r="Y94" i="10" s="1"/>
  <c r="Z94" i="10" s="1"/>
  <c r="AA94" i="10" s="1"/>
  <c r="AB94" i="10" s="1"/>
  <c r="AC94" i="10" s="1"/>
  <c r="AD94" i="10" s="1"/>
  <c r="AE94" i="10" s="1"/>
  <c r="AF94" i="10" s="1"/>
  <c r="AG94" i="10" s="1"/>
  <c r="AH94" i="10" s="1"/>
  <c r="AI94" i="10" s="1"/>
  <c r="AJ94" i="10" s="1"/>
  <c r="H98" i="10"/>
  <c r="I98" i="10" s="1"/>
  <c r="J98" i="10" s="1"/>
  <c r="K98" i="10" s="1"/>
  <c r="L98" i="10" s="1"/>
  <c r="M98" i="10" s="1"/>
  <c r="N98" i="10" s="1"/>
  <c r="O98" i="10" s="1"/>
  <c r="P98" i="10" s="1"/>
  <c r="Q98" i="10" s="1"/>
  <c r="R98" i="10" s="1"/>
  <c r="S98" i="10" s="1"/>
  <c r="T98" i="10" s="1"/>
  <c r="U98" i="10" s="1"/>
  <c r="V98" i="10" s="1"/>
  <c r="W98" i="10" s="1"/>
  <c r="X98" i="10" s="1"/>
  <c r="Y98" i="10" s="1"/>
  <c r="Z98" i="10" s="1"/>
  <c r="AA98" i="10" s="1"/>
  <c r="AB98" i="10" s="1"/>
  <c r="AC98" i="10" s="1"/>
  <c r="AD98" i="10" s="1"/>
  <c r="AE98" i="10" s="1"/>
  <c r="AF98" i="10" s="1"/>
  <c r="AG98" i="10" s="1"/>
  <c r="AH98" i="10" s="1"/>
  <c r="AI98" i="10" s="1"/>
  <c r="AJ98" i="10" s="1"/>
  <c r="H92" i="10"/>
  <c r="I92" i="10" s="1"/>
  <c r="J92" i="10" s="1"/>
  <c r="K92" i="10" s="1"/>
  <c r="L92" i="10" s="1"/>
  <c r="M92" i="10" s="1"/>
  <c r="N92" i="10" s="1"/>
  <c r="O92" i="10" s="1"/>
  <c r="P92" i="10" s="1"/>
  <c r="Q92" i="10" s="1"/>
  <c r="R92" i="10" s="1"/>
  <c r="S92" i="10" s="1"/>
  <c r="T92" i="10" s="1"/>
  <c r="U92" i="10" s="1"/>
  <c r="V92" i="10" s="1"/>
  <c r="W92" i="10" s="1"/>
  <c r="X92" i="10" s="1"/>
  <c r="Y92" i="10" s="1"/>
  <c r="Z92" i="10" s="1"/>
  <c r="AA92" i="10" s="1"/>
  <c r="AB92" i="10" s="1"/>
  <c r="AC92" i="10" s="1"/>
  <c r="AD92" i="10" s="1"/>
  <c r="AE92" i="10" s="1"/>
  <c r="AF92" i="10" s="1"/>
  <c r="AG92" i="10" s="1"/>
  <c r="AH92" i="10" s="1"/>
  <c r="AI92" i="10" s="1"/>
  <c r="AJ92" i="10" s="1"/>
  <c r="H10" i="10"/>
  <c r="I10" i="10" s="1"/>
  <c r="J10" i="10" s="1"/>
  <c r="K10" i="10" s="1"/>
  <c r="L10" i="10" s="1"/>
  <c r="M10" i="10" s="1"/>
  <c r="N10" i="10" s="1"/>
  <c r="O10" i="10" s="1"/>
  <c r="P10" i="10" s="1"/>
  <c r="Q10" i="10" s="1"/>
  <c r="R10" i="10" s="1"/>
  <c r="S10" i="10" s="1"/>
  <c r="T10" i="10" s="1"/>
  <c r="U10" i="10" s="1"/>
  <c r="V10" i="10" s="1"/>
  <c r="W10" i="10" s="1"/>
  <c r="X10" i="10" s="1"/>
  <c r="Y10" i="10" s="1"/>
  <c r="Z10" i="10" s="1"/>
  <c r="AA10" i="10" s="1"/>
  <c r="AB10" i="10" s="1"/>
  <c r="AC10" i="10" s="1"/>
  <c r="AD10" i="10" s="1"/>
  <c r="AE10" i="10" s="1"/>
  <c r="AF10" i="10" s="1"/>
  <c r="AG10" i="10" s="1"/>
  <c r="AH10" i="10" s="1"/>
  <c r="AI10" i="10" s="1"/>
  <c r="AJ10" i="10" s="1"/>
  <c r="H96" i="10"/>
  <c r="I96" i="10" s="1"/>
  <c r="J96" i="10" s="1"/>
  <c r="K96" i="10" s="1"/>
  <c r="L96" i="10" s="1"/>
  <c r="M96" i="10" s="1"/>
  <c r="N96" i="10" s="1"/>
  <c r="O96" i="10" s="1"/>
  <c r="P96" i="10" s="1"/>
  <c r="Q96" i="10" s="1"/>
  <c r="R96" i="10" s="1"/>
  <c r="S96" i="10" s="1"/>
  <c r="T96" i="10" s="1"/>
  <c r="U96" i="10" s="1"/>
  <c r="V96" i="10" s="1"/>
  <c r="W96" i="10" s="1"/>
  <c r="X96" i="10" s="1"/>
  <c r="Y96" i="10" s="1"/>
  <c r="Z96" i="10" s="1"/>
  <c r="AA96" i="10" s="1"/>
  <c r="AB96" i="10" s="1"/>
  <c r="AC96" i="10" s="1"/>
  <c r="AD96" i="10" s="1"/>
  <c r="AE96" i="10" s="1"/>
  <c r="AF96" i="10" s="1"/>
  <c r="AG96" i="10" s="1"/>
  <c r="AH96" i="10" s="1"/>
  <c r="AI96" i="10" s="1"/>
  <c r="AJ96" i="10" s="1"/>
  <c r="H90" i="10"/>
  <c r="I90" i="10" s="1"/>
  <c r="J90" i="10" s="1"/>
  <c r="K90" i="10" s="1"/>
  <c r="L90" i="10" s="1"/>
  <c r="M90" i="10" s="1"/>
  <c r="N90" i="10" s="1"/>
  <c r="O90" i="10" s="1"/>
  <c r="P90" i="10" s="1"/>
  <c r="Q90" i="10" s="1"/>
  <c r="R90" i="10" s="1"/>
  <c r="S90" i="10" s="1"/>
  <c r="T90" i="10" s="1"/>
  <c r="U90" i="10" s="1"/>
  <c r="V90" i="10" s="1"/>
  <c r="W90" i="10" s="1"/>
  <c r="X90" i="10" s="1"/>
  <c r="Y90" i="10" s="1"/>
  <c r="Z90" i="10" s="1"/>
  <c r="AA90" i="10" s="1"/>
  <c r="AB90" i="10" s="1"/>
  <c r="AC90" i="10" s="1"/>
  <c r="AD90" i="10" s="1"/>
  <c r="AE90" i="10" s="1"/>
  <c r="AF90" i="10" s="1"/>
  <c r="AG90" i="10" s="1"/>
  <c r="AH90" i="10" s="1"/>
  <c r="AI90" i="10" s="1"/>
  <c r="AJ90" i="10" s="1"/>
  <c r="H82" i="10"/>
  <c r="I82" i="10" s="1"/>
  <c r="J82" i="10" s="1"/>
  <c r="K82" i="10" s="1"/>
  <c r="L82" i="10" s="1"/>
  <c r="M82" i="10" s="1"/>
  <c r="N82" i="10" s="1"/>
  <c r="O82" i="10" s="1"/>
  <c r="P82" i="10" s="1"/>
  <c r="Q82" i="10" s="1"/>
  <c r="R82" i="10" s="1"/>
  <c r="S82" i="10" s="1"/>
  <c r="T82" i="10" s="1"/>
  <c r="U82" i="10" s="1"/>
  <c r="V82" i="10" s="1"/>
  <c r="W82" i="10" s="1"/>
  <c r="X82" i="10" s="1"/>
  <c r="Y82" i="10" s="1"/>
  <c r="Z82" i="10" s="1"/>
  <c r="AA82" i="10" s="1"/>
  <c r="AB82" i="10" s="1"/>
  <c r="AC82" i="10" s="1"/>
  <c r="AD82" i="10" s="1"/>
  <c r="AE82" i="10" s="1"/>
  <c r="AF82" i="10" s="1"/>
  <c r="AG82" i="10" s="1"/>
  <c r="AH82" i="10" s="1"/>
  <c r="AI82" i="10" s="1"/>
  <c r="AJ82" i="10" s="1"/>
  <c r="H24" i="10"/>
  <c r="I24" i="10" s="1"/>
  <c r="J24" i="10" s="1"/>
  <c r="K24" i="10" s="1"/>
  <c r="L24" i="10" s="1"/>
  <c r="M24" i="10" s="1"/>
  <c r="N24" i="10" s="1"/>
  <c r="O24" i="10" s="1"/>
  <c r="P24" i="10" s="1"/>
  <c r="Q24" i="10" s="1"/>
  <c r="R24" i="10" s="1"/>
  <c r="S24" i="10" s="1"/>
  <c r="T24" i="10" s="1"/>
  <c r="U24" i="10" s="1"/>
  <c r="V24" i="10" s="1"/>
  <c r="W24" i="10" s="1"/>
  <c r="X24" i="10" s="1"/>
  <c r="Y24" i="10" s="1"/>
  <c r="Z24" i="10" s="1"/>
  <c r="AA24" i="10" s="1"/>
  <c r="AB24" i="10" s="1"/>
  <c r="AC24" i="10" s="1"/>
  <c r="AD24" i="10" s="1"/>
  <c r="AE24" i="10" s="1"/>
  <c r="AF24" i="10" s="1"/>
  <c r="AG24" i="10" s="1"/>
  <c r="AH24" i="10" s="1"/>
  <c r="AI24" i="10" s="1"/>
  <c r="AJ24" i="10" s="1"/>
  <c r="H80" i="10"/>
  <c r="I80" i="10" s="1"/>
  <c r="J80" i="10" s="1"/>
  <c r="K80" i="10" s="1"/>
  <c r="L80" i="10" s="1"/>
  <c r="M80" i="10" s="1"/>
  <c r="N80" i="10" s="1"/>
  <c r="O80" i="10" s="1"/>
  <c r="P80" i="10" s="1"/>
  <c r="Q80" i="10" s="1"/>
  <c r="R80" i="10" s="1"/>
  <c r="S80" i="10" s="1"/>
  <c r="T80" i="10" s="1"/>
  <c r="U80" i="10" s="1"/>
  <c r="V80" i="10" s="1"/>
  <c r="W80" i="10" s="1"/>
  <c r="X80" i="10" s="1"/>
  <c r="Y80" i="10" s="1"/>
  <c r="Z80" i="10" s="1"/>
  <c r="AA80" i="10" s="1"/>
  <c r="AB80" i="10" s="1"/>
  <c r="AC80" i="10" s="1"/>
  <c r="AD80" i="10" s="1"/>
  <c r="AE80" i="10" s="1"/>
  <c r="AF80" i="10" s="1"/>
  <c r="AG80" i="10" s="1"/>
  <c r="AH80" i="10" s="1"/>
  <c r="AI80" i="10" s="1"/>
  <c r="AJ80" i="10" s="1"/>
  <c r="H14" i="10"/>
  <c r="I14" i="10" s="1"/>
  <c r="J14" i="10" s="1"/>
  <c r="K14" i="10" s="1"/>
  <c r="L14" i="10" s="1"/>
  <c r="M14" i="10" s="1"/>
  <c r="N14" i="10" s="1"/>
  <c r="O14" i="10" s="1"/>
  <c r="P14" i="10" s="1"/>
  <c r="Q14" i="10" s="1"/>
  <c r="R14" i="10" s="1"/>
  <c r="S14" i="10" s="1"/>
  <c r="T14" i="10" s="1"/>
  <c r="U14" i="10" s="1"/>
  <c r="V14" i="10" s="1"/>
  <c r="W14" i="10" s="1"/>
  <c r="X14" i="10" s="1"/>
  <c r="Y14" i="10" s="1"/>
  <c r="Z14" i="10" s="1"/>
  <c r="AA14" i="10" s="1"/>
  <c r="AB14" i="10" s="1"/>
  <c r="AC14" i="10" s="1"/>
  <c r="AD14" i="10" s="1"/>
  <c r="AE14" i="10" s="1"/>
  <c r="AF14" i="10" s="1"/>
  <c r="AG14" i="10" s="1"/>
  <c r="AH14" i="10" s="1"/>
  <c r="AI14" i="10" s="1"/>
  <c r="AJ14" i="10" s="1"/>
  <c r="H56" i="10"/>
  <c r="I56" i="10" s="1"/>
  <c r="J56" i="10" s="1"/>
  <c r="K56" i="10" s="1"/>
  <c r="L56" i="10" s="1"/>
  <c r="M56" i="10" s="1"/>
  <c r="N56" i="10" s="1"/>
  <c r="O56" i="10" s="1"/>
  <c r="P56" i="10" s="1"/>
  <c r="Q56" i="10" s="1"/>
  <c r="R56" i="10" s="1"/>
  <c r="S56" i="10" s="1"/>
  <c r="T56" i="10" s="1"/>
  <c r="U56" i="10" s="1"/>
  <c r="V56" i="10" s="1"/>
  <c r="W56" i="10" s="1"/>
  <c r="X56" i="10" s="1"/>
  <c r="Y56" i="10" s="1"/>
  <c r="Z56" i="10" s="1"/>
  <c r="AA56" i="10" s="1"/>
  <c r="AB56" i="10" s="1"/>
  <c r="AC56" i="10" s="1"/>
  <c r="AD56" i="10" s="1"/>
  <c r="AE56" i="10" s="1"/>
  <c r="AF56" i="10" s="1"/>
  <c r="AG56" i="10" s="1"/>
  <c r="AH56" i="10" s="1"/>
  <c r="AI56" i="10" s="1"/>
  <c r="AJ56" i="10" s="1"/>
  <c r="H26" i="10"/>
  <c r="I26" i="10" s="1"/>
  <c r="J26" i="10" s="1"/>
  <c r="K26" i="10" s="1"/>
  <c r="L26" i="10" s="1"/>
  <c r="M26" i="10" s="1"/>
  <c r="N26" i="10" s="1"/>
  <c r="O26" i="10" s="1"/>
  <c r="P26" i="10" s="1"/>
  <c r="Q26" i="10" s="1"/>
  <c r="R26" i="10" s="1"/>
  <c r="S26" i="10" s="1"/>
  <c r="T26" i="10" s="1"/>
  <c r="U26" i="10" s="1"/>
  <c r="V26" i="10" s="1"/>
  <c r="W26" i="10" s="1"/>
  <c r="X26" i="10" s="1"/>
  <c r="Y26" i="10" s="1"/>
  <c r="Z26" i="10" s="1"/>
  <c r="AA26" i="10" s="1"/>
  <c r="AB26" i="10" s="1"/>
  <c r="AC26" i="10" s="1"/>
  <c r="AD26" i="10" s="1"/>
  <c r="AE26" i="10" s="1"/>
  <c r="AF26" i="10" s="1"/>
  <c r="AG26" i="10" s="1"/>
  <c r="AH26" i="10" s="1"/>
  <c r="AI26" i="10" s="1"/>
  <c r="AJ26" i="10" s="1"/>
  <c r="H88" i="10"/>
  <c r="I88" i="10" s="1"/>
  <c r="J88" i="10" s="1"/>
  <c r="K88" i="10" s="1"/>
  <c r="L88" i="10" s="1"/>
  <c r="M88" i="10" s="1"/>
  <c r="N88" i="10" s="1"/>
  <c r="O88" i="10" s="1"/>
  <c r="P88" i="10" s="1"/>
  <c r="Q88" i="10" s="1"/>
  <c r="R88" i="10" s="1"/>
  <c r="S88" i="10" s="1"/>
  <c r="T88" i="10" s="1"/>
  <c r="U88" i="10" s="1"/>
  <c r="V88" i="10" s="1"/>
  <c r="W88" i="10" s="1"/>
  <c r="X88" i="10" s="1"/>
  <c r="Y88" i="10" s="1"/>
  <c r="Z88" i="10" s="1"/>
  <c r="AA88" i="10" s="1"/>
  <c r="AB88" i="10" s="1"/>
  <c r="AC88" i="10" s="1"/>
  <c r="AD88" i="10" s="1"/>
  <c r="AE88" i="10" s="1"/>
  <c r="AF88" i="10" s="1"/>
  <c r="AG88" i="10" s="1"/>
  <c r="AH88" i="10" s="1"/>
  <c r="AI88" i="10" s="1"/>
  <c r="AJ88" i="10" s="1"/>
  <c r="H46" i="10"/>
  <c r="I46" i="10" s="1"/>
  <c r="J46" i="10" s="1"/>
  <c r="K46" i="10" s="1"/>
  <c r="L46" i="10" s="1"/>
  <c r="M46" i="10" s="1"/>
  <c r="N46" i="10" s="1"/>
  <c r="O46" i="10" s="1"/>
  <c r="P46" i="10" s="1"/>
  <c r="Q46" i="10" s="1"/>
  <c r="R46" i="10" s="1"/>
  <c r="S46" i="10" s="1"/>
  <c r="T46" i="10" s="1"/>
  <c r="U46" i="10" s="1"/>
  <c r="V46" i="10" s="1"/>
  <c r="W46" i="10" s="1"/>
  <c r="X46" i="10" s="1"/>
  <c r="Y46" i="10" s="1"/>
  <c r="Z46" i="10" s="1"/>
  <c r="AA46" i="10" s="1"/>
  <c r="AB46" i="10" s="1"/>
  <c r="AC46" i="10" s="1"/>
  <c r="AD46" i="10" s="1"/>
  <c r="AE46" i="10" s="1"/>
  <c r="AF46" i="10" s="1"/>
  <c r="AG46" i="10" s="1"/>
  <c r="AH46" i="10" s="1"/>
  <c r="AI46" i="10" s="1"/>
  <c r="AJ46" i="10" s="1"/>
  <c r="H64" i="10"/>
  <c r="I64" i="10" s="1"/>
  <c r="J64" i="10" s="1"/>
  <c r="K64" i="10" s="1"/>
  <c r="L64" i="10" s="1"/>
  <c r="M64" i="10" s="1"/>
  <c r="N64" i="10" s="1"/>
  <c r="O64" i="10" s="1"/>
  <c r="P64" i="10" s="1"/>
  <c r="Q64" i="10" s="1"/>
  <c r="R64" i="10" s="1"/>
  <c r="S64" i="10" s="1"/>
  <c r="T64" i="10" s="1"/>
  <c r="U64" i="10" s="1"/>
  <c r="V64" i="10" s="1"/>
  <c r="W64" i="10" s="1"/>
  <c r="X64" i="10" s="1"/>
  <c r="Y64" i="10" s="1"/>
  <c r="Z64" i="10" s="1"/>
  <c r="AA64" i="10" s="1"/>
  <c r="AB64" i="10" s="1"/>
  <c r="AC64" i="10" s="1"/>
  <c r="AD64" i="10" s="1"/>
  <c r="AE64" i="10" s="1"/>
  <c r="AF64" i="10" s="1"/>
  <c r="AG64" i="10" s="1"/>
  <c r="AH64" i="10" s="1"/>
  <c r="AI64" i="10" s="1"/>
  <c r="AJ64" i="10" s="1"/>
  <c r="I77" i="10"/>
  <c r="J77" i="10" s="1"/>
  <c r="K77" i="10" s="1"/>
  <c r="L77" i="10" s="1"/>
  <c r="M77" i="10" s="1"/>
  <c r="N77" i="10" s="1"/>
  <c r="O77" i="10" s="1"/>
  <c r="P77" i="10" s="1"/>
  <c r="Q77" i="10" s="1"/>
  <c r="R77" i="10" s="1"/>
  <c r="S77" i="10" s="1"/>
  <c r="T77" i="10" s="1"/>
  <c r="U77" i="10" s="1"/>
  <c r="V77" i="10" s="1"/>
  <c r="W77" i="10" s="1"/>
  <c r="X77" i="10" s="1"/>
  <c r="Y77" i="10" s="1"/>
  <c r="Z77" i="10" s="1"/>
  <c r="AA77" i="10" s="1"/>
  <c r="AB77" i="10" s="1"/>
  <c r="AC77" i="10" s="1"/>
  <c r="AD77" i="10" s="1"/>
  <c r="AE77" i="10" s="1"/>
  <c r="AF77" i="10" s="1"/>
  <c r="AG77" i="10" s="1"/>
  <c r="AH77" i="10" s="1"/>
  <c r="AI77" i="10" s="1"/>
  <c r="AJ77" i="10" s="1"/>
  <c r="H78" i="10"/>
  <c r="H76" i="10"/>
  <c r="I76" i="10" s="1"/>
  <c r="J76" i="10" s="1"/>
  <c r="K76" i="10" s="1"/>
  <c r="L76" i="10" s="1"/>
  <c r="M76" i="10" s="1"/>
  <c r="N76" i="10" s="1"/>
  <c r="O76" i="10" s="1"/>
  <c r="P76" i="10" s="1"/>
  <c r="Q76" i="10" s="1"/>
  <c r="R76" i="10" s="1"/>
  <c r="S76" i="10" s="1"/>
  <c r="T76" i="10" s="1"/>
  <c r="U76" i="10" s="1"/>
  <c r="V76" i="10" s="1"/>
  <c r="W76" i="10" s="1"/>
  <c r="X76" i="10" s="1"/>
  <c r="Y76" i="10" s="1"/>
  <c r="Z76" i="10" s="1"/>
  <c r="AA76" i="10" s="1"/>
  <c r="AB76" i="10" s="1"/>
  <c r="AC76" i="10" s="1"/>
  <c r="AD76" i="10" s="1"/>
  <c r="AE76" i="10" s="1"/>
  <c r="AF76" i="10" s="1"/>
  <c r="AG76" i="10" s="1"/>
  <c r="AH76" i="10" s="1"/>
  <c r="AI76" i="10" s="1"/>
  <c r="AJ76" i="10" s="1"/>
  <c r="H66" i="10"/>
  <c r="I66" i="10" s="1"/>
  <c r="J66" i="10" s="1"/>
  <c r="K66" i="10" s="1"/>
  <c r="L66" i="10" s="1"/>
  <c r="M66" i="10" s="1"/>
  <c r="N66" i="10" s="1"/>
  <c r="O66" i="10" s="1"/>
  <c r="P66" i="10" s="1"/>
  <c r="Q66" i="10" s="1"/>
  <c r="R66" i="10" s="1"/>
  <c r="S66" i="10" s="1"/>
  <c r="T66" i="10" s="1"/>
  <c r="U66" i="10" s="1"/>
  <c r="V66" i="10" s="1"/>
  <c r="W66" i="10" s="1"/>
  <c r="X66" i="10" s="1"/>
  <c r="Y66" i="10" s="1"/>
  <c r="Z66" i="10" s="1"/>
  <c r="AA66" i="10" s="1"/>
  <c r="AB66" i="10" s="1"/>
  <c r="AC66" i="10" s="1"/>
  <c r="AD66" i="10" s="1"/>
  <c r="AE66" i="10" s="1"/>
  <c r="AF66" i="10" s="1"/>
  <c r="AG66" i="10" s="1"/>
  <c r="AH66" i="10" s="1"/>
  <c r="AI66" i="10" s="1"/>
  <c r="AJ66" i="10" s="1"/>
  <c r="H20" i="10"/>
  <c r="I20" i="10" s="1"/>
  <c r="J20" i="10" s="1"/>
  <c r="K20" i="10" s="1"/>
  <c r="L20" i="10" s="1"/>
  <c r="M20" i="10" s="1"/>
  <c r="N20" i="10" s="1"/>
  <c r="O20" i="10" s="1"/>
  <c r="P20" i="10" s="1"/>
  <c r="Q20" i="10" s="1"/>
  <c r="R20" i="10" s="1"/>
  <c r="S20" i="10" s="1"/>
  <c r="T20" i="10" s="1"/>
  <c r="U20" i="10" s="1"/>
  <c r="V20" i="10" s="1"/>
  <c r="W20" i="10" s="1"/>
  <c r="X20" i="10" s="1"/>
  <c r="Y20" i="10" s="1"/>
  <c r="Z20" i="10" s="1"/>
  <c r="AA20" i="10" s="1"/>
  <c r="AB20" i="10" s="1"/>
  <c r="AC20" i="10" s="1"/>
  <c r="AD20" i="10" s="1"/>
  <c r="AE20" i="10" s="1"/>
  <c r="AF20" i="10" s="1"/>
  <c r="AG20" i="10" s="1"/>
  <c r="AH20" i="10" s="1"/>
  <c r="AI20" i="10" s="1"/>
  <c r="AJ20" i="10" s="1"/>
  <c r="I59" i="10"/>
  <c r="J59" i="10" s="1"/>
  <c r="K59" i="10" s="1"/>
  <c r="L59" i="10" s="1"/>
  <c r="M59" i="10" s="1"/>
  <c r="N59" i="10" s="1"/>
  <c r="O59" i="10" s="1"/>
  <c r="P59" i="10" s="1"/>
  <c r="Q59" i="10" s="1"/>
  <c r="R59" i="10" s="1"/>
  <c r="S59" i="10" s="1"/>
  <c r="T59" i="10" s="1"/>
  <c r="U59" i="10" s="1"/>
  <c r="V59" i="10" s="1"/>
  <c r="W59" i="10" s="1"/>
  <c r="X59" i="10" s="1"/>
  <c r="Y59" i="10" s="1"/>
  <c r="Z59" i="10" s="1"/>
  <c r="AA59" i="10" s="1"/>
  <c r="AB59" i="10" s="1"/>
  <c r="AC59" i="10" s="1"/>
  <c r="AD59" i="10" s="1"/>
  <c r="AE59" i="10" s="1"/>
  <c r="AF59" i="10" s="1"/>
  <c r="AG59" i="10" s="1"/>
  <c r="AH59" i="10" s="1"/>
  <c r="AI59" i="10" s="1"/>
  <c r="AJ59" i="10" s="1"/>
  <c r="H60" i="10"/>
  <c r="H70" i="10"/>
  <c r="I70" i="10" s="1"/>
  <c r="J70" i="10" s="1"/>
  <c r="K70" i="10" s="1"/>
  <c r="L70" i="10" s="1"/>
  <c r="M70" i="10" s="1"/>
  <c r="N70" i="10" s="1"/>
  <c r="O70" i="10" s="1"/>
  <c r="P70" i="10" s="1"/>
  <c r="Q70" i="10" s="1"/>
  <c r="R70" i="10" s="1"/>
  <c r="S70" i="10" s="1"/>
  <c r="T70" i="10" s="1"/>
  <c r="U70" i="10" s="1"/>
  <c r="V70" i="10" s="1"/>
  <c r="W70" i="10" s="1"/>
  <c r="X70" i="10" s="1"/>
  <c r="Y70" i="10" s="1"/>
  <c r="Z70" i="10" s="1"/>
  <c r="AA70" i="10" s="1"/>
  <c r="AB70" i="10" s="1"/>
  <c r="AC70" i="10" s="1"/>
  <c r="AD70" i="10" s="1"/>
  <c r="AE70" i="10" s="1"/>
  <c r="AF70" i="10" s="1"/>
  <c r="AG70" i="10" s="1"/>
  <c r="AH70" i="10" s="1"/>
  <c r="AI70" i="10" s="1"/>
  <c r="AJ70" i="10" s="1"/>
  <c r="H48" i="10"/>
  <c r="I48" i="10" s="1"/>
  <c r="J48" i="10" s="1"/>
  <c r="K48" i="10" s="1"/>
  <c r="L48" i="10" s="1"/>
  <c r="M48" i="10" s="1"/>
  <c r="N48" i="10" s="1"/>
  <c r="O48" i="10" s="1"/>
  <c r="P48" i="10" s="1"/>
  <c r="Q48" i="10" s="1"/>
  <c r="R48" i="10" s="1"/>
  <c r="S48" i="10" s="1"/>
  <c r="T48" i="10" s="1"/>
  <c r="U48" i="10" s="1"/>
  <c r="V48" i="10" s="1"/>
  <c r="W48" i="10" s="1"/>
  <c r="X48" i="10" s="1"/>
  <c r="Y48" i="10" s="1"/>
  <c r="Z48" i="10" s="1"/>
  <c r="AA48" i="10" s="1"/>
  <c r="AB48" i="10" s="1"/>
  <c r="AC48" i="10" s="1"/>
  <c r="AD48" i="10" s="1"/>
  <c r="AE48" i="10" s="1"/>
  <c r="AF48" i="10" s="1"/>
  <c r="AG48" i="10" s="1"/>
  <c r="AH48" i="10" s="1"/>
  <c r="AI48" i="10" s="1"/>
  <c r="AJ48" i="10" s="1"/>
  <c r="H16" i="10"/>
  <c r="I16" i="10" s="1"/>
  <c r="J16" i="10" s="1"/>
  <c r="K16" i="10" s="1"/>
  <c r="L16" i="10" s="1"/>
  <c r="M16" i="10" s="1"/>
  <c r="N16" i="10" s="1"/>
  <c r="O16" i="10" s="1"/>
  <c r="P16" i="10" s="1"/>
  <c r="Q16" i="10" s="1"/>
  <c r="R16" i="10" s="1"/>
  <c r="S16" i="10" s="1"/>
  <c r="T16" i="10" s="1"/>
  <c r="U16" i="10" s="1"/>
  <c r="V16" i="10" s="1"/>
  <c r="W16" i="10" s="1"/>
  <c r="X16" i="10" s="1"/>
  <c r="Y16" i="10" s="1"/>
  <c r="Z16" i="10" s="1"/>
  <c r="AA16" i="10" s="1"/>
  <c r="AB16" i="10" s="1"/>
  <c r="AC16" i="10" s="1"/>
  <c r="AD16" i="10" s="1"/>
  <c r="AE16" i="10" s="1"/>
  <c r="AF16" i="10" s="1"/>
  <c r="AG16" i="10" s="1"/>
  <c r="AH16" i="10" s="1"/>
  <c r="AI16" i="10" s="1"/>
  <c r="AJ16" i="10" s="1"/>
  <c r="H6" i="10"/>
  <c r="I6" i="10" s="1"/>
  <c r="J6" i="10" s="1"/>
  <c r="K6" i="10" s="1"/>
  <c r="L6" i="10" s="1"/>
  <c r="M6" i="10" s="1"/>
  <c r="N6" i="10" s="1"/>
  <c r="O6" i="10" s="1"/>
  <c r="P6" i="10" s="1"/>
  <c r="Q6" i="10" s="1"/>
  <c r="R6" i="10" s="1"/>
  <c r="S6" i="10" s="1"/>
  <c r="T6" i="10" s="1"/>
  <c r="U6" i="10" s="1"/>
  <c r="V6" i="10" s="1"/>
  <c r="W6" i="10" s="1"/>
  <c r="X6" i="10" s="1"/>
  <c r="Y6" i="10" s="1"/>
  <c r="Z6" i="10" s="1"/>
  <c r="AA6" i="10" s="1"/>
  <c r="AB6" i="10" s="1"/>
  <c r="AC6" i="10" s="1"/>
  <c r="AD6" i="10" s="1"/>
  <c r="AE6" i="10" s="1"/>
  <c r="AF6" i="10" s="1"/>
  <c r="AG6" i="10" s="1"/>
  <c r="AH6" i="10" s="1"/>
  <c r="AI6" i="10" s="1"/>
  <c r="AJ6" i="10" s="1"/>
  <c r="H8" i="10"/>
  <c r="I8" i="10" s="1"/>
  <c r="J8" i="10" s="1"/>
  <c r="K8" i="10" s="1"/>
  <c r="L8" i="10" s="1"/>
  <c r="M8" i="10" s="1"/>
  <c r="N8" i="10" s="1"/>
  <c r="O8" i="10" s="1"/>
  <c r="P8" i="10" s="1"/>
  <c r="Q8" i="10" s="1"/>
  <c r="R8" i="10" s="1"/>
  <c r="S8" i="10" s="1"/>
  <c r="T8" i="10" s="1"/>
  <c r="U8" i="10" s="1"/>
  <c r="V8" i="10" s="1"/>
  <c r="W8" i="10" s="1"/>
  <c r="X8" i="10" s="1"/>
  <c r="Y8" i="10" s="1"/>
  <c r="Z8" i="10" s="1"/>
  <c r="AA8" i="10" s="1"/>
  <c r="AB8" i="10" s="1"/>
  <c r="AC8" i="10" s="1"/>
  <c r="AD8" i="10" s="1"/>
  <c r="AE8" i="10" s="1"/>
  <c r="AF8" i="10" s="1"/>
  <c r="AG8" i="10" s="1"/>
  <c r="AH8" i="10" s="1"/>
  <c r="AI8" i="10" s="1"/>
  <c r="AJ8" i="10" s="1"/>
  <c r="I205" i="8"/>
  <c r="J205" i="8" s="1"/>
  <c r="K205" i="8" s="1"/>
  <c r="L205" i="8" s="1"/>
  <c r="M205" i="8" s="1"/>
  <c r="N205" i="8" s="1"/>
  <c r="O205" i="8" s="1"/>
  <c r="P205" i="8" s="1"/>
  <c r="Q205" i="8" s="1"/>
  <c r="I133" i="8"/>
  <c r="J133" i="8" s="1"/>
  <c r="K133" i="8" s="1"/>
  <c r="L133" i="8" s="1"/>
  <c r="M133" i="8" s="1"/>
  <c r="N133" i="8" s="1"/>
  <c r="O133" i="8" s="1"/>
  <c r="P133" i="8" s="1"/>
  <c r="Q133" i="8" s="1"/>
  <c r="I180" i="8"/>
  <c r="J180" i="8" s="1"/>
  <c r="K180" i="8" s="1"/>
  <c r="L180" i="8" s="1"/>
  <c r="M180" i="8" s="1"/>
  <c r="N180" i="8" s="1"/>
  <c r="O180" i="8" s="1"/>
  <c r="P180" i="8" s="1"/>
  <c r="Q180" i="8" s="1"/>
  <c r="J280" i="8"/>
  <c r="K280" i="8" s="1"/>
  <c r="L280" i="8" s="1"/>
  <c r="M280" i="8" s="1"/>
  <c r="N280" i="8" s="1"/>
  <c r="O280" i="8" s="1"/>
  <c r="P280" i="8" s="1"/>
  <c r="Q280" i="8" s="1"/>
  <c r="K182" i="8"/>
  <c r="L182" i="8" s="1"/>
  <c r="M182" i="8" s="1"/>
  <c r="N182" i="8" s="1"/>
  <c r="O182" i="8" s="1"/>
  <c r="P182" i="8" s="1"/>
  <c r="Q182" i="8" s="1"/>
  <c r="I219" i="8"/>
  <c r="J219" i="8" s="1"/>
  <c r="K219" i="8" s="1"/>
  <c r="L219" i="8" s="1"/>
  <c r="M219" i="8" s="1"/>
  <c r="N219" i="8" s="1"/>
  <c r="O219" i="8" s="1"/>
  <c r="P219" i="8" s="1"/>
  <c r="Q219" i="8" s="1"/>
  <c r="H69" i="8"/>
  <c r="H100" i="8"/>
  <c r="H134" i="8"/>
  <c r="H114" i="8"/>
  <c r="H137" i="8"/>
  <c r="H187" i="8"/>
  <c r="H192" i="8"/>
  <c r="J271" i="8"/>
  <c r="K271" i="8" s="1"/>
  <c r="L271" i="8" s="1"/>
  <c r="M271" i="8" s="1"/>
  <c r="N271" i="8" s="1"/>
  <c r="O271" i="8" s="1"/>
  <c r="P271" i="8" s="1"/>
  <c r="Q271" i="8" s="1"/>
  <c r="I78" i="10" l="1"/>
  <c r="J78" i="10" s="1"/>
  <c r="K78" i="10" s="1"/>
  <c r="L78" i="10" s="1"/>
  <c r="M78" i="10" s="1"/>
  <c r="N78" i="10" s="1"/>
  <c r="O78" i="10" s="1"/>
  <c r="P78" i="10" s="1"/>
  <c r="Q78" i="10" s="1"/>
  <c r="R78" i="10" s="1"/>
  <c r="S78" i="10" s="1"/>
  <c r="T78" i="10" s="1"/>
  <c r="U78" i="10" s="1"/>
  <c r="V78" i="10" s="1"/>
  <c r="W78" i="10" s="1"/>
  <c r="X78" i="10" s="1"/>
  <c r="Y78" i="10" s="1"/>
  <c r="Z78" i="10" s="1"/>
  <c r="AA78" i="10" s="1"/>
  <c r="AB78" i="10" s="1"/>
  <c r="AC78" i="10" s="1"/>
  <c r="AD78" i="10" s="1"/>
  <c r="AE78" i="10" s="1"/>
  <c r="AF78" i="10" s="1"/>
  <c r="AG78" i="10" s="1"/>
  <c r="AH78" i="10" s="1"/>
  <c r="AI78" i="10" s="1"/>
  <c r="AJ78" i="10" s="1"/>
  <c r="I60" i="10"/>
  <c r="J60" i="10" s="1"/>
  <c r="K60" i="10" s="1"/>
  <c r="L60" i="10" s="1"/>
  <c r="M60" i="10" s="1"/>
  <c r="N60" i="10" s="1"/>
  <c r="O60" i="10" s="1"/>
  <c r="P60" i="10" s="1"/>
  <c r="Q60" i="10" s="1"/>
  <c r="R60" i="10" s="1"/>
  <c r="S60" i="10" s="1"/>
  <c r="T60" i="10" s="1"/>
  <c r="U60" i="10" s="1"/>
  <c r="V60" i="10" s="1"/>
  <c r="W60" i="10" s="1"/>
  <c r="X60" i="10" s="1"/>
  <c r="Y60" i="10" s="1"/>
  <c r="Z60" i="10" s="1"/>
  <c r="AA60" i="10" s="1"/>
  <c r="AB60" i="10" s="1"/>
  <c r="AC60" i="10" s="1"/>
  <c r="AD60" i="10" s="1"/>
  <c r="AE60" i="10" s="1"/>
  <c r="AF60" i="10" s="1"/>
  <c r="AG60" i="10" s="1"/>
  <c r="AH60" i="10" s="1"/>
  <c r="AI60" i="10" s="1"/>
  <c r="AJ60" i="10" s="1"/>
  <c r="E3" i="3"/>
  <c r="G97" i="7"/>
  <c r="H97" i="7" s="1"/>
  <c r="I97" i="7" s="1"/>
  <c r="J97" i="7" s="1"/>
  <c r="K97" i="7" s="1"/>
  <c r="L97" i="7" s="1"/>
  <c r="M97" i="7" s="1"/>
  <c r="N97" i="7" s="1"/>
  <c r="O97" i="7" s="1"/>
  <c r="P97" i="7" s="1"/>
  <c r="Q97" i="7" s="1"/>
  <c r="R97" i="7" s="1"/>
  <c r="S97" i="7" s="1"/>
  <c r="T97" i="7" s="1"/>
  <c r="U97" i="7" s="1"/>
  <c r="V97" i="7" s="1"/>
  <c r="W97" i="7" s="1"/>
  <c r="X97" i="7" s="1"/>
  <c r="Y97" i="7" s="1"/>
  <c r="Z97" i="7" s="1"/>
  <c r="AA97" i="7" s="1"/>
  <c r="AB97" i="7" s="1"/>
  <c r="AC97" i="7" s="1"/>
  <c r="AD97" i="7" s="1"/>
  <c r="AE97" i="7" s="1"/>
  <c r="AF97" i="7" s="1"/>
  <c r="AG97" i="7" s="1"/>
  <c r="AH97" i="7" s="1"/>
  <c r="AI97" i="7" s="1"/>
  <c r="AJ97" i="7" s="1"/>
  <c r="G95" i="7"/>
  <c r="G96" i="7" s="1"/>
  <c r="G93" i="7"/>
  <c r="G91" i="7"/>
  <c r="H91" i="7" s="1"/>
  <c r="I91" i="7" s="1"/>
  <c r="J91" i="7" s="1"/>
  <c r="K91" i="7" s="1"/>
  <c r="L91" i="7" s="1"/>
  <c r="M91" i="7" s="1"/>
  <c r="N91" i="7" s="1"/>
  <c r="O91" i="7" s="1"/>
  <c r="P91" i="7" s="1"/>
  <c r="Q91" i="7" s="1"/>
  <c r="R91" i="7" s="1"/>
  <c r="S91" i="7" s="1"/>
  <c r="T91" i="7" s="1"/>
  <c r="U91" i="7" s="1"/>
  <c r="V91" i="7" s="1"/>
  <c r="W91" i="7" s="1"/>
  <c r="X91" i="7" s="1"/>
  <c r="Y91" i="7" s="1"/>
  <c r="Z91" i="7" s="1"/>
  <c r="AA91" i="7" s="1"/>
  <c r="AB91" i="7" s="1"/>
  <c r="AC91" i="7" s="1"/>
  <c r="AD91" i="7" s="1"/>
  <c r="AE91" i="7" s="1"/>
  <c r="AF91" i="7" s="1"/>
  <c r="AG91" i="7" s="1"/>
  <c r="AH91" i="7" s="1"/>
  <c r="AI91" i="7" s="1"/>
  <c r="AJ91" i="7" s="1"/>
  <c r="G89" i="7"/>
  <c r="H89" i="7" s="1"/>
  <c r="I89" i="7" s="1"/>
  <c r="J89" i="7" s="1"/>
  <c r="K89" i="7" s="1"/>
  <c r="L89" i="7" s="1"/>
  <c r="M89" i="7" s="1"/>
  <c r="N89" i="7" s="1"/>
  <c r="O89" i="7" s="1"/>
  <c r="P89" i="7" s="1"/>
  <c r="Q89" i="7" s="1"/>
  <c r="R89" i="7" s="1"/>
  <c r="S89" i="7" s="1"/>
  <c r="T89" i="7" s="1"/>
  <c r="U89" i="7" s="1"/>
  <c r="V89" i="7" s="1"/>
  <c r="W89" i="7" s="1"/>
  <c r="X89" i="7" s="1"/>
  <c r="Y89" i="7" s="1"/>
  <c r="Z89" i="7" s="1"/>
  <c r="AA89" i="7" s="1"/>
  <c r="AB89" i="7" s="1"/>
  <c r="AC89" i="7" s="1"/>
  <c r="AD89" i="7" s="1"/>
  <c r="AE89" i="7" s="1"/>
  <c r="AF89" i="7" s="1"/>
  <c r="AG89" i="7" s="1"/>
  <c r="AH89" i="7" s="1"/>
  <c r="AI89" i="7" s="1"/>
  <c r="AJ89" i="7" s="1"/>
  <c r="G87" i="7"/>
  <c r="H87" i="7" s="1"/>
  <c r="I87" i="7" s="1"/>
  <c r="J87" i="7" s="1"/>
  <c r="K87" i="7" s="1"/>
  <c r="L87" i="7" s="1"/>
  <c r="M87" i="7" s="1"/>
  <c r="N87" i="7" s="1"/>
  <c r="O87" i="7" s="1"/>
  <c r="P87" i="7" s="1"/>
  <c r="Q87" i="7" s="1"/>
  <c r="R87" i="7" s="1"/>
  <c r="S87" i="7" s="1"/>
  <c r="T87" i="7" s="1"/>
  <c r="U87" i="7" s="1"/>
  <c r="V87" i="7" s="1"/>
  <c r="W87" i="7" s="1"/>
  <c r="X87" i="7" s="1"/>
  <c r="Y87" i="7" s="1"/>
  <c r="Z87" i="7" s="1"/>
  <c r="AA87" i="7" s="1"/>
  <c r="AB87" i="7" s="1"/>
  <c r="AC87" i="7" s="1"/>
  <c r="AD87" i="7" s="1"/>
  <c r="AE87" i="7" s="1"/>
  <c r="AF87" i="7" s="1"/>
  <c r="AG87" i="7" s="1"/>
  <c r="AH87" i="7" s="1"/>
  <c r="AI87" i="7" s="1"/>
  <c r="AJ87" i="7" s="1"/>
  <c r="G85" i="7"/>
  <c r="G86" i="7" s="1"/>
  <c r="G83" i="7"/>
  <c r="H83" i="7" s="1"/>
  <c r="I83" i="7" s="1"/>
  <c r="J83" i="7" s="1"/>
  <c r="K83" i="7" s="1"/>
  <c r="L83" i="7" s="1"/>
  <c r="M83" i="7" s="1"/>
  <c r="N83" i="7" s="1"/>
  <c r="O83" i="7" s="1"/>
  <c r="P83" i="7" s="1"/>
  <c r="Q83" i="7" s="1"/>
  <c r="R83" i="7" s="1"/>
  <c r="S83" i="7" s="1"/>
  <c r="T83" i="7" s="1"/>
  <c r="U83" i="7" s="1"/>
  <c r="V83" i="7" s="1"/>
  <c r="W83" i="7" s="1"/>
  <c r="X83" i="7" s="1"/>
  <c r="Y83" i="7" s="1"/>
  <c r="Z83" i="7" s="1"/>
  <c r="AA83" i="7" s="1"/>
  <c r="AB83" i="7" s="1"/>
  <c r="AC83" i="7" s="1"/>
  <c r="AD83" i="7" s="1"/>
  <c r="AE83" i="7" s="1"/>
  <c r="AF83" i="7" s="1"/>
  <c r="AG83" i="7" s="1"/>
  <c r="AH83" i="7" s="1"/>
  <c r="AI83" i="7" s="1"/>
  <c r="AJ83" i="7" s="1"/>
  <c r="G81" i="7"/>
  <c r="G79" i="7"/>
  <c r="G80" i="7" s="1"/>
  <c r="G77" i="7"/>
  <c r="H77" i="7" s="1"/>
  <c r="I77" i="7" s="1"/>
  <c r="J77" i="7" s="1"/>
  <c r="K77" i="7" s="1"/>
  <c r="L77" i="7" s="1"/>
  <c r="M77" i="7" s="1"/>
  <c r="N77" i="7" s="1"/>
  <c r="O77" i="7" s="1"/>
  <c r="P77" i="7" s="1"/>
  <c r="Q77" i="7" s="1"/>
  <c r="R77" i="7" s="1"/>
  <c r="S77" i="7" s="1"/>
  <c r="T77" i="7" s="1"/>
  <c r="U77" i="7" s="1"/>
  <c r="V77" i="7" s="1"/>
  <c r="W77" i="7" s="1"/>
  <c r="X77" i="7" s="1"/>
  <c r="Y77" i="7" s="1"/>
  <c r="Z77" i="7" s="1"/>
  <c r="AA77" i="7" s="1"/>
  <c r="AB77" i="7" s="1"/>
  <c r="AC77" i="7" s="1"/>
  <c r="AD77" i="7" s="1"/>
  <c r="AE77" i="7" s="1"/>
  <c r="AF77" i="7" s="1"/>
  <c r="AG77" i="7" s="1"/>
  <c r="AH77" i="7" s="1"/>
  <c r="AI77" i="7" s="1"/>
  <c r="AJ77" i="7" s="1"/>
  <c r="G75" i="7"/>
  <c r="G76" i="7" s="1"/>
  <c r="G73" i="7"/>
  <c r="G71" i="7"/>
  <c r="G72" i="7" s="1"/>
  <c r="G69" i="7"/>
  <c r="H69" i="7" s="1"/>
  <c r="I69" i="7" s="1"/>
  <c r="J69" i="7" s="1"/>
  <c r="K69" i="7" s="1"/>
  <c r="L69" i="7" s="1"/>
  <c r="M69" i="7" s="1"/>
  <c r="N69" i="7" s="1"/>
  <c r="O69" i="7" s="1"/>
  <c r="P69" i="7" s="1"/>
  <c r="Q69" i="7" s="1"/>
  <c r="R69" i="7" s="1"/>
  <c r="S69" i="7" s="1"/>
  <c r="T69" i="7" s="1"/>
  <c r="U69" i="7" s="1"/>
  <c r="V69" i="7" s="1"/>
  <c r="W69" i="7" s="1"/>
  <c r="X69" i="7" s="1"/>
  <c r="Y69" i="7" s="1"/>
  <c r="Z69" i="7" s="1"/>
  <c r="AA69" i="7" s="1"/>
  <c r="AB69" i="7" s="1"/>
  <c r="AC69" i="7" s="1"/>
  <c r="AD69" i="7" s="1"/>
  <c r="AE69" i="7" s="1"/>
  <c r="AF69" i="7" s="1"/>
  <c r="AG69" i="7" s="1"/>
  <c r="AH69" i="7" s="1"/>
  <c r="AI69" i="7" s="1"/>
  <c r="AJ69" i="7" s="1"/>
  <c r="G67" i="7"/>
  <c r="G68" i="7" s="1"/>
  <c r="G65" i="7"/>
  <c r="H65" i="7" s="1"/>
  <c r="I65" i="7" s="1"/>
  <c r="J65" i="7" s="1"/>
  <c r="K65" i="7" s="1"/>
  <c r="L65" i="7" s="1"/>
  <c r="M65" i="7" s="1"/>
  <c r="N65" i="7" s="1"/>
  <c r="O65" i="7" s="1"/>
  <c r="P65" i="7" s="1"/>
  <c r="Q65" i="7" s="1"/>
  <c r="R65" i="7" s="1"/>
  <c r="S65" i="7" s="1"/>
  <c r="T65" i="7" s="1"/>
  <c r="U65" i="7" s="1"/>
  <c r="V65" i="7" s="1"/>
  <c r="W65" i="7" s="1"/>
  <c r="X65" i="7" s="1"/>
  <c r="Y65" i="7" s="1"/>
  <c r="Z65" i="7" s="1"/>
  <c r="AA65" i="7" s="1"/>
  <c r="AB65" i="7" s="1"/>
  <c r="AC65" i="7" s="1"/>
  <c r="AD65" i="7" s="1"/>
  <c r="AE65" i="7" s="1"/>
  <c r="AF65" i="7" s="1"/>
  <c r="AG65" i="7" s="1"/>
  <c r="AH65" i="7" s="1"/>
  <c r="AI65" i="7" s="1"/>
  <c r="AJ65" i="7" s="1"/>
  <c r="G63" i="7"/>
  <c r="H63" i="7" s="1"/>
  <c r="I63" i="7" s="1"/>
  <c r="J63" i="7" s="1"/>
  <c r="K63" i="7" s="1"/>
  <c r="L63" i="7" s="1"/>
  <c r="M63" i="7" s="1"/>
  <c r="N63" i="7" s="1"/>
  <c r="O63" i="7" s="1"/>
  <c r="P63" i="7" s="1"/>
  <c r="Q63" i="7" s="1"/>
  <c r="R63" i="7" s="1"/>
  <c r="S63" i="7" s="1"/>
  <c r="T63" i="7" s="1"/>
  <c r="U63" i="7" s="1"/>
  <c r="V63" i="7" s="1"/>
  <c r="W63" i="7" s="1"/>
  <c r="X63" i="7" s="1"/>
  <c r="Y63" i="7" s="1"/>
  <c r="Z63" i="7" s="1"/>
  <c r="AA63" i="7" s="1"/>
  <c r="AB63" i="7" s="1"/>
  <c r="AC63" i="7" s="1"/>
  <c r="AD63" i="7" s="1"/>
  <c r="AE63" i="7" s="1"/>
  <c r="AF63" i="7" s="1"/>
  <c r="AG63" i="7" s="1"/>
  <c r="AH63" i="7" s="1"/>
  <c r="AI63" i="7" s="1"/>
  <c r="AJ63" i="7" s="1"/>
  <c r="G61" i="7"/>
  <c r="H61" i="7" s="1"/>
  <c r="I61" i="7" s="1"/>
  <c r="J61" i="7" s="1"/>
  <c r="K61" i="7" s="1"/>
  <c r="L61" i="7" s="1"/>
  <c r="M61" i="7" s="1"/>
  <c r="N61" i="7" s="1"/>
  <c r="O61" i="7" s="1"/>
  <c r="P61" i="7" s="1"/>
  <c r="Q61" i="7" s="1"/>
  <c r="R61" i="7" s="1"/>
  <c r="S61" i="7" s="1"/>
  <c r="T61" i="7" s="1"/>
  <c r="U61" i="7" s="1"/>
  <c r="V61" i="7" s="1"/>
  <c r="W61" i="7" s="1"/>
  <c r="X61" i="7" s="1"/>
  <c r="Y61" i="7" s="1"/>
  <c r="Z61" i="7" s="1"/>
  <c r="AA61" i="7" s="1"/>
  <c r="AB61" i="7" s="1"/>
  <c r="AC61" i="7" s="1"/>
  <c r="AD61" i="7" s="1"/>
  <c r="AE61" i="7" s="1"/>
  <c r="AF61" i="7" s="1"/>
  <c r="AG61" i="7" s="1"/>
  <c r="AH61" i="7" s="1"/>
  <c r="AI61" i="7" s="1"/>
  <c r="AJ61" i="7" s="1"/>
  <c r="G59" i="7"/>
  <c r="H59" i="7" s="1"/>
  <c r="I59" i="7" s="1"/>
  <c r="J59" i="7" s="1"/>
  <c r="K59" i="7" s="1"/>
  <c r="L59" i="7" s="1"/>
  <c r="M59" i="7" s="1"/>
  <c r="N59" i="7" s="1"/>
  <c r="O59" i="7" s="1"/>
  <c r="P59" i="7" s="1"/>
  <c r="Q59" i="7" s="1"/>
  <c r="R59" i="7" s="1"/>
  <c r="S59" i="7" s="1"/>
  <c r="T59" i="7" s="1"/>
  <c r="U59" i="7" s="1"/>
  <c r="V59" i="7" s="1"/>
  <c r="W59" i="7" s="1"/>
  <c r="X59" i="7" s="1"/>
  <c r="Y59" i="7" s="1"/>
  <c r="Z59" i="7" s="1"/>
  <c r="AA59" i="7" s="1"/>
  <c r="AB59" i="7" s="1"/>
  <c r="AC59" i="7" s="1"/>
  <c r="AD59" i="7" s="1"/>
  <c r="AE59" i="7" s="1"/>
  <c r="AF59" i="7" s="1"/>
  <c r="AG59" i="7" s="1"/>
  <c r="AH59" i="7" s="1"/>
  <c r="AI59" i="7" s="1"/>
  <c r="AJ59" i="7" s="1"/>
  <c r="G57" i="7"/>
  <c r="H57" i="7" s="1"/>
  <c r="I57" i="7" s="1"/>
  <c r="J57" i="7" s="1"/>
  <c r="K57" i="7" s="1"/>
  <c r="L57" i="7" s="1"/>
  <c r="M57" i="7" s="1"/>
  <c r="N57" i="7" s="1"/>
  <c r="O57" i="7" s="1"/>
  <c r="P57" i="7" s="1"/>
  <c r="Q57" i="7" s="1"/>
  <c r="R57" i="7" s="1"/>
  <c r="S57" i="7" s="1"/>
  <c r="T57" i="7" s="1"/>
  <c r="U57" i="7" s="1"/>
  <c r="V57" i="7" s="1"/>
  <c r="W57" i="7" s="1"/>
  <c r="X57" i="7" s="1"/>
  <c r="Y57" i="7" s="1"/>
  <c r="Z57" i="7" s="1"/>
  <c r="AA57" i="7" s="1"/>
  <c r="AB57" i="7" s="1"/>
  <c r="AC57" i="7" s="1"/>
  <c r="AD57" i="7" s="1"/>
  <c r="AE57" i="7" s="1"/>
  <c r="AF57" i="7" s="1"/>
  <c r="AG57" i="7" s="1"/>
  <c r="AH57" i="7" s="1"/>
  <c r="AI57" i="7" s="1"/>
  <c r="AJ57" i="7" s="1"/>
  <c r="G55" i="7"/>
  <c r="H55" i="7" s="1"/>
  <c r="I55" i="7" s="1"/>
  <c r="J55" i="7" s="1"/>
  <c r="K55" i="7" s="1"/>
  <c r="L55" i="7" s="1"/>
  <c r="M55" i="7" s="1"/>
  <c r="N55" i="7" s="1"/>
  <c r="O55" i="7" s="1"/>
  <c r="P55" i="7" s="1"/>
  <c r="Q55" i="7" s="1"/>
  <c r="R55" i="7" s="1"/>
  <c r="S55" i="7" s="1"/>
  <c r="T55" i="7" s="1"/>
  <c r="U55" i="7" s="1"/>
  <c r="V55" i="7" s="1"/>
  <c r="W55" i="7" s="1"/>
  <c r="X55" i="7" s="1"/>
  <c r="Y55" i="7" s="1"/>
  <c r="Z55" i="7" s="1"/>
  <c r="AA55" i="7" s="1"/>
  <c r="AB55" i="7" s="1"/>
  <c r="AC55" i="7" s="1"/>
  <c r="AD55" i="7" s="1"/>
  <c r="AE55" i="7" s="1"/>
  <c r="AF55" i="7" s="1"/>
  <c r="AG55" i="7" s="1"/>
  <c r="AH55" i="7" s="1"/>
  <c r="AI55" i="7" s="1"/>
  <c r="AJ55" i="7" s="1"/>
  <c r="G53" i="7"/>
  <c r="G54" i="7" s="1"/>
  <c r="G51" i="7"/>
  <c r="G49" i="7"/>
  <c r="H49" i="7" s="1"/>
  <c r="I49" i="7" s="1"/>
  <c r="J49" i="7" s="1"/>
  <c r="K49" i="7" s="1"/>
  <c r="L49" i="7" s="1"/>
  <c r="M49" i="7" s="1"/>
  <c r="N49" i="7" s="1"/>
  <c r="O49" i="7" s="1"/>
  <c r="P49" i="7" s="1"/>
  <c r="Q49" i="7" s="1"/>
  <c r="R49" i="7" s="1"/>
  <c r="S49" i="7" s="1"/>
  <c r="T49" i="7" s="1"/>
  <c r="U49" i="7" s="1"/>
  <c r="V49" i="7" s="1"/>
  <c r="W49" i="7" s="1"/>
  <c r="X49" i="7" s="1"/>
  <c r="Y49" i="7" s="1"/>
  <c r="Z49" i="7" s="1"/>
  <c r="AA49" i="7" s="1"/>
  <c r="AB49" i="7" s="1"/>
  <c r="AC49" i="7" s="1"/>
  <c r="AD49" i="7" s="1"/>
  <c r="AE49" i="7" s="1"/>
  <c r="AF49" i="7" s="1"/>
  <c r="AG49" i="7" s="1"/>
  <c r="AH49" i="7" s="1"/>
  <c r="AI49" i="7" s="1"/>
  <c r="AJ49" i="7" s="1"/>
  <c r="G47" i="7"/>
  <c r="H47" i="7" s="1"/>
  <c r="I47" i="7" s="1"/>
  <c r="J47" i="7" s="1"/>
  <c r="K47" i="7" s="1"/>
  <c r="L47" i="7" s="1"/>
  <c r="M47" i="7" s="1"/>
  <c r="N47" i="7" s="1"/>
  <c r="O47" i="7" s="1"/>
  <c r="P47" i="7" s="1"/>
  <c r="Q47" i="7" s="1"/>
  <c r="R47" i="7" s="1"/>
  <c r="S47" i="7" s="1"/>
  <c r="T47" i="7" s="1"/>
  <c r="U47" i="7" s="1"/>
  <c r="V47" i="7" s="1"/>
  <c r="W47" i="7" s="1"/>
  <c r="X47" i="7" s="1"/>
  <c r="Y47" i="7" s="1"/>
  <c r="Z47" i="7" s="1"/>
  <c r="AA47" i="7" s="1"/>
  <c r="AB47" i="7" s="1"/>
  <c r="AC47" i="7" s="1"/>
  <c r="AD47" i="7" s="1"/>
  <c r="AE47" i="7" s="1"/>
  <c r="AF47" i="7" s="1"/>
  <c r="AG47" i="7" s="1"/>
  <c r="AH47" i="7" s="1"/>
  <c r="AI47" i="7" s="1"/>
  <c r="AJ47" i="7" s="1"/>
  <c r="G45" i="7"/>
  <c r="H45" i="7" s="1"/>
  <c r="I45" i="7" s="1"/>
  <c r="J45" i="7" s="1"/>
  <c r="K45" i="7" s="1"/>
  <c r="L45" i="7" s="1"/>
  <c r="M45" i="7" s="1"/>
  <c r="N45" i="7" s="1"/>
  <c r="O45" i="7" s="1"/>
  <c r="P45" i="7" s="1"/>
  <c r="Q45" i="7" s="1"/>
  <c r="R45" i="7" s="1"/>
  <c r="S45" i="7" s="1"/>
  <c r="T45" i="7" s="1"/>
  <c r="U45" i="7" s="1"/>
  <c r="V45" i="7" s="1"/>
  <c r="W45" i="7" s="1"/>
  <c r="X45" i="7" s="1"/>
  <c r="Y45" i="7" s="1"/>
  <c r="Z45" i="7" s="1"/>
  <c r="AA45" i="7" s="1"/>
  <c r="AB45" i="7" s="1"/>
  <c r="AC45" i="7" s="1"/>
  <c r="AD45" i="7" s="1"/>
  <c r="AE45" i="7" s="1"/>
  <c r="AF45" i="7" s="1"/>
  <c r="AG45" i="7" s="1"/>
  <c r="AH45" i="7" s="1"/>
  <c r="AI45" i="7" s="1"/>
  <c r="AJ45" i="7" s="1"/>
  <c r="G43" i="7"/>
  <c r="G44" i="7" s="1"/>
  <c r="G41" i="7"/>
  <c r="H41" i="7" s="1"/>
  <c r="I41" i="7" s="1"/>
  <c r="J41" i="7" s="1"/>
  <c r="K41" i="7" s="1"/>
  <c r="L41" i="7" s="1"/>
  <c r="M41" i="7" s="1"/>
  <c r="N41" i="7" s="1"/>
  <c r="O41" i="7" s="1"/>
  <c r="P41" i="7" s="1"/>
  <c r="Q41" i="7" s="1"/>
  <c r="R41" i="7" s="1"/>
  <c r="S41" i="7" s="1"/>
  <c r="T41" i="7" s="1"/>
  <c r="U41" i="7" s="1"/>
  <c r="V41" i="7" s="1"/>
  <c r="W41" i="7" s="1"/>
  <c r="X41" i="7" s="1"/>
  <c r="Y41" i="7" s="1"/>
  <c r="Z41" i="7" s="1"/>
  <c r="AA41" i="7" s="1"/>
  <c r="AB41" i="7" s="1"/>
  <c r="AC41" i="7" s="1"/>
  <c r="AD41" i="7" s="1"/>
  <c r="AE41" i="7" s="1"/>
  <c r="AF41" i="7" s="1"/>
  <c r="AG41" i="7" s="1"/>
  <c r="AH41" i="7" s="1"/>
  <c r="AI41" i="7" s="1"/>
  <c r="AJ41" i="7" s="1"/>
  <c r="G39" i="7"/>
  <c r="H39" i="7" s="1"/>
  <c r="I39" i="7" s="1"/>
  <c r="J39" i="7" s="1"/>
  <c r="K39" i="7" s="1"/>
  <c r="L39" i="7" s="1"/>
  <c r="M39" i="7" s="1"/>
  <c r="N39" i="7" s="1"/>
  <c r="O39" i="7" s="1"/>
  <c r="P39" i="7" s="1"/>
  <c r="Q39" i="7" s="1"/>
  <c r="R39" i="7" s="1"/>
  <c r="S39" i="7" s="1"/>
  <c r="T39" i="7" s="1"/>
  <c r="U39" i="7" s="1"/>
  <c r="V39" i="7" s="1"/>
  <c r="W39" i="7" s="1"/>
  <c r="X39" i="7" s="1"/>
  <c r="Y39" i="7" s="1"/>
  <c r="Z39" i="7" s="1"/>
  <c r="AA39" i="7" s="1"/>
  <c r="AB39" i="7" s="1"/>
  <c r="AC39" i="7" s="1"/>
  <c r="AD39" i="7" s="1"/>
  <c r="AE39" i="7" s="1"/>
  <c r="AF39" i="7" s="1"/>
  <c r="AG39" i="7" s="1"/>
  <c r="AH39" i="7" s="1"/>
  <c r="AI39" i="7" s="1"/>
  <c r="AJ39" i="7" s="1"/>
  <c r="G37" i="7"/>
  <c r="H37" i="7" s="1"/>
  <c r="I37" i="7" s="1"/>
  <c r="J37" i="7" s="1"/>
  <c r="K37" i="7" s="1"/>
  <c r="L37" i="7" s="1"/>
  <c r="M37" i="7" s="1"/>
  <c r="N37" i="7" s="1"/>
  <c r="O37" i="7" s="1"/>
  <c r="P37" i="7" s="1"/>
  <c r="Q37" i="7" s="1"/>
  <c r="R37" i="7" s="1"/>
  <c r="S37" i="7" s="1"/>
  <c r="T37" i="7" s="1"/>
  <c r="U37" i="7" s="1"/>
  <c r="V37" i="7" s="1"/>
  <c r="W37" i="7" s="1"/>
  <c r="X37" i="7" s="1"/>
  <c r="Y37" i="7" s="1"/>
  <c r="Z37" i="7" s="1"/>
  <c r="AA37" i="7" s="1"/>
  <c r="AB37" i="7" s="1"/>
  <c r="AC37" i="7" s="1"/>
  <c r="AD37" i="7" s="1"/>
  <c r="AE37" i="7" s="1"/>
  <c r="AF37" i="7" s="1"/>
  <c r="AG37" i="7" s="1"/>
  <c r="AH37" i="7" s="1"/>
  <c r="AI37" i="7" s="1"/>
  <c r="AJ37" i="7" s="1"/>
  <c r="G35" i="7"/>
  <c r="G33" i="7"/>
  <c r="H33" i="7" s="1"/>
  <c r="I33" i="7" s="1"/>
  <c r="J33" i="7" s="1"/>
  <c r="K33" i="7" s="1"/>
  <c r="L33" i="7" s="1"/>
  <c r="M33" i="7" s="1"/>
  <c r="N33" i="7" s="1"/>
  <c r="O33" i="7" s="1"/>
  <c r="P33" i="7" s="1"/>
  <c r="Q33" i="7" s="1"/>
  <c r="R33" i="7" s="1"/>
  <c r="S33" i="7" s="1"/>
  <c r="T33" i="7" s="1"/>
  <c r="U33" i="7" s="1"/>
  <c r="V33" i="7" s="1"/>
  <c r="W33" i="7" s="1"/>
  <c r="X33" i="7" s="1"/>
  <c r="Y33" i="7" s="1"/>
  <c r="Z33" i="7" s="1"/>
  <c r="AA33" i="7" s="1"/>
  <c r="AB33" i="7" s="1"/>
  <c r="AC33" i="7" s="1"/>
  <c r="AD33" i="7" s="1"/>
  <c r="AE33" i="7" s="1"/>
  <c r="AF33" i="7" s="1"/>
  <c r="AG33" i="7" s="1"/>
  <c r="AH33" i="7" s="1"/>
  <c r="AI33" i="7" s="1"/>
  <c r="AJ33" i="7" s="1"/>
  <c r="G31" i="7"/>
  <c r="H31" i="7" s="1"/>
  <c r="I31" i="7" s="1"/>
  <c r="J31" i="7" s="1"/>
  <c r="K31" i="7" s="1"/>
  <c r="L31" i="7" s="1"/>
  <c r="M31" i="7" s="1"/>
  <c r="N31" i="7" s="1"/>
  <c r="O31" i="7" s="1"/>
  <c r="P31" i="7" s="1"/>
  <c r="Q31" i="7" s="1"/>
  <c r="R31" i="7" s="1"/>
  <c r="S31" i="7" s="1"/>
  <c r="T31" i="7" s="1"/>
  <c r="U31" i="7" s="1"/>
  <c r="V31" i="7" s="1"/>
  <c r="W31" i="7" s="1"/>
  <c r="X31" i="7" s="1"/>
  <c r="Y31" i="7" s="1"/>
  <c r="Z31" i="7" s="1"/>
  <c r="AA31" i="7" s="1"/>
  <c r="AB31" i="7" s="1"/>
  <c r="AC31" i="7" s="1"/>
  <c r="AD31" i="7" s="1"/>
  <c r="AE31" i="7" s="1"/>
  <c r="AF31" i="7" s="1"/>
  <c r="AG31" i="7" s="1"/>
  <c r="AH31" i="7" s="1"/>
  <c r="AI31" i="7" s="1"/>
  <c r="AJ31" i="7" s="1"/>
  <c r="G29" i="7"/>
  <c r="H29" i="7" s="1"/>
  <c r="I29" i="7" s="1"/>
  <c r="J29" i="7" s="1"/>
  <c r="K29" i="7" s="1"/>
  <c r="L29" i="7" s="1"/>
  <c r="M29" i="7" s="1"/>
  <c r="N29" i="7" s="1"/>
  <c r="O29" i="7" s="1"/>
  <c r="P29" i="7" s="1"/>
  <c r="Q29" i="7" s="1"/>
  <c r="R29" i="7" s="1"/>
  <c r="S29" i="7" s="1"/>
  <c r="T29" i="7" s="1"/>
  <c r="U29" i="7" s="1"/>
  <c r="V29" i="7" s="1"/>
  <c r="W29" i="7" s="1"/>
  <c r="X29" i="7" s="1"/>
  <c r="Y29" i="7" s="1"/>
  <c r="Z29" i="7" s="1"/>
  <c r="AA29" i="7" s="1"/>
  <c r="AB29" i="7" s="1"/>
  <c r="AC29" i="7" s="1"/>
  <c r="AD29" i="7" s="1"/>
  <c r="AE29" i="7" s="1"/>
  <c r="AF29" i="7" s="1"/>
  <c r="AG29" i="7" s="1"/>
  <c r="AH29" i="7" s="1"/>
  <c r="AI29" i="7" s="1"/>
  <c r="AJ29" i="7" s="1"/>
  <c r="AL27" i="7"/>
  <c r="AK27" i="7"/>
  <c r="G27" i="7"/>
  <c r="AL25" i="7"/>
  <c r="AK25" i="7"/>
  <c r="G25" i="7"/>
  <c r="H25" i="7" s="1"/>
  <c r="I25" i="7" s="1"/>
  <c r="J25" i="7" s="1"/>
  <c r="K25" i="7" s="1"/>
  <c r="L25" i="7" s="1"/>
  <c r="M25" i="7" s="1"/>
  <c r="N25" i="7" s="1"/>
  <c r="O25" i="7" s="1"/>
  <c r="P25" i="7" s="1"/>
  <c r="Q25" i="7" s="1"/>
  <c r="R25" i="7" s="1"/>
  <c r="S25" i="7" s="1"/>
  <c r="T25" i="7" s="1"/>
  <c r="U25" i="7" s="1"/>
  <c r="V25" i="7" s="1"/>
  <c r="W25" i="7" s="1"/>
  <c r="X25" i="7" s="1"/>
  <c r="Y25" i="7" s="1"/>
  <c r="Z25" i="7" s="1"/>
  <c r="AA25" i="7" s="1"/>
  <c r="AB25" i="7" s="1"/>
  <c r="AC25" i="7" s="1"/>
  <c r="AD25" i="7" s="1"/>
  <c r="AE25" i="7" s="1"/>
  <c r="AF25" i="7" s="1"/>
  <c r="AG25" i="7" s="1"/>
  <c r="AH25" i="7" s="1"/>
  <c r="AI25" i="7" s="1"/>
  <c r="AJ25" i="7" s="1"/>
  <c r="G23" i="7"/>
  <c r="H23" i="7" s="1"/>
  <c r="I23" i="7" s="1"/>
  <c r="J23" i="7" s="1"/>
  <c r="K23" i="7" s="1"/>
  <c r="L23" i="7" s="1"/>
  <c r="M23" i="7" s="1"/>
  <c r="N23" i="7" s="1"/>
  <c r="O23" i="7" s="1"/>
  <c r="P23" i="7" s="1"/>
  <c r="Q23" i="7" s="1"/>
  <c r="R23" i="7" s="1"/>
  <c r="S23" i="7" s="1"/>
  <c r="T23" i="7" s="1"/>
  <c r="U23" i="7" s="1"/>
  <c r="V23" i="7" s="1"/>
  <c r="W23" i="7" s="1"/>
  <c r="X23" i="7" s="1"/>
  <c r="Y23" i="7" s="1"/>
  <c r="Z23" i="7" s="1"/>
  <c r="AA23" i="7" s="1"/>
  <c r="AB23" i="7" s="1"/>
  <c r="AC23" i="7" s="1"/>
  <c r="AD23" i="7" s="1"/>
  <c r="AE23" i="7" s="1"/>
  <c r="AF23" i="7" s="1"/>
  <c r="AG23" i="7" s="1"/>
  <c r="AH23" i="7" s="1"/>
  <c r="AI23" i="7" s="1"/>
  <c r="AJ23" i="7" s="1"/>
  <c r="G21" i="7"/>
  <c r="H21" i="7" s="1"/>
  <c r="I21" i="7" s="1"/>
  <c r="J21" i="7" s="1"/>
  <c r="K21" i="7" s="1"/>
  <c r="L21" i="7" s="1"/>
  <c r="M21" i="7" s="1"/>
  <c r="N21" i="7" s="1"/>
  <c r="O21" i="7" s="1"/>
  <c r="P21" i="7" s="1"/>
  <c r="Q21" i="7" s="1"/>
  <c r="R21" i="7" s="1"/>
  <c r="S21" i="7" s="1"/>
  <c r="T21" i="7" s="1"/>
  <c r="U21" i="7" s="1"/>
  <c r="V21" i="7" s="1"/>
  <c r="W21" i="7" s="1"/>
  <c r="X21" i="7" s="1"/>
  <c r="Y21" i="7" s="1"/>
  <c r="Z21" i="7" s="1"/>
  <c r="AA21" i="7" s="1"/>
  <c r="AB21" i="7" s="1"/>
  <c r="AC21" i="7" s="1"/>
  <c r="AD21" i="7" s="1"/>
  <c r="AE21" i="7" s="1"/>
  <c r="AF21" i="7" s="1"/>
  <c r="AG21" i="7" s="1"/>
  <c r="AH21" i="7" s="1"/>
  <c r="AI21" i="7" s="1"/>
  <c r="AJ21" i="7" s="1"/>
  <c r="G19" i="7"/>
  <c r="H19" i="7" s="1"/>
  <c r="I19" i="7" s="1"/>
  <c r="J19" i="7" s="1"/>
  <c r="K19" i="7" s="1"/>
  <c r="L19" i="7" s="1"/>
  <c r="M19" i="7" s="1"/>
  <c r="N19" i="7" s="1"/>
  <c r="O19" i="7" s="1"/>
  <c r="P19" i="7" s="1"/>
  <c r="Q19" i="7" s="1"/>
  <c r="R19" i="7" s="1"/>
  <c r="S19" i="7" s="1"/>
  <c r="T19" i="7" s="1"/>
  <c r="U19" i="7" s="1"/>
  <c r="V19" i="7" s="1"/>
  <c r="W19" i="7" s="1"/>
  <c r="X19" i="7" s="1"/>
  <c r="Y19" i="7" s="1"/>
  <c r="Z19" i="7" s="1"/>
  <c r="AA19" i="7" s="1"/>
  <c r="AB19" i="7" s="1"/>
  <c r="AC19" i="7" s="1"/>
  <c r="AD19" i="7" s="1"/>
  <c r="AE19" i="7" s="1"/>
  <c r="AF19" i="7" s="1"/>
  <c r="AG19" i="7" s="1"/>
  <c r="AH19" i="7" s="1"/>
  <c r="AI19" i="7" s="1"/>
  <c r="AJ19" i="7" s="1"/>
  <c r="G17" i="7"/>
  <c r="H17" i="7" s="1"/>
  <c r="I17" i="7" s="1"/>
  <c r="J17" i="7" s="1"/>
  <c r="K17" i="7" s="1"/>
  <c r="L17" i="7" s="1"/>
  <c r="M17" i="7" s="1"/>
  <c r="N17" i="7" s="1"/>
  <c r="O17" i="7" s="1"/>
  <c r="P17" i="7" s="1"/>
  <c r="Q17" i="7" s="1"/>
  <c r="R17" i="7" s="1"/>
  <c r="S17" i="7" s="1"/>
  <c r="T17" i="7" s="1"/>
  <c r="U17" i="7" s="1"/>
  <c r="V17" i="7" s="1"/>
  <c r="W17" i="7" s="1"/>
  <c r="X17" i="7" s="1"/>
  <c r="Y17" i="7" s="1"/>
  <c r="Z17" i="7" s="1"/>
  <c r="AA17" i="7" s="1"/>
  <c r="AB17" i="7" s="1"/>
  <c r="AC17" i="7" s="1"/>
  <c r="AD17" i="7" s="1"/>
  <c r="AE17" i="7" s="1"/>
  <c r="AF17" i="7" s="1"/>
  <c r="AG17" i="7" s="1"/>
  <c r="AH17" i="7" s="1"/>
  <c r="AI17" i="7" s="1"/>
  <c r="AJ17" i="7" s="1"/>
  <c r="G15" i="7"/>
  <c r="H15" i="7" s="1"/>
  <c r="I15" i="7" s="1"/>
  <c r="J15" i="7" s="1"/>
  <c r="K15" i="7" s="1"/>
  <c r="L15" i="7" s="1"/>
  <c r="M15" i="7" s="1"/>
  <c r="N15" i="7" s="1"/>
  <c r="O15" i="7" s="1"/>
  <c r="P15" i="7" s="1"/>
  <c r="Q15" i="7" s="1"/>
  <c r="R15" i="7" s="1"/>
  <c r="S15" i="7" s="1"/>
  <c r="T15" i="7" s="1"/>
  <c r="U15" i="7" s="1"/>
  <c r="V15" i="7" s="1"/>
  <c r="W15" i="7" s="1"/>
  <c r="X15" i="7" s="1"/>
  <c r="Y15" i="7" s="1"/>
  <c r="Z15" i="7" s="1"/>
  <c r="AA15" i="7" s="1"/>
  <c r="AB15" i="7" s="1"/>
  <c r="AC15" i="7" s="1"/>
  <c r="AD15" i="7" s="1"/>
  <c r="AE15" i="7" s="1"/>
  <c r="AF15" i="7" s="1"/>
  <c r="AG15" i="7" s="1"/>
  <c r="AH15" i="7" s="1"/>
  <c r="AI15" i="7" s="1"/>
  <c r="AJ15" i="7" s="1"/>
  <c r="G13" i="7"/>
  <c r="H13" i="7" s="1"/>
  <c r="I13" i="7" s="1"/>
  <c r="J13" i="7" s="1"/>
  <c r="K13" i="7" s="1"/>
  <c r="L13" i="7" s="1"/>
  <c r="M13" i="7" s="1"/>
  <c r="N13" i="7" s="1"/>
  <c r="O13" i="7" s="1"/>
  <c r="P13" i="7" s="1"/>
  <c r="Q13" i="7" s="1"/>
  <c r="R13" i="7" s="1"/>
  <c r="S13" i="7" s="1"/>
  <c r="T13" i="7" s="1"/>
  <c r="U13" i="7" s="1"/>
  <c r="V13" i="7" s="1"/>
  <c r="W13" i="7" s="1"/>
  <c r="X13" i="7" s="1"/>
  <c r="Y13" i="7" s="1"/>
  <c r="Z13" i="7" s="1"/>
  <c r="AA13" i="7" s="1"/>
  <c r="AB13" i="7" s="1"/>
  <c r="AC13" i="7" s="1"/>
  <c r="AD13" i="7" s="1"/>
  <c r="AE13" i="7" s="1"/>
  <c r="AF13" i="7" s="1"/>
  <c r="AG13" i="7" s="1"/>
  <c r="AH13" i="7" s="1"/>
  <c r="AI13" i="7" s="1"/>
  <c r="AJ13" i="7" s="1"/>
  <c r="G11" i="7"/>
  <c r="G9" i="7"/>
  <c r="H9" i="7" s="1"/>
  <c r="I9" i="7" s="1"/>
  <c r="J9" i="7" s="1"/>
  <c r="K9" i="7" s="1"/>
  <c r="L9" i="7" s="1"/>
  <c r="M9" i="7" s="1"/>
  <c r="N9" i="7" s="1"/>
  <c r="O9" i="7" s="1"/>
  <c r="P9" i="7" s="1"/>
  <c r="Q9" i="7" s="1"/>
  <c r="R9" i="7" s="1"/>
  <c r="S9" i="7" s="1"/>
  <c r="T9" i="7" s="1"/>
  <c r="U9" i="7" s="1"/>
  <c r="V9" i="7" s="1"/>
  <c r="W9" i="7" s="1"/>
  <c r="X9" i="7" s="1"/>
  <c r="Y9" i="7" s="1"/>
  <c r="Z9" i="7" s="1"/>
  <c r="AA9" i="7" s="1"/>
  <c r="AB9" i="7" s="1"/>
  <c r="AC9" i="7" s="1"/>
  <c r="AD9" i="7" s="1"/>
  <c r="AE9" i="7" s="1"/>
  <c r="AF9" i="7" s="1"/>
  <c r="AG9" i="7" s="1"/>
  <c r="AH9" i="7" s="1"/>
  <c r="AI9" i="7" s="1"/>
  <c r="AJ9" i="7" s="1"/>
  <c r="G7" i="7"/>
  <c r="H7" i="7" s="1"/>
  <c r="I7" i="7" s="1"/>
  <c r="J7" i="7" s="1"/>
  <c r="K7" i="7" s="1"/>
  <c r="L7" i="7" s="1"/>
  <c r="M7" i="7" s="1"/>
  <c r="N7" i="7" s="1"/>
  <c r="O7" i="7" s="1"/>
  <c r="P7" i="7" s="1"/>
  <c r="Q7" i="7" s="1"/>
  <c r="R7" i="7" s="1"/>
  <c r="S7" i="7" s="1"/>
  <c r="T7" i="7" s="1"/>
  <c r="U7" i="7" s="1"/>
  <c r="V7" i="7" s="1"/>
  <c r="W7" i="7" s="1"/>
  <c r="X7" i="7" s="1"/>
  <c r="Y7" i="7" s="1"/>
  <c r="Z7" i="7" s="1"/>
  <c r="AA7" i="7" s="1"/>
  <c r="AB7" i="7" s="1"/>
  <c r="AC7" i="7" s="1"/>
  <c r="AD7" i="7" s="1"/>
  <c r="AE7" i="7" s="1"/>
  <c r="AF7" i="7" s="1"/>
  <c r="AG7" i="7" s="1"/>
  <c r="AH7" i="7" s="1"/>
  <c r="AI7" i="7" s="1"/>
  <c r="AJ7" i="7" s="1"/>
  <c r="G5" i="7"/>
  <c r="G6" i="7" s="1"/>
  <c r="G3" i="7"/>
  <c r="G84" i="7" l="1"/>
  <c r="H84" i="7" s="1"/>
  <c r="G22" i="7"/>
  <c r="H22" i="7" s="1"/>
  <c r="G50" i="7"/>
  <c r="H50" i="7" s="1"/>
  <c r="I50" i="7" s="1"/>
  <c r="J50" i="7" s="1"/>
  <c r="K50" i="7" s="1"/>
  <c r="L50" i="7" s="1"/>
  <c r="M50" i="7" s="1"/>
  <c r="N50" i="7" s="1"/>
  <c r="O50" i="7" s="1"/>
  <c r="P50" i="7" s="1"/>
  <c r="Q50" i="7" s="1"/>
  <c r="R50" i="7" s="1"/>
  <c r="S50" i="7" s="1"/>
  <c r="T50" i="7" s="1"/>
  <c r="U50" i="7" s="1"/>
  <c r="V50" i="7" s="1"/>
  <c r="W50" i="7" s="1"/>
  <c r="X50" i="7" s="1"/>
  <c r="Y50" i="7" s="1"/>
  <c r="Z50" i="7" s="1"/>
  <c r="AA50" i="7" s="1"/>
  <c r="AB50" i="7" s="1"/>
  <c r="AC50" i="7" s="1"/>
  <c r="AD50" i="7" s="1"/>
  <c r="AE50" i="7" s="1"/>
  <c r="AF50" i="7" s="1"/>
  <c r="AG50" i="7" s="1"/>
  <c r="AH50" i="7" s="1"/>
  <c r="AI50" i="7" s="1"/>
  <c r="AJ50" i="7" s="1"/>
  <c r="AK50" i="7" s="1"/>
  <c r="AL50" i="7" s="1"/>
  <c r="G56" i="7"/>
  <c r="H56" i="7" s="1"/>
  <c r="G18" i="7"/>
  <c r="H18" i="7" s="1"/>
  <c r="I18" i="7" s="1"/>
  <c r="J18" i="7" s="1"/>
  <c r="K18" i="7" s="1"/>
  <c r="L18" i="7" s="1"/>
  <c r="M18" i="7" s="1"/>
  <c r="N18" i="7" s="1"/>
  <c r="O18" i="7" s="1"/>
  <c r="P18" i="7" s="1"/>
  <c r="Q18" i="7" s="1"/>
  <c r="R18" i="7" s="1"/>
  <c r="S18" i="7" s="1"/>
  <c r="T18" i="7" s="1"/>
  <c r="U18" i="7" s="1"/>
  <c r="V18" i="7" s="1"/>
  <c r="W18" i="7" s="1"/>
  <c r="X18" i="7" s="1"/>
  <c r="Y18" i="7" s="1"/>
  <c r="Z18" i="7" s="1"/>
  <c r="AA18" i="7" s="1"/>
  <c r="AB18" i="7" s="1"/>
  <c r="AC18" i="7" s="1"/>
  <c r="AD18" i="7" s="1"/>
  <c r="AE18" i="7" s="1"/>
  <c r="AF18" i="7" s="1"/>
  <c r="AG18" i="7" s="1"/>
  <c r="AH18" i="7" s="1"/>
  <c r="AI18" i="7" s="1"/>
  <c r="AJ18" i="7" s="1"/>
  <c r="AK18" i="7" s="1"/>
  <c r="AL18" i="7" s="1"/>
  <c r="G66" i="7"/>
  <c r="H66" i="7" s="1"/>
  <c r="I66" i="7" s="1"/>
  <c r="J66" i="7" s="1"/>
  <c r="K66" i="7" s="1"/>
  <c r="L66" i="7" s="1"/>
  <c r="M66" i="7" s="1"/>
  <c r="N66" i="7" s="1"/>
  <c r="O66" i="7" s="1"/>
  <c r="P66" i="7" s="1"/>
  <c r="Q66" i="7" s="1"/>
  <c r="R66" i="7" s="1"/>
  <c r="S66" i="7" s="1"/>
  <c r="T66" i="7" s="1"/>
  <c r="U66" i="7" s="1"/>
  <c r="V66" i="7" s="1"/>
  <c r="W66" i="7" s="1"/>
  <c r="X66" i="7" s="1"/>
  <c r="Y66" i="7" s="1"/>
  <c r="Z66" i="7" s="1"/>
  <c r="AA66" i="7" s="1"/>
  <c r="AB66" i="7" s="1"/>
  <c r="AC66" i="7" s="1"/>
  <c r="AD66" i="7" s="1"/>
  <c r="AE66" i="7" s="1"/>
  <c r="AF66" i="7" s="1"/>
  <c r="AG66" i="7" s="1"/>
  <c r="AH66" i="7" s="1"/>
  <c r="AI66" i="7" s="1"/>
  <c r="AJ66" i="7" s="1"/>
  <c r="AK66" i="7" s="1"/>
  <c r="AL66" i="7" s="1"/>
  <c r="G8" i="7"/>
  <c r="H8" i="7" s="1"/>
  <c r="I8" i="7" s="1"/>
  <c r="J8" i="7" s="1"/>
  <c r="K8" i="7" s="1"/>
  <c r="L8" i="7" s="1"/>
  <c r="M8" i="7" s="1"/>
  <c r="N8" i="7" s="1"/>
  <c r="O8" i="7" s="1"/>
  <c r="P8" i="7" s="1"/>
  <c r="Q8" i="7" s="1"/>
  <c r="R8" i="7" s="1"/>
  <c r="S8" i="7" s="1"/>
  <c r="T8" i="7" s="1"/>
  <c r="U8" i="7" s="1"/>
  <c r="V8" i="7" s="1"/>
  <c r="W8" i="7" s="1"/>
  <c r="X8" i="7" s="1"/>
  <c r="Y8" i="7" s="1"/>
  <c r="Z8" i="7" s="1"/>
  <c r="AA8" i="7" s="1"/>
  <c r="AB8" i="7" s="1"/>
  <c r="AC8" i="7" s="1"/>
  <c r="AD8" i="7" s="1"/>
  <c r="AE8" i="7" s="1"/>
  <c r="AF8" i="7" s="1"/>
  <c r="AG8" i="7" s="1"/>
  <c r="AH8" i="7" s="1"/>
  <c r="AI8" i="7" s="1"/>
  <c r="AJ8" i="7" s="1"/>
  <c r="AK8" i="7" s="1"/>
  <c r="AL8" i="7" s="1"/>
  <c r="G26" i="7"/>
  <c r="H26" i="7" s="1"/>
  <c r="I26" i="7" s="1"/>
  <c r="J26" i="7" s="1"/>
  <c r="K26" i="7" s="1"/>
  <c r="L26" i="7" s="1"/>
  <c r="M26" i="7" s="1"/>
  <c r="N26" i="7" s="1"/>
  <c r="O26" i="7" s="1"/>
  <c r="P26" i="7" s="1"/>
  <c r="Q26" i="7" s="1"/>
  <c r="R26" i="7" s="1"/>
  <c r="S26" i="7" s="1"/>
  <c r="T26" i="7" s="1"/>
  <c r="U26" i="7" s="1"/>
  <c r="V26" i="7" s="1"/>
  <c r="W26" i="7" s="1"/>
  <c r="X26" i="7" s="1"/>
  <c r="Y26" i="7" s="1"/>
  <c r="Z26" i="7" s="1"/>
  <c r="AA26" i="7" s="1"/>
  <c r="AB26" i="7" s="1"/>
  <c r="AC26" i="7" s="1"/>
  <c r="AD26" i="7" s="1"/>
  <c r="AE26" i="7" s="1"/>
  <c r="AF26" i="7" s="1"/>
  <c r="AG26" i="7" s="1"/>
  <c r="AH26" i="7" s="1"/>
  <c r="AI26" i="7" s="1"/>
  <c r="AJ26" i="7" s="1"/>
  <c r="AK26" i="7" s="1"/>
  <c r="AL26" i="7" s="1"/>
  <c r="G60" i="7"/>
  <c r="H60" i="7" s="1"/>
  <c r="I60" i="7" s="1"/>
  <c r="J60" i="7" s="1"/>
  <c r="K60" i="7" s="1"/>
  <c r="L60" i="7" s="1"/>
  <c r="M60" i="7" s="1"/>
  <c r="N60" i="7" s="1"/>
  <c r="O60" i="7" s="1"/>
  <c r="P60" i="7" s="1"/>
  <c r="Q60" i="7" s="1"/>
  <c r="R60" i="7" s="1"/>
  <c r="S60" i="7" s="1"/>
  <c r="T60" i="7" s="1"/>
  <c r="U60" i="7" s="1"/>
  <c r="V60" i="7" s="1"/>
  <c r="W60" i="7" s="1"/>
  <c r="X60" i="7" s="1"/>
  <c r="Y60" i="7" s="1"/>
  <c r="Z60" i="7" s="1"/>
  <c r="AA60" i="7" s="1"/>
  <c r="AB60" i="7" s="1"/>
  <c r="AC60" i="7" s="1"/>
  <c r="AD60" i="7" s="1"/>
  <c r="AE60" i="7" s="1"/>
  <c r="AF60" i="7" s="1"/>
  <c r="AG60" i="7" s="1"/>
  <c r="AH60" i="7" s="1"/>
  <c r="AI60" i="7" s="1"/>
  <c r="AJ60" i="7" s="1"/>
  <c r="AK60" i="7" s="1"/>
  <c r="AL60" i="7" s="1"/>
  <c r="H67" i="7"/>
  <c r="I67" i="7" s="1"/>
  <c r="J67" i="7" s="1"/>
  <c r="K67" i="7" s="1"/>
  <c r="L67" i="7" s="1"/>
  <c r="M67" i="7" s="1"/>
  <c r="N67" i="7" s="1"/>
  <c r="O67" i="7" s="1"/>
  <c r="P67" i="7" s="1"/>
  <c r="Q67" i="7" s="1"/>
  <c r="R67" i="7" s="1"/>
  <c r="S67" i="7" s="1"/>
  <c r="T67" i="7" s="1"/>
  <c r="U67" i="7" s="1"/>
  <c r="V67" i="7" s="1"/>
  <c r="W67" i="7" s="1"/>
  <c r="X67" i="7" s="1"/>
  <c r="Y67" i="7" s="1"/>
  <c r="Z67" i="7" s="1"/>
  <c r="AA67" i="7" s="1"/>
  <c r="AB67" i="7" s="1"/>
  <c r="AC67" i="7" s="1"/>
  <c r="AD67" i="7" s="1"/>
  <c r="AE67" i="7" s="1"/>
  <c r="AF67" i="7" s="1"/>
  <c r="AG67" i="7" s="1"/>
  <c r="AH67" i="7" s="1"/>
  <c r="AI67" i="7" s="1"/>
  <c r="AJ67" i="7" s="1"/>
  <c r="H71" i="7"/>
  <c r="I71" i="7" s="1"/>
  <c r="J71" i="7" s="1"/>
  <c r="K71" i="7" s="1"/>
  <c r="L71" i="7" s="1"/>
  <c r="M71" i="7" s="1"/>
  <c r="N71" i="7" s="1"/>
  <c r="O71" i="7" s="1"/>
  <c r="P71" i="7" s="1"/>
  <c r="Q71" i="7" s="1"/>
  <c r="R71" i="7" s="1"/>
  <c r="S71" i="7" s="1"/>
  <c r="T71" i="7" s="1"/>
  <c r="U71" i="7" s="1"/>
  <c r="V71" i="7" s="1"/>
  <c r="W71" i="7" s="1"/>
  <c r="X71" i="7" s="1"/>
  <c r="Y71" i="7" s="1"/>
  <c r="Z71" i="7" s="1"/>
  <c r="AA71" i="7" s="1"/>
  <c r="AB71" i="7" s="1"/>
  <c r="AC71" i="7" s="1"/>
  <c r="AD71" i="7" s="1"/>
  <c r="AE71" i="7" s="1"/>
  <c r="AF71" i="7" s="1"/>
  <c r="AG71" i="7" s="1"/>
  <c r="AH71" i="7" s="1"/>
  <c r="AI71" i="7" s="1"/>
  <c r="AJ71" i="7" s="1"/>
  <c r="G14" i="7"/>
  <c r="G34" i="7"/>
  <c r="H34" i="7" s="1"/>
  <c r="I34" i="7" s="1"/>
  <c r="J34" i="7" s="1"/>
  <c r="K34" i="7" s="1"/>
  <c r="L34" i="7" s="1"/>
  <c r="M34" i="7" s="1"/>
  <c r="N34" i="7" s="1"/>
  <c r="O34" i="7" s="1"/>
  <c r="P34" i="7" s="1"/>
  <c r="Q34" i="7" s="1"/>
  <c r="R34" i="7" s="1"/>
  <c r="S34" i="7" s="1"/>
  <c r="T34" i="7" s="1"/>
  <c r="U34" i="7" s="1"/>
  <c r="V34" i="7" s="1"/>
  <c r="W34" i="7" s="1"/>
  <c r="X34" i="7" s="1"/>
  <c r="Y34" i="7" s="1"/>
  <c r="Z34" i="7" s="1"/>
  <c r="AA34" i="7" s="1"/>
  <c r="AB34" i="7" s="1"/>
  <c r="AC34" i="7" s="1"/>
  <c r="AD34" i="7" s="1"/>
  <c r="AE34" i="7" s="1"/>
  <c r="AF34" i="7" s="1"/>
  <c r="AG34" i="7" s="1"/>
  <c r="AH34" i="7" s="1"/>
  <c r="AI34" i="7" s="1"/>
  <c r="AJ34" i="7" s="1"/>
  <c r="AK34" i="7" s="1"/>
  <c r="AL34" i="7" s="1"/>
  <c r="G48" i="7"/>
  <c r="H48" i="7" s="1"/>
  <c r="I48" i="7" s="1"/>
  <c r="J48" i="7" s="1"/>
  <c r="K48" i="7" s="1"/>
  <c r="L48" i="7" s="1"/>
  <c r="M48" i="7" s="1"/>
  <c r="N48" i="7" s="1"/>
  <c r="O48" i="7" s="1"/>
  <c r="P48" i="7" s="1"/>
  <c r="Q48" i="7" s="1"/>
  <c r="R48" i="7" s="1"/>
  <c r="S48" i="7" s="1"/>
  <c r="T48" i="7" s="1"/>
  <c r="U48" i="7" s="1"/>
  <c r="V48" i="7" s="1"/>
  <c r="W48" i="7" s="1"/>
  <c r="X48" i="7" s="1"/>
  <c r="Y48" i="7" s="1"/>
  <c r="Z48" i="7" s="1"/>
  <c r="AA48" i="7" s="1"/>
  <c r="AB48" i="7" s="1"/>
  <c r="AC48" i="7" s="1"/>
  <c r="AD48" i="7" s="1"/>
  <c r="AE48" i="7" s="1"/>
  <c r="AF48" i="7" s="1"/>
  <c r="AG48" i="7" s="1"/>
  <c r="AH48" i="7" s="1"/>
  <c r="AI48" i="7" s="1"/>
  <c r="AJ48" i="7" s="1"/>
  <c r="AK48" i="7" s="1"/>
  <c r="AL48" i="7" s="1"/>
  <c r="G10" i="7"/>
  <c r="H10" i="7" s="1"/>
  <c r="I10" i="7" s="1"/>
  <c r="J10" i="7" s="1"/>
  <c r="K10" i="7" s="1"/>
  <c r="L10" i="7" s="1"/>
  <c r="M10" i="7" s="1"/>
  <c r="N10" i="7" s="1"/>
  <c r="O10" i="7" s="1"/>
  <c r="P10" i="7" s="1"/>
  <c r="Q10" i="7" s="1"/>
  <c r="R10" i="7" s="1"/>
  <c r="S10" i="7" s="1"/>
  <c r="T10" i="7" s="1"/>
  <c r="U10" i="7" s="1"/>
  <c r="V10" i="7" s="1"/>
  <c r="W10" i="7" s="1"/>
  <c r="X10" i="7" s="1"/>
  <c r="Y10" i="7" s="1"/>
  <c r="Z10" i="7" s="1"/>
  <c r="AA10" i="7" s="1"/>
  <c r="AB10" i="7" s="1"/>
  <c r="AC10" i="7" s="1"/>
  <c r="AD10" i="7" s="1"/>
  <c r="AE10" i="7" s="1"/>
  <c r="AF10" i="7" s="1"/>
  <c r="AG10" i="7" s="1"/>
  <c r="AH10" i="7" s="1"/>
  <c r="AI10" i="7" s="1"/>
  <c r="AJ10" i="7" s="1"/>
  <c r="AK10" i="7" s="1"/>
  <c r="AL10" i="7" s="1"/>
  <c r="G20" i="7"/>
  <c r="H20" i="7" s="1"/>
  <c r="I20" i="7" s="1"/>
  <c r="J20" i="7" s="1"/>
  <c r="K20" i="7" s="1"/>
  <c r="L20" i="7" s="1"/>
  <c r="M20" i="7" s="1"/>
  <c r="N20" i="7" s="1"/>
  <c r="O20" i="7" s="1"/>
  <c r="P20" i="7" s="1"/>
  <c r="Q20" i="7" s="1"/>
  <c r="R20" i="7" s="1"/>
  <c r="S20" i="7" s="1"/>
  <c r="T20" i="7" s="1"/>
  <c r="U20" i="7" s="1"/>
  <c r="V20" i="7" s="1"/>
  <c r="W20" i="7" s="1"/>
  <c r="X20" i="7" s="1"/>
  <c r="Y20" i="7" s="1"/>
  <c r="Z20" i="7" s="1"/>
  <c r="AA20" i="7" s="1"/>
  <c r="AB20" i="7" s="1"/>
  <c r="AC20" i="7" s="1"/>
  <c r="AD20" i="7" s="1"/>
  <c r="AE20" i="7" s="1"/>
  <c r="AF20" i="7" s="1"/>
  <c r="AG20" i="7" s="1"/>
  <c r="AH20" i="7" s="1"/>
  <c r="AI20" i="7" s="1"/>
  <c r="AJ20" i="7" s="1"/>
  <c r="AK20" i="7" s="1"/>
  <c r="AL20" i="7" s="1"/>
  <c r="G30" i="7"/>
  <c r="H30" i="7" s="1"/>
  <c r="I30" i="7" s="1"/>
  <c r="J30" i="7" s="1"/>
  <c r="K30" i="7" s="1"/>
  <c r="L30" i="7" s="1"/>
  <c r="M30" i="7" s="1"/>
  <c r="N30" i="7" s="1"/>
  <c r="O30" i="7" s="1"/>
  <c r="P30" i="7" s="1"/>
  <c r="Q30" i="7" s="1"/>
  <c r="R30" i="7" s="1"/>
  <c r="S30" i="7" s="1"/>
  <c r="T30" i="7" s="1"/>
  <c r="U30" i="7" s="1"/>
  <c r="V30" i="7" s="1"/>
  <c r="W30" i="7" s="1"/>
  <c r="X30" i="7" s="1"/>
  <c r="Y30" i="7" s="1"/>
  <c r="Z30" i="7" s="1"/>
  <c r="AA30" i="7" s="1"/>
  <c r="AB30" i="7" s="1"/>
  <c r="AC30" i="7" s="1"/>
  <c r="AD30" i="7" s="1"/>
  <c r="AE30" i="7" s="1"/>
  <c r="AF30" i="7" s="1"/>
  <c r="AG30" i="7" s="1"/>
  <c r="AH30" i="7" s="1"/>
  <c r="AI30" i="7" s="1"/>
  <c r="AJ30" i="7" s="1"/>
  <c r="AK30" i="7" s="1"/>
  <c r="AL30" i="7" s="1"/>
  <c r="H43" i="7"/>
  <c r="I43" i="7" s="1"/>
  <c r="J43" i="7" s="1"/>
  <c r="K43" i="7" s="1"/>
  <c r="L43" i="7" s="1"/>
  <c r="M43" i="7" s="1"/>
  <c r="N43" i="7" s="1"/>
  <c r="O43" i="7" s="1"/>
  <c r="P43" i="7" s="1"/>
  <c r="Q43" i="7" s="1"/>
  <c r="R43" i="7" s="1"/>
  <c r="S43" i="7" s="1"/>
  <c r="T43" i="7" s="1"/>
  <c r="U43" i="7" s="1"/>
  <c r="V43" i="7" s="1"/>
  <c r="W43" i="7" s="1"/>
  <c r="X43" i="7" s="1"/>
  <c r="Y43" i="7" s="1"/>
  <c r="Z43" i="7" s="1"/>
  <c r="AA43" i="7" s="1"/>
  <c r="AB43" i="7" s="1"/>
  <c r="AC43" i="7" s="1"/>
  <c r="AD43" i="7" s="1"/>
  <c r="AE43" i="7" s="1"/>
  <c r="AF43" i="7" s="1"/>
  <c r="AG43" i="7" s="1"/>
  <c r="AH43" i="7" s="1"/>
  <c r="AI43" i="7" s="1"/>
  <c r="AJ43" i="7" s="1"/>
  <c r="H53" i="7"/>
  <c r="I53" i="7" s="1"/>
  <c r="J53" i="7" s="1"/>
  <c r="K53" i="7" s="1"/>
  <c r="L53" i="7" s="1"/>
  <c r="M53" i="7" s="1"/>
  <c r="N53" i="7" s="1"/>
  <c r="O53" i="7" s="1"/>
  <c r="P53" i="7" s="1"/>
  <c r="Q53" i="7" s="1"/>
  <c r="R53" i="7" s="1"/>
  <c r="S53" i="7" s="1"/>
  <c r="T53" i="7" s="1"/>
  <c r="U53" i="7" s="1"/>
  <c r="V53" i="7" s="1"/>
  <c r="W53" i="7" s="1"/>
  <c r="X53" i="7" s="1"/>
  <c r="Y53" i="7" s="1"/>
  <c r="Z53" i="7" s="1"/>
  <c r="AA53" i="7" s="1"/>
  <c r="AB53" i="7" s="1"/>
  <c r="AC53" i="7" s="1"/>
  <c r="AD53" i="7" s="1"/>
  <c r="AE53" i="7" s="1"/>
  <c r="AF53" i="7" s="1"/>
  <c r="AG53" i="7" s="1"/>
  <c r="AH53" i="7" s="1"/>
  <c r="AI53" i="7" s="1"/>
  <c r="AJ53" i="7" s="1"/>
  <c r="G62" i="7"/>
  <c r="H62" i="7" s="1"/>
  <c r="I62" i="7" s="1"/>
  <c r="J62" i="7" s="1"/>
  <c r="K62" i="7" s="1"/>
  <c r="L62" i="7" s="1"/>
  <c r="M62" i="7" s="1"/>
  <c r="N62" i="7" s="1"/>
  <c r="O62" i="7" s="1"/>
  <c r="P62" i="7" s="1"/>
  <c r="Q62" i="7" s="1"/>
  <c r="R62" i="7" s="1"/>
  <c r="S62" i="7" s="1"/>
  <c r="T62" i="7" s="1"/>
  <c r="U62" i="7" s="1"/>
  <c r="V62" i="7" s="1"/>
  <c r="W62" i="7" s="1"/>
  <c r="X62" i="7" s="1"/>
  <c r="Y62" i="7" s="1"/>
  <c r="Z62" i="7" s="1"/>
  <c r="AA62" i="7" s="1"/>
  <c r="AB62" i="7" s="1"/>
  <c r="AC62" i="7" s="1"/>
  <c r="AD62" i="7" s="1"/>
  <c r="AE62" i="7" s="1"/>
  <c r="AF62" i="7" s="1"/>
  <c r="AG62" i="7" s="1"/>
  <c r="AH62" i="7" s="1"/>
  <c r="AI62" i="7" s="1"/>
  <c r="AJ62" i="7" s="1"/>
  <c r="AK62" i="7" s="1"/>
  <c r="AL62" i="7" s="1"/>
  <c r="G64" i="7"/>
  <c r="H64" i="7" s="1"/>
  <c r="I64" i="7" s="1"/>
  <c r="J64" i="7" s="1"/>
  <c r="K64" i="7" s="1"/>
  <c r="L64" i="7" s="1"/>
  <c r="M64" i="7" s="1"/>
  <c r="N64" i="7" s="1"/>
  <c r="O64" i="7" s="1"/>
  <c r="P64" i="7" s="1"/>
  <c r="Q64" i="7" s="1"/>
  <c r="R64" i="7" s="1"/>
  <c r="S64" i="7" s="1"/>
  <c r="T64" i="7" s="1"/>
  <c r="U64" i="7" s="1"/>
  <c r="V64" i="7" s="1"/>
  <c r="W64" i="7" s="1"/>
  <c r="X64" i="7" s="1"/>
  <c r="Y64" i="7" s="1"/>
  <c r="Z64" i="7" s="1"/>
  <c r="AA64" i="7" s="1"/>
  <c r="AB64" i="7" s="1"/>
  <c r="AC64" i="7" s="1"/>
  <c r="AD64" i="7" s="1"/>
  <c r="AE64" i="7" s="1"/>
  <c r="AF64" i="7" s="1"/>
  <c r="AG64" i="7" s="1"/>
  <c r="AH64" i="7" s="1"/>
  <c r="AI64" i="7" s="1"/>
  <c r="AJ64" i="7" s="1"/>
  <c r="AK64" i="7" s="1"/>
  <c r="AL64" i="7" s="1"/>
  <c r="H75" i="7"/>
  <c r="I75" i="7" s="1"/>
  <c r="J75" i="7" s="1"/>
  <c r="K75" i="7" s="1"/>
  <c r="L75" i="7" s="1"/>
  <c r="M75" i="7" s="1"/>
  <c r="N75" i="7" s="1"/>
  <c r="O75" i="7" s="1"/>
  <c r="P75" i="7" s="1"/>
  <c r="Q75" i="7" s="1"/>
  <c r="R75" i="7" s="1"/>
  <c r="S75" i="7" s="1"/>
  <c r="T75" i="7" s="1"/>
  <c r="U75" i="7" s="1"/>
  <c r="V75" i="7" s="1"/>
  <c r="W75" i="7" s="1"/>
  <c r="X75" i="7" s="1"/>
  <c r="Y75" i="7" s="1"/>
  <c r="Z75" i="7" s="1"/>
  <c r="AA75" i="7" s="1"/>
  <c r="AB75" i="7" s="1"/>
  <c r="AC75" i="7" s="1"/>
  <c r="AD75" i="7" s="1"/>
  <c r="AE75" i="7" s="1"/>
  <c r="AF75" i="7" s="1"/>
  <c r="AG75" i="7" s="1"/>
  <c r="AH75" i="7" s="1"/>
  <c r="AI75" i="7" s="1"/>
  <c r="AJ75" i="7" s="1"/>
  <c r="H79" i="7"/>
  <c r="I79" i="7" s="1"/>
  <c r="J79" i="7" s="1"/>
  <c r="K79" i="7" s="1"/>
  <c r="L79" i="7" s="1"/>
  <c r="M79" i="7" s="1"/>
  <c r="N79" i="7" s="1"/>
  <c r="O79" i="7" s="1"/>
  <c r="P79" i="7" s="1"/>
  <c r="Q79" i="7" s="1"/>
  <c r="R79" i="7" s="1"/>
  <c r="S79" i="7" s="1"/>
  <c r="T79" i="7" s="1"/>
  <c r="U79" i="7" s="1"/>
  <c r="V79" i="7" s="1"/>
  <c r="W79" i="7" s="1"/>
  <c r="X79" i="7" s="1"/>
  <c r="Y79" i="7" s="1"/>
  <c r="Z79" i="7" s="1"/>
  <c r="AA79" i="7" s="1"/>
  <c r="AB79" i="7" s="1"/>
  <c r="AC79" i="7" s="1"/>
  <c r="AD79" i="7" s="1"/>
  <c r="AE79" i="7" s="1"/>
  <c r="AF79" i="7" s="1"/>
  <c r="AG79" i="7" s="1"/>
  <c r="AH79" i="7" s="1"/>
  <c r="AI79" i="7" s="1"/>
  <c r="AJ79" i="7" s="1"/>
  <c r="H85" i="7"/>
  <c r="I85" i="7" s="1"/>
  <c r="J85" i="7" s="1"/>
  <c r="K85" i="7" s="1"/>
  <c r="L85" i="7" s="1"/>
  <c r="M85" i="7" s="1"/>
  <c r="N85" i="7" s="1"/>
  <c r="O85" i="7" s="1"/>
  <c r="P85" i="7" s="1"/>
  <c r="Q85" i="7" s="1"/>
  <c r="R85" i="7" s="1"/>
  <c r="S85" i="7" s="1"/>
  <c r="T85" i="7" s="1"/>
  <c r="U85" i="7" s="1"/>
  <c r="V85" i="7" s="1"/>
  <c r="W85" i="7" s="1"/>
  <c r="X85" i="7" s="1"/>
  <c r="Y85" i="7" s="1"/>
  <c r="Z85" i="7" s="1"/>
  <c r="AA85" i="7" s="1"/>
  <c r="AB85" i="7" s="1"/>
  <c r="AC85" i="7" s="1"/>
  <c r="AD85" i="7" s="1"/>
  <c r="AE85" i="7" s="1"/>
  <c r="AF85" i="7" s="1"/>
  <c r="AG85" i="7" s="1"/>
  <c r="AH85" i="7" s="1"/>
  <c r="AI85" i="7" s="1"/>
  <c r="AJ85" i="7" s="1"/>
  <c r="G92" i="7"/>
  <c r="H92" i="7" s="1"/>
  <c r="I92" i="7" s="1"/>
  <c r="J92" i="7" s="1"/>
  <c r="K92" i="7" s="1"/>
  <c r="L92" i="7" s="1"/>
  <c r="M92" i="7" s="1"/>
  <c r="N92" i="7" s="1"/>
  <c r="O92" i="7" s="1"/>
  <c r="P92" i="7" s="1"/>
  <c r="Q92" i="7" s="1"/>
  <c r="R92" i="7" s="1"/>
  <c r="S92" i="7" s="1"/>
  <c r="T92" i="7" s="1"/>
  <c r="U92" i="7" s="1"/>
  <c r="V92" i="7" s="1"/>
  <c r="W92" i="7" s="1"/>
  <c r="X92" i="7" s="1"/>
  <c r="Y92" i="7" s="1"/>
  <c r="Z92" i="7" s="1"/>
  <c r="AA92" i="7" s="1"/>
  <c r="AB92" i="7" s="1"/>
  <c r="AC92" i="7" s="1"/>
  <c r="AD92" i="7" s="1"/>
  <c r="AE92" i="7" s="1"/>
  <c r="AF92" i="7" s="1"/>
  <c r="AG92" i="7" s="1"/>
  <c r="AH92" i="7" s="1"/>
  <c r="AI92" i="7" s="1"/>
  <c r="AJ92" i="7" s="1"/>
  <c r="AK92" i="7" s="1"/>
  <c r="AL92" i="7" s="1"/>
  <c r="H95" i="7"/>
  <c r="I95" i="7" s="1"/>
  <c r="J95" i="7" s="1"/>
  <c r="K95" i="7" s="1"/>
  <c r="L95" i="7" s="1"/>
  <c r="M95" i="7" s="1"/>
  <c r="N95" i="7" s="1"/>
  <c r="O95" i="7" s="1"/>
  <c r="P95" i="7" s="1"/>
  <c r="Q95" i="7" s="1"/>
  <c r="R95" i="7" s="1"/>
  <c r="S95" i="7" s="1"/>
  <c r="T95" i="7" s="1"/>
  <c r="U95" i="7" s="1"/>
  <c r="V95" i="7" s="1"/>
  <c r="W95" i="7" s="1"/>
  <c r="X95" i="7" s="1"/>
  <c r="Y95" i="7" s="1"/>
  <c r="Z95" i="7" s="1"/>
  <c r="AA95" i="7" s="1"/>
  <c r="AB95" i="7" s="1"/>
  <c r="AC95" i="7" s="1"/>
  <c r="AD95" i="7" s="1"/>
  <c r="AE95" i="7" s="1"/>
  <c r="AF95" i="7" s="1"/>
  <c r="AG95" i="7" s="1"/>
  <c r="AH95" i="7" s="1"/>
  <c r="AI95" i="7" s="1"/>
  <c r="AJ95" i="7" s="1"/>
  <c r="G38" i="7"/>
  <c r="H38" i="7" s="1"/>
  <c r="I38" i="7" s="1"/>
  <c r="J38" i="7" s="1"/>
  <c r="K38" i="7" s="1"/>
  <c r="L38" i="7" s="1"/>
  <c r="M38" i="7" s="1"/>
  <c r="N38" i="7" s="1"/>
  <c r="O38" i="7" s="1"/>
  <c r="P38" i="7" s="1"/>
  <c r="Q38" i="7" s="1"/>
  <c r="R38" i="7" s="1"/>
  <c r="S38" i="7" s="1"/>
  <c r="T38" i="7" s="1"/>
  <c r="U38" i="7" s="1"/>
  <c r="V38" i="7" s="1"/>
  <c r="W38" i="7" s="1"/>
  <c r="X38" i="7" s="1"/>
  <c r="Y38" i="7" s="1"/>
  <c r="Z38" i="7" s="1"/>
  <c r="AA38" i="7" s="1"/>
  <c r="AB38" i="7" s="1"/>
  <c r="AC38" i="7" s="1"/>
  <c r="AD38" i="7" s="1"/>
  <c r="AE38" i="7" s="1"/>
  <c r="AF38" i="7" s="1"/>
  <c r="AG38" i="7" s="1"/>
  <c r="AH38" i="7" s="1"/>
  <c r="AI38" i="7" s="1"/>
  <c r="AJ38" i="7" s="1"/>
  <c r="AK38" i="7" s="1"/>
  <c r="AL38" i="7" s="1"/>
  <c r="H14" i="7"/>
  <c r="I14" i="7" s="1"/>
  <c r="J14" i="7" s="1"/>
  <c r="K14" i="7" s="1"/>
  <c r="L14" i="7" s="1"/>
  <c r="M14" i="7" s="1"/>
  <c r="N14" i="7" s="1"/>
  <c r="O14" i="7" s="1"/>
  <c r="P14" i="7" s="1"/>
  <c r="Q14" i="7" s="1"/>
  <c r="R14" i="7" s="1"/>
  <c r="S14" i="7" s="1"/>
  <c r="T14" i="7" s="1"/>
  <c r="U14" i="7" s="1"/>
  <c r="V14" i="7" s="1"/>
  <c r="W14" i="7" s="1"/>
  <c r="X14" i="7" s="1"/>
  <c r="Y14" i="7" s="1"/>
  <c r="Z14" i="7" s="1"/>
  <c r="AA14" i="7" s="1"/>
  <c r="AB14" i="7" s="1"/>
  <c r="AC14" i="7" s="1"/>
  <c r="AD14" i="7" s="1"/>
  <c r="AE14" i="7" s="1"/>
  <c r="AF14" i="7" s="1"/>
  <c r="AG14" i="7" s="1"/>
  <c r="AH14" i="7" s="1"/>
  <c r="AI14" i="7" s="1"/>
  <c r="AJ14" i="7" s="1"/>
  <c r="AK14" i="7" s="1"/>
  <c r="AL14" i="7" s="1"/>
  <c r="G16" i="7"/>
  <c r="H16" i="7" s="1"/>
  <c r="I16" i="7" s="1"/>
  <c r="J16" i="7" s="1"/>
  <c r="K16" i="7" s="1"/>
  <c r="L16" i="7" s="1"/>
  <c r="M16" i="7" s="1"/>
  <c r="N16" i="7" s="1"/>
  <c r="O16" i="7" s="1"/>
  <c r="P16" i="7" s="1"/>
  <c r="Q16" i="7" s="1"/>
  <c r="R16" i="7" s="1"/>
  <c r="S16" i="7" s="1"/>
  <c r="T16" i="7" s="1"/>
  <c r="U16" i="7" s="1"/>
  <c r="V16" i="7" s="1"/>
  <c r="W16" i="7" s="1"/>
  <c r="X16" i="7" s="1"/>
  <c r="Y16" i="7" s="1"/>
  <c r="Z16" i="7" s="1"/>
  <c r="AA16" i="7" s="1"/>
  <c r="AB16" i="7" s="1"/>
  <c r="AC16" i="7" s="1"/>
  <c r="AD16" i="7" s="1"/>
  <c r="AE16" i="7" s="1"/>
  <c r="AF16" i="7" s="1"/>
  <c r="AG16" i="7" s="1"/>
  <c r="AH16" i="7" s="1"/>
  <c r="AI16" i="7" s="1"/>
  <c r="AJ16" i="7" s="1"/>
  <c r="AK16" i="7" s="1"/>
  <c r="AL16" i="7" s="1"/>
  <c r="G78" i="7"/>
  <c r="H78" i="7" s="1"/>
  <c r="I78" i="7" s="1"/>
  <c r="J78" i="7" s="1"/>
  <c r="K78" i="7" s="1"/>
  <c r="L78" i="7" s="1"/>
  <c r="M78" i="7" s="1"/>
  <c r="N78" i="7" s="1"/>
  <c r="O78" i="7" s="1"/>
  <c r="P78" i="7" s="1"/>
  <c r="Q78" i="7" s="1"/>
  <c r="R78" i="7" s="1"/>
  <c r="S78" i="7" s="1"/>
  <c r="T78" i="7" s="1"/>
  <c r="U78" i="7" s="1"/>
  <c r="V78" i="7" s="1"/>
  <c r="W78" i="7" s="1"/>
  <c r="X78" i="7" s="1"/>
  <c r="Y78" i="7" s="1"/>
  <c r="Z78" i="7" s="1"/>
  <c r="AA78" i="7" s="1"/>
  <c r="AB78" i="7" s="1"/>
  <c r="AC78" i="7" s="1"/>
  <c r="AD78" i="7" s="1"/>
  <c r="AE78" i="7" s="1"/>
  <c r="AF78" i="7" s="1"/>
  <c r="AG78" i="7" s="1"/>
  <c r="AH78" i="7" s="1"/>
  <c r="AI78" i="7" s="1"/>
  <c r="AJ78" i="7" s="1"/>
  <c r="AK78" i="7" s="1"/>
  <c r="AL78" i="7" s="1"/>
  <c r="H5" i="7"/>
  <c r="I5" i="7" s="1"/>
  <c r="J5" i="7" s="1"/>
  <c r="K5" i="7" s="1"/>
  <c r="L5" i="7" s="1"/>
  <c r="M5" i="7" s="1"/>
  <c r="N5" i="7" s="1"/>
  <c r="O5" i="7" s="1"/>
  <c r="P5" i="7" s="1"/>
  <c r="Q5" i="7" s="1"/>
  <c r="R5" i="7" s="1"/>
  <c r="S5" i="7" s="1"/>
  <c r="T5" i="7" s="1"/>
  <c r="U5" i="7" s="1"/>
  <c r="V5" i="7" s="1"/>
  <c r="W5" i="7" s="1"/>
  <c r="X5" i="7" s="1"/>
  <c r="Y5" i="7" s="1"/>
  <c r="Z5" i="7" s="1"/>
  <c r="AA5" i="7" s="1"/>
  <c r="AB5" i="7" s="1"/>
  <c r="AC5" i="7" s="1"/>
  <c r="AD5" i="7" s="1"/>
  <c r="AE5" i="7" s="1"/>
  <c r="AF5" i="7" s="1"/>
  <c r="AG5" i="7" s="1"/>
  <c r="AH5" i="7" s="1"/>
  <c r="AI5" i="7" s="1"/>
  <c r="AJ5" i="7" s="1"/>
  <c r="G40" i="7"/>
  <c r="H40" i="7" s="1"/>
  <c r="I40" i="7" s="1"/>
  <c r="J40" i="7" s="1"/>
  <c r="K40" i="7" s="1"/>
  <c r="L40" i="7" s="1"/>
  <c r="M40" i="7" s="1"/>
  <c r="N40" i="7" s="1"/>
  <c r="O40" i="7" s="1"/>
  <c r="P40" i="7" s="1"/>
  <c r="Q40" i="7" s="1"/>
  <c r="R40" i="7" s="1"/>
  <c r="S40" i="7" s="1"/>
  <c r="T40" i="7" s="1"/>
  <c r="U40" i="7" s="1"/>
  <c r="V40" i="7" s="1"/>
  <c r="W40" i="7" s="1"/>
  <c r="X40" i="7" s="1"/>
  <c r="Y40" i="7" s="1"/>
  <c r="Z40" i="7" s="1"/>
  <c r="AA40" i="7" s="1"/>
  <c r="AB40" i="7" s="1"/>
  <c r="AC40" i="7" s="1"/>
  <c r="AD40" i="7" s="1"/>
  <c r="AE40" i="7" s="1"/>
  <c r="AF40" i="7" s="1"/>
  <c r="AG40" i="7" s="1"/>
  <c r="AH40" i="7" s="1"/>
  <c r="AI40" i="7" s="1"/>
  <c r="AJ40" i="7" s="1"/>
  <c r="AK40" i="7" s="1"/>
  <c r="AL40" i="7" s="1"/>
  <c r="G98" i="7"/>
  <c r="H98" i="7" s="1"/>
  <c r="I98" i="7" s="1"/>
  <c r="J98" i="7" s="1"/>
  <c r="K98" i="7" s="1"/>
  <c r="L98" i="7" s="1"/>
  <c r="M98" i="7" s="1"/>
  <c r="N98" i="7" s="1"/>
  <c r="O98" i="7" s="1"/>
  <c r="P98" i="7" s="1"/>
  <c r="Q98" i="7" s="1"/>
  <c r="R98" i="7" s="1"/>
  <c r="S98" i="7" s="1"/>
  <c r="T98" i="7" s="1"/>
  <c r="U98" i="7" s="1"/>
  <c r="V98" i="7" s="1"/>
  <c r="W98" i="7" s="1"/>
  <c r="X98" i="7" s="1"/>
  <c r="Y98" i="7" s="1"/>
  <c r="Z98" i="7" s="1"/>
  <c r="AA98" i="7" s="1"/>
  <c r="AB98" i="7" s="1"/>
  <c r="AC98" i="7" s="1"/>
  <c r="AD98" i="7" s="1"/>
  <c r="AE98" i="7" s="1"/>
  <c r="AF98" i="7" s="1"/>
  <c r="AG98" i="7" s="1"/>
  <c r="AH98" i="7" s="1"/>
  <c r="AI98" i="7" s="1"/>
  <c r="AJ98" i="7" s="1"/>
  <c r="AK98" i="7" s="1"/>
  <c r="AL98" i="7" s="1"/>
  <c r="G36" i="7"/>
  <c r="G12" i="7"/>
  <c r="G4" i="7"/>
  <c r="H3" i="7"/>
  <c r="I3" i="7" s="1"/>
  <c r="J3" i="7" s="1"/>
  <c r="K3" i="7" s="1"/>
  <c r="L3" i="7" s="1"/>
  <c r="M3" i="7" s="1"/>
  <c r="N3" i="7" s="1"/>
  <c r="O3" i="7" s="1"/>
  <c r="P3" i="7" s="1"/>
  <c r="Q3" i="7" s="1"/>
  <c r="R3" i="7" s="1"/>
  <c r="S3" i="7" s="1"/>
  <c r="T3" i="7" s="1"/>
  <c r="U3" i="7" s="1"/>
  <c r="V3" i="7" s="1"/>
  <c r="W3" i="7" s="1"/>
  <c r="X3" i="7" s="1"/>
  <c r="Y3" i="7" s="1"/>
  <c r="Z3" i="7" s="1"/>
  <c r="AA3" i="7" s="1"/>
  <c r="AB3" i="7" s="1"/>
  <c r="AC3" i="7" s="1"/>
  <c r="AD3" i="7" s="1"/>
  <c r="AE3" i="7" s="1"/>
  <c r="AF3" i="7" s="1"/>
  <c r="AG3" i="7" s="1"/>
  <c r="AH3" i="7" s="1"/>
  <c r="AI3" i="7" s="1"/>
  <c r="AJ3" i="7" s="1"/>
  <c r="I22" i="7"/>
  <c r="J22" i="7" s="1"/>
  <c r="K22" i="7" s="1"/>
  <c r="L22" i="7" s="1"/>
  <c r="M22" i="7" s="1"/>
  <c r="N22" i="7" s="1"/>
  <c r="O22" i="7" s="1"/>
  <c r="P22" i="7" s="1"/>
  <c r="Q22" i="7" s="1"/>
  <c r="R22" i="7" s="1"/>
  <c r="S22" i="7" s="1"/>
  <c r="T22" i="7" s="1"/>
  <c r="U22" i="7" s="1"/>
  <c r="V22" i="7" s="1"/>
  <c r="W22" i="7" s="1"/>
  <c r="X22" i="7" s="1"/>
  <c r="Y22" i="7" s="1"/>
  <c r="Z22" i="7" s="1"/>
  <c r="AA22" i="7" s="1"/>
  <c r="AB22" i="7" s="1"/>
  <c r="AC22" i="7" s="1"/>
  <c r="AD22" i="7" s="1"/>
  <c r="AE22" i="7" s="1"/>
  <c r="AF22" i="7" s="1"/>
  <c r="AG22" i="7" s="1"/>
  <c r="AH22" i="7" s="1"/>
  <c r="AI22" i="7" s="1"/>
  <c r="AJ22" i="7" s="1"/>
  <c r="AK22" i="7" s="1"/>
  <c r="AL22" i="7" s="1"/>
  <c r="H11" i="7"/>
  <c r="I11" i="7" s="1"/>
  <c r="J11" i="7" s="1"/>
  <c r="K11" i="7" s="1"/>
  <c r="L11" i="7" s="1"/>
  <c r="M11" i="7" s="1"/>
  <c r="N11" i="7" s="1"/>
  <c r="O11" i="7" s="1"/>
  <c r="P11" i="7" s="1"/>
  <c r="Q11" i="7" s="1"/>
  <c r="R11" i="7" s="1"/>
  <c r="S11" i="7" s="1"/>
  <c r="T11" i="7" s="1"/>
  <c r="U11" i="7" s="1"/>
  <c r="V11" i="7" s="1"/>
  <c r="W11" i="7" s="1"/>
  <c r="X11" i="7" s="1"/>
  <c r="Y11" i="7" s="1"/>
  <c r="Z11" i="7" s="1"/>
  <c r="AA11" i="7" s="1"/>
  <c r="AB11" i="7" s="1"/>
  <c r="AC11" i="7" s="1"/>
  <c r="AD11" i="7" s="1"/>
  <c r="AE11" i="7" s="1"/>
  <c r="AF11" i="7" s="1"/>
  <c r="AG11" i="7" s="1"/>
  <c r="AH11" i="7" s="1"/>
  <c r="AI11" i="7" s="1"/>
  <c r="AJ11" i="7" s="1"/>
  <c r="G24" i="7"/>
  <c r="H24" i="7" s="1"/>
  <c r="I24" i="7" s="1"/>
  <c r="J24" i="7" s="1"/>
  <c r="K24" i="7" s="1"/>
  <c r="L24" i="7" s="1"/>
  <c r="M24" i="7" s="1"/>
  <c r="N24" i="7" s="1"/>
  <c r="O24" i="7" s="1"/>
  <c r="P24" i="7" s="1"/>
  <c r="Q24" i="7" s="1"/>
  <c r="R24" i="7" s="1"/>
  <c r="S24" i="7" s="1"/>
  <c r="T24" i="7" s="1"/>
  <c r="U24" i="7" s="1"/>
  <c r="V24" i="7" s="1"/>
  <c r="W24" i="7" s="1"/>
  <c r="X24" i="7" s="1"/>
  <c r="Y24" i="7" s="1"/>
  <c r="Z24" i="7" s="1"/>
  <c r="AA24" i="7" s="1"/>
  <c r="AB24" i="7" s="1"/>
  <c r="AC24" i="7" s="1"/>
  <c r="AD24" i="7" s="1"/>
  <c r="AE24" i="7" s="1"/>
  <c r="AF24" i="7" s="1"/>
  <c r="AG24" i="7" s="1"/>
  <c r="AH24" i="7" s="1"/>
  <c r="AI24" i="7" s="1"/>
  <c r="AJ24" i="7" s="1"/>
  <c r="AK24" i="7" s="1"/>
  <c r="AL24" i="7" s="1"/>
  <c r="H27" i="7"/>
  <c r="I27" i="7" s="1"/>
  <c r="J27" i="7" s="1"/>
  <c r="K27" i="7" s="1"/>
  <c r="L27" i="7" s="1"/>
  <c r="M27" i="7" s="1"/>
  <c r="N27" i="7" s="1"/>
  <c r="O27" i="7" s="1"/>
  <c r="P27" i="7" s="1"/>
  <c r="Q27" i="7" s="1"/>
  <c r="R27" i="7" s="1"/>
  <c r="S27" i="7" s="1"/>
  <c r="T27" i="7" s="1"/>
  <c r="U27" i="7" s="1"/>
  <c r="V27" i="7" s="1"/>
  <c r="W27" i="7" s="1"/>
  <c r="X27" i="7" s="1"/>
  <c r="Y27" i="7" s="1"/>
  <c r="Z27" i="7" s="1"/>
  <c r="AA27" i="7" s="1"/>
  <c r="AB27" i="7" s="1"/>
  <c r="AC27" i="7" s="1"/>
  <c r="AD27" i="7" s="1"/>
  <c r="AE27" i="7" s="1"/>
  <c r="AF27" i="7" s="1"/>
  <c r="AG27" i="7" s="1"/>
  <c r="AH27" i="7" s="1"/>
  <c r="AI27" i="7" s="1"/>
  <c r="AJ27" i="7" s="1"/>
  <c r="G28" i="7"/>
  <c r="G32" i="7"/>
  <c r="H32" i="7" s="1"/>
  <c r="I32" i="7" s="1"/>
  <c r="J32" i="7" s="1"/>
  <c r="K32" i="7" s="1"/>
  <c r="L32" i="7" s="1"/>
  <c r="M32" i="7" s="1"/>
  <c r="N32" i="7" s="1"/>
  <c r="O32" i="7" s="1"/>
  <c r="P32" i="7" s="1"/>
  <c r="Q32" i="7" s="1"/>
  <c r="R32" i="7" s="1"/>
  <c r="S32" i="7" s="1"/>
  <c r="T32" i="7" s="1"/>
  <c r="U32" i="7" s="1"/>
  <c r="V32" i="7" s="1"/>
  <c r="W32" i="7" s="1"/>
  <c r="X32" i="7" s="1"/>
  <c r="Y32" i="7" s="1"/>
  <c r="Z32" i="7" s="1"/>
  <c r="AA32" i="7" s="1"/>
  <c r="AB32" i="7" s="1"/>
  <c r="AC32" i="7" s="1"/>
  <c r="AD32" i="7" s="1"/>
  <c r="AE32" i="7" s="1"/>
  <c r="AF32" i="7" s="1"/>
  <c r="AG32" i="7" s="1"/>
  <c r="AH32" i="7" s="1"/>
  <c r="AI32" i="7" s="1"/>
  <c r="AJ32" i="7" s="1"/>
  <c r="AK32" i="7" s="1"/>
  <c r="AL32" i="7" s="1"/>
  <c r="H35" i="7"/>
  <c r="I35" i="7" s="1"/>
  <c r="J35" i="7" s="1"/>
  <c r="K35" i="7" s="1"/>
  <c r="L35" i="7" s="1"/>
  <c r="M35" i="7" s="1"/>
  <c r="N35" i="7" s="1"/>
  <c r="O35" i="7" s="1"/>
  <c r="P35" i="7" s="1"/>
  <c r="Q35" i="7" s="1"/>
  <c r="R35" i="7" s="1"/>
  <c r="S35" i="7" s="1"/>
  <c r="T35" i="7" s="1"/>
  <c r="U35" i="7" s="1"/>
  <c r="V35" i="7" s="1"/>
  <c r="W35" i="7" s="1"/>
  <c r="X35" i="7" s="1"/>
  <c r="Y35" i="7" s="1"/>
  <c r="Z35" i="7" s="1"/>
  <c r="AA35" i="7" s="1"/>
  <c r="AB35" i="7" s="1"/>
  <c r="AC35" i="7" s="1"/>
  <c r="AD35" i="7" s="1"/>
  <c r="AE35" i="7" s="1"/>
  <c r="AF35" i="7" s="1"/>
  <c r="AG35" i="7" s="1"/>
  <c r="AH35" i="7" s="1"/>
  <c r="AI35" i="7" s="1"/>
  <c r="AJ35" i="7" s="1"/>
  <c r="G52" i="7"/>
  <c r="H51" i="7"/>
  <c r="I51" i="7" s="1"/>
  <c r="J51" i="7" s="1"/>
  <c r="K51" i="7" s="1"/>
  <c r="L51" i="7" s="1"/>
  <c r="M51" i="7" s="1"/>
  <c r="N51" i="7" s="1"/>
  <c r="O51" i="7" s="1"/>
  <c r="P51" i="7" s="1"/>
  <c r="Q51" i="7" s="1"/>
  <c r="R51" i="7" s="1"/>
  <c r="S51" i="7" s="1"/>
  <c r="T51" i="7" s="1"/>
  <c r="U51" i="7" s="1"/>
  <c r="V51" i="7" s="1"/>
  <c r="W51" i="7" s="1"/>
  <c r="X51" i="7" s="1"/>
  <c r="Y51" i="7" s="1"/>
  <c r="Z51" i="7" s="1"/>
  <c r="AA51" i="7" s="1"/>
  <c r="AB51" i="7" s="1"/>
  <c r="AC51" i="7" s="1"/>
  <c r="AD51" i="7" s="1"/>
  <c r="AE51" i="7" s="1"/>
  <c r="AF51" i="7" s="1"/>
  <c r="AG51" i="7" s="1"/>
  <c r="AH51" i="7" s="1"/>
  <c r="AI51" i="7" s="1"/>
  <c r="AJ51" i="7" s="1"/>
  <c r="G42" i="7"/>
  <c r="H42" i="7" s="1"/>
  <c r="I42" i="7" s="1"/>
  <c r="J42" i="7" s="1"/>
  <c r="K42" i="7" s="1"/>
  <c r="L42" i="7" s="1"/>
  <c r="M42" i="7" s="1"/>
  <c r="N42" i="7" s="1"/>
  <c r="O42" i="7" s="1"/>
  <c r="P42" i="7" s="1"/>
  <c r="Q42" i="7" s="1"/>
  <c r="R42" i="7" s="1"/>
  <c r="S42" i="7" s="1"/>
  <c r="T42" i="7" s="1"/>
  <c r="U42" i="7" s="1"/>
  <c r="V42" i="7" s="1"/>
  <c r="W42" i="7" s="1"/>
  <c r="X42" i="7" s="1"/>
  <c r="Y42" i="7" s="1"/>
  <c r="Z42" i="7" s="1"/>
  <c r="AA42" i="7" s="1"/>
  <c r="AB42" i="7" s="1"/>
  <c r="AC42" i="7" s="1"/>
  <c r="AD42" i="7" s="1"/>
  <c r="AE42" i="7" s="1"/>
  <c r="AF42" i="7" s="1"/>
  <c r="AG42" i="7" s="1"/>
  <c r="AH42" i="7" s="1"/>
  <c r="AI42" i="7" s="1"/>
  <c r="AJ42" i="7" s="1"/>
  <c r="AK42" i="7" s="1"/>
  <c r="AL42" i="7" s="1"/>
  <c r="G46" i="7"/>
  <c r="H46" i="7" s="1"/>
  <c r="I46" i="7" s="1"/>
  <c r="J46" i="7" s="1"/>
  <c r="K46" i="7" s="1"/>
  <c r="L46" i="7" s="1"/>
  <c r="M46" i="7" s="1"/>
  <c r="N46" i="7" s="1"/>
  <c r="O46" i="7" s="1"/>
  <c r="P46" i="7" s="1"/>
  <c r="Q46" i="7" s="1"/>
  <c r="R46" i="7" s="1"/>
  <c r="S46" i="7" s="1"/>
  <c r="T46" i="7" s="1"/>
  <c r="U46" i="7" s="1"/>
  <c r="V46" i="7" s="1"/>
  <c r="W46" i="7" s="1"/>
  <c r="X46" i="7" s="1"/>
  <c r="Y46" i="7" s="1"/>
  <c r="Z46" i="7" s="1"/>
  <c r="AA46" i="7" s="1"/>
  <c r="AB46" i="7" s="1"/>
  <c r="AC46" i="7" s="1"/>
  <c r="AD46" i="7" s="1"/>
  <c r="AE46" i="7" s="1"/>
  <c r="AF46" i="7" s="1"/>
  <c r="AG46" i="7" s="1"/>
  <c r="AH46" i="7" s="1"/>
  <c r="AI46" i="7" s="1"/>
  <c r="AJ46" i="7" s="1"/>
  <c r="AK46" i="7" s="1"/>
  <c r="AL46" i="7" s="1"/>
  <c r="I56" i="7"/>
  <c r="J56" i="7" s="1"/>
  <c r="K56" i="7" s="1"/>
  <c r="L56" i="7" s="1"/>
  <c r="M56" i="7" s="1"/>
  <c r="N56" i="7" s="1"/>
  <c r="O56" i="7" s="1"/>
  <c r="P56" i="7" s="1"/>
  <c r="Q56" i="7" s="1"/>
  <c r="R56" i="7" s="1"/>
  <c r="S56" i="7" s="1"/>
  <c r="T56" i="7" s="1"/>
  <c r="U56" i="7" s="1"/>
  <c r="V56" i="7" s="1"/>
  <c r="W56" i="7" s="1"/>
  <c r="X56" i="7" s="1"/>
  <c r="Y56" i="7" s="1"/>
  <c r="Z56" i="7" s="1"/>
  <c r="AA56" i="7" s="1"/>
  <c r="AB56" i="7" s="1"/>
  <c r="AC56" i="7" s="1"/>
  <c r="AD56" i="7" s="1"/>
  <c r="AE56" i="7" s="1"/>
  <c r="AF56" i="7" s="1"/>
  <c r="AG56" i="7" s="1"/>
  <c r="AH56" i="7" s="1"/>
  <c r="AI56" i="7" s="1"/>
  <c r="AJ56" i="7" s="1"/>
  <c r="AK56" i="7" s="1"/>
  <c r="AL56" i="7" s="1"/>
  <c r="G58" i="7"/>
  <c r="H58" i="7" s="1"/>
  <c r="I58" i="7" s="1"/>
  <c r="J58" i="7" s="1"/>
  <c r="K58" i="7" s="1"/>
  <c r="L58" i="7" s="1"/>
  <c r="M58" i="7" s="1"/>
  <c r="N58" i="7" s="1"/>
  <c r="O58" i="7" s="1"/>
  <c r="P58" i="7" s="1"/>
  <c r="Q58" i="7" s="1"/>
  <c r="R58" i="7" s="1"/>
  <c r="S58" i="7" s="1"/>
  <c r="T58" i="7" s="1"/>
  <c r="U58" i="7" s="1"/>
  <c r="V58" i="7" s="1"/>
  <c r="W58" i="7" s="1"/>
  <c r="X58" i="7" s="1"/>
  <c r="Y58" i="7" s="1"/>
  <c r="Z58" i="7" s="1"/>
  <c r="AA58" i="7" s="1"/>
  <c r="AB58" i="7" s="1"/>
  <c r="AC58" i="7" s="1"/>
  <c r="AD58" i="7" s="1"/>
  <c r="AE58" i="7" s="1"/>
  <c r="AF58" i="7" s="1"/>
  <c r="AG58" i="7" s="1"/>
  <c r="AH58" i="7" s="1"/>
  <c r="AI58" i="7" s="1"/>
  <c r="AJ58" i="7" s="1"/>
  <c r="AK58" i="7" s="1"/>
  <c r="AL58" i="7" s="1"/>
  <c r="H73" i="7"/>
  <c r="I73" i="7" s="1"/>
  <c r="J73" i="7" s="1"/>
  <c r="K73" i="7" s="1"/>
  <c r="L73" i="7" s="1"/>
  <c r="M73" i="7" s="1"/>
  <c r="N73" i="7" s="1"/>
  <c r="O73" i="7" s="1"/>
  <c r="P73" i="7" s="1"/>
  <c r="Q73" i="7" s="1"/>
  <c r="R73" i="7" s="1"/>
  <c r="S73" i="7" s="1"/>
  <c r="T73" i="7" s="1"/>
  <c r="U73" i="7" s="1"/>
  <c r="V73" i="7" s="1"/>
  <c r="W73" i="7" s="1"/>
  <c r="X73" i="7" s="1"/>
  <c r="Y73" i="7" s="1"/>
  <c r="Z73" i="7" s="1"/>
  <c r="AA73" i="7" s="1"/>
  <c r="AB73" i="7" s="1"/>
  <c r="AC73" i="7" s="1"/>
  <c r="AD73" i="7" s="1"/>
  <c r="AE73" i="7" s="1"/>
  <c r="AF73" i="7" s="1"/>
  <c r="AG73" i="7" s="1"/>
  <c r="AH73" i="7" s="1"/>
  <c r="AI73" i="7" s="1"/>
  <c r="AJ73" i="7" s="1"/>
  <c r="G74" i="7"/>
  <c r="G70" i="7"/>
  <c r="H70" i="7" s="1"/>
  <c r="I70" i="7" s="1"/>
  <c r="J70" i="7" s="1"/>
  <c r="K70" i="7" s="1"/>
  <c r="L70" i="7" s="1"/>
  <c r="M70" i="7" s="1"/>
  <c r="N70" i="7" s="1"/>
  <c r="O70" i="7" s="1"/>
  <c r="P70" i="7" s="1"/>
  <c r="Q70" i="7" s="1"/>
  <c r="R70" i="7" s="1"/>
  <c r="S70" i="7" s="1"/>
  <c r="T70" i="7" s="1"/>
  <c r="U70" i="7" s="1"/>
  <c r="V70" i="7" s="1"/>
  <c r="W70" i="7" s="1"/>
  <c r="X70" i="7" s="1"/>
  <c r="Y70" i="7" s="1"/>
  <c r="Z70" i="7" s="1"/>
  <c r="AA70" i="7" s="1"/>
  <c r="AB70" i="7" s="1"/>
  <c r="AC70" i="7" s="1"/>
  <c r="AD70" i="7" s="1"/>
  <c r="AE70" i="7" s="1"/>
  <c r="AF70" i="7" s="1"/>
  <c r="AG70" i="7" s="1"/>
  <c r="AH70" i="7" s="1"/>
  <c r="AI70" i="7" s="1"/>
  <c r="AJ70" i="7" s="1"/>
  <c r="AK70" i="7" s="1"/>
  <c r="AL70" i="7" s="1"/>
  <c r="I84" i="7"/>
  <c r="J84" i="7" s="1"/>
  <c r="K84" i="7" s="1"/>
  <c r="L84" i="7" s="1"/>
  <c r="M84" i="7" s="1"/>
  <c r="N84" i="7" s="1"/>
  <c r="O84" i="7" s="1"/>
  <c r="P84" i="7" s="1"/>
  <c r="Q84" i="7" s="1"/>
  <c r="R84" i="7" s="1"/>
  <c r="S84" i="7" s="1"/>
  <c r="T84" i="7" s="1"/>
  <c r="U84" i="7" s="1"/>
  <c r="V84" i="7" s="1"/>
  <c r="W84" i="7" s="1"/>
  <c r="X84" i="7" s="1"/>
  <c r="Y84" i="7" s="1"/>
  <c r="Z84" i="7" s="1"/>
  <c r="AA84" i="7" s="1"/>
  <c r="AB84" i="7" s="1"/>
  <c r="AC84" i="7" s="1"/>
  <c r="AD84" i="7" s="1"/>
  <c r="AE84" i="7" s="1"/>
  <c r="AF84" i="7" s="1"/>
  <c r="AG84" i="7" s="1"/>
  <c r="AH84" i="7" s="1"/>
  <c r="AI84" i="7" s="1"/>
  <c r="AJ84" i="7" s="1"/>
  <c r="AK84" i="7" s="1"/>
  <c r="AL84" i="7" s="1"/>
  <c r="G82" i="7"/>
  <c r="H81" i="7"/>
  <c r="I81" i="7" s="1"/>
  <c r="J81" i="7" s="1"/>
  <c r="K81" i="7" s="1"/>
  <c r="L81" i="7" s="1"/>
  <c r="M81" i="7" s="1"/>
  <c r="N81" i="7" s="1"/>
  <c r="O81" i="7" s="1"/>
  <c r="P81" i="7" s="1"/>
  <c r="Q81" i="7" s="1"/>
  <c r="R81" i="7" s="1"/>
  <c r="S81" i="7" s="1"/>
  <c r="T81" i="7" s="1"/>
  <c r="U81" i="7" s="1"/>
  <c r="V81" i="7" s="1"/>
  <c r="W81" i="7" s="1"/>
  <c r="X81" i="7" s="1"/>
  <c r="Y81" i="7" s="1"/>
  <c r="Z81" i="7" s="1"/>
  <c r="AA81" i="7" s="1"/>
  <c r="AB81" i="7" s="1"/>
  <c r="AC81" i="7" s="1"/>
  <c r="AD81" i="7" s="1"/>
  <c r="AE81" i="7" s="1"/>
  <c r="AF81" i="7" s="1"/>
  <c r="AG81" i="7" s="1"/>
  <c r="AH81" i="7" s="1"/>
  <c r="AI81" i="7" s="1"/>
  <c r="AJ81" i="7" s="1"/>
  <c r="H93" i="7"/>
  <c r="I93" i="7" s="1"/>
  <c r="J93" i="7" s="1"/>
  <c r="K93" i="7" s="1"/>
  <c r="L93" i="7" s="1"/>
  <c r="M93" i="7" s="1"/>
  <c r="N93" i="7" s="1"/>
  <c r="O93" i="7" s="1"/>
  <c r="P93" i="7" s="1"/>
  <c r="Q93" i="7" s="1"/>
  <c r="R93" i="7" s="1"/>
  <c r="S93" i="7" s="1"/>
  <c r="T93" i="7" s="1"/>
  <c r="U93" i="7" s="1"/>
  <c r="V93" i="7" s="1"/>
  <c r="W93" i="7" s="1"/>
  <c r="X93" i="7" s="1"/>
  <c r="Y93" i="7" s="1"/>
  <c r="Z93" i="7" s="1"/>
  <c r="AA93" i="7" s="1"/>
  <c r="AB93" i="7" s="1"/>
  <c r="AC93" i="7" s="1"/>
  <c r="AD93" i="7" s="1"/>
  <c r="AE93" i="7" s="1"/>
  <c r="AF93" i="7" s="1"/>
  <c r="AG93" i="7" s="1"/>
  <c r="AH93" i="7" s="1"/>
  <c r="AI93" i="7" s="1"/>
  <c r="AJ93" i="7" s="1"/>
  <c r="G94" i="7"/>
  <c r="G90" i="7"/>
  <c r="H90" i="7" s="1"/>
  <c r="I90" i="7" s="1"/>
  <c r="J90" i="7" s="1"/>
  <c r="K90" i="7" s="1"/>
  <c r="L90" i="7" s="1"/>
  <c r="M90" i="7" s="1"/>
  <c r="N90" i="7" s="1"/>
  <c r="O90" i="7" s="1"/>
  <c r="P90" i="7" s="1"/>
  <c r="Q90" i="7" s="1"/>
  <c r="R90" i="7" s="1"/>
  <c r="S90" i="7" s="1"/>
  <c r="T90" i="7" s="1"/>
  <c r="U90" i="7" s="1"/>
  <c r="V90" i="7" s="1"/>
  <c r="W90" i="7" s="1"/>
  <c r="X90" i="7" s="1"/>
  <c r="Y90" i="7" s="1"/>
  <c r="Z90" i="7" s="1"/>
  <c r="AA90" i="7" s="1"/>
  <c r="AB90" i="7" s="1"/>
  <c r="AC90" i="7" s="1"/>
  <c r="AD90" i="7" s="1"/>
  <c r="AE90" i="7" s="1"/>
  <c r="AF90" i="7" s="1"/>
  <c r="AG90" i="7" s="1"/>
  <c r="AH90" i="7" s="1"/>
  <c r="AI90" i="7" s="1"/>
  <c r="AJ90" i="7" s="1"/>
  <c r="AK90" i="7" s="1"/>
  <c r="AL90" i="7" s="1"/>
  <c r="G88" i="7"/>
  <c r="H88" i="7" s="1"/>
  <c r="I88" i="7" s="1"/>
  <c r="J88" i="7" s="1"/>
  <c r="K88" i="7" s="1"/>
  <c r="L88" i="7" s="1"/>
  <c r="M88" i="7" s="1"/>
  <c r="N88" i="7" s="1"/>
  <c r="O88" i="7" s="1"/>
  <c r="P88" i="7" s="1"/>
  <c r="Q88" i="7" s="1"/>
  <c r="R88" i="7" s="1"/>
  <c r="S88" i="7" s="1"/>
  <c r="T88" i="7" s="1"/>
  <c r="U88" i="7" s="1"/>
  <c r="V88" i="7" s="1"/>
  <c r="W88" i="7" s="1"/>
  <c r="X88" i="7" s="1"/>
  <c r="Y88" i="7" s="1"/>
  <c r="Z88" i="7" s="1"/>
  <c r="AA88" i="7" s="1"/>
  <c r="AB88" i="7" s="1"/>
  <c r="AC88" i="7" s="1"/>
  <c r="AD88" i="7" s="1"/>
  <c r="AE88" i="7" s="1"/>
  <c r="AF88" i="7" s="1"/>
  <c r="AG88" i="7" s="1"/>
  <c r="AH88" i="7" s="1"/>
  <c r="AI88" i="7" s="1"/>
  <c r="AJ88" i="7" s="1"/>
  <c r="AK88" i="7" s="1"/>
  <c r="AL88" i="7" s="1"/>
  <c r="F281" i="1"/>
  <c r="F279" i="1"/>
  <c r="F276" i="1"/>
  <c r="F274" i="1"/>
  <c r="F272" i="1"/>
  <c r="F270" i="1"/>
  <c r="F268" i="1"/>
  <c r="F266" i="1"/>
  <c r="F263" i="1"/>
  <c r="F259" i="1"/>
  <c r="F255" i="1"/>
  <c r="F252" i="1"/>
  <c r="F248" i="1"/>
  <c r="F246" i="1"/>
  <c r="F243" i="1"/>
  <c r="F238" i="1"/>
  <c r="F235" i="1"/>
  <c r="F233" i="1"/>
  <c r="F230" i="1"/>
  <c r="F228" i="1"/>
  <c r="F225" i="1"/>
  <c r="H6" i="7" l="1"/>
  <c r="I6" i="7" s="1"/>
  <c r="J6" i="7" s="1"/>
  <c r="K6" i="7" s="1"/>
  <c r="L6" i="7" s="1"/>
  <c r="M6" i="7" s="1"/>
  <c r="N6" i="7" s="1"/>
  <c r="O6" i="7" s="1"/>
  <c r="P6" i="7" s="1"/>
  <c r="Q6" i="7" s="1"/>
  <c r="R6" i="7" s="1"/>
  <c r="S6" i="7" s="1"/>
  <c r="T6" i="7" s="1"/>
  <c r="U6" i="7" s="1"/>
  <c r="V6" i="7" s="1"/>
  <c r="W6" i="7" s="1"/>
  <c r="X6" i="7" s="1"/>
  <c r="Y6" i="7" s="1"/>
  <c r="Z6" i="7" s="1"/>
  <c r="AA6" i="7" s="1"/>
  <c r="AB6" i="7" s="1"/>
  <c r="AC6" i="7" s="1"/>
  <c r="AD6" i="7" s="1"/>
  <c r="AE6" i="7" s="1"/>
  <c r="AF6" i="7" s="1"/>
  <c r="AG6" i="7" s="1"/>
  <c r="AH6" i="7" s="1"/>
  <c r="AI6" i="7" s="1"/>
  <c r="AJ6" i="7" s="1"/>
  <c r="AK6" i="7" s="1"/>
  <c r="AL6" i="7" s="1"/>
  <c r="H68" i="7"/>
  <c r="I68" i="7" s="1"/>
  <c r="J68" i="7" s="1"/>
  <c r="K68" i="7" s="1"/>
  <c r="L68" i="7" s="1"/>
  <c r="M68" i="7" s="1"/>
  <c r="N68" i="7" s="1"/>
  <c r="O68" i="7" s="1"/>
  <c r="P68" i="7" s="1"/>
  <c r="Q68" i="7" s="1"/>
  <c r="R68" i="7" s="1"/>
  <c r="S68" i="7" s="1"/>
  <c r="T68" i="7" s="1"/>
  <c r="U68" i="7" s="1"/>
  <c r="V68" i="7" s="1"/>
  <c r="W68" i="7" s="1"/>
  <c r="X68" i="7" s="1"/>
  <c r="Y68" i="7" s="1"/>
  <c r="Z68" i="7" s="1"/>
  <c r="AA68" i="7" s="1"/>
  <c r="AB68" i="7" s="1"/>
  <c r="AC68" i="7" s="1"/>
  <c r="AD68" i="7" s="1"/>
  <c r="AE68" i="7" s="1"/>
  <c r="AF68" i="7" s="1"/>
  <c r="AG68" i="7" s="1"/>
  <c r="AH68" i="7" s="1"/>
  <c r="AI68" i="7" s="1"/>
  <c r="AJ68" i="7" s="1"/>
  <c r="AK68" i="7" s="1"/>
  <c r="AL68" i="7" s="1"/>
  <c r="H72" i="7"/>
  <c r="I72" i="7" s="1"/>
  <c r="J72" i="7" s="1"/>
  <c r="K72" i="7" s="1"/>
  <c r="L72" i="7" s="1"/>
  <c r="M72" i="7" s="1"/>
  <c r="N72" i="7" s="1"/>
  <c r="O72" i="7" s="1"/>
  <c r="P72" i="7" s="1"/>
  <c r="Q72" i="7" s="1"/>
  <c r="R72" i="7" s="1"/>
  <c r="S72" i="7" s="1"/>
  <c r="T72" i="7" s="1"/>
  <c r="U72" i="7" s="1"/>
  <c r="V72" i="7" s="1"/>
  <c r="W72" i="7" s="1"/>
  <c r="X72" i="7" s="1"/>
  <c r="Y72" i="7" s="1"/>
  <c r="Z72" i="7" s="1"/>
  <c r="AA72" i="7" s="1"/>
  <c r="AB72" i="7" s="1"/>
  <c r="AC72" i="7" s="1"/>
  <c r="AD72" i="7" s="1"/>
  <c r="AE72" i="7" s="1"/>
  <c r="AF72" i="7" s="1"/>
  <c r="AG72" i="7" s="1"/>
  <c r="AH72" i="7" s="1"/>
  <c r="AI72" i="7" s="1"/>
  <c r="AJ72" i="7" s="1"/>
  <c r="AK72" i="7" s="1"/>
  <c r="AL72" i="7" s="1"/>
  <c r="H76" i="7"/>
  <c r="I76" i="7" s="1"/>
  <c r="J76" i="7" s="1"/>
  <c r="K76" i="7" s="1"/>
  <c r="L76" i="7" s="1"/>
  <c r="M76" i="7" s="1"/>
  <c r="N76" i="7" s="1"/>
  <c r="O76" i="7" s="1"/>
  <c r="P76" i="7" s="1"/>
  <c r="Q76" i="7" s="1"/>
  <c r="R76" i="7" s="1"/>
  <c r="S76" i="7" s="1"/>
  <c r="T76" i="7" s="1"/>
  <c r="U76" i="7" s="1"/>
  <c r="V76" i="7" s="1"/>
  <c r="W76" i="7" s="1"/>
  <c r="X76" i="7" s="1"/>
  <c r="Y76" i="7" s="1"/>
  <c r="Z76" i="7" s="1"/>
  <c r="AA76" i="7" s="1"/>
  <c r="AB76" i="7" s="1"/>
  <c r="AC76" i="7" s="1"/>
  <c r="AD76" i="7" s="1"/>
  <c r="AE76" i="7" s="1"/>
  <c r="AF76" i="7" s="1"/>
  <c r="AG76" i="7" s="1"/>
  <c r="AH76" i="7" s="1"/>
  <c r="AI76" i="7" s="1"/>
  <c r="AJ76" i="7" s="1"/>
  <c r="AK76" i="7" s="1"/>
  <c r="AL76" i="7" s="1"/>
  <c r="H44" i="7"/>
  <c r="I44" i="7" s="1"/>
  <c r="J44" i="7" s="1"/>
  <c r="K44" i="7" s="1"/>
  <c r="L44" i="7" s="1"/>
  <c r="M44" i="7" s="1"/>
  <c r="N44" i="7" s="1"/>
  <c r="O44" i="7" s="1"/>
  <c r="P44" i="7" s="1"/>
  <c r="Q44" i="7" s="1"/>
  <c r="R44" i="7" s="1"/>
  <c r="S44" i="7" s="1"/>
  <c r="T44" i="7" s="1"/>
  <c r="U44" i="7" s="1"/>
  <c r="V44" i="7" s="1"/>
  <c r="W44" i="7" s="1"/>
  <c r="X44" i="7" s="1"/>
  <c r="Y44" i="7" s="1"/>
  <c r="Z44" i="7" s="1"/>
  <c r="AA44" i="7" s="1"/>
  <c r="AB44" i="7" s="1"/>
  <c r="AC44" i="7" s="1"/>
  <c r="AD44" i="7" s="1"/>
  <c r="AE44" i="7" s="1"/>
  <c r="AF44" i="7" s="1"/>
  <c r="AG44" i="7" s="1"/>
  <c r="AH44" i="7" s="1"/>
  <c r="AI44" i="7" s="1"/>
  <c r="AJ44" i="7" s="1"/>
  <c r="AK44" i="7" s="1"/>
  <c r="AL44" i="7" s="1"/>
  <c r="H96" i="7"/>
  <c r="I96" i="7" s="1"/>
  <c r="J96" i="7" s="1"/>
  <c r="K96" i="7" s="1"/>
  <c r="L96" i="7" s="1"/>
  <c r="M96" i="7" s="1"/>
  <c r="N96" i="7" s="1"/>
  <c r="O96" i="7" s="1"/>
  <c r="P96" i="7" s="1"/>
  <c r="Q96" i="7" s="1"/>
  <c r="R96" i="7" s="1"/>
  <c r="S96" i="7" s="1"/>
  <c r="T96" i="7" s="1"/>
  <c r="U96" i="7" s="1"/>
  <c r="V96" i="7" s="1"/>
  <c r="W96" i="7" s="1"/>
  <c r="X96" i="7" s="1"/>
  <c r="Y96" i="7" s="1"/>
  <c r="Z96" i="7" s="1"/>
  <c r="AA96" i="7" s="1"/>
  <c r="AB96" i="7" s="1"/>
  <c r="AC96" i="7" s="1"/>
  <c r="AD96" i="7" s="1"/>
  <c r="AE96" i="7" s="1"/>
  <c r="AF96" i="7" s="1"/>
  <c r="AG96" i="7" s="1"/>
  <c r="AH96" i="7" s="1"/>
  <c r="AI96" i="7" s="1"/>
  <c r="AJ96" i="7" s="1"/>
  <c r="AK96" i="7" s="1"/>
  <c r="AL96" i="7" s="1"/>
  <c r="H36" i="7"/>
  <c r="I36" i="7" s="1"/>
  <c r="J36" i="7" s="1"/>
  <c r="K36" i="7" s="1"/>
  <c r="L36" i="7" s="1"/>
  <c r="M36" i="7" s="1"/>
  <c r="N36" i="7" s="1"/>
  <c r="O36" i="7" s="1"/>
  <c r="P36" i="7" s="1"/>
  <c r="Q36" i="7" s="1"/>
  <c r="R36" i="7" s="1"/>
  <c r="S36" i="7" s="1"/>
  <c r="T36" i="7" s="1"/>
  <c r="U36" i="7" s="1"/>
  <c r="V36" i="7" s="1"/>
  <c r="W36" i="7" s="1"/>
  <c r="X36" i="7" s="1"/>
  <c r="Y36" i="7" s="1"/>
  <c r="Z36" i="7" s="1"/>
  <c r="AA36" i="7" s="1"/>
  <c r="AB36" i="7" s="1"/>
  <c r="AC36" i="7" s="1"/>
  <c r="AD36" i="7" s="1"/>
  <c r="AE36" i="7" s="1"/>
  <c r="AF36" i="7" s="1"/>
  <c r="AG36" i="7" s="1"/>
  <c r="AH36" i="7" s="1"/>
  <c r="AI36" i="7" s="1"/>
  <c r="AJ36" i="7" s="1"/>
  <c r="AK36" i="7" s="1"/>
  <c r="AL36" i="7" s="1"/>
  <c r="H28" i="7"/>
  <c r="I28" i="7" s="1"/>
  <c r="J28" i="7" s="1"/>
  <c r="K28" i="7" s="1"/>
  <c r="L28" i="7" s="1"/>
  <c r="M28" i="7" s="1"/>
  <c r="N28" i="7" s="1"/>
  <c r="O28" i="7" s="1"/>
  <c r="P28" i="7" s="1"/>
  <c r="Q28" i="7" s="1"/>
  <c r="R28" i="7" s="1"/>
  <c r="S28" i="7" s="1"/>
  <c r="T28" i="7" s="1"/>
  <c r="U28" i="7" s="1"/>
  <c r="V28" i="7" s="1"/>
  <c r="W28" i="7" s="1"/>
  <c r="X28" i="7" s="1"/>
  <c r="Y28" i="7" s="1"/>
  <c r="Z28" i="7" s="1"/>
  <c r="AA28" i="7" s="1"/>
  <c r="AB28" i="7" s="1"/>
  <c r="AC28" i="7" s="1"/>
  <c r="AD28" i="7" s="1"/>
  <c r="AE28" i="7" s="1"/>
  <c r="AF28" i="7" s="1"/>
  <c r="AG28" i="7" s="1"/>
  <c r="AH28" i="7" s="1"/>
  <c r="AI28" i="7" s="1"/>
  <c r="AJ28" i="7" s="1"/>
  <c r="AK28" i="7" s="1"/>
  <c r="AL28" i="7" s="1"/>
  <c r="H86" i="7"/>
  <c r="I86" i="7" s="1"/>
  <c r="J86" i="7" s="1"/>
  <c r="K86" i="7" s="1"/>
  <c r="L86" i="7" s="1"/>
  <c r="M86" i="7" s="1"/>
  <c r="N86" i="7" s="1"/>
  <c r="O86" i="7" s="1"/>
  <c r="P86" i="7" s="1"/>
  <c r="Q86" i="7" s="1"/>
  <c r="R86" i="7" s="1"/>
  <c r="S86" i="7" s="1"/>
  <c r="T86" i="7" s="1"/>
  <c r="U86" i="7" s="1"/>
  <c r="V86" i="7" s="1"/>
  <c r="W86" i="7" s="1"/>
  <c r="X86" i="7" s="1"/>
  <c r="Y86" i="7" s="1"/>
  <c r="Z86" i="7" s="1"/>
  <c r="AA86" i="7" s="1"/>
  <c r="AB86" i="7" s="1"/>
  <c r="AC86" i="7" s="1"/>
  <c r="AD86" i="7" s="1"/>
  <c r="AE86" i="7" s="1"/>
  <c r="AF86" i="7" s="1"/>
  <c r="AG86" i="7" s="1"/>
  <c r="AH86" i="7" s="1"/>
  <c r="AI86" i="7" s="1"/>
  <c r="AJ86" i="7" s="1"/>
  <c r="AK86" i="7" s="1"/>
  <c r="AL86" i="7" s="1"/>
  <c r="H80" i="7"/>
  <c r="I80" i="7" s="1"/>
  <c r="J80" i="7" s="1"/>
  <c r="K80" i="7" s="1"/>
  <c r="L80" i="7" s="1"/>
  <c r="M80" i="7" s="1"/>
  <c r="N80" i="7" s="1"/>
  <c r="O80" i="7" s="1"/>
  <c r="P80" i="7" s="1"/>
  <c r="Q80" i="7" s="1"/>
  <c r="R80" i="7" s="1"/>
  <c r="S80" i="7" s="1"/>
  <c r="T80" i="7" s="1"/>
  <c r="U80" i="7" s="1"/>
  <c r="V80" i="7" s="1"/>
  <c r="W80" i="7" s="1"/>
  <c r="X80" i="7" s="1"/>
  <c r="Y80" i="7" s="1"/>
  <c r="Z80" i="7" s="1"/>
  <c r="AA80" i="7" s="1"/>
  <c r="AB80" i="7" s="1"/>
  <c r="AC80" i="7" s="1"/>
  <c r="AD80" i="7" s="1"/>
  <c r="AE80" i="7" s="1"/>
  <c r="AF80" i="7" s="1"/>
  <c r="AG80" i="7" s="1"/>
  <c r="AH80" i="7" s="1"/>
  <c r="AI80" i="7" s="1"/>
  <c r="AJ80" i="7" s="1"/>
  <c r="AK80" i="7" s="1"/>
  <c r="AL80" i="7" s="1"/>
  <c r="H54" i="7"/>
  <c r="I54" i="7" s="1"/>
  <c r="J54" i="7" s="1"/>
  <c r="K54" i="7" s="1"/>
  <c r="L54" i="7" s="1"/>
  <c r="M54" i="7" s="1"/>
  <c r="N54" i="7" s="1"/>
  <c r="O54" i="7" s="1"/>
  <c r="P54" i="7" s="1"/>
  <c r="Q54" i="7" s="1"/>
  <c r="R54" i="7" s="1"/>
  <c r="S54" i="7" s="1"/>
  <c r="T54" i="7" s="1"/>
  <c r="U54" i="7" s="1"/>
  <c r="V54" i="7" s="1"/>
  <c r="W54" i="7" s="1"/>
  <c r="X54" i="7" s="1"/>
  <c r="Y54" i="7" s="1"/>
  <c r="Z54" i="7" s="1"/>
  <c r="AA54" i="7" s="1"/>
  <c r="AB54" i="7" s="1"/>
  <c r="AC54" i="7" s="1"/>
  <c r="AD54" i="7" s="1"/>
  <c r="AE54" i="7" s="1"/>
  <c r="AF54" i="7" s="1"/>
  <c r="AG54" i="7" s="1"/>
  <c r="AH54" i="7" s="1"/>
  <c r="AI54" i="7" s="1"/>
  <c r="AJ54" i="7" s="1"/>
  <c r="AK54" i="7" s="1"/>
  <c r="AL54" i="7" s="1"/>
  <c r="H52" i="7"/>
  <c r="I52" i="7" s="1"/>
  <c r="J52" i="7" s="1"/>
  <c r="K52" i="7" s="1"/>
  <c r="L52" i="7" s="1"/>
  <c r="M52" i="7" s="1"/>
  <c r="N52" i="7" s="1"/>
  <c r="O52" i="7" s="1"/>
  <c r="P52" i="7" s="1"/>
  <c r="Q52" i="7" s="1"/>
  <c r="R52" i="7" s="1"/>
  <c r="S52" i="7" s="1"/>
  <c r="T52" i="7" s="1"/>
  <c r="U52" i="7" s="1"/>
  <c r="V52" i="7" s="1"/>
  <c r="W52" i="7" s="1"/>
  <c r="X52" i="7" s="1"/>
  <c r="Y52" i="7" s="1"/>
  <c r="Z52" i="7" s="1"/>
  <c r="AA52" i="7" s="1"/>
  <c r="AB52" i="7" s="1"/>
  <c r="AC52" i="7" s="1"/>
  <c r="AD52" i="7" s="1"/>
  <c r="AE52" i="7" s="1"/>
  <c r="AF52" i="7" s="1"/>
  <c r="AG52" i="7" s="1"/>
  <c r="AH52" i="7" s="1"/>
  <c r="AI52" i="7" s="1"/>
  <c r="AJ52" i="7" s="1"/>
  <c r="AK52" i="7" s="1"/>
  <c r="AL52" i="7" s="1"/>
  <c r="H94" i="7"/>
  <c r="I94" i="7" s="1"/>
  <c r="J94" i="7" s="1"/>
  <c r="K94" i="7" s="1"/>
  <c r="L94" i="7" s="1"/>
  <c r="M94" i="7" s="1"/>
  <c r="N94" i="7" s="1"/>
  <c r="O94" i="7" s="1"/>
  <c r="P94" i="7" s="1"/>
  <c r="Q94" i="7" s="1"/>
  <c r="R94" i="7" s="1"/>
  <c r="S94" i="7" s="1"/>
  <c r="T94" i="7" s="1"/>
  <c r="U94" i="7" s="1"/>
  <c r="V94" i="7" s="1"/>
  <c r="W94" i="7" s="1"/>
  <c r="X94" i="7" s="1"/>
  <c r="Y94" i="7" s="1"/>
  <c r="Z94" i="7" s="1"/>
  <c r="AA94" i="7" s="1"/>
  <c r="AB94" i="7" s="1"/>
  <c r="AC94" i="7" s="1"/>
  <c r="AD94" i="7" s="1"/>
  <c r="AE94" i="7" s="1"/>
  <c r="AF94" i="7" s="1"/>
  <c r="AG94" i="7" s="1"/>
  <c r="AH94" i="7" s="1"/>
  <c r="AI94" i="7" s="1"/>
  <c r="AJ94" i="7" s="1"/>
  <c r="AK94" i="7" s="1"/>
  <c r="AL94" i="7" s="1"/>
  <c r="H82" i="7"/>
  <c r="I82" i="7" s="1"/>
  <c r="J82" i="7" s="1"/>
  <c r="K82" i="7" s="1"/>
  <c r="L82" i="7" s="1"/>
  <c r="M82" i="7" s="1"/>
  <c r="N82" i="7" s="1"/>
  <c r="O82" i="7" s="1"/>
  <c r="P82" i="7" s="1"/>
  <c r="Q82" i="7" s="1"/>
  <c r="R82" i="7" s="1"/>
  <c r="S82" i="7" s="1"/>
  <c r="T82" i="7" s="1"/>
  <c r="U82" i="7" s="1"/>
  <c r="V82" i="7" s="1"/>
  <c r="W82" i="7" s="1"/>
  <c r="X82" i="7" s="1"/>
  <c r="Y82" i="7" s="1"/>
  <c r="Z82" i="7" s="1"/>
  <c r="AA82" i="7" s="1"/>
  <c r="AB82" i="7" s="1"/>
  <c r="AC82" i="7" s="1"/>
  <c r="AD82" i="7" s="1"/>
  <c r="AE82" i="7" s="1"/>
  <c r="AF82" i="7" s="1"/>
  <c r="AG82" i="7" s="1"/>
  <c r="AH82" i="7" s="1"/>
  <c r="AI82" i="7" s="1"/>
  <c r="AJ82" i="7" s="1"/>
  <c r="AK82" i="7" s="1"/>
  <c r="AL82" i="7" s="1"/>
  <c r="H74" i="7"/>
  <c r="I74" i="7" s="1"/>
  <c r="J74" i="7" s="1"/>
  <c r="K74" i="7" s="1"/>
  <c r="L74" i="7" s="1"/>
  <c r="M74" i="7" s="1"/>
  <c r="N74" i="7" s="1"/>
  <c r="O74" i="7" s="1"/>
  <c r="P74" i="7" s="1"/>
  <c r="Q74" i="7" s="1"/>
  <c r="R74" i="7" s="1"/>
  <c r="S74" i="7" s="1"/>
  <c r="T74" i="7" s="1"/>
  <c r="U74" i="7" s="1"/>
  <c r="V74" i="7" s="1"/>
  <c r="W74" i="7" s="1"/>
  <c r="X74" i="7" s="1"/>
  <c r="Y74" i="7" s="1"/>
  <c r="Z74" i="7" s="1"/>
  <c r="AA74" i="7" s="1"/>
  <c r="AB74" i="7" s="1"/>
  <c r="AC74" i="7" s="1"/>
  <c r="AD74" i="7" s="1"/>
  <c r="AE74" i="7" s="1"/>
  <c r="AF74" i="7" s="1"/>
  <c r="AG74" i="7" s="1"/>
  <c r="AH74" i="7" s="1"/>
  <c r="AI74" i="7" s="1"/>
  <c r="AJ74" i="7" s="1"/>
  <c r="AK74" i="7" s="1"/>
  <c r="AL74" i="7" s="1"/>
  <c r="H12" i="7"/>
  <c r="I12" i="7" s="1"/>
  <c r="J12" i="7" s="1"/>
  <c r="K12" i="7" s="1"/>
  <c r="L12" i="7" s="1"/>
  <c r="M12" i="7" s="1"/>
  <c r="N12" i="7" s="1"/>
  <c r="O12" i="7" s="1"/>
  <c r="P12" i="7" s="1"/>
  <c r="Q12" i="7" s="1"/>
  <c r="R12" i="7" s="1"/>
  <c r="S12" i="7" s="1"/>
  <c r="T12" i="7" s="1"/>
  <c r="U12" i="7" s="1"/>
  <c r="V12" i="7" s="1"/>
  <c r="W12" i="7" s="1"/>
  <c r="X12" i="7" s="1"/>
  <c r="Y12" i="7" s="1"/>
  <c r="Z12" i="7" s="1"/>
  <c r="AA12" i="7" s="1"/>
  <c r="AB12" i="7" s="1"/>
  <c r="AC12" i="7" s="1"/>
  <c r="AD12" i="7" s="1"/>
  <c r="AE12" i="7" s="1"/>
  <c r="AF12" i="7" s="1"/>
  <c r="AG12" i="7" s="1"/>
  <c r="AH12" i="7" s="1"/>
  <c r="AI12" i="7" s="1"/>
  <c r="AJ12" i="7" s="1"/>
  <c r="AK12" i="7" s="1"/>
  <c r="AL12" i="7" s="1"/>
  <c r="H4" i="7"/>
  <c r="I4" i="7" s="1"/>
  <c r="J4" i="7" s="1"/>
  <c r="K4" i="7" s="1"/>
  <c r="L4" i="7" s="1"/>
  <c r="M4" i="7" s="1"/>
  <c r="N4" i="7" s="1"/>
  <c r="O4" i="7" s="1"/>
  <c r="P4" i="7" s="1"/>
  <c r="Q4" i="7" s="1"/>
  <c r="R4" i="7" s="1"/>
  <c r="S4" i="7" s="1"/>
  <c r="T4" i="7" s="1"/>
  <c r="U4" i="7" s="1"/>
  <c r="V4" i="7" s="1"/>
  <c r="W4" i="7" s="1"/>
  <c r="X4" i="7" s="1"/>
  <c r="Y4" i="7" s="1"/>
  <c r="Z4" i="7" s="1"/>
  <c r="AA4" i="7" s="1"/>
  <c r="AB4" i="7" s="1"/>
  <c r="AC4" i="7" s="1"/>
  <c r="AD4" i="7" s="1"/>
  <c r="AE4" i="7" s="1"/>
  <c r="AF4" i="7" s="1"/>
  <c r="AG4" i="7" s="1"/>
  <c r="AH4" i="7" s="1"/>
  <c r="AI4" i="7" s="1"/>
  <c r="AJ4" i="7" s="1"/>
  <c r="AK4" i="7" s="1"/>
  <c r="AL4" i="7" s="1"/>
  <c r="F222" i="1"/>
  <c r="F220" i="1"/>
  <c r="F209" i="1"/>
  <c r="F206" i="1"/>
  <c r="F203" i="1"/>
  <c r="F195" i="1"/>
  <c r="F192" i="1"/>
  <c r="F187" i="1"/>
  <c r="F183" i="1"/>
  <c r="F181" i="1"/>
  <c r="F176" i="1"/>
  <c r="F165" i="1"/>
  <c r="F156" i="1"/>
  <c r="F149" i="1"/>
  <c r="F139" i="1"/>
  <c r="F137" i="1"/>
  <c r="F134" i="1"/>
  <c r="F131" i="1"/>
  <c r="F128" i="1"/>
  <c r="F125" i="1"/>
  <c r="F114" i="1"/>
  <c r="F100" i="1"/>
  <c r="F69" i="1"/>
  <c r="F46" i="1"/>
  <c r="F39" i="1"/>
  <c r="F2" i="1"/>
  <c r="Q282" i="1"/>
  <c r="Q284" i="1"/>
  <c r="I288" i="1"/>
  <c r="Q289" i="1"/>
  <c r="I292" i="1"/>
  <c r="J292" i="1"/>
  <c r="K292" i="1"/>
  <c r="L292" i="1"/>
  <c r="M292" i="1"/>
  <c r="N292" i="1"/>
  <c r="P292" i="1"/>
  <c r="Q292" i="1"/>
  <c r="J281" i="1"/>
  <c r="K281" i="1"/>
  <c r="L281" i="1"/>
  <c r="M281" i="1"/>
  <c r="N281" i="1"/>
  <c r="P281" i="1"/>
  <c r="Q281" i="1"/>
  <c r="I281" i="1"/>
  <c r="I248" i="1" a="1"/>
  <c r="I248" i="1" s="1"/>
  <c r="J248" i="1" a="1"/>
  <c r="J248" i="1" s="1"/>
  <c r="K248" i="1" a="1"/>
  <c r="K248" i="1" s="1"/>
  <c r="L248" i="1" a="1"/>
  <c r="L248" i="1" s="1"/>
  <c r="M248" i="1" a="1"/>
  <c r="M248" i="1" s="1"/>
  <c r="N248" i="1" a="1"/>
  <c r="N248" i="1" s="1"/>
  <c r="O248" i="1" a="1"/>
  <c r="O248" i="1" s="1"/>
  <c r="P248" i="1" a="1"/>
  <c r="P248" i="1" s="1"/>
  <c r="Q248" i="1" a="1"/>
  <c r="Q248" i="1" s="1"/>
  <c r="I249" i="1" a="1"/>
  <c r="I249" i="1" s="1"/>
  <c r="J249" i="1" a="1"/>
  <c r="J249" i="1" s="1"/>
  <c r="K249" i="1" a="1"/>
  <c r="K249" i="1" s="1"/>
  <c r="L249" i="1" a="1"/>
  <c r="L249" i="1" s="1"/>
  <c r="M249" i="1" a="1"/>
  <c r="M249" i="1" s="1"/>
  <c r="N249" i="1" a="1"/>
  <c r="N249" i="1" s="1"/>
  <c r="O249" i="1" a="1"/>
  <c r="O249" i="1" s="1"/>
  <c r="P249" i="1" a="1"/>
  <c r="P249" i="1" s="1"/>
  <c r="Q249" i="1" a="1"/>
  <c r="Q249" i="1" s="1"/>
  <c r="I252" i="1" a="1"/>
  <c r="I252" i="1" s="1"/>
  <c r="J252" i="1" a="1"/>
  <c r="J252" i="1" s="1"/>
  <c r="K252" i="1" a="1"/>
  <c r="K252" i="1" s="1"/>
  <c r="L252" i="1" a="1"/>
  <c r="L252" i="1" s="1"/>
  <c r="M252" i="1" a="1"/>
  <c r="M252" i="1" s="1"/>
  <c r="N252" i="1" a="1"/>
  <c r="N252" i="1" s="1"/>
  <c r="O252" i="1" a="1"/>
  <c r="O252" i="1" s="1"/>
  <c r="P252" i="1" a="1"/>
  <c r="P252" i="1" s="1"/>
  <c r="Q252" i="1" a="1"/>
  <c r="Q252" i="1" s="1"/>
  <c r="I257" i="1" a="1"/>
  <c r="I257" i="1" s="1"/>
  <c r="J257" i="1" a="1"/>
  <c r="J257" i="1" s="1"/>
  <c r="K257" i="1" a="1"/>
  <c r="K257" i="1" s="1"/>
  <c r="L257" i="1" a="1"/>
  <c r="L257" i="1" s="1"/>
  <c r="M257" i="1" a="1"/>
  <c r="M257" i="1" s="1"/>
  <c r="N257" i="1" a="1"/>
  <c r="N257" i="1" s="1"/>
  <c r="O257" i="1" a="1"/>
  <c r="O257" i="1" s="1"/>
  <c r="P257" i="1" a="1"/>
  <c r="P257" i="1" s="1"/>
  <c r="Q257" i="1" a="1"/>
  <c r="Q257" i="1" s="1"/>
  <c r="I270" i="1" a="1"/>
  <c r="I270" i="1" s="1"/>
  <c r="I271" i="1" s="1"/>
  <c r="J270" i="1" a="1"/>
  <c r="J270" i="1" s="1"/>
  <c r="K270" i="1" a="1"/>
  <c r="K270" i="1" s="1"/>
  <c r="L270" i="1" a="1"/>
  <c r="L270" i="1" s="1"/>
  <c r="M270" i="1" a="1"/>
  <c r="M270" i="1" s="1"/>
  <c r="N270" i="1" a="1"/>
  <c r="N270" i="1" s="1"/>
  <c r="O270" i="1" a="1"/>
  <c r="O270" i="1" s="1"/>
  <c r="P270" i="1" a="1"/>
  <c r="P270" i="1" s="1"/>
  <c r="Q270" i="1" a="1"/>
  <c r="Q270" i="1" s="1"/>
  <c r="I277" i="1" a="1"/>
  <c r="I277" i="1" s="1"/>
  <c r="J277" i="1" a="1"/>
  <c r="J277" i="1" s="1"/>
  <c r="K277" i="1" a="1"/>
  <c r="K277" i="1" s="1"/>
  <c r="L277" i="1" a="1"/>
  <c r="L277" i="1" s="1"/>
  <c r="M277" i="1" a="1"/>
  <c r="M277" i="1" s="1"/>
  <c r="N277" i="1" a="1"/>
  <c r="N277" i="1" s="1"/>
  <c r="O277" i="1" a="1"/>
  <c r="O277" i="1" s="1"/>
  <c r="P277" i="1" a="1"/>
  <c r="P277" i="1" s="1"/>
  <c r="Q277" i="1" a="1"/>
  <c r="Q277" i="1" s="1"/>
  <c r="I279" i="1" a="1"/>
  <c r="I279" i="1" s="1"/>
  <c r="I280" i="1" s="1"/>
  <c r="J279" i="1" a="1"/>
  <c r="J279" i="1" s="1"/>
  <c r="K279" i="1" a="1"/>
  <c r="K279" i="1" s="1"/>
  <c r="L279" i="1" a="1"/>
  <c r="L279" i="1" s="1"/>
  <c r="M279" i="1" a="1"/>
  <c r="M279" i="1" s="1"/>
  <c r="N279" i="1" a="1"/>
  <c r="N279" i="1" s="1"/>
  <c r="O279" i="1" a="1"/>
  <c r="O279" i="1" s="1"/>
  <c r="P279" i="1" a="1"/>
  <c r="P279" i="1" s="1"/>
  <c r="Q279" i="1" a="1"/>
  <c r="Q279" i="1" s="1"/>
  <c r="P12" i="1" a="1"/>
  <c r="P12" i="1" s="1"/>
  <c r="Q12" i="1" a="1"/>
  <c r="Q12" i="1" s="1"/>
  <c r="I14" i="1" a="1"/>
  <c r="I14" i="1" s="1"/>
  <c r="J14" i="1" a="1"/>
  <c r="J14" i="1" s="1"/>
  <c r="K14" i="1" a="1"/>
  <c r="K14" i="1" s="1"/>
  <c r="L14" i="1" a="1"/>
  <c r="L14" i="1" s="1"/>
  <c r="M14" i="1" a="1"/>
  <c r="M14" i="1" s="1"/>
  <c r="N14" i="1" a="1"/>
  <c r="N14" i="1" s="1"/>
  <c r="P14" i="1" a="1"/>
  <c r="P14" i="1" s="1"/>
  <c r="Q14" i="1" a="1"/>
  <c r="Q14" i="1" s="1"/>
  <c r="P17" i="1" a="1"/>
  <c r="P17" i="1" s="1"/>
  <c r="I26" i="1" a="1"/>
  <c r="I26" i="1" s="1"/>
  <c r="Q26" i="1" a="1"/>
  <c r="Q26" i="1" s="1"/>
  <c r="Q27" i="1" a="1"/>
  <c r="Q27" i="1" s="1"/>
  <c r="I28" i="1" a="1"/>
  <c r="I28" i="1" s="1"/>
  <c r="Q28" i="1" a="1"/>
  <c r="Q28" i="1" s="1"/>
  <c r="Q29" i="1" a="1"/>
  <c r="Q29" i="1" s="1"/>
  <c r="Q30" i="1" a="1"/>
  <c r="Q30" i="1" s="1"/>
  <c r="I31" i="1" a="1"/>
  <c r="I31" i="1" s="1"/>
  <c r="J31" i="1" a="1"/>
  <c r="J31" i="1" s="1"/>
  <c r="K31" i="1" a="1"/>
  <c r="K31" i="1" s="1"/>
  <c r="L31" i="1" a="1"/>
  <c r="L31" i="1" s="1"/>
  <c r="M31" i="1" a="1"/>
  <c r="M31" i="1" s="1"/>
  <c r="N31" i="1" a="1"/>
  <c r="N31" i="1" s="1"/>
  <c r="P31" i="1" a="1"/>
  <c r="P31" i="1" s="1"/>
  <c r="Q31" i="1" a="1"/>
  <c r="Q31" i="1" s="1"/>
  <c r="I32" i="1" a="1"/>
  <c r="I32" i="1" s="1"/>
  <c r="J32" i="1" a="1"/>
  <c r="J32" i="1" s="1"/>
  <c r="K32" i="1" a="1"/>
  <c r="K32" i="1" s="1"/>
  <c r="L32" i="1" a="1"/>
  <c r="L32" i="1" s="1"/>
  <c r="M32" i="1" a="1"/>
  <c r="M32" i="1" s="1"/>
  <c r="N32" i="1" a="1"/>
  <c r="N32" i="1" s="1"/>
  <c r="P32" i="1" a="1"/>
  <c r="P32" i="1" s="1"/>
  <c r="Q32" i="1" a="1"/>
  <c r="Q32" i="1" s="1"/>
  <c r="I33" i="1" a="1"/>
  <c r="I33" i="1" s="1"/>
  <c r="J33" i="1" a="1"/>
  <c r="J33" i="1" s="1"/>
  <c r="K33" i="1" a="1"/>
  <c r="K33" i="1" s="1"/>
  <c r="L33" i="1" a="1"/>
  <c r="L33" i="1" s="1"/>
  <c r="M33" i="1" a="1"/>
  <c r="M33" i="1" s="1"/>
  <c r="N33" i="1" a="1"/>
  <c r="N33" i="1" s="1"/>
  <c r="P33" i="1" a="1"/>
  <c r="P33" i="1" s="1"/>
  <c r="Q33" i="1" a="1"/>
  <c r="Q33" i="1" s="1"/>
  <c r="I34" i="1" a="1"/>
  <c r="I34" i="1" s="1"/>
  <c r="J34" i="1" a="1"/>
  <c r="J34" i="1" s="1"/>
  <c r="K34" i="1" a="1"/>
  <c r="K34" i="1" s="1"/>
  <c r="L34" i="1" a="1"/>
  <c r="L34" i="1" s="1"/>
  <c r="M34" i="1" a="1"/>
  <c r="M34" i="1" s="1"/>
  <c r="N34" i="1" a="1"/>
  <c r="N34" i="1" s="1"/>
  <c r="P34" i="1" a="1"/>
  <c r="P34" i="1" s="1"/>
  <c r="Q34" i="1" a="1"/>
  <c r="Q34" i="1" s="1"/>
  <c r="I35" i="1" a="1"/>
  <c r="I35" i="1" s="1"/>
  <c r="J35" i="1" a="1"/>
  <c r="J35" i="1" s="1"/>
  <c r="K35" i="1" a="1"/>
  <c r="K35" i="1" s="1"/>
  <c r="L35" i="1" a="1"/>
  <c r="L35" i="1" s="1"/>
  <c r="M35" i="1" a="1"/>
  <c r="M35" i="1" s="1"/>
  <c r="N35" i="1" a="1"/>
  <c r="N35" i="1" s="1"/>
  <c r="P35" i="1" a="1"/>
  <c r="P35" i="1" s="1"/>
  <c r="Q35" i="1" a="1"/>
  <c r="Q35" i="1" s="1"/>
  <c r="I36" i="1" a="1"/>
  <c r="I36" i="1" s="1"/>
  <c r="J36" i="1" a="1"/>
  <c r="J36" i="1" s="1"/>
  <c r="K36" i="1" a="1"/>
  <c r="K36" i="1" s="1"/>
  <c r="L36" i="1" a="1"/>
  <c r="L36" i="1" s="1"/>
  <c r="M36" i="1" a="1"/>
  <c r="M36" i="1" s="1"/>
  <c r="N36" i="1" a="1"/>
  <c r="N36" i="1" s="1"/>
  <c r="P36" i="1" a="1"/>
  <c r="P36" i="1" s="1"/>
  <c r="Q36" i="1" a="1"/>
  <c r="Q36" i="1" s="1"/>
  <c r="I37" i="1" a="1"/>
  <c r="I37" i="1" s="1"/>
  <c r="J37" i="1" a="1"/>
  <c r="J37" i="1" s="1"/>
  <c r="K37" i="1" a="1"/>
  <c r="K37" i="1" s="1"/>
  <c r="L37" i="1" a="1"/>
  <c r="L37" i="1" s="1"/>
  <c r="M37" i="1" a="1"/>
  <c r="M37" i="1" s="1"/>
  <c r="N37" i="1" a="1"/>
  <c r="N37" i="1" s="1"/>
  <c r="P37" i="1" a="1"/>
  <c r="P37" i="1" s="1"/>
  <c r="Q37" i="1" a="1"/>
  <c r="Q37" i="1" s="1"/>
  <c r="Q39" i="1" a="1"/>
  <c r="Q39" i="1" s="1"/>
  <c r="Q40" i="1" a="1"/>
  <c r="Q40" i="1" s="1"/>
  <c r="I42" i="1" a="1"/>
  <c r="I42" i="1" s="1"/>
  <c r="I43" i="1" a="1"/>
  <c r="I43" i="1" s="1"/>
  <c r="J43" i="1" a="1"/>
  <c r="J43" i="1" s="1"/>
  <c r="K43" i="1" a="1"/>
  <c r="K43" i="1" s="1"/>
  <c r="L43" i="1" a="1"/>
  <c r="L43" i="1" s="1"/>
  <c r="M43" i="1" a="1"/>
  <c r="M43" i="1" s="1"/>
  <c r="N43" i="1" a="1"/>
  <c r="N43" i="1" s="1"/>
  <c r="P43" i="1" a="1"/>
  <c r="P43" i="1" s="1"/>
  <c r="Q43" i="1" a="1"/>
  <c r="Q43" i="1" s="1"/>
  <c r="I44" i="1" a="1"/>
  <c r="I44" i="1" s="1"/>
  <c r="J44" i="1" a="1"/>
  <c r="J44" i="1" s="1"/>
  <c r="K44" i="1" a="1"/>
  <c r="K44" i="1" s="1"/>
  <c r="L44" i="1" a="1"/>
  <c r="L44" i="1" s="1"/>
  <c r="M44" i="1" a="1"/>
  <c r="M44" i="1" s="1"/>
  <c r="N44" i="1" a="1"/>
  <c r="N44" i="1" s="1"/>
  <c r="P44" i="1" a="1"/>
  <c r="P44" i="1" s="1"/>
  <c r="Q44" i="1" a="1"/>
  <c r="Q44" i="1" s="1"/>
  <c r="I46" i="1" a="1"/>
  <c r="I46" i="1" s="1"/>
  <c r="J46" i="1" a="1"/>
  <c r="J46" i="1" s="1"/>
  <c r="K46" i="1" a="1"/>
  <c r="K46" i="1" s="1"/>
  <c r="L46" i="1" a="1"/>
  <c r="L46" i="1" s="1"/>
  <c r="M46" i="1" a="1"/>
  <c r="M46" i="1" s="1"/>
  <c r="N46" i="1" a="1"/>
  <c r="N46" i="1" s="1"/>
  <c r="O46" i="1" a="1"/>
  <c r="O46" i="1" s="1"/>
  <c r="P46" i="1" a="1"/>
  <c r="P46" i="1" s="1"/>
  <c r="Q46" i="1" a="1"/>
  <c r="Q46" i="1" s="1"/>
  <c r="I48" i="1" a="1"/>
  <c r="I48" i="1" s="1"/>
  <c r="J48" i="1" a="1"/>
  <c r="J48" i="1" s="1"/>
  <c r="K48" i="1" a="1"/>
  <c r="K48" i="1" s="1"/>
  <c r="L48" i="1" a="1"/>
  <c r="L48" i="1" s="1"/>
  <c r="M48" i="1" a="1"/>
  <c r="M48" i="1" s="1"/>
  <c r="N48" i="1" a="1"/>
  <c r="N48" i="1" s="1"/>
  <c r="O48" i="1" a="1"/>
  <c r="O48" i="1" s="1"/>
  <c r="P48" i="1" a="1"/>
  <c r="P48" i="1" s="1"/>
  <c r="Q48" i="1" a="1"/>
  <c r="Q48" i="1" s="1"/>
  <c r="I49" i="1" a="1"/>
  <c r="I49" i="1" s="1"/>
  <c r="J49" i="1" a="1"/>
  <c r="J49" i="1" s="1"/>
  <c r="K49" i="1" a="1"/>
  <c r="K49" i="1" s="1"/>
  <c r="L49" i="1" a="1"/>
  <c r="L49" i="1" s="1"/>
  <c r="M49" i="1" a="1"/>
  <c r="M49" i="1" s="1"/>
  <c r="N49" i="1" a="1"/>
  <c r="N49" i="1" s="1"/>
  <c r="O49" i="1" a="1"/>
  <c r="O49" i="1" s="1"/>
  <c r="P49" i="1" a="1"/>
  <c r="P49" i="1" s="1"/>
  <c r="Q49" i="1" a="1"/>
  <c r="Q49" i="1" s="1"/>
  <c r="I58" i="1" a="1"/>
  <c r="I58" i="1" s="1"/>
  <c r="J58" i="1" a="1"/>
  <c r="J58" i="1" s="1"/>
  <c r="K58" i="1" a="1"/>
  <c r="K58" i="1" s="1"/>
  <c r="L58" i="1" a="1"/>
  <c r="L58" i="1" s="1"/>
  <c r="M58" i="1" a="1"/>
  <c r="M58" i="1" s="1"/>
  <c r="N58" i="1" a="1"/>
  <c r="N58" i="1" s="1"/>
  <c r="P58" i="1" a="1"/>
  <c r="P58" i="1" s="1"/>
  <c r="Q58" i="1" a="1"/>
  <c r="Q58" i="1" s="1"/>
  <c r="I59" i="1" a="1"/>
  <c r="I59" i="1" s="1"/>
  <c r="J59" i="1" a="1"/>
  <c r="J59" i="1" s="1"/>
  <c r="K59" i="1" a="1"/>
  <c r="K59" i="1" s="1"/>
  <c r="L59" i="1" a="1"/>
  <c r="L59" i="1" s="1"/>
  <c r="M59" i="1" a="1"/>
  <c r="M59" i="1" s="1"/>
  <c r="N59" i="1" a="1"/>
  <c r="N59" i="1" s="1"/>
  <c r="P59" i="1" a="1"/>
  <c r="P59" i="1" s="1"/>
  <c r="Q59" i="1" a="1"/>
  <c r="Q59" i="1" s="1"/>
  <c r="P61" i="1" a="1"/>
  <c r="P61" i="1" s="1"/>
  <c r="I65" i="1" a="1"/>
  <c r="I65" i="1" s="1"/>
  <c r="J65" i="1" a="1"/>
  <c r="J65" i="1" s="1"/>
  <c r="K65" i="1" a="1"/>
  <c r="K65" i="1" s="1"/>
  <c r="L65" i="1" a="1"/>
  <c r="L65" i="1" s="1"/>
  <c r="M65" i="1" a="1"/>
  <c r="M65" i="1" s="1"/>
  <c r="N65" i="1" a="1"/>
  <c r="N65" i="1" s="1"/>
  <c r="P65" i="1" a="1"/>
  <c r="P65" i="1" s="1"/>
  <c r="Q65" i="1" a="1"/>
  <c r="Q65" i="1" s="1"/>
  <c r="Q66" i="1" a="1"/>
  <c r="Q66" i="1" s="1"/>
  <c r="Q74" i="1" a="1"/>
  <c r="Q74" i="1" s="1"/>
  <c r="Q75" i="1" a="1"/>
  <c r="Q75" i="1" s="1"/>
  <c r="Q76" i="1" a="1"/>
  <c r="Q76" i="1" s="1"/>
  <c r="I78" i="1" a="1"/>
  <c r="I78" i="1" s="1"/>
  <c r="J78" i="1" a="1"/>
  <c r="J78" i="1" s="1"/>
  <c r="K78" i="1" a="1"/>
  <c r="K78" i="1" s="1"/>
  <c r="L78" i="1" a="1"/>
  <c r="L78" i="1" s="1"/>
  <c r="M78" i="1" a="1"/>
  <c r="M78" i="1" s="1"/>
  <c r="N78" i="1" a="1"/>
  <c r="N78" i="1" s="1"/>
  <c r="O78" i="1" a="1"/>
  <c r="O78" i="1" s="1"/>
  <c r="P78" i="1" a="1"/>
  <c r="P78" i="1" s="1"/>
  <c r="Q78" i="1" a="1"/>
  <c r="Q78" i="1" s="1"/>
  <c r="I80" i="1" a="1"/>
  <c r="I80" i="1" s="1"/>
  <c r="Q80" i="1" a="1"/>
  <c r="Q80" i="1" s="1"/>
  <c r="Q81" i="1" a="1"/>
  <c r="Q81" i="1" s="1"/>
  <c r="I82" i="1" a="1"/>
  <c r="I82" i="1" s="1"/>
  <c r="J82" i="1" a="1"/>
  <c r="J82" i="1" s="1"/>
  <c r="K82" i="1" a="1"/>
  <c r="K82" i="1" s="1"/>
  <c r="L82" i="1" a="1"/>
  <c r="L82" i="1" s="1"/>
  <c r="M82" i="1" a="1"/>
  <c r="M82" i="1" s="1"/>
  <c r="N82" i="1" a="1"/>
  <c r="N82" i="1" s="1"/>
  <c r="P82" i="1" a="1"/>
  <c r="P82" i="1" s="1"/>
  <c r="Q82" i="1" a="1"/>
  <c r="Q82" i="1" s="1"/>
  <c r="Q83" i="1" a="1"/>
  <c r="Q83" i="1" s="1"/>
  <c r="Q85" i="1" a="1"/>
  <c r="Q85" i="1" s="1"/>
  <c r="I86" i="1" a="1"/>
  <c r="I86" i="1" s="1"/>
  <c r="Q86" i="1" a="1"/>
  <c r="Q86" i="1" s="1"/>
  <c r="Q87" i="1" a="1"/>
  <c r="Q87" i="1" s="1"/>
  <c r="Q88" i="1" a="1"/>
  <c r="Q88" i="1" s="1"/>
  <c r="Q89" i="1" a="1"/>
  <c r="Q89" i="1" s="1"/>
  <c r="I90" i="1" a="1"/>
  <c r="I90" i="1" s="1"/>
  <c r="Q90" i="1" a="1"/>
  <c r="Q90" i="1" s="1"/>
  <c r="Q91" i="1" a="1"/>
  <c r="Q91" i="1" s="1"/>
  <c r="I92" i="1" a="1"/>
  <c r="I92" i="1" s="1"/>
  <c r="Q92" i="1" a="1"/>
  <c r="Q92" i="1" s="1"/>
  <c r="Q93" i="1" a="1"/>
  <c r="Q93" i="1" s="1"/>
  <c r="Q94" i="1" a="1"/>
  <c r="Q94" i="1" s="1"/>
  <c r="Q95" i="1" a="1"/>
  <c r="Q95" i="1" s="1"/>
  <c r="Q96" i="1" a="1"/>
  <c r="Q96" i="1" s="1"/>
  <c r="I97" i="1" a="1"/>
  <c r="I97" i="1" s="1"/>
  <c r="Q97" i="1" a="1"/>
  <c r="Q97" i="1" s="1"/>
  <c r="P107" i="1" a="1"/>
  <c r="P107" i="1" s="1"/>
  <c r="Q110" i="1" a="1"/>
  <c r="Q110" i="1" s="1"/>
  <c r="I111" i="1" a="1"/>
  <c r="I111" i="1" s="1"/>
  <c r="Q111" i="1" a="1"/>
  <c r="Q111" i="1" s="1"/>
  <c r="P120" i="1" a="1"/>
  <c r="P120" i="1" s="1"/>
  <c r="I125" i="1" a="1"/>
  <c r="I125" i="1" s="1"/>
  <c r="J125" i="1" a="1"/>
  <c r="J125" i="1" s="1"/>
  <c r="K125" i="1" a="1"/>
  <c r="K125" i="1" s="1"/>
  <c r="L125" i="1" a="1"/>
  <c r="L125" i="1" s="1"/>
  <c r="M125" i="1" a="1"/>
  <c r="M125" i="1" s="1"/>
  <c r="N125" i="1" a="1"/>
  <c r="N125" i="1" s="1"/>
  <c r="P125" i="1" a="1"/>
  <c r="P125" i="1" s="1"/>
  <c r="Q125" i="1" a="1"/>
  <c r="Q125" i="1" s="1"/>
  <c r="I129" i="1" a="1"/>
  <c r="I129" i="1" s="1"/>
  <c r="J129" i="1" a="1"/>
  <c r="J129" i="1" s="1"/>
  <c r="K129" i="1" a="1"/>
  <c r="K129" i="1" s="1"/>
  <c r="L129" i="1" a="1"/>
  <c r="L129" i="1" s="1"/>
  <c r="M129" i="1" a="1"/>
  <c r="M129" i="1" s="1"/>
  <c r="N129" i="1" a="1"/>
  <c r="N129" i="1" s="1"/>
  <c r="O129" i="1" a="1"/>
  <c r="O129" i="1" s="1"/>
  <c r="P129" i="1" a="1"/>
  <c r="P129" i="1" s="1"/>
  <c r="Q129" i="1" a="1"/>
  <c r="Q129" i="1" s="1"/>
  <c r="I131" i="1" a="1"/>
  <c r="I131" i="1" s="1"/>
  <c r="J131" i="1" a="1"/>
  <c r="J131" i="1" s="1"/>
  <c r="K131" i="1" a="1"/>
  <c r="K131" i="1" s="1"/>
  <c r="L131" i="1" a="1"/>
  <c r="L131" i="1" s="1"/>
  <c r="M131" i="1" a="1"/>
  <c r="M131" i="1" s="1"/>
  <c r="N131" i="1" a="1"/>
  <c r="N131" i="1" s="1"/>
  <c r="O131" i="1" a="1"/>
  <c r="O131" i="1" s="1"/>
  <c r="P131" i="1" a="1"/>
  <c r="P131" i="1" s="1"/>
  <c r="Q131" i="1" a="1"/>
  <c r="Q131" i="1" s="1"/>
  <c r="I132" i="1" a="1"/>
  <c r="I132" i="1" s="1"/>
  <c r="J132" i="1" a="1"/>
  <c r="J132" i="1" s="1"/>
  <c r="K132" i="1" a="1"/>
  <c r="K132" i="1" s="1"/>
  <c r="L132" i="1" a="1"/>
  <c r="L132" i="1" s="1"/>
  <c r="M132" i="1" a="1"/>
  <c r="M132" i="1" s="1"/>
  <c r="N132" i="1" a="1"/>
  <c r="N132" i="1" s="1"/>
  <c r="O132" i="1" a="1"/>
  <c r="O132" i="1" s="1"/>
  <c r="P132" i="1" a="1"/>
  <c r="P132" i="1" s="1"/>
  <c r="Q132" i="1" a="1"/>
  <c r="Q132" i="1" s="1"/>
  <c r="I134" i="1" a="1"/>
  <c r="I134" i="1" s="1"/>
  <c r="J134" i="1" a="1"/>
  <c r="J134" i="1" s="1"/>
  <c r="K134" i="1" a="1"/>
  <c r="K134" i="1" s="1"/>
  <c r="L134" i="1" a="1"/>
  <c r="L134" i="1" s="1"/>
  <c r="M134" i="1" a="1"/>
  <c r="M134" i="1" s="1"/>
  <c r="N134" i="1" a="1"/>
  <c r="N134" i="1" s="1"/>
  <c r="P134" i="1" a="1"/>
  <c r="P134" i="1" s="1"/>
  <c r="Q134" i="1" a="1"/>
  <c r="Q134" i="1" s="1"/>
  <c r="Q139" i="1" a="1"/>
  <c r="Q139" i="1" s="1"/>
  <c r="Q140" i="1" a="1"/>
  <c r="Q140" i="1" s="1"/>
  <c r="I141" i="1" a="1"/>
  <c r="I141" i="1" s="1"/>
  <c r="Q141" i="1" a="1"/>
  <c r="Q141" i="1" s="1"/>
  <c r="Q142" i="1" a="1"/>
  <c r="Q142" i="1" s="1"/>
  <c r="I143" i="1" a="1"/>
  <c r="I143" i="1" s="1"/>
  <c r="J143" i="1" a="1"/>
  <c r="J143" i="1" s="1"/>
  <c r="K143" i="1" a="1"/>
  <c r="K143" i="1" s="1"/>
  <c r="L143" i="1" a="1"/>
  <c r="L143" i="1" s="1"/>
  <c r="M143" i="1" a="1"/>
  <c r="M143" i="1" s="1"/>
  <c r="N143" i="1" a="1"/>
  <c r="N143" i="1" s="1"/>
  <c r="O143" i="1" a="1"/>
  <c r="O143" i="1" s="1"/>
  <c r="P143" i="1" a="1"/>
  <c r="P143" i="1" s="1"/>
  <c r="Q143" i="1" a="1"/>
  <c r="Q143" i="1" s="1"/>
  <c r="I144" i="1" a="1"/>
  <c r="I144" i="1" s="1"/>
  <c r="J144" i="1" a="1"/>
  <c r="J144" i="1" s="1"/>
  <c r="K144" i="1" a="1"/>
  <c r="K144" i="1" s="1"/>
  <c r="L144" i="1" a="1"/>
  <c r="L144" i="1" s="1"/>
  <c r="M144" i="1" a="1"/>
  <c r="M144" i="1" s="1"/>
  <c r="N144" i="1" a="1"/>
  <c r="N144" i="1" s="1"/>
  <c r="O144" i="1" a="1"/>
  <c r="O144" i="1" s="1"/>
  <c r="P144" i="1" a="1"/>
  <c r="P144" i="1" s="1"/>
  <c r="Q144" i="1" a="1"/>
  <c r="Q144" i="1" s="1"/>
  <c r="I145" i="1" a="1"/>
  <c r="I145" i="1" s="1"/>
  <c r="J145" i="1" a="1"/>
  <c r="J145" i="1" s="1"/>
  <c r="K145" i="1" a="1"/>
  <c r="K145" i="1" s="1"/>
  <c r="L145" i="1" a="1"/>
  <c r="L145" i="1" s="1"/>
  <c r="M145" i="1" a="1"/>
  <c r="M145" i="1" s="1"/>
  <c r="N145" i="1" a="1"/>
  <c r="N145" i="1" s="1"/>
  <c r="P145" i="1" a="1"/>
  <c r="P145" i="1" s="1"/>
  <c r="Q145" i="1" a="1"/>
  <c r="Q145" i="1" s="1"/>
  <c r="I146" i="1" a="1"/>
  <c r="I146" i="1" s="1"/>
  <c r="Q146" i="1" a="1"/>
  <c r="Q146" i="1" s="1"/>
  <c r="Q147" i="1" a="1"/>
  <c r="Q147" i="1" s="1"/>
  <c r="Q149" i="1" a="1"/>
  <c r="Q149" i="1" s="1"/>
  <c r="Q150" i="1" a="1"/>
  <c r="Q150" i="1" s="1"/>
  <c r="Q151" i="1" a="1"/>
  <c r="Q151" i="1" s="1"/>
  <c r="Q152" i="1" a="1"/>
  <c r="Q152" i="1" s="1"/>
  <c r="I153" i="1" a="1"/>
  <c r="I153" i="1" s="1"/>
  <c r="Q153" i="1" a="1"/>
  <c r="Q153" i="1" s="1"/>
  <c r="Q154" i="1" a="1"/>
  <c r="Q154" i="1" s="1"/>
  <c r="Q156" i="1" a="1"/>
  <c r="Q156" i="1" s="1"/>
  <c r="Q157" i="1" a="1"/>
  <c r="Q157" i="1" s="1"/>
  <c r="Q158" i="1" a="1"/>
  <c r="Q158" i="1" s="1"/>
  <c r="Q159" i="1" a="1"/>
  <c r="Q159" i="1" s="1"/>
  <c r="I160" i="1" a="1"/>
  <c r="I160" i="1" s="1"/>
  <c r="Q160" i="1" a="1"/>
  <c r="Q160" i="1" s="1"/>
  <c r="Q161" i="1" a="1"/>
  <c r="Q161" i="1" s="1"/>
  <c r="Q162" i="1" a="1"/>
  <c r="Q162" i="1" s="1"/>
  <c r="I163" i="1" a="1"/>
  <c r="I163" i="1" s="1"/>
  <c r="Q163" i="1" a="1"/>
  <c r="Q163" i="1" s="1"/>
  <c r="P174" i="1" a="1"/>
  <c r="P174" i="1" s="1"/>
  <c r="I176" i="1" a="1"/>
  <c r="I176" i="1" s="1"/>
  <c r="J176" i="1" a="1"/>
  <c r="J176" i="1" s="1"/>
  <c r="K176" i="1" a="1"/>
  <c r="K176" i="1" s="1"/>
  <c r="L176" i="1" a="1"/>
  <c r="L176" i="1" s="1"/>
  <c r="M176" i="1" a="1"/>
  <c r="M176" i="1" s="1"/>
  <c r="N176" i="1" a="1"/>
  <c r="N176" i="1" s="1"/>
  <c r="O176" i="1" a="1"/>
  <c r="O176" i="1" s="1"/>
  <c r="P176" i="1" a="1"/>
  <c r="P176" i="1" s="1"/>
  <c r="Q176" i="1" a="1"/>
  <c r="Q176" i="1" s="1"/>
  <c r="I177" i="1" a="1"/>
  <c r="I177" i="1" s="1"/>
  <c r="J177" i="1" a="1"/>
  <c r="J177" i="1" s="1"/>
  <c r="K177" i="1" a="1"/>
  <c r="K177" i="1" s="1"/>
  <c r="L177" i="1" a="1"/>
  <c r="L177" i="1" s="1"/>
  <c r="M177" i="1" a="1"/>
  <c r="M177" i="1" s="1"/>
  <c r="N177" i="1" a="1"/>
  <c r="N177" i="1" s="1"/>
  <c r="O177" i="1" a="1"/>
  <c r="O177" i="1" s="1"/>
  <c r="P177" i="1" a="1"/>
  <c r="P177" i="1" s="1"/>
  <c r="Q177" i="1" a="1"/>
  <c r="Q177" i="1" s="1"/>
  <c r="I178" i="1" a="1"/>
  <c r="I178" i="1" s="1"/>
  <c r="J178" i="1" a="1"/>
  <c r="J178" i="1" s="1"/>
  <c r="K178" i="1" a="1"/>
  <c r="K178" i="1" s="1"/>
  <c r="L178" i="1" a="1"/>
  <c r="L178" i="1" s="1"/>
  <c r="M178" i="1" a="1"/>
  <c r="M178" i="1" s="1"/>
  <c r="N178" i="1" a="1"/>
  <c r="N178" i="1" s="1"/>
  <c r="O178" i="1" a="1"/>
  <c r="O178" i="1" s="1"/>
  <c r="P178" i="1" a="1"/>
  <c r="P178" i="1" s="1"/>
  <c r="Q178" i="1" a="1"/>
  <c r="Q178" i="1" s="1"/>
  <c r="I179" i="1" a="1"/>
  <c r="I179" i="1" s="1"/>
  <c r="J179" i="1" a="1"/>
  <c r="J179" i="1" s="1"/>
  <c r="K179" i="1" a="1"/>
  <c r="K179" i="1" s="1"/>
  <c r="L179" i="1" a="1"/>
  <c r="L179" i="1" s="1"/>
  <c r="M179" i="1" a="1"/>
  <c r="M179" i="1" s="1"/>
  <c r="N179" i="1" a="1"/>
  <c r="N179" i="1" s="1"/>
  <c r="O179" i="1" a="1"/>
  <c r="O179" i="1" s="1"/>
  <c r="P179" i="1" a="1"/>
  <c r="P179" i="1" s="1"/>
  <c r="Q179" i="1" a="1"/>
  <c r="Q179" i="1" s="1"/>
  <c r="I181" i="1" a="1"/>
  <c r="I181" i="1" s="1"/>
  <c r="I182" i="1" s="1"/>
  <c r="J181" i="1" a="1"/>
  <c r="J181" i="1" s="1"/>
  <c r="K181" i="1" a="1"/>
  <c r="K181" i="1" s="1"/>
  <c r="L181" i="1" a="1"/>
  <c r="L181" i="1" s="1"/>
  <c r="M181" i="1" a="1"/>
  <c r="M181" i="1" s="1"/>
  <c r="N181" i="1" a="1"/>
  <c r="N181" i="1" s="1"/>
  <c r="O181" i="1" a="1"/>
  <c r="O181" i="1" s="1"/>
  <c r="P181" i="1" a="1"/>
  <c r="P181" i="1" s="1"/>
  <c r="Q181" i="1" a="1"/>
  <c r="Q181" i="1" s="1"/>
  <c r="I185" i="1" a="1"/>
  <c r="I185" i="1" s="1"/>
  <c r="J185" i="1" a="1"/>
  <c r="J185" i="1" s="1"/>
  <c r="K185" i="1" a="1"/>
  <c r="K185" i="1" s="1"/>
  <c r="L185" i="1" a="1"/>
  <c r="L185" i="1" s="1"/>
  <c r="M185" i="1" a="1"/>
  <c r="M185" i="1" s="1"/>
  <c r="N185" i="1" a="1"/>
  <c r="N185" i="1" s="1"/>
  <c r="O185" i="1" a="1"/>
  <c r="O185" i="1" s="1"/>
  <c r="P185" i="1" a="1"/>
  <c r="P185" i="1" s="1"/>
  <c r="Q185" i="1" a="1"/>
  <c r="Q185" i="1" s="1"/>
  <c r="I188" i="1" a="1"/>
  <c r="I188" i="1" s="1"/>
  <c r="J188" i="1" a="1"/>
  <c r="J188" i="1" s="1"/>
  <c r="K188" i="1" a="1"/>
  <c r="K188" i="1" s="1"/>
  <c r="L188" i="1" a="1"/>
  <c r="L188" i="1" s="1"/>
  <c r="M188" i="1" a="1"/>
  <c r="M188" i="1" s="1"/>
  <c r="N188" i="1" a="1"/>
  <c r="N188" i="1" s="1"/>
  <c r="O188" i="1" a="1"/>
  <c r="O188" i="1" s="1"/>
  <c r="P188" i="1" a="1"/>
  <c r="P188" i="1" s="1"/>
  <c r="Q188" i="1" a="1"/>
  <c r="Q188" i="1" s="1"/>
  <c r="I190" i="1" a="1"/>
  <c r="I190" i="1" s="1"/>
  <c r="J190" i="1" a="1"/>
  <c r="J190" i="1" s="1"/>
  <c r="K190" i="1" a="1"/>
  <c r="K190" i="1" s="1"/>
  <c r="L190" i="1" a="1"/>
  <c r="L190" i="1" s="1"/>
  <c r="M190" i="1" a="1"/>
  <c r="M190" i="1" s="1"/>
  <c r="N190" i="1" a="1"/>
  <c r="N190" i="1" s="1"/>
  <c r="O190" i="1" a="1"/>
  <c r="O190" i="1" s="1"/>
  <c r="P190" i="1" a="1"/>
  <c r="P190" i="1" s="1"/>
  <c r="Q190" i="1" a="1"/>
  <c r="Q190" i="1" s="1"/>
  <c r="I193" i="1" a="1"/>
  <c r="I193" i="1" s="1"/>
  <c r="J193" i="1" a="1"/>
  <c r="J193" i="1" s="1"/>
  <c r="K193" i="1" a="1"/>
  <c r="K193" i="1" s="1"/>
  <c r="L193" i="1" a="1"/>
  <c r="L193" i="1" s="1"/>
  <c r="M193" i="1" a="1"/>
  <c r="M193" i="1" s="1"/>
  <c r="N193" i="1" a="1"/>
  <c r="N193" i="1" s="1"/>
  <c r="O193" i="1" a="1"/>
  <c r="O193" i="1" s="1"/>
  <c r="P193" i="1" a="1"/>
  <c r="P193" i="1" s="1"/>
  <c r="Q193" i="1" a="1"/>
  <c r="Q193" i="1" s="1"/>
  <c r="P198" i="1" a="1"/>
  <c r="P198" i="1" s="1"/>
  <c r="I201" i="1" a="1"/>
  <c r="I201" i="1" s="1"/>
  <c r="J201" i="1" a="1"/>
  <c r="J201" i="1" s="1"/>
  <c r="K201" i="1" a="1"/>
  <c r="K201" i="1" s="1"/>
  <c r="L201" i="1" a="1"/>
  <c r="L201" i="1" s="1"/>
  <c r="M201" i="1" a="1"/>
  <c r="M201" i="1" s="1"/>
  <c r="N201" i="1" a="1"/>
  <c r="N201" i="1" s="1"/>
  <c r="O201" i="1" a="1"/>
  <c r="O201" i="1" s="1"/>
  <c r="P201" i="1" a="1"/>
  <c r="P201" i="1" s="1"/>
  <c r="Q201" i="1" a="1"/>
  <c r="Q201" i="1" s="1"/>
  <c r="I203" i="1" a="1"/>
  <c r="I203" i="1" s="1"/>
  <c r="J203" i="1" a="1"/>
  <c r="J203" i="1" s="1"/>
  <c r="K203" i="1" a="1"/>
  <c r="K203" i="1" s="1"/>
  <c r="L203" i="1" a="1"/>
  <c r="L203" i="1" s="1"/>
  <c r="M203" i="1" a="1"/>
  <c r="M203" i="1" s="1"/>
  <c r="N203" i="1" a="1"/>
  <c r="N203" i="1" s="1"/>
  <c r="O203" i="1" a="1"/>
  <c r="O203" i="1" s="1"/>
  <c r="P203" i="1" a="1"/>
  <c r="P203" i="1" s="1"/>
  <c r="Q203" i="1" a="1"/>
  <c r="Q203" i="1" s="1"/>
  <c r="I204" i="1" a="1"/>
  <c r="I204" i="1" s="1"/>
  <c r="J204" i="1" a="1"/>
  <c r="J204" i="1" s="1"/>
  <c r="K204" i="1" a="1"/>
  <c r="K204" i="1" s="1"/>
  <c r="L204" i="1" a="1"/>
  <c r="L204" i="1" s="1"/>
  <c r="M204" i="1" a="1"/>
  <c r="M204" i="1" s="1"/>
  <c r="N204" i="1" a="1"/>
  <c r="N204" i="1" s="1"/>
  <c r="O204" i="1" a="1"/>
  <c r="O204" i="1" s="1"/>
  <c r="P204" i="1" a="1"/>
  <c r="P204" i="1" s="1"/>
  <c r="Q204" i="1" a="1"/>
  <c r="Q204" i="1" s="1"/>
  <c r="I209" i="1" a="1"/>
  <c r="I209" i="1" s="1"/>
  <c r="J209" i="1" a="1"/>
  <c r="J209" i="1" s="1"/>
  <c r="K209" i="1" a="1"/>
  <c r="K209" i="1" s="1"/>
  <c r="L209" i="1" a="1"/>
  <c r="L209" i="1" s="1"/>
  <c r="M209" i="1" a="1"/>
  <c r="M209" i="1" s="1"/>
  <c r="N209" i="1" a="1"/>
  <c r="N209" i="1" s="1"/>
  <c r="O209" i="1" a="1"/>
  <c r="O209" i="1" s="1"/>
  <c r="P209" i="1" a="1"/>
  <c r="P209" i="1" s="1"/>
  <c r="Q209" i="1" a="1"/>
  <c r="Q209" i="1" s="1"/>
  <c r="I210" i="1" a="1"/>
  <c r="I210" i="1" s="1"/>
  <c r="J210" i="1" a="1"/>
  <c r="J210" i="1" s="1"/>
  <c r="K210" i="1" a="1"/>
  <c r="K210" i="1" s="1"/>
  <c r="L210" i="1" a="1"/>
  <c r="L210" i="1" s="1"/>
  <c r="M210" i="1" a="1"/>
  <c r="M210" i="1" s="1"/>
  <c r="N210" i="1" a="1"/>
  <c r="N210" i="1" s="1"/>
  <c r="O210" i="1" a="1"/>
  <c r="O210" i="1" s="1"/>
  <c r="P210" i="1" a="1"/>
  <c r="P210" i="1" s="1"/>
  <c r="Q210" i="1" a="1"/>
  <c r="Q210" i="1" s="1"/>
  <c r="I211" i="1" a="1"/>
  <c r="I211" i="1" s="1"/>
  <c r="J211" i="1" a="1"/>
  <c r="J211" i="1" s="1"/>
  <c r="K211" i="1" a="1"/>
  <c r="K211" i="1" s="1"/>
  <c r="L211" i="1" a="1"/>
  <c r="L211" i="1" s="1"/>
  <c r="M211" i="1" a="1"/>
  <c r="M211" i="1" s="1"/>
  <c r="N211" i="1" a="1"/>
  <c r="N211" i="1" s="1"/>
  <c r="O211" i="1" a="1"/>
  <c r="O211" i="1" s="1"/>
  <c r="P211" i="1" a="1"/>
  <c r="P211" i="1" s="1"/>
  <c r="Q211" i="1" a="1"/>
  <c r="Q211" i="1" s="1"/>
  <c r="I212" i="1" a="1"/>
  <c r="I212" i="1" s="1"/>
  <c r="J212" i="1" a="1"/>
  <c r="J212" i="1" s="1"/>
  <c r="K212" i="1" a="1"/>
  <c r="K212" i="1" s="1"/>
  <c r="L212" i="1" a="1"/>
  <c r="L212" i="1" s="1"/>
  <c r="M212" i="1" a="1"/>
  <c r="M212" i="1" s="1"/>
  <c r="N212" i="1" a="1"/>
  <c r="N212" i="1" s="1"/>
  <c r="O212" i="1" a="1"/>
  <c r="O212" i="1" s="1"/>
  <c r="P212" i="1" a="1"/>
  <c r="P212" i="1" s="1"/>
  <c r="Q212" i="1" a="1"/>
  <c r="Q212" i="1" s="1"/>
  <c r="I213" i="1" a="1"/>
  <c r="I213" i="1" s="1"/>
  <c r="J213" i="1" a="1"/>
  <c r="J213" i="1" s="1"/>
  <c r="K213" i="1" a="1"/>
  <c r="K213" i="1" s="1"/>
  <c r="L213" i="1" a="1"/>
  <c r="L213" i="1" s="1"/>
  <c r="M213" i="1" a="1"/>
  <c r="M213" i="1" s="1"/>
  <c r="N213" i="1" a="1"/>
  <c r="N213" i="1" s="1"/>
  <c r="O213" i="1" a="1"/>
  <c r="O213" i="1" s="1"/>
  <c r="P213" i="1" a="1"/>
  <c r="P213" i="1" s="1"/>
  <c r="Q213" i="1" a="1"/>
  <c r="Q213" i="1" s="1"/>
  <c r="I214" i="1" a="1"/>
  <c r="I214" i="1" s="1"/>
  <c r="J214" i="1" a="1"/>
  <c r="J214" i="1" s="1"/>
  <c r="K214" i="1" a="1"/>
  <c r="K214" i="1" s="1"/>
  <c r="L214" i="1" a="1"/>
  <c r="L214" i="1" s="1"/>
  <c r="M214" i="1" a="1"/>
  <c r="M214" i="1" s="1"/>
  <c r="N214" i="1" a="1"/>
  <c r="N214" i="1" s="1"/>
  <c r="O214" i="1" a="1"/>
  <c r="O214" i="1" s="1"/>
  <c r="P214" i="1" a="1"/>
  <c r="P214" i="1" s="1"/>
  <c r="Q214" i="1" a="1"/>
  <c r="Q214" i="1" s="1"/>
  <c r="I215" i="1" a="1"/>
  <c r="I215" i="1" s="1"/>
  <c r="J215" i="1" a="1"/>
  <c r="J215" i="1" s="1"/>
  <c r="K215" i="1" a="1"/>
  <c r="K215" i="1" s="1"/>
  <c r="L215" i="1" a="1"/>
  <c r="L215" i="1" s="1"/>
  <c r="M215" i="1" a="1"/>
  <c r="M215" i="1" s="1"/>
  <c r="N215" i="1" a="1"/>
  <c r="N215" i="1" s="1"/>
  <c r="O215" i="1" a="1"/>
  <c r="O215" i="1" s="1"/>
  <c r="P215" i="1" a="1"/>
  <c r="P215" i="1" s="1"/>
  <c r="Q215" i="1" a="1"/>
  <c r="Q215" i="1" s="1"/>
  <c r="I216" i="1" a="1"/>
  <c r="I216" i="1" s="1"/>
  <c r="J216" i="1" a="1"/>
  <c r="J216" i="1" s="1"/>
  <c r="K216" i="1" a="1"/>
  <c r="K216" i="1" s="1"/>
  <c r="L216" i="1" a="1"/>
  <c r="L216" i="1" s="1"/>
  <c r="M216" i="1" a="1"/>
  <c r="M216" i="1" s="1"/>
  <c r="N216" i="1" a="1"/>
  <c r="N216" i="1" s="1"/>
  <c r="O216" i="1" a="1"/>
  <c r="O216" i="1" s="1"/>
  <c r="P216" i="1" a="1"/>
  <c r="P216" i="1" s="1"/>
  <c r="Q216" i="1" a="1"/>
  <c r="Q216" i="1" s="1"/>
  <c r="I217" i="1" a="1"/>
  <c r="I217" i="1" s="1"/>
  <c r="J217" i="1" a="1"/>
  <c r="J217" i="1" s="1"/>
  <c r="K217" i="1" a="1"/>
  <c r="K217" i="1" s="1"/>
  <c r="L217" i="1" a="1"/>
  <c r="L217" i="1" s="1"/>
  <c r="M217" i="1" a="1"/>
  <c r="M217" i="1" s="1"/>
  <c r="N217" i="1" a="1"/>
  <c r="N217" i="1" s="1"/>
  <c r="O217" i="1" a="1"/>
  <c r="O217" i="1" s="1"/>
  <c r="P217" i="1" a="1"/>
  <c r="P217" i="1" s="1"/>
  <c r="Q217" i="1" a="1"/>
  <c r="Q217" i="1" s="1"/>
  <c r="I218" i="1" a="1"/>
  <c r="I218" i="1" s="1"/>
  <c r="J218" i="1" a="1"/>
  <c r="J218" i="1" s="1"/>
  <c r="K218" i="1" a="1"/>
  <c r="K218" i="1" s="1"/>
  <c r="L218" i="1" a="1"/>
  <c r="L218" i="1" s="1"/>
  <c r="M218" i="1" a="1"/>
  <c r="M218" i="1" s="1"/>
  <c r="N218" i="1" a="1"/>
  <c r="N218" i="1" s="1"/>
  <c r="O218" i="1" a="1"/>
  <c r="O218" i="1" s="1"/>
  <c r="P218" i="1" a="1"/>
  <c r="P218" i="1" s="1"/>
  <c r="Q218" i="1" a="1"/>
  <c r="Q218" i="1" s="1"/>
  <c r="P243" i="1" a="1"/>
  <c r="P243" i="1" s="1"/>
  <c r="Q243" i="1" a="1"/>
  <c r="Q243" i="1" s="1"/>
  <c r="AL322" i="4"/>
  <c r="AL321" i="4"/>
  <c r="AA321" i="4"/>
  <c r="AI320" i="4"/>
  <c r="AA320" i="4"/>
  <c r="O320" i="4"/>
  <c r="S320" i="4" s="1"/>
  <c r="I320" i="4"/>
  <c r="K320" i="4" s="1"/>
  <c r="AI319" i="4"/>
  <c r="AA319" i="4"/>
  <c r="O319" i="4"/>
  <c r="S319" i="4" s="1"/>
  <c r="K319" i="4"/>
  <c r="AI318" i="4"/>
  <c r="AA318" i="4"/>
  <c r="S318" i="4"/>
  <c r="O318" i="4"/>
  <c r="K318" i="4"/>
  <c r="AI317" i="4"/>
  <c r="AA317" i="4"/>
  <c r="S317" i="4"/>
  <c r="K317" i="4"/>
  <c r="AI316" i="4"/>
  <c r="AA316" i="4"/>
  <c r="S316" i="4"/>
  <c r="K316" i="4"/>
  <c r="AI315" i="4"/>
  <c r="AA315" i="4"/>
  <c r="S315" i="4"/>
  <c r="K315" i="4"/>
  <c r="AI314" i="4"/>
  <c r="AA314" i="4"/>
  <c r="S314" i="4"/>
  <c r="K314" i="4"/>
  <c r="AI313" i="4"/>
  <c r="AL313" i="4" s="1"/>
  <c r="AA313" i="4"/>
  <c r="K313" i="4"/>
  <c r="AI312" i="4"/>
  <c r="AA312" i="4"/>
  <c r="K312" i="4"/>
  <c r="AI311" i="4"/>
  <c r="AL311" i="4" s="1"/>
  <c r="AA311" i="4"/>
  <c r="K311" i="4"/>
  <c r="AI310" i="4"/>
  <c r="AL310" i="4" s="1"/>
  <c r="AA310" i="4"/>
  <c r="K310" i="4"/>
  <c r="AI309" i="4"/>
  <c r="AL309" i="4" s="1"/>
  <c r="AA309" i="4"/>
  <c r="K309" i="4"/>
  <c r="AI308" i="4"/>
  <c r="AA308" i="4"/>
  <c r="K308" i="4"/>
  <c r="AI307" i="4"/>
  <c r="AL307" i="4" s="1"/>
  <c r="AA307" i="4"/>
  <c r="K307" i="4"/>
  <c r="AI306" i="4"/>
  <c r="AL306" i="4" s="1"/>
  <c r="AA306" i="4"/>
  <c r="K306" i="4"/>
  <c r="AL305" i="4"/>
  <c r="Z305" i="4"/>
  <c r="Y305" i="4"/>
  <c r="X305" i="4"/>
  <c r="W305" i="4"/>
  <c r="V305" i="4"/>
  <c r="U305" i="4"/>
  <c r="T305" i="4"/>
  <c r="K305" i="4"/>
  <c r="AL304" i="4"/>
  <c r="Z304" i="4"/>
  <c r="Y304" i="4"/>
  <c r="X304" i="4"/>
  <c r="W304" i="4"/>
  <c r="V304" i="4"/>
  <c r="U304" i="4"/>
  <c r="T304" i="4"/>
  <c r="K304" i="4"/>
  <c r="AL303" i="4"/>
  <c r="Z303" i="4"/>
  <c r="Y303" i="4"/>
  <c r="X303" i="4"/>
  <c r="W303" i="4"/>
  <c r="V303" i="4"/>
  <c r="U303" i="4"/>
  <c r="K303" i="4"/>
  <c r="AL302" i="4"/>
  <c r="Z302" i="4"/>
  <c r="Y302" i="4"/>
  <c r="X302" i="4"/>
  <c r="K302" i="4"/>
  <c r="AL301" i="4"/>
  <c r="Z301" i="4"/>
  <c r="Y301" i="4"/>
  <c r="X301" i="4"/>
  <c r="W301" i="4"/>
  <c r="V301" i="4"/>
  <c r="U301" i="4"/>
  <c r="T301" i="4"/>
  <c r="AL300" i="4"/>
  <c r="Z300" i="4"/>
  <c r="Y300" i="4"/>
  <c r="X300" i="4"/>
  <c r="W300" i="4"/>
  <c r="V300" i="4"/>
  <c r="U300" i="4"/>
  <c r="T300" i="4"/>
  <c r="AI299" i="4"/>
  <c r="AL299" i="4" s="1"/>
  <c r="K299" i="4"/>
  <c r="AI298" i="4"/>
  <c r="K298" i="4"/>
  <c r="AL297" i="4"/>
  <c r="Z297" i="4"/>
  <c r="Y297" i="4"/>
  <c r="X297" i="4"/>
  <c r="W297" i="4"/>
  <c r="V297" i="4"/>
  <c r="U297" i="4"/>
  <c r="T297" i="4"/>
  <c r="AL296" i="4"/>
  <c r="Z296" i="4"/>
  <c r="Y296" i="4"/>
  <c r="X296" i="4"/>
  <c r="W296" i="4"/>
  <c r="V296" i="4"/>
  <c r="U296" i="4"/>
  <c r="T296" i="4"/>
  <c r="AL295" i="4"/>
  <c r="Z295" i="4"/>
  <c r="Y295" i="4"/>
  <c r="X295" i="4"/>
  <c r="W295" i="4"/>
  <c r="V295" i="4"/>
  <c r="U295" i="4"/>
  <c r="T295" i="4"/>
  <c r="AL294" i="4"/>
  <c r="Z294" i="4"/>
  <c r="Y294" i="4"/>
  <c r="X294" i="4"/>
  <c r="W294" i="4"/>
  <c r="V294" i="4"/>
  <c r="U294" i="4"/>
  <c r="T294" i="4"/>
  <c r="AI293" i="4"/>
  <c r="AA293" i="4"/>
  <c r="S293" i="4"/>
  <c r="K293" i="4"/>
  <c r="AL292" i="4"/>
  <c r="Z292" i="4"/>
  <c r="Y292" i="4"/>
  <c r="X292" i="4"/>
  <c r="W292" i="4"/>
  <c r="V292" i="4"/>
  <c r="U292" i="4"/>
  <c r="T292" i="4"/>
  <c r="AL291" i="4"/>
  <c r="Z291" i="4"/>
  <c r="Y291" i="4"/>
  <c r="X291" i="4"/>
  <c r="W291" i="4"/>
  <c r="V291" i="4"/>
  <c r="U291" i="4"/>
  <c r="T291" i="4"/>
  <c r="AL290" i="4"/>
  <c r="Z290" i="4"/>
  <c r="Y290" i="4"/>
  <c r="X290" i="4"/>
  <c r="W290" i="4"/>
  <c r="V290" i="4"/>
  <c r="U290" i="4"/>
  <c r="T290" i="4"/>
  <c r="AL289" i="4"/>
  <c r="Z289" i="4"/>
  <c r="Y289" i="4"/>
  <c r="X289" i="4"/>
  <c r="W289" i="4"/>
  <c r="V289" i="4"/>
  <c r="U289" i="4"/>
  <c r="T289" i="4"/>
  <c r="AL288" i="4"/>
  <c r="Z288" i="4"/>
  <c r="Y288" i="4"/>
  <c r="X288" i="4"/>
  <c r="W288" i="4"/>
  <c r="V288" i="4"/>
  <c r="U288" i="4"/>
  <c r="T288" i="4"/>
  <c r="AL287" i="4"/>
  <c r="Z287" i="4"/>
  <c r="Y287" i="4"/>
  <c r="X287" i="4"/>
  <c r="W287" i="4"/>
  <c r="V287" i="4"/>
  <c r="U287" i="4"/>
  <c r="T287" i="4"/>
  <c r="AL286" i="4"/>
  <c r="Z286" i="4"/>
  <c r="Y286" i="4"/>
  <c r="X286" i="4"/>
  <c r="W286" i="4"/>
  <c r="V286" i="4"/>
  <c r="U286" i="4"/>
  <c r="T286" i="4"/>
  <c r="AL285" i="4"/>
  <c r="Z285" i="4"/>
  <c r="Y285" i="4"/>
  <c r="X285" i="4"/>
  <c r="W285" i="4"/>
  <c r="V285" i="4"/>
  <c r="U285" i="4"/>
  <c r="T285" i="4"/>
  <c r="AL284" i="4"/>
  <c r="Z284" i="4"/>
  <c r="Y284" i="4"/>
  <c r="X284" i="4"/>
  <c r="W284" i="4"/>
  <c r="V284" i="4"/>
  <c r="U284" i="4"/>
  <c r="T284" i="4"/>
  <c r="AL283" i="4"/>
  <c r="Z283" i="4"/>
  <c r="Y283" i="4"/>
  <c r="X283" i="4"/>
  <c r="W283" i="4"/>
  <c r="V283" i="4"/>
  <c r="U283" i="4"/>
  <c r="T283" i="4"/>
  <c r="AL282" i="4"/>
  <c r="Z282" i="4"/>
  <c r="Y282" i="4"/>
  <c r="X282" i="4"/>
  <c r="W282" i="4"/>
  <c r="V282" i="4"/>
  <c r="U282" i="4"/>
  <c r="T282" i="4"/>
  <c r="AL281" i="4"/>
  <c r="Z281" i="4"/>
  <c r="Y281" i="4"/>
  <c r="X281" i="4"/>
  <c r="W281" i="4"/>
  <c r="V281" i="4"/>
  <c r="U281" i="4"/>
  <c r="T281" i="4"/>
  <c r="AL280" i="4"/>
  <c r="Z280" i="4"/>
  <c r="Y280" i="4"/>
  <c r="X280" i="4"/>
  <c r="W280" i="4"/>
  <c r="V280" i="4"/>
  <c r="U280" i="4"/>
  <c r="T280" i="4"/>
  <c r="AL279" i="4"/>
  <c r="Z279" i="4"/>
  <c r="Y279" i="4"/>
  <c r="X279" i="4"/>
  <c r="W279" i="4"/>
  <c r="V279" i="4"/>
  <c r="U279" i="4"/>
  <c r="T279" i="4"/>
  <c r="AL278" i="4"/>
  <c r="Z278" i="4"/>
  <c r="Y278" i="4"/>
  <c r="X278" i="4"/>
  <c r="W278" i="4"/>
  <c r="V278" i="4"/>
  <c r="U278" i="4"/>
  <c r="T278" i="4"/>
  <c r="AL277" i="4"/>
  <c r="T277" i="4"/>
  <c r="AI276" i="4"/>
  <c r="AA276" i="4"/>
  <c r="S276" i="4"/>
  <c r="K276" i="4"/>
  <c r="AI275" i="4"/>
  <c r="AA275" i="4"/>
  <c r="S275" i="4"/>
  <c r="K275" i="4"/>
  <c r="AL274" i="4"/>
  <c r="Z274" i="4"/>
  <c r="Y274" i="4"/>
  <c r="X274" i="4"/>
  <c r="W274" i="4"/>
  <c r="V274" i="4"/>
  <c r="U274" i="4"/>
  <c r="T274" i="4"/>
  <c r="AL273" i="4"/>
  <c r="Z273" i="4"/>
  <c r="Y273" i="4"/>
  <c r="X273" i="4"/>
  <c r="W273" i="4"/>
  <c r="V273" i="4"/>
  <c r="U273" i="4"/>
  <c r="T273" i="4"/>
  <c r="AL272" i="4"/>
  <c r="Z272" i="4"/>
  <c r="Y272" i="4"/>
  <c r="X272" i="4"/>
  <c r="W272" i="4"/>
  <c r="V272" i="4"/>
  <c r="U272" i="4"/>
  <c r="T272" i="4"/>
  <c r="AL271" i="4"/>
  <c r="Z271" i="4"/>
  <c r="Y271" i="4"/>
  <c r="X271" i="4"/>
  <c r="W271" i="4"/>
  <c r="V271" i="4"/>
  <c r="U271" i="4"/>
  <c r="T271" i="4"/>
  <c r="AL270" i="4"/>
  <c r="Z270" i="4"/>
  <c r="Y270" i="4"/>
  <c r="X270" i="4"/>
  <c r="W270" i="4"/>
  <c r="V270" i="4"/>
  <c r="U270" i="4"/>
  <c r="T270" i="4"/>
  <c r="AL269" i="4"/>
  <c r="Z269" i="4"/>
  <c r="Y269" i="4"/>
  <c r="X269" i="4"/>
  <c r="W269" i="4"/>
  <c r="V269" i="4"/>
  <c r="U269" i="4"/>
  <c r="T269" i="4"/>
  <c r="AL268" i="4"/>
  <c r="Z268" i="4"/>
  <c r="Y268" i="4"/>
  <c r="X268" i="4"/>
  <c r="W268" i="4"/>
  <c r="V268" i="4"/>
  <c r="U268" i="4"/>
  <c r="T268" i="4"/>
  <c r="AL267" i="4"/>
  <c r="Z267" i="4"/>
  <c r="Y267" i="4"/>
  <c r="X267" i="4"/>
  <c r="W267" i="4"/>
  <c r="V267" i="4"/>
  <c r="U267" i="4"/>
  <c r="T267" i="4"/>
  <c r="AL266" i="4"/>
  <c r="Z266" i="4"/>
  <c r="Y266" i="4"/>
  <c r="X266" i="4"/>
  <c r="W266" i="4"/>
  <c r="V266" i="4"/>
  <c r="U266" i="4"/>
  <c r="T266" i="4"/>
  <c r="AL265" i="4"/>
  <c r="Z265" i="4"/>
  <c r="Y265" i="4"/>
  <c r="X265" i="4"/>
  <c r="W265" i="4"/>
  <c r="V265" i="4"/>
  <c r="U265" i="4"/>
  <c r="T265" i="4"/>
  <c r="AL264" i="4"/>
  <c r="Z264" i="4"/>
  <c r="Y264" i="4"/>
  <c r="X264" i="4"/>
  <c r="W264" i="4"/>
  <c r="V264" i="4"/>
  <c r="U264" i="4"/>
  <c r="T264" i="4"/>
  <c r="AL263" i="4"/>
  <c r="Z263" i="4"/>
  <c r="Y263" i="4"/>
  <c r="X263" i="4"/>
  <c r="W263" i="4"/>
  <c r="V263" i="4"/>
  <c r="U263" i="4"/>
  <c r="T263" i="4"/>
  <c r="AL262" i="4"/>
  <c r="Z262" i="4"/>
  <c r="Y262" i="4"/>
  <c r="X262" i="4"/>
  <c r="W262" i="4"/>
  <c r="V262" i="4"/>
  <c r="U262" i="4"/>
  <c r="T262" i="4"/>
  <c r="AL261" i="4"/>
  <c r="Z261" i="4"/>
  <c r="Y261" i="4"/>
  <c r="X261" i="4"/>
  <c r="W261" i="4"/>
  <c r="V261" i="4"/>
  <c r="U261" i="4"/>
  <c r="T261" i="4"/>
  <c r="AL260" i="4"/>
  <c r="Z260" i="4"/>
  <c r="Y260" i="4"/>
  <c r="X260" i="4"/>
  <c r="W260" i="4"/>
  <c r="V260" i="4"/>
  <c r="U260" i="4"/>
  <c r="T260" i="4"/>
  <c r="AL259" i="4"/>
  <c r="Z259" i="4"/>
  <c r="Y259" i="4"/>
  <c r="X259" i="4"/>
  <c r="W259" i="4"/>
  <c r="V259" i="4"/>
  <c r="U259" i="4"/>
  <c r="T259" i="4"/>
  <c r="AL258" i="4"/>
  <c r="Z258" i="4"/>
  <c r="Y258" i="4"/>
  <c r="X258" i="4"/>
  <c r="W258" i="4"/>
  <c r="V258" i="4"/>
  <c r="U258" i="4"/>
  <c r="T258" i="4"/>
  <c r="AL257" i="4"/>
  <c r="Z257" i="4"/>
  <c r="Y257" i="4"/>
  <c r="X257" i="4"/>
  <c r="W257" i="4"/>
  <c r="V257" i="4"/>
  <c r="U257" i="4"/>
  <c r="T257" i="4"/>
  <c r="AL256" i="4"/>
  <c r="Z256" i="4"/>
  <c r="Y256" i="4"/>
  <c r="X256" i="4"/>
  <c r="W256" i="4"/>
  <c r="V256" i="4"/>
  <c r="U256" i="4"/>
  <c r="T256" i="4"/>
  <c r="AL255" i="4"/>
  <c r="Z255" i="4"/>
  <c r="Y255" i="4"/>
  <c r="X255" i="4"/>
  <c r="W255" i="4"/>
  <c r="V255" i="4"/>
  <c r="U255" i="4"/>
  <c r="T255" i="4"/>
  <c r="AL254" i="4"/>
  <c r="Z254" i="4"/>
  <c r="Y254" i="4"/>
  <c r="X254" i="4"/>
  <c r="W254" i="4"/>
  <c r="V254" i="4"/>
  <c r="U254" i="4"/>
  <c r="T254" i="4"/>
  <c r="AI253" i="4"/>
  <c r="AL253" i="4" s="1"/>
  <c r="AA253" i="4"/>
  <c r="AI252" i="4"/>
  <c r="AA252" i="4"/>
  <c r="S252" i="4"/>
  <c r="K252" i="4"/>
  <c r="AI251" i="4"/>
  <c r="AL251" i="4" s="1"/>
  <c r="AA251" i="4"/>
  <c r="AL250" i="4"/>
  <c r="Z250" i="4"/>
  <c r="Y250" i="4"/>
  <c r="X250" i="4"/>
  <c r="W250" i="4"/>
  <c r="V250" i="4"/>
  <c r="U250" i="4"/>
  <c r="T250" i="4"/>
  <c r="AI249" i="4"/>
  <c r="AL249" i="4" s="1"/>
  <c r="Z249" i="4"/>
  <c r="Y249" i="4"/>
  <c r="X249" i="4"/>
  <c r="W249" i="4"/>
  <c r="V249" i="4"/>
  <c r="U249" i="4"/>
  <c r="T249" i="4"/>
  <c r="AL248" i="4"/>
  <c r="Z248" i="4"/>
  <c r="Y248" i="4"/>
  <c r="X248" i="4"/>
  <c r="W248" i="4"/>
  <c r="V248" i="4"/>
  <c r="U248" i="4"/>
  <c r="T248" i="4"/>
  <c r="AL247" i="4"/>
  <c r="Z247" i="4"/>
  <c r="Y247" i="4"/>
  <c r="X247" i="4"/>
  <c r="W247" i="4"/>
  <c r="V247" i="4"/>
  <c r="U247" i="4"/>
  <c r="T247" i="4"/>
  <c r="AL246" i="4"/>
  <c r="Z246" i="4"/>
  <c r="Y246" i="4"/>
  <c r="X246" i="4"/>
  <c r="W246" i="4"/>
  <c r="V246" i="4"/>
  <c r="U246" i="4"/>
  <c r="T246" i="4"/>
  <c r="AL245" i="4"/>
  <c r="Z245" i="4"/>
  <c r="Y245" i="4"/>
  <c r="X245" i="4"/>
  <c r="W245" i="4"/>
  <c r="V245" i="4"/>
  <c r="U245" i="4"/>
  <c r="T245" i="4"/>
  <c r="AL244" i="4"/>
  <c r="Z244" i="4"/>
  <c r="Y244" i="4"/>
  <c r="X244" i="4"/>
  <c r="W244" i="4"/>
  <c r="V244" i="4"/>
  <c r="U244" i="4"/>
  <c r="T244" i="4"/>
  <c r="AL243" i="4"/>
  <c r="Z243" i="4"/>
  <c r="Y243" i="4"/>
  <c r="X243" i="4"/>
  <c r="W243" i="4"/>
  <c r="V243" i="4"/>
  <c r="U243" i="4"/>
  <c r="T243" i="4"/>
  <c r="AL242" i="4"/>
  <c r="Z242" i="4"/>
  <c r="Y242" i="4"/>
  <c r="X242" i="4"/>
  <c r="W242" i="4"/>
  <c r="V242" i="4"/>
  <c r="U242" i="4"/>
  <c r="T242" i="4"/>
  <c r="AL241" i="4"/>
  <c r="Z241" i="4"/>
  <c r="Y241" i="4"/>
  <c r="X241" i="4"/>
  <c r="W241" i="4"/>
  <c r="V241" i="4"/>
  <c r="U241" i="4"/>
  <c r="T241" i="4"/>
  <c r="AL240" i="4"/>
  <c r="Z240" i="4"/>
  <c r="Y240" i="4"/>
  <c r="X240" i="4"/>
  <c r="W240" i="4"/>
  <c r="V240" i="4"/>
  <c r="U240" i="4"/>
  <c r="T240" i="4"/>
  <c r="AL239" i="4"/>
  <c r="Z239" i="4"/>
  <c r="Y239" i="4"/>
  <c r="X239" i="4"/>
  <c r="W239" i="4"/>
  <c r="V239" i="4"/>
  <c r="U239" i="4"/>
  <c r="T239" i="4"/>
  <c r="AL238" i="4"/>
  <c r="Z238" i="4"/>
  <c r="Y238" i="4"/>
  <c r="X238" i="4"/>
  <c r="W238" i="4"/>
  <c r="V238" i="4"/>
  <c r="U238" i="4"/>
  <c r="T238" i="4"/>
  <c r="AL237" i="4"/>
  <c r="Z237" i="4"/>
  <c r="Y237" i="4"/>
  <c r="X237" i="4"/>
  <c r="W237" i="4"/>
  <c r="V237" i="4"/>
  <c r="U237" i="4"/>
  <c r="T237" i="4"/>
  <c r="AL236" i="4"/>
  <c r="Z236" i="4"/>
  <c r="Y236" i="4"/>
  <c r="X236" i="4"/>
  <c r="W236" i="4"/>
  <c r="V236" i="4"/>
  <c r="U236" i="4"/>
  <c r="T236" i="4"/>
  <c r="AL235" i="4"/>
  <c r="Z235" i="4"/>
  <c r="Y235" i="4"/>
  <c r="X235" i="4"/>
  <c r="W235" i="4"/>
  <c r="V235" i="4"/>
  <c r="U235" i="4"/>
  <c r="T235" i="4"/>
  <c r="AL234" i="4"/>
  <c r="Z234" i="4"/>
  <c r="Y234" i="4"/>
  <c r="X234" i="4"/>
  <c r="W234" i="4"/>
  <c r="V234" i="4"/>
  <c r="U234" i="4"/>
  <c r="T234" i="4"/>
  <c r="AL233" i="4"/>
  <c r="Z233" i="4"/>
  <c r="Y233" i="4"/>
  <c r="X233" i="4"/>
  <c r="W233" i="4"/>
  <c r="V233" i="4"/>
  <c r="U233" i="4"/>
  <c r="T233" i="4"/>
  <c r="AL232" i="4"/>
  <c r="Z232" i="4"/>
  <c r="Y232" i="4"/>
  <c r="X232" i="4"/>
  <c r="W232" i="4"/>
  <c r="V232" i="4"/>
  <c r="U232" i="4"/>
  <c r="T232" i="4"/>
  <c r="AL231" i="4"/>
  <c r="Z231" i="4"/>
  <c r="Y231" i="4"/>
  <c r="X231" i="4"/>
  <c r="W231" i="4"/>
  <c r="V231" i="4"/>
  <c r="U231" i="4"/>
  <c r="T231" i="4"/>
  <c r="AL230" i="4"/>
  <c r="Z230" i="4"/>
  <c r="Y230" i="4"/>
  <c r="X230" i="4"/>
  <c r="W230" i="4"/>
  <c r="V230" i="4"/>
  <c r="U230" i="4"/>
  <c r="T230" i="4"/>
  <c r="AL229" i="4"/>
  <c r="Z229" i="4"/>
  <c r="Y229" i="4"/>
  <c r="X229" i="4"/>
  <c r="W229" i="4"/>
  <c r="V229" i="4"/>
  <c r="U229" i="4"/>
  <c r="T229" i="4"/>
  <c r="AL228" i="4"/>
  <c r="Z228" i="4"/>
  <c r="Y228" i="4"/>
  <c r="X228" i="4"/>
  <c r="W228" i="4"/>
  <c r="V228" i="4"/>
  <c r="U228" i="4"/>
  <c r="T228" i="4"/>
  <c r="AL227" i="4"/>
  <c r="Z227" i="4"/>
  <c r="Y227" i="4"/>
  <c r="X227" i="4"/>
  <c r="W227" i="4"/>
  <c r="V227" i="4"/>
  <c r="U227" i="4"/>
  <c r="T227" i="4"/>
  <c r="AL226" i="4"/>
  <c r="Z226" i="4"/>
  <c r="Y226" i="4"/>
  <c r="X226" i="4"/>
  <c r="W226" i="4"/>
  <c r="V226" i="4"/>
  <c r="U226" i="4"/>
  <c r="T226" i="4"/>
  <c r="AL225" i="4"/>
  <c r="Z225" i="4"/>
  <c r="Y225" i="4"/>
  <c r="X225" i="4"/>
  <c r="W225" i="4"/>
  <c r="V225" i="4"/>
  <c r="U225" i="4"/>
  <c r="T225" i="4"/>
  <c r="AL224" i="4"/>
  <c r="Z224" i="4"/>
  <c r="Y224" i="4"/>
  <c r="X224" i="4"/>
  <c r="W224" i="4"/>
  <c r="V224" i="4"/>
  <c r="U224" i="4"/>
  <c r="T224" i="4"/>
  <c r="AL223" i="4"/>
  <c r="Z223" i="4"/>
  <c r="Y223" i="4"/>
  <c r="X223" i="4"/>
  <c r="W223" i="4"/>
  <c r="V223" i="4"/>
  <c r="U223" i="4"/>
  <c r="T223" i="4"/>
  <c r="AL222" i="4"/>
  <c r="Z222" i="4"/>
  <c r="Y222" i="4"/>
  <c r="X222" i="4"/>
  <c r="W222" i="4"/>
  <c r="V222" i="4"/>
  <c r="U222" i="4"/>
  <c r="T222" i="4"/>
  <c r="AL221" i="4"/>
  <c r="Z221" i="4"/>
  <c r="Y221" i="4"/>
  <c r="X221" i="4"/>
  <c r="W221" i="4"/>
  <c r="V221" i="4"/>
  <c r="U221" i="4"/>
  <c r="T221" i="4"/>
  <c r="AL220" i="4"/>
  <c r="Z220" i="4"/>
  <c r="Y220" i="4"/>
  <c r="X220" i="4"/>
  <c r="W220" i="4"/>
  <c r="V220" i="4"/>
  <c r="U220" i="4"/>
  <c r="T220" i="4"/>
  <c r="AL219" i="4"/>
  <c r="Z219" i="4"/>
  <c r="Y219" i="4"/>
  <c r="X219" i="4"/>
  <c r="W219" i="4"/>
  <c r="V219" i="4"/>
  <c r="U219" i="4"/>
  <c r="T219" i="4"/>
  <c r="AL218" i="4"/>
  <c r="Z218" i="4"/>
  <c r="Y218" i="4"/>
  <c r="X218" i="4"/>
  <c r="W218" i="4"/>
  <c r="V218" i="4"/>
  <c r="U218" i="4"/>
  <c r="T218" i="4"/>
  <c r="AL217" i="4"/>
  <c r="Z217" i="4"/>
  <c r="Y217" i="4"/>
  <c r="X217" i="4"/>
  <c r="W217" i="4"/>
  <c r="V217" i="4"/>
  <c r="U217" i="4"/>
  <c r="T217" i="4"/>
  <c r="AL216" i="4"/>
  <c r="Z216" i="4"/>
  <c r="Y216" i="4"/>
  <c r="X216" i="4"/>
  <c r="W216" i="4"/>
  <c r="V216" i="4"/>
  <c r="U216" i="4"/>
  <c r="T216" i="4"/>
  <c r="AL215" i="4"/>
  <c r="Z215" i="4"/>
  <c r="Y215" i="4"/>
  <c r="X215" i="4"/>
  <c r="W215" i="4"/>
  <c r="V215" i="4"/>
  <c r="U215" i="4"/>
  <c r="T215" i="4"/>
  <c r="AL214" i="4"/>
  <c r="Z214" i="4"/>
  <c r="Y214" i="4"/>
  <c r="X214" i="4"/>
  <c r="W214" i="4"/>
  <c r="V214" i="4"/>
  <c r="U214" i="4"/>
  <c r="T214" i="4"/>
  <c r="AL213" i="4"/>
  <c r="Z213" i="4"/>
  <c r="Y213" i="4"/>
  <c r="X213" i="4"/>
  <c r="W213" i="4"/>
  <c r="V213" i="4"/>
  <c r="U213" i="4"/>
  <c r="T213" i="4"/>
  <c r="AL212" i="4"/>
  <c r="Z212" i="4"/>
  <c r="Y212" i="4"/>
  <c r="X212" i="4"/>
  <c r="W212" i="4"/>
  <c r="V212" i="4"/>
  <c r="U212" i="4"/>
  <c r="T212" i="4"/>
  <c r="AL211" i="4"/>
  <c r="Z211" i="4"/>
  <c r="Y211" i="4"/>
  <c r="X211" i="4"/>
  <c r="W211" i="4"/>
  <c r="V211" i="4"/>
  <c r="U211" i="4"/>
  <c r="T211" i="4"/>
  <c r="AL210" i="4"/>
  <c r="AA210" i="4"/>
  <c r="AL209" i="4"/>
  <c r="Z209" i="4"/>
  <c r="Y209" i="4"/>
  <c r="X209" i="4"/>
  <c r="W209" i="4"/>
  <c r="V209" i="4"/>
  <c r="U209" i="4"/>
  <c r="T209" i="4"/>
  <c r="AL208" i="4"/>
  <c r="Z208" i="4"/>
  <c r="Y208" i="4"/>
  <c r="X208" i="4"/>
  <c r="W208" i="4"/>
  <c r="V208" i="4"/>
  <c r="U208" i="4"/>
  <c r="T208" i="4"/>
  <c r="AL207" i="4"/>
  <c r="Z207" i="4"/>
  <c r="Y207" i="4"/>
  <c r="X207" i="4"/>
  <c r="W207" i="4"/>
  <c r="V207" i="4"/>
  <c r="U207" i="4"/>
  <c r="T207" i="4"/>
  <c r="AI206" i="4"/>
  <c r="AL206" i="4" s="1"/>
  <c r="AA206" i="4"/>
  <c r="S206" i="4"/>
  <c r="K206" i="4"/>
  <c r="AI205" i="4"/>
  <c r="AL205" i="4" s="1"/>
  <c r="AA205" i="4"/>
  <c r="S205" i="4"/>
  <c r="K205" i="4"/>
  <c r="AI204" i="4"/>
  <c r="AL204" i="4" s="1"/>
  <c r="AA204" i="4"/>
  <c r="S204" i="4"/>
  <c r="K204" i="4"/>
  <c r="AI203" i="4"/>
  <c r="AL203" i="4" s="1"/>
  <c r="AA203" i="4"/>
  <c r="S203" i="4"/>
  <c r="K203" i="4"/>
  <c r="AI202" i="4"/>
  <c r="AL202" i="4" s="1"/>
  <c r="AA202" i="4"/>
  <c r="S202" i="4"/>
  <c r="AL201" i="4"/>
  <c r="Z201" i="4"/>
  <c r="Y201" i="4"/>
  <c r="X201" i="4"/>
  <c r="W201" i="4"/>
  <c r="V201" i="4"/>
  <c r="U201" i="4"/>
  <c r="T201" i="4"/>
  <c r="AL200" i="4"/>
  <c r="Z200" i="4"/>
  <c r="Y200" i="4"/>
  <c r="X200" i="4"/>
  <c r="W200" i="4"/>
  <c r="V200" i="4"/>
  <c r="U200" i="4"/>
  <c r="T200" i="4"/>
  <c r="AL199" i="4"/>
  <c r="Z199" i="4"/>
  <c r="Y199" i="4"/>
  <c r="X199" i="4"/>
  <c r="W199" i="4"/>
  <c r="V199" i="4"/>
  <c r="U199" i="4"/>
  <c r="T199" i="4"/>
  <c r="AL198" i="4"/>
  <c r="Z198" i="4"/>
  <c r="Y198" i="4"/>
  <c r="X198" i="4"/>
  <c r="W198" i="4"/>
  <c r="V198" i="4"/>
  <c r="U198" i="4"/>
  <c r="T198" i="4"/>
  <c r="AI197" i="4"/>
  <c r="AL197" i="4" s="1"/>
  <c r="AA197" i="4"/>
  <c r="S197" i="4"/>
  <c r="K197" i="4"/>
  <c r="AI196" i="4"/>
  <c r="AA196" i="4"/>
  <c r="S196" i="4"/>
  <c r="K196" i="4"/>
  <c r="AL195" i="4"/>
  <c r="Z195" i="4"/>
  <c r="Y195" i="4"/>
  <c r="X195" i="4"/>
  <c r="U195" i="4"/>
  <c r="T195" i="4"/>
  <c r="S195" i="4"/>
  <c r="AL194" i="4"/>
  <c r="Z194" i="4"/>
  <c r="Y194" i="4"/>
  <c r="X194" i="4"/>
  <c r="U194" i="4"/>
  <c r="T194" i="4"/>
  <c r="S194" i="4"/>
  <c r="AL193" i="4"/>
  <c r="AA193" i="4"/>
  <c r="S193" i="4"/>
  <c r="AL192" i="4"/>
  <c r="AA192" i="4"/>
  <c r="S192" i="4"/>
  <c r="AL191" i="4"/>
  <c r="Z191" i="4"/>
  <c r="Y191" i="4"/>
  <c r="X191" i="4"/>
  <c r="W191" i="4"/>
  <c r="V191" i="4"/>
  <c r="U191" i="4"/>
  <c r="T191" i="4"/>
  <c r="AL190" i="4"/>
  <c r="Z190" i="4"/>
  <c r="Y190" i="4"/>
  <c r="X190" i="4"/>
  <c r="W190" i="4"/>
  <c r="V190" i="4"/>
  <c r="U190" i="4"/>
  <c r="T190" i="4"/>
  <c r="AL189" i="4"/>
  <c r="Z189" i="4"/>
  <c r="Y189" i="4"/>
  <c r="X189" i="4"/>
  <c r="W189" i="4"/>
  <c r="V189" i="4"/>
  <c r="U189" i="4"/>
  <c r="T189" i="4"/>
  <c r="AL188" i="4"/>
  <c r="Z188" i="4"/>
  <c r="Y188" i="4"/>
  <c r="X188" i="4"/>
  <c r="W188" i="4"/>
  <c r="V188" i="4"/>
  <c r="U188" i="4"/>
  <c r="T188" i="4"/>
  <c r="AL187" i="4"/>
  <c r="Z187" i="4"/>
  <c r="Y187" i="4"/>
  <c r="X187" i="4"/>
  <c r="W187" i="4"/>
  <c r="V187" i="4"/>
  <c r="U187" i="4"/>
  <c r="T187" i="4"/>
  <c r="AL186" i="4"/>
  <c r="Z186" i="4"/>
  <c r="Y186" i="4"/>
  <c r="X186" i="4"/>
  <c r="W186" i="4"/>
  <c r="V186" i="4"/>
  <c r="U186" i="4"/>
  <c r="T186" i="4"/>
  <c r="AL185" i="4"/>
  <c r="Z185" i="4"/>
  <c r="Y185" i="4"/>
  <c r="X185" i="4"/>
  <c r="W185" i="4"/>
  <c r="V185" i="4"/>
  <c r="U185" i="4"/>
  <c r="T185" i="4"/>
  <c r="AL184" i="4"/>
  <c r="AA184" i="4"/>
  <c r="S184" i="4"/>
  <c r="K184" i="4"/>
  <c r="AL183" i="4"/>
  <c r="AA183" i="4"/>
  <c r="S183" i="4"/>
  <c r="P183" i="4"/>
  <c r="K183" i="4"/>
  <c r="AL182" i="4"/>
  <c r="AA182" i="4"/>
  <c r="S182" i="4"/>
  <c r="K182" i="4"/>
  <c r="AL181" i="4"/>
  <c r="AA181" i="4"/>
  <c r="S181" i="4"/>
  <c r="K181" i="4"/>
  <c r="AL180" i="4"/>
  <c r="AA180" i="4"/>
  <c r="S180" i="4"/>
  <c r="K180" i="4"/>
  <c r="AL179" i="4"/>
  <c r="Z179" i="4"/>
  <c r="Y179" i="4"/>
  <c r="X179" i="4"/>
  <c r="W179" i="4"/>
  <c r="V179" i="4"/>
  <c r="U179" i="4"/>
  <c r="T179" i="4"/>
  <c r="AL178" i="4"/>
  <c r="Z178" i="4"/>
  <c r="Y178" i="4"/>
  <c r="X178" i="4"/>
  <c r="W178" i="4"/>
  <c r="V178" i="4"/>
  <c r="U178" i="4"/>
  <c r="T178" i="4"/>
  <c r="AL177" i="4"/>
  <c r="Z177" i="4"/>
  <c r="Y177" i="4"/>
  <c r="X177" i="4"/>
  <c r="W177" i="4"/>
  <c r="V177" i="4"/>
  <c r="U177" i="4"/>
  <c r="T177" i="4"/>
  <c r="AL176" i="4"/>
  <c r="Z176" i="4"/>
  <c r="Y176" i="4"/>
  <c r="X176" i="4"/>
  <c r="W176" i="4"/>
  <c r="V176" i="4"/>
  <c r="U176" i="4"/>
  <c r="T176" i="4"/>
  <c r="AL175" i="4"/>
  <c r="Z175" i="4"/>
  <c r="Y175" i="4"/>
  <c r="X175" i="4"/>
  <c r="W175" i="4"/>
  <c r="V175" i="4"/>
  <c r="U175" i="4"/>
  <c r="T175" i="4"/>
  <c r="AL174" i="4"/>
  <c r="Z174" i="4"/>
  <c r="Y174" i="4"/>
  <c r="X174" i="4"/>
  <c r="W174" i="4"/>
  <c r="V174" i="4"/>
  <c r="U174" i="4"/>
  <c r="T174" i="4"/>
  <c r="AL173" i="4"/>
  <c r="Z173" i="4"/>
  <c r="Y173" i="4"/>
  <c r="X173" i="4"/>
  <c r="W173" i="4"/>
  <c r="V173" i="4"/>
  <c r="U173" i="4"/>
  <c r="T173" i="4"/>
  <c r="S173" i="4"/>
  <c r="K173" i="4"/>
  <c r="AL172" i="4"/>
  <c r="Z172" i="4"/>
  <c r="Y172" i="4"/>
  <c r="X172" i="4"/>
  <c r="W172" i="4"/>
  <c r="V172" i="4"/>
  <c r="U172" i="4"/>
  <c r="T172" i="4"/>
  <c r="S172" i="4"/>
  <c r="K172" i="4"/>
  <c r="AJ171" i="4"/>
  <c r="AI171" i="4"/>
  <c r="AH171" i="4"/>
  <c r="AG171" i="4"/>
  <c r="AF171" i="4"/>
  <c r="AE171" i="4"/>
  <c r="AD171" i="4"/>
  <c r="AC171" i="4"/>
  <c r="AB171" i="4"/>
  <c r="AA171" i="4"/>
  <c r="Z171" i="4"/>
  <c r="Y171" i="4"/>
  <c r="X171" i="4"/>
  <c r="W171" i="4"/>
  <c r="U171" i="4"/>
  <c r="T171" i="4"/>
  <c r="S171" i="4"/>
  <c r="R171" i="4"/>
  <c r="Q171" i="4"/>
  <c r="P171" i="4"/>
  <c r="O171" i="4"/>
  <c r="N171" i="4"/>
  <c r="M171" i="4"/>
  <c r="L171" i="4"/>
  <c r="K171" i="4"/>
  <c r="J171" i="4"/>
  <c r="I171" i="4"/>
  <c r="H171" i="4"/>
  <c r="G171" i="4"/>
  <c r="F171" i="4"/>
  <c r="E171" i="4"/>
  <c r="D171" i="4"/>
  <c r="AJ170" i="4"/>
  <c r="AI170" i="4"/>
  <c r="AH170" i="4"/>
  <c r="AG170" i="4"/>
  <c r="AF170" i="4"/>
  <c r="AE170" i="4"/>
  <c r="AD170" i="4"/>
  <c r="AC170" i="4"/>
  <c r="AB170" i="4"/>
  <c r="AA170" i="4"/>
  <c r="Z170" i="4"/>
  <c r="Y170" i="4"/>
  <c r="X170" i="4"/>
  <c r="W170" i="4"/>
  <c r="U170" i="4"/>
  <c r="T170" i="4"/>
  <c r="S170" i="4"/>
  <c r="R170" i="4"/>
  <c r="Q170" i="4"/>
  <c r="P170" i="4"/>
  <c r="O170" i="4"/>
  <c r="N170" i="4"/>
  <c r="M170" i="4"/>
  <c r="L170" i="4"/>
  <c r="K170" i="4"/>
  <c r="J170" i="4"/>
  <c r="I170" i="4"/>
  <c r="H170" i="4"/>
  <c r="G170" i="4"/>
  <c r="F170" i="4"/>
  <c r="E170" i="4"/>
  <c r="D170" i="4"/>
  <c r="AJ169" i="4"/>
  <c r="AI169" i="4"/>
  <c r="AH169" i="4"/>
  <c r="AG169" i="4"/>
  <c r="AF169" i="4"/>
  <c r="AE169" i="4"/>
  <c r="AD169" i="4"/>
  <c r="AC169" i="4"/>
  <c r="AB169" i="4"/>
  <c r="AA169" i="4"/>
  <c r="Z169" i="4"/>
  <c r="Y169" i="4"/>
  <c r="X169" i="4"/>
  <c r="W169" i="4"/>
  <c r="U169" i="4"/>
  <c r="T169" i="4"/>
  <c r="S169" i="4"/>
  <c r="R169" i="4"/>
  <c r="Q169" i="4"/>
  <c r="P169" i="4"/>
  <c r="O169" i="4"/>
  <c r="N169" i="4"/>
  <c r="M169" i="4"/>
  <c r="L169" i="4"/>
  <c r="K169" i="4"/>
  <c r="J169" i="4"/>
  <c r="I169" i="4"/>
  <c r="H169" i="4"/>
  <c r="G169" i="4"/>
  <c r="F169" i="4"/>
  <c r="E169" i="4"/>
  <c r="D169" i="4"/>
  <c r="AJ168" i="4"/>
  <c r="AI168" i="4"/>
  <c r="AH168" i="4"/>
  <c r="AG168" i="4"/>
  <c r="AF168" i="4"/>
  <c r="AE168" i="4"/>
  <c r="AD168" i="4"/>
  <c r="AC168" i="4"/>
  <c r="AB168" i="4"/>
  <c r="AA168" i="4"/>
  <c r="Z168" i="4"/>
  <c r="Y168" i="4"/>
  <c r="X168" i="4"/>
  <c r="W168" i="4"/>
  <c r="S168" i="4"/>
  <c r="R168" i="4"/>
  <c r="Q168" i="4"/>
  <c r="P168" i="4"/>
  <c r="N168" i="4"/>
  <c r="M168" i="4"/>
  <c r="L168" i="4"/>
  <c r="K168" i="4"/>
  <c r="J168" i="4"/>
  <c r="I168" i="4"/>
  <c r="H168" i="4"/>
  <c r="G168" i="4"/>
  <c r="F168" i="4"/>
  <c r="E168" i="4"/>
  <c r="AJ167" i="4"/>
  <c r="AI167" i="4"/>
  <c r="AH167" i="4"/>
  <c r="AG167" i="4"/>
  <c r="AF167" i="4"/>
  <c r="AE167" i="4"/>
  <c r="AD167" i="4"/>
  <c r="AC167" i="4"/>
  <c r="AB167" i="4"/>
  <c r="AA167" i="4"/>
  <c r="Z167" i="4"/>
  <c r="Y167" i="4"/>
  <c r="X167" i="4"/>
  <c r="W167" i="4"/>
  <c r="U167" i="4"/>
  <c r="T167" i="4"/>
  <c r="S167" i="4"/>
  <c r="R167" i="4"/>
  <c r="Q167" i="4"/>
  <c r="P167" i="4"/>
  <c r="O167" i="4"/>
  <c r="N167" i="4"/>
  <c r="M167" i="4"/>
  <c r="L167" i="4"/>
  <c r="K167" i="4"/>
  <c r="J167" i="4"/>
  <c r="I167" i="4"/>
  <c r="H167" i="4"/>
  <c r="G167" i="4"/>
  <c r="F167" i="4"/>
  <c r="E167" i="4"/>
  <c r="D167" i="4"/>
  <c r="AJ166" i="4"/>
  <c r="AI166" i="4"/>
  <c r="AH166" i="4"/>
  <c r="AG166" i="4"/>
  <c r="AF166" i="4"/>
  <c r="AE166" i="4"/>
  <c r="AD166" i="4"/>
  <c r="AC166" i="4"/>
  <c r="AB166" i="4"/>
  <c r="AA166" i="4"/>
  <c r="Z166" i="4"/>
  <c r="Y166" i="4"/>
  <c r="X166" i="4"/>
  <c r="W166" i="4"/>
  <c r="U166" i="4"/>
  <c r="T166" i="4"/>
  <c r="S166" i="4"/>
  <c r="R166" i="4"/>
  <c r="Q166" i="4"/>
  <c r="P166" i="4"/>
  <c r="O166" i="4"/>
  <c r="N166" i="4"/>
  <c r="M166" i="4"/>
  <c r="L166" i="4"/>
  <c r="K166" i="4"/>
  <c r="J166" i="4"/>
  <c r="I166" i="4"/>
  <c r="H166" i="4"/>
  <c r="G166" i="4"/>
  <c r="F166" i="4"/>
  <c r="E166" i="4"/>
  <c r="D166" i="4"/>
  <c r="AJ165" i="4"/>
  <c r="AI165" i="4"/>
  <c r="AH165" i="4"/>
  <c r="AG165" i="4"/>
  <c r="AF165" i="4"/>
  <c r="AE165" i="4"/>
  <c r="AD165" i="4"/>
  <c r="AC165" i="4"/>
  <c r="AB165" i="4"/>
  <c r="AA165" i="4"/>
  <c r="Z165" i="4"/>
  <c r="Y165" i="4"/>
  <c r="X165" i="4"/>
  <c r="W165" i="4"/>
  <c r="U165" i="4"/>
  <c r="T165" i="4"/>
  <c r="S165" i="4"/>
  <c r="R165" i="4"/>
  <c r="Q165" i="4"/>
  <c r="P165" i="4"/>
  <c r="O165" i="4"/>
  <c r="N165" i="4"/>
  <c r="M165" i="4"/>
  <c r="L165" i="4"/>
  <c r="K165" i="4"/>
  <c r="J165" i="4"/>
  <c r="I165" i="4"/>
  <c r="H165" i="4"/>
  <c r="G165" i="4"/>
  <c r="F165" i="4"/>
  <c r="E165" i="4"/>
  <c r="D165" i="4"/>
  <c r="AJ164" i="4"/>
  <c r="AI164" i="4"/>
  <c r="AH164" i="4"/>
  <c r="AG164" i="4"/>
  <c r="AF164" i="4"/>
  <c r="AE164" i="4"/>
  <c r="AD164" i="4"/>
  <c r="AA164" i="4"/>
  <c r="Z164" i="4"/>
  <c r="Y164" i="4"/>
  <c r="X164" i="4"/>
  <c r="W164" i="4"/>
  <c r="U164" i="4"/>
  <c r="T164" i="4"/>
  <c r="S164" i="4"/>
  <c r="R164" i="4"/>
  <c r="Q164" i="4"/>
  <c r="P164" i="4"/>
  <c r="O164" i="4"/>
  <c r="N164" i="4"/>
  <c r="M164" i="4"/>
  <c r="L164" i="4"/>
  <c r="K164" i="4"/>
  <c r="J164" i="4"/>
  <c r="I164" i="4"/>
  <c r="H164" i="4"/>
  <c r="G164" i="4"/>
  <c r="F164" i="4"/>
  <c r="E164" i="4"/>
  <c r="D164" i="4"/>
  <c r="AJ163" i="4"/>
  <c r="AI163" i="4"/>
  <c r="AH163" i="4"/>
  <c r="AG163" i="4"/>
  <c r="AF163" i="4"/>
  <c r="AE163" i="4"/>
  <c r="AD163" i="4"/>
  <c r="AB163" i="4"/>
  <c r="AA163" i="4"/>
  <c r="Z163" i="4"/>
  <c r="Y163" i="4"/>
  <c r="W163" i="4"/>
  <c r="U163" i="4"/>
  <c r="T163" i="4"/>
  <c r="S163" i="4"/>
  <c r="R163" i="4"/>
  <c r="Q163" i="4"/>
  <c r="P163" i="4"/>
  <c r="O163" i="4"/>
  <c r="N163" i="4"/>
  <c r="L163" i="4"/>
  <c r="K163" i="4"/>
  <c r="J163" i="4"/>
  <c r="I163" i="4"/>
  <c r="H163" i="4"/>
  <c r="G163" i="4"/>
  <c r="F163" i="4"/>
  <c r="E163" i="4"/>
  <c r="D163" i="4"/>
  <c r="AJ162" i="4"/>
  <c r="AI162" i="4"/>
  <c r="AH162" i="4"/>
  <c r="AG162" i="4"/>
  <c r="AF162" i="4"/>
  <c r="AE162" i="4"/>
  <c r="AD162" i="4"/>
  <c r="AB162" i="4"/>
  <c r="AA162" i="4"/>
  <c r="Z162" i="4"/>
  <c r="Y162" i="4"/>
  <c r="X162" i="4"/>
  <c r="W162" i="4"/>
  <c r="U162" i="4"/>
  <c r="T162" i="4"/>
  <c r="S162" i="4"/>
  <c r="R162" i="4"/>
  <c r="Q162" i="4"/>
  <c r="P162" i="4"/>
  <c r="O162" i="4"/>
  <c r="N162" i="4"/>
  <c r="L162" i="4"/>
  <c r="K162" i="4"/>
  <c r="J162" i="4"/>
  <c r="I162" i="4"/>
  <c r="H162" i="4"/>
  <c r="G162" i="4"/>
  <c r="F162" i="4"/>
  <c r="E162" i="4"/>
  <c r="AJ161" i="4"/>
  <c r="AI161" i="4"/>
  <c r="AH161" i="4"/>
  <c r="AG161" i="4"/>
  <c r="AF161" i="4"/>
  <c r="AE161" i="4"/>
  <c r="AD161" i="4"/>
  <c r="AC161" i="4"/>
  <c r="AB161" i="4"/>
  <c r="AA161" i="4"/>
  <c r="Z161" i="4"/>
  <c r="Y161" i="4"/>
  <c r="X161" i="4"/>
  <c r="W161" i="4"/>
  <c r="U161" i="4"/>
  <c r="T161" i="4"/>
  <c r="S161" i="4"/>
  <c r="R161" i="4"/>
  <c r="Q161" i="4"/>
  <c r="P161" i="4"/>
  <c r="O161" i="4"/>
  <c r="N161" i="4"/>
  <c r="M161" i="4"/>
  <c r="L161" i="4"/>
  <c r="K161" i="4"/>
  <c r="J161" i="4"/>
  <c r="I161" i="4"/>
  <c r="H161" i="4"/>
  <c r="G161" i="4"/>
  <c r="F161" i="4"/>
  <c r="E161" i="4"/>
  <c r="D161" i="4"/>
  <c r="AJ160" i="4"/>
  <c r="AI160" i="4"/>
  <c r="AH160" i="4"/>
  <c r="AG160" i="4"/>
  <c r="AF160" i="4"/>
  <c r="AE160" i="4"/>
  <c r="AD160" i="4"/>
  <c r="AC160" i="4"/>
  <c r="AA160" i="4"/>
  <c r="Z160" i="4"/>
  <c r="Y160" i="4"/>
  <c r="X160" i="4"/>
  <c r="W160" i="4"/>
  <c r="V160" i="4"/>
  <c r="U160" i="4"/>
  <c r="S160" i="4"/>
  <c r="R160" i="4"/>
  <c r="Q160" i="4"/>
  <c r="P160" i="4"/>
  <c r="O160" i="4"/>
  <c r="N160" i="4"/>
  <c r="M160" i="4"/>
  <c r="L160" i="4"/>
  <c r="K160" i="4"/>
  <c r="J160" i="4"/>
  <c r="I160" i="4"/>
  <c r="H160" i="4"/>
  <c r="G160" i="4"/>
  <c r="F160" i="4"/>
  <c r="E160" i="4"/>
  <c r="AJ159" i="4"/>
  <c r="AI159" i="4"/>
  <c r="AH159" i="4"/>
  <c r="AG159" i="4"/>
  <c r="AF159" i="4"/>
  <c r="AE159" i="4"/>
  <c r="AD159" i="4"/>
  <c r="AC159" i="4"/>
  <c r="AA159" i="4"/>
  <c r="Z159" i="4"/>
  <c r="Y159" i="4"/>
  <c r="X159" i="4"/>
  <c r="W159" i="4"/>
  <c r="S159" i="4"/>
  <c r="R159" i="4"/>
  <c r="Q159" i="4"/>
  <c r="P159" i="4"/>
  <c r="O159" i="4"/>
  <c r="N159" i="4"/>
  <c r="M159" i="4"/>
  <c r="L159" i="4"/>
  <c r="K159" i="4"/>
  <c r="J159" i="4"/>
  <c r="I159" i="4"/>
  <c r="H159" i="4"/>
  <c r="G159" i="4"/>
  <c r="F159" i="4"/>
  <c r="E159" i="4"/>
  <c r="D159" i="4"/>
  <c r="AJ158" i="4"/>
  <c r="AI158" i="4"/>
  <c r="AH158" i="4"/>
  <c r="AG158" i="4"/>
  <c r="AF158" i="4"/>
  <c r="AE158" i="4"/>
  <c r="AD158" i="4"/>
  <c r="AC158" i="4"/>
  <c r="AB158" i="4"/>
  <c r="AA158" i="4"/>
  <c r="Z158" i="4"/>
  <c r="Y158" i="4"/>
  <c r="X158" i="4"/>
  <c r="W158" i="4"/>
  <c r="V158" i="4"/>
  <c r="U158" i="4"/>
  <c r="T158" i="4"/>
  <c r="S158" i="4"/>
  <c r="R158" i="4"/>
  <c r="Q158" i="4"/>
  <c r="P158" i="4"/>
  <c r="N158" i="4"/>
  <c r="K158" i="4"/>
  <c r="J158" i="4"/>
  <c r="I158" i="4"/>
  <c r="H158" i="4"/>
  <c r="G158" i="4"/>
  <c r="F158" i="4"/>
  <c r="E158" i="4"/>
  <c r="AJ157" i="4"/>
  <c r="AI157" i="4"/>
  <c r="AH157" i="4"/>
  <c r="AG157" i="4"/>
  <c r="AF157" i="4"/>
  <c r="AE157" i="4"/>
  <c r="AD157" i="4"/>
  <c r="AC157" i="4"/>
  <c r="AA157" i="4"/>
  <c r="Z157" i="4"/>
  <c r="Y157" i="4"/>
  <c r="X157" i="4"/>
  <c r="W157" i="4"/>
  <c r="T157" i="4"/>
  <c r="S157" i="4"/>
  <c r="R157" i="4"/>
  <c r="Q157" i="4"/>
  <c r="P157" i="4"/>
  <c r="O157" i="4"/>
  <c r="N157" i="4"/>
  <c r="L157" i="4"/>
  <c r="K157" i="4"/>
  <c r="J157" i="4"/>
  <c r="I157" i="4"/>
  <c r="H157" i="4"/>
  <c r="G157" i="4"/>
  <c r="F157" i="4"/>
  <c r="E157" i="4"/>
  <c r="AJ156" i="4"/>
  <c r="AI156" i="4"/>
  <c r="AH156" i="4"/>
  <c r="AG156" i="4"/>
  <c r="AF156" i="4"/>
  <c r="AE156" i="4"/>
  <c r="AD156" i="4"/>
  <c r="AC156" i="4"/>
  <c r="AA156" i="4"/>
  <c r="Z156" i="4"/>
  <c r="Y156" i="4"/>
  <c r="X156" i="4"/>
  <c r="W156" i="4"/>
  <c r="T156" i="4"/>
  <c r="S156" i="4"/>
  <c r="R156" i="4"/>
  <c r="Q156" i="4"/>
  <c r="P156" i="4"/>
  <c r="N156" i="4"/>
  <c r="L156" i="4"/>
  <c r="K156" i="4"/>
  <c r="J156" i="4"/>
  <c r="I156" i="4"/>
  <c r="H156" i="4"/>
  <c r="G156" i="4"/>
  <c r="F156" i="4"/>
  <c r="E156" i="4"/>
  <c r="D156" i="4"/>
  <c r="AJ155" i="4"/>
  <c r="AI155" i="4"/>
  <c r="AH155" i="4"/>
  <c r="AG155" i="4"/>
  <c r="AF155" i="4"/>
  <c r="AE155" i="4"/>
  <c r="AD155" i="4"/>
  <c r="AC155" i="4"/>
  <c r="AB155" i="4"/>
  <c r="AA155" i="4"/>
  <c r="Z155" i="4"/>
  <c r="Y155" i="4"/>
  <c r="X155" i="4"/>
  <c r="W155" i="4"/>
  <c r="U155" i="4"/>
  <c r="T155" i="4"/>
  <c r="S155" i="4"/>
  <c r="R155" i="4"/>
  <c r="Q155" i="4"/>
  <c r="P155" i="4"/>
  <c r="N155" i="4"/>
  <c r="K155" i="4"/>
  <c r="J155" i="4"/>
  <c r="I155" i="4"/>
  <c r="H155" i="4"/>
  <c r="G155" i="4"/>
  <c r="F155" i="4"/>
  <c r="E155" i="4"/>
  <c r="AJ154" i="4"/>
  <c r="AI154" i="4"/>
  <c r="AH154" i="4"/>
  <c r="AG154" i="4"/>
  <c r="AF154" i="4"/>
  <c r="AE154" i="4"/>
  <c r="AD154" i="4"/>
  <c r="AC154" i="4"/>
  <c r="AB154" i="4"/>
  <c r="AA154" i="4"/>
  <c r="Z154" i="4"/>
  <c r="Y154" i="4"/>
  <c r="W154" i="4"/>
  <c r="S154" i="4"/>
  <c r="R154" i="4"/>
  <c r="Q154" i="4"/>
  <c r="P154" i="4"/>
  <c r="N154" i="4"/>
  <c r="K154" i="4"/>
  <c r="J154" i="4"/>
  <c r="I154" i="4"/>
  <c r="H154" i="4"/>
  <c r="G154" i="4"/>
  <c r="F154" i="4"/>
  <c r="E154" i="4"/>
  <c r="AJ153" i="4"/>
  <c r="AI153" i="4"/>
  <c r="AH153" i="4"/>
  <c r="AG153" i="4"/>
  <c r="AF153" i="4"/>
  <c r="AE153" i="4"/>
  <c r="AD153" i="4"/>
  <c r="AC153" i="4"/>
  <c r="AA153" i="4"/>
  <c r="Y153" i="4"/>
  <c r="X153" i="4"/>
  <c r="W153" i="4"/>
  <c r="S153" i="4"/>
  <c r="R153" i="4"/>
  <c r="Q153" i="4"/>
  <c r="P153" i="4"/>
  <c r="N153" i="4"/>
  <c r="K153" i="4"/>
  <c r="J153" i="4"/>
  <c r="I153" i="4"/>
  <c r="H153" i="4"/>
  <c r="F153" i="4"/>
  <c r="E153" i="4"/>
  <c r="AJ152" i="4"/>
  <c r="AI152" i="4"/>
  <c r="AH152" i="4"/>
  <c r="AG152" i="4"/>
  <c r="AF152" i="4"/>
  <c r="AE152" i="4"/>
  <c r="AD152" i="4"/>
  <c r="AC152" i="4"/>
  <c r="AA152" i="4"/>
  <c r="Z152" i="4"/>
  <c r="Y152" i="4"/>
  <c r="W152" i="4"/>
  <c r="S152" i="4"/>
  <c r="R152" i="4"/>
  <c r="Q152" i="4"/>
  <c r="P152" i="4"/>
  <c r="N152" i="4"/>
  <c r="K152" i="4"/>
  <c r="J152" i="4"/>
  <c r="I152" i="4"/>
  <c r="H152" i="4"/>
  <c r="G152" i="4"/>
  <c r="F152" i="4"/>
  <c r="E152" i="4"/>
  <c r="AJ151" i="4"/>
  <c r="AI151" i="4"/>
  <c r="AH151" i="4"/>
  <c r="AG151" i="4"/>
  <c r="AF151" i="4"/>
  <c r="AE151" i="4"/>
  <c r="AD151" i="4"/>
  <c r="AC151" i="4"/>
  <c r="AA151" i="4"/>
  <c r="Z151" i="4"/>
  <c r="Y151" i="4"/>
  <c r="W151" i="4"/>
  <c r="S151" i="4"/>
  <c r="R151" i="4"/>
  <c r="Q151" i="4"/>
  <c r="N151" i="4"/>
  <c r="K151" i="4"/>
  <c r="J151" i="4"/>
  <c r="I151" i="4"/>
  <c r="H151" i="4"/>
  <c r="G151" i="4"/>
  <c r="F151" i="4"/>
  <c r="E151" i="4"/>
  <c r="AJ150" i="4"/>
  <c r="AI150" i="4"/>
  <c r="AH150" i="4"/>
  <c r="AG150" i="4"/>
  <c r="AF150" i="4"/>
  <c r="AE150" i="4"/>
  <c r="AD150" i="4"/>
  <c r="AB150" i="4"/>
  <c r="AA150" i="4"/>
  <c r="Z150" i="4"/>
  <c r="Y150" i="4"/>
  <c r="X150" i="4"/>
  <c r="W150" i="4"/>
  <c r="S150" i="4"/>
  <c r="R150" i="4"/>
  <c r="Q150" i="4"/>
  <c r="P150" i="4"/>
  <c r="N150" i="4"/>
  <c r="K150" i="4"/>
  <c r="J150" i="4"/>
  <c r="I150" i="4"/>
  <c r="H150" i="4"/>
  <c r="F150" i="4"/>
  <c r="E150" i="4"/>
  <c r="AJ149" i="4"/>
  <c r="AI149" i="4"/>
  <c r="AH149" i="4"/>
  <c r="AG149" i="4"/>
  <c r="AF149" i="4"/>
  <c r="AE149" i="4"/>
  <c r="AD149" i="4"/>
  <c r="AC149" i="4"/>
  <c r="AA149" i="4"/>
  <c r="Z149" i="4"/>
  <c r="Y149" i="4"/>
  <c r="W149" i="4"/>
  <c r="S149" i="4"/>
  <c r="R149" i="4"/>
  <c r="Q149" i="4"/>
  <c r="N149" i="4"/>
  <c r="K149" i="4"/>
  <c r="J149" i="4"/>
  <c r="I149" i="4"/>
  <c r="H149" i="4"/>
  <c r="G149" i="4"/>
  <c r="F149" i="4"/>
  <c r="E149" i="4"/>
  <c r="AJ148" i="4"/>
  <c r="AI148" i="4"/>
  <c r="AH148" i="4"/>
  <c r="AG148" i="4"/>
  <c r="AF148" i="4"/>
  <c r="AE148" i="4"/>
  <c r="AD148" i="4"/>
  <c r="AA148" i="4"/>
  <c r="Z148" i="4"/>
  <c r="Y148" i="4"/>
  <c r="W148" i="4"/>
  <c r="S148" i="4"/>
  <c r="R148" i="4"/>
  <c r="Q148" i="4"/>
  <c r="N148" i="4"/>
  <c r="K148" i="4"/>
  <c r="J148" i="4"/>
  <c r="I148" i="4"/>
  <c r="H148" i="4"/>
  <c r="G148" i="4"/>
  <c r="F148" i="4"/>
  <c r="E148" i="4"/>
  <c r="AK147" i="4"/>
  <c r="AJ147" i="4"/>
  <c r="AI147" i="4"/>
  <c r="AH147" i="4"/>
  <c r="AG147" i="4"/>
  <c r="AF147" i="4"/>
  <c r="AE147" i="4"/>
  <c r="AD147" i="4"/>
  <c r="AC147" i="4"/>
  <c r="AB147" i="4"/>
  <c r="AA147" i="4"/>
  <c r="Z147" i="4"/>
  <c r="Y147" i="4"/>
  <c r="X147" i="4"/>
  <c r="W147" i="4"/>
  <c r="V147" i="4"/>
  <c r="U147" i="4"/>
  <c r="T147" i="4"/>
  <c r="S147" i="4"/>
  <c r="R147" i="4"/>
  <c r="Q147" i="4"/>
  <c r="P147" i="4"/>
  <c r="O147" i="4"/>
  <c r="N147" i="4"/>
  <c r="M147" i="4"/>
  <c r="L147" i="4"/>
  <c r="K147" i="4"/>
  <c r="J147" i="4"/>
  <c r="I147" i="4"/>
  <c r="H147" i="4"/>
  <c r="G147" i="4"/>
  <c r="F147" i="4"/>
  <c r="E147" i="4"/>
  <c r="D147" i="4"/>
  <c r="AK146" i="4"/>
  <c r="AJ146" i="4"/>
  <c r="AI146" i="4"/>
  <c r="AH146" i="4"/>
  <c r="AG146" i="4"/>
  <c r="AF146" i="4"/>
  <c r="AE146" i="4"/>
  <c r="AD146" i="4"/>
  <c r="AC146" i="4"/>
  <c r="AB146" i="4"/>
  <c r="AA146" i="4"/>
  <c r="Z146" i="4"/>
  <c r="Y146" i="4"/>
  <c r="X146" i="4"/>
  <c r="W146" i="4"/>
  <c r="V146" i="4"/>
  <c r="U146" i="4"/>
  <c r="T146" i="4"/>
  <c r="S146" i="4"/>
  <c r="R146" i="4"/>
  <c r="Q146" i="4"/>
  <c r="P146" i="4"/>
  <c r="O146" i="4"/>
  <c r="N146" i="4"/>
  <c r="M146" i="4"/>
  <c r="L146" i="4"/>
  <c r="K146" i="4"/>
  <c r="J146" i="4"/>
  <c r="I146" i="4"/>
  <c r="H146" i="4"/>
  <c r="G146" i="4"/>
  <c r="F146" i="4"/>
  <c r="E146" i="4"/>
  <c r="D146" i="4"/>
  <c r="AK145" i="4"/>
  <c r="AJ145" i="4"/>
  <c r="AI145" i="4"/>
  <c r="AH145" i="4"/>
  <c r="AG145" i="4"/>
  <c r="AF145" i="4"/>
  <c r="AE145" i="4"/>
  <c r="AD145" i="4"/>
  <c r="AC145" i="4"/>
  <c r="AB145" i="4"/>
  <c r="AA145" i="4"/>
  <c r="Z145" i="4"/>
  <c r="Y145" i="4"/>
  <c r="X145" i="4"/>
  <c r="W145" i="4"/>
  <c r="V145" i="4"/>
  <c r="U145" i="4"/>
  <c r="T145" i="4"/>
  <c r="S145" i="4"/>
  <c r="R145" i="4"/>
  <c r="Q145" i="4"/>
  <c r="P145" i="4"/>
  <c r="O145" i="4"/>
  <c r="N145" i="4"/>
  <c r="M145" i="4"/>
  <c r="L145" i="4"/>
  <c r="K145" i="4"/>
  <c r="J145" i="4"/>
  <c r="I145" i="4"/>
  <c r="H145" i="4"/>
  <c r="G145" i="4"/>
  <c r="F145" i="4"/>
  <c r="E145" i="4"/>
  <c r="D145" i="4"/>
  <c r="AK144" i="4"/>
  <c r="AJ144" i="4"/>
  <c r="AI144" i="4"/>
  <c r="AH144" i="4"/>
  <c r="AG144" i="4"/>
  <c r="AF144" i="4"/>
  <c r="AE144" i="4"/>
  <c r="AD144" i="4"/>
  <c r="AC144" i="4"/>
  <c r="AB144" i="4"/>
  <c r="AA144" i="4"/>
  <c r="Z144" i="4"/>
  <c r="Y144" i="4"/>
  <c r="X144" i="4"/>
  <c r="W144" i="4"/>
  <c r="V144" i="4"/>
  <c r="U144" i="4"/>
  <c r="T144" i="4"/>
  <c r="S144" i="4"/>
  <c r="R144" i="4"/>
  <c r="Q144" i="4"/>
  <c r="P144" i="4"/>
  <c r="O144" i="4"/>
  <c r="N144" i="4"/>
  <c r="M144" i="4"/>
  <c r="L144" i="4"/>
  <c r="K144" i="4"/>
  <c r="J144" i="4"/>
  <c r="I144" i="4"/>
  <c r="H144" i="4"/>
  <c r="G144" i="4"/>
  <c r="F144" i="4"/>
  <c r="E144" i="4"/>
  <c r="D144" i="4"/>
  <c r="AK143" i="4"/>
  <c r="AJ143" i="4"/>
  <c r="AI143" i="4"/>
  <c r="AH143" i="4"/>
  <c r="AG143" i="4"/>
  <c r="AF143" i="4"/>
  <c r="AE143" i="4"/>
  <c r="AD143" i="4"/>
  <c r="AC143" i="4"/>
  <c r="AB143" i="4"/>
  <c r="AA143" i="4"/>
  <c r="Z143" i="4"/>
  <c r="X143" i="4"/>
  <c r="W143" i="4"/>
  <c r="V143" i="4"/>
  <c r="U143" i="4"/>
  <c r="T143" i="4"/>
  <c r="S143" i="4"/>
  <c r="R143" i="4"/>
  <c r="Q143" i="4"/>
  <c r="P143" i="4"/>
  <c r="O143" i="4"/>
  <c r="N143" i="4"/>
  <c r="M143" i="4"/>
  <c r="L143" i="4"/>
  <c r="K143" i="4"/>
  <c r="J143" i="4"/>
  <c r="I143" i="4"/>
  <c r="H143" i="4"/>
  <c r="G143" i="4"/>
  <c r="F143" i="4"/>
  <c r="E143" i="4"/>
  <c r="D143" i="4"/>
  <c r="AK142" i="4"/>
  <c r="AJ142" i="4"/>
  <c r="AI142" i="4"/>
  <c r="AH142" i="4"/>
  <c r="AG142" i="4"/>
  <c r="AF142" i="4"/>
  <c r="AE142" i="4"/>
  <c r="AD142" i="4"/>
  <c r="AC142" i="4"/>
  <c r="AB142" i="4"/>
  <c r="AA142" i="4"/>
  <c r="Z142" i="4"/>
  <c r="Y142" i="4"/>
  <c r="X142" i="4"/>
  <c r="W142" i="4"/>
  <c r="V142" i="4"/>
  <c r="U142" i="4"/>
  <c r="T142" i="4"/>
  <c r="S142" i="4"/>
  <c r="R142" i="4"/>
  <c r="Q142" i="4"/>
  <c r="P142" i="4"/>
  <c r="O142" i="4"/>
  <c r="N142" i="4"/>
  <c r="M142" i="4"/>
  <c r="L142" i="4"/>
  <c r="K142" i="4"/>
  <c r="J142" i="4"/>
  <c r="I142" i="4"/>
  <c r="H142" i="4"/>
  <c r="G142" i="4"/>
  <c r="F142" i="4"/>
  <c r="E142" i="4"/>
  <c r="D142" i="4"/>
  <c r="AK141" i="4"/>
  <c r="AJ141" i="4"/>
  <c r="AI141" i="4"/>
  <c r="AH141" i="4"/>
  <c r="AG141" i="4"/>
  <c r="AF141" i="4"/>
  <c r="AE141" i="4"/>
  <c r="AD141" i="4"/>
  <c r="AC141" i="4"/>
  <c r="AB141" i="4"/>
  <c r="AA141" i="4"/>
  <c r="Z141" i="4"/>
  <c r="Y141" i="4"/>
  <c r="X141" i="4"/>
  <c r="W141" i="4"/>
  <c r="V141" i="4"/>
  <c r="U141" i="4"/>
  <c r="T141" i="4"/>
  <c r="S141" i="4"/>
  <c r="R141" i="4"/>
  <c r="Q141" i="4"/>
  <c r="P141" i="4"/>
  <c r="O141" i="4"/>
  <c r="N141" i="4"/>
  <c r="M141" i="4"/>
  <c r="L141" i="4"/>
  <c r="K141" i="4"/>
  <c r="J141" i="4"/>
  <c r="I141" i="4"/>
  <c r="H141" i="4"/>
  <c r="G141" i="4"/>
  <c r="F141" i="4"/>
  <c r="E141" i="4"/>
  <c r="D141" i="4"/>
  <c r="AK140" i="4"/>
  <c r="AJ140" i="4"/>
  <c r="AI140" i="4"/>
  <c r="AH140" i="4"/>
  <c r="AG140" i="4"/>
  <c r="AF140" i="4"/>
  <c r="AE140" i="4"/>
  <c r="AD140" i="4"/>
  <c r="AC140" i="4"/>
  <c r="AB140" i="4"/>
  <c r="AA140" i="4"/>
  <c r="Z140" i="4"/>
  <c r="Y140" i="4"/>
  <c r="X140" i="4"/>
  <c r="W140" i="4"/>
  <c r="V140" i="4"/>
  <c r="U140" i="4"/>
  <c r="T140" i="4"/>
  <c r="S140" i="4"/>
  <c r="R140" i="4"/>
  <c r="Q140" i="4"/>
  <c r="P140" i="4"/>
  <c r="O140" i="4"/>
  <c r="N140" i="4"/>
  <c r="M140" i="4"/>
  <c r="L140" i="4"/>
  <c r="K140" i="4"/>
  <c r="J140" i="4"/>
  <c r="I140" i="4"/>
  <c r="H140" i="4"/>
  <c r="G140" i="4"/>
  <c r="F140" i="4"/>
  <c r="E140" i="4"/>
  <c r="D140" i="4"/>
  <c r="AK139" i="4"/>
  <c r="AJ139" i="4"/>
  <c r="AI139" i="4"/>
  <c r="AH139" i="4"/>
  <c r="AG139" i="4"/>
  <c r="AF139" i="4"/>
  <c r="AE139" i="4"/>
  <c r="AD139" i="4"/>
  <c r="AC139" i="4"/>
  <c r="AB139" i="4"/>
  <c r="AA139" i="4"/>
  <c r="Z139" i="4"/>
  <c r="Y139" i="4"/>
  <c r="X139" i="4"/>
  <c r="W139" i="4"/>
  <c r="V139" i="4"/>
  <c r="U139" i="4"/>
  <c r="T139" i="4"/>
  <c r="S139" i="4"/>
  <c r="R139" i="4"/>
  <c r="Q139" i="4"/>
  <c r="P139" i="4"/>
  <c r="O139" i="4"/>
  <c r="N139" i="4"/>
  <c r="M139" i="4"/>
  <c r="L139" i="4"/>
  <c r="K139" i="4"/>
  <c r="J139" i="4"/>
  <c r="I139" i="4"/>
  <c r="H139" i="4"/>
  <c r="G139" i="4"/>
  <c r="F139" i="4"/>
  <c r="E139" i="4"/>
  <c r="D139" i="4"/>
  <c r="AK138" i="4"/>
  <c r="AJ138" i="4"/>
  <c r="AI138" i="4"/>
  <c r="AH138" i="4"/>
  <c r="AG138" i="4"/>
  <c r="AF138" i="4"/>
  <c r="AE138" i="4"/>
  <c r="AD138" i="4"/>
  <c r="AC138" i="4"/>
  <c r="AB138" i="4"/>
  <c r="AA138" i="4"/>
  <c r="Z138" i="4"/>
  <c r="Y138" i="4"/>
  <c r="X138" i="4"/>
  <c r="W138" i="4"/>
  <c r="V138" i="4"/>
  <c r="U138" i="4"/>
  <c r="T138" i="4"/>
  <c r="S138" i="4"/>
  <c r="R138" i="4"/>
  <c r="Q138" i="4"/>
  <c r="P138" i="4"/>
  <c r="O138" i="4"/>
  <c r="N138" i="4"/>
  <c r="M138" i="4"/>
  <c r="L138" i="4"/>
  <c r="K138" i="4"/>
  <c r="J138" i="4"/>
  <c r="I138" i="4"/>
  <c r="H138" i="4"/>
  <c r="G138" i="4"/>
  <c r="F138" i="4"/>
  <c r="E138" i="4"/>
  <c r="D138" i="4"/>
  <c r="AK137" i="4"/>
  <c r="AJ137" i="4"/>
  <c r="AI137" i="4"/>
  <c r="AH137" i="4"/>
  <c r="AG137" i="4"/>
  <c r="AF137" i="4"/>
  <c r="AE137" i="4"/>
  <c r="AD137" i="4"/>
  <c r="AC137" i="4"/>
  <c r="AB137" i="4"/>
  <c r="AA137" i="4"/>
  <c r="Z137" i="4"/>
  <c r="Y137" i="4"/>
  <c r="X137" i="4"/>
  <c r="W137" i="4"/>
  <c r="V137" i="4"/>
  <c r="U137" i="4"/>
  <c r="T137" i="4"/>
  <c r="S137" i="4"/>
  <c r="R137" i="4"/>
  <c r="Q137" i="4"/>
  <c r="P137" i="4"/>
  <c r="O137" i="4"/>
  <c r="N137" i="4"/>
  <c r="M137" i="4"/>
  <c r="L137" i="4"/>
  <c r="K137" i="4"/>
  <c r="J137" i="4"/>
  <c r="I137" i="4"/>
  <c r="H137" i="4"/>
  <c r="G137" i="4"/>
  <c r="F137" i="4"/>
  <c r="E137" i="4"/>
  <c r="D137" i="4"/>
  <c r="AK136" i="4"/>
  <c r="AJ136" i="4"/>
  <c r="AI136" i="4"/>
  <c r="AH136" i="4"/>
  <c r="AG136" i="4"/>
  <c r="AF136" i="4"/>
  <c r="AE136" i="4"/>
  <c r="AD136" i="4"/>
  <c r="AC136" i="4"/>
  <c r="AB136" i="4"/>
  <c r="AA136" i="4"/>
  <c r="Z136" i="4"/>
  <c r="Y136" i="4"/>
  <c r="X136" i="4"/>
  <c r="W136" i="4"/>
  <c r="V136" i="4"/>
  <c r="U136" i="4"/>
  <c r="T136" i="4"/>
  <c r="S136" i="4"/>
  <c r="R136" i="4"/>
  <c r="Q136" i="4"/>
  <c r="P136" i="4"/>
  <c r="O136" i="4"/>
  <c r="N136" i="4"/>
  <c r="M136" i="4"/>
  <c r="L136" i="4"/>
  <c r="K136" i="4"/>
  <c r="J136" i="4"/>
  <c r="I136" i="4"/>
  <c r="H136" i="4"/>
  <c r="G136" i="4"/>
  <c r="F136" i="4"/>
  <c r="E136" i="4"/>
  <c r="D136" i="4"/>
  <c r="AK135" i="4"/>
  <c r="AJ135" i="4"/>
  <c r="AI135" i="4"/>
  <c r="AH135" i="4"/>
  <c r="AG135" i="4"/>
  <c r="AF135" i="4"/>
  <c r="AE135" i="4"/>
  <c r="AD135" i="4"/>
  <c r="AC135" i="4"/>
  <c r="AB135" i="4"/>
  <c r="AA135" i="4"/>
  <c r="Z135" i="4"/>
  <c r="Y135" i="4"/>
  <c r="X135" i="4"/>
  <c r="W135" i="4"/>
  <c r="V135" i="4"/>
  <c r="U135" i="4"/>
  <c r="T135" i="4"/>
  <c r="S135" i="4"/>
  <c r="R135" i="4"/>
  <c r="Q135" i="4"/>
  <c r="P135" i="4"/>
  <c r="O135" i="4"/>
  <c r="N135" i="4"/>
  <c r="M135" i="4"/>
  <c r="L135" i="4"/>
  <c r="K135" i="4"/>
  <c r="J135" i="4"/>
  <c r="I135" i="4"/>
  <c r="H135" i="4"/>
  <c r="G135" i="4"/>
  <c r="F135" i="4"/>
  <c r="E135" i="4"/>
  <c r="D135" i="4"/>
  <c r="AK134" i="4"/>
  <c r="AJ134" i="4"/>
  <c r="AI134" i="4"/>
  <c r="AH134" i="4"/>
  <c r="AG134" i="4"/>
  <c r="AF134" i="4"/>
  <c r="AE134" i="4"/>
  <c r="AD134" i="4"/>
  <c r="AC134" i="4"/>
  <c r="AB134" i="4"/>
  <c r="AA134" i="4"/>
  <c r="Z134" i="4"/>
  <c r="Y134" i="4"/>
  <c r="X134" i="4"/>
  <c r="W134" i="4"/>
  <c r="V134" i="4"/>
  <c r="U134" i="4"/>
  <c r="T134" i="4"/>
  <c r="S134" i="4"/>
  <c r="R134" i="4"/>
  <c r="Q134" i="4"/>
  <c r="P134" i="4"/>
  <c r="O134" i="4"/>
  <c r="N134" i="4"/>
  <c r="M134" i="4"/>
  <c r="L134" i="4"/>
  <c r="K134" i="4"/>
  <c r="J134" i="4"/>
  <c r="I134" i="4"/>
  <c r="H134" i="4"/>
  <c r="G134" i="4"/>
  <c r="F134" i="4"/>
  <c r="E134" i="4"/>
  <c r="D134" i="4"/>
  <c r="AK133" i="4"/>
  <c r="AJ133" i="4"/>
  <c r="AI133" i="4"/>
  <c r="AH133" i="4"/>
  <c r="AG133" i="4"/>
  <c r="AF133" i="4"/>
  <c r="AE133" i="4"/>
  <c r="AD133" i="4"/>
  <c r="AC133" i="4"/>
  <c r="AB133" i="4"/>
  <c r="AA133" i="4"/>
  <c r="Z133" i="4"/>
  <c r="Y133" i="4"/>
  <c r="X133" i="4"/>
  <c r="W133" i="4"/>
  <c r="V133" i="4"/>
  <c r="U133" i="4"/>
  <c r="T133" i="4"/>
  <c r="S133" i="4"/>
  <c r="R133" i="4"/>
  <c r="Q133" i="4"/>
  <c r="P133" i="4"/>
  <c r="O133" i="4"/>
  <c r="N133" i="4"/>
  <c r="M133" i="4"/>
  <c r="L133" i="4"/>
  <c r="K133" i="4"/>
  <c r="J133" i="4"/>
  <c r="I133" i="4"/>
  <c r="H133" i="4"/>
  <c r="G133" i="4"/>
  <c r="F133" i="4"/>
  <c r="E133" i="4"/>
  <c r="D133" i="4"/>
  <c r="AK132" i="4"/>
  <c r="AJ132" i="4"/>
  <c r="AI132" i="4"/>
  <c r="AH132" i="4"/>
  <c r="AG132" i="4"/>
  <c r="AF132" i="4"/>
  <c r="AE132" i="4"/>
  <c r="AD132" i="4"/>
  <c r="AC132" i="4"/>
  <c r="AB132" i="4"/>
  <c r="AA132" i="4"/>
  <c r="Z132" i="4"/>
  <c r="Y132" i="4"/>
  <c r="X132" i="4"/>
  <c r="W132" i="4"/>
  <c r="V132" i="4"/>
  <c r="U132" i="4"/>
  <c r="T132" i="4"/>
  <c r="S132" i="4"/>
  <c r="R132" i="4"/>
  <c r="Q132" i="4"/>
  <c r="P132" i="4"/>
  <c r="O132" i="4"/>
  <c r="N132" i="4"/>
  <c r="M132" i="4"/>
  <c r="L132" i="4"/>
  <c r="K132" i="4"/>
  <c r="J132" i="4"/>
  <c r="I132" i="4"/>
  <c r="H132" i="4"/>
  <c r="G132" i="4"/>
  <c r="F132" i="4"/>
  <c r="E132" i="4"/>
  <c r="D132" i="4"/>
  <c r="AK131" i="4"/>
  <c r="AJ131" i="4"/>
  <c r="AI131" i="4"/>
  <c r="AH131" i="4"/>
  <c r="AG131" i="4"/>
  <c r="AF131" i="4"/>
  <c r="AE131" i="4"/>
  <c r="AD131" i="4"/>
  <c r="AC131" i="4"/>
  <c r="AB131" i="4"/>
  <c r="AA131" i="4"/>
  <c r="Z131" i="4"/>
  <c r="Y131" i="4"/>
  <c r="X131" i="4"/>
  <c r="W131" i="4"/>
  <c r="V131" i="4"/>
  <c r="U131" i="4"/>
  <c r="T131" i="4"/>
  <c r="S131" i="4"/>
  <c r="R131" i="4"/>
  <c r="Q131" i="4"/>
  <c r="P131" i="4"/>
  <c r="O131" i="4"/>
  <c r="N131" i="4"/>
  <c r="M131" i="4"/>
  <c r="L131" i="4"/>
  <c r="K131" i="4"/>
  <c r="J131" i="4"/>
  <c r="I131" i="4"/>
  <c r="H131" i="4"/>
  <c r="G131" i="4"/>
  <c r="F131" i="4"/>
  <c r="E131" i="4"/>
  <c r="D131" i="4"/>
  <c r="AK130" i="4"/>
  <c r="AJ130" i="4"/>
  <c r="AI130" i="4"/>
  <c r="AH130" i="4"/>
  <c r="AG130" i="4"/>
  <c r="AF130" i="4"/>
  <c r="AE130" i="4"/>
  <c r="AD130" i="4"/>
  <c r="AC130" i="4"/>
  <c r="AB130" i="4"/>
  <c r="AA130" i="4"/>
  <c r="Z130" i="4"/>
  <c r="Y130" i="4"/>
  <c r="X130" i="4"/>
  <c r="W130" i="4"/>
  <c r="V130" i="4"/>
  <c r="U130" i="4"/>
  <c r="T130" i="4"/>
  <c r="S130" i="4"/>
  <c r="R130" i="4"/>
  <c r="Q130" i="4"/>
  <c r="P130" i="4"/>
  <c r="O130" i="4"/>
  <c r="N130" i="4"/>
  <c r="M130" i="4"/>
  <c r="L130" i="4"/>
  <c r="K130" i="4"/>
  <c r="J130" i="4"/>
  <c r="I130" i="4"/>
  <c r="H130" i="4"/>
  <c r="G130" i="4"/>
  <c r="F130" i="4"/>
  <c r="E130" i="4"/>
  <c r="D130" i="4"/>
  <c r="AK129" i="4"/>
  <c r="AJ129" i="4"/>
  <c r="AI129" i="4"/>
  <c r="AH129" i="4"/>
  <c r="AG129" i="4"/>
  <c r="AF129" i="4"/>
  <c r="AE129" i="4"/>
  <c r="AD129" i="4"/>
  <c r="AC129" i="4"/>
  <c r="AB129" i="4"/>
  <c r="AA129" i="4"/>
  <c r="Z129" i="4"/>
  <c r="Y129" i="4"/>
  <c r="X129" i="4"/>
  <c r="W129" i="4"/>
  <c r="V129" i="4"/>
  <c r="U129" i="4"/>
  <c r="T129" i="4"/>
  <c r="S129" i="4"/>
  <c r="R129" i="4"/>
  <c r="Q129" i="4"/>
  <c r="P129" i="4"/>
  <c r="O129" i="4"/>
  <c r="N129" i="4"/>
  <c r="M129" i="4"/>
  <c r="L129" i="4"/>
  <c r="K129" i="4"/>
  <c r="J129" i="4"/>
  <c r="I129" i="4"/>
  <c r="H129" i="4"/>
  <c r="G129" i="4"/>
  <c r="F129" i="4"/>
  <c r="E129" i="4"/>
  <c r="D129" i="4"/>
  <c r="AK128" i="4"/>
  <c r="AJ128" i="4"/>
  <c r="AI128" i="4"/>
  <c r="AH128" i="4"/>
  <c r="AG128" i="4"/>
  <c r="AF128" i="4"/>
  <c r="AE128" i="4"/>
  <c r="AD128" i="4"/>
  <c r="AC128" i="4"/>
  <c r="AB128" i="4"/>
  <c r="AA128" i="4"/>
  <c r="Z128" i="4"/>
  <c r="Y128" i="4"/>
  <c r="X128" i="4"/>
  <c r="W128" i="4"/>
  <c r="V128" i="4"/>
  <c r="U128" i="4"/>
  <c r="T128" i="4"/>
  <c r="S128" i="4"/>
  <c r="R128" i="4"/>
  <c r="Q128" i="4"/>
  <c r="P128" i="4"/>
  <c r="O128" i="4"/>
  <c r="N128" i="4"/>
  <c r="M128" i="4"/>
  <c r="L128" i="4"/>
  <c r="K128" i="4"/>
  <c r="J128" i="4"/>
  <c r="I128" i="4"/>
  <c r="H128" i="4"/>
  <c r="G128" i="4"/>
  <c r="F128" i="4"/>
  <c r="E128" i="4"/>
  <c r="D128" i="4"/>
  <c r="AK127" i="4"/>
  <c r="AJ127" i="4"/>
  <c r="AI127" i="4"/>
  <c r="AH127" i="4"/>
  <c r="AG127" i="4"/>
  <c r="AF127" i="4"/>
  <c r="AE127" i="4"/>
  <c r="AD127" i="4"/>
  <c r="AC127" i="4"/>
  <c r="AB127" i="4"/>
  <c r="AA127" i="4"/>
  <c r="Z127" i="4"/>
  <c r="Y127" i="4"/>
  <c r="X127" i="4"/>
  <c r="W127" i="4"/>
  <c r="V127" i="4"/>
  <c r="U127" i="4"/>
  <c r="T127" i="4"/>
  <c r="S127" i="4"/>
  <c r="R127" i="4"/>
  <c r="Q127" i="4"/>
  <c r="P127" i="4"/>
  <c r="O127" i="4"/>
  <c r="N127" i="4"/>
  <c r="M127" i="4"/>
  <c r="L127" i="4"/>
  <c r="K127" i="4"/>
  <c r="J127" i="4"/>
  <c r="I127" i="4"/>
  <c r="H127" i="4"/>
  <c r="G127" i="4"/>
  <c r="F127" i="4"/>
  <c r="E127" i="4"/>
  <c r="D127" i="4"/>
  <c r="AK126" i="4"/>
  <c r="AJ126" i="4"/>
  <c r="AI126" i="4"/>
  <c r="AH126" i="4"/>
  <c r="AG126" i="4"/>
  <c r="AF126" i="4"/>
  <c r="AE126" i="4"/>
  <c r="AD126" i="4"/>
  <c r="AC126" i="4"/>
  <c r="AB126" i="4"/>
  <c r="AA126" i="4"/>
  <c r="Z126" i="4"/>
  <c r="Y126" i="4"/>
  <c r="X126" i="4"/>
  <c r="W126" i="4"/>
  <c r="V126" i="4"/>
  <c r="U126" i="4"/>
  <c r="T126" i="4"/>
  <c r="S126" i="4"/>
  <c r="R126" i="4"/>
  <c r="Q126" i="4"/>
  <c r="P126" i="4"/>
  <c r="O126" i="4"/>
  <c r="N126" i="4"/>
  <c r="M126" i="4"/>
  <c r="L126" i="4"/>
  <c r="K126" i="4"/>
  <c r="J126" i="4"/>
  <c r="I126" i="4"/>
  <c r="H126" i="4"/>
  <c r="G126" i="4"/>
  <c r="F126" i="4"/>
  <c r="E126" i="4"/>
  <c r="D126" i="4"/>
  <c r="AK125" i="4"/>
  <c r="AJ125" i="4"/>
  <c r="AI125" i="4"/>
  <c r="AH125" i="4"/>
  <c r="AG125" i="4"/>
  <c r="AF125" i="4"/>
  <c r="AE125" i="4"/>
  <c r="AD125" i="4"/>
  <c r="AC125" i="4"/>
  <c r="AB125" i="4"/>
  <c r="AA125" i="4"/>
  <c r="Z125" i="4"/>
  <c r="Y125" i="4"/>
  <c r="X125" i="4"/>
  <c r="W125" i="4"/>
  <c r="V125" i="4"/>
  <c r="U125" i="4"/>
  <c r="T125" i="4"/>
  <c r="S125" i="4"/>
  <c r="R125" i="4"/>
  <c r="Q125" i="4"/>
  <c r="P125" i="4"/>
  <c r="O125" i="4"/>
  <c r="N125" i="4"/>
  <c r="M125" i="4"/>
  <c r="L125" i="4"/>
  <c r="K125" i="4"/>
  <c r="J125" i="4"/>
  <c r="I125" i="4"/>
  <c r="H125" i="4"/>
  <c r="G125" i="4"/>
  <c r="F125" i="4"/>
  <c r="E125" i="4"/>
  <c r="D125" i="4"/>
  <c r="AK124" i="4"/>
  <c r="AJ124" i="4"/>
  <c r="AI124" i="4"/>
  <c r="AH124" i="4"/>
  <c r="AG124" i="4"/>
  <c r="AF124" i="4"/>
  <c r="AE124" i="4"/>
  <c r="AD124" i="4"/>
  <c r="AC124" i="4"/>
  <c r="AB124" i="4"/>
  <c r="AA124" i="4"/>
  <c r="Z124" i="4"/>
  <c r="Y124" i="4"/>
  <c r="X124" i="4"/>
  <c r="W124" i="4"/>
  <c r="V124" i="4"/>
  <c r="U124" i="4"/>
  <c r="T124" i="4"/>
  <c r="S124" i="4"/>
  <c r="R124" i="4"/>
  <c r="Q124" i="4"/>
  <c r="P124" i="4"/>
  <c r="O124" i="4"/>
  <c r="N124" i="4"/>
  <c r="M124" i="4"/>
  <c r="L124" i="4"/>
  <c r="K124" i="4"/>
  <c r="J124" i="4"/>
  <c r="I124" i="4"/>
  <c r="H124" i="4"/>
  <c r="G124" i="4"/>
  <c r="F124" i="4"/>
  <c r="E124" i="4"/>
  <c r="D124" i="4"/>
  <c r="AK123" i="4"/>
  <c r="AJ123" i="4"/>
  <c r="AI123" i="4"/>
  <c r="AH123" i="4"/>
  <c r="AG123" i="4"/>
  <c r="AF123" i="4"/>
  <c r="AE123" i="4"/>
  <c r="AD123" i="4"/>
  <c r="AC123" i="4"/>
  <c r="AB123" i="4"/>
  <c r="AA123" i="4"/>
  <c r="Z123" i="4"/>
  <c r="Y123" i="4"/>
  <c r="X123" i="4"/>
  <c r="W123" i="4"/>
  <c r="V123" i="4"/>
  <c r="U123" i="4"/>
  <c r="T123" i="4"/>
  <c r="S123" i="4"/>
  <c r="R123" i="4"/>
  <c r="Q123" i="4"/>
  <c r="P123" i="4"/>
  <c r="O123" i="4"/>
  <c r="N123" i="4"/>
  <c r="M123" i="4"/>
  <c r="L123" i="4"/>
  <c r="K123" i="4"/>
  <c r="J123" i="4"/>
  <c r="I123" i="4"/>
  <c r="H123" i="4"/>
  <c r="G123" i="4"/>
  <c r="F123" i="4"/>
  <c r="E123" i="4"/>
  <c r="D123" i="4"/>
  <c r="AK122" i="4"/>
  <c r="AJ122" i="4"/>
  <c r="AI122" i="4"/>
  <c r="AH122" i="4"/>
  <c r="AG122" i="4"/>
  <c r="AF122" i="4"/>
  <c r="AE122" i="4"/>
  <c r="AD122" i="4"/>
  <c r="AC122" i="4"/>
  <c r="AB122" i="4"/>
  <c r="AA122" i="4"/>
  <c r="Z122" i="4"/>
  <c r="Y122" i="4"/>
  <c r="X122" i="4"/>
  <c r="W122" i="4"/>
  <c r="V122" i="4"/>
  <c r="U122" i="4"/>
  <c r="T122" i="4"/>
  <c r="S122" i="4"/>
  <c r="R122" i="4"/>
  <c r="Q122" i="4"/>
  <c r="P122" i="4"/>
  <c r="O122" i="4"/>
  <c r="N122" i="4"/>
  <c r="M122" i="4"/>
  <c r="L122" i="4"/>
  <c r="K122" i="4"/>
  <c r="J122" i="4"/>
  <c r="I122" i="4"/>
  <c r="H122" i="4"/>
  <c r="G122" i="4"/>
  <c r="F122" i="4"/>
  <c r="E122" i="4"/>
  <c r="D122" i="4"/>
  <c r="AK121" i="4"/>
  <c r="AJ121" i="4"/>
  <c r="AI121" i="4"/>
  <c r="AH121" i="4"/>
  <c r="AG121" i="4"/>
  <c r="AF121" i="4"/>
  <c r="AE121" i="4"/>
  <c r="AD121" i="4"/>
  <c r="AC121" i="4"/>
  <c r="AB121" i="4"/>
  <c r="AA121" i="4"/>
  <c r="Z121" i="4"/>
  <c r="Y121" i="4"/>
  <c r="X121" i="4"/>
  <c r="W121" i="4"/>
  <c r="V121" i="4"/>
  <c r="U121" i="4"/>
  <c r="T121" i="4"/>
  <c r="S121" i="4"/>
  <c r="R121" i="4"/>
  <c r="Q121" i="4"/>
  <c r="P121" i="4"/>
  <c r="O121" i="4"/>
  <c r="N121" i="4"/>
  <c r="M121" i="4"/>
  <c r="L121" i="4"/>
  <c r="K121" i="4"/>
  <c r="J121" i="4"/>
  <c r="I121" i="4"/>
  <c r="H121" i="4"/>
  <c r="G121" i="4"/>
  <c r="F121" i="4"/>
  <c r="E121" i="4"/>
  <c r="D121" i="4"/>
  <c r="AK120" i="4"/>
  <c r="AJ120" i="4"/>
  <c r="AI120" i="4"/>
  <c r="AH120" i="4"/>
  <c r="AG120" i="4"/>
  <c r="AF120" i="4"/>
  <c r="AE120" i="4"/>
  <c r="AD120" i="4"/>
  <c r="AC120" i="4"/>
  <c r="AB120" i="4"/>
  <c r="AA120" i="4"/>
  <c r="Z120" i="4"/>
  <c r="Y120" i="4"/>
  <c r="X120" i="4"/>
  <c r="W120" i="4"/>
  <c r="V120" i="4"/>
  <c r="U120" i="4"/>
  <c r="T120" i="4"/>
  <c r="S120" i="4"/>
  <c r="R120" i="4"/>
  <c r="Q120" i="4"/>
  <c r="P120" i="4"/>
  <c r="O120" i="4"/>
  <c r="N120" i="4"/>
  <c r="M120" i="4"/>
  <c r="L120" i="4"/>
  <c r="K120" i="4"/>
  <c r="J120" i="4"/>
  <c r="I120" i="4"/>
  <c r="H120" i="4"/>
  <c r="G120" i="4"/>
  <c r="F120" i="4"/>
  <c r="E120" i="4"/>
  <c r="D120" i="4"/>
  <c r="AK119" i="4"/>
  <c r="AJ119" i="4"/>
  <c r="AI119" i="4"/>
  <c r="AH119" i="4"/>
  <c r="AG119" i="4"/>
  <c r="AF119" i="4"/>
  <c r="AE119" i="4"/>
  <c r="AD119" i="4"/>
  <c r="AC119" i="4"/>
  <c r="AB119" i="4"/>
  <c r="AA119" i="4"/>
  <c r="Z119" i="4"/>
  <c r="Y119" i="4"/>
  <c r="X119" i="4"/>
  <c r="W119" i="4"/>
  <c r="V119" i="4"/>
  <c r="U119" i="4"/>
  <c r="T119" i="4"/>
  <c r="S119" i="4"/>
  <c r="R119" i="4"/>
  <c r="Q119" i="4"/>
  <c r="P119" i="4"/>
  <c r="O119" i="4"/>
  <c r="N119" i="4"/>
  <c r="M119" i="4"/>
  <c r="L119" i="4"/>
  <c r="K119" i="4"/>
  <c r="J119" i="4"/>
  <c r="I119" i="4"/>
  <c r="H119" i="4"/>
  <c r="G119" i="4"/>
  <c r="F119" i="4"/>
  <c r="E119" i="4"/>
  <c r="D119" i="4"/>
  <c r="AK118" i="4"/>
  <c r="AJ118" i="4"/>
  <c r="AI118" i="4"/>
  <c r="AH118" i="4"/>
  <c r="AG118" i="4"/>
  <c r="AF118" i="4"/>
  <c r="AE118" i="4"/>
  <c r="AD118" i="4"/>
  <c r="AC118" i="4"/>
  <c r="AB118" i="4"/>
  <c r="AA118" i="4"/>
  <c r="Z118" i="4"/>
  <c r="Y118" i="4"/>
  <c r="X118" i="4"/>
  <c r="W118" i="4"/>
  <c r="V118" i="4"/>
  <c r="U118" i="4"/>
  <c r="T118" i="4"/>
  <c r="S118" i="4"/>
  <c r="R118" i="4"/>
  <c r="Q118" i="4"/>
  <c r="P118" i="4"/>
  <c r="O118" i="4"/>
  <c r="N118" i="4"/>
  <c r="M118" i="4"/>
  <c r="L118" i="4"/>
  <c r="K118" i="4"/>
  <c r="J118" i="4"/>
  <c r="I118" i="4"/>
  <c r="H118" i="4"/>
  <c r="G118" i="4"/>
  <c r="F118" i="4"/>
  <c r="E118" i="4"/>
  <c r="D118" i="4"/>
  <c r="AK117" i="4"/>
  <c r="AJ117" i="4"/>
  <c r="AI117" i="4"/>
  <c r="AH117" i="4"/>
  <c r="AG117" i="4"/>
  <c r="AF117" i="4"/>
  <c r="AE117" i="4"/>
  <c r="AD117" i="4"/>
  <c r="AC117" i="4"/>
  <c r="AB117" i="4"/>
  <c r="AA117" i="4"/>
  <c r="Z117" i="4"/>
  <c r="Y117" i="4"/>
  <c r="X117" i="4"/>
  <c r="W117" i="4"/>
  <c r="V117" i="4"/>
  <c r="U117" i="4"/>
  <c r="T117" i="4"/>
  <c r="S117" i="4"/>
  <c r="R117" i="4"/>
  <c r="Q117" i="4"/>
  <c r="P117" i="4"/>
  <c r="O117" i="4"/>
  <c r="N117" i="4"/>
  <c r="M117" i="4"/>
  <c r="L117" i="4"/>
  <c r="K117" i="4"/>
  <c r="J117" i="4"/>
  <c r="I117" i="4"/>
  <c r="H117" i="4"/>
  <c r="G117" i="4"/>
  <c r="F117" i="4"/>
  <c r="E117" i="4"/>
  <c r="D117" i="4"/>
  <c r="AK116" i="4"/>
  <c r="AJ116" i="4"/>
  <c r="AI116" i="4"/>
  <c r="AH116" i="4"/>
  <c r="AG116" i="4"/>
  <c r="AF116" i="4"/>
  <c r="AE116" i="4"/>
  <c r="AD116" i="4"/>
  <c r="AC116" i="4"/>
  <c r="AB116" i="4"/>
  <c r="AA116" i="4"/>
  <c r="Z116" i="4"/>
  <c r="Y116" i="4"/>
  <c r="X116" i="4"/>
  <c r="W116" i="4"/>
  <c r="V116" i="4"/>
  <c r="U116" i="4"/>
  <c r="T116" i="4"/>
  <c r="S116" i="4"/>
  <c r="R116" i="4"/>
  <c r="Q116" i="4"/>
  <c r="P116" i="4"/>
  <c r="O116" i="4"/>
  <c r="N116" i="4"/>
  <c r="M116" i="4"/>
  <c r="L116" i="4"/>
  <c r="K116" i="4"/>
  <c r="J116" i="4"/>
  <c r="I116" i="4"/>
  <c r="H116" i="4"/>
  <c r="G116" i="4"/>
  <c r="F116" i="4"/>
  <c r="E116" i="4"/>
  <c r="D116" i="4"/>
  <c r="AK115" i="4"/>
  <c r="AJ115" i="4"/>
  <c r="AI115" i="4"/>
  <c r="AH115" i="4"/>
  <c r="AG115" i="4"/>
  <c r="AF115" i="4"/>
  <c r="AE115" i="4"/>
  <c r="AD115" i="4"/>
  <c r="AC115" i="4"/>
  <c r="AB115" i="4"/>
  <c r="AA115" i="4"/>
  <c r="Z115" i="4"/>
  <c r="Y115" i="4"/>
  <c r="X115" i="4"/>
  <c r="W115" i="4"/>
  <c r="V115" i="4"/>
  <c r="U115" i="4"/>
  <c r="T115" i="4"/>
  <c r="S115" i="4"/>
  <c r="R115" i="4"/>
  <c r="Q115" i="4"/>
  <c r="P115" i="4"/>
  <c r="O115" i="4"/>
  <c r="N115" i="4"/>
  <c r="M115" i="4"/>
  <c r="L115" i="4"/>
  <c r="K115" i="4"/>
  <c r="J115" i="4"/>
  <c r="I115" i="4"/>
  <c r="H115" i="4"/>
  <c r="G115" i="4"/>
  <c r="F115" i="4"/>
  <c r="E115" i="4"/>
  <c r="D115" i="4"/>
  <c r="AK114" i="4"/>
  <c r="AJ114" i="4"/>
  <c r="AI114" i="4"/>
  <c r="AH114" i="4"/>
  <c r="AG114" i="4"/>
  <c r="AF114" i="4"/>
  <c r="AE114" i="4"/>
  <c r="AD114" i="4"/>
  <c r="AC114" i="4"/>
  <c r="AB114" i="4"/>
  <c r="AA114" i="4"/>
  <c r="Z114" i="4"/>
  <c r="Y114" i="4"/>
  <c r="X114" i="4"/>
  <c r="W114" i="4"/>
  <c r="V114" i="4"/>
  <c r="U114" i="4"/>
  <c r="T114" i="4"/>
  <c r="S114" i="4"/>
  <c r="R114" i="4"/>
  <c r="Q114" i="4"/>
  <c r="P114" i="4"/>
  <c r="O114" i="4"/>
  <c r="N114" i="4"/>
  <c r="M114" i="4"/>
  <c r="L114" i="4"/>
  <c r="K114" i="4"/>
  <c r="J114" i="4"/>
  <c r="I114" i="4"/>
  <c r="H114" i="4"/>
  <c r="G114" i="4"/>
  <c r="F114" i="4"/>
  <c r="E114" i="4"/>
  <c r="D114" i="4"/>
  <c r="AK113" i="4"/>
  <c r="AJ113" i="4"/>
  <c r="AI113" i="4"/>
  <c r="AH113" i="4"/>
  <c r="AG113" i="4"/>
  <c r="AF113" i="4"/>
  <c r="AE113" i="4"/>
  <c r="AD113" i="4"/>
  <c r="AC113" i="4"/>
  <c r="AB113" i="4"/>
  <c r="AA113" i="4"/>
  <c r="Z113" i="4"/>
  <c r="Y113" i="4"/>
  <c r="X113" i="4"/>
  <c r="W113" i="4"/>
  <c r="V113" i="4"/>
  <c r="U113" i="4"/>
  <c r="T113" i="4"/>
  <c r="S113" i="4"/>
  <c r="R113" i="4"/>
  <c r="Q113" i="4"/>
  <c r="P113" i="4"/>
  <c r="O113" i="4"/>
  <c r="N113" i="4"/>
  <c r="M113" i="4"/>
  <c r="L113" i="4"/>
  <c r="K113" i="4"/>
  <c r="J113" i="4"/>
  <c r="I113" i="4"/>
  <c r="H113" i="4"/>
  <c r="G113" i="4"/>
  <c r="F113" i="4"/>
  <c r="E113" i="4"/>
  <c r="D113" i="4"/>
  <c r="AK112" i="4"/>
  <c r="AJ112" i="4"/>
  <c r="AI112" i="4"/>
  <c r="AH112" i="4"/>
  <c r="AG112" i="4"/>
  <c r="AF112" i="4"/>
  <c r="AE112" i="4"/>
  <c r="AD112" i="4"/>
  <c r="AC112" i="4"/>
  <c r="AB112" i="4"/>
  <c r="AA112" i="4"/>
  <c r="Z112" i="4"/>
  <c r="Y112" i="4"/>
  <c r="X112" i="4"/>
  <c r="W112" i="4"/>
  <c r="V112" i="4"/>
  <c r="U112" i="4"/>
  <c r="T112" i="4"/>
  <c r="S112" i="4"/>
  <c r="R112" i="4"/>
  <c r="Q112" i="4"/>
  <c r="P112" i="4"/>
  <c r="O112" i="4"/>
  <c r="N112" i="4"/>
  <c r="M112" i="4"/>
  <c r="L112" i="4"/>
  <c r="K112" i="4"/>
  <c r="J112" i="4"/>
  <c r="I112" i="4"/>
  <c r="H112" i="4"/>
  <c r="G112" i="4"/>
  <c r="F112" i="4"/>
  <c r="E112" i="4"/>
  <c r="D112" i="4"/>
  <c r="AK111" i="4"/>
  <c r="AJ111" i="4"/>
  <c r="AI111" i="4"/>
  <c r="AH111" i="4"/>
  <c r="AG111" i="4"/>
  <c r="AF111" i="4"/>
  <c r="AE111" i="4"/>
  <c r="AD111" i="4"/>
  <c r="AC111" i="4"/>
  <c r="AB111" i="4"/>
  <c r="AA111" i="4"/>
  <c r="Z111" i="4"/>
  <c r="Y111" i="4"/>
  <c r="X111" i="4"/>
  <c r="W111" i="4"/>
  <c r="V111" i="4"/>
  <c r="U111" i="4"/>
  <c r="T111" i="4"/>
  <c r="S111" i="4"/>
  <c r="R111" i="4"/>
  <c r="Q111" i="4"/>
  <c r="P111" i="4"/>
  <c r="O111" i="4"/>
  <c r="N111" i="4"/>
  <c r="M111" i="4"/>
  <c r="L111" i="4"/>
  <c r="K111" i="4"/>
  <c r="J111" i="4"/>
  <c r="I111" i="4"/>
  <c r="H111" i="4"/>
  <c r="G111" i="4"/>
  <c r="F111" i="4"/>
  <c r="E111" i="4"/>
  <c r="D111" i="4"/>
  <c r="AK110" i="4"/>
  <c r="AJ110" i="4"/>
  <c r="AI110" i="4"/>
  <c r="AH110" i="4"/>
  <c r="AG110" i="4"/>
  <c r="AF110" i="4"/>
  <c r="AE110" i="4"/>
  <c r="AD110" i="4"/>
  <c r="AC110" i="4"/>
  <c r="AB110" i="4"/>
  <c r="AA110" i="4"/>
  <c r="Z110" i="4"/>
  <c r="Y110" i="4"/>
  <c r="X110" i="4"/>
  <c r="W110" i="4"/>
  <c r="V110" i="4"/>
  <c r="U110" i="4"/>
  <c r="T110" i="4"/>
  <c r="S110" i="4"/>
  <c r="R110" i="4"/>
  <c r="Q110" i="4"/>
  <c r="P110" i="4"/>
  <c r="O110" i="4"/>
  <c r="N110" i="4"/>
  <c r="M110" i="4"/>
  <c r="L110" i="4"/>
  <c r="K110" i="4"/>
  <c r="J110" i="4"/>
  <c r="I110" i="4"/>
  <c r="H110" i="4"/>
  <c r="G110" i="4"/>
  <c r="F110" i="4"/>
  <c r="E110" i="4"/>
  <c r="D110" i="4"/>
  <c r="AK109" i="4"/>
  <c r="AJ109" i="4"/>
  <c r="AI109" i="4"/>
  <c r="AH109" i="4"/>
  <c r="AG109" i="4"/>
  <c r="AF109" i="4"/>
  <c r="AE109" i="4"/>
  <c r="AD109" i="4"/>
  <c r="AC109" i="4"/>
  <c r="AB109" i="4"/>
  <c r="AA109" i="4"/>
  <c r="Z109" i="4"/>
  <c r="Y109" i="4"/>
  <c r="X109" i="4"/>
  <c r="W109" i="4"/>
  <c r="V109" i="4"/>
  <c r="U109" i="4"/>
  <c r="T109" i="4"/>
  <c r="S109" i="4"/>
  <c r="R109" i="4"/>
  <c r="Q109" i="4"/>
  <c r="P109" i="4"/>
  <c r="O109" i="4"/>
  <c r="N109" i="4"/>
  <c r="M109" i="4"/>
  <c r="L109" i="4"/>
  <c r="K109" i="4"/>
  <c r="J109" i="4"/>
  <c r="I109" i="4"/>
  <c r="H109" i="4"/>
  <c r="G109" i="4"/>
  <c r="F109" i="4"/>
  <c r="E109" i="4"/>
  <c r="D109" i="4"/>
  <c r="AK108" i="4"/>
  <c r="AJ108" i="4"/>
  <c r="AI108" i="4"/>
  <c r="AH108" i="4"/>
  <c r="AG108" i="4"/>
  <c r="AF108" i="4"/>
  <c r="AE108" i="4"/>
  <c r="AD108" i="4"/>
  <c r="AC108" i="4"/>
  <c r="AB108" i="4"/>
  <c r="AA108" i="4"/>
  <c r="Z108" i="4"/>
  <c r="Y108" i="4"/>
  <c r="X108" i="4"/>
  <c r="W108" i="4"/>
  <c r="V108" i="4"/>
  <c r="U108" i="4"/>
  <c r="T108" i="4"/>
  <c r="S108" i="4"/>
  <c r="R108" i="4"/>
  <c r="Q108" i="4"/>
  <c r="P108" i="4"/>
  <c r="O108" i="4"/>
  <c r="N108" i="4"/>
  <c r="M108" i="4"/>
  <c r="L108" i="4"/>
  <c r="K108" i="4"/>
  <c r="J108" i="4"/>
  <c r="I108" i="4"/>
  <c r="H108" i="4"/>
  <c r="G108" i="4"/>
  <c r="F108" i="4"/>
  <c r="E108" i="4"/>
  <c r="D108" i="4"/>
  <c r="AK107" i="4"/>
  <c r="AJ107" i="4"/>
  <c r="AI107" i="4"/>
  <c r="AH107" i="4"/>
  <c r="AG107" i="4"/>
  <c r="AF107" i="4"/>
  <c r="AE107" i="4"/>
  <c r="AD107" i="4"/>
  <c r="AC107" i="4"/>
  <c r="AB107" i="4"/>
  <c r="AA107" i="4"/>
  <c r="Z107" i="4"/>
  <c r="Y107" i="4"/>
  <c r="X107" i="4"/>
  <c r="W107" i="4"/>
  <c r="V107" i="4"/>
  <c r="U107" i="4"/>
  <c r="T107" i="4"/>
  <c r="S107" i="4"/>
  <c r="R107" i="4"/>
  <c r="Q107" i="4"/>
  <c r="P107" i="4"/>
  <c r="O107" i="4"/>
  <c r="N107" i="4"/>
  <c r="M107" i="4"/>
  <c r="L107" i="4"/>
  <c r="K107" i="4"/>
  <c r="J107" i="4"/>
  <c r="I107" i="4"/>
  <c r="H107" i="4"/>
  <c r="G107" i="4"/>
  <c r="F107" i="4"/>
  <c r="E107" i="4"/>
  <c r="D107" i="4"/>
  <c r="AK106" i="4"/>
  <c r="AJ106" i="4"/>
  <c r="AI106" i="4"/>
  <c r="AH106" i="4"/>
  <c r="AG106" i="4"/>
  <c r="AF106" i="4"/>
  <c r="AE106" i="4"/>
  <c r="AD106" i="4"/>
  <c r="AC106" i="4"/>
  <c r="AB106" i="4"/>
  <c r="AA106" i="4"/>
  <c r="Z106" i="4"/>
  <c r="Y106" i="4"/>
  <c r="X106" i="4"/>
  <c r="W106" i="4"/>
  <c r="V106" i="4"/>
  <c r="U106" i="4"/>
  <c r="T106" i="4"/>
  <c r="S106" i="4"/>
  <c r="R106" i="4"/>
  <c r="Q106" i="4"/>
  <c r="P106" i="4"/>
  <c r="O106" i="4"/>
  <c r="N106" i="4"/>
  <c r="M106" i="4"/>
  <c r="L106" i="4"/>
  <c r="K106" i="4"/>
  <c r="J106" i="4"/>
  <c r="I106" i="4"/>
  <c r="H106" i="4"/>
  <c r="G106" i="4"/>
  <c r="F106" i="4"/>
  <c r="E106" i="4"/>
  <c r="D106" i="4"/>
  <c r="AK105" i="4"/>
  <c r="AJ105" i="4"/>
  <c r="AI105" i="4"/>
  <c r="AH105" i="4"/>
  <c r="AG105" i="4"/>
  <c r="AF105" i="4"/>
  <c r="AE105" i="4"/>
  <c r="AD105" i="4"/>
  <c r="AC105" i="4"/>
  <c r="AB105" i="4"/>
  <c r="AA105" i="4"/>
  <c r="Z105" i="4"/>
  <c r="Y105" i="4"/>
  <c r="X105" i="4"/>
  <c r="W105" i="4"/>
  <c r="V105" i="4"/>
  <c r="U105" i="4"/>
  <c r="T105" i="4"/>
  <c r="S105" i="4"/>
  <c r="R105" i="4"/>
  <c r="Q105" i="4"/>
  <c r="P105" i="4"/>
  <c r="O105" i="4"/>
  <c r="N105" i="4"/>
  <c r="M105" i="4"/>
  <c r="L105" i="4"/>
  <c r="K105" i="4"/>
  <c r="J105" i="4"/>
  <c r="I105" i="4"/>
  <c r="H105" i="4"/>
  <c r="G105" i="4"/>
  <c r="F105" i="4"/>
  <c r="E105" i="4"/>
  <c r="D105" i="4"/>
  <c r="AK104" i="4"/>
  <c r="AJ104" i="4"/>
  <c r="AI104" i="4"/>
  <c r="AH104" i="4"/>
  <c r="AG104" i="4"/>
  <c r="AF104" i="4"/>
  <c r="AE104" i="4"/>
  <c r="AD104" i="4"/>
  <c r="AC104" i="4"/>
  <c r="AB104" i="4"/>
  <c r="AA104" i="4"/>
  <c r="Z104" i="4"/>
  <c r="Y104" i="4"/>
  <c r="X104" i="4"/>
  <c r="W104" i="4"/>
  <c r="V104" i="4"/>
  <c r="U104" i="4"/>
  <c r="T104" i="4"/>
  <c r="S104" i="4"/>
  <c r="R104" i="4"/>
  <c r="Q104" i="4"/>
  <c r="P104" i="4"/>
  <c r="O104" i="4"/>
  <c r="N104" i="4"/>
  <c r="M104" i="4"/>
  <c r="L104" i="4"/>
  <c r="K104" i="4"/>
  <c r="J104" i="4"/>
  <c r="I104" i="4"/>
  <c r="H104" i="4"/>
  <c r="G104" i="4"/>
  <c r="F104" i="4"/>
  <c r="E104" i="4"/>
  <c r="D104" i="4"/>
  <c r="AK103" i="4"/>
  <c r="AJ103" i="4"/>
  <c r="AI103" i="4"/>
  <c r="AH103" i="4"/>
  <c r="AG103" i="4"/>
  <c r="AF103" i="4"/>
  <c r="AE103" i="4"/>
  <c r="AD103" i="4"/>
  <c r="AC103" i="4"/>
  <c r="AB103" i="4"/>
  <c r="AA103" i="4"/>
  <c r="Z103" i="4"/>
  <c r="Y103" i="4"/>
  <c r="X103" i="4"/>
  <c r="W103" i="4"/>
  <c r="V103" i="4"/>
  <c r="U103" i="4"/>
  <c r="T103" i="4"/>
  <c r="S103" i="4"/>
  <c r="R103" i="4"/>
  <c r="Q103" i="4"/>
  <c r="P103" i="4"/>
  <c r="O103" i="4"/>
  <c r="N103" i="4"/>
  <c r="M103" i="4"/>
  <c r="L103" i="4"/>
  <c r="K103" i="4"/>
  <c r="J103" i="4"/>
  <c r="I103" i="4"/>
  <c r="H103" i="4"/>
  <c r="G103" i="4"/>
  <c r="F103" i="4"/>
  <c r="E103" i="4"/>
  <c r="D103" i="4"/>
  <c r="AK102" i="4"/>
  <c r="AJ102" i="4"/>
  <c r="AI102" i="4"/>
  <c r="AH102" i="4"/>
  <c r="AG102" i="4"/>
  <c r="AF102" i="4"/>
  <c r="AE102" i="4"/>
  <c r="AD102" i="4"/>
  <c r="AC102" i="4"/>
  <c r="AB102" i="4"/>
  <c r="AA102" i="4"/>
  <c r="Z102" i="4"/>
  <c r="Y102" i="4"/>
  <c r="X102" i="4"/>
  <c r="W102" i="4"/>
  <c r="V102" i="4"/>
  <c r="U102" i="4"/>
  <c r="T102" i="4"/>
  <c r="S102" i="4"/>
  <c r="R102" i="4"/>
  <c r="Q102" i="4"/>
  <c r="P102" i="4"/>
  <c r="O102" i="4"/>
  <c r="N102" i="4"/>
  <c r="M102" i="4"/>
  <c r="L102" i="4"/>
  <c r="K102" i="4"/>
  <c r="J102" i="4"/>
  <c r="I102" i="4"/>
  <c r="H102" i="4"/>
  <c r="G102" i="4"/>
  <c r="F102" i="4"/>
  <c r="E102" i="4"/>
  <c r="D102" i="4"/>
  <c r="AK101" i="4"/>
  <c r="AJ101" i="4"/>
  <c r="AI101" i="4"/>
  <c r="AH101" i="4"/>
  <c r="AG101" i="4"/>
  <c r="AF101" i="4"/>
  <c r="AE101" i="4"/>
  <c r="AD101" i="4"/>
  <c r="AC101" i="4"/>
  <c r="AB101" i="4"/>
  <c r="AA101" i="4"/>
  <c r="Z101" i="4"/>
  <c r="Y101" i="4"/>
  <c r="X101" i="4"/>
  <c r="W101" i="4"/>
  <c r="V101" i="4"/>
  <c r="U101" i="4"/>
  <c r="T101" i="4"/>
  <c r="S101" i="4"/>
  <c r="R101" i="4"/>
  <c r="Q101" i="4"/>
  <c r="P101" i="4"/>
  <c r="O101" i="4"/>
  <c r="N101" i="4"/>
  <c r="M101" i="4"/>
  <c r="L101" i="4"/>
  <c r="K101" i="4"/>
  <c r="J101" i="4"/>
  <c r="I101" i="4"/>
  <c r="H101" i="4"/>
  <c r="G101" i="4"/>
  <c r="F101" i="4"/>
  <c r="E101" i="4"/>
  <c r="D101" i="4"/>
  <c r="AK100" i="4"/>
  <c r="AJ100" i="4"/>
  <c r="AI100" i="4"/>
  <c r="AH100" i="4"/>
  <c r="AG100" i="4"/>
  <c r="AF100" i="4"/>
  <c r="AE100" i="4"/>
  <c r="AD100" i="4"/>
  <c r="AC100" i="4"/>
  <c r="AB100" i="4"/>
  <c r="AA100" i="4"/>
  <c r="Y100" i="4"/>
  <c r="X100" i="4"/>
  <c r="W100" i="4"/>
  <c r="V100" i="4"/>
  <c r="U100" i="4"/>
  <c r="T100" i="4"/>
  <c r="S100" i="4"/>
  <c r="R100" i="4"/>
  <c r="Q100" i="4"/>
  <c r="P100" i="4"/>
  <c r="O100" i="4"/>
  <c r="N100" i="4"/>
  <c r="M100" i="4"/>
  <c r="L100" i="4"/>
  <c r="K100" i="4"/>
  <c r="J100" i="4"/>
  <c r="I100" i="4"/>
  <c r="H100" i="4"/>
  <c r="G100" i="4"/>
  <c r="F100" i="4"/>
  <c r="E100" i="4"/>
  <c r="D100" i="4"/>
  <c r="AK99" i="4"/>
  <c r="AJ99" i="4"/>
  <c r="AI99" i="4"/>
  <c r="AH99" i="4"/>
  <c r="AG99" i="4"/>
  <c r="AF99" i="4"/>
  <c r="AE99" i="4"/>
  <c r="AD99" i="4"/>
  <c r="AC99" i="4"/>
  <c r="AB99" i="4"/>
  <c r="AA99" i="4"/>
  <c r="Z99" i="4"/>
  <c r="Y99" i="4"/>
  <c r="X99" i="4"/>
  <c r="W99" i="4"/>
  <c r="V99" i="4"/>
  <c r="U99" i="4"/>
  <c r="T99" i="4"/>
  <c r="S99" i="4"/>
  <c r="R99" i="4"/>
  <c r="Q99" i="4"/>
  <c r="P99" i="4"/>
  <c r="O99" i="4"/>
  <c r="N99" i="4"/>
  <c r="M99" i="4"/>
  <c r="L99" i="4"/>
  <c r="K99" i="4"/>
  <c r="J99" i="4"/>
  <c r="I99" i="4"/>
  <c r="H99" i="4"/>
  <c r="G99" i="4"/>
  <c r="F99" i="4"/>
  <c r="E99" i="4"/>
  <c r="D99" i="4"/>
  <c r="AK98" i="4"/>
  <c r="AJ98" i="4"/>
  <c r="AI98" i="4"/>
  <c r="AH98" i="4"/>
  <c r="AG98" i="4"/>
  <c r="AF98" i="4"/>
  <c r="AE98" i="4"/>
  <c r="AD98" i="4"/>
  <c r="AC98" i="4"/>
  <c r="AB98" i="4"/>
  <c r="AA98" i="4"/>
  <c r="Z98" i="4"/>
  <c r="Y98" i="4"/>
  <c r="X98" i="4"/>
  <c r="W98" i="4"/>
  <c r="V98" i="4"/>
  <c r="U98" i="4"/>
  <c r="T98" i="4"/>
  <c r="S98" i="4"/>
  <c r="R98" i="4"/>
  <c r="Q98" i="4"/>
  <c r="P98" i="4"/>
  <c r="O98" i="4"/>
  <c r="N98" i="4"/>
  <c r="M98" i="4"/>
  <c r="L98" i="4"/>
  <c r="K98" i="4"/>
  <c r="J98" i="4"/>
  <c r="I98" i="4"/>
  <c r="H98" i="4"/>
  <c r="G98" i="4"/>
  <c r="F98" i="4"/>
  <c r="E98" i="4"/>
  <c r="D98" i="4"/>
  <c r="AK97" i="4"/>
  <c r="AJ97" i="4"/>
  <c r="AI97" i="4"/>
  <c r="AH97" i="4"/>
  <c r="AG97" i="4"/>
  <c r="AF97" i="4"/>
  <c r="AE97" i="4"/>
  <c r="AD97" i="4"/>
  <c r="AC97" i="4"/>
  <c r="AB97" i="4"/>
  <c r="AA97" i="4"/>
  <c r="Z97" i="4"/>
  <c r="Y97" i="4"/>
  <c r="X97" i="4"/>
  <c r="W97" i="4"/>
  <c r="V97" i="4"/>
  <c r="U97" i="4"/>
  <c r="T97" i="4"/>
  <c r="S97" i="4"/>
  <c r="R97" i="4"/>
  <c r="Q97" i="4"/>
  <c r="P97" i="4"/>
  <c r="O97" i="4"/>
  <c r="N97" i="4"/>
  <c r="M97" i="4"/>
  <c r="L97" i="4"/>
  <c r="K97" i="4"/>
  <c r="J97" i="4"/>
  <c r="I97" i="4"/>
  <c r="H97" i="4"/>
  <c r="G97" i="4"/>
  <c r="F97" i="4"/>
  <c r="E97" i="4"/>
  <c r="D97" i="4"/>
  <c r="AK96" i="4"/>
  <c r="AJ96" i="4"/>
  <c r="AI96" i="4"/>
  <c r="AH96" i="4"/>
  <c r="AG96" i="4"/>
  <c r="AF96" i="4"/>
  <c r="AE96" i="4"/>
  <c r="AD96" i="4"/>
  <c r="AC96" i="4"/>
  <c r="AB96" i="4"/>
  <c r="AA96" i="4"/>
  <c r="Z96" i="4"/>
  <c r="Y96" i="4"/>
  <c r="X96" i="4"/>
  <c r="W96" i="4"/>
  <c r="V96" i="4"/>
  <c r="U96" i="4"/>
  <c r="T96" i="4"/>
  <c r="S96" i="4"/>
  <c r="R96" i="4"/>
  <c r="Q96" i="4"/>
  <c r="P96" i="4"/>
  <c r="O96" i="4"/>
  <c r="N96" i="4"/>
  <c r="M96" i="4"/>
  <c r="L96" i="4"/>
  <c r="K96" i="4"/>
  <c r="J96" i="4"/>
  <c r="I96" i="4"/>
  <c r="H96" i="4"/>
  <c r="G96" i="4"/>
  <c r="F96" i="4"/>
  <c r="E96" i="4"/>
  <c r="D96" i="4"/>
  <c r="AK95" i="4"/>
  <c r="AJ95" i="4"/>
  <c r="AI95" i="4"/>
  <c r="AH95" i="4"/>
  <c r="AG95" i="4"/>
  <c r="AF95" i="4"/>
  <c r="AE95" i="4"/>
  <c r="AD95" i="4"/>
  <c r="AC95" i="4"/>
  <c r="AB95" i="4"/>
  <c r="AA95" i="4"/>
  <c r="Z95" i="4"/>
  <c r="Y95" i="4"/>
  <c r="X95" i="4"/>
  <c r="W95" i="4"/>
  <c r="V95" i="4"/>
  <c r="U95" i="4"/>
  <c r="T95" i="4"/>
  <c r="S95" i="4"/>
  <c r="R95" i="4"/>
  <c r="Q95" i="4"/>
  <c r="P95" i="4"/>
  <c r="O95" i="4"/>
  <c r="N95" i="4"/>
  <c r="M95" i="4"/>
  <c r="L95" i="4"/>
  <c r="K95" i="4"/>
  <c r="J95" i="4"/>
  <c r="I95" i="4"/>
  <c r="H95" i="4"/>
  <c r="G95" i="4"/>
  <c r="F95" i="4"/>
  <c r="E95" i="4"/>
  <c r="D95" i="4"/>
  <c r="AK94" i="4"/>
  <c r="AJ94" i="4"/>
  <c r="AI94" i="4"/>
  <c r="AH94" i="4"/>
  <c r="AG94" i="4"/>
  <c r="AF94" i="4"/>
  <c r="AE94" i="4"/>
  <c r="AD94" i="4"/>
  <c r="AC94" i="4"/>
  <c r="AB94" i="4"/>
  <c r="AA94" i="4"/>
  <c r="Z94" i="4"/>
  <c r="Y94" i="4"/>
  <c r="X94" i="4"/>
  <c r="W94" i="4"/>
  <c r="V94" i="4"/>
  <c r="U94" i="4"/>
  <c r="T94" i="4"/>
  <c r="S94" i="4"/>
  <c r="R94" i="4"/>
  <c r="Q94" i="4"/>
  <c r="P94" i="4"/>
  <c r="O94" i="4"/>
  <c r="N94" i="4"/>
  <c r="M94" i="4"/>
  <c r="L94" i="4"/>
  <c r="K94" i="4"/>
  <c r="J94" i="4"/>
  <c r="I94" i="4"/>
  <c r="H94" i="4"/>
  <c r="G94" i="4"/>
  <c r="F94" i="4"/>
  <c r="E94" i="4"/>
  <c r="D94" i="4"/>
  <c r="AK93" i="4"/>
  <c r="AJ93" i="4"/>
  <c r="AI93" i="4"/>
  <c r="AH93" i="4"/>
  <c r="AG93" i="4"/>
  <c r="AF93" i="4"/>
  <c r="AE93" i="4"/>
  <c r="AD93" i="4"/>
  <c r="AC93" i="4"/>
  <c r="AB93" i="4"/>
  <c r="AA93" i="4"/>
  <c r="Z93" i="4"/>
  <c r="Y93" i="4"/>
  <c r="X93" i="4"/>
  <c r="W93" i="4"/>
  <c r="V93" i="4"/>
  <c r="U93" i="4"/>
  <c r="T93" i="4"/>
  <c r="S93" i="4"/>
  <c r="R93" i="4"/>
  <c r="Q93" i="4"/>
  <c r="P93" i="4"/>
  <c r="O93" i="4"/>
  <c r="N93" i="4"/>
  <c r="M93" i="4"/>
  <c r="L93" i="4"/>
  <c r="K93" i="4"/>
  <c r="J93" i="4"/>
  <c r="I93" i="4"/>
  <c r="H93" i="4"/>
  <c r="G93" i="4"/>
  <c r="F93" i="4"/>
  <c r="E93" i="4"/>
  <c r="D93" i="4"/>
  <c r="AK92" i="4"/>
  <c r="AJ92" i="4"/>
  <c r="AI92" i="4"/>
  <c r="AH92" i="4"/>
  <c r="AG92" i="4"/>
  <c r="AF92" i="4"/>
  <c r="AE92" i="4"/>
  <c r="AD92" i="4"/>
  <c r="AC92" i="4"/>
  <c r="AB92" i="4"/>
  <c r="AA92" i="4"/>
  <c r="Z92" i="4"/>
  <c r="Y92" i="4"/>
  <c r="X92" i="4"/>
  <c r="W92" i="4"/>
  <c r="V92" i="4"/>
  <c r="U92" i="4"/>
  <c r="T92" i="4"/>
  <c r="S92" i="4"/>
  <c r="R92" i="4"/>
  <c r="Q92" i="4"/>
  <c r="P92" i="4"/>
  <c r="O92" i="4"/>
  <c r="N92" i="4"/>
  <c r="M92" i="4"/>
  <c r="L92" i="4"/>
  <c r="K92" i="4"/>
  <c r="J92" i="4"/>
  <c r="I92" i="4"/>
  <c r="H92" i="4"/>
  <c r="G92" i="4"/>
  <c r="F92" i="4"/>
  <c r="E92" i="4"/>
  <c r="D92" i="4"/>
  <c r="AK91" i="4"/>
  <c r="AJ91" i="4"/>
  <c r="AI91" i="4"/>
  <c r="AH91" i="4"/>
  <c r="AG91" i="4"/>
  <c r="AF91" i="4"/>
  <c r="AE91" i="4"/>
  <c r="AD91" i="4"/>
  <c r="AC91" i="4"/>
  <c r="AB91" i="4"/>
  <c r="AA91" i="4"/>
  <c r="Z91" i="4"/>
  <c r="Y91" i="4"/>
  <c r="X91" i="4"/>
  <c r="W91" i="4"/>
  <c r="V91" i="4"/>
  <c r="U91" i="4"/>
  <c r="T91" i="4"/>
  <c r="S91" i="4"/>
  <c r="R91" i="4"/>
  <c r="Q91" i="4"/>
  <c r="P91" i="4"/>
  <c r="O91" i="4"/>
  <c r="N91" i="4"/>
  <c r="M91" i="4"/>
  <c r="L91" i="4"/>
  <c r="K91" i="4"/>
  <c r="J91" i="4"/>
  <c r="I91" i="4"/>
  <c r="H91" i="4"/>
  <c r="G91" i="4"/>
  <c r="F91" i="4"/>
  <c r="E91" i="4"/>
  <c r="D91" i="4"/>
  <c r="AK90" i="4"/>
  <c r="AJ90" i="4"/>
  <c r="AI90" i="4"/>
  <c r="AH90" i="4"/>
  <c r="AG90" i="4"/>
  <c r="AF90" i="4"/>
  <c r="AE90" i="4"/>
  <c r="AD90" i="4"/>
  <c r="AC90" i="4"/>
  <c r="AB90" i="4"/>
  <c r="AA90" i="4"/>
  <c r="Z90" i="4"/>
  <c r="Y90" i="4"/>
  <c r="X90" i="4"/>
  <c r="W90" i="4"/>
  <c r="V90" i="4"/>
  <c r="U90" i="4"/>
  <c r="T90" i="4"/>
  <c r="S90" i="4"/>
  <c r="R90" i="4"/>
  <c r="Q90" i="4"/>
  <c r="P90" i="4"/>
  <c r="O90" i="4"/>
  <c r="N90" i="4"/>
  <c r="M90" i="4"/>
  <c r="L90" i="4"/>
  <c r="K90" i="4"/>
  <c r="J90" i="4"/>
  <c r="I90" i="4"/>
  <c r="H90" i="4"/>
  <c r="G90" i="4"/>
  <c r="F90" i="4"/>
  <c r="E90" i="4"/>
  <c r="D90" i="4"/>
  <c r="AK89" i="4"/>
  <c r="AJ89" i="4"/>
  <c r="AI89" i="4"/>
  <c r="AH89" i="4"/>
  <c r="AG89" i="4"/>
  <c r="AF89" i="4"/>
  <c r="AE89" i="4"/>
  <c r="AD89" i="4"/>
  <c r="AC89" i="4"/>
  <c r="AB89" i="4"/>
  <c r="AA89" i="4"/>
  <c r="Z89" i="4"/>
  <c r="Y89" i="4"/>
  <c r="X89" i="4"/>
  <c r="W89" i="4"/>
  <c r="V89" i="4"/>
  <c r="U89" i="4"/>
  <c r="T89" i="4"/>
  <c r="S89" i="4"/>
  <c r="R89" i="4"/>
  <c r="Q89" i="4"/>
  <c r="P89" i="4"/>
  <c r="O89" i="4"/>
  <c r="N89" i="4"/>
  <c r="M89" i="4"/>
  <c r="L89" i="4"/>
  <c r="K89" i="4"/>
  <c r="J89" i="4"/>
  <c r="I89" i="4"/>
  <c r="H89" i="4"/>
  <c r="G89" i="4"/>
  <c r="F89" i="4"/>
  <c r="E89" i="4"/>
  <c r="D89" i="4"/>
  <c r="AK88" i="4"/>
  <c r="AJ88" i="4"/>
  <c r="AI88" i="4"/>
  <c r="AH88" i="4"/>
  <c r="AG88" i="4"/>
  <c r="AF88" i="4"/>
  <c r="AE88" i="4"/>
  <c r="AD88" i="4"/>
  <c r="AC88" i="4"/>
  <c r="AB88" i="4"/>
  <c r="AA88" i="4"/>
  <c r="Z88" i="4"/>
  <c r="Y88" i="4"/>
  <c r="X88" i="4"/>
  <c r="W88" i="4"/>
  <c r="V88" i="4"/>
  <c r="U88" i="4"/>
  <c r="T88" i="4"/>
  <c r="S88" i="4"/>
  <c r="R88" i="4"/>
  <c r="Q88" i="4"/>
  <c r="P88" i="4"/>
  <c r="O88" i="4"/>
  <c r="N88" i="4"/>
  <c r="M88" i="4"/>
  <c r="L88" i="4"/>
  <c r="K88" i="4"/>
  <c r="J88" i="4"/>
  <c r="I88" i="4"/>
  <c r="H88" i="4"/>
  <c r="G88" i="4"/>
  <c r="F88" i="4"/>
  <c r="E88" i="4"/>
  <c r="D88" i="4"/>
  <c r="AK87" i="4"/>
  <c r="AJ87" i="4"/>
  <c r="AI87" i="4"/>
  <c r="AH87" i="4"/>
  <c r="AG87" i="4"/>
  <c r="AF87" i="4"/>
  <c r="AE87" i="4"/>
  <c r="AD87" i="4"/>
  <c r="AC87" i="4"/>
  <c r="AB87" i="4"/>
  <c r="AA87" i="4"/>
  <c r="Z87" i="4"/>
  <c r="Y87" i="4"/>
  <c r="X87" i="4"/>
  <c r="W87" i="4"/>
  <c r="V87" i="4"/>
  <c r="U87" i="4"/>
  <c r="T87" i="4"/>
  <c r="S87" i="4"/>
  <c r="R87" i="4"/>
  <c r="Q87" i="4"/>
  <c r="P87" i="4"/>
  <c r="O87" i="4"/>
  <c r="N87" i="4"/>
  <c r="M87" i="4"/>
  <c r="L87" i="4"/>
  <c r="K87" i="4"/>
  <c r="J87" i="4"/>
  <c r="I87" i="4"/>
  <c r="H87" i="4"/>
  <c r="G87" i="4"/>
  <c r="F87" i="4"/>
  <c r="E87" i="4"/>
  <c r="D87" i="4"/>
  <c r="AK86" i="4"/>
  <c r="AJ86" i="4"/>
  <c r="AI86" i="4"/>
  <c r="AH86" i="4"/>
  <c r="AG86" i="4"/>
  <c r="AF86" i="4"/>
  <c r="AE86" i="4"/>
  <c r="AD86" i="4"/>
  <c r="AC86" i="4"/>
  <c r="AB86" i="4"/>
  <c r="AA86" i="4"/>
  <c r="Z86" i="4"/>
  <c r="Y86" i="4"/>
  <c r="X86" i="4"/>
  <c r="W86" i="4"/>
  <c r="V86" i="4"/>
  <c r="U86" i="4"/>
  <c r="T86" i="4"/>
  <c r="S86" i="4"/>
  <c r="R86" i="4"/>
  <c r="Q86" i="4"/>
  <c r="P86" i="4"/>
  <c r="O86" i="4"/>
  <c r="N86" i="4"/>
  <c r="M86" i="4"/>
  <c r="L86" i="4"/>
  <c r="K86" i="4"/>
  <c r="J86" i="4"/>
  <c r="I86" i="4"/>
  <c r="H86" i="4"/>
  <c r="G86" i="4"/>
  <c r="F86" i="4"/>
  <c r="E86" i="4"/>
  <c r="D86" i="4"/>
  <c r="AK85" i="4"/>
  <c r="AJ85" i="4"/>
  <c r="AI85" i="4"/>
  <c r="AH85" i="4"/>
  <c r="AG85" i="4"/>
  <c r="AF85" i="4"/>
  <c r="AE85" i="4"/>
  <c r="AD85" i="4"/>
  <c r="AC85" i="4"/>
  <c r="AB85" i="4"/>
  <c r="AA85" i="4"/>
  <c r="Z85" i="4"/>
  <c r="Y85" i="4"/>
  <c r="X85" i="4"/>
  <c r="W85" i="4"/>
  <c r="V85" i="4"/>
  <c r="U85" i="4"/>
  <c r="T85" i="4"/>
  <c r="S85" i="4"/>
  <c r="R85" i="4"/>
  <c r="Q85" i="4"/>
  <c r="P85" i="4"/>
  <c r="O85" i="4"/>
  <c r="N85" i="4"/>
  <c r="M85" i="4"/>
  <c r="L85" i="4"/>
  <c r="K85" i="4"/>
  <c r="J85" i="4"/>
  <c r="I85" i="4"/>
  <c r="H85" i="4"/>
  <c r="G85" i="4"/>
  <c r="F85" i="4"/>
  <c r="E85" i="4"/>
  <c r="D85" i="4"/>
  <c r="AK84" i="4"/>
  <c r="AJ84" i="4"/>
  <c r="AI84" i="4"/>
  <c r="AH84" i="4"/>
  <c r="AG84" i="4"/>
  <c r="AF84" i="4"/>
  <c r="AE84" i="4"/>
  <c r="AD84" i="4"/>
  <c r="AC84" i="4"/>
  <c r="AB84" i="4"/>
  <c r="AA84" i="4"/>
  <c r="Z84" i="4"/>
  <c r="Y84" i="4"/>
  <c r="X84" i="4"/>
  <c r="W84" i="4"/>
  <c r="V84" i="4"/>
  <c r="U84" i="4"/>
  <c r="T84" i="4"/>
  <c r="S84" i="4"/>
  <c r="R84" i="4"/>
  <c r="Q84" i="4"/>
  <c r="P84" i="4"/>
  <c r="O84" i="4"/>
  <c r="N84" i="4"/>
  <c r="M84" i="4"/>
  <c r="L84" i="4"/>
  <c r="K84" i="4"/>
  <c r="J84" i="4"/>
  <c r="I84" i="4"/>
  <c r="H84" i="4"/>
  <c r="G84" i="4"/>
  <c r="F84" i="4"/>
  <c r="E84" i="4"/>
  <c r="D84" i="4"/>
  <c r="AK83" i="4"/>
  <c r="AJ83" i="4"/>
  <c r="AI83" i="4"/>
  <c r="AH83" i="4"/>
  <c r="AG83" i="4"/>
  <c r="AF83" i="4"/>
  <c r="AE83" i="4"/>
  <c r="AD83" i="4"/>
  <c r="AC83" i="4"/>
  <c r="AB83" i="4"/>
  <c r="AA83" i="4"/>
  <c r="Z83" i="4"/>
  <c r="Y83" i="4"/>
  <c r="X83" i="4"/>
  <c r="W83" i="4"/>
  <c r="V83" i="4"/>
  <c r="U83" i="4"/>
  <c r="T83" i="4"/>
  <c r="S83" i="4"/>
  <c r="R83" i="4"/>
  <c r="Q83" i="4"/>
  <c r="P83" i="4"/>
  <c r="O83" i="4"/>
  <c r="N83" i="4"/>
  <c r="M83" i="4"/>
  <c r="L83" i="4"/>
  <c r="K83" i="4"/>
  <c r="J83" i="4"/>
  <c r="I83" i="4"/>
  <c r="H83" i="4"/>
  <c r="G83" i="4"/>
  <c r="F83" i="4"/>
  <c r="E83" i="4"/>
  <c r="D83" i="4"/>
  <c r="AK82" i="4"/>
  <c r="AJ82" i="4"/>
  <c r="AI82" i="4"/>
  <c r="AH82" i="4"/>
  <c r="AG82" i="4"/>
  <c r="AF82" i="4"/>
  <c r="AE82" i="4"/>
  <c r="AD82" i="4"/>
  <c r="AC82" i="4"/>
  <c r="AB82" i="4"/>
  <c r="AA82" i="4"/>
  <c r="Z82" i="4"/>
  <c r="Y82" i="4"/>
  <c r="X82" i="4"/>
  <c r="W82" i="4"/>
  <c r="V82" i="4"/>
  <c r="U82" i="4"/>
  <c r="T82" i="4"/>
  <c r="S82" i="4"/>
  <c r="R82" i="4"/>
  <c r="Q82" i="4"/>
  <c r="P82" i="4"/>
  <c r="O82" i="4"/>
  <c r="N82" i="4"/>
  <c r="M82" i="4"/>
  <c r="L82" i="4"/>
  <c r="K82" i="4"/>
  <c r="J82" i="4"/>
  <c r="I82" i="4"/>
  <c r="H82" i="4"/>
  <c r="G82" i="4"/>
  <c r="F82" i="4"/>
  <c r="E82" i="4"/>
  <c r="D82" i="4"/>
  <c r="AK81" i="4"/>
  <c r="AJ81" i="4"/>
  <c r="AI81" i="4"/>
  <c r="AH81" i="4"/>
  <c r="AG81" i="4"/>
  <c r="AF81" i="4"/>
  <c r="AE81" i="4"/>
  <c r="AD81" i="4"/>
  <c r="AC81" i="4"/>
  <c r="AB81" i="4"/>
  <c r="AA81" i="4"/>
  <c r="Z81" i="4"/>
  <c r="Y81" i="4"/>
  <c r="X81" i="4"/>
  <c r="W81" i="4"/>
  <c r="V81" i="4"/>
  <c r="U81" i="4"/>
  <c r="T81" i="4"/>
  <c r="S81" i="4"/>
  <c r="R81" i="4"/>
  <c r="Q81" i="4"/>
  <c r="P81" i="4"/>
  <c r="O81" i="4"/>
  <c r="N81" i="4"/>
  <c r="M81" i="4"/>
  <c r="L81" i="4"/>
  <c r="K81" i="4"/>
  <c r="J81" i="4"/>
  <c r="I81" i="4"/>
  <c r="H81" i="4"/>
  <c r="G81" i="4"/>
  <c r="F81" i="4"/>
  <c r="E81" i="4"/>
  <c r="D81" i="4"/>
  <c r="AK80" i="4"/>
  <c r="AJ80" i="4"/>
  <c r="AI80" i="4"/>
  <c r="AH80" i="4"/>
  <c r="AG80" i="4"/>
  <c r="AF80" i="4"/>
  <c r="AE80" i="4"/>
  <c r="AD80" i="4"/>
  <c r="AC80" i="4"/>
  <c r="AB80" i="4"/>
  <c r="AA80" i="4"/>
  <c r="Z80" i="4"/>
  <c r="Y80" i="4"/>
  <c r="X80" i="4"/>
  <c r="W80" i="4"/>
  <c r="V80" i="4"/>
  <c r="U80" i="4"/>
  <c r="T80" i="4"/>
  <c r="S80" i="4"/>
  <c r="R80" i="4"/>
  <c r="Q80" i="4"/>
  <c r="P80" i="4"/>
  <c r="O80" i="4"/>
  <c r="N80" i="4"/>
  <c r="M80" i="4"/>
  <c r="L80" i="4"/>
  <c r="K80" i="4"/>
  <c r="J80" i="4"/>
  <c r="I80" i="4"/>
  <c r="H80" i="4"/>
  <c r="G80" i="4"/>
  <c r="F80" i="4"/>
  <c r="E80" i="4"/>
  <c r="D80" i="4"/>
  <c r="AK79" i="4"/>
  <c r="AJ79" i="4"/>
  <c r="AI79" i="4"/>
  <c r="AH79" i="4"/>
  <c r="AG79" i="4"/>
  <c r="AF79" i="4"/>
  <c r="AE79" i="4"/>
  <c r="AD79" i="4"/>
  <c r="AC79" i="4"/>
  <c r="AB79" i="4"/>
  <c r="AA79" i="4"/>
  <c r="Z79" i="4"/>
  <c r="Y79" i="4"/>
  <c r="X79" i="4"/>
  <c r="W79" i="4"/>
  <c r="V79" i="4"/>
  <c r="U79" i="4"/>
  <c r="T79" i="4"/>
  <c r="S79" i="4"/>
  <c r="R79" i="4"/>
  <c r="Q79" i="4"/>
  <c r="P79" i="4"/>
  <c r="O79" i="4"/>
  <c r="N79" i="4"/>
  <c r="M79" i="4"/>
  <c r="L79" i="4"/>
  <c r="K79" i="4"/>
  <c r="J79" i="4"/>
  <c r="I79" i="4"/>
  <c r="H79" i="4"/>
  <c r="G79" i="4"/>
  <c r="F79" i="4"/>
  <c r="E79" i="4"/>
  <c r="D79" i="4"/>
  <c r="AK78" i="4"/>
  <c r="AJ78" i="4"/>
  <c r="AI78" i="4"/>
  <c r="AH78" i="4"/>
  <c r="AG78" i="4"/>
  <c r="AF78" i="4"/>
  <c r="AE78" i="4"/>
  <c r="AD78" i="4"/>
  <c r="AC78" i="4"/>
  <c r="AB78" i="4"/>
  <c r="AA78" i="4"/>
  <c r="Z78" i="4"/>
  <c r="Y78" i="4"/>
  <c r="X78" i="4"/>
  <c r="W78" i="4"/>
  <c r="V78" i="4"/>
  <c r="U78" i="4"/>
  <c r="T78" i="4"/>
  <c r="S78" i="4"/>
  <c r="R78" i="4"/>
  <c r="Q78" i="4"/>
  <c r="P78" i="4"/>
  <c r="O78" i="4"/>
  <c r="N78" i="4"/>
  <c r="M78" i="4"/>
  <c r="L78" i="4"/>
  <c r="K78" i="4"/>
  <c r="J78" i="4"/>
  <c r="I78" i="4"/>
  <c r="H78" i="4"/>
  <c r="G78" i="4"/>
  <c r="F78" i="4"/>
  <c r="E78" i="4"/>
  <c r="D78" i="4"/>
  <c r="AK77" i="4"/>
  <c r="AJ77" i="4"/>
  <c r="AI77" i="4"/>
  <c r="AH77" i="4"/>
  <c r="AG77" i="4"/>
  <c r="AF77" i="4"/>
  <c r="AE77" i="4"/>
  <c r="AD77" i="4"/>
  <c r="AC77" i="4"/>
  <c r="AB77" i="4"/>
  <c r="AA77" i="4"/>
  <c r="Z77" i="4"/>
  <c r="Y77" i="4"/>
  <c r="X77" i="4"/>
  <c r="W77" i="4"/>
  <c r="V77" i="4"/>
  <c r="U77" i="4"/>
  <c r="T77" i="4"/>
  <c r="S77" i="4"/>
  <c r="R77" i="4"/>
  <c r="Q77" i="4"/>
  <c r="P77" i="4"/>
  <c r="O77" i="4"/>
  <c r="N77" i="4"/>
  <c r="M77" i="4"/>
  <c r="L77" i="4"/>
  <c r="K77" i="4"/>
  <c r="J77" i="4"/>
  <c r="I77" i="4"/>
  <c r="H77" i="4"/>
  <c r="G77" i="4"/>
  <c r="F77" i="4"/>
  <c r="E77" i="4"/>
  <c r="D77" i="4"/>
  <c r="AK76" i="4"/>
  <c r="AJ76" i="4"/>
  <c r="AI76" i="4"/>
  <c r="AH76" i="4"/>
  <c r="AG76" i="4"/>
  <c r="AF76" i="4"/>
  <c r="AE76" i="4"/>
  <c r="AD76" i="4"/>
  <c r="AC76" i="4"/>
  <c r="AB76" i="4"/>
  <c r="AA76" i="4"/>
  <c r="Z76" i="4"/>
  <c r="Y76" i="4"/>
  <c r="X76" i="4"/>
  <c r="W76" i="4"/>
  <c r="V76" i="4"/>
  <c r="U76" i="4"/>
  <c r="T76" i="4"/>
  <c r="S76" i="4"/>
  <c r="R76" i="4"/>
  <c r="Q76" i="4"/>
  <c r="P76" i="4"/>
  <c r="O76" i="4"/>
  <c r="N76" i="4"/>
  <c r="M76" i="4"/>
  <c r="L76" i="4"/>
  <c r="K76" i="4"/>
  <c r="J76" i="4"/>
  <c r="I76" i="4"/>
  <c r="H76" i="4"/>
  <c r="G76" i="4"/>
  <c r="F76" i="4"/>
  <c r="E76" i="4"/>
  <c r="D76" i="4"/>
  <c r="AK75" i="4"/>
  <c r="AJ75" i="4"/>
  <c r="AI75" i="4"/>
  <c r="AH75" i="4"/>
  <c r="AG75" i="4"/>
  <c r="AF75" i="4"/>
  <c r="AE75" i="4"/>
  <c r="AD75" i="4"/>
  <c r="AC75" i="4"/>
  <c r="AB75" i="4"/>
  <c r="AA75" i="4"/>
  <c r="Z75" i="4"/>
  <c r="Y75" i="4"/>
  <c r="X75" i="4"/>
  <c r="W75" i="4"/>
  <c r="V75" i="4"/>
  <c r="U75" i="4"/>
  <c r="T75" i="4"/>
  <c r="S75" i="4"/>
  <c r="R75" i="4"/>
  <c r="Q75" i="4"/>
  <c r="P75" i="4"/>
  <c r="O75" i="4"/>
  <c r="N75" i="4"/>
  <c r="M75" i="4"/>
  <c r="L75" i="4"/>
  <c r="K75" i="4"/>
  <c r="J75" i="4"/>
  <c r="I75" i="4"/>
  <c r="H75" i="4"/>
  <c r="G75" i="4"/>
  <c r="F75" i="4"/>
  <c r="E75" i="4"/>
  <c r="D75" i="4"/>
  <c r="AK74" i="4"/>
  <c r="AJ74" i="4"/>
  <c r="AI74" i="4"/>
  <c r="AH74" i="4"/>
  <c r="AG74" i="4"/>
  <c r="AF74" i="4"/>
  <c r="AE74" i="4"/>
  <c r="AD74" i="4"/>
  <c r="AC74" i="4"/>
  <c r="AB74" i="4"/>
  <c r="AA74" i="4"/>
  <c r="Z74" i="4"/>
  <c r="Y74" i="4"/>
  <c r="X74" i="4"/>
  <c r="W74" i="4"/>
  <c r="V74" i="4"/>
  <c r="U74" i="4"/>
  <c r="T74" i="4"/>
  <c r="S74" i="4"/>
  <c r="R74" i="4"/>
  <c r="Q74" i="4"/>
  <c r="P74" i="4"/>
  <c r="O74" i="4"/>
  <c r="N74" i="4"/>
  <c r="M74" i="4"/>
  <c r="L74" i="4"/>
  <c r="K74" i="4"/>
  <c r="J74" i="4"/>
  <c r="I74" i="4"/>
  <c r="H74" i="4"/>
  <c r="G74" i="4"/>
  <c r="F74" i="4"/>
  <c r="E74" i="4"/>
  <c r="D74" i="4"/>
  <c r="AK73" i="4"/>
  <c r="AJ73" i="4"/>
  <c r="AI73" i="4"/>
  <c r="AH73" i="4"/>
  <c r="AG73" i="4"/>
  <c r="AF73" i="4"/>
  <c r="AE73" i="4"/>
  <c r="AD73" i="4"/>
  <c r="AC73" i="4"/>
  <c r="AB73" i="4"/>
  <c r="AA73" i="4"/>
  <c r="Z73" i="4"/>
  <c r="Y73" i="4"/>
  <c r="X73" i="4"/>
  <c r="W73" i="4"/>
  <c r="V73" i="4"/>
  <c r="U73" i="4"/>
  <c r="T73" i="4"/>
  <c r="S73" i="4"/>
  <c r="R73" i="4"/>
  <c r="Q73" i="4"/>
  <c r="P73" i="4"/>
  <c r="O73" i="4"/>
  <c r="N73" i="4"/>
  <c r="M73" i="4"/>
  <c r="L73" i="4"/>
  <c r="K73" i="4"/>
  <c r="J73" i="4"/>
  <c r="I73" i="4"/>
  <c r="H73" i="4"/>
  <c r="G73" i="4"/>
  <c r="F73" i="4"/>
  <c r="E73" i="4"/>
  <c r="D73" i="4"/>
  <c r="AK72" i="4"/>
  <c r="AI72" i="4"/>
  <c r="AH72" i="4"/>
  <c r="AG72" i="4"/>
  <c r="AF72" i="4"/>
  <c r="AE72" i="4"/>
  <c r="AD72" i="4"/>
  <c r="AC72" i="4"/>
  <c r="AB72" i="4"/>
  <c r="AA72" i="4"/>
  <c r="Z72" i="4"/>
  <c r="X72" i="4"/>
  <c r="W72" i="4"/>
  <c r="V72" i="4"/>
  <c r="U72" i="4"/>
  <c r="T72" i="4"/>
  <c r="S72" i="4"/>
  <c r="R72" i="4"/>
  <c r="Q72" i="4"/>
  <c r="P72" i="4"/>
  <c r="O72" i="4"/>
  <c r="N72" i="4"/>
  <c r="M72" i="4"/>
  <c r="L72" i="4"/>
  <c r="K72" i="4"/>
  <c r="J72" i="4"/>
  <c r="I72" i="4"/>
  <c r="H72" i="4"/>
  <c r="G72" i="4"/>
  <c r="F72" i="4"/>
  <c r="E72" i="4"/>
  <c r="D72" i="4"/>
  <c r="AK71" i="4"/>
  <c r="AI71" i="4"/>
  <c r="AH71" i="4"/>
  <c r="AG71" i="4"/>
  <c r="AF71" i="4"/>
  <c r="AE71" i="4"/>
  <c r="AD71" i="4"/>
  <c r="AC71" i="4"/>
  <c r="AB71" i="4"/>
  <c r="AA71" i="4"/>
  <c r="Z71" i="4"/>
  <c r="Y71" i="4"/>
  <c r="X71" i="4"/>
  <c r="W71" i="4"/>
  <c r="V71" i="4"/>
  <c r="U71" i="4"/>
  <c r="T71" i="4"/>
  <c r="S71" i="4"/>
  <c r="R71" i="4"/>
  <c r="Q71" i="4"/>
  <c r="P71" i="4"/>
  <c r="O71" i="4"/>
  <c r="N71" i="4"/>
  <c r="M71" i="4"/>
  <c r="L71" i="4"/>
  <c r="K71" i="4"/>
  <c r="J71" i="4"/>
  <c r="I71" i="4"/>
  <c r="H71" i="4"/>
  <c r="G71" i="4"/>
  <c r="F71" i="4"/>
  <c r="E71" i="4"/>
  <c r="D71" i="4"/>
  <c r="AI70" i="4"/>
  <c r="AH70" i="4"/>
  <c r="AG70" i="4"/>
  <c r="AF70" i="4"/>
  <c r="AE70" i="4"/>
  <c r="AD70" i="4"/>
  <c r="AC70" i="4"/>
  <c r="AB70" i="4"/>
  <c r="AA70" i="4"/>
  <c r="Z70" i="4"/>
  <c r="Y70" i="4"/>
  <c r="X70" i="4"/>
  <c r="W70" i="4"/>
  <c r="V70" i="4"/>
  <c r="U70" i="4"/>
  <c r="T70" i="4"/>
  <c r="S70" i="4"/>
  <c r="R70" i="4"/>
  <c r="Q70" i="4"/>
  <c r="P70" i="4"/>
  <c r="O70" i="4"/>
  <c r="N70" i="4"/>
  <c r="M70" i="4"/>
  <c r="L70" i="4"/>
  <c r="K70" i="4"/>
  <c r="J70" i="4"/>
  <c r="I70" i="4"/>
  <c r="H70" i="4"/>
  <c r="G70" i="4"/>
  <c r="F70" i="4"/>
  <c r="E70" i="4"/>
  <c r="D70" i="4"/>
  <c r="AK69" i="4"/>
  <c r="AI69" i="4"/>
  <c r="AH69" i="4"/>
  <c r="AG69" i="4"/>
  <c r="AF69" i="4"/>
  <c r="AE69" i="4"/>
  <c r="AD69" i="4"/>
  <c r="AC69" i="4"/>
  <c r="AB69" i="4"/>
  <c r="AA69" i="4"/>
  <c r="Z69" i="4"/>
  <c r="Y69" i="4"/>
  <c r="X69" i="4"/>
  <c r="W69" i="4"/>
  <c r="V69" i="4"/>
  <c r="U69" i="4"/>
  <c r="T69" i="4"/>
  <c r="S69" i="4"/>
  <c r="R69" i="4"/>
  <c r="Q69" i="4"/>
  <c r="P69" i="4"/>
  <c r="O69" i="4"/>
  <c r="N69" i="4"/>
  <c r="M69" i="4"/>
  <c r="L69" i="4"/>
  <c r="K69" i="4"/>
  <c r="J69" i="4"/>
  <c r="I69" i="4"/>
  <c r="H69" i="4"/>
  <c r="G69" i="4"/>
  <c r="F69" i="4"/>
  <c r="E69" i="4"/>
  <c r="D69" i="4"/>
  <c r="AK68" i="4"/>
  <c r="AJ68" i="4"/>
  <c r="AI68" i="4"/>
  <c r="AH68" i="4"/>
  <c r="AG68" i="4"/>
  <c r="AF68" i="4"/>
  <c r="AE68" i="4"/>
  <c r="AD68" i="4"/>
  <c r="AC68" i="4"/>
  <c r="AB68" i="4"/>
  <c r="AA68" i="4"/>
  <c r="Z68" i="4"/>
  <c r="Y68" i="4"/>
  <c r="X68" i="4"/>
  <c r="W68" i="4"/>
  <c r="V68" i="4"/>
  <c r="U68" i="4"/>
  <c r="T68" i="4"/>
  <c r="S68" i="4"/>
  <c r="R68" i="4"/>
  <c r="Q68" i="4"/>
  <c r="P68" i="4"/>
  <c r="O68" i="4"/>
  <c r="N68" i="4"/>
  <c r="M68" i="4"/>
  <c r="L68" i="4"/>
  <c r="K68" i="4"/>
  <c r="J68" i="4"/>
  <c r="I68" i="4"/>
  <c r="H68" i="4"/>
  <c r="G68" i="4"/>
  <c r="F68" i="4"/>
  <c r="E68" i="4"/>
  <c r="D68" i="4"/>
  <c r="AK67" i="4"/>
  <c r="AJ67" i="4"/>
  <c r="AI67" i="4"/>
  <c r="AH67" i="4"/>
  <c r="AG67" i="4"/>
  <c r="AF67" i="4"/>
  <c r="AE67" i="4"/>
  <c r="AD67" i="4"/>
  <c r="AC67" i="4"/>
  <c r="AB67" i="4"/>
  <c r="AA67" i="4"/>
  <c r="Z67" i="4"/>
  <c r="Y67" i="4"/>
  <c r="X67" i="4"/>
  <c r="W67" i="4"/>
  <c r="V67" i="4"/>
  <c r="U67" i="4"/>
  <c r="T67" i="4"/>
  <c r="S67" i="4"/>
  <c r="R67" i="4"/>
  <c r="Q67" i="4"/>
  <c r="P67" i="4"/>
  <c r="O67" i="4"/>
  <c r="N67" i="4"/>
  <c r="M67" i="4"/>
  <c r="L67" i="4"/>
  <c r="K67" i="4"/>
  <c r="J67" i="4"/>
  <c r="I67" i="4"/>
  <c r="H67" i="4"/>
  <c r="G67" i="4"/>
  <c r="F67" i="4"/>
  <c r="E67" i="4"/>
  <c r="D67" i="4"/>
  <c r="AK66" i="4"/>
  <c r="AJ66" i="4"/>
  <c r="AI66" i="4"/>
  <c r="AH66" i="4"/>
  <c r="AG66" i="4"/>
  <c r="AF66" i="4"/>
  <c r="AE66" i="4"/>
  <c r="AD66" i="4"/>
  <c r="AC66" i="4"/>
  <c r="AB66" i="4"/>
  <c r="AA66" i="4"/>
  <c r="Z66" i="4"/>
  <c r="Y66" i="4"/>
  <c r="X66" i="4"/>
  <c r="W66" i="4"/>
  <c r="V66" i="4"/>
  <c r="U66" i="4"/>
  <c r="T66" i="4"/>
  <c r="S66" i="4"/>
  <c r="R66" i="4"/>
  <c r="Q66" i="4"/>
  <c r="P66" i="4"/>
  <c r="O66" i="4"/>
  <c r="N66" i="4"/>
  <c r="M66" i="4"/>
  <c r="L66" i="4"/>
  <c r="K66" i="4"/>
  <c r="J66" i="4"/>
  <c r="I66" i="4"/>
  <c r="H66" i="4"/>
  <c r="G66" i="4"/>
  <c r="F66" i="4"/>
  <c r="E66" i="4"/>
  <c r="D66" i="4"/>
  <c r="AK65" i="4"/>
  <c r="AJ65" i="4"/>
  <c r="AI65" i="4"/>
  <c r="AH65" i="4"/>
  <c r="AG65" i="4"/>
  <c r="AF65" i="4"/>
  <c r="AE65" i="4"/>
  <c r="AD65" i="4"/>
  <c r="AC65" i="4"/>
  <c r="AB65" i="4"/>
  <c r="AA65" i="4"/>
  <c r="Z65" i="4"/>
  <c r="Y65" i="4"/>
  <c r="X65" i="4"/>
  <c r="W65" i="4"/>
  <c r="V65" i="4"/>
  <c r="U65" i="4"/>
  <c r="T65" i="4"/>
  <c r="S65" i="4"/>
  <c r="R65" i="4"/>
  <c r="Q65" i="4"/>
  <c r="P65" i="4"/>
  <c r="O65" i="4"/>
  <c r="N65" i="4"/>
  <c r="M65" i="4"/>
  <c r="L65" i="4"/>
  <c r="K65" i="4"/>
  <c r="J65" i="4"/>
  <c r="I65" i="4"/>
  <c r="H65" i="4"/>
  <c r="G65" i="4"/>
  <c r="F65" i="4"/>
  <c r="E65" i="4"/>
  <c r="D65" i="4"/>
  <c r="AK64" i="4"/>
  <c r="AJ64" i="4"/>
  <c r="AI64" i="4"/>
  <c r="AH64" i="4"/>
  <c r="AG64" i="4"/>
  <c r="AF64" i="4"/>
  <c r="AE64" i="4"/>
  <c r="AD64" i="4"/>
  <c r="AC64" i="4"/>
  <c r="AB64" i="4"/>
  <c r="AA64" i="4"/>
  <c r="Z64" i="4"/>
  <c r="Y64" i="4"/>
  <c r="X64" i="4"/>
  <c r="W64" i="4"/>
  <c r="V64" i="4"/>
  <c r="U64" i="4"/>
  <c r="T64" i="4"/>
  <c r="S64" i="4"/>
  <c r="R64" i="4"/>
  <c r="Q64" i="4"/>
  <c r="P64" i="4"/>
  <c r="O64" i="4"/>
  <c r="N64" i="4"/>
  <c r="M64" i="4"/>
  <c r="L64" i="4"/>
  <c r="K64" i="4"/>
  <c r="J64" i="4"/>
  <c r="I64" i="4"/>
  <c r="H64" i="4"/>
  <c r="G64" i="4"/>
  <c r="F64" i="4"/>
  <c r="E64" i="4"/>
  <c r="D64" i="4"/>
  <c r="AK63" i="4"/>
  <c r="AJ63" i="4"/>
  <c r="AI63" i="4"/>
  <c r="AH63" i="4"/>
  <c r="AG63" i="4"/>
  <c r="AF63" i="4"/>
  <c r="AE63" i="4"/>
  <c r="AD63" i="4"/>
  <c r="AC63" i="4"/>
  <c r="AB63" i="4"/>
  <c r="AA63" i="4"/>
  <c r="Z63" i="4"/>
  <c r="Y63" i="4"/>
  <c r="X63" i="4"/>
  <c r="W63" i="4"/>
  <c r="V63" i="4"/>
  <c r="U63" i="4"/>
  <c r="T63" i="4"/>
  <c r="S63" i="4"/>
  <c r="R63" i="4"/>
  <c r="Q63" i="4"/>
  <c r="P63" i="4"/>
  <c r="O63" i="4"/>
  <c r="N63" i="4"/>
  <c r="M63" i="4"/>
  <c r="L63" i="4"/>
  <c r="K63" i="4"/>
  <c r="J63" i="4"/>
  <c r="I63" i="4"/>
  <c r="H63" i="4"/>
  <c r="G63" i="4"/>
  <c r="F63" i="4"/>
  <c r="E63" i="4"/>
  <c r="D63" i="4"/>
  <c r="AK62" i="4"/>
  <c r="AJ62" i="4"/>
  <c r="AI62" i="4"/>
  <c r="AH62" i="4"/>
  <c r="AG62" i="4"/>
  <c r="AF62" i="4"/>
  <c r="AE62" i="4"/>
  <c r="AD62" i="4"/>
  <c r="AC62" i="4"/>
  <c r="AB62" i="4"/>
  <c r="AA62" i="4"/>
  <c r="Z62" i="4"/>
  <c r="Y62" i="4"/>
  <c r="X62" i="4"/>
  <c r="W62" i="4"/>
  <c r="V62" i="4"/>
  <c r="U62" i="4"/>
  <c r="T62" i="4"/>
  <c r="S62" i="4"/>
  <c r="R62" i="4"/>
  <c r="Q62" i="4"/>
  <c r="P62" i="4"/>
  <c r="O62" i="4"/>
  <c r="N62" i="4"/>
  <c r="M62" i="4"/>
  <c r="L62" i="4"/>
  <c r="K62" i="4"/>
  <c r="J62" i="4"/>
  <c r="I62" i="4"/>
  <c r="H62" i="4"/>
  <c r="G62" i="4"/>
  <c r="F62" i="4"/>
  <c r="E62" i="4"/>
  <c r="D62" i="4"/>
  <c r="AK61" i="4"/>
  <c r="AJ61" i="4"/>
  <c r="AI61" i="4"/>
  <c r="AH61" i="4"/>
  <c r="AG61" i="4"/>
  <c r="AF61" i="4"/>
  <c r="AE61" i="4"/>
  <c r="AD61" i="4"/>
  <c r="AC61" i="4"/>
  <c r="AB61" i="4"/>
  <c r="AA61" i="4"/>
  <c r="Z61" i="4"/>
  <c r="Y61" i="4"/>
  <c r="X61" i="4"/>
  <c r="W61" i="4"/>
  <c r="V61" i="4"/>
  <c r="U61" i="4"/>
  <c r="T61" i="4"/>
  <c r="S61" i="4"/>
  <c r="R61" i="4"/>
  <c r="Q61" i="4"/>
  <c r="P61" i="4"/>
  <c r="O61" i="4"/>
  <c r="N61" i="4"/>
  <c r="M61" i="4"/>
  <c r="L61" i="4"/>
  <c r="K61" i="4"/>
  <c r="J61" i="4"/>
  <c r="I61" i="4"/>
  <c r="H61" i="4"/>
  <c r="G61" i="4"/>
  <c r="F61" i="4"/>
  <c r="E61" i="4"/>
  <c r="D61" i="4"/>
  <c r="AK60" i="4"/>
  <c r="AJ60" i="4"/>
  <c r="AI60" i="4"/>
  <c r="AH60" i="4"/>
  <c r="AG60" i="4"/>
  <c r="AF60" i="4"/>
  <c r="AE60" i="4"/>
  <c r="AD60" i="4"/>
  <c r="AC60" i="4"/>
  <c r="AB60" i="4"/>
  <c r="AA60" i="4"/>
  <c r="Z60" i="4"/>
  <c r="Y60" i="4"/>
  <c r="X60" i="4"/>
  <c r="W60" i="4"/>
  <c r="V60" i="4"/>
  <c r="U60" i="4"/>
  <c r="T60" i="4"/>
  <c r="S60" i="4"/>
  <c r="R60" i="4"/>
  <c r="Q60" i="4"/>
  <c r="P60" i="4"/>
  <c r="O60" i="4"/>
  <c r="N60" i="4"/>
  <c r="M60" i="4"/>
  <c r="L60" i="4"/>
  <c r="K60" i="4"/>
  <c r="J60" i="4"/>
  <c r="I60" i="4"/>
  <c r="H60" i="4"/>
  <c r="G60" i="4"/>
  <c r="F60" i="4"/>
  <c r="E60" i="4"/>
  <c r="D60" i="4"/>
  <c r="AK59" i="4"/>
  <c r="AJ59" i="4"/>
  <c r="AI59" i="4"/>
  <c r="AH59" i="4"/>
  <c r="AG59" i="4"/>
  <c r="AF59" i="4"/>
  <c r="AE59" i="4"/>
  <c r="AD59" i="4"/>
  <c r="AC59" i="4"/>
  <c r="AB59" i="4"/>
  <c r="AA59" i="4"/>
  <c r="Z59" i="4"/>
  <c r="Y59" i="4"/>
  <c r="X59" i="4"/>
  <c r="W59" i="4"/>
  <c r="V59" i="4"/>
  <c r="U59" i="4"/>
  <c r="T59" i="4"/>
  <c r="S59" i="4"/>
  <c r="R59" i="4"/>
  <c r="Q59" i="4"/>
  <c r="P59" i="4"/>
  <c r="O59" i="4"/>
  <c r="N59" i="4"/>
  <c r="M59" i="4"/>
  <c r="L59" i="4"/>
  <c r="K59" i="4"/>
  <c r="J59" i="4"/>
  <c r="I59" i="4"/>
  <c r="H59" i="4"/>
  <c r="G59" i="4"/>
  <c r="F59" i="4"/>
  <c r="E59" i="4"/>
  <c r="D59" i="4"/>
  <c r="AK58" i="4"/>
  <c r="AJ58" i="4"/>
  <c r="AI58" i="4"/>
  <c r="AH58" i="4"/>
  <c r="AG58" i="4"/>
  <c r="AF58" i="4"/>
  <c r="AE58" i="4"/>
  <c r="AD58" i="4"/>
  <c r="AC58" i="4"/>
  <c r="AB58" i="4"/>
  <c r="AA58" i="4"/>
  <c r="Z58" i="4"/>
  <c r="Y58" i="4"/>
  <c r="X58" i="4"/>
  <c r="W58" i="4"/>
  <c r="V58" i="4"/>
  <c r="U58" i="4"/>
  <c r="T58" i="4"/>
  <c r="S58" i="4"/>
  <c r="R58" i="4"/>
  <c r="Q58" i="4"/>
  <c r="P58" i="4"/>
  <c r="O58" i="4"/>
  <c r="N58" i="4"/>
  <c r="M58" i="4"/>
  <c r="L58" i="4"/>
  <c r="K58" i="4"/>
  <c r="J58" i="4"/>
  <c r="I58" i="4"/>
  <c r="H58" i="4"/>
  <c r="G58" i="4"/>
  <c r="F58" i="4"/>
  <c r="E58" i="4"/>
  <c r="D58" i="4"/>
  <c r="AK57" i="4"/>
  <c r="AJ57" i="4"/>
  <c r="AI57" i="4"/>
  <c r="AH57" i="4"/>
  <c r="AG57" i="4"/>
  <c r="AF57" i="4"/>
  <c r="AE57" i="4"/>
  <c r="AD57" i="4"/>
  <c r="AC57" i="4"/>
  <c r="AB57" i="4"/>
  <c r="AA57" i="4"/>
  <c r="Z57" i="4"/>
  <c r="Y57" i="4"/>
  <c r="X57" i="4"/>
  <c r="W57" i="4"/>
  <c r="V57" i="4"/>
  <c r="U57" i="4"/>
  <c r="T57" i="4"/>
  <c r="S57" i="4"/>
  <c r="R57" i="4"/>
  <c r="Q57" i="4"/>
  <c r="P57" i="4"/>
  <c r="O57" i="4"/>
  <c r="N57" i="4"/>
  <c r="M57" i="4"/>
  <c r="L57" i="4"/>
  <c r="K57" i="4"/>
  <c r="J57" i="4"/>
  <c r="I57" i="4"/>
  <c r="H57" i="4"/>
  <c r="G57" i="4"/>
  <c r="F57" i="4"/>
  <c r="E57" i="4"/>
  <c r="D57" i="4"/>
  <c r="AK56" i="4"/>
  <c r="AJ56" i="4"/>
  <c r="AI56" i="4"/>
  <c r="AH56" i="4"/>
  <c r="AG56" i="4"/>
  <c r="AF56" i="4"/>
  <c r="AE56" i="4"/>
  <c r="AD56" i="4"/>
  <c r="AC56" i="4"/>
  <c r="AB56" i="4"/>
  <c r="AA56" i="4"/>
  <c r="Z56" i="4"/>
  <c r="Y56" i="4"/>
  <c r="X56" i="4"/>
  <c r="W56" i="4"/>
  <c r="V56" i="4"/>
  <c r="U56" i="4"/>
  <c r="T56" i="4"/>
  <c r="S56" i="4"/>
  <c r="R56" i="4"/>
  <c r="Q56" i="4"/>
  <c r="P56" i="4"/>
  <c r="O56" i="4"/>
  <c r="N56" i="4"/>
  <c r="M56" i="4"/>
  <c r="L56" i="4"/>
  <c r="K56" i="4"/>
  <c r="J56" i="4"/>
  <c r="I56" i="4"/>
  <c r="H56" i="4"/>
  <c r="G56" i="4"/>
  <c r="F56" i="4"/>
  <c r="E56" i="4"/>
  <c r="D56" i="4"/>
  <c r="AK55" i="4"/>
  <c r="AJ55" i="4"/>
  <c r="AI55" i="4"/>
  <c r="AH55" i="4"/>
  <c r="AG55" i="4"/>
  <c r="AF55" i="4"/>
  <c r="AE55" i="4"/>
  <c r="AD55" i="4"/>
  <c r="AC55" i="4"/>
  <c r="AB55" i="4"/>
  <c r="AA55" i="4"/>
  <c r="Z55" i="4"/>
  <c r="Y55" i="4"/>
  <c r="X55" i="4"/>
  <c r="W55" i="4"/>
  <c r="V55" i="4"/>
  <c r="U55" i="4"/>
  <c r="T55" i="4"/>
  <c r="S55" i="4"/>
  <c r="R55" i="4"/>
  <c r="Q55" i="4"/>
  <c r="P55" i="4"/>
  <c r="O55" i="4"/>
  <c r="N55" i="4"/>
  <c r="M55" i="4"/>
  <c r="L55" i="4"/>
  <c r="K55" i="4"/>
  <c r="J55" i="4"/>
  <c r="I55" i="4"/>
  <c r="H55" i="4"/>
  <c r="G55" i="4"/>
  <c r="F55" i="4"/>
  <c r="E55" i="4"/>
  <c r="D55" i="4"/>
  <c r="AK54" i="4"/>
  <c r="AJ54" i="4"/>
  <c r="AI54" i="4"/>
  <c r="AH54" i="4"/>
  <c r="AG54" i="4"/>
  <c r="AF54" i="4"/>
  <c r="AE54" i="4"/>
  <c r="AD54" i="4"/>
  <c r="AC54" i="4"/>
  <c r="AB54" i="4"/>
  <c r="AA54" i="4"/>
  <c r="Z54" i="4"/>
  <c r="Y54" i="4"/>
  <c r="X54" i="4"/>
  <c r="W54" i="4"/>
  <c r="V54" i="4"/>
  <c r="U54" i="4"/>
  <c r="T54" i="4"/>
  <c r="S54" i="4"/>
  <c r="R54" i="4"/>
  <c r="Q54" i="4"/>
  <c r="P54" i="4"/>
  <c r="O54" i="4"/>
  <c r="N54" i="4"/>
  <c r="M54" i="4"/>
  <c r="L54" i="4"/>
  <c r="K54" i="4"/>
  <c r="J54" i="4"/>
  <c r="I54" i="4"/>
  <c r="H54" i="4"/>
  <c r="G54" i="4"/>
  <c r="F54" i="4"/>
  <c r="E54" i="4"/>
  <c r="D54" i="4"/>
  <c r="AK53" i="4"/>
  <c r="AJ53" i="4"/>
  <c r="AI53" i="4"/>
  <c r="AH53" i="4"/>
  <c r="AG53" i="4"/>
  <c r="AF53" i="4"/>
  <c r="AE53" i="4"/>
  <c r="AD53" i="4"/>
  <c r="AC53" i="4"/>
  <c r="AB53" i="4"/>
  <c r="AA53" i="4"/>
  <c r="Z53" i="4"/>
  <c r="Y53" i="4"/>
  <c r="X53" i="4"/>
  <c r="W53" i="4"/>
  <c r="V53" i="4"/>
  <c r="U53" i="4"/>
  <c r="T53" i="4"/>
  <c r="S53" i="4"/>
  <c r="R53" i="4"/>
  <c r="Q53" i="4"/>
  <c r="P53" i="4"/>
  <c r="O53" i="4"/>
  <c r="N53" i="4"/>
  <c r="M53" i="4"/>
  <c r="L53" i="4"/>
  <c r="K53" i="4"/>
  <c r="J53" i="4"/>
  <c r="I53" i="4"/>
  <c r="H53" i="4"/>
  <c r="G53" i="4"/>
  <c r="F53" i="4"/>
  <c r="E53" i="4"/>
  <c r="D53" i="4"/>
  <c r="AK52" i="4"/>
  <c r="AJ52" i="4"/>
  <c r="AI52" i="4"/>
  <c r="AH52" i="4"/>
  <c r="AG52" i="4"/>
  <c r="AF52" i="4"/>
  <c r="AE52" i="4"/>
  <c r="AD52" i="4"/>
  <c r="AC52" i="4"/>
  <c r="AB52" i="4"/>
  <c r="AA52" i="4"/>
  <c r="Z52" i="4"/>
  <c r="Y52" i="4"/>
  <c r="X52" i="4"/>
  <c r="W52" i="4"/>
  <c r="V52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D52" i="4"/>
  <c r="AK51" i="4"/>
  <c r="AJ51" i="4"/>
  <c r="AI51" i="4"/>
  <c r="AH51" i="4"/>
  <c r="AG51" i="4"/>
  <c r="AF51" i="4"/>
  <c r="AE51" i="4"/>
  <c r="AD51" i="4"/>
  <c r="AC51" i="4"/>
  <c r="AB51" i="4"/>
  <c r="AA51" i="4"/>
  <c r="Z51" i="4"/>
  <c r="Y51" i="4"/>
  <c r="X51" i="4"/>
  <c r="W51" i="4"/>
  <c r="V51" i="4"/>
  <c r="U51" i="4"/>
  <c r="T51" i="4"/>
  <c r="S51" i="4"/>
  <c r="R51" i="4"/>
  <c r="Q51" i="4"/>
  <c r="P51" i="4"/>
  <c r="O51" i="4"/>
  <c r="N51" i="4"/>
  <c r="M51" i="4"/>
  <c r="L51" i="4"/>
  <c r="K51" i="4"/>
  <c r="J51" i="4"/>
  <c r="I51" i="4"/>
  <c r="H51" i="4"/>
  <c r="G51" i="4"/>
  <c r="F51" i="4"/>
  <c r="E51" i="4"/>
  <c r="D51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AK49" i="4"/>
  <c r="AJ49" i="4"/>
  <c r="AI49" i="4"/>
  <c r="AH49" i="4"/>
  <c r="AG49" i="4"/>
  <c r="AF49" i="4"/>
  <c r="AE49" i="4"/>
  <c r="AD49" i="4"/>
  <c r="AC49" i="4"/>
  <c r="AB49" i="4"/>
  <c r="AA49" i="4"/>
  <c r="Z49" i="4"/>
  <c r="Y49" i="4"/>
  <c r="X49" i="4"/>
  <c r="W49" i="4"/>
  <c r="V49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D49" i="4"/>
  <c r="AK48" i="4"/>
  <c r="AJ48" i="4"/>
  <c r="AI48" i="4"/>
  <c r="AH48" i="4"/>
  <c r="AG48" i="4"/>
  <c r="AF48" i="4"/>
  <c r="AE48" i="4"/>
  <c r="AD48" i="4"/>
  <c r="AC48" i="4"/>
  <c r="AB48" i="4"/>
  <c r="AA48" i="4"/>
  <c r="Z48" i="4"/>
  <c r="Y48" i="4"/>
  <c r="X48" i="4"/>
  <c r="W48" i="4"/>
  <c r="V48" i="4"/>
  <c r="U48" i="4"/>
  <c r="T48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E48" i="4"/>
  <c r="D48" i="4"/>
  <c r="AK47" i="4"/>
  <c r="AJ47" i="4"/>
  <c r="AI47" i="4"/>
  <c r="AH47" i="4"/>
  <c r="AG47" i="4"/>
  <c r="AF47" i="4"/>
  <c r="AE47" i="4"/>
  <c r="AD47" i="4"/>
  <c r="AC47" i="4"/>
  <c r="AB47" i="4"/>
  <c r="AA47" i="4"/>
  <c r="Z47" i="4"/>
  <c r="Y47" i="4"/>
  <c r="X47" i="4"/>
  <c r="W47" i="4"/>
  <c r="V47" i="4"/>
  <c r="U47" i="4"/>
  <c r="T47" i="4"/>
  <c r="S47" i="4"/>
  <c r="R47" i="4"/>
  <c r="Q47" i="4"/>
  <c r="O47" i="4"/>
  <c r="N47" i="4"/>
  <c r="M47" i="4"/>
  <c r="L47" i="4"/>
  <c r="K47" i="4"/>
  <c r="J47" i="4"/>
  <c r="I47" i="4"/>
  <c r="H47" i="4"/>
  <c r="G47" i="4"/>
  <c r="F47" i="4"/>
  <c r="E47" i="4"/>
  <c r="D47" i="4"/>
  <c r="AK46" i="4"/>
  <c r="AJ46" i="4"/>
  <c r="AI46" i="4"/>
  <c r="AH46" i="4"/>
  <c r="AG46" i="4"/>
  <c r="AF46" i="4"/>
  <c r="AE46" i="4"/>
  <c r="AD46" i="4"/>
  <c r="AC46" i="4"/>
  <c r="AB46" i="4"/>
  <c r="AA46" i="4"/>
  <c r="Z46" i="4"/>
  <c r="Y46" i="4"/>
  <c r="X46" i="4"/>
  <c r="W46" i="4"/>
  <c r="V46" i="4"/>
  <c r="U46" i="4"/>
  <c r="T46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F46" i="4"/>
  <c r="E46" i="4"/>
  <c r="D46" i="4"/>
  <c r="AK45" i="4"/>
  <c r="AJ45" i="4"/>
  <c r="AI45" i="4"/>
  <c r="AH45" i="4"/>
  <c r="AG45" i="4"/>
  <c r="AF45" i="4"/>
  <c r="AE45" i="4"/>
  <c r="AD45" i="4"/>
  <c r="AC45" i="4"/>
  <c r="AB45" i="4"/>
  <c r="AA45" i="4"/>
  <c r="Z45" i="4"/>
  <c r="Y45" i="4"/>
  <c r="X45" i="4"/>
  <c r="W45" i="4"/>
  <c r="V45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D45" i="4"/>
  <c r="AK44" i="4"/>
  <c r="AJ44" i="4"/>
  <c r="AI44" i="4"/>
  <c r="AH44" i="4"/>
  <c r="AG44" i="4"/>
  <c r="AF44" i="4"/>
  <c r="AE44" i="4"/>
  <c r="AD44" i="4"/>
  <c r="AC44" i="4"/>
  <c r="AB44" i="4"/>
  <c r="AA44" i="4"/>
  <c r="Z44" i="4"/>
  <c r="Y44" i="4"/>
  <c r="X44" i="4"/>
  <c r="W44" i="4"/>
  <c r="V44" i="4"/>
  <c r="U44" i="4"/>
  <c r="T44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D44" i="4"/>
  <c r="AK43" i="4"/>
  <c r="AJ43" i="4"/>
  <c r="AI43" i="4"/>
  <c r="AH43" i="4"/>
  <c r="AG43" i="4"/>
  <c r="AF43" i="4"/>
  <c r="AE43" i="4"/>
  <c r="AD43" i="4"/>
  <c r="AC43" i="4"/>
  <c r="AB43" i="4"/>
  <c r="AA43" i="4"/>
  <c r="Z43" i="4"/>
  <c r="Y43" i="4"/>
  <c r="X43" i="4"/>
  <c r="W43" i="4"/>
  <c r="V43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D43" i="4"/>
  <c r="AK42" i="4"/>
  <c r="AJ42" i="4"/>
  <c r="AI42" i="4"/>
  <c r="AH42" i="4"/>
  <c r="AG42" i="4"/>
  <c r="AF42" i="4"/>
  <c r="AE42" i="4"/>
  <c r="AD42" i="4"/>
  <c r="AC42" i="4"/>
  <c r="AB42" i="4"/>
  <c r="AA42" i="4"/>
  <c r="Z42" i="4"/>
  <c r="Y42" i="4"/>
  <c r="X42" i="4"/>
  <c r="W42" i="4"/>
  <c r="V42" i="4"/>
  <c r="U42" i="4"/>
  <c r="T42" i="4"/>
  <c r="S42" i="4"/>
  <c r="R42" i="4"/>
  <c r="Q42" i="4"/>
  <c r="P42" i="4"/>
  <c r="O42" i="4"/>
  <c r="N42" i="4"/>
  <c r="M42" i="4"/>
  <c r="L42" i="4"/>
  <c r="K42" i="4"/>
  <c r="J42" i="4"/>
  <c r="I42" i="4"/>
  <c r="H42" i="4"/>
  <c r="G42" i="4"/>
  <c r="F42" i="4"/>
  <c r="E42" i="4"/>
  <c r="D42" i="4"/>
  <c r="AK41" i="4"/>
  <c r="AJ41" i="4"/>
  <c r="AI41" i="4"/>
  <c r="AH41" i="4"/>
  <c r="AG41" i="4"/>
  <c r="AF41" i="4"/>
  <c r="AE41" i="4"/>
  <c r="AD41" i="4"/>
  <c r="AC41" i="4"/>
  <c r="AB41" i="4"/>
  <c r="AA41" i="4"/>
  <c r="Z41" i="4"/>
  <c r="Y41" i="4"/>
  <c r="X41" i="4"/>
  <c r="W41" i="4"/>
  <c r="V41" i="4"/>
  <c r="U41" i="4"/>
  <c r="T41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E41" i="4"/>
  <c r="D41" i="4"/>
  <c r="AK40" i="4"/>
  <c r="AJ40" i="4"/>
  <c r="AI40" i="4"/>
  <c r="AH40" i="4"/>
  <c r="AG40" i="4"/>
  <c r="AF40" i="4"/>
  <c r="AE40" i="4"/>
  <c r="AD40" i="4"/>
  <c r="AC40" i="4"/>
  <c r="AB40" i="4"/>
  <c r="AA40" i="4"/>
  <c r="Z40" i="4"/>
  <c r="Y40" i="4"/>
  <c r="X40" i="4"/>
  <c r="W40" i="4"/>
  <c r="V40" i="4"/>
  <c r="U40" i="4"/>
  <c r="T40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E40" i="4"/>
  <c r="D40" i="4"/>
  <c r="AK39" i="4"/>
  <c r="AJ39" i="4"/>
  <c r="AI39" i="4"/>
  <c r="AH39" i="4"/>
  <c r="AG39" i="4"/>
  <c r="AF39" i="4"/>
  <c r="AE39" i="4"/>
  <c r="AD39" i="4"/>
  <c r="AC39" i="4"/>
  <c r="AB39" i="4"/>
  <c r="AA39" i="4"/>
  <c r="Z39" i="4"/>
  <c r="Y39" i="4"/>
  <c r="X39" i="4"/>
  <c r="W39" i="4"/>
  <c r="V39" i="4"/>
  <c r="U39" i="4"/>
  <c r="T39" i="4"/>
  <c r="S39" i="4"/>
  <c r="R39" i="4"/>
  <c r="Q39" i="4"/>
  <c r="P39" i="4"/>
  <c r="O39" i="4"/>
  <c r="N39" i="4"/>
  <c r="M39" i="4"/>
  <c r="L39" i="4"/>
  <c r="K39" i="4"/>
  <c r="J39" i="4"/>
  <c r="I39" i="4"/>
  <c r="H39" i="4"/>
  <c r="G39" i="4"/>
  <c r="F39" i="4"/>
  <c r="E39" i="4"/>
  <c r="D39" i="4"/>
  <c r="AK38" i="4"/>
  <c r="AJ38" i="4"/>
  <c r="AI38" i="4"/>
  <c r="AH38" i="4"/>
  <c r="AG38" i="4"/>
  <c r="AF38" i="4"/>
  <c r="AE38" i="4"/>
  <c r="AD38" i="4"/>
  <c r="AC38" i="4"/>
  <c r="AB38" i="4"/>
  <c r="AA38" i="4"/>
  <c r="Z38" i="4"/>
  <c r="Y38" i="4"/>
  <c r="X38" i="4"/>
  <c r="W38" i="4"/>
  <c r="V38" i="4"/>
  <c r="U38" i="4"/>
  <c r="T38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D38" i="4"/>
  <c r="AK37" i="4"/>
  <c r="AJ37" i="4"/>
  <c r="AI37" i="4"/>
  <c r="AH37" i="4"/>
  <c r="AG37" i="4"/>
  <c r="AF37" i="4"/>
  <c r="AE37" i="4"/>
  <c r="AD37" i="4"/>
  <c r="AC37" i="4"/>
  <c r="AB37" i="4"/>
  <c r="AA37" i="4"/>
  <c r="Z37" i="4"/>
  <c r="Y37" i="4"/>
  <c r="X37" i="4"/>
  <c r="W37" i="4"/>
  <c r="V37" i="4"/>
  <c r="U37" i="4"/>
  <c r="T37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D37" i="4"/>
  <c r="AK36" i="4"/>
  <c r="AJ36" i="4"/>
  <c r="AI36" i="4"/>
  <c r="AH36" i="4"/>
  <c r="AG36" i="4"/>
  <c r="AF36" i="4"/>
  <c r="AE36" i="4"/>
  <c r="AD36" i="4"/>
  <c r="AC36" i="4"/>
  <c r="AB36" i="4"/>
  <c r="AA36" i="4"/>
  <c r="Z36" i="4"/>
  <c r="Y36" i="4"/>
  <c r="X36" i="4"/>
  <c r="W36" i="4"/>
  <c r="V36" i="4"/>
  <c r="U36" i="4"/>
  <c r="T36" i="4"/>
  <c r="S36" i="4"/>
  <c r="R36" i="4"/>
  <c r="Q36" i="4"/>
  <c r="P36" i="4"/>
  <c r="O36" i="4"/>
  <c r="N36" i="4"/>
  <c r="M36" i="4"/>
  <c r="L36" i="4"/>
  <c r="K36" i="4"/>
  <c r="J36" i="4"/>
  <c r="I36" i="4"/>
  <c r="H36" i="4"/>
  <c r="G36" i="4"/>
  <c r="F36" i="4"/>
  <c r="E36" i="4"/>
  <c r="D36" i="4"/>
  <c r="AK35" i="4"/>
  <c r="AJ35" i="4"/>
  <c r="AI35" i="4"/>
  <c r="AH35" i="4"/>
  <c r="AG35" i="4"/>
  <c r="AF35" i="4"/>
  <c r="AE35" i="4"/>
  <c r="AD35" i="4"/>
  <c r="AC35" i="4"/>
  <c r="AB35" i="4"/>
  <c r="AA35" i="4"/>
  <c r="Z35" i="4"/>
  <c r="Y35" i="4"/>
  <c r="X35" i="4"/>
  <c r="W35" i="4"/>
  <c r="V35" i="4"/>
  <c r="U35" i="4"/>
  <c r="T35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F35" i="4"/>
  <c r="E35" i="4"/>
  <c r="D35" i="4"/>
  <c r="AK34" i="4"/>
  <c r="AJ34" i="4"/>
  <c r="AI34" i="4"/>
  <c r="AH34" i="4"/>
  <c r="AG34" i="4"/>
  <c r="AF34" i="4"/>
  <c r="AE34" i="4"/>
  <c r="AD34" i="4"/>
  <c r="AC34" i="4"/>
  <c r="AB34" i="4"/>
  <c r="AA34" i="4"/>
  <c r="Z34" i="4"/>
  <c r="Y34" i="4"/>
  <c r="X34" i="4"/>
  <c r="W34" i="4"/>
  <c r="V34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D34" i="4"/>
  <c r="AK33" i="4"/>
  <c r="AJ33" i="4"/>
  <c r="AI33" i="4"/>
  <c r="AH33" i="4"/>
  <c r="AG33" i="4"/>
  <c r="AF33" i="4"/>
  <c r="AE33" i="4"/>
  <c r="AD33" i="4"/>
  <c r="AC33" i="4"/>
  <c r="AB33" i="4"/>
  <c r="AA33" i="4"/>
  <c r="Z33" i="4"/>
  <c r="Y33" i="4"/>
  <c r="X33" i="4"/>
  <c r="W33" i="4"/>
  <c r="V33" i="4"/>
  <c r="U33" i="4"/>
  <c r="T33" i="4"/>
  <c r="S33" i="4"/>
  <c r="R33" i="4"/>
  <c r="Q33" i="4"/>
  <c r="P33" i="4"/>
  <c r="O33" i="4"/>
  <c r="N33" i="4"/>
  <c r="M33" i="4"/>
  <c r="L33" i="4"/>
  <c r="K33" i="4"/>
  <c r="J33" i="4"/>
  <c r="I33" i="4"/>
  <c r="H33" i="4"/>
  <c r="G33" i="4"/>
  <c r="F33" i="4"/>
  <c r="E33" i="4"/>
  <c r="D33" i="4"/>
  <c r="AK32" i="4"/>
  <c r="AJ32" i="4"/>
  <c r="AI32" i="4"/>
  <c r="AH32" i="4"/>
  <c r="AG32" i="4"/>
  <c r="AF32" i="4"/>
  <c r="AE32" i="4"/>
  <c r="AD32" i="4"/>
  <c r="AC32" i="4"/>
  <c r="AB32" i="4"/>
  <c r="AA32" i="4"/>
  <c r="Z32" i="4"/>
  <c r="Y32" i="4"/>
  <c r="X32" i="4"/>
  <c r="W32" i="4"/>
  <c r="V32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D32" i="4"/>
  <c r="AK31" i="4"/>
  <c r="AJ31" i="4"/>
  <c r="AI31" i="4"/>
  <c r="AH31" i="4"/>
  <c r="AG31" i="4"/>
  <c r="AF31" i="4"/>
  <c r="AE31" i="4"/>
  <c r="AD31" i="4"/>
  <c r="AC31" i="4"/>
  <c r="AB31" i="4"/>
  <c r="AA31" i="4"/>
  <c r="Z31" i="4"/>
  <c r="Y31" i="4"/>
  <c r="X31" i="4"/>
  <c r="W31" i="4"/>
  <c r="V31" i="4"/>
  <c r="U31" i="4"/>
  <c r="T31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D31" i="4"/>
  <c r="AK30" i="4"/>
  <c r="AJ30" i="4"/>
  <c r="AI30" i="4"/>
  <c r="AH30" i="4"/>
  <c r="AG30" i="4"/>
  <c r="AF30" i="4"/>
  <c r="AE30" i="4"/>
  <c r="AD30" i="4"/>
  <c r="AC30" i="4"/>
  <c r="AB30" i="4"/>
  <c r="AA30" i="4"/>
  <c r="Z30" i="4"/>
  <c r="Y30" i="4"/>
  <c r="X30" i="4"/>
  <c r="W30" i="4"/>
  <c r="V30" i="4"/>
  <c r="U30" i="4"/>
  <c r="T30" i="4"/>
  <c r="S30" i="4"/>
  <c r="R30" i="4"/>
  <c r="Q30" i="4"/>
  <c r="P30" i="4"/>
  <c r="O30" i="4"/>
  <c r="N30" i="4"/>
  <c r="M30" i="4"/>
  <c r="L30" i="4"/>
  <c r="K30" i="4"/>
  <c r="J30" i="4"/>
  <c r="I30" i="4"/>
  <c r="H30" i="4"/>
  <c r="G30" i="4"/>
  <c r="F30" i="4"/>
  <c r="E30" i="4"/>
  <c r="D30" i="4"/>
  <c r="AK29" i="4"/>
  <c r="AJ29" i="4"/>
  <c r="AI29" i="4"/>
  <c r="AH29" i="4"/>
  <c r="AG29" i="4"/>
  <c r="AF29" i="4"/>
  <c r="AE29" i="4"/>
  <c r="AD29" i="4"/>
  <c r="AC29" i="4"/>
  <c r="AB29" i="4"/>
  <c r="AA29" i="4"/>
  <c r="Z29" i="4"/>
  <c r="Y29" i="4"/>
  <c r="X29" i="4"/>
  <c r="W29" i="4"/>
  <c r="V29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AK28" i="4"/>
  <c r="AJ28" i="4"/>
  <c r="AI28" i="4"/>
  <c r="AH28" i="4"/>
  <c r="AG28" i="4"/>
  <c r="AF28" i="4"/>
  <c r="AE28" i="4"/>
  <c r="AD28" i="4"/>
  <c r="AC28" i="4"/>
  <c r="AB28" i="4"/>
  <c r="AA28" i="4"/>
  <c r="Z28" i="4"/>
  <c r="Y28" i="4"/>
  <c r="X28" i="4"/>
  <c r="W28" i="4"/>
  <c r="V28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AK27" i="4"/>
  <c r="AJ27" i="4"/>
  <c r="AI27" i="4"/>
  <c r="AH27" i="4"/>
  <c r="AG27" i="4"/>
  <c r="AF27" i="4"/>
  <c r="AE27" i="4"/>
  <c r="AD27" i="4"/>
  <c r="AC27" i="4"/>
  <c r="AB27" i="4"/>
  <c r="AA27" i="4"/>
  <c r="Z27" i="4"/>
  <c r="Y27" i="4"/>
  <c r="X27" i="4"/>
  <c r="W27" i="4"/>
  <c r="V27" i="4"/>
  <c r="U27" i="4"/>
  <c r="T27" i="4"/>
  <c r="S27" i="4"/>
  <c r="R27" i="4"/>
  <c r="Q27" i="4"/>
  <c r="P27" i="4"/>
  <c r="O27" i="4"/>
  <c r="N27" i="4"/>
  <c r="M27" i="4"/>
  <c r="L27" i="4"/>
  <c r="K27" i="4"/>
  <c r="J27" i="4"/>
  <c r="I27" i="4"/>
  <c r="H27" i="4"/>
  <c r="G27" i="4"/>
  <c r="F27" i="4"/>
  <c r="E27" i="4"/>
  <c r="D27" i="4"/>
  <c r="AK26" i="4"/>
  <c r="AJ26" i="4"/>
  <c r="AI26" i="4"/>
  <c r="AH26" i="4"/>
  <c r="AG26" i="4"/>
  <c r="AF26" i="4"/>
  <c r="AE26" i="4"/>
  <c r="AD26" i="4"/>
  <c r="AC26" i="4"/>
  <c r="AB26" i="4"/>
  <c r="AA26" i="4"/>
  <c r="Z26" i="4"/>
  <c r="Y26" i="4"/>
  <c r="X26" i="4"/>
  <c r="W26" i="4"/>
  <c r="V26" i="4"/>
  <c r="U26" i="4"/>
  <c r="T26" i="4"/>
  <c r="S26" i="4"/>
  <c r="R26" i="4"/>
  <c r="Q26" i="4"/>
  <c r="P26" i="4"/>
  <c r="O26" i="4"/>
  <c r="N26" i="4"/>
  <c r="M26" i="4"/>
  <c r="L26" i="4"/>
  <c r="K26" i="4"/>
  <c r="J26" i="4"/>
  <c r="I26" i="4"/>
  <c r="H26" i="4"/>
  <c r="G26" i="4"/>
  <c r="F26" i="4"/>
  <c r="E26" i="4"/>
  <c r="D26" i="4"/>
  <c r="AK25" i="4"/>
  <c r="AJ25" i="4"/>
  <c r="AI25" i="4"/>
  <c r="AH25" i="4"/>
  <c r="AG25" i="4"/>
  <c r="AF25" i="4"/>
  <c r="AE25" i="4"/>
  <c r="AD25" i="4"/>
  <c r="AC25" i="4"/>
  <c r="AB25" i="4"/>
  <c r="AA25" i="4"/>
  <c r="Z25" i="4"/>
  <c r="Y25" i="4"/>
  <c r="X25" i="4"/>
  <c r="W25" i="4"/>
  <c r="V25" i="4"/>
  <c r="U25" i="4"/>
  <c r="T25" i="4"/>
  <c r="S25" i="4"/>
  <c r="R25" i="4"/>
  <c r="Q25" i="4"/>
  <c r="P25" i="4"/>
  <c r="O25" i="4"/>
  <c r="N25" i="4"/>
  <c r="M25" i="4"/>
  <c r="L25" i="4"/>
  <c r="K25" i="4"/>
  <c r="J25" i="4"/>
  <c r="I25" i="4"/>
  <c r="H25" i="4"/>
  <c r="G25" i="4"/>
  <c r="F25" i="4"/>
  <c r="E25" i="4"/>
  <c r="D25" i="4"/>
  <c r="AK24" i="4"/>
  <c r="AJ24" i="4"/>
  <c r="AI24" i="4"/>
  <c r="AH24" i="4"/>
  <c r="AG24" i="4"/>
  <c r="AF24" i="4"/>
  <c r="AE24" i="4"/>
  <c r="AD24" i="4"/>
  <c r="AC24" i="4"/>
  <c r="AB24" i="4"/>
  <c r="AA24" i="4"/>
  <c r="Z24" i="4"/>
  <c r="Y24" i="4"/>
  <c r="X24" i="4"/>
  <c r="W24" i="4"/>
  <c r="V24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D24" i="4"/>
  <c r="AK23" i="4"/>
  <c r="AJ23" i="4"/>
  <c r="AI23" i="4"/>
  <c r="AH23" i="4"/>
  <c r="AG23" i="4"/>
  <c r="AF23" i="4"/>
  <c r="AE23" i="4"/>
  <c r="AD23" i="4"/>
  <c r="AC23" i="4"/>
  <c r="AB23" i="4"/>
  <c r="AA23" i="4"/>
  <c r="Z23" i="4"/>
  <c r="Y23" i="4"/>
  <c r="X23" i="4"/>
  <c r="W23" i="4"/>
  <c r="V23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D23" i="4"/>
  <c r="AK22" i="4"/>
  <c r="AJ22" i="4"/>
  <c r="AI22" i="4"/>
  <c r="AH22" i="4"/>
  <c r="AG22" i="4"/>
  <c r="AF22" i="4"/>
  <c r="AE22" i="4"/>
  <c r="J255" i="1" a="1"/>
  <c r="J255" i="1" s="1"/>
  <c r="AC22" i="4"/>
  <c r="AB22" i="4"/>
  <c r="AA22" i="4"/>
  <c r="Z22" i="4"/>
  <c r="Y22" i="4"/>
  <c r="X22" i="4"/>
  <c r="W22" i="4"/>
  <c r="V22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D22" i="4"/>
  <c r="AK21" i="4"/>
  <c r="AJ21" i="4"/>
  <c r="AI21" i="4"/>
  <c r="AH21" i="4"/>
  <c r="AG21" i="4"/>
  <c r="AF21" i="4"/>
  <c r="AE21" i="4"/>
  <c r="AD21" i="4"/>
  <c r="AC21" i="4"/>
  <c r="AB21" i="4"/>
  <c r="AA21" i="4"/>
  <c r="Z21" i="4"/>
  <c r="Y21" i="4"/>
  <c r="X21" i="4"/>
  <c r="W21" i="4"/>
  <c r="V21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D21" i="4"/>
  <c r="AK20" i="4"/>
  <c r="AJ20" i="4"/>
  <c r="AI20" i="4"/>
  <c r="AH20" i="4"/>
  <c r="AG20" i="4"/>
  <c r="AF20" i="4"/>
  <c r="AE20" i="4"/>
  <c r="AD20" i="4"/>
  <c r="AB20" i="4"/>
  <c r="AA20" i="4"/>
  <c r="Z20" i="4"/>
  <c r="X20" i="4"/>
  <c r="W20" i="4"/>
  <c r="V20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D20" i="4"/>
  <c r="AK19" i="4"/>
  <c r="AJ19" i="4"/>
  <c r="AI19" i="4"/>
  <c r="AH19" i="4"/>
  <c r="AG19" i="4"/>
  <c r="AF19" i="4"/>
  <c r="AE19" i="4"/>
  <c r="AD19" i="4"/>
  <c r="AC19" i="4"/>
  <c r="AB19" i="4"/>
  <c r="AA19" i="4"/>
  <c r="Z19" i="4"/>
  <c r="Y19" i="4"/>
  <c r="X19" i="4"/>
  <c r="W19" i="4"/>
  <c r="V19" i="4"/>
  <c r="U19" i="4"/>
  <c r="T19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D19" i="4"/>
  <c r="AK18" i="4"/>
  <c r="AJ18" i="4"/>
  <c r="AI18" i="4"/>
  <c r="AH18" i="4"/>
  <c r="AG18" i="4"/>
  <c r="AF18" i="4"/>
  <c r="AE18" i="4"/>
  <c r="AD18" i="4"/>
  <c r="AC18" i="4"/>
  <c r="AB18" i="4"/>
  <c r="AA18" i="4"/>
  <c r="Z18" i="4"/>
  <c r="Y18" i="4"/>
  <c r="X18" i="4"/>
  <c r="W18" i="4"/>
  <c r="V18" i="4"/>
  <c r="U18" i="4"/>
  <c r="T18" i="4"/>
  <c r="S18" i="4"/>
  <c r="R18" i="4"/>
  <c r="Q18" i="4"/>
  <c r="P18" i="4"/>
  <c r="O18" i="4"/>
  <c r="N18" i="4"/>
  <c r="M18" i="4"/>
  <c r="L18" i="4"/>
  <c r="K18" i="4"/>
  <c r="J18" i="4"/>
  <c r="I18" i="4"/>
  <c r="H18" i="4"/>
  <c r="G18" i="4"/>
  <c r="F18" i="4"/>
  <c r="E18" i="4"/>
  <c r="D18" i="4"/>
  <c r="AK17" i="4"/>
  <c r="AJ17" i="4"/>
  <c r="AI17" i="4"/>
  <c r="AH17" i="4"/>
  <c r="AG17" i="4"/>
  <c r="AF17" i="4"/>
  <c r="AE17" i="4"/>
  <c r="AD17" i="4"/>
  <c r="AC17" i="4"/>
  <c r="AB17" i="4"/>
  <c r="AA17" i="4"/>
  <c r="Z17" i="4"/>
  <c r="Y17" i="4"/>
  <c r="X17" i="4"/>
  <c r="W17" i="4"/>
  <c r="V17" i="4"/>
  <c r="U17" i="4"/>
  <c r="T17" i="4"/>
  <c r="S17" i="4"/>
  <c r="R17" i="4"/>
  <c r="Q17" i="4"/>
  <c r="P17" i="4"/>
  <c r="O17" i="4"/>
  <c r="N17" i="4"/>
  <c r="M17" i="4"/>
  <c r="L17" i="4"/>
  <c r="K17" i="4"/>
  <c r="J17" i="4"/>
  <c r="I17" i="4"/>
  <c r="H17" i="4"/>
  <c r="G17" i="4"/>
  <c r="F17" i="4"/>
  <c r="E17" i="4"/>
  <c r="D17" i="4"/>
  <c r="AK16" i="4"/>
  <c r="AJ16" i="4"/>
  <c r="AI16" i="4"/>
  <c r="AH16" i="4"/>
  <c r="AG16" i="4"/>
  <c r="AF16" i="4"/>
  <c r="AE16" i="4"/>
  <c r="AD16" i="4"/>
  <c r="AC16" i="4"/>
  <c r="AB16" i="4"/>
  <c r="AA16" i="4"/>
  <c r="Z16" i="4"/>
  <c r="Y16" i="4"/>
  <c r="X16" i="4"/>
  <c r="W16" i="4"/>
  <c r="V16" i="4"/>
  <c r="U16" i="4"/>
  <c r="T16" i="4"/>
  <c r="S16" i="4"/>
  <c r="R16" i="4"/>
  <c r="Q16" i="4"/>
  <c r="P16" i="4"/>
  <c r="O16" i="4"/>
  <c r="N16" i="4"/>
  <c r="M16" i="4"/>
  <c r="L16" i="4"/>
  <c r="K16" i="4"/>
  <c r="J16" i="4"/>
  <c r="I16" i="4"/>
  <c r="H16" i="4"/>
  <c r="G16" i="4"/>
  <c r="F16" i="4"/>
  <c r="E16" i="4"/>
  <c r="D16" i="4"/>
  <c r="AK15" i="4"/>
  <c r="AJ15" i="4"/>
  <c r="AI15" i="4"/>
  <c r="AH15" i="4"/>
  <c r="AG15" i="4"/>
  <c r="AF15" i="4"/>
  <c r="AE15" i="4"/>
  <c r="AD15" i="4"/>
  <c r="AC15" i="4"/>
  <c r="AB15" i="4"/>
  <c r="AA15" i="4"/>
  <c r="Z15" i="4"/>
  <c r="Y15" i="4"/>
  <c r="X15" i="4"/>
  <c r="W15" i="4"/>
  <c r="V15" i="4"/>
  <c r="U15" i="4"/>
  <c r="T15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E15" i="4"/>
  <c r="D15" i="4"/>
  <c r="AK14" i="4"/>
  <c r="AJ14" i="4"/>
  <c r="AI14" i="4"/>
  <c r="AH14" i="4"/>
  <c r="AG14" i="4"/>
  <c r="AF14" i="4"/>
  <c r="AE14" i="4"/>
  <c r="AD14" i="4"/>
  <c r="AC14" i="4"/>
  <c r="AB14" i="4"/>
  <c r="AA14" i="4"/>
  <c r="Z14" i="4"/>
  <c r="Y14" i="4"/>
  <c r="X14" i="4"/>
  <c r="W14" i="4"/>
  <c r="V14" i="4"/>
  <c r="U14" i="4"/>
  <c r="T14" i="4"/>
  <c r="S14" i="4"/>
  <c r="R14" i="4"/>
  <c r="Q14" i="4"/>
  <c r="P14" i="4"/>
  <c r="O14" i="4"/>
  <c r="N14" i="4"/>
  <c r="M14" i="4"/>
  <c r="L14" i="4"/>
  <c r="K14" i="4"/>
  <c r="J14" i="4"/>
  <c r="I14" i="4"/>
  <c r="H14" i="4"/>
  <c r="G14" i="4"/>
  <c r="F14" i="4"/>
  <c r="E14" i="4"/>
  <c r="D14" i="4"/>
  <c r="AK13" i="4"/>
  <c r="AJ13" i="4"/>
  <c r="AI13" i="4"/>
  <c r="AH13" i="4"/>
  <c r="AG13" i="4"/>
  <c r="AF13" i="4"/>
  <c r="AE13" i="4"/>
  <c r="AD13" i="4"/>
  <c r="AC13" i="4"/>
  <c r="AB13" i="4"/>
  <c r="AA13" i="4"/>
  <c r="Z13" i="4"/>
  <c r="Y13" i="4"/>
  <c r="X13" i="4"/>
  <c r="W13" i="4"/>
  <c r="V13" i="4"/>
  <c r="U13" i="4"/>
  <c r="T13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F13" i="4"/>
  <c r="E13" i="4"/>
  <c r="D13" i="4"/>
  <c r="AK12" i="4"/>
  <c r="AJ12" i="4"/>
  <c r="AI12" i="4"/>
  <c r="AH12" i="4"/>
  <c r="AG12" i="4"/>
  <c r="AF12" i="4"/>
  <c r="AE12" i="4"/>
  <c r="AD12" i="4"/>
  <c r="AC12" i="4"/>
  <c r="AB12" i="4"/>
  <c r="AA12" i="4"/>
  <c r="Z12" i="4"/>
  <c r="Y12" i="4"/>
  <c r="X12" i="4"/>
  <c r="W12" i="4"/>
  <c r="V12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D12" i="4"/>
  <c r="AK11" i="4"/>
  <c r="AJ11" i="4"/>
  <c r="AI11" i="4"/>
  <c r="AH11" i="4"/>
  <c r="AG11" i="4"/>
  <c r="AF11" i="4"/>
  <c r="AE11" i="4"/>
  <c r="AD11" i="4"/>
  <c r="AC11" i="4"/>
  <c r="AB11" i="4"/>
  <c r="AA11" i="4"/>
  <c r="Z11" i="4"/>
  <c r="Y11" i="4"/>
  <c r="X11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AK10" i="4"/>
  <c r="AJ10" i="4"/>
  <c r="AI10" i="4"/>
  <c r="AH10" i="4"/>
  <c r="AG10" i="4"/>
  <c r="AF10" i="4"/>
  <c r="AE10" i="4"/>
  <c r="AD10" i="4"/>
  <c r="AC10" i="4"/>
  <c r="AB10" i="4"/>
  <c r="AA10" i="4"/>
  <c r="Z10" i="4"/>
  <c r="Y10" i="4"/>
  <c r="X10" i="4"/>
  <c r="W10" i="4"/>
  <c r="V10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G281" i="1"/>
  <c r="H281" i="1" s="1"/>
  <c r="H179" i="1"/>
  <c r="H181" i="1"/>
  <c r="H203" i="1"/>
  <c r="H248" i="1"/>
  <c r="H249" i="1"/>
  <c r="H252" i="1"/>
  <c r="H270" i="1"/>
  <c r="H279" i="1"/>
  <c r="G14" i="1"/>
  <c r="H14" i="1" s="1"/>
  <c r="G31" i="1"/>
  <c r="H31" i="1" s="1"/>
  <c r="G32" i="1"/>
  <c r="H32" i="1" s="1"/>
  <c r="G33" i="1"/>
  <c r="H33" i="1" s="1"/>
  <c r="G34" i="1"/>
  <c r="H34" i="1" s="1"/>
  <c r="G35" i="1"/>
  <c r="H35" i="1" s="1"/>
  <c r="G36" i="1"/>
  <c r="H36" i="1" s="1"/>
  <c r="G37" i="1"/>
  <c r="H37" i="1" s="1"/>
  <c r="G43" i="1"/>
  <c r="H43" i="1" s="1"/>
  <c r="G44" i="1"/>
  <c r="H44" i="1" s="1"/>
  <c r="G58" i="1"/>
  <c r="H58" i="1" s="1"/>
  <c r="G59" i="1"/>
  <c r="H59" i="1" s="1"/>
  <c r="G65" i="1"/>
  <c r="H65" i="1" s="1"/>
  <c r="G82" i="1"/>
  <c r="H82" i="1" s="1"/>
  <c r="G125" i="1"/>
  <c r="H125" i="1" s="1"/>
  <c r="G134" i="1"/>
  <c r="G145" i="1"/>
  <c r="H145" i="1" s="1"/>
  <c r="G176" i="1"/>
  <c r="H176" i="1" s="1"/>
  <c r="G177" i="1"/>
  <c r="H177" i="1" s="1"/>
  <c r="G178" i="1"/>
  <c r="H178" i="1" s="1"/>
  <c r="G188" i="1"/>
  <c r="H188" i="1" s="1"/>
  <c r="G209" i="1"/>
  <c r="H209" i="1" s="1"/>
  <c r="G211" i="1"/>
  <c r="H211" i="1" s="1"/>
  <c r="G212" i="1"/>
  <c r="H212" i="1" s="1"/>
  <c r="G213" i="1"/>
  <c r="H213" i="1" s="1"/>
  <c r="G214" i="1"/>
  <c r="H214" i="1" s="1"/>
  <c r="G215" i="1"/>
  <c r="H215" i="1" s="1"/>
  <c r="G216" i="1"/>
  <c r="H216" i="1" s="1"/>
  <c r="G217" i="1"/>
  <c r="H217" i="1" s="1"/>
  <c r="G218" i="1"/>
  <c r="H218" i="1" s="1"/>
  <c r="G257" i="1"/>
  <c r="H257" i="1" s="1"/>
  <c r="G292" i="1"/>
  <c r="H292" i="1" s="1"/>
  <c r="AL275" i="4" l="1"/>
  <c r="O44" i="13" a="1"/>
  <c r="O44" i="13" s="1"/>
  <c r="O44" i="14" a="1"/>
  <c r="O44" i="14" s="1"/>
  <c r="O44" i="9" a="1"/>
  <c r="O44" i="9" s="1"/>
  <c r="O44" i="8" a="1"/>
  <c r="O44" i="8" s="1"/>
  <c r="O43" i="14" a="1"/>
  <c r="O43" i="14" s="1"/>
  <c r="O43" i="13" a="1"/>
  <c r="O43" i="13" s="1"/>
  <c r="O43" i="9" a="1"/>
  <c r="O43" i="9" s="1"/>
  <c r="O43" i="8" a="1"/>
  <c r="O43" i="8" s="1"/>
  <c r="AL314" i="4"/>
  <c r="O31" i="13" a="1"/>
  <c r="O31" i="13" s="1"/>
  <c r="O31" i="14" a="1"/>
  <c r="O31" i="14" s="1"/>
  <c r="O31" i="9" a="1"/>
  <c r="O31" i="9" s="1"/>
  <c r="O31" i="8" a="1"/>
  <c r="O31" i="8" s="1"/>
  <c r="O32" i="14" a="1"/>
  <c r="O32" i="14" s="1"/>
  <c r="O32" i="13" a="1"/>
  <c r="O32" i="13" s="1"/>
  <c r="O32" i="9" a="1"/>
  <c r="O32" i="9" s="1"/>
  <c r="O32" i="8" a="1"/>
  <c r="O32" i="8" s="1"/>
  <c r="O33" i="1" a="1"/>
  <c r="O33" i="1" s="1"/>
  <c r="O33" i="13" a="1"/>
  <c r="O33" i="13" s="1"/>
  <c r="O33" i="14" a="1"/>
  <c r="O33" i="14" s="1"/>
  <c r="O33" i="9" a="1"/>
  <c r="O33" i="9" s="1"/>
  <c r="O33" i="8" a="1"/>
  <c r="O33" i="8" s="1"/>
  <c r="O58" i="14" a="1"/>
  <c r="O58" i="14" s="1"/>
  <c r="O34" i="14" a="1"/>
  <c r="O34" i="14" s="1"/>
  <c r="O58" i="13" a="1"/>
  <c r="O58" i="13" s="1"/>
  <c r="O34" i="13" a="1"/>
  <c r="O34" i="13" s="1"/>
  <c r="O58" i="9" a="1"/>
  <c r="O58" i="9" s="1"/>
  <c r="O34" i="9" a="1"/>
  <c r="O34" i="9" s="1"/>
  <c r="O34" i="8" a="1"/>
  <c r="O34" i="8" s="1"/>
  <c r="O58" i="8" a="1"/>
  <c r="O58" i="8" s="1"/>
  <c r="O65" i="14" a="1"/>
  <c r="O65" i="14" s="1"/>
  <c r="O65" i="13" a="1"/>
  <c r="O65" i="13" s="1"/>
  <c r="O281" i="9" a="1"/>
  <c r="O281" i="9" s="1"/>
  <c r="O282" i="9" s="1"/>
  <c r="P282" i="9" s="1"/>
  <c r="Q282" i="9" s="1"/>
  <c r="R282" i="9" s="1"/>
  <c r="O281" i="8"/>
  <c r="O65" i="8" a="1"/>
  <c r="O65" i="8" s="1"/>
  <c r="AL293" i="4"/>
  <c r="O145" i="14" a="1"/>
  <c r="O145" i="14" s="1"/>
  <c r="O82" i="13" a="1"/>
  <c r="O82" i="13" s="1"/>
  <c r="O145" i="13" a="1"/>
  <c r="O145" i="13" s="1"/>
  <c r="O82" i="14" a="1"/>
  <c r="O82" i="14" s="1"/>
  <c r="O82" i="9" a="1"/>
  <c r="O82" i="9" s="1"/>
  <c r="O145" i="9" a="1"/>
  <c r="O145" i="9" s="1"/>
  <c r="O82" i="8" a="1"/>
  <c r="O82" i="8" s="1"/>
  <c r="O145" i="8" a="1"/>
  <c r="O145" i="8" s="1"/>
  <c r="O59" i="13" a="1"/>
  <c r="O59" i="13" s="1"/>
  <c r="O35" i="13" a="1"/>
  <c r="O35" i="13" s="1"/>
  <c r="O59" i="14" a="1"/>
  <c r="O59" i="14" s="1"/>
  <c r="O35" i="14" a="1"/>
  <c r="O35" i="14" s="1"/>
  <c r="O59" i="9" a="1"/>
  <c r="O59" i="9" s="1"/>
  <c r="O35" i="9" a="1"/>
  <c r="O35" i="9" s="1"/>
  <c r="O59" i="8" a="1"/>
  <c r="O59" i="8" s="1"/>
  <c r="O35" i="8" a="1"/>
  <c r="O35" i="8" s="1"/>
  <c r="AL319" i="4"/>
  <c r="O36" i="14" a="1"/>
  <c r="O36" i="14" s="1"/>
  <c r="O36" i="13" a="1"/>
  <c r="O36" i="13" s="1"/>
  <c r="O36" i="9" a="1"/>
  <c r="O36" i="9" s="1"/>
  <c r="O36" i="8" a="1"/>
  <c r="O36" i="8" s="1"/>
  <c r="O37" i="13" a="1"/>
  <c r="O37" i="13" s="1"/>
  <c r="O37" i="14" a="1"/>
  <c r="O37" i="14" s="1"/>
  <c r="O37" i="9" a="1"/>
  <c r="O37" i="9" s="1"/>
  <c r="O37" i="8" a="1"/>
  <c r="O37" i="8" s="1"/>
  <c r="O292" i="14"/>
  <c r="O292" i="13"/>
  <c r="O14" i="14" a="1"/>
  <c r="O14" i="14" s="1"/>
  <c r="O14" i="13" a="1"/>
  <c r="O14" i="13" s="1"/>
  <c r="O134" i="9" a="1"/>
  <c r="O134" i="9" s="1"/>
  <c r="O135" i="9" s="1"/>
  <c r="P135" i="9" s="1"/>
  <c r="Q135" i="9" s="1"/>
  <c r="R135" i="9" s="1"/>
  <c r="O14" i="9" a="1"/>
  <c r="O14" i="9" s="1"/>
  <c r="O292" i="9"/>
  <c r="O125" i="9" a="1"/>
  <c r="O125" i="9" s="1"/>
  <c r="O292" i="8"/>
  <c r="O125" i="8" a="1"/>
  <c r="O125" i="8" s="1"/>
  <c r="O14" i="8" a="1"/>
  <c r="O14" i="8" s="1"/>
  <c r="O134" i="8" a="1"/>
  <c r="O134" i="8" s="1"/>
  <c r="L274" i="1" a="1"/>
  <c r="L274" i="1" s="1"/>
  <c r="L274" i="9" a="1"/>
  <c r="L274" i="9" s="1"/>
  <c r="L274" i="8" a="1"/>
  <c r="L274" i="8" s="1"/>
  <c r="P274" i="1" a="1"/>
  <c r="P274" i="1" s="1"/>
  <c r="P274" i="9" a="1"/>
  <c r="P274" i="9" s="1"/>
  <c r="P274" i="8" a="1"/>
  <c r="P274" i="8" s="1"/>
  <c r="L51" i="14" a="1"/>
  <c r="L51" i="14" s="1"/>
  <c r="L51" i="13" a="1"/>
  <c r="L51" i="13" s="1"/>
  <c r="L272" i="9" a="1"/>
  <c r="L272" i="9" s="1"/>
  <c r="L51" i="9" a="1"/>
  <c r="L51" i="9" s="1"/>
  <c r="L272" i="8" a="1"/>
  <c r="L272" i="8" s="1"/>
  <c r="L51" i="8" a="1"/>
  <c r="L51" i="8" s="1"/>
  <c r="P51" i="14" a="1"/>
  <c r="P51" i="14" s="1"/>
  <c r="P51" i="13" a="1"/>
  <c r="P51" i="13" s="1"/>
  <c r="P272" i="9" a="1"/>
  <c r="P272" i="9" s="1"/>
  <c r="P51" i="9" a="1"/>
  <c r="P51" i="9" s="1"/>
  <c r="P272" i="8" a="1"/>
  <c r="P272" i="8" s="1"/>
  <c r="P51" i="8" a="1"/>
  <c r="P51" i="8" s="1"/>
  <c r="J53" i="14" a="1"/>
  <c r="J53" i="14" s="1"/>
  <c r="J53" i="13" a="1"/>
  <c r="J53" i="13" s="1"/>
  <c r="J276" i="9" a="1"/>
  <c r="J276" i="9" s="1"/>
  <c r="J277" i="9" s="1"/>
  <c r="J53" i="9" a="1"/>
  <c r="J53" i="9" s="1"/>
  <c r="J276" i="8" a="1"/>
  <c r="J276" i="8" s="1"/>
  <c r="J53" i="8" a="1"/>
  <c r="J53" i="8" s="1"/>
  <c r="N53" i="14" a="1"/>
  <c r="N53" i="14" s="1"/>
  <c r="N53" i="13" a="1"/>
  <c r="N53" i="13" s="1"/>
  <c r="N276" i="9" a="1"/>
  <c r="N276" i="9" s="1"/>
  <c r="N53" i="9" a="1"/>
  <c r="N53" i="9" s="1"/>
  <c r="N276" i="8" a="1"/>
  <c r="N276" i="8" s="1"/>
  <c r="N53" i="8" a="1"/>
  <c r="N53" i="8" s="1"/>
  <c r="J287" i="1"/>
  <c r="J287" i="14"/>
  <c r="J287" i="13"/>
  <c r="J287" i="9"/>
  <c r="J287" i="8"/>
  <c r="N287" i="1"/>
  <c r="N287" i="14"/>
  <c r="N287" i="13"/>
  <c r="N287" i="9"/>
  <c r="N287" i="8"/>
  <c r="J288" i="14"/>
  <c r="J42" i="14" a="1"/>
  <c r="J42" i="14" s="1"/>
  <c r="J288" i="13"/>
  <c r="J42" i="13" a="1"/>
  <c r="J42" i="13" s="1"/>
  <c r="J288" i="9"/>
  <c r="J42" i="9" a="1"/>
  <c r="J42" i="9" s="1"/>
  <c r="J288" i="8"/>
  <c r="J42" i="8" a="1"/>
  <c r="J42" i="8" s="1"/>
  <c r="N288" i="1"/>
  <c r="N288" i="14"/>
  <c r="N42" i="14" a="1"/>
  <c r="N42" i="14" s="1"/>
  <c r="N288" i="13"/>
  <c r="N42" i="13" a="1"/>
  <c r="N42" i="13" s="1"/>
  <c r="N288" i="9"/>
  <c r="N42" i="9" a="1"/>
  <c r="N42" i="9" s="1"/>
  <c r="N288" i="8"/>
  <c r="N42" i="8" a="1"/>
  <c r="N42" i="8" s="1"/>
  <c r="N255" i="1" a="1"/>
  <c r="N255" i="1" s="1"/>
  <c r="N255" i="9" a="1"/>
  <c r="N255" i="9" s="1"/>
  <c r="N255" i="8" a="1"/>
  <c r="N255" i="8" s="1"/>
  <c r="L226" i="1" a="1"/>
  <c r="L226" i="1" s="1"/>
  <c r="L226" i="14" a="1"/>
  <c r="L226" i="14" s="1"/>
  <c r="L226" i="13" a="1"/>
  <c r="L226" i="13" s="1"/>
  <c r="L226" i="8" a="1"/>
  <c r="L226" i="8" s="1"/>
  <c r="P226" i="1" a="1"/>
  <c r="P226" i="1" s="1"/>
  <c r="P226" i="14" a="1"/>
  <c r="P226" i="14" s="1"/>
  <c r="P226" i="13" a="1"/>
  <c r="P226" i="13" s="1"/>
  <c r="P226" i="8" a="1"/>
  <c r="P226" i="8" s="1"/>
  <c r="J195" i="1" a="1"/>
  <c r="J195" i="1" s="1"/>
  <c r="J195" i="9" a="1"/>
  <c r="J195" i="9" s="1"/>
  <c r="J196" i="9" s="1"/>
  <c r="J195" i="8" a="1"/>
  <c r="J195" i="8" s="1"/>
  <c r="N195" i="1" a="1"/>
  <c r="N195" i="1" s="1"/>
  <c r="N195" i="9" a="1"/>
  <c r="N195" i="9" s="1"/>
  <c r="N196" i="9" s="1"/>
  <c r="N195" i="8" a="1"/>
  <c r="N195" i="8" s="1"/>
  <c r="L15" i="14" a="1"/>
  <c r="L15" i="14" s="1"/>
  <c r="L15" i="13" a="1"/>
  <c r="L15" i="13" s="1"/>
  <c r="L100" i="9" a="1"/>
  <c r="L100" i="9" s="1"/>
  <c r="L15" i="9" a="1"/>
  <c r="L15" i="9" s="1"/>
  <c r="L100" i="8" a="1"/>
  <c r="L100" i="8" s="1"/>
  <c r="L15" i="8" a="1"/>
  <c r="L15" i="8" s="1"/>
  <c r="P15" i="14" a="1"/>
  <c r="P15" i="14" s="1"/>
  <c r="P15" i="13" a="1"/>
  <c r="P15" i="13" s="1"/>
  <c r="P100" i="9" a="1"/>
  <c r="P100" i="9" s="1"/>
  <c r="P15" i="9" a="1"/>
  <c r="P15" i="9" s="1"/>
  <c r="P100" i="8" a="1"/>
  <c r="P100" i="8" s="1"/>
  <c r="P15" i="8" a="1"/>
  <c r="P15" i="8" s="1"/>
  <c r="J52" i="14" a="1"/>
  <c r="J52" i="14" s="1"/>
  <c r="J52" i="13" a="1"/>
  <c r="J52" i="13" s="1"/>
  <c r="J222" i="9" a="1"/>
  <c r="J222" i="9" s="1"/>
  <c r="J223" i="9" s="1"/>
  <c r="J52" i="9" a="1"/>
  <c r="J52" i="9" s="1"/>
  <c r="J222" i="8" a="1"/>
  <c r="J222" i="8" s="1"/>
  <c r="J52" i="8" a="1"/>
  <c r="J52" i="8" s="1"/>
  <c r="N52" i="14" a="1"/>
  <c r="N52" i="14" s="1"/>
  <c r="N52" i="13" a="1"/>
  <c r="N52" i="13" s="1"/>
  <c r="N222" i="9" a="1"/>
  <c r="N222" i="9" s="1"/>
  <c r="N52" i="9" a="1"/>
  <c r="N52" i="9" s="1"/>
  <c r="N222" i="8" a="1"/>
  <c r="N222" i="8" s="1"/>
  <c r="N52" i="8" a="1"/>
  <c r="N52" i="8" s="1"/>
  <c r="L207" i="1" a="1"/>
  <c r="L207" i="1" s="1"/>
  <c r="L207" i="14" a="1"/>
  <c r="L207" i="14" s="1"/>
  <c r="L207" i="13" a="1"/>
  <c r="L207" i="13" s="1"/>
  <c r="L207" i="8" a="1"/>
  <c r="L207" i="8" s="1"/>
  <c r="P207" i="1" a="1"/>
  <c r="P207" i="1" s="1"/>
  <c r="P207" i="14" a="1"/>
  <c r="P207" i="14" s="1"/>
  <c r="P207" i="13" a="1"/>
  <c r="P207" i="13" s="1"/>
  <c r="P207" i="8" a="1"/>
  <c r="P207" i="8" s="1"/>
  <c r="J197" i="14" a="1"/>
  <c r="J197" i="14" s="1"/>
  <c r="J197" i="13" a="1"/>
  <c r="J197" i="13" s="1"/>
  <c r="J197" i="9" a="1"/>
  <c r="J197" i="9" s="1"/>
  <c r="J197" i="8" a="1"/>
  <c r="J197" i="8" s="1"/>
  <c r="N197" i="1" a="1"/>
  <c r="N197" i="1" s="1"/>
  <c r="N197" i="14" a="1"/>
  <c r="N197" i="14" s="1"/>
  <c r="N197" i="13" a="1"/>
  <c r="N197" i="13" s="1"/>
  <c r="N197" i="9" a="1"/>
  <c r="N197" i="9" s="1"/>
  <c r="N197" i="8" a="1"/>
  <c r="N197" i="8" s="1"/>
  <c r="J102" i="14" a="1"/>
  <c r="J102" i="14" s="1"/>
  <c r="J16" i="14" a="1"/>
  <c r="J16" i="14" s="1"/>
  <c r="J102" i="13" a="1"/>
  <c r="J102" i="13" s="1"/>
  <c r="J16" i="13" a="1"/>
  <c r="J16" i="13" s="1"/>
  <c r="J102" i="9" a="1"/>
  <c r="J102" i="9" s="1"/>
  <c r="J16" i="9" a="1"/>
  <c r="J16" i="9" s="1"/>
  <c r="J102" i="8" a="1"/>
  <c r="J102" i="8" s="1"/>
  <c r="J16" i="8" a="1"/>
  <c r="J16" i="8" s="1"/>
  <c r="N102" i="14" a="1"/>
  <c r="N102" i="14" s="1"/>
  <c r="N16" i="14" a="1"/>
  <c r="N16" i="14" s="1"/>
  <c r="N102" i="13" a="1"/>
  <c r="N102" i="13" s="1"/>
  <c r="N16" i="13" a="1"/>
  <c r="N16" i="13" s="1"/>
  <c r="N102" i="9" a="1"/>
  <c r="N102" i="9" s="1"/>
  <c r="N16" i="9" a="1"/>
  <c r="N16" i="9" s="1"/>
  <c r="N102" i="8" a="1"/>
  <c r="N102" i="8" s="1"/>
  <c r="N16" i="8" a="1"/>
  <c r="N16" i="8" s="1"/>
  <c r="L183" i="1" a="1"/>
  <c r="L183" i="1" s="1"/>
  <c r="L183" i="9" a="1"/>
  <c r="L183" i="9" s="1"/>
  <c r="L183" i="8" a="1"/>
  <c r="L183" i="8" s="1"/>
  <c r="P183" i="1" a="1"/>
  <c r="P183" i="1" s="1"/>
  <c r="P183" i="9" a="1"/>
  <c r="P183" i="9" s="1"/>
  <c r="P183" i="8" a="1"/>
  <c r="P183" i="8" s="1"/>
  <c r="L184" i="1" a="1"/>
  <c r="L184" i="1" s="1"/>
  <c r="L184" i="14" a="1"/>
  <c r="L184" i="14" s="1"/>
  <c r="L184" i="13" a="1"/>
  <c r="L184" i="13" s="1"/>
  <c r="L184" i="8" a="1"/>
  <c r="L184" i="8" s="1"/>
  <c r="P184" i="1" a="1"/>
  <c r="P184" i="1" s="1"/>
  <c r="P184" i="14" a="1"/>
  <c r="P184" i="14" s="1"/>
  <c r="P184" i="13" a="1"/>
  <c r="P184" i="13" s="1"/>
  <c r="P184" i="8" a="1"/>
  <c r="P184" i="8" s="1"/>
  <c r="J192" i="1" a="1"/>
  <c r="J192" i="1" s="1"/>
  <c r="J192" i="9" a="1"/>
  <c r="J192" i="9" s="1"/>
  <c r="J192" i="8" a="1"/>
  <c r="J192" i="8" s="1"/>
  <c r="N192" i="1" a="1"/>
  <c r="N192" i="1" s="1"/>
  <c r="N192" i="9" a="1"/>
  <c r="N192" i="9" s="1"/>
  <c r="N192" i="8" a="1"/>
  <c r="N192" i="8" s="1"/>
  <c r="L206" i="1" a="1"/>
  <c r="L206" i="1" s="1"/>
  <c r="L206" i="9" a="1"/>
  <c r="L206" i="9" s="1"/>
  <c r="L206" i="8" a="1"/>
  <c r="L206" i="8" s="1"/>
  <c r="P206" i="1" a="1"/>
  <c r="P206" i="1" s="1"/>
  <c r="P206" i="9" a="1"/>
  <c r="P206" i="9" s="1"/>
  <c r="P206" i="8" a="1"/>
  <c r="P206" i="8" s="1"/>
  <c r="L187" i="1" a="1"/>
  <c r="L187" i="1" s="1"/>
  <c r="L187" i="9" a="1"/>
  <c r="L187" i="9" s="1"/>
  <c r="L187" i="8" a="1"/>
  <c r="L187" i="8" s="1"/>
  <c r="P187" i="1" a="1"/>
  <c r="P187" i="1" s="1"/>
  <c r="P187" i="9" a="1"/>
  <c r="P187" i="9" s="1"/>
  <c r="P187" i="8" a="1"/>
  <c r="P187" i="8" s="1"/>
  <c r="J189" i="1" a="1"/>
  <c r="J189" i="1" s="1"/>
  <c r="J189" i="14" a="1"/>
  <c r="J189" i="14" s="1"/>
  <c r="J192" i="14" s="1"/>
  <c r="J189" i="13" a="1"/>
  <c r="J189" i="13" s="1"/>
  <c r="J192" i="13" s="1"/>
  <c r="J189" i="9" a="1"/>
  <c r="J189" i="9" s="1"/>
  <c r="J189" i="8" a="1"/>
  <c r="J189" i="8" s="1"/>
  <c r="N189" i="1" a="1"/>
  <c r="N189" i="1" s="1"/>
  <c r="N189" i="14" a="1"/>
  <c r="N189" i="14" s="1"/>
  <c r="N192" i="14" s="1"/>
  <c r="N189" i="13" a="1"/>
  <c r="N189" i="13" s="1"/>
  <c r="N192" i="13" s="1"/>
  <c r="N189" i="9" a="1"/>
  <c r="N189" i="9" s="1"/>
  <c r="N189" i="8" a="1"/>
  <c r="N189" i="8" s="1"/>
  <c r="K225" i="1" a="1"/>
  <c r="K225" i="1" s="1"/>
  <c r="K225" i="9" a="1"/>
  <c r="K225" i="9" s="1"/>
  <c r="K225" i="8" a="1"/>
  <c r="K225" i="8" s="1"/>
  <c r="O225" i="1" a="1"/>
  <c r="O225" i="1" s="1"/>
  <c r="O225" i="9" a="1"/>
  <c r="O225" i="9" s="1"/>
  <c r="O225" i="8" a="1"/>
  <c r="O225" i="8" s="1"/>
  <c r="K196" i="1" a="1"/>
  <c r="K196" i="1" s="1"/>
  <c r="K196" i="14" a="1"/>
  <c r="K196" i="14" s="1"/>
  <c r="K196" i="13" a="1"/>
  <c r="K196" i="13" s="1"/>
  <c r="K196" i="8" a="1"/>
  <c r="K196" i="8" s="1"/>
  <c r="O196" i="1" a="1"/>
  <c r="O196" i="1" s="1"/>
  <c r="O196" i="14" a="1"/>
  <c r="O196" i="14" s="1"/>
  <c r="O196" i="13" a="1"/>
  <c r="O196" i="13" s="1"/>
  <c r="O196" i="8" a="1"/>
  <c r="O196" i="8" s="1"/>
  <c r="I230" i="1" a="1"/>
  <c r="I230" i="1" s="1"/>
  <c r="I230" i="8" a="1"/>
  <c r="I230" i="8" s="1"/>
  <c r="M230" i="1" a="1"/>
  <c r="M230" i="1" s="1"/>
  <c r="M230" i="9" a="1"/>
  <c r="M230" i="9" s="1"/>
  <c r="M230" i="8" a="1"/>
  <c r="M230" i="8" s="1"/>
  <c r="Q230" i="1" a="1"/>
  <c r="Q230" i="1" s="1"/>
  <c r="Q230" i="9" a="1"/>
  <c r="Q230" i="9" s="1"/>
  <c r="Q230" i="8" a="1"/>
  <c r="Q230" i="8" s="1"/>
  <c r="K231" i="14" a="1"/>
  <c r="K231" i="14" s="1"/>
  <c r="K55" i="14" a="1"/>
  <c r="K55" i="14" s="1"/>
  <c r="K231" i="13" a="1"/>
  <c r="K231" i="13" s="1"/>
  <c r="K55" i="13" a="1"/>
  <c r="K55" i="13" s="1"/>
  <c r="K55" i="9" a="1"/>
  <c r="K55" i="9" s="1"/>
  <c r="K231" i="8" a="1"/>
  <c r="K231" i="8" s="1"/>
  <c r="K55" i="8" a="1"/>
  <c r="K55" i="8" s="1"/>
  <c r="O231" i="14" a="1"/>
  <c r="O231" i="14" s="1"/>
  <c r="O55" i="14" a="1"/>
  <c r="O55" i="14" s="1"/>
  <c r="O231" i="13" a="1"/>
  <c r="O231" i="13" s="1"/>
  <c r="O55" i="13" a="1"/>
  <c r="O55" i="13" s="1"/>
  <c r="O55" i="9" a="1"/>
  <c r="O55" i="9" s="1"/>
  <c r="O231" i="8" a="1"/>
  <c r="O231" i="8" s="1"/>
  <c r="O55" i="8" a="1"/>
  <c r="O55" i="8" s="1"/>
  <c r="I54" i="14" a="1"/>
  <c r="I54" i="14" s="1"/>
  <c r="I54" i="13" a="1"/>
  <c r="I54" i="13" s="1"/>
  <c r="I228" i="8" a="1"/>
  <c r="I228" i="8" s="1"/>
  <c r="I229" i="8" s="1"/>
  <c r="I54" i="8" a="1"/>
  <c r="I54" i="8" s="1"/>
  <c r="M54" i="14" a="1"/>
  <c r="M54" i="14" s="1"/>
  <c r="M54" i="13" a="1"/>
  <c r="M54" i="13" s="1"/>
  <c r="M228" i="9" a="1"/>
  <c r="M228" i="9" s="1"/>
  <c r="M54" i="9" a="1"/>
  <c r="M54" i="9" s="1"/>
  <c r="M228" i="8" a="1"/>
  <c r="M228" i="8" s="1"/>
  <c r="M54" i="8" a="1"/>
  <c r="M54" i="8" s="1"/>
  <c r="Q54" i="14" a="1"/>
  <c r="Q54" i="14" s="1"/>
  <c r="Q54" i="13" a="1"/>
  <c r="Q54" i="13" s="1"/>
  <c r="Q228" i="9" a="1"/>
  <c r="Q228" i="9" s="1"/>
  <c r="Q54" i="9" a="1"/>
  <c r="Q54" i="9" s="1"/>
  <c r="Q228" i="8" a="1"/>
  <c r="Q228" i="8" s="1"/>
  <c r="Q54" i="8" a="1"/>
  <c r="Q54" i="8" s="1"/>
  <c r="I108" i="14" a="1"/>
  <c r="I108" i="14" s="1"/>
  <c r="I18" i="14" a="1"/>
  <c r="I18" i="14" s="1"/>
  <c r="I62" i="14" a="1"/>
  <c r="I62" i="14" s="1"/>
  <c r="I108" i="13" a="1"/>
  <c r="I108" i="13" s="1"/>
  <c r="I18" i="13" a="1"/>
  <c r="I18" i="13" s="1"/>
  <c r="I62" i="13" a="1"/>
  <c r="I62" i="13" s="1"/>
  <c r="I108" i="8" a="1"/>
  <c r="I108" i="8" s="1"/>
  <c r="I62" i="8" a="1"/>
  <c r="I62" i="8" s="1"/>
  <c r="I18" i="8" a="1"/>
  <c r="I18" i="8" s="1"/>
  <c r="M108" i="1" a="1"/>
  <c r="M108" i="1" s="1"/>
  <c r="M108" i="14" a="1"/>
  <c r="M108" i="14" s="1"/>
  <c r="M18" i="14" a="1"/>
  <c r="M18" i="14" s="1"/>
  <c r="M62" i="14" a="1"/>
  <c r="M62" i="14" s="1"/>
  <c r="M108" i="13" a="1"/>
  <c r="M108" i="13" s="1"/>
  <c r="M18" i="13" a="1"/>
  <c r="M18" i="13" s="1"/>
  <c r="M62" i="13" a="1"/>
  <c r="M62" i="13" s="1"/>
  <c r="M108" i="9" a="1"/>
  <c r="M108" i="9" s="1"/>
  <c r="M62" i="9" a="1"/>
  <c r="M62" i="9" s="1"/>
  <c r="M18" i="9" a="1"/>
  <c r="M18" i="9" s="1"/>
  <c r="M62" i="8" a="1"/>
  <c r="M62" i="8" s="1"/>
  <c r="M108" i="8" a="1"/>
  <c r="M108" i="8" s="1"/>
  <c r="M18" i="8" a="1"/>
  <c r="M18" i="8" s="1"/>
  <c r="Q108" i="14" a="1"/>
  <c r="Q108" i="14" s="1"/>
  <c r="Q18" i="14" a="1"/>
  <c r="Q18" i="14" s="1"/>
  <c r="Q62" i="14" a="1"/>
  <c r="Q62" i="14" s="1"/>
  <c r="Q108" i="13" a="1"/>
  <c r="Q108" i="13" s="1"/>
  <c r="Q62" i="13" a="1"/>
  <c r="Q62" i="13" s="1"/>
  <c r="Q18" i="13" a="1"/>
  <c r="Q18" i="13" s="1"/>
  <c r="Q108" i="9" a="1"/>
  <c r="Q108" i="9" s="1"/>
  <c r="Q62" i="9" a="1"/>
  <c r="Q62" i="9" s="1"/>
  <c r="Q18" i="9" a="1"/>
  <c r="Q18" i="9" s="1"/>
  <c r="Q62" i="8" a="1"/>
  <c r="Q62" i="8" s="1"/>
  <c r="Q108" i="8" a="1"/>
  <c r="Q108" i="8" s="1"/>
  <c r="Q18" i="8" a="1"/>
  <c r="Q18" i="8" s="1"/>
  <c r="I233" i="1" a="1"/>
  <c r="I233" i="1" s="1"/>
  <c r="I234" i="1" s="1"/>
  <c r="I233" i="8" a="1"/>
  <c r="I233" i="8" s="1"/>
  <c r="I234" i="8" s="1"/>
  <c r="M233" i="1" a="1"/>
  <c r="M233" i="1" s="1"/>
  <c r="M233" i="9" a="1"/>
  <c r="M233" i="9" s="1"/>
  <c r="M233" i="8" a="1"/>
  <c r="M233" i="8" s="1"/>
  <c r="Q233" i="1" a="1"/>
  <c r="Q233" i="1" s="1"/>
  <c r="Q233" i="9" a="1"/>
  <c r="Q233" i="9" s="1"/>
  <c r="Q233" i="8" a="1"/>
  <c r="Q233" i="8" s="1"/>
  <c r="K200" i="1" a="1"/>
  <c r="K200" i="1" s="1"/>
  <c r="K200" i="14" a="1"/>
  <c r="K200" i="14" s="1"/>
  <c r="K200" i="13" a="1"/>
  <c r="K200" i="13" s="1"/>
  <c r="K200" i="9" a="1"/>
  <c r="K200" i="9" s="1"/>
  <c r="K200" i="8" a="1"/>
  <c r="K200" i="8" s="1"/>
  <c r="O200" i="1" a="1"/>
  <c r="O200" i="1" s="1"/>
  <c r="O200" i="14" a="1"/>
  <c r="O200" i="14" s="1"/>
  <c r="O200" i="13" a="1"/>
  <c r="O200" i="13" s="1"/>
  <c r="O200" i="9" a="1"/>
  <c r="O200" i="9" s="1"/>
  <c r="O200" i="8" a="1"/>
  <c r="O200" i="8" s="1"/>
  <c r="I235" i="1" a="1"/>
  <c r="I235" i="1" s="1"/>
  <c r="I235" i="8" a="1"/>
  <c r="I235" i="8" s="1"/>
  <c r="M235" i="1" a="1"/>
  <c r="M235" i="1" s="1"/>
  <c r="M235" i="9" a="1"/>
  <c r="M235" i="9" s="1"/>
  <c r="M235" i="8" a="1"/>
  <c r="M235" i="8" s="1"/>
  <c r="Q235" i="1" a="1"/>
  <c r="Q235" i="1" s="1"/>
  <c r="Q235" i="9" a="1"/>
  <c r="Q235" i="9" s="1"/>
  <c r="Q235" i="8" a="1"/>
  <c r="Q235" i="8" s="1"/>
  <c r="I171" i="14" a="1"/>
  <c r="I171" i="14" s="1"/>
  <c r="I122" i="14" a="1"/>
  <c r="I122" i="14" s="1"/>
  <c r="I171" i="13" a="1"/>
  <c r="I171" i="13" s="1"/>
  <c r="I122" i="13" a="1"/>
  <c r="I122" i="13" s="1"/>
  <c r="I171" i="8" a="1"/>
  <c r="I171" i="8" s="1"/>
  <c r="I122" i="8" a="1"/>
  <c r="I122" i="8" s="1"/>
  <c r="M122" i="14" a="1"/>
  <c r="M122" i="14" s="1"/>
  <c r="M171" i="14" a="1"/>
  <c r="M171" i="14" s="1"/>
  <c r="M171" i="13" a="1"/>
  <c r="M171" i="13" s="1"/>
  <c r="M122" i="13" a="1"/>
  <c r="M122" i="13" s="1"/>
  <c r="M122" i="9" a="1"/>
  <c r="M122" i="9" s="1"/>
  <c r="M171" i="9" a="1"/>
  <c r="M171" i="9" s="1"/>
  <c r="M171" i="8" a="1"/>
  <c r="M171" i="8" s="1"/>
  <c r="M122" i="8" a="1"/>
  <c r="M122" i="8" s="1"/>
  <c r="Q171" i="14" a="1"/>
  <c r="Q171" i="14" s="1"/>
  <c r="Q122" i="14" a="1"/>
  <c r="Q122" i="14" s="1"/>
  <c r="Q171" i="13" a="1"/>
  <c r="Q171" i="13" s="1"/>
  <c r="Q122" i="13" a="1"/>
  <c r="Q122" i="13" s="1"/>
  <c r="Q171" i="9" a="1"/>
  <c r="Q171" i="9" s="1"/>
  <c r="Q122" i="9" a="1"/>
  <c r="Q122" i="9" s="1"/>
  <c r="Q171" i="8" a="1"/>
  <c r="Q171" i="8" s="1"/>
  <c r="Q122" i="8" a="1"/>
  <c r="Q122" i="8" s="1"/>
  <c r="K199" i="1" a="1"/>
  <c r="K199" i="1" s="1"/>
  <c r="K199" i="14" a="1"/>
  <c r="K199" i="14" s="1"/>
  <c r="K199" i="13" a="1"/>
  <c r="K199" i="13" s="1"/>
  <c r="K199" i="9" a="1"/>
  <c r="K199" i="9" s="1"/>
  <c r="K199" i="8" a="1"/>
  <c r="K199" i="8" s="1"/>
  <c r="O199" i="1" a="1"/>
  <c r="O199" i="1" s="1"/>
  <c r="O199" i="14" a="1"/>
  <c r="O199" i="14" s="1"/>
  <c r="O199" i="13" a="1"/>
  <c r="O199" i="13" s="1"/>
  <c r="O199" i="9" a="1"/>
  <c r="O199" i="9" s="1"/>
  <c r="O199" i="8" a="1"/>
  <c r="O199" i="8" s="1"/>
  <c r="K13" i="1" a="1"/>
  <c r="K13" i="1" s="1"/>
  <c r="K236" i="14" a="1"/>
  <c r="K236" i="14" s="1"/>
  <c r="K13" i="14" a="1"/>
  <c r="K13" i="14" s="1"/>
  <c r="K236" i="13" a="1"/>
  <c r="K236" i="13" s="1"/>
  <c r="K13" i="13" a="1"/>
  <c r="K13" i="13" s="1"/>
  <c r="K13" i="9" a="1"/>
  <c r="K13" i="9" s="1"/>
  <c r="K236" i="8" a="1"/>
  <c r="K236" i="8" s="1"/>
  <c r="K13" i="8" a="1"/>
  <c r="K13" i="8" s="1"/>
  <c r="O13" i="1" a="1"/>
  <c r="O13" i="1" s="1"/>
  <c r="O236" i="14" a="1"/>
  <c r="O236" i="14" s="1"/>
  <c r="O13" i="14" a="1"/>
  <c r="O13" i="14" s="1"/>
  <c r="O236" i="13" a="1"/>
  <c r="O236" i="13" s="1"/>
  <c r="O13" i="13" a="1"/>
  <c r="O13" i="13" s="1"/>
  <c r="O13" i="9" a="1"/>
  <c r="O13" i="9" s="1"/>
  <c r="O236" i="8" a="1"/>
  <c r="O236" i="8" s="1"/>
  <c r="O13" i="8" a="1"/>
  <c r="O13" i="8" s="1"/>
  <c r="I286" i="14"/>
  <c r="I126" i="14" a="1"/>
  <c r="I126" i="14" s="1"/>
  <c r="I128" i="14" s="1"/>
  <c r="I57" i="14" a="1"/>
  <c r="I57" i="14" s="1"/>
  <c r="I11" i="14" a="1"/>
  <c r="I11" i="14" s="1"/>
  <c r="I286" i="13"/>
  <c r="I126" i="13" a="1"/>
  <c r="I126" i="13" s="1"/>
  <c r="I128" i="13" s="1"/>
  <c r="I57" i="13" a="1"/>
  <c r="I57" i="13" s="1"/>
  <c r="I11" i="13" a="1"/>
  <c r="I11" i="13" s="1"/>
  <c r="I286" i="8"/>
  <c r="I57" i="8" a="1"/>
  <c r="I57" i="8" s="1"/>
  <c r="I126" i="8" a="1"/>
  <c r="I126" i="8" s="1"/>
  <c r="I127" i="8" s="1"/>
  <c r="I11" i="8" a="1"/>
  <c r="I11" i="8" s="1"/>
  <c r="M286" i="14"/>
  <c r="M126" i="14" a="1"/>
  <c r="M126" i="14" s="1"/>
  <c r="M57" i="14" a="1"/>
  <c r="M57" i="14" s="1"/>
  <c r="M11" i="14" a="1"/>
  <c r="M11" i="14" s="1"/>
  <c r="M126" i="13" a="1"/>
  <c r="M126" i="13" s="1"/>
  <c r="M286" i="13"/>
  <c r="M57" i="13" a="1"/>
  <c r="M57" i="13" s="1"/>
  <c r="M11" i="13" a="1"/>
  <c r="M11" i="13" s="1"/>
  <c r="M286" i="9"/>
  <c r="M57" i="9" a="1"/>
  <c r="M57" i="9" s="1"/>
  <c r="M11" i="9" a="1"/>
  <c r="M11" i="9" s="1"/>
  <c r="M286" i="8"/>
  <c r="M126" i="8" a="1"/>
  <c r="M126" i="8" s="1"/>
  <c r="M57" i="8" a="1"/>
  <c r="M57" i="8" s="1"/>
  <c r="M11" i="8" a="1"/>
  <c r="M11" i="8" s="1"/>
  <c r="Q286" i="14"/>
  <c r="Q126" i="14" a="1"/>
  <c r="Q126" i="14" s="1"/>
  <c r="Q57" i="14" a="1"/>
  <c r="Q57" i="14" s="1"/>
  <c r="Q11" i="14" a="1"/>
  <c r="Q11" i="14" s="1"/>
  <c r="Q126" i="13" a="1"/>
  <c r="Q126" i="13" s="1"/>
  <c r="Q286" i="13"/>
  <c r="Q57" i="13" a="1"/>
  <c r="Q57" i="13" s="1"/>
  <c r="Q11" i="13" a="1"/>
  <c r="Q11" i="13" s="1"/>
  <c r="Q286" i="9"/>
  <c r="Q57" i="9" a="1"/>
  <c r="Q57" i="9" s="1"/>
  <c r="Q11" i="9" a="1"/>
  <c r="Q11" i="9" s="1"/>
  <c r="Q286" i="8"/>
  <c r="Q126" i="8" a="1"/>
  <c r="Q126" i="8" s="1"/>
  <c r="Q57" i="8" a="1"/>
  <c r="Q57" i="8" s="1"/>
  <c r="Q11" i="8" a="1"/>
  <c r="Q11" i="8" s="1"/>
  <c r="I198" i="1" a="1"/>
  <c r="I198" i="1" s="1"/>
  <c r="I198" i="14" a="1"/>
  <c r="I198" i="14" s="1"/>
  <c r="I198" i="13" a="1"/>
  <c r="I198" i="13" s="1"/>
  <c r="I198" i="8" a="1"/>
  <c r="I198" i="8" s="1"/>
  <c r="M198" i="1" a="1"/>
  <c r="M198" i="1" s="1"/>
  <c r="M198" i="14" a="1"/>
  <c r="M198" i="14" s="1"/>
  <c r="M198" i="13" a="1"/>
  <c r="M198" i="13" s="1"/>
  <c r="M198" i="9" a="1"/>
  <c r="M198" i="9" s="1"/>
  <c r="M198" i="8" a="1"/>
  <c r="M198" i="8" s="1"/>
  <c r="L12" i="14" a="1"/>
  <c r="L12" i="14" s="1"/>
  <c r="L12" i="13" a="1"/>
  <c r="L12" i="13" s="1"/>
  <c r="L243" i="9" a="1"/>
  <c r="L243" i="9" s="1"/>
  <c r="L12" i="9" a="1"/>
  <c r="L12" i="9" s="1"/>
  <c r="L243" i="8" a="1"/>
  <c r="L243" i="8" s="1"/>
  <c r="L12" i="8" a="1"/>
  <c r="L12" i="8" s="1"/>
  <c r="L107" i="14" a="1"/>
  <c r="L107" i="14" s="1"/>
  <c r="L17" i="14" a="1"/>
  <c r="L17" i="14" s="1"/>
  <c r="L61" i="14" a="1"/>
  <c r="L61" i="14" s="1"/>
  <c r="L107" i="13" a="1"/>
  <c r="L107" i="13" s="1"/>
  <c r="L61" i="13" a="1"/>
  <c r="L61" i="13" s="1"/>
  <c r="L17" i="13" a="1"/>
  <c r="L17" i="13" s="1"/>
  <c r="L107" i="9" a="1"/>
  <c r="L107" i="9" s="1"/>
  <c r="L61" i="9" a="1"/>
  <c r="L61" i="9" s="1"/>
  <c r="L17" i="9" a="1"/>
  <c r="L17" i="9" s="1"/>
  <c r="L61" i="8" a="1"/>
  <c r="L61" i="8" s="1"/>
  <c r="L107" i="8" a="1"/>
  <c r="L107" i="8" s="1"/>
  <c r="L17" i="8" a="1"/>
  <c r="L17" i="8" s="1"/>
  <c r="Q107" i="14" a="1"/>
  <c r="Q107" i="14" s="1"/>
  <c r="Q61" i="14" a="1"/>
  <c r="Q61" i="14" s="1"/>
  <c r="Q17" i="14" a="1"/>
  <c r="Q17" i="14" s="1"/>
  <c r="Q107" i="13" a="1"/>
  <c r="Q107" i="13" s="1"/>
  <c r="Q61" i="13" a="1"/>
  <c r="Q61" i="13" s="1"/>
  <c r="Q17" i="13" a="1"/>
  <c r="Q17" i="13" s="1"/>
  <c r="Q107" i="9" a="1"/>
  <c r="Q107" i="9" s="1"/>
  <c r="Q61" i="9" a="1"/>
  <c r="Q61" i="9" s="1"/>
  <c r="Q17" i="9" a="1"/>
  <c r="Q17" i="9" s="1"/>
  <c r="Q107" i="8" a="1"/>
  <c r="Q107" i="8" s="1"/>
  <c r="Q61" i="8" a="1"/>
  <c r="Q61" i="8" s="1"/>
  <c r="Q17" i="8" a="1"/>
  <c r="Q17" i="8" s="1"/>
  <c r="L120" i="1" a="1"/>
  <c r="L120" i="1" s="1"/>
  <c r="L174" i="14" a="1"/>
  <c r="L174" i="14" s="1"/>
  <c r="L120" i="14" a="1"/>
  <c r="L120" i="14" s="1"/>
  <c r="L120" i="13" a="1"/>
  <c r="L120" i="13" s="1"/>
  <c r="L174" i="13" a="1"/>
  <c r="L174" i="13" s="1"/>
  <c r="L174" i="9" a="1"/>
  <c r="L174" i="9" s="1"/>
  <c r="L120" i="9" a="1"/>
  <c r="L120" i="9" s="1"/>
  <c r="L120" i="8" a="1"/>
  <c r="L120" i="8" s="1"/>
  <c r="L174" i="8" a="1"/>
  <c r="L174" i="8" s="1"/>
  <c r="Q120" i="1" a="1"/>
  <c r="Q120" i="1" s="1"/>
  <c r="Q174" i="14" a="1"/>
  <c r="Q174" i="14" s="1"/>
  <c r="Q120" i="14" a="1"/>
  <c r="Q120" i="14" s="1"/>
  <c r="Q174" i="13" a="1"/>
  <c r="Q174" i="13" s="1"/>
  <c r="Q120" i="13" a="1"/>
  <c r="Q120" i="13" s="1"/>
  <c r="Q174" i="9" a="1"/>
  <c r="Q174" i="9" s="1"/>
  <c r="Q120" i="9" a="1"/>
  <c r="Q120" i="9" s="1"/>
  <c r="Q174" i="8" a="1"/>
  <c r="Q174" i="8" s="1"/>
  <c r="Q120" i="8" a="1"/>
  <c r="Q120" i="8" s="1"/>
  <c r="I84" i="1" a="1"/>
  <c r="I84" i="1" s="1"/>
  <c r="I84" i="14" a="1"/>
  <c r="I84" i="14" s="1"/>
  <c r="I84" i="13" a="1"/>
  <c r="I84" i="13" s="1"/>
  <c r="I84" i="8" a="1"/>
  <c r="I84" i="8" s="1"/>
  <c r="M84" i="1" a="1"/>
  <c r="M84" i="1" s="1"/>
  <c r="M84" i="14" a="1"/>
  <c r="M84" i="14" s="1"/>
  <c r="M84" i="13" a="1"/>
  <c r="M84" i="13" s="1"/>
  <c r="M84" i="9" a="1"/>
  <c r="M84" i="9" s="1"/>
  <c r="M84" i="8" a="1"/>
  <c r="M84" i="8" s="1"/>
  <c r="Q84" i="1" a="1"/>
  <c r="Q84" i="1" s="1"/>
  <c r="Q84" i="14" a="1"/>
  <c r="Q84" i="14" s="1"/>
  <c r="Q84" i="13" a="1"/>
  <c r="Q84" i="13" s="1"/>
  <c r="Q84" i="9" a="1"/>
  <c r="Q84" i="9" s="1"/>
  <c r="Q84" i="8" a="1"/>
  <c r="Q84" i="8" s="1"/>
  <c r="K290" i="14"/>
  <c r="K290" i="13"/>
  <c r="K290" i="9"/>
  <c r="K238" i="9" a="1"/>
  <c r="K238" i="9" s="1"/>
  <c r="K290" i="8"/>
  <c r="K238" i="8" a="1"/>
  <c r="K238" i="8" s="1"/>
  <c r="O290" i="14"/>
  <c r="O290" i="13"/>
  <c r="O290" i="9"/>
  <c r="O238" i="9" a="1"/>
  <c r="O238" i="9" s="1"/>
  <c r="O290" i="8"/>
  <c r="O238" i="8" a="1"/>
  <c r="O238" i="8" s="1"/>
  <c r="K67" i="1" a="1"/>
  <c r="K67" i="1" s="1"/>
  <c r="K67" i="14" a="1"/>
  <c r="K67" i="14" s="1"/>
  <c r="K67" i="13" a="1"/>
  <c r="K67" i="13" s="1"/>
  <c r="K67" i="9" a="1"/>
  <c r="K67" i="9" s="1"/>
  <c r="K67" i="8" a="1"/>
  <c r="K67" i="8" s="1"/>
  <c r="O67" i="1" a="1"/>
  <c r="O67" i="1" s="1"/>
  <c r="O67" i="14" a="1"/>
  <c r="O67" i="14" s="1"/>
  <c r="O67" i="13" a="1"/>
  <c r="O67" i="13" s="1"/>
  <c r="O67" i="9" a="1"/>
  <c r="O67" i="9" s="1"/>
  <c r="O67" i="8" a="1"/>
  <c r="O67" i="8" s="1"/>
  <c r="I73" i="1" a="1"/>
  <c r="I73" i="1" s="1"/>
  <c r="I73" i="14" a="1"/>
  <c r="I73" i="14" s="1"/>
  <c r="I73" i="13" a="1"/>
  <c r="I73" i="13" s="1"/>
  <c r="I73" i="8" a="1"/>
  <c r="I73" i="8" s="1"/>
  <c r="M73" i="1" a="1"/>
  <c r="M73" i="1" s="1"/>
  <c r="M73" i="14" a="1"/>
  <c r="M73" i="14" s="1"/>
  <c r="M73" i="13" a="1"/>
  <c r="M73" i="13" s="1"/>
  <c r="M73" i="9" a="1"/>
  <c r="M73" i="9" s="1"/>
  <c r="M73" i="8" a="1"/>
  <c r="M73" i="8" s="1"/>
  <c r="Q73" i="1" a="1"/>
  <c r="Q73" i="1" s="1"/>
  <c r="Q73" i="14" a="1"/>
  <c r="Q73" i="14" s="1"/>
  <c r="Q73" i="13" a="1"/>
  <c r="Q73" i="13" s="1"/>
  <c r="Q73" i="9" a="1"/>
  <c r="Q73" i="9" s="1"/>
  <c r="Q73" i="8" a="1"/>
  <c r="Q73" i="8" s="1"/>
  <c r="K241" i="1" a="1"/>
  <c r="K241" i="1" s="1"/>
  <c r="K241" i="14" a="1"/>
  <c r="K241" i="14" s="1"/>
  <c r="K241" i="13" a="1"/>
  <c r="K241" i="13" s="1"/>
  <c r="K241" i="9" a="1"/>
  <c r="K241" i="9" s="1"/>
  <c r="K241" i="8" a="1"/>
  <c r="K241" i="8" s="1"/>
  <c r="O241" i="1" a="1"/>
  <c r="O241" i="1" s="1"/>
  <c r="O241" i="14" a="1"/>
  <c r="O241" i="14" s="1"/>
  <c r="O241" i="13" a="1"/>
  <c r="O241" i="13" s="1"/>
  <c r="O241" i="9" a="1"/>
  <c r="O241" i="9" s="1"/>
  <c r="O241" i="8" a="1"/>
  <c r="O241" i="8" s="1"/>
  <c r="I253" i="14" a="1"/>
  <c r="I253" i="14" s="1"/>
  <c r="I255" i="14" s="1"/>
  <c r="I5" i="14" a="1"/>
  <c r="I5" i="14" s="1"/>
  <c r="I253" i="13" a="1"/>
  <c r="I253" i="13" s="1"/>
  <c r="I255" i="13" s="1"/>
  <c r="I5" i="13" a="1"/>
  <c r="I5" i="13" s="1"/>
  <c r="I253" i="8" a="1"/>
  <c r="I253" i="8" s="1"/>
  <c r="I254" i="8" s="1"/>
  <c r="I5" i="8" a="1"/>
  <c r="I5" i="8" s="1"/>
  <c r="M253" i="14" a="1"/>
  <c r="M253" i="14" s="1"/>
  <c r="M5" i="14" a="1"/>
  <c r="M5" i="14" s="1"/>
  <c r="M253" i="13" a="1"/>
  <c r="M253" i="13" s="1"/>
  <c r="M5" i="13" a="1"/>
  <c r="M5" i="13" s="1"/>
  <c r="M5" i="9" a="1"/>
  <c r="M5" i="9" s="1"/>
  <c r="M253" i="8" a="1"/>
  <c r="M253" i="8" s="1"/>
  <c r="M5" i="8" a="1"/>
  <c r="M5" i="8" s="1"/>
  <c r="Q253" i="14" a="1"/>
  <c r="Q253" i="14" s="1"/>
  <c r="Q5" i="14" a="1"/>
  <c r="Q5" i="14" s="1"/>
  <c r="Q253" i="13" a="1"/>
  <c r="Q253" i="13" s="1"/>
  <c r="Q5" i="13" a="1"/>
  <c r="Q5" i="13" s="1"/>
  <c r="Q5" i="9" a="1"/>
  <c r="Q5" i="9" s="1"/>
  <c r="Q253" i="8" a="1"/>
  <c r="Q253" i="8" s="1"/>
  <c r="Q5" i="8" a="1"/>
  <c r="Q5" i="8" s="1"/>
  <c r="K64" i="1" a="1"/>
  <c r="K64" i="1" s="1"/>
  <c r="K64" i="9" a="1"/>
  <c r="K64" i="9" s="1"/>
  <c r="K64" i="8" a="1"/>
  <c r="K64" i="8" s="1"/>
  <c r="O64" i="1" a="1"/>
  <c r="O64" i="1" s="1"/>
  <c r="O64" i="9" a="1"/>
  <c r="O64" i="9" s="1"/>
  <c r="O64" i="8" a="1"/>
  <c r="O64" i="8" s="1"/>
  <c r="I109" i="14" a="1"/>
  <c r="I109" i="14" s="1"/>
  <c r="I22" i="14" a="1"/>
  <c r="I22" i="14" s="1"/>
  <c r="I109" i="13" a="1"/>
  <c r="I109" i="13" s="1"/>
  <c r="I22" i="13" a="1"/>
  <c r="I22" i="13" s="1"/>
  <c r="I109" i="8" a="1"/>
  <c r="I109" i="8" s="1"/>
  <c r="I22" i="8" a="1"/>
  <c r="I22" i="8" s="1"/>
  <c r="M109" i="14" a="1"/>
  <c r="M109" i="14" s="1"/>
  <c r="M22" i="14" a="1"/>
  <c r="M22" i="14" s="1"/>
  <c r="M109" i="13" a="1"/>
  <c r="M109" i="13" s="1"/>
  <c r="M22" i="13" a="1"/>
  <c r="M22" i="13" s="1"/>
  <c r="M109" i="9" a="1"/>
  <c r="M109" i="9" s="1"/>
  <c r="M22" i="9" a="1"/>
  <c r="M22" i="9" s="1"/>
  <c r="M109" i="8" a="1"/>
  <c r="M109" i="8" s="1"/>
  <c r="M22" i="8" a="1"/>
  <c r="M22" i="8" s="1"/>
  <c r="Q109" i="14" a="1"/>
  <c r="Q109" i="14" s="1"/>
  <c r="Q22" i="14" a="1"/>
  <c r="Q22" i="14" s="1"/>
  <c r="Q109" i="13" a="1"/>
  <c r="Q109" i="13" s="1"/>
  <c r="Q22" i="13" a="1"/>
  <c r="Q22" i="13" s="1"/>
  <c r="Q109" i="9" a="1"/>
  <c r="Q109" i="9" s="1"/>
  <c r="Q22" i="9" a="1"/>
  <c r="Q22" i="9" s="1"/>
  <c r="Q109" i="8" a="1"/>
  <c r="Q109" i="8" s="1"/>
  <c r="Q22" i="8" a="1"/>
  <c r="Q22" i="8" s="1"/>
  <c r="K250" i="1" a="1"/>
  <c r="K250" i="1" s="1"/>
  <c r="K250" i="14" a="1"/>
  <c r="K250" i="14" s="1"/>
  <c r="K250" i="13" a="1"/>
  <c r="K250" i="13" s="1"/>
  <c r="K250" i="9" a="1"/>
  <c r="K250" i="9" s="1"/>
  <c r="K250" i="8" a="1"/>
  <c r="K250" i="8" s="1"/>
  <c r="O250" i="1" a="1"/>
  <c r="O250" i="1" s="1"/>
  <c r="O250" i="14" a="1"/>
  <c r="O250" i="14" s="1"/>
  <c r="O250" i="13" a="1"/>
  <c r="O250" i="13" s="1"/>
  <c r="O250" i="9" a="1"/>
  <c r="O250" i="9" s="1"/>
  <c r="O250" i="8" a="1"/>
  <c r="O250" i="8" s="1"/>
  <c r="I285" i="14"/>
  <c r="I10" i="14" a="1"/>
  <c r="I10" i="14" s="1"/>
  <c r="I56" i="14" a="1"/>
  <c r="I56" i="14" s="1"/>
  <c r="I285" i="13"/>
  <c r="I56" i="13" a="1"/>
  <c r="I56" i="13" s="1"/>
  <c r="I10" i="13" a="1"/>
  <c r="I10" i="13" s="1"/>
  <c r="I285" i="8"/>
  <c r="I56" i="8" a="1"/>
  <c r="I56" i="8" s="1"/>
  <c r="I10" i="8" a="1"/>
  <c r="I10" i="8" s="1"/>
  <c r="M285" i="14"/>
  <c r="M10" i="14" a="1"/>
  <c r="M10" i="14" s="1"/>
  <c r="M56" i="14" a="1"/>
  <c r="M56" i="14" s="1"/>
  <c r="M285" i="13"/>
  <c r="M56" i="13" a="1"/>
  <c r="M56" i="13" s="1"/>
  <c r="M10" i="13" a="1"/>
  <c r="M10" i="13" s="1"/>
  <c r="M285" i="9"/>
  <c r="M10" i="9" a="1"/>
  <c r="M10" i="9" s="1"/>
  <c r="M56" i="9" a="1"/>
  <c r="M56" i="9" s="1"/>
  <c r="M285" i="8"/>
  <c r="M10" i="8" a="1"/>
  <c r="M10" i="8" s="1"/>
  <c r="M56" i="8" a="1"/>
  <c r="M56" i="8" s="1"/>
  <c r="Q285" i="14"/>
  <c r="Q10" i="14" a="1"/>
  <c r="Q10" i="14" s="1"/>
  <c r="Q56" i="14" a="1"/>
  <c r="Q56" i="14" s="1"/>
  <c r="Q285" i="13"/>
  <c r="Q10" i="13" a="1"/>
  <c r="Q10" i="13" s="1"/>
  <c r="Q56" i="13" a="1"/>
  <c r="Q56" i="13" s="1"/>
  <c r="Q285" i="9"/>
  <c r="Q10" i="9" a="1"/>
  <c r="Q10" i="9" s="1"/>
  <c r="Q56" i="9" a="1"/>
  <c r="Q56" i="9" s="1"/>
  <c r="Q285" i="8"/>
  <c r="Q56" i="8" a="1"/>
  <c r="Q56" i="8" s="1"/>
  <c r="Q10" i="8" a="1"/>
  <c r="Q10" i="8" s="1"/>
  <c r="K244" i="14" a="1"/>
  <c r="K244" i="14" s="1"/>
  <c r="K23" i="14" a="1"/>
  <c r="K23" i="14" s="1"/>
  <c r="K244" i="13" a="1"/>
  <c r="K244" i="13" s="1"/>
  <c r="K23" i="13" a="1"/>
  <c r="K23" i="13" s="1"/>
  <c r="K23" i="9" a="1"/>
  <c r="K23" i="9" s="1"/>
  <c r="K244" i="8" a="1"/>
  <c r="K244" i="8" s="1"/>
  <c r="K23" i="8" a="1"/>
  <c r="K23" i="8" s="1"/>
  <c r="O244" i="14" a="1"/>
  <c r="O244" i="14" s="1"/>
  <c r="O23" i="14" a="1"/>
  <c r="O23" i="14" s="1"/>
  <c r="O244" i="13" a="1"/>
  <c r="O244" i="13" s="1"/>
  <c r="O23" i="13" a="1"/>
  <c r="O23" i="13" s="1"/>
  <c r="O23" i="9" a="1"/>
  <c r="O23" i="9" s="1"/>
  <c r="O244" i="8" a="1"/>
  <c r="O244" i="8" s="1"/>
  <c r="O23" i="8" a="1"/>
  <c r="O23" i="8" s="1"/>
  <c r="I106" i="14" a="1"/>
  <c r="I106" i="14" s="1"/>
  <c r="I24" i="14" a="1"/>
  <c r="I24" i="14" s="1"/>
  <c r="I60" i="14" a="1"/>
  <c r="I60" i="14" s="1"/>
  <c r="I106" i="13" a="1"/>
  <c r="I106" i="13" s="1"/>
  <c r="I24" i="13" a="1"/>
  <c r="I24" i="13" s="1"/>
  <c r="I60" i="13" a="1"/>
  <c r="I60" i="13" s="1"/>
  <c r="I60" i="8" a="1"/>
  <c r="I60" i="8" s="1"/>
  <c r="I106" i="8" a="1"/>
  <c r="I106" i="8" s="1"/>
  <c r="I24" i="8" a="1"/>
  <c r="I24" i="8" s="1"/>
  <c r="M106" i="14" a="1"/>
  <c r="M106" i="14" s="1"/>
  <c r="M24" i="14" a="1"/>
  <c r="M24" i="14" s="1"/>
  <c r="M60" i="14" a="1"/>
  <c r="M60" i="14" s="1"/>
  <c r="M106" i="13" a="1"/>
  <c r="M106" i="13" s="1"/>
  <c r="M24" i="13" a="1"/>
  <c r="M24" i="13" s="1"/>
  <c r="M60" i="13" a="1"/>
  <c r="M60" i="13" s="1"/>
  <c r="M106" i="9" a="1"/>
  <c r="M106" i="9" s="1"/>
  <c r="M24" i="9" a="1"/>
  <c r="M24" i="9" s="1"/>
  <c r="M60" i="9" a="1"/>
  <c r="M60" i="9" s="1"/>
  <c r="M60" i="8" a="1"/>
  <c r="M60" i="8" s="1"/>
  <c r="M106" i="8" a="1"/>
  <c r="M106" i="8" s="1"/>
  <c r="M24" i="8" a="1"/>
  <c r="M24" i="8" s="1"/>
  <c r="Q106" i="14" a="1"/>
  <c r="Q106" i="14" s="1"/>
  <c r="Q24" i="14" a="1"/>
  <c r="Q24" i="14" s="1"/>
  <c r="Q60" i="14" a="1"/>
  <c r="Q60" i="14" s="1"/>
  <c r="Q106" i="13" a="1"/>
  <c r="Q106" i="13" s="1"/>
  <c r="Q60" i="13" a="1"/>
  <c r="Q60" i="13" s="1"/>
  <c r="Q24" i="13" a="1"/>
  <c r="Q24" i="13" s="1"/>
  <c r="Q106" i="9" a="1"/>
  <c r="Q106" i="9" s="1"/>
  <c r="Q24" i="9" a="1"/>
  <c r="Q24" i="9" s="1"/>
  <c r="Q60" i="9" a="1"/>
  <c r="Q60" i="9" s="1"/>
  <c r="Q60" i="8" a="1"/>
  <c r="Q60" i="8" s="1"/>
  <c r="Q106" i="8" a="1"/>
  <c r="Q106" i="8" s="1"/>
  <c r="Q24" i="8" a="1"/>
  <c r="Q24" i="8" s="1"/>
  <c r="K123" i="1" a="1"/>
  <c r="K123" i="1" s="1"/>
  <c r="K172" i="14" a="1"/>
  <c r="K172" i="14" s="1"/>
  <c r="K123" i="14" a="1"/>
  <c r="K123" i="14" s="1"/>
  <c r="K172" i="13" a="1"/>
  <c r="K172" i="13" s="1"/>
  <c r="K123" i="13" a="1"/>
  <c r="K123" i="13" s="1"/>
  <c r="K123" i="9" a="1"/>
  <c r="K123" i="9" s="1"/>
  <c r="K172" i="9" a="1"/>
  <c r="K172" i="9" s="1"/>
  <c r="K172" i="8" a="1"/>
  <c r="K172" i="8" s="1"/>
  <c r="K123" i="8" a="1"/>
  <c r="K123" i="8" s="1"/>
  <c r="O123" i="1" a="1"/>
  <c r="O123" i="1" s="1"/>
  <c r="O123" i="14" a="1"/>
  <c r="O123" i="14" s="1"/>
  <c r="O172" i="14" a="1"/>
  <c r="O172" i="14" s="1"/>
  <c r="O172" i="13" a="1"/>
  <c r="O172" i="13" s="1"/>
  <c r="O123" i="13" a="1"/>
  <c r="O123" i="13" s="1"/>
  <c r="O172" i="9" a="1"/>
  <c r="O172" i="9" s="1"/>
  <c r="O123" i="9" a="1"/>
  <c r="O123" i="9" s="1"/>
  <c r="O172" i="8" a="1"/>
  <c r="O172" i="8" s="1"/>
  <c r="O123" i="8" a="1"/>
  <c r="O123" i="8" s="1"/>
  <c r="K25" i="1" a="1"/>
  <c r="K25" i="1" s="1"/>
  <c r="K25" i="14" a="1"/>
  <c r="K25" i="14" s="1"/>
  <c r="K25" i="13" a="1"/>
  <c r="K25" i="13" s="1"/>
  <c r="K246" i="9" a="1"/>
  <c r="K246" i="9" s="1"/>
  <c r="K25" i="9" a="1"/>
  <c r="K25" i="9" s="1"/>
  <c r="K246" i="8" a="1"/>
  <c r="K246" i="8" s="1"/>
  <c r="K25" i="8" a="1"/>
  <c r="K25" i="8" s="1"/>
  <c r="O25" i="1" a="1"/>
  <c r="O25" i="1" s="1"/>
  <c r="O25" i="14" a="1"/>
  <c r="O25" i="14" s="1"/>
  <c r="O25" i="13" a="1"/>
  <c r="O25" i="13" s="1"/>
  <c r="O246" i="9" a="1"/>
  <c r="O246" i="9" s="1"/>
  <c r="O25" i="9" a="1"/>
  <c r="O25" i="9" s="1"/>
  <c r="O246" i="8" a="1"/>
  <c r="O246" i="8" s="1"/>
  <c r="O25" i="8" a="1"/>
  <c r="O25" i="8" s="1"/>
  <c r="I261" i="1" a="1"/>
  <c r="I261" i="1" s="1"/>
  <c r="I261" i="14" a="1"/>
  <c r="I261" i="14" s="1"/>
  <c r="I261" i="13" a="1"/>
  <c r="I261" i="13" s="1"/>
  <c r="I261" i="8" a="1"/>
  <c r="I261" i="8" s="1"/>
  <c r="M261" i="1" a="1"/>
  <c r="M261" i="1" s="1"/>
  <c r="M261" i="14" a="1"/>
  <c r="M261" i="14" s="1"/>
  <c r="M261" i="13" a="1"/>
  <c r="M261" i="13" s="1"/>
  <c r="M261" i="9" a="1"/>
  <c r="M261" i="9" s="1"/>
  <c r="M261" i="8" a="1"/>
  <c r="M261" i="8" s="1"/>
  <c r="Q261" i="1" a="1"/>
  <c r="Q261" i="1" s="1"/>
  <c r="Q261" i="14" a="1"/>
  <c r="Q261" i="14" s="1"/>
  <c r="Q261" i="13" a="1"/>
  <c r="Q261" i="13" s="1"/>
  <c r="Q261" i="9" a="1"/>
  <c r="Q261" i="9" s="1"/>
  <c r="Q261" i="8" a="1"/>
  <c r="Q261" i="8" s="1"/>
  <c r="K264" i="1" a="1"/>
  <c r="K264" i="1" s="1"/>
  <c r="K264" i="14" a="1"/>
  <c r="K264" i="14" s="1"/>
  <c r="K264" i="13" a="1"/>
  <c r="K264" i="13" s="1"/>
  <c r="K264" i="8" a="1"/>
  <c r="K264" i="8" s="1"/>
  <c r="O264" i="1" a="1"/>
  <c r="O264" i="1" s="1"/>
  <c r="O264" i="14" a="1"/>
  <c r="O264" i="14" s="1"/>
  <c r="O264" i="13" a="1"/>
  <c r="O264" i="13" s="1"/>
  <c r="O264" i="8" a="1"/>
  <c r="O264" i="8" s="1"/>
  <c r="I293" i="14"/>
  <c r="I77" i="14" a="1"/>
  <c r="I77" i="14" s="1"/>
  <c r="I293" i="13"/>
  <c r="I77" i="13" a="1"/>
  <c r="I77" i="13" s="1"/>
  <c r="I77" i="8" a="1"/>
  <c r="I77" i="8" s="1"/>
  <c r="I293" i="8"/>
  <c r="M293" i="14"/>
  <c r="M77" i="14" a="1"/>
  <c r="M77" i="14" s="1"/>
  <c r="M293" i="13"/>
  <c r="M77" i="13" a="1"/>
  <c r="M77" i="13" s="1"/>
  <c r="M293" i="9"/>
  <c r="M77" i="9" a="1"/>
  <c r="M77" i="9" s="1"/>
  <c r="M77" i="8" a="1"/>
  <c r="M77" i="8" s="1"/>
  <c r="M293" i="8"/>
  <c r="Q293" i="1"/>
  <c r="Q293" i="14"/>
  <c r="Q77" i="14" a="1"/>
  <c r="Q77" i="14" s="1"/>
  <c r="Q293" i="13"/>
  <c r="Q77" i="13" a="1"/>
  <c r="Q77" i="13" s="1"/>
  <c r="Q293" i="9"/>
  <c r="Q77" i="9" a="1"/>
  <c r="Q77" i="9" s="1"/>
  <c r="Q77" i="8" a="1"/>
  <c r="Q77" i="8" s="1"/>
  <c r="Q293" i="8"/>
  <c r="J104" i="14" a="1"/>
  <c r="J104" i="14" s="1"/>
  <c r="J7" i="14" a="1"/>
  <c r="J7" i="14" s="1"/>
  <c r="J104" i="13" a="1"/>
  <c r="J104" i="13" s="1"/>
  <c r="J7" i="13" a="1"/>
  <c r="J7" i="13" s="1"/>
  <c r="J104" i="9" a="1"/>
  <c r="J104" i="9" s="1"/>
  <c r="J7" i="9" a="1"/>
  <c r="J7" i="9" s="1"/>
  <c r="J104" i="8" a="1"/>
  <c r="J104" i="8" s="1"/>
  <c r="J7" i="8" a="1"/>
  <c r="J7" i="8" s="1"/>
  <c r="N104" i="14" a="1"/>
  <c r="N104" i="14" s="1"/>
  <c r="N7" i="14" a="1"/>
  <c r="N7" i="14" s="1"/>
  <c r="N104" i="13" a="1"/>
  <c r="N104" i="13" s="1"/>
  <c r="N7" i="13" a="1"/>
  <c r="N7" i="13" s="1"/>
  <c r="N104" i="9" a="1"/>
  <c r="N104" i="9" s="1"/>
  <c r="N7" i="9" a="1"/>
  <c r="N7" i="9" s="1"/>
  <c r="N104" i="8" a="1"/>
  <c r="N104" i="8" s="1"/>
  <c r="N7" i="8" a="1"/>
  <c r="N7" i="8" s="1"/>
  <c r="L121" i="1" a="1"/>
  <c r="L121" i="1" s="1"/>
  <c r="L170" i="14" a="1"/>
  <c r="L170" i="14" s="1"/>
  <c r="L121" i="14" a="1"/>
  <c r="L121" i="14" s="1"/>
  <c r="L121" i="13" a="1"/>
  <c r="L121" i="13" s="1"/>
  <c r="L170" i="13" a="1"/>
  <c r="L170" i="13" s="1"/>
  <c r="L170" i="9" a="1"/>
  <c r="L170" i="9" s="1"/>
  <c r="L121" i="9" a="1"/>
  <c r="L121" i="9" s="1"/>
  <c r="L170" i="8" a="1"/>
  <c r="L170" i="8" s="1"/>
  <c r="L121" i="8" a="1"/>
  <c r="L121" i="8" s="1"/>
  <c r="P121" i="1" a="1"/>
  <c r="P121" i="1" s="1"/>
  <c r="P170" i="14" a="1"/>
  <c r="P170" i="14" s="1"/>
  <c r="P121" i="14" a="1"/>
  <c r="P121" i="14" s="1"/>
  <c r="P121" i="13" a="1"/>
  <c r="P121" i="13" s="1"/>
  <c r="P170" i="13" a="1"/>
  <c r="P170" i="13" s="1"/>
  <c r="P170" i="9" a="1"/>
  <c r="P170" i="9" s="1"/>
  <c r="P121" i="9" a="1"/>
  <c r="P121" i="9" s="1"/>
  <c r="P170" i="8" a="1"/>
  <c r="P170" i="8" s="1"/>
  <c r="P121" i="8" a="1"/>
  <c r="P121" i="8" s="1"/>
  <c r="J240" i="1" a="1"/>
  <c r="J240" i="1" s="1"/>
  <c r="J240" i="14" a="1"/>
  <c r="J240" i="14" s="1"/>
  <c r="J240" i="13" a="1"/>
  <c r="J240" i="13" s="1"/>
  <c r="J240" i="9" a="1"/>
  <c r="J240" i="9" s="1"/>
  <c r="J240" i="8" a="1"/>
  <c r="J240" i="8" s="1"/>
  <c r="N240" i="1" a="1"/>
  <c r="N240" i="1" s="1"/>
  <c r="N240" i="14" a="1"/>
  <c r="N240" i="14" s="1"/>
  <c r="N240" i="13" a="1"/>
  <c r="N240" i="13" s="1"/>
  <c r="N240" i="9" a="1"/>
  <c r="N240" i="9" s="1"/>
  <c r="N240" i="8" a="1"/>
  <c r="N240" i="8" s="1"/>
  <c r="J256" i="14" a="1"/>
  <c r="J256" i="14" s="1"/>
  <c r="J47" i="14" a="1"/>
  <c r="J47" i="14" s="1"/>
  <c r="J256" i="13" a="1"/>
  <c r="J256" i="13" s="1"/>
  <c r="J47" i="13" a="1"/>
  <c r="J47" i="13" s="1"/>
  <c r="J256" i="8" a="1"/>
  <c r="J256" i="8" s="1"/>
  <c r="J47" i="8" a="1"/>
  <c r="J47" i="8" s="1"/>
  <c r="N256" i="14" a="1"/>
  <c r="N256" i="14" s="1"/>
  <c r="N47" i="14" a="1"/>
  <c r="N47" i="14" s="1"/>
  <c r="N256" i="13" a="1"/>
  <c r="N256" i="13" s="1"/>
  <c r="N47" i="13" a="1"/>
  <c r="N47" i="13" s="1"/>
  <c r="N256" i="8" a="1"/>
  <c r="N256" i="8" s="1"/>
  <c r="N47" i="8" a="1"/>
  <c r="N47" i="8" s="1"/>
  <c r="J295" i="1"/>
  <c r="J295" i="14"/>
  <c r="J295" i="13"/>
  <c r="J295" i="9"/>
  <c r="J295" i="8"/>
  <c r="N295" i="1"/>
  <c r="N295" i="14"/>
  <c r="N295" i="13"/>
  <c r="N295" i="9"/>
  <c r="N295" i="8"/>
  <c r="L72" i="1" a="1"/>
  <c r="L72" i="1" s="1"/>
  <c r="L72" i="14" a="1"/>
  <c r="L72" i="14" s="1"/>
  <c r="L72" i="13" a="1"/>
  <c r="L72" i="13" s="1"/>
  <c r="L72" i="9" a="1"/>
  <c r="L72" i="9" s="1"/>
  <c r="L72" i="8" a="1"/>
  <c r="L72" i="8" s="1"/>
  <c r="P72" i="1" a="1"/>
  <c r="P72" i="1" s="1"/>
  <c r="P72" i="14" a="1"/>
  <c r="P72" i="14" s="1"/>
  <c r="P72" i="13" a="1"/>
  <c r="P72" i="13" s="1"/>
  <c r="P72" i="9" a="1"/>
  <c r="P72" i="9" s="1"/>
  <c r="P72" i="8" a="1"/>
  <c r="P72" i="8" s="1"/>
  <c r="J116" i="1" a="1"/>
  <c r="J116" i="1" s="1"/>
  <c r="J169" i="14" a="1"/>
  <c r="J169" i="14" s="1"/>
  <c r="J116" i="14" a="1"/>
  <c r="J116" i="14" s="1"/>
  <c r="J169" i="13" a="1"/>
  <c r="J169" i="13" s="1"/>
  <c r="J116" i="13" a="1"/>
  <c r="J116" i="13" s="1"/>
  <c r="J116" i="9" a="1"/>
  <c r="J116" i="9" s="1"/>
  <c r="J169" i="9" a="1"/>
  <c r="J169" i="9" s="1"/>
  <c r="J169" i="8" a="1"/>
  <c r="J169" i="8" s="1"/>
  <c r="J116" i="8" a="1"/>
  <c r="J116" i="8" s="1"/>
  <c r="N116" i="1" a="1"/>
  <c r="N116" i="1" s="1"/>
  <c r="N116" i="14" a="1"/>
  <c r="N116" i="14" s="1"/>
  <c r="N169" i="14" a="1"/>
  <c r="N169" i="14" s="1"/>
  <c r="N169" i="13" a="1"/>
  <c r="N169" i="13" s="1"/>
  <c r="N116" i="13" a="1"/>
  <c r="N116" i="13" s="1"/>
  <c r="N116" i="9" a="1"/>
  <c r="N116" i="9" s="1"/>
  <c r="N169" i="9" a="1"/>
  <c r="N169" i="9" s="1"/>
  <c r="N169" i="8" a="1"/>
  <c r="N169" i="8" s="1"/>
  <c r="N116" i="8" a="1"/>
  <c r="N116" i="8" s="1"/>
  <c r="L41" i="14" a="1"/>
  <c r="L41" i="14" s="1"/>
  <c r="L41" i="13" a="1"/>
  <c r="L41" i="13" s="1"/>
  <c r="L266" i="9" a="1"/>
  <c r="L266" i="9" s="1"/>
  <c r="L41" i="9" a="1"/>
  <c r="L41" i="9" s="1"/>
  <c r="L266" i="8" a="1"/>
  <c r="L266" i="8" s="1"/>
  <c r="L41" i="8" a="1"/>
  <c r="L41" i="8" s="1"/>
  <c r="P41" i="14" a="1"/>
  <c r="P41" i="14" s="1"/>
  <c r="P41" i="13" a="1"/>
  <c r="P41" i="13" s="1"/>
  <c r="P266" i="9" a="1"/>
  <c r="P266" i="9" s="1"/>
  <c r="P41" i="9" a="1"/>
  <c r="P41" i="9" s="1"/>
  <c r="P266" i="8" a="1"/>
  <c r="P266" i="8" s="1"/>
  <c r="P41" i="8" a="1"/>
  <c r="P41" i="8" s="1"/>
  <c r="J50" i="1" a="1"/>
  <c r="J50" i="1" s="1"/>
  <c r="J50" i="14" a="1"/>
  <c r="J50" i="14" s="1"/>
  <c r="J50" i="13" a="1"/>
  <c r="J50" i="13" s="1"/>
  <c r="J50" i="9" a="1"/>
  <c r="J50" i="9" s="1"/>
  <c r="J50" i="8" a="1"/>
  <c r="J50" i="8" s="1"/>
  <c r="N50" i="1" a="1"/>
  <c r="N50" i="1" s="1"/>
  <c r="N50" i="14" a="1"/>
  <c r="N50" i="14" s="1"/>
  <c r="N50" i="13" a="1"/>
  <c r="N50" i="13" s="1"/>
  <c r="N50" i="9" a="1"/>
  <c r="N50" i="9" s="1"/>
  <c r="N50" i="8" a="1"/>
  <c r="N50" i="8" s="1"/>
  <c r="J101" i="1" a="1"/>
  <c r="J101" i="1" s="1"/>
  <c r="J101" i="14" a="1"/>
  <c r="J101" i="14" s="1"/>
  <c r="J101" i="13" a="1"/>
  <c r="J101" i="13" s="1"/>
  <c r="J101" i="8" a="1"/>
  <c r="J101" i="8" s="1"/>
  <c r="N101" i="1" a="1"/>
  <c r="N101" i="1" s="1"/>
  <c r="N101" i="14" a="1"/>
  <c r="N101" i="14" s="1"/>
  <c r="N101" i="13" a="1"/>
  <c r="N101" i="13" s="1"/>
  <c r="N101" i="8" a="1"/>
  <c r="N101" i="8" s="1"/>
  <c r="J283" i="14"/>
  <c r="J135" i="14" a="1"/>
  <c r="J135" i="14" s="1"/>
  <c r="J135" i="13" a="1"/>
  <c r="J135" i="13" s="1"/>
  <c r="J283" i="13"/>
  <c r="J283" i="9"/>
  <c r="J128" i="9" a="1"/>
  <c r="J128" i="9" s="1"/>
  <c r="J129" i="9" s="1"/>
  <c r="J137" i="9" a="1"/>
  <c r="J137" i="9" s="1"/>
  <c r="J138" i="9" s="1"/>
  <c r="J137" i="8" a="1"/>
  <c r="J137" i="8" s="1"/>
  <c r="J128" i="8" a="1"/>
  <c r="J128" i="8" s="1"/>
  <c r="J283" i="8"/>
  <c r="J135" i="8" a="1"/>
  <c r="J135" i="8" s="1"/>
  <c r="N283" i="14"/>
  <c r="N135" i="14" a="1"/>
  <c r="N135" i="14" s="1"/>
  <c r="N283" i="13"/>
  <c r="N135" i="13" a="1"/>
  <c r="N135" i="13" s="1"/>
  <c r="N283" i="9"/>
  <c r="N137" i="9" a="1"/>
  <c r="N137" i="9" s="1"/>
  <c r="N128" i="9" a="1"/>
  <c r="N128" i="9" s="1"/>
  <c r="N128" i="8" a="1"/>
  <c r="N128" i="8" s="1"/>
  <c r="N137" i="8" a="1"/>
  <c r="N137" i="8" s="1"/>
  <c r="N283" i="8"/>
  <c r="N135" i="8" a="1"/>
  <c r="N135" i="8" s="1"/>
  <c r="L118" i="1" a="1"/>
  <c r="L118" i="1" s="1"/>
  <c r="L167" i="14" a="1"/>
  <c r="L167" i="14" s="1"/>
  <c r="L118" i="14" a="1"/>
  <c r="L118" i="14" s="1"/>
  <c r="L167" i="13" a="1"/>
  <c r="L167" i="13" s="1"/>
  <c r="L118" i="13" a="1"/>
  <c r="L118" i="13" s="1"/>
  <c r="L167" i="9" a="1"/>
  <c r="L167" i="9" s="1"/>
  <c r="L118" i="9" a="1"/>
  <c r="L118" i="9" s="1"/>
  <c r="L118" i="8" a="1"/>
  <c r="L118" i="8" s="1"/>
  <c r="L167" i="8" a="1"/>
  <c r="L167" i="8" s="1"/>
  <c r="P118" i="1" a="1"/>
  <c r="P118" i="1" s="1"/>
  <c r="P118" i="14" a="1"/>
  <c r="P118" i="14" s="1"/>
  <c r="P167" i="14" a="1"/>
  <c r="P167" i="14" s="1"/>
  <c r="P118" i="13" a="1"/>
  <c r="P118" i="13" s="1"/>
  <c r="P167" i="13" a="1"/>
  <c r="P167" i="13" s="1"/>
  <c r="P167" i="9" a="1"/>
  <c r="P167" i="9" s="1"/>
  <c r="P118" i="9" a="1"/>
  <c r="P118" i="9" s="1"/>
  <c r="P118" i="8" a="1"/>
  <c r="P118" i="8" s="1"/>
  <c r="P167" i="8" a="1"/>
  <c r="P167" i="8" s="1"/>
  <c r="J105" i="14" a="1"/>
  <c r="J105" i="14" s="1"/>
  <c r="J19" i="14" a="1"/>
  <c r="J19" i="14" s="1"/>
  <c r="J105" i="13" a="1"/>
  <c r="J105" i="13" s="1"/>
  <c r="J19" i="13" a="1"/>
  <c r="J19" i="13" s="1"/>
  <c r="J105" i="9" a="1"/>
  <c r="J105" i="9" s="1"/>
  <c r="J19" i="9" a="1"/>
  <c r="J19" i="9" s="1"/>
  <c r="J105" i="8" a="1"/>
  <c r="J105" i="8" s="1"/>
  <c r="J19" i="8" a="1"/>
  <c r="J19" i="8" s="1"/>
  <c r="N105" i="14" a="1"/>
  <c r="N105" i="14" s="1"/>
  <c r="N19" i="14" a="1"/>
  <c r="N19" i="14" s="1"/>
  <c r="N105" i="13" a="1"/>
  <c r="N105" i="13" s="1"/>
  <c r="N19" i="13" a="1"/>
  <c r="N19" i="13" s="1"/>
  <c r="N105" i="9" a="1"/>
  <c r="N105" i="9" s="1"/>
  <c r="N19" i="9" a="1"/>
  <c r="N19" i="9" s="1"/>
  <c r="N105" i="8" a="1"/>
  <c r="N105" i="8" s="1"/>
  <c r="N19" i="8" a="1"/>
  <c r="N19" i="8" s="1"/>
  <c r="L294" i="14"/>
  <c r="L70" i="14" a="1"/>
  <c r="L70" i="14" s="1"/>
  <c r="L294" i="13"/>
  <c r="L70" i="13" a="1"/>
  <c r="L70" i="13" s="1"/>
  <c r="L294" i="9"/>
  <c r="L294" i="8"/>
  <c r="L70" i="8" a="1"/>
  <c r="L70" i="8" s="1"/>
  <c r="P294" i="14"/>
  <c r="P70" i="14" a="1"/>
  <c r="P70" i="14" s="1"/>
  <c r="P294" i="13"/>
  <c r="P70" i="13" a="1"/>
  <c r="P70" i="13" s="1"/>
  <c r="P294" i="9"/>
  <c r="P294" i="8"/>
  <c r="P70" i="8" a="1"/>
  <c r="P70" i="8" s="1"/>
  <c r="J239" i="14" a="1"/>
  <c r="J239" i="14" s="1"/>
  <c r="J6" i="14" a="1"/>
  <c r="J6" i="14" s="1"/>
  <c r="J239" i="13" a="1"/>
  <c r="J239" i="13" s="1"/>
  <c r="J6" i="13" a="1"/>
  <c r="J6" i="13" s="1"/>
  <c r="J6" i="9" a="1"/>
  <c r="J6" i="9" s="1"/>
  <c r="J239" i="8" a="1"/>
  <c r="J239" i="8" s="1"/>
  <c r="J6" i="8" a="1"/>
  <c r="J6" i="8" s="1"/>
  <c r="N239" i="14" a="1"/>
  <c r="N239" i="14" s="1"/>
  <c r="N6" i="14" a="1"/>
  <c r="N6" i="14" s="1"/>
  <c r="N239" i="13" a="1"/>
  <c r="N239" i="13" s="1"/>
  <c r="N6" i="13" a="1"/>
  <c r="N6" i="13" s="1"/>
  <c r="N6" i="9" a="1"/>
  <c r="N6" i="9" s="1"/>
  <c r="N239" i="8" a="1"/>
  <c r="N239" i="8" s="1"/>
  <c r="N6" i="8" a="1"/>
  <c r="N6" i="8" s="1"/>
  <c r="L8" i="1" a="1"/>
  <c r="L8" i="1" s="1"/>
  <c r="L8" i="14" a="1"/>
  <c r="L8" i="14" s="1"/>
  <c r="L8" i="13" a="1"/>
  <c r="L8" i="13" s="1"/>
  <c r="L8" i="9" a="1"/>
  <c r="L8" i="9" s="1"/>
  <c r="L8" i="8" a="1"/>
  <c r="L8" i="8" s="1"/>
  <c r="P8" i="1" a="1"/>
  <c r="P8" i="1" s="1"/>
  <c r="P8" i="14" a="1"/>
  <c r="P8" i="14" s="1"/>
  <c r="P8" i="13" a="1"/>
  <c r="P8" i="13" s="1"/>
  <c r="P8" i="9" a="1"/>
  <c r="P8" i="9" s="1"/>
  <c r="P8" i="8" a="1"/>
  <c r="P8" i="8" s="1"/>
  <c r="L9" i="1" a="1"/>
  <c r="L9" i="1" s="1"/>
  <c r="L9" i="14" a="1"/>
  <c r="L9" i="14" s="1"/>
  <c r="L9" i="13" a="1"/>
  <c r="L9" i="13" s="1"/>
  <c r="L9" i="9" a="1"/>
  <c r="L9" i="9" s="1"/>
  <c r="L9" i="8" a="1"/>
  <c r="L9" i="8" s="1"/>
  <c r="P9" i="1" a="1"/>
  <c r="P9" i="1" s="1"/>
  <c r="P9" i="14" a="1"/>
  <c r="P9" i="14" s="1"/>
  <c r="P9" i="13" a="1"/>
  <c r="P9" i="13" s="1"/>
  <c r="P9" i="9" a="1"/>
  <c r="P9" i="9" s="1"/>
  <c r="P9" i="8" a="1"/>
  <c r="P9" i="8" s="1"/>
  <c r="J2" i="1" a="1"/>
  <c r="J2" i="1" s="1"/>
  <c r="J2" i="8" a="1"/>
  <c r="J2" i="8" s="1"/>
  <c r="N2" i="1" a="1"/>
  <c r="N2" i="1" s="1"/>
  <c r="N2" i="8" a="1"/>
  <c r="N2" i="8" s="1"/>
  <c r="L260" i="1" a="1"/>
  <c r="L260" i="1" s="1"/>
  <c r="L260" i="14" a="1"/>
  <c r="L260" i="14" s="1"/>
  <c r="L260" i="13" a="1"/>
  <c r="L260" i="13" s="1"/>
  <c r="L260" i="8" a="1"/>
  <c r="L260" i="8" s="1"/>
  <c r="P260" i="1" a="1"/>
  <c r="P260" i="1" s="1"/>
  <c r="P260" i="14" a="1"/>
  <c r="P260" i="14" s="1"/>
  <c r="P260" i="13" a="1"/>
  <c r="P260" i="13" s="1"/>
  <c r="P260" i="8" a="1"/>
  <c r="P260" i="8" s="1"/>
  <c r="L268" i="1" a="1"/>
  <c r="L268" i="1" s="1"/>
  <c r="L268" i="9" a="1"/>
  <c r="L268" i="9" s="1"/>
  <c r="L220" i="9" a="1"/>
  <c r="L220" i="9" s="1"/>
  <c r="L220" i="8" a="1"/>
  <c r="L220" i="8" s="1"/>
  <c r="L268" i="8" a="1"/>
  <c r="L268" i="8" s="1"/>
  <c r="P268" i="1" a="1"/>
  <c r="P268" i="1" s="1"/>
  <c r="P268" i="9" a="1"/>
  <c r="P268" i="9" s="1"/>
  <c r="P220" i="9" a="1"/>
  <c r="P220" i="9" s="1"/>
  <c r="P220" i="8" a="1"/>
  <c r="P220" i="8" s="1"/>
  <c r="P268" i="8" a="1"/>
  <c r="P268" i="8" s="1"/>
  <c r="J103" i="14" a="1"/>
  <c r="J103" i="14" s="1"/>
  <c r="J21" i="14" a="1"/>
  <c r="J21" i="14" s="1"/>
  <c r="J103" i="13" a="1"/>
  <c r="J103" i="13" s="1"/>
  <c r="J21" i="13" a="1"/>
  <c r="J21" i="13" s="1"/>
  <c r="J103" i="9" a="1"/>
  <c r="J103" i="9" s="1"/>
  <c r="J21" i="9" a="1"/>
  <c r="J21" i="9" s="1"/>
  <c r="J103" i="8" a="1"/>
  <c r="J103" i="8" s="1"/>
  <c r="J21" i="8" a="1"/>
  <c r="J21" i="8" s="1"/>
  <c r="N103" i="14" a="1"/>
  <c r="N103" i="14" s="1"/>
  <c r="N21" i="14" a="1"/>
  <c r="N21" i="14" s="1"/>
  <c r="N103" i="13" a="1"/>
  <c r="N103" i="13" s="1"/>
  <c r="N21" i="13" a="1"/>
  <c r="N21" i="13" s="1"/>
  <c r="N103" i="9" a="1"/>
  <c r="N103" i="9" s="1"/>
  <c r="N21" i="9" a="1"/>
  <c r="N21" i="9" s="1"/>
  <c r="N103" i="8" a="1"/>
  <c r="N103" i="8" s="1"/>
  <c r="N21" i="8" a="1"/>
  <c r="N21" i="8" s="1"/>
  <c r="L20" i="14" a="1"/>
  <c r="L20" i="14" s="1"/>
  <c r="L20" i="13" a="1"/>
  <c r="L20" i="13" s="1"/>
  <c r="L259" i="9" a="1"/>
  <c r="L259" i="9" s="1"/>
  <c r="L20" i="9" a="1"/>
  <c r="L20" i="9" s="1"/>
  <c r="L259" i="8" a="1"/>
  <c r="L259" i="8" s="1"/>
  <c r="L20" i="8" a="1"/>
  <c r="L20" i="8" s="1"/>
  <c r="P20" i="14" a="1"/>
  <c r="P20" i="14" s="1"/>
  <c r="P20" i="13" a="1"/>
  <c r="P20" i="13" s="1"/>
  <c r="P259" i="9" a="1"/>
  <c r="P259" i="9" s="1"/>
  <c r="P20" i="9" a="1"/>
  <c r="P20" i="9" s="1"/>
  <c r="P259" i="8" a="1"/>
  <c r="P259" i="8" s="1"/>
  <c r="P20" i="8" a="1"/>
  <c r="P20" i="8" s="1"/>
  <c r="J173" i="1" a="1"/>
  <c r="J173" i="1" s="1"/>
  <c r="J173" i="14" a="1"/>
  <c r="J173" i="14" s="1"/>
  <c r="J119" i="14" a="1"/>
  <c r="J119" i="14" s="1"/>
  <c r="J173" i="13" a="1"/>
  <c r="J173" i="13" s="1"/>
  <c r="J119" i="13" a="1"/>
  <c r="J119" i="13" s="1"/>
  <c r="J173" i="9" a="1"/>
  <c r="J173" i="9" s="1"/>
  <c r="J119" i="9" a="1"/>
  <c r="J119" i="9" s="1"/>
  <c r="J119" i="8" a="1"/>
  <c r="J119" i="8" s="1"/>
  <c r="J173" i="8" a="1"/>
  <c r="J173" i="8" s="1"/>
  <c r="N119" i="1" a="1"/>
  <c r="N119" i="1" s="1"/>
  <c r="N173" i="14" a="1"/>
  <c r="N173" i="14" s="1"/>
  <c r="N119" i="14" a="1"/>
  <c r="N119" i="14" s="1"/>
  <c r="N173" i="13" a="1"/>
  <c r="N173" i="13" s="1"/>
  <c r="N119" i="13" a="1"/>
  <c r="N119" i="13" s="1"/>
  <c r="N173" i="9" a="1"/>
  <c r="N173" i="9" s="1"/>
  <c r="N119" i="9" a="1"/>
  <c r="N119" i="9" s="1"/>
  <c r="N119" i="8" a="1"/>
  <c r="N119" i="8" s="1"/>
  <c r="N173" i="8" a="1"/>
  <c r="N173" i="8" s="1"/>
  <c r="L263" i="1" a="1"/>
  <c r="L263" i="1" s="1"/>
  <c r="L263" i="9" a="1"/>
  <c r="L263" i="9" s="1"/>
  <c r="L263" i="8" a="1"/>
  <c r="L263" i="8" s="1"/>
  <c r="P263" i="1" a="1"/>
  <c r="P263" i="1" s="1"/>
  <c r="P263" i="9" a="1"/>
  <c r="P263" i="9" s="1"/>
  <c r="P263" i="8" a="1"/>
  <c r="P263" i="8" s="1"/>
  <c r="J291" i="14"/>
  <c r="J79" i="14" a="1"/>
  <c r="J79" i="14" s="1"/>
  <c r="J291" i="13"/>
  <c r="J79" i="13" a="1"/>
  <c r="J79" i="13" s="1"/>
  <c r="J291" i="9"/>
  <c r="J79" i="9" a="1"/>
  <c r="J79" i="9" s="1"/>
  <c r="J291" i="8"/>
  <c r="J79" i="8" a="1"/>
  <c r="J79" i="8" s="1"/>
  <c r="N291" i="14"/>
  <c r="N79" i="14" a="1"/>
  <c r="N79" i="14" s="1"/>
  <c r="N291" i="13"/>
  <c r="N79" i="13" a="1"/>
  <c r="N79" i="13" s="1"/>
  <c r="N291" i="9"/>
  <c r="N79" i="9" a="1"/>
  <c r="N79" i="9" s="1"/>
  <c r="N291" i="8"/>
  <c r="N79" i="8" a="1"/>
  <c r="N79" i="8" s="1"/>
  <c r="J71" i="1" a="1"/>
  <c r="J71" i="1" s="1"/>
  <c r="J71" i="14" a="1"/>
  <c r="J71" i="14" s="1"/>
  <c r="J71" i="13" a="1"/>
  <c r="J71" i="13" s="1"/>
  <c r="J71" i="9" a="1"/>
  <c r="J71" i="9" s="1"/>
  <c r="J71" i="8" a="1"/>
  <c r="J71" i="8" s="1"/>
  <c r="N71" i="1" a="1"/>
  <c r="N71" i="1" s="1"/>
  <c r="N71" i="14" a="1"/>
  <c r="N71" i="14" s="1"/>
  <c r="N71" i="13" a="1"/>
  <c r="N71" i="13" s="1"/>
  <c r="N71" i="9" a="1"/>
  <c r="N71" i="9" s="1"/>
  <c r="N71" i="8" a="1"/>
  <c r="N71" i="8" s="1"/>
  <c r="I165" i="8" a="1"/>
  <c r="I165" i="8" s="1"/>
  <c r="I114" i="8" a="1"/>
  <c r="I114" i="8" s="1"/>
  <c r="M165" i="9" a="1"/>
  <c r="M165" i="9" s="1"/>
  <c r="M114" i="9" a="1"/>
  <c r="M114" i="9" s="1"/>
  <c r="M165" i="8" a="1"/>
  <c r="M165" i="8" s="1"/>
  <c r="M114" i="8" a="1"/>
  <c r="M114" i="8" s="1"/>
  <c r="Q165" i="9" a="1"/>
  <c r="Q165" i="9" s="1"/>
  <c r="Q114" i="9" a="1"/>
  <c r="Q114" i="9" s="1"/>
  <c r="Q165" i="8" a="1"/>
  <c r="Q165" i="8" s="1"/>
  <c r="Q114" i="8" a="1"/>
  <c r="Q114" i="8" s="1"/>
  <c r="K3" i="1" a="1"/>
  <c r="K3" i="1" s="1"/>
  <c r="K223" i="14" a="1"/>
  <c r="K223" i="14" s="1"/>
  <c r="K3" i="14" a="1"/>
  <c r="K3" i="14" s="1"/>
  <c r="K223" i="13" a="1"/>
  <c r="K223" i="13" s="1"/>
  <c r="K3" i="13" a="1"/>
  <c r="K3" i="13" s="1"/>
  <c r="K223" i="8" a="1"/>
  <c r="K223" i="8" s="1"/>
  <c r="K3" i="8" a="1"/>
  <c r="K3" i="8" s="1"/>
  <c r="O3" i="1" a="1"/>
  <c r="O3" i="1" s="1"/>
  <c r="O223" i="14" a="1"/>
  <c r="O223" i="14" s="1"/>
  <c r="O3" i="14" a="1"/>
  <c r="O3" i="14" s="1"/>
  <c r="O223" i="13" a="1"/>
  <c r="O223" i="13" s="1"/>
  <c r="O3" i="13" a="1"/>
  <c r="O3" i="13" s="1"/>
  <c r="O223" i="8" a="1"/>
  <c r="O223" i="8" s="1"/>
  <c r="O3" i="8" a="1"/>
  <c r="O3" i="8" s="1"/>
  <c r="I112" i="14" a="1"/>
  <c r="I112" i="14" s="1"/>
  <c r="I98" i="14" a="1"/>
  <c r="I98" i="14" s="1"/>
  <c r="I98" i="13" a="1"/>
  <c r="I98" i="13" s="1"/>
  <c r="I112" i="13" a="1"/>
  <c r="I112" i="13" s="1"/>
  <c r="I69" i="8" a="1"/>
  <c r="I69" i="8" s="1"/>
  <c r="I112" i="8" a="1"/>
  <c r="I112" i="8" s="1"/>
  <c r="I98" i="8" a="1"/>
  <c r="I98" i="8" s="1"/>
  <c r="M98" i="14" a="1"/>
  <c r="M98" i="14" s="1"/>
  <c r="M112" i="14" a="1"/>
  <c r="M112" i="14" s="1"/>
  <c r="M112" i="13" a="1"/>
  <c r="M112" i="13" s="1"/>
  <c r="M98" i="13" a="1"/>
  <c r="M98" i="13" s="1"/>
  <c r="M112" i="9" a="1"/>
  <c r="M112" i="9" s="1"/>
  <c r="M98" i="9" a="1"/>
  <c r="M98" i="9" s="1"/>
  <c r="M69" i="9" a="1"/>
  <c r="M69" i="9" s="1"/>
  <c r="M69" i="8" a="1"/>
  <c r="M69" i="8" s="1"/>
  <c r="M112" i="8" a="1"/>
  <c r="M112" i="8" s="1"/>
  <c r="M98" i="8" a="1"/>
  <c r="M98" i="8" s="1"/>
  <c r="Q98" i="14" a="1"/>
  <c r="Q98" i="14" s="1"/>
  <c r="Q112" i="14" a="1"/>
  <c r="Q112" i="14" s="1"/>
  <c r="Q112" i="13" a="1"/>
  <c r="Q112" i="13" s="1"/>
  <c r="Q98" i="13" a="1"/>
  <c r="Q98" i="13" s="1"/>
  <c r="Q112" i="9" a="1"/>
  <c r="Q112" i="9" s="1"/>
  <c r="Q69" i="9" a="1"/>
  <c r="Q69" i="9" s="1"/>
  <c r="Q98" i="9" a="1"/>
  <c r="Q98" i="9" s="1"/>
  <c r="Q69" i="8" a="1"/>
  <c r="Q69" i="8" s="1"/>
  <c r="Q112" i="8" a="1"/>
  <c r="Q112" i="8" s="1"/>
  <c r="Q98" i="8" a="1"/>
  <c r="Q98" i="8" s="1"/>
  <c r="K117" i="1" a="1"/>
  <c r="K117" i="1" s="1"/>
  <c r="K117" i="14" a="1"/>
  <c r="K117" i="14" s="1"/>
  <c r="K115" i="14" a="1"/>
  <c r="K115" i="14" s="1"/>
  <c r="K168" i="14" a="1"/>
  <c r="K168" i="14" s="1"/>
  <c r="K166" i="14" a="1"/>
  <c r="K166" i="14" s="1"/>
  <c r="K166" i="13" a="1"/>
  <c r="K166" i="13" s="1"/>
  <c r="K117" i="13" a="1"/>
  <c r="K117" i="13" s="1"/>
  <c r="K115" i="13" a="1"/>
  <c r="K115" i="13" s="1"/>
  <c r="K168" i="13" a="1"/>
  <c r="K168" i="13" s="1"/>
  <c r="K168" i="9" a="1"/>
  <c r="K168" i="9" s="1"/>
  <c r="K117" i="9" a="1"/>
  <c r="K117" i="9" s="1"/>
  <c r="K168" i="8" a="1"/>
  <c r="K168" i="8" s="1"/>
  <c r="K166" i="8" a="1"/>
  <c r="K166" i="8" s="1"/>
  <c r="K117" i="8" a="1"/>
  <c r="K117" i="8" s="1"/>
  <c r="K115" i="8" a="1"/>
  <c r="K115" i="8" s="1"/>
  <c r="O117" i="1" a="1"/>
  <c r="O117" i="1" s="1"/>
  <c r="O166" i="14" a="1"/>
  <c r="O166" i="14" s="1"/>
  <c r="O168" i="14" a="1"/>
  <c r="O168" i="14" s="1"/>
  <c r="O117" i="14" a="1"/>
  <c r="O117" i="14" s="1"/>
  <c r="O115" i="14" a="1"/>
  <c r="O115" i="14" s="1"/>
  <c r="O166" i="13" a="1"/>
  <c r="O166" i="13" s="1"/>
  <c r="O115" i="13" a="1"/>
  <c r="O115" i="13" s="1"/>
  <c r="O117" i="13" a="1"/>
  <c r="O117" i="13" s="1"/>
  <c r="O168" i="13" a="1"/>
  <c r="O168" i="13" s="1"/>
  <c r="O168" i="9" a="1"/>
  <c r="O168" i="9" s="1"/>
  <c r="O117" i="9" a="1"/>
  <c r="O117" i="9" s="1"/>
  <c r="O168" i="8" a="1"/>
  <c r="O168" i="8" s="1"/>
  <c r="O166" i="8" a="1"/>
  <c r="O166" i="8" s="1"/>
  <c r="O117" i="8" a="1"/>
  <c r="O117" i="8" s="1"/>
  <c r="O115" i="8" a="1"/>
  <c r="O115" i="8" s="1"/>
  <c r="I4" i="1" a="1"/>
  <c r="I4" i="1" s="1"/>
  <c r="I4" i="14" a="1"/>
  <c r="I4" i="14" s="1"/>
  <c r="I4" i="13" a="1"/>
  <c r="I4" i="13" s="1"/>
  <c r="I4" i="8" a="1"/>
  <c r="I4" i="8" s="1"/>
  <c r="M4" i="1" a="1"/>
  <c r="M4" i="1" s="1"/>
  <c r="M4" i="14" a="1"/>
  <c r="M4" i="14" s="1"/>
  <c r="M4" i="13" a="1"/>
  <c r="M4" i="13" s="1"/>
  <c r="M4" i="9" a="1"/>
  <c r="M4" i="9" s="1"/>
  <c r="M4" i="8" a="1"/>
  <c r="M4" i="8" s="1"/>
  <c r="Q4" i="1" a="1"/>
  <c r="Q4" i="1" s="1"/>
  <c r="Q4" i="14" a="1"/>
  <c r="Q4" i="14" s="1"/>
  <c r="Q4" i="13" a="1"/>
  <c r="Q4" i="13" s="1"/>
  <c r="Q4" i="9" a="1"/>
  <c r="Q4" i="9" s="1"/>
  <c r="Q4" i="8" a="1"/>
  <c r="Q4" i="8" s="1"/>
  <c r="J141" i="1" a="1"/>
  <c r="J141" i="1" s="1"/>
  <c r="J141" i="14" a="1"/>
  <c r="J141" i="14" s="1"/>
  <c r="J90" i="14" a="1"/>
  <c r="J90" i="14" s="1"/>
  <c r="J26" i="14" a="1"/>
  <c r="J26" i="14" s="1"/>
  <c r="J141" i="13" a="1"/>
  <c r="J141" i="13" s="1"/>
  <c r="J90" i="13" a="1"/>
  <c r="J90" i="13" s="1"/>
  <c r="J26" i="13" a="1"/>
  <c r="J26" i="13" s="1"/>
  <c r="J141" i="9" a="1"/>
  <c r="J141" i="9" s="1"/>
  <c r="J26" i="9" a="1"/>
  <c r="J26" i="9" s="1"/>
  <c r="J90" i="9" a="1"/>
  <c r="J90" i="9" s="1"/>
  <c r="J90" i="8" a="1"/>
  <c r="J90" i="8" s="1"/>
  <c r="J141" i="8" a="1"/>
  <c r="J141" i="8" s="1"/>
  <c r="J26" i="8" a="1"/>
  <c r="J26" i="8" s="1"/>
  <c r="N141" i="1" a="1"/>
  <c r="N141" i="1" s="1"/>
  <c r="N90" i="14" a="1"/>
  <c r="N90" i="14" s="1"/>
  <c r="N141" i="14" a="1"/>
  <c r="N141" i="14" s="1"/>
  <c r="N26" i="14" a="1"/>
  <c r="N26" i="14" s="1"/>
  <c r="N141" i="13" a="1"/>
  <c r="N141" i="13" s="1"/>
  <c r="N90" i="13" a="1"/>
  <c r="N90" i="13" s="1"/>
  <c r="N26" i="13" a="1"/>
  <c r="N26" i="13" s="1"/>
  <c r="N141" i="9" a="1"/>
  <c r="N141" i="9" s="1"/>
  <c r="N26" i="9" a="1"/>
  <c r="N26" i="9" s="1"/>
  <c r="N90" i="9" a="1"/>
  <c r="N90" i="9" s="1"/>
  <c r="N90" i="8" a="1"/>
  <c r="N90" i="8" s="1"/>
  <c r="N141" i="8" a="1"/>
  <c r="N141" i="8" s="1"/>
  <c r="N26" i="8" a="1"/>
  <c r="N26" i="8" s="1"/>
  <c r="K91" i="1" a="1"/>
  <c r="K91" i="1" s="1"/>
  <c r="K284" i="14"/>
  <c r="K150" i="14" a="1"/>
  <c r="K150" i="14" s="1"/>
  <c r="K91" i="14" a="1"/>
  <c r="K91" i="14" s="1"/>
  <c r="K27" i="14" a="1"/>
  <c r="K27" i="14" s="1"/>
  <c r="K284" i="13"/>
  <c r="K150" i="13" a="1"/>
  <c r="K150" i="13" s="1"/>
  <c r="K91" i="13" a="1"/>
  <c r="K91" i="13" s="1"/>
  <c r="K27" i="13" a="1"/>
  <c r="K27" i="13" s="1"/>
  <c r="K284" i="9"/>
  <c r="K91" i="9" a="1"/>
  <c r="K91" i="9" s="1"/>
  <c r="K27" i="9" a="1"/>
  <c r="K27" i="9" s="1"/>
  <c r="K150" i="8" a="1"/>
  <c r="K150" i="8" s="1"/>
  <c r="K284" i="8"/>
  <c r="K91" i="8" a="1"/>
  <c r="K91" i="8" s="1"/>
  <c r="K27" i="8" a="1"/>
  <c r="K27" i="8" s="1"/>
  <c r="O150" i="1" a="1"/>
  <c r="O150" i="1" s="1"/>
  <c r="O284" i="14"/>
  <c r="O91" i="14" a="1"/>
  <c r="O91" i="14" s="1"/>
  <c r="O150" i="14" a="1"/>
  <c r="O150" i="14" s="1"/>
  <c r="O27" i="14" a="1"/>
  <c r="O27" i="14" s="1"/>
  <c r="O284" i="13"/>
  <c r="O91" i="13" a="1"/>
  <c r="O91" i="13" s="1"/>
  <c r="O150" i="13" a="1"/>
  <c r="O150" i="13" s="1"/>
  <c r="O27" i="13" a="1"/>
  <c r="O27" i="13" s="1"/>
  <c r="O284" i="9"/>
  <c r="O91" i="9" a="1"/>
  <c r="O91" i="9" s="1"/>
  <c r="O27" i="9" a="1"/>
  <c r="O27" i="9" s="1"/>
  <c r="O150" i="8" a="1"/>
  <c r="O150" i="8" s="1"/>
  <c r="O284" i="8"/>
  <c r="O91" i="8" a="1"/>
  <c r="O91" i="8" s="1"/>
  <c r="O27" i="8" a="1"/>
  <c r="O27" i="8" s="1"/>
  <c r="K92" i="1" a="1"/>
  <c r="K92" i="1" s="1"/>
  <c r="K160" i="14" a="1"/>
  <c r="K160" i="14" s="1"/>
  <c r="K92" i="14" a="1"/>
  <c r="K92" i="14" s="1"/>
  <c r="K28" i="14" a="1"/>
  <c r="K28" i="14" s="1"/>
  <c r="K160" i="13" a="1"/>
  <c r="K160" i="13" s="1"/>
  <c r="K92" i="13" a="1"/>
  <c r="K92" i="13" s="1"/>
  <c r="K28" i="13" a="1"/>
  <c r="K28" i="13" s="1"/>
  <c r="K160" i="9" a="1"/>
  <c r="K160" i="9" s="1"/>
  <c r="K28" i="9" a="1"/>
  <c r="K28" i="9" s="1"/>
  <c r="K92" i="9" a="1"/>
  <c r="K92" i="9" s="1"/>
  <c r="K92" i="8" a="1"/>
  <c r="K92" i="8" s="1"/>
  <c r="K160" i="8" a="1"/>
  <c r="K160" i="8" s="1"/>
  <c r="K28" i="8" a="1"/>
  <c r="K28" i="8" s="1"/>
  <c r="O28" i="1" a="1"/>
  <c r="O28" i="1" s="1"/>
  <c r="O92" i="14" a="1"/>
  <c r="O92" i="14" s="1"/>
  <c r="O160" i="14" a="1"/>
  <c r="O160" i="14" s="1"/>
  <c r="O28" i="14" a="1"/>
  <c r="O28" i="14" s="1"/>
  <c r="O92" i="13" a="1"/>
  <c r="O92" i="13" s="1"/>
  <c r="O160" i="13" a="1"/>
  <c r="O160" i="13" s="1"/>
  <c r="O28" i="13" a="1"/>
  <c r="O28" i="13" s="1"/>
  <c r="O160" i="9" a="1"/>
  <c r="O160" i="9" s="1"/>
  <c r="O28" i="9" a="1"/>
  <c r="O28" i="9" s="1"/>
  <c r="O92" i="9" a="1"/>
  <c r="O92" i="9" s="1"/>
  <c r="O160" i="8" a="1"/>
  <c r="O160" i="8" s="1"/>
  <c r="O92" i="8" a="1"/>
  <c r="O92" i="8" s="1"/>
  <c r="O28" i="8" a="1"/>
  <c r="O28" i="8" s="1"/>
  <c r="L282" i="14"/>
  <c r="L159" i="14" a="1"/>
  <c r="L159" i="14" s="1"/>
  <c r="L29" i="14" a="1"/>
  <c r="L29" i="14" s="1"/>
  <c r="L282" i="13"/>
  <c r="L159" i="13" a="1"/>
  <c r="L159" i="13" s="1"/>
  <c r="L29" i="13" a="1"/>
  <c r="L29" i="13" s="1"/>
  <c r="L159" i="9" a="1"/>
  <c r="L159" i="9" s="1"/>
  <c r="L29" i="9" a="1"/>
  <c r="L29" i="9" s="1"/>
  <c r="L159" i="8" a="1"/>
  <c r="L159" i="8" s="1"/>
  <c r="L282" i="8"/>
  <c r="L29" i="8" a="1"/>
  <c r="L29" i="8" s="1"/>
  <c r="P282" i="14"/>
  <c r="P159" i="14" a="1"/>
  <c r="P159" i="14" s="1"/>
  <c r="P29" i="14" a="1"/>
  <c r="P29" i="14" s="1"/>
  <c r="P159" i="13" a="1"/>
  <c r="P159" i="13" s="1"/>
  <c r="P282" i="13"/>
  <c r="P29" i="13" a="1"/>
  <c r="P29" i="13" s="1"/>
  <c r="P159" i="9" a="1"/>
  <c r="P159" i="9" s="1"/>
  <c r="P29" i="9" a="1"/>
  <c r="P29" i="9" s="1"/>
  <c r="P159" i="8" a="1"/>
  <c r="P159" i="8" s="1"/>
  <c r="P282" i="8"/>
  <c r="P29" i="8" a="1"/>
  <c r="P29" i="8" s="1"/>
  <c r="L140" i="1" a="1"/>
  <c r="L140" i="1" s="1"/>
  <c r="L289" i="14"/>
  <c r="L140" i="14" a="1"/>
  <c r="L140" i="14" s="1"/>
  <c r="L93" i="14" a="1"/>
  <c r="L93" i="14" s="1"/>
  <c r="L30" i="14" a="1"/>
  <c r="L30" i="14" s="1"/>
  <c r="L289" i="13"/>
  <c r="L140" i="13" a="1"/>
  <c r="L140" i="13" s="1"/>
  <c r="L93" i="13" a="1"/>
  <c r="L93" i="13" s="1"/>
  <c r="L30" i="13" a="1"/>
  <c r="L30" i="13" s="1"/>
  <c r="L289" i="9"/>
  <c r="L30" i="9" a="1"/>
  <c r="L30" i="9" s="1"/>
  <c r="L93" i="9" a="1"/>
  <c r="L93" i="9" s="1"/>
  <c r="L93" i="8" a="1"/>
  <c r="L93" i="8" s="1"/>
  <c r="L289" i="8"/>
  <c r="L140" i="8" a="1"/>
  <c r="L140" i="8" s="1"/>
  <c r="L30" i="8" a="1"/>
  <c r="L30" i="8" s="1"/>
  <c r="P30" i="1" a="1"/>
  <c r="P30" i="1" s="1"/>
  <c r="P289" i="14"/>
  <c r="P140" i="14" a="1"/>
  <c r="P140" i="14" s="1"/>
  <c r="P93" i="14" a="1"/>
  <c r="P93" i="14" s="1"/>
  <c r="P30" i="14" a="1"/>
  <c r="P30" i="14" s="1"/>
  <c r="P289" i="13"/>
  <c r="P140" i="13" a="1"/>
  <c r="P140" i="13" s="1"/>
  <c r="P93" i="13" a="1"/>
  <c r="P93" i="13" s="1"/>
  <c r="P30" i="13" a="1"/>
  <c r="P30" i="13" s="1"/>
  <c r="P289" i="9"/>
  <c r="P30" i="9" a="1"/>
  <c r="P30" i="9" s="1"/>
  <c r="P93" i="9" a="1"/>
  <c r="P93" i="9" s="1"/>
  <c r="P93" i="8" a="1"/>
  <c r="P93" i="8" s="1"/>
  <c r="P289" i="8"/>
  <c r="P140" i="8" a="1"/>
  <c r="P140" i="8" s="1"/>
  <c r="P30" i="8" a="1"/>
  <c r="P30" i="8" s="1"/>
  <c r="I158" i="14" a="1"/>
  <c r="I158" i="14" s="1"/>
  <c r="I95" i="14" a="1"/>
  <c r="I95" i="14" s="1"/>
  <c r="I66" i="14" a="1"/>
  <c r="I66" i="14" s="1"/>
  <c r="I95" i="13" a="1"/>
  <c r="I95" i="13" s="1"/>
  <c r="I158" i="13" a="1"/>
  <c r="I158" i="13" s="1"/>
  <c r="I66" i="13" a="1"/>
  <c r="I66" i="13" s="1"/>
  <c r="I158" i="8" a="1"/>
  <c r="I158" i="8" s="1"/>
  <c r="I95" i="8" a="1"/>
  <c r="I95" i="8" s="1"/>
  <c r="I66" i="8" a="1"/>
  <c r="I66" i="8" s="1"/>
  <c r="M158" i="14" a="1"/>
  <c r="M158" i="14" s="1"/>
  <c r="M95" i="14" a="1"/>
  <c r="M95" i="14" s="1"/>
  <c r="M66" i="14" a="1"/>
  <c r="M66" i="14" s="1"/>
  <c r="M95" i="13" a="1"/>
  <c r="M95" i="13" s="1"/>
  <c r="M158" i="13" a="1"/>
  <c r="M158" i="13" s="1"/>
  <c r="M66" i="13" a="1"/>
  <c r="M66" i="13" s="1"/>
  <c r="M158" i="9" a="1"/>
  <c r="M158" i="9" s="1"/>
  <c r="M95" i="9" a="1"/>
  <c r="M95" i="9" s="1"/>
  <c r="M66" i="9" a="1"/>
  <c r="M66" i="9" s="1"/>
  <c r="M95" i="8" a="1"/>
  <c r="M95" i="8" s="1"/>
  <c r="M158" i="8" a="1"/>
  <c r="M158" i="8" s="1"/>
  <c r="M66" i="8" a="1"/>
  <c r="M66" i="8" s="1"/>
  <c r="L39" i="1" a="1"/>
  <c r="L39" i="1" s="1"/>
  <c r="L157" i="14" a="1"/>
  <c r="L157" i="14" s="1"/>
  <c r="L110" i="14" a="1"/>
  <c r="L110" i="14" s="1"/>
  <c r="L96" i="14" a="1"/>
  <c r="L96" i="14" s="1"/>
  <c r="L96" i="13" a="1"/>
  <c r="L96" i="13" s="1"/>
  <c r="L157" i="13" a="1"/>
  <c r="L157" i="13" s="1"/>
  <c r="L110" i="13" a="1"/>
  <c r="L110" i="13" s="1"/>
  <c r="L110" i="9" a="1"/>
  <c r="L110" i="9" s="1"/>
  <c r="L96" i="9" a="1"/>
  <c r="L96" i="9" s="1"/>
  <c r="L39" i="9" a="1"/>
  <c r="L39" i="9" s="1"/>
  <c r="L157" i="8" a="1"/>
  <c r="L157" i="8" s="1"/>
  <c r="L110" i="8" a="1"/>
  <c r="L110" i="8" s="1"/>
  <c r="L96" i="8" a="1"/>
  <c r="L96" i="8" s="1"/>
  <c r="L39" i="8" a="1"/>
  <c r="L39" i="8" s="1"/>
  <c r="P157" i="1" a="1"/>
  <c r="P157" i="1" s="1"/>
  <c r="P157" i="14" a="1"/>
  <c r="P157" i="14" s="1"/>
  <c r="P110" i="14" a="1"/>
  <c r="P110" i="14" s="1"/>
  <c r="P96" i="14" a="1"/>
  <c r="P96" i="14" s="1"/>
  <c r="P96" i="13" a="1"/>
  <c r="P96" i="13" s="1"/>
  <c r="P157" i="13" a="1"/>
  <c r="P157" i="13" s="1"/>
  <c r="P110" i="13" a="1"/>
  <c r="P110" i="13" s="1"/>
  <c r="P110" i="9" a="1"/>
  <c r="P110" i="9" s="1"/>
  <c r="P39" i="9" a="1"/>
  <c r="P39" i="9" s="1"/>
  <c r="P96" i="9" a="1"/>
  <c r="P96" i="9" s="1"/>
  <c r="P157" i="8" a="1"/>
  <c r="P157" i="8" s="1"/>
  <c r="P110" i="8" a="1"/>
  <c r="P110" i="8" s="1"/>
  <c r="P96" i="8" a="1"/>
  <c r="P96" i="8" s="1"/>
  <c r="P39" i="8" a="1"/>
  <c r="P39" i="8" s="1"/>
  <c r="L94" i="1" a="1"/>
  <c r="L94" i="1" s="1"/>
  <c r="L94" i="14" a="1"/>
  <c r="L94" i="14" s="1"/>
  <c r="L40" i="14" a="1"/>
  <c r="L40" i="14" s="1"/>
  <c r="L94" i="13" a="1"/>
  <c r="L94" i="13" s="1"/>
  <c r="L40" i="13" a="1"/>
  <c r="L40" i="13" s="1"/>
  <c r="L149" i="9" a="1"/>
  <c r="L149" i="9" s="1"/>
  <c r="L94" i="9" a="1"/>
  <c r="L94" i="9" s="1"/>
  <c r="L94" i="8" a="1"/>
  <c r="L94" i="8" s="1"/>
  <c r="L149" i="8" a="1"/>
  <c r="L149" i="8" s="1"/>
  <c r="L40" i="8" a="1"/>
  <c r="L40" i="8" s="1"/>
  <c r="P149" i="1" a="1"/>
  <c r="P149" i="1" s="1"/>
  <c r="P94" i="14" a="1"/>
  <c r="P94" i="14" s="1"/>
  <c r="P40" i="14" a="1"/>
  <c r="P40" i="14" s="1"/>
  <c r="P94" i="13" a="1"/>
  <c r="P94" i="13" s="1"/>
  <c r="P40" i="13" a="1"/>
  <c r="P40" i="13" s="1"/>
  <c r="P149" i="9" a="1"/>
  <c r="P149" i="9" s="1"/>
  <c r="P94" i="9" a="1"/>
  <c r="P94" i="9" s="1"/>
  <c r="P94" i="8" a="1"/>
  <c r="P94" i="8" s="1"/>
  <c r="P149" i="8" a="1"/>
  <c r="P149" i="8" s="1"/>
  <c r="P40" i="8" a="1"/>
  <c r="P40" i="8" s="1"/>
  <c r="L87" i="14" a="1"/>
  <c r="L87" i="14" s="1"/>
  <c r="L142" i="14" a="1"/>
  <c r="L142" i="14" s="1"/>
  <c r="L142" i="13" a="1"/>
  <c r="L142" i="13" s="1"/>
  <c r="L87" i="13" a="1"/>
  <c r="L87" i="13" s="1"/>
  <c r="L142" i="9" a="1"/>
  <c r="L142" i="9" s="1"/>
  <c r="L87" i="9" a="1"/>
  <c r="L87" i="9" s="1"/>
  <c r="L142" i="8" a="1"/>
  <c r="L142" i="8" s="1"/>
  <c r="L87" i="8" a="1"/>
  <c r="L87" i="8" s="1"/>
  <c r="P142" i="1" a="1"/>
  <c r="P142" i="1" s="1"/>
  <c r="P87" i="14" a="1"/>
  <c r="P87" i="14" s="1"/>
  <c r="P142" i="14" a="1"/>
  <c r="P142" i="14" s="1"/>
  <c r="P87" i="13" a="1"/>
  <c r="P87" i="13" s="1"/>
  <c r="P142" i="13" a="1"/>
  <c r="P142" i="13" s="1"/>
  <c r="P142" i="9" a="1"/>
  <c r="P142" i="9" s="1"/>
  <c r="P87" i="9" a="1"/>
  <c r="P87" i="9" s="1"/>
  <c r="P142" i="8" a="1"/>
  <c r="P142" i="8" s="1"/>
  <c r="P87" i="8" a="1"/>
  <c r="P87" i="8" s="1"/>
  <c r="L89" i="1" a="1"/>
  <c r="L89" i="1" s="1"/>
  <c r="L162" i="14" a="1"/>
  <c r="L162" i="14" s="1"/>
  <c r="L89" i="14" a="1"/>
  <c r="L89" i="14" s="1"/>
  <c r="L89" i="13" a="1"/>
  <c r="L89" i="13" s="1"/>
  <c r="L162" i="13" a="1"/>
  <c r="L162" i="13" s="1"/>
  <c r="L162" i="9" a="1"/>
  <c r="L162" i="9" s="1"/>
  <c r="L89" i="9" a="1"/>
  <c r="L89" i="9" s="1"/>
  <c r="L89" i="8" a="1"/>
  <c r="L89" i="8" s="1"/>
  <c r="L162" i="8" a="1"/>
  <c r="L162" i="8" s="1"/>
  <c r="P89" i="1" a="1"/>
  <c r="P89" i="1" s="1"/>
  <c r="P162" i="14" a="1"/>
  <c r="P162" i="14" s="1"/>
  <c r="P89" i="14" a="1"/>
  <c r="P89" i="14" s="1"/>
  <c r="P162" i="13" a="1"/>
  <c r="P162" i="13" s="1"/>
  <c r="P89" i="13" a="1"/>
  <c r="P89" i="13" s="1"/>
  <c r="P162" i="9" a="1"/>
  <c r="P162" i="9" s="1"/>
  <c r="P89" i="9" a="1"/>
  <c r="P89" i="9" s="1"/>
  <c r="P89" i="8" a="1"/>
  <c r="P89" i="8" s="1"/>
  <c r="P162" i="8" a="1"/>
  <c r="P162" i="8" s="1"/>
  <c r="K152" i="1" a="1"/>
  <c r="K152" i="1" s="1"/>
  <c r="K88" i="14" a="1"/>
  <c r="K88" i="14" s="1"/>
  <c r="K152" i="14" a="1"/>
  <c r="K152" i="14" s="1"/>
  <c r="K88" i="13" a="1"/>
  <c r="K88" i="13" s="1"/>
  <c r="K152" i="13" a="1"/>
  <c r="K152" i="13" s="1"/>
  <c r="K152" i="9" a="1"/>
  <c r="K152" i="9" s="1"/>
  <c r="K88" i="9" a="1"/>
  <c r="K88" i="9" s="1"/>
  <c r="K152" i="8" a="1"/>
  <c r="K152" i="8" s="1"/>
  <c r="K88" i="8" a="1"/>
  <c r="K88" i="8" s="1"/>
  <c r="O152" i="1" a="1"/>
  <c r="O152" i="1" s="1"/>
  <c r="O88" i="14" a="1"/>
  <c r="O88" i="14" s="1"/>
  <c r="O152" i="14" a="1"/>
  <c r="O152" i="14" s="1"/>
  <c r="O88" i="13" a="1"/>
  <c r="O88" i="13" s="1"/>
  <c r="O152" i="13" a="1"/>
  <c r="O152" i="13" s="1"/>
  <c r="O152" i="9" a="1"/>
  <c r="O152" i="9" s="1"/>
  <c r="O88" i="9" a="1"/>
  <c r="O88" i="9" s="1"/>
  <c r="O88" i="8" a="1"/>
  <c r="O88" i="8" s="1"/>
  <c r="O152" i="8" a="1"/>
  <c r="O152" i="8" s="1"/>
  <c r="J151" i="1" a="1"/>
  <c r="J151" i="1" s="1"/>
  <c r="J151" i="14" a="1"/>
  <c r="J151" i="14" s="1"/>
  <c r="J83" i="14" a="1"/>
  <c r="J83" i="14" s="1"/>
  <c r="J83" i="13" a="1"/>
  <c r="J83" i="13" s="1"/>
  <c r="J151" i="13" a="1"/>
  <c r="J151" i="13" s="1"/>
  <c r="J151" i="9" a="1"/>
  <c r="J151" i="9" s="1"/>
  <c r="J83" i="9" a="1"/>
  <c r="J83" i="9" s="1"/>
  <c r="J151" i="8" a="1"/>
  <c r="J151" i="8" s="1"/>
  <c r="J83" i="8" a="1"/>
  <c r="J83" i="8" s="1"/>
  <c r="N83" i="1" a="1"/>
  <c r="N83" i="1" s="1"/>
  <c r="N151" i="14" a="1"/>
  <c r="N151" i="14" s="1"/>
  <c r="N83" i="14" a="1"/>
  <c r="N83" i="14" s="1"/>
  <c r="N151" i="13" a="1"/>
  <c r="N151" i="13" s="1"/>
  <c r="N83" i="13" a="1"/>
  <c r="N83" i="13" s="1"/>
  <c r="N151" i="9" a="1"/>
  <c r="N151" i="9" s="1"/>
  <c r="N83" i="9" a="1"/>
  <c r="N83" i="9" s="1"/>
  <c r="N151" i="8" a="1"/>
  <c r="N151" i="8" s="1"/>
  <c r="N83" i="8" a="1"/>
  <c r="N83" i="8" s="1"/>
  <c r="L81" i="1" a="1"/>
  <c r="L81" i="1" s="1"/>
  <c r="L147" i="14" a="1"/>
  <c r="L147" i="14" s="1"/>
  <c r="L81" i="14" a="1"/>
  <c r="L81" i="14" s="1"/>
  <c r="L147" i="13" a="1"/>
  <c r="L147" i="13" s="1"/>
  <c r="L81" i="13" a="1"/>
  <c r="L81" i="13" s="1"/>
  <c r="L147" i="9" a="1"/>
  <c r="L147" i="9" s="1"/>
  <c r="L81" i="9" a="1"/>
  <c r="L81" i="9" s="1"/>
  <c r="L147" i="8" a="1"/>
  <c r="L147" i="8" s="1"/>
  <c r="L81" i="8" a="1"/>
  <c r="L81" i="8" s="1"/>
  <c r="P147" i="1" a="1"/>
  <c r="P147" i="1" s="1"/>
  <c r="P147" i="14" a="1"/>
  <c r="P147" i="14" s="1"/>
  <c r="P81" i="14" a="1"/>
  <c r="P81" i="14" s="1"/>
  <c r="P147" i="13" a="1"/>
  <c r="P147" i="13" s="1"/>
  <c r="P81" i="13" a="1"/>
  <c r="P81" i="13" s="1"/>
  <c r="P147" i="9" a="1"/>
  <c r="P147" i="9" s="1"/>
  <c r="P81" i="9" a="1"/>
  <c r="P81" i="9" s="1"/>
  <c r="P147" i="8" a="1"/>
  <c r="P147" i="8" s="1"/>
  <c r="P81" i="8" a="1"/>
  <c r="P81" i="8" s="1"/>
  <c r="L85" i="1" a="1"/>
  <c r="L85" i="1" s="1"/>
  <c r="L161" i="14" a="1"/>
  <c r="L161" i="14" s="1"/>
  <c r="L85" i="14" a="1"/>
  <c r="L85" i="14" s="1"/>
  <c r="L161" i="13" a="1"/>
  <c r="L161" i="13" s="1"/>
  <c r="L85" i="13" a="1"/>
  <c r="L85" i="13" s="1"/>
  <c r="L161" i="9" a="1"/>
  <c r="L161" i="9" s="1"/>
  <c r="L85" i="9" a="1"/>
  <c r="L85" i="9" s="1"/>
  <c r="L85" i="8" a="1"/>
  <c r="L85" i="8" s="1"/>
  <c r="L161" i="8" a="1"/>
  <c r="L161" i="8" s="1"/>
  <c r="P85" i="1" a="1"/>
  <c r="P85" i="1" s="1"/>
  <c r="P161" i="14" a="1"/>
  <c r="P161" i="14" s="1"/>
  <c r="P85" i="14" a="1"/>
  <c r="P85" i="14" s="1"/>
  <c r="P161" i="13" a="1"/>
  <c r="P161" i="13" s="1"/>
  <c r="P85" i="13" a="1"/>
  <c r="P85" i="13" s="1"/>
  <c r="P161" i="9" a="1"/>
  <c r="P161" i="9" s="1"/>
  <c r="P85" i="9" a="1"/>
  <c r="P85" i="9" s="1"/>
  <c r="P85" i="8" a="1"/>
  <c r="P85" i="8" s="1"/>
  <c r="P161" i="8" a="1"/>
  <c r="P161" i="8" s="1"/>
  <c r="K86" i="1" a="1"/>
  <c r="K86" i="1" s="1"/>
  <c r="K86" i="14" a="1"/>
  <c r="K86" i="14" s="1"/>
  <c r="K153" i="14" a="1"/>
  <c r="K153" i="14" s="1"/>
  <c r="K153" i="13" a="1"/>
  <c r="K153" i="13" s="1"/>
  <c r="K86" i="13" a="1"/>
  <c r="K86" i="13" s="1"/>
  <c r="K153" i="9" a="1"/>
  <c r="K153" i="9" s="1"/>
  <c r="K86" i="9" a="1"/>
  <c r="K86" i="9" s="1"/>
  <c r="K153" i="8" a="1"/>
  <c r="K153" i="8" s="1"/>
  <c r="K86" i="8" a="1"/>
  <c r="K86" i="8" s="1"/>
  <c r="O86" i="1" a="1"/>
  <c r="O86" i="1" s="1"/>
  <c r="O86" i="14" a="1"/>
  <c r="O86" i="14" s="1"/>
  <c r="O153" i="14" a="1"/>
  <c r="O153" i="14" s="1"/>
  <c r="O86" i="13" a="1"/>
  <c r="O86" i="13" s="1"/>
  <c r="O153" i="13" a="1"/>
  <c r="O153" i="13" s="1"/>
  <c r="O153" i="9" a="1"/>
  <c r="O153" i="9" s="1"/>
  <c r="O86" i="9" a="1"/>
  <c r="O86" i="9" s="1"/>
  <c r="O153" i="8" a="1"/>
  <c r="O153" i="8" s="1"/>
  <c r="O86" i="8" a="1"/>
  <c r="O86" i="8" s="1"/>
  <c r="J80" i="1" a="1"/>
  <c r="J80" i="1" s="1"/>
  <c r="J146" i="14" a="1"/>
  <c r="J146" i="14" s="1"/>
  <c r="J80" i="14" a="1"/>
  <c r="J80" i="14" s="1"/>
  <c r="J80" i="13" a="1"/>
  <c r="J80" i="13" s="1"/>
  <c r="J146" i="13" a="1"/>
  <c r="J146" i="13" s="1"/>
  <c r="J146" i="9" a="1"/>
  <c r="J146" i="9" s="1"/>
  <c r="J80" i="9" a="1"/>
  <c r="J80" i="9" s="1"/>
  <c r="J146" i="8" a="1"/>
  <c r="J146" i="8" s="1"/>
  <c r="J80" i="8" a="1"/>
  <c r="J80" i="8" s="1"/>
  <c r="N80" i="1" a="1"/>
  <c r="N80" i="1" s="1"/>
  <c r="N146" i="14" a="1"/>
  <c r="N146" i="14" s="1"/>
  <c r="N80" i="14" a="1"/>
  <c r="N80" i="14" s="1"/>
  <c r="N80" i="13" a="1"/>
  <c r="N80" i="13" s="1"/>
  <c r="N146" i="13" a="1"/>
  <c r="N146" i="13" s="1"/>
  <c r="N146" i="9" a="1"/>
  <c r="N146" i="9" s="1"/>
  <c r="N80" i="9" a="1"/>
  <c r="N80" i="9" s="1"/>
  <c r="N146" i="8" a="1"/>
  <c r="N146" i="8" s="1"/>
  <c r="N80" i="8" a="1"/>
  <c r="N80" i="8" s="1"/>
  <c r="L111" i="1" a="1"/>
  <c r="L111" i="1" s="1"/>
  <c r="L163" i="14" a="1"/>
  <c r="L163" i="14" s="1"/>
  <c r="L111" i="14" a="1"/>
  <c r="L111" i="14" s="1"/>
  <c r="L97" i="14" a="1"/>
  <c r="L97" i="14" s="1"/>
  <c r="L97" i="13" a="1"/>
  <c r="L97" i="13" s="1"/>
  <c r="L163" i="13" a="1"/>
  <c r="L163" i="13" s="1"/>
  <c r="L111" i="13" a="1"/>
  <c r="L111" i="13" s="1"/>
  <c r="L163" i="9" a="1"/>
  <c r="L163" i="9" s="1"/>
  <c r="L111" i="9" a="1"/>
  <c r="L111" i="9" s="1"/>
  <c r="L97" i="9" a="1"/>
  <c r="L97" i="9" s="1"/>
  <c r="L111" i="8" a="1"/>
  <c r="L111" i="8" s="1"/>
  <c r="L97" i="8" a="1"/>
  <c r="L97" i="8" s="1"/>
  <c r="L163" i="8" a="1"/>
  <c r="L163" i="8" s="1"/>
  <c r="P163" i="14" a="1"/>
  <c r="P163" i="14" s="1"/>
  <c r="P111" i="14" a="1"/>
  <c r="P111" i="14" s="1"/>
  <c r="P97" i="14" a="1"/>
  <c r="P97" i="14" s="1"/>
  <c r="P111" i="13" a="1"/>
  <c r="P111" i="13" s="1"/>
  <c r="P163" i="13" a="1"/>
  <c r="P163" i="13" s="1"/>
  <c r="P97" i="13" a="1"/>
  <c r="P97" i="13" s="1"/>
  <c r="P163" i="9" a="1"/>
  <c r="P163" i="9" s="1"/>
  <c r="P111" i="9" a="1"/>
  <c r="P111" i="9" s="1"/>
  <c r="P97" i="9" a="1"/>
  <c r="P97" i="9" s="1"/>
  <c r="P111" i="8" a="1"/>
  <c r="P111" i="8" s="1"/>
  <c r="P97" i="8" a="1"/>
  <c r="P97" i="8" s="1"/>
  <c r="P163" i="8" a="1"/>
  <c r="P163" i="8" s="1"/>
  <c r="L154" i="1" a="1"/>
  <c r="L154" i="1" s="1"/>
  <c r="L154" i="14" a="1"/>
  <c r="L154" i="14" s="1"/>
  <c r="L74" i="14" a="1"/>
  <c r="L74" i="14" s="1"/>
  <c r="L154" i="13" a="1"/>
  <c r="L154" i="13" s="1"/>
  <c r="L74" i="13" a="1"/>
  <c r="L74" i="13" s="1"/>
  <c r="L154" i="9" a="1"/>
  <c r="L154" i="9" s="1"/>
  <c r="L74" i="9" a="1"/>
  <c r="L74" i="9" s="1"/>
  <c r="L154" i="8" a="1"/>
  <c r="L154" i="8" s="1"/>
  <c r="L74" i="8" a="1"/>
  <c r="L74" i="8" s="1"/>
  <c r="P154" i="14" a="1"/>
  <c r="P154" i="14" s="1"/>
  <c r="P74" i="14" a="1"/>
  <c r="P74" i="14" s="1"/>
  <c r="P154" i="13" a="1"/>
  <c r="P154" i="13" s="1"/>
  <c r="P74" i="13" a="1"/>
  <c r="P74" i="13" s="1"/>
  <c r="P154" i="9" a="1"/>
  <c r="P154" i="9" s="1"/>
  <c r="P74" i="9" a="1"/>
  <c r="P74" i="9" s="1"/>
  <c r="P154" i="8" a="1"/>
  <c r="P154" i="8" s="1"/>
  <c r="P74" i="8" a="1"/>
  <c r="P74" i="8" s="1"/>
  <c r="L76" i="14" a="1"/>
  <c r="L76" i="14" s="1"/>
  <c r="L75" i="14" a="1"/>
  <c r="L75" i="14" s="1"/>
  <c r="L76" i="13" a="1"/>
  <c r="L76" i="13" s="1"/>
  <c r="L75" i="13" a="1"/>
  <c r="L75" i="13" s="1"/>
  <c r="L156" i="9" a="1"/>
  <c r="L156" i="9" s="1"/>
  <c r="L76" i="9" a="1"/>
  <c r="L76" i="9" s="1"/>
  <c r="L75" i="9" a="1"/>
  <c r="L75" i="9" s="1"/>
  <c r="L75" i="8" a="1"/>
  <c r="L75" i="8" s="1"/>
  <c r="L156" i="8" a="1"/>
  <c r="L156" i="8" s="1"/>
  <c r="L76" i="8" a="1"/>
  <c r="L76" i="8" s="1"/>
  <c r="P76" i="14" a="1"/>
  <c r="P76" i="14" s="1"/>
  <c r="P75" i="14" a="1"/>
  <c r="P75" i="14" s="1"/>
  <c r="P76" i="13" a="1"/>
  <c r="P76" i="13" s="1"/>
  <c r="P75" i="13" a="1"/>
  <c r="P75" i="13" s="1"/>
  <c r="P156" i="9" a="1"/>
  <c r="P156" i="9" s="1"/>
  <c r="P76" i="9" a="1"/>
  <c r="P76" i="9" s="1"/>
  <c r="P75" i="9" a="1"/>
  <c r="P75" i="9" s="1"/>
  <c r="P75" i="8" a="1"/>
  <c r="P75" i="8" s="1"/>
  <c r="P156" i="8" a="1"/>
  <c r="P156" i="8" s="1"/>
  <c r="P76" i="8" a="1"/>
  <c r="P76" i="8" s="1"/>
  <c r="L139" i="1" a="1"/>
  <c r="L139" i="1" s="1"/>
  <c r="L139" i="9" a="1"/>
  <c r="L139" i="9" s="1"/>
  <c r="L139" i="8" a="1"/>
  <c r="L139" i="8" s="1"/>
  <c r="P139" i="1" a="1"/>
  <c r="P139" i="1" s="1"/>
  <c r="P139" i="9" a="1"/>
  <c r="P139" i="9" s="1"/>
  <c r="P139" i="8" a="1"/>
  <c r="P139" i="8" s="1"/>
  <c r="I274" i="1" a="1"/>
  <c r="I274" i="1" s="1"/>
  <c r="I275" i="1" s="1"/>
  <c r="I274" i="8" a="1"/>
  <c r="I274" i="8" s="1"/>
  <c r="I275" i="8" s="1"/>
  <c r="M274" i="1" a="1"/>
  <c r="M274" i="1" s="1"/>
  <c r="M274" i="9" a="1"/>
  <c r="M274" i="9" s="1"/>
  <c r="M274" i="8" a="1"/>
  <c r="M274" i="8" s="1"/>
  <c r="Q274" i="1" a="1"/>
  <c r="Q274" i="1" s="1"/>
  <c r="Q274" i="9" a="1"/>
  <c r="Q274" i="9" s="1"/>
  <c r="Q274" i="8" a="1"/>
  <c r="Q274" i="8" s="1"/>
  <c r="I51" i="14" a="1"/>
  <c r="I51" i="14" s="1"/>
  <c r="I51" i="13" a="1"/>
  <c r="I51" i="13" s="1"/>
  <c r="I272" i="8" a="1"/>
  <c r="I272" i="8" s="1"/>
  <c r="I273" i="8" s="1"/>
  <c r="I51" i="8" a="1"/>
  <c r="I51" i="8" s="1"/>
  <c r="M272" i="1" a="1"/>
  <c r="M272" i="1" s="1"/>
  <c r="M51" i="14" a="1"/>
  <c r="M51" i="14" s="1"/>
  <c r="M51" i="13" a="1"/>
  <c r="M51" i="13" s="1"/>
  <c r="M272" i="9" a="1"/>
  <c r="M272" i="9" s="1"/>
  <c r="M51" i="9" a="1"/>
  <c r="M51" i="9" s="1"/>
  <c r="M272" i="8" a="1"/>
  <c r="M272" i="8" s="1"/>
  <c r="M51" i="8" a="1"/>
  <c r="M51" i="8" s="1"/>
  <c r="Q51" i="14" a="1"/>
  <c r="Q51" i="14" s="1"/>
  <c r="Q51" i="13" a="1"/>
  <c r="Q51" i="13" s="1"/>
  <c r="Q272" i="9" a="1"/>
  <c r="Q272" i="9" s="1"/>
  <c r="Q51" i="9" a="1"/>
  <c r="Q51" i="9" s="1"/>
  <c r="Q272" i="8" a="1"/>
  <c r="Q272" i="8" s="1"/>
  <c r="Q51" i="8" a="1"/>
  <c r="Q51" i="8" s="1"/>
  <c r="K276" i="1" a="1"/>
  <c r="K276" i="1" s="1"/>
  <c r="K53" i="14" a="1"/>
  <c r="K53" i="14" s="1"/>
  <c r="K53" i="13" a="1"/>
  <c r="K53" i="13" s="1"/>
  <c r="K276" i="9" a="1"/>
  <c r="K276" i="9" s="1"/>
  <c r="K53" i="9" a="1"/>
  <c r="K53" i="9" s="1"/>
  <c r="K276" i="8" a="1"/>
  <c r="K276" i="8" s="1"/>
  <c r="K53" i="8" a="1"/>
  <c r="K53" i="8" s="1"/>
  <c r="O53" i="14" a="1"/>
  <c r="O53" i="14" s="1"/>
  <c r="O53" i="13" a="1"/>
  <c r="O53" i="13" s="1"/>
  <c r="O276" i="9" a="1"/>
  <c r="O276" i="9" s="1"/>
  <c r="O53" i="9" a="1"/>
  <c r="O53" i="9" s="1"/>
  <c r="O276" i="8" a="1"/>
  <c r="O276" i="8" s="1"/>
  <c r="O53" i="8" a="1"/>
  <c r="O53" i="8" s="1"/>
  <c r="K287" i="1"/>
  <c r="K287" i="14"/>
  <c r="K287" i="13"/>
  <c r="K287" i="9"/>
  <c r="K287" i="8"/>
  <c r="O287" i="1"/>
  <c r="O287" i="14"/>
  <c r="O287" i="13"/>
  <c r="O287" i="9"/>
  <c r="O287" i="8"/>
  <c r="K288" i="14"/>
  <c r="K42" i="14" a="1"/>
  <c r="K42" i="14" s="1"/>
  <c r="K288" i="13"/>
  <c r="K42" i="13" a="1"/>
  <c r="K42" i="13" s="1"/>
  <c r="K288" i="9"/>
  <c r="K42" i="9" a="1"/>
  <c r="K42" i="9" s="1"/>
  <c r="K288" i="8"/>
  <c r="K42" i="8" a="1"/>
  <c r="K42" i="8" s="1"/>
  <c r="O288" i="14"/>
  <c r="O42" i="14" a="1"/>
  <c r="O42" i="14" s="1"/>
  <c r="O288" i="13"/>
  <c r="O42" i="13" a="1"/>
  <c r="O42" i="13" s="1"/>
  <c r="O288" i="9"/>
  <c r="O42" i="9" a="1"/>
  <c r="O42" i="9" s="1"/>
  <c r="O288" i="8"/>
  <c r="O42" i="8" a="1"/>
  <c r="O42" i="8" s="1"/>
  <c r="K255" i="1" a="1"/>
  <c r="K255" i="1" s="1"/>
  <c r="K255" i="9" a="1"/>
  <c r="K255" i="9" s="1"/>
  <c r="K256" i="9" s="1"/>
  <c r="K255" i="8" a="1"/>
  <c r="K255" i="8" s="1"/>
  <c r="O255" i="1" a="1"/>
  <c r="O255" i="1" s="1"/>
  <c r="O255" i="9" a="1"/>
  <c r="O255" i="9" s="1"/>
  <c r="O255" i="8" a="1"/>
  <c r="O255" i="8" s="1"/>
  <c r="I226" i="1" a="1"/>
  <c r="I226" i="1" s="1"/>
  <c r="I226" i="14" a="1"/>
  <c r="I226" i="14" s="1"/>
  <c r="I226" i="13" a="1"/>
  <c r="I226" i="13" s="1"/>
  <c r="I226" i="8" a="1"/>
  <c r="I226" i="8" s="1"/>
  <c r="M226" i="1" a="1"/>
  <c r="M226" i="1" s="1"/>
  <c r="M226" i="14" a="1"/>
  <c r="M226" i="14" s="1"/>
  <c r="M226" i="13" a="1"/>
  <c r="M226" i="13" s="1"/>
  <c r="M226" i="8" a="1"/>
  <c r="M226" i="8" s="1"/>
  <c r="Q226" i="1" a="1"/>
  <c r="Q226" i="1" s="1"/>
  <c r="Q226" i="14" a="1"/>
  <c r="Q226" i="14" s="1"/>
  <c r="Q226" i="13" a="1"/>
  <c r="Q226" i="13" s="1"/>
  <c r="Q226" i="8" a="1"/>
  <c r="Q226" i="8" s="1"/>
  <c r="K195" i="1" a="1"/>
  <c r="K195" i="1" s="1"/>
  <c r="K195" i="9" a="1"/>
  <c r="K195" i="9" s="1"/>
  <c r="K196" i="9" s="1"/>
  <c r="K195" i="8" a="1"/>
  <c r="K195" i="8" s="1"/>
  <c r="O195" i="1" a="1"/>
  <c r="O195" i="1" s="1"/>
  <c r="O195" i="9" a="1"/>
  <c r="O195" i="9" s="1"/>
  <c r="O196" i="9" s="1"/>
  <c r="O195" i="8" a="1"/>
  <c r="O195" i="8" s="1"/>
  <c r="I15" i="14" a="1"/>
  <c r="I15" i="14" s="1"/>
  <c r="I15" i="13" a="1"/>
  <c r="I15" i="13" s="1"/>
  <c r="I100" i="8" a="1"/>
  <c r="I100" i="8" s="1"/>
  <c r="I15" i="8" a="1"/>
  <c r="I15" i="8" s="1"/>
  <c r="M15" i="14" a="1"/>
  <c r="M15" i="14" s="1"/>
  <c r="M15" i="13" a="1"/>
  <c r="M15" i="13" s="1"/>
  <c r="M100" i="9" a="1"/>
  <c r="M100" i="9" s="1"/>
  <c r="M15" i="9" a="1"/>
  <c r="M15" i="9" s="1"/>
  <c r="M100" i="8" a="1"/>
  <c r="M100" i="8" s="1"/>
  <c r="M15" i="8" a="1"/>
  <c r="M15" i="8" s="1"/>
  <c r="Q15" i="14" a="1"/>
  <c r="Q15" i="14" s="1"/>
  <c r="Q15" i="13" a="1"/>
  <c r="Q15" i="13" s="1"/>
  <c r="Q100" i="9" a="1"/>
  <c r="Q100" i="9" s="1"/>
  <c r="Q15" i="9" a="1"/>
  <c r="Q15" i="9" s="1"/>
  <c r="Q100" i="8" a="1"/>
  <c r="Q100" i="8" s="1"/>
  <c r="Q15" i="8" a="1"/>
  <c r="Q15" i="8" s="1"/>
  <c r="K52" i="1" a="1"/>
  <c r="K52" i="1" s="1"/>
  <c r="K52" i="14" a="1"/>
  <c r="K52" i="14" s="1"/>
  <c r="K52" i="13" a="1"/>
  <c r="K52" i="13" s="1"/>
  <c r="K222" i="9" a="1"/>
  <c r="K222" i="9" s="1"/>
  <c r="K52" i="9" a="1"/>
  <c r="K52" i="9" s="1"/>
  <c r="K222" i="8" a="1"/>
  <c r="K222" i="8" s="1"/>
  <c r="K52" i="8" a="1"/>
  <c r="K52" i="8" s="1"/>
  <c r="O52" i="1" a="1"/>
  <c r="O52" i="1" s="1"/>
  <c r="O52" i="14" a="1"/>
  <c r="O52" i="14" s="1"/>
  <c r="O52" i="13" a="1"/>
  <c r="O52" i="13" s="1"/>
  <c r="O222" i="9" a="1"/>
  <c r="O222" i="9" s="1"/>
  <c r="O52" i="9" a="1"/>
  <c r="O52" i="9" s="1"/>
  <c r="O222" i="8" a="1"/>
  <c r="O222" i="8" s="1"/>
  <c r="O52" i="8" a="1"/>
  <c r="O52" i="8" s="1"/>
  <c r="I207" i="1" a="1"/>
  <c r="I207" i="1" s="1"/>
  <c r="I207" i="14" a="1"/>
  <c r="I207" i="14" s="1"/>
  <c r="I209" i="14" s="1"/>
  <c r="I207" i="13" a="1"/>
  <c r="I207" i="13" s="1"/>
  <c r="I209" i="13" s="1"/>
  <c r="I207" i="8" a="1"/>
  <c r="I207" i="8" s="1"/>
  <c r="M207" i="1" a="1"/>
  <c r="M207" i="1" s="1"/>
  <c r="M207" i="14" a="1"/>
  <c r="M207" i="14" s="1"/>
  <c r="M207" i="13" a="1"/>
  <c r="M207" i="13" s="1"/>
  <c r="M207" i="8" a="1"/>
  <c r="M207" i="8" s="1"/>
  <c r="Q207" i="1" a="1"/>
  <c r="Q207" i="1" s="1"/>
  <c r="Q207" i="14" a="1"/>
  <c r="Q207" i="14" s="1"/>
  <c r="Q207" i="13" a="1"/>
  <c r="Q207" i="13" s="1"/>
  <c r="Q207" i="8" a="1"/>
  <c r="Q207" i="8" s="1"/>
  <c r="K197" i="1" a="1"/>
  <c r="K197" i="1" s="1"/>
  <c r="K197" i="14" a="1"/>
  <c r="K197" i="14" s="1"/>
  <c r="K197" i="13" a="1"/>
  <c r="K197" i="13" s="1"/>
  <c r="K197" i="9" a="1"/>
  <c r="K197" i="9" s="1"/>
  <c r="K197" i="8" a="1"/>
  <c r="K197" i="8" s="1"/>
  <c r="O197" i="1" a="1"/>
  <c r="O197" i="1" s="1"/>
  <c r="O197" i="14" a="1"/>
  <c r="O197" i="14" s="1"/>
  <c r="O197" i="13" a="1"/>
  <c r="O197" i="13" s="1"/>
  <c r="O197" i="9" a="1"/>
  <c r="O197" i="9" s="1"/>
  <c r="O197" i="8" a="1"/>
  <c r="O197" i="8" s="1"/>
  <c r="K102" i="14" a="1"/>
  <c r="K102" i="14" s="1"/>
  <c r="K16" i="14" a="1"/>
  <c r="K16" i="14" s="1"/>
  <c r="K102" i="13" a="1"/>
  <c r="K102" i="13" s="1"/>
  <c r="K16" i="13" a="1"/>
  <c r="K16" i="13" s="1"/>
  <c r="K102" i="9" a="1"/>
  <c r="K102" i="9" s="1"/>
  <c r="K16" i="9" a="1"/>
  <c r="K16" i="9" s="1"/>
  <c r="K102" i="8" a="1"/>
  <c r="K102" i="8" s="1"/>
  <c r="K16" i="8" a="1"/>
  <c r="K16" i="8" s="1"/>
  <c r="O102" i="1" a="1"/>
  <c r="O102" i="1" s="1"/>
  <c r="O102" i="14" a="1"/>
  <c r="O102" i="14" s="1"/>
  <c r="O16" i="14" a="1"/>
  <c r="O16" i="14" s="1"/>
  <c r="O102" i="13" a="1"/>
  <c r="O102" i="13" s="1"/>
  <c r="O16" i="13" a="1"/>
  <c r="O16" i="13" s="1"/>
  <c r="O102" i="9" a="1"/>
  <c r="O102" i="9" s="1"/>
  <c r="O16" i="9" a="1"/>
  <c r="O16" i="9" s="1"/>
  <c r="O102" i="8" a="1"/>
  <c r="O102" i="8" s="1"/>
  <c r="O16" i="8" a="1"/>
  <c r="O16" i="8" s="1"/>
  <c r="I183" i="1" a="1"/>
  <c r="I183" i="1" s="1"/>
  <c r="I183" i="8" a="1"/>
  <c r="I183" i="8" s="1"/>
  <c r="M183" i="1" a="1"/>
  <c r="M183" i="1" s="1"/>
  <c r="M183" i="9" a="1"/>
  <c r="M183" i="9" s="1"/>
  <c r="M183" i="8" a="1"/>
  <c r="M183" i="8" s="1"/>
  <c r="Q183" i="1" a="1"/>
  <c r="Q183" i="1" s="1"/>
  <c r="Q183" i="9" a="1"/>
  <c r="Q183" i="9" s="1"/>
  <c r="Q183" i="8" a="1"/>
  <c r="Q183" i="8" s="1"/>
  <c r="I184" i="1" a="1"/>
  <c r="I184" i="1" s="1"/>
  <c r="I184" i="14" a="1"/>
  <c r="I184" i="14" s="1"/>
  <c r="I187" i="14" s="1"/>
  <c r="I184" i="13" a="1"/>
  <c r="I184" i="13" s="1"/>
  <c r="I187" i="13" s="1"/>
  <c r="I184" i="8" a="1"/>
  <c r="I184" i="8" s="1"/>
  <c r="M184" i="1" a="1"/>
  <c r="M184" i="1" s="1"/>
  <c r="M184" i="14" a="1"/>
  <c r="M184" i="14" s="1"/>
  <c r="M184" i="13" a="1"/>
  <c r="M184" i="13" s="1"/>
  <c r="M184" i="8" a="1"/>
  <c r="M184" i="8" s="1"/>
  <c r="Q184" i="1" a="1"/>
  <c r="Q184" i="1" s="1"/>
  <c r="Q184" i="14" a="1"/>
  <c r="Q184" i="14" s="1"/>
  <c r="Q184" i="13" a="1"/>
  <c r="Q184" i="13" s="1"/>
  <c r="Q184" i="8" a="1"/>
  <c r="Q184" i="8" s="1"/>
  <c r="K192" i="1" a="1"/>
  <c r="K192" i="1" s="1"/>
  <c r="K192" i="9" a="1"/>
  <c r="K192" i="9" s="1"/>
  <c r="K192" i="8" a="1"/>
  <c r="K192" i="8" s="1"/>
  <c r="O192" i="1" a="1"/>
  <c r="O192" i="1" s="1"/>
  <c r="O192" i="9" a="1"/>
  <c r="O192" i="9" s="1"/>
  <c r="O192" i="8" a="1"/>
  <c r="O192" i="8" s="1"/>
  <c r="I206" i="1" a="1"/>
  <c r="I206" i="1" s="1"/>
  <c r="I206" i="8" a="1"/>
  <c r="I206" i="8" s="1"/>
  <c r="I208" i="8" s="1"/>
  <c r="M206" i="1" a="1"/>
  <c r="M206" i="1" s="1"/>
  <c r="M206" i="9" a="1"/>
  <c r="M206" i="9" s="1"/>
  <c r="M206" i="8" a="1"/>
  <c r="M206" i="8" s="1"/>
  <c r="Q206" i="1" a="1"/>
  <c r="Q206" i="1" s="1"/>
  <c r="Q206" i="9" a="1"/>
  <c r="Q206" i="9" s="1"/>
  <c r="Q206" i="8" a="1"/>
  <c r="Q206" i="8" s="1"/>
  <c r="I187" i="1" a="1"/>
  <c r="I187" i="1" s="1"/>
  <c r="I187" i="8" a="1"/>
  <c r="I187" i="8" s="1"/>
  <c r="M187" i="1" a="1"/>
  <c r="M187" i="1" s="1"/>
  <c r="M187" i="9" a="1"/>
  <c r="M187" i="9" s="1"/>
  <c r="M187" i="8" a="1"/>
  <c r="M187" i="8" s="1"/>
  <c r="Q187" i="1" a="1"/>
  <c r="Q187" i="1" s="1"/>
  <c r="Q187" i="9" a="1"/>
  <c r="Q187" i="9" s="1"/>
  <c r="Q187" i="8" a="1"/>
  <c r="Q187" i="8" s="1"/>
  <c r="K189" i="1" a="1"/>
  <c r="K189" i="1" s="1"/>
  <c r="K189" i="14" a="1"/>
  <c r="K189" i="14" s="1"/>
  <c r="K192" i="14" s="1"/>
  <c r="K189" i="13" a="1"/>
  <c r="K189" i="13" s="1"/>
  <c r="K192" i="13" s="1"/>
  <c r="K189" i="9" a="1"/>
  <c r="K189" i="9" s="1"/>
  <c r="K189" i="8" a="1"/>
  <c r="K189" i="8" s="1"/>
  <c r="O189" i="1" a="1"/>
  <c r="O189" i="1" s="1"/>
  <c r="O189" i="14" a="1"/>
  <c r="O189" i="14" s="1"/>
  <c r="O192" i="14" s="1"/>
  <c r="O189" i="13" a="1"/>
  <c r="O189" i="13" s="1"/>
  <c r="O192" i="13" s="1"/>
  <c r="O189" i="9" a="1"/>
  <c r="O189" i="9" s="1"/>
  <c r="R193" i="9" s="1"/>
  <c r="O189" i="8" a="1"/>
  <c r="O189" i="8" s="1"/>
  <c r="L225" i="1" a="1"/>
  <c r="L225" i="1" s="1"/>
  <c r="L225" i="9" a="1"/>
  <c r="L225" i="9" s="1"/>
  <c r="L225" i="8" a="1"/>
  <c r="L225" i="8" s="1"/>
  <c r="P225" i="1" a="1"/>
  <c r="P225" i="1" s="1"/>
  <c r="P225" i="9" a="1"/>
  <c r="P225" i="9" s="1"/>
  <c r="P225" i="8" a="1"/>
  <c r="P225" i="8" s="1"/>
  <c r="L196" i="1" a="1"/>
  <c r="L196" i="1" s="1"/>
  <c r="L196" i="14" a="1"/>
  <c r="L196" i="14" s="1"/>
  <c r="L196" i="13" a="1"/>
  <c r="L196" i="13" s="1"/>
  <c r="L196" i="8" a="1"/>
  <c r="L196" i="8" s="1"/>
  <c r="P196" i="1" a="1"/>
  <c r="P196" i="1" s="1"/>
  <c r="P196" i="14" a="1"/>
  <c r="P196" i="14" s="1"/>
  <c r="P196" i="13" a="1"/>
  <c r="P196" i="13" s="1"/>
  <c r="P196" i="8" a="1"/>
  <c r="P196" i="8" s="1"/>
  <c r="J230" i="1" a="1"/>
  <c r="J230" i="1" s="1"/>
  <c r="J230" i="9" a="1"/>
  <c r="J230" i="9" s="1"/>
  <c r="J231" i="9" s="1"/>
  <c r="J230" i="8" a="1"/>
  <c r="J230" i="8" s="1"/>
  <c r="N230" i="1" a="1"/>
  <c r="N230" i="1" s="1"/>
  <c r="N230" i="9" a="1"/>
  <c r="N230" i="9" s="1"/>
  <c r="N230" i="8" a="1"/>
  <c r="N230" i="8" s="1"/>
  <c r="L231" i="14" a="1"/>
  <c r="L231" i="14" s="1"/>
  <c r="L55" i="14" a="1"/>
  <c r="L55" i="14" s="1"/>
  <c r="L231" i="13" a="1"/>
  <c r="L231" i="13" s="1"/>
  <c r="L55" i="13" a="1"/>
  <c r="L55" i="13" s="1"/>
  <c r="L55" i="9" a="1"/>
  <c r="L55" i="9" s="1"/>
  <c r="L231" i="8" a="1"/>
  <c r="L231" i="8" s="1"/>
  <c r="L55" i="8" a="1"/>
  <c r="L55" i="8" s="1"/>
  <c r="P231" i="14" a="1"/>
  <c r="P231" i="14" s="1"/>
  <c r="P55" i="14" a="1"/>
  <c r="P55" i="14" s="1"/>
  <c r="P231" i="13" a="1"/>
  <c r="P231" i="13" s="1"/>
  <c r="P55" i="13" a="1"/>
  <c r="P55" i="13" s="1"/>
  <c r="P55" i="9" a="1"/>
  <c r="P55" i="9" s="1"/>
  <c r="P231" i="8" a="1"/>
  <c r="P231" i="8" s="1"/>
  <c r="P55" i="8" a="1"/>
  <c r="P55" i="8" s="1"/>
  <c r="J54" i="14" a="1"/>
  <c r="J54" i="14" s="1"/>
  <c r="J54" i="13" a="1"/>
  <c r="J54" i="13" s="1"/>
  <c r="J228" i="9" a="1"/>
  <c r="J228" i="9" s="1"/>
  <c r="J54" i="9" a="1"/>
  <c r="J54" i="9" s="1"/>
  <c r="J228" i="8" a="1"/>
  <c r="J228" i="8" s="1"/>
  <c r="J54" i="8" a="1"/>
  <c r="J54" i="8" s="1"/>
  <c r="N54" i="14" a="1"/>
  <c r="N54" i="14" s="1"/>
  <c r="N54" i="13" a="1"/>
  <c r="N54" i="13" s="1"/>
  <c r="N228" i="9" a="1"/>
  <c r="N228" i="9" s="1"/>
  <c r="N54" i="9" a="1"/>
  <c r="N54" i="9" s="1"/>
  <c r="N228" i="8" a="1"/>
  <c r="N228" i="8" s="1"/>
  <c r="N54" i="8" a="1"/>
  <c r="N54" i="8" s="1"/>
  <c r="J108" i="14" a="1"/>
  <c r="J108" i="14" s="1"/>
  <c r="J62" i="14" a="1"/>
  <c r="J62" i="14" s="1"/>
  <c r="J18" i="14" a="1"/>
  <c r="J18" i="14" s="1"/>
  <c r="J108" i="13" a="1"/>
  <c r="J108" i="13" s="1"/>
  <c r="J62" i="13" a="1"/>
  <c r="J62" i="13" s="1"/>
  <c r="J18" i="13" a="1"/>
  <c r="J18" i="13" s="1"/>
  <c r="J108" i="9" a="1"/>
  <c r="J108" i="9" s="1"/>
  <c r="J18" i="9" a="1"/>
  <c r="J18" i="9" s="1"/>
  <c r="J62" i="9" a="1"/>
  <c r="J62" i="9" s="1"/>
  <c r="J108" i="8" a="1"/>
  <c r="J108" i="8" s="1"/>
  <c r="J62" i="8" a="1"/>
  <c r="J62" i="8" s="1"/>
  <c r="J18" i="8" a="1"/>
  <c r="J18" i="8" s="1"/>
  <c r="N108" i="14" a="1"/>
  <c r="N108" i="14" s="1"/>
  <c r="N62" i="14" a="1"/>
  <c r="N62" i="14" s="1"/>
  <c r="N18" i="14" a="1"/>
  <c r="N18" i="14" s="1"/>
  <c r="N108" i="13" a="1"/>
  <c r="N108" i="13" s="1"/>
  <c r="N62" i="13" a="1"/>
  <c r="N62" i="13" s="1"/>
  <c r="N18" i="13" a="1"/>
  <c r="N18" i="13" s="1"/>
  <c r="N108" i="9" a="1"/>
  <c r="N108" i="9" s="1"/>
  <c r="N18" i="9" a="1"/>
  <c r="N18" i="9" s="1"/>
  <c r="N62" i="9" a="1"/>
  <c r="N62" i="9" s="1"/>
  <c r="N62" i="8" a="1"/>
  <c r="N62" i="8" s="1"/>
  <c r="N108" i="8" a="1"/>
  <c r="N108" i="8" s="1"/>
  <c r="N18" i="8" a="1"/>
  <c r="N18" i="8" s="1"/>
  <c r="J233" i="1" a="1"/>
  <c r="J233" i="1" s="1"/>
  <c r="J233" i="9" a="1"/>
  <c r="J233" i="9" s="1"/>
  <c r="J234" i="9" s="1"/>
  <c r="J233" i="8" a="1"/>
  <c r="J233" i="8" s="1"/>
  <c r="N233" i="1" a="1"/>
  <c r="N233" i="1" s="1"/>
  <c r="N233" i="9" a="1"/>
  <c r="N233" i="9" s="1"/>
  <c r="N233" i="8" a="1"/>
  <c r="N233" i="8" s="1"/>
  <c r="L200" i="1" a="1"/>
  <c r="L200" i="1" s="1"/>
  <c r="L200" i="14" a="1"/>
  <c r="L200" i="14" s="1"/>
  <c r="L200" i="13" a="1"/>
  <c r="L200" i="13" s="1"/>
  <c r="L200" i="9" a="1"/>
  <c r="L200" i="9" s="1"/>
  <c r="L200" i="8" a="1"/>
  <c r="L200" i="8" s="1"/>
  <c r="P200" i="1" a="1"/>
  <c r="P200" i="1" s="1"/>
  <c r="P200" i="14" a="1"/>
  <c r="P200" i="14" s="1"/>
  <c r="P200" i="13" a="1"/>
  <c r="P200" i="13" s="1"/>
  <c r="P200" i="9" a="1"/>
  <c r="P200" i="9" s="1"/>
  <c r="P200" i="8" a="1"/>
  <c r="P200" i="8" s="1"/>
  <c r="J235" i="9" a="1"/>
  <c r="J235" i="9" s="1"/>
  <c r="J236" i="9" s="1"/>
  <c r="J235" i="8" a="1"/>
  <c r="J235" i="8" s="1"/>
  <c r="N235" i="1" a="1"/>
  <c r="N235" i="1" s="1"/>
  <c r="N235" i="9" a="1"/>
  <c r="N235" i="9" s="1"/>
  <c r="N235" i="8" a="1"/>
  <c r="N235" i="8" s="1"/>
  <c r="J171" i="14" a="1"/>
  <c r="J171" i="14" s="1"/>
  <c r="J122" i="14" a="1"/>
  <c r="J122" i="14" s="1"/>
  <c r="J171" i="13" a="1"/>
  <c r="J171" i="13" s="1"/>
  <c r="J122" i="13" a="1"/>
  <c r="J122" i="13" s="1"/>
  <c r="J122" i="9" a="1"/>
  <c r="J122" i="9" s="1"/>
  <c r="J171" i="9" a="1"/>
  <c r="J171" i="9" s="1"/>
  <c r="J122" i="8" a="1"/>
  <c r="J122" i="8" s="1"/>
  <c r="J171" i="8" a="1"/>
  <c r="J171" i="8" s="1"/>
  <c r="N171" i="14" a="1"/>
  <c r="N171" i="14" s="1"/>
  <c r="N122" i="14" a="1"/>
  <c r="N122" i="14" s="1"/>
  <c r="N171" i="13" a="1"/>
  <c r="N171" i="13" s="1"/>
  <c r="N122" i="13" a="1"/>
  <c r="N122" i="13" s="1"/>
  <c r="N171" i="9" a="1"/>
  <c r="N171" i="9" s="1"/>
  <c r="N122" i="9" a="1"/>
  <c r="N122" i="9" s="1"/>
  <c r="N122" i="8" a="1"/>
  <c r="N122" i="8" s="1"/>
  <c r="N171" i="8" a="1"/>
  <c r="N171" i="8" s="1"/>
  <c r="L199" i="1" a="1"/>
  <c r="L199" i="1" s="1"/>
  <c r="L199" i="14" a="1"/>
  <c r="L199" i="14" s="1"/>
  <c r="L199" i="13" a="1"/>
  <c r="L199" i="13" s="1"/>
  <c r="L199" i="9" a="1"/>
  <c r="L199" i="9" s="1"/>
  <c r="L199" i="8" a="1"/>
  <c r="L199" i="8" s="1"/>
  <c r="P199" i="1" a="1"/>
  <c r="P199" i="1" s="1"/>
  <c r="P199" i="14" a="1"/>
  <c r="P199" i="14" s="1"/>
  <c r="P199" i="13" a="1"/>
  <c r="P199" i="13" s="1"/>
  <c r="P199" i="9" a="1"/>
  <c r="P199" i="9" s="1"/>
  <c r="P199" i="8" a="1"/>
  <c r="P199" i="8" s="1"/>
  <c r="L236" i="14" a="1"/>
  <c r="L236" i="14" s="1"/>
  <c r="L13" i="14" a="1"/>
  <c r="L13" i="14" s="1"/>
  <c r="L236" i="13" a="1"/>
  <c r="L236" i="13" s="1"/>
  <c r="L13" i="13" a="1"/>
  <c r="L13" i="13" s="1"/>
  <c r="L13" i="9" a="1"/>
  <c r="L13" i="9" s="1"/>
  <c r="L236" i="8" a="1"/>
  <c r="L236" i="8" s="1"/>
  <c r="L13" i="8" a="1"/>
  <c r="L13" i="8" s="1"/>
  <c r="P236" i="14" a="1"/>
  <c r="P236" i="14" s="1"/>
  <c r="P13" i="14" a="1"/>
  <c r="P13" i="14" s="1"/>
  <c r="P236" i="13" a="1"/>
  <c r="P236" i="13" s="1"/>
  <c r="P13" i="13" a="1"/>
  <c r="P13" i="13" s="1"/>
  <c r="P13" i="9" a="1"/>
  <c r="P13" i="9" s="1"/>
  <c r="P236" i="8" a="1"/>
  <c r="P236" i="8" s="1"/>
  <c r="P13" i="8" a="1"/>
  <c r="P13" i="8" s="1"/>
  <c r="J286" i="14"/>
  <c r="J126" i="14" a="1"/>
  <c r="J126" i="14" s="1"/>
  <c r="J57" i="14" a="1"/>
  <c r="J57" i="14" s="1"/>
  <c r="J11" i="14" a="1"/>
  <c r="J11" i="14" s="1"/>
  <c r="J286" i="13"/>
  <c r="J126" i="13" a="1"/>
  <c r="J126" i="13" s="1"/>
  <c r="J57" i="13" a="1"/>
  <c r="J57" i="13" s="1"/>
  <c r="J11" i="13" a="1"/>
  <c r="J11" i="13" s="1"/>
  <c r="J286" i="9"/>
  <c r="J11" i="9" a="1"/>
  <c r="J11" i="9" s="1"/>
  <c r="J57" i="9" a="1"/>
  <c r="J57" i="9" s="1"/>
  <c r="J286" i="8"/>
  <c r="J126" i="8" a="1"/>
  <c r="J126" i="8" s="1"/>
  <c r="J57" i="8" a="1"/>
  <c r="J57" i="8" s="1"/>
  <c r="J11" i="8" a="1"/>
  <c r="J11" i="8" s="1"/>
  <c r="N286" i="14"/>
  <c r="N126" i="14" a="1"/>
  <c r="N126" i="14" s="1"/>
  <c r="N57" i="14" a="1"/>
  <c r="N57" i="14" s="1"/>
  <c r="N11" i="14" a="1"/>
  <c r="N11" i="14" s="1"/>
  <c r="N286" i="13"/>
  <c r="N126" i="13" a="1"/>
  <c r="N126" i="13" s="1"/>
  <c r="N11" i="13" a="1"/>
  <c r="N11" i="13" s="1"/>
  <c r="N57" i="13" a="1"/>
  <c r="N57" i="13" s="1"/>
  <c r="N286" i="9"/>
  <c r="N11" i="9" a="1"/>
  <c r="N11" i="9" s="1"/>
  <c r="N57" i="9" a="1"/>
  <c r="N57" i="9" s="1"/>
  <c r="N286" i="8"/>
  <c r="N126" i="8" a="1"/>
  <c r="N126" i="8" s="1"/>
  <c r="N57" i="8" a="1"/>
  <c r="N57" i="8" s="1"/>
  <c r="N11" i="8" a="1"/>
  <c r="N11" i="8" s="1"/>
  <c r="J198" i="1" a="1"/>
  <c r="J198" i="1" s="1"/>
  <c r="J198" i="14" a="1"/>
  <c r="J198" i="14" s="1"/>
  <c r="J198" i="13" a="1"/>
  <c r="J198" i="13" s="1"/>
  <c r="J198" i="9" a="1"/>
  <c r="J198" i="9" s="1"/>
  <c r="J198" i="8" a="1"/>
  <c r="J198" i="8" s="1"/>
  <c r="N198" i="1" a="1"/>
  <c r="N198" i="1" s="1"/>
  <c r="N198" i="14" a="1"/>
  <c r="N198" i="14" s="1"/>
  <c r="N198" i="13" a="1"/>
  <c r="N198" i="13" s="1"/>
  <c r="N198" i="9" a="1"/>
  <c r="N198" i="9" s="1"/>
  <c r="N198" i="8" a="1"/>
  <c r="N198" i="8" s="1"/>
  <c r="I12" i="14" a="1"/>
  <c r="I12" i="14" s="1"/>
  <c r="I12" i="13" a="1"/>
  <c r="I12" i="13" s="1"/>
  <c r="I243" i="8" a="1"/>
  <c r="I243" i="8" s="1"/>
  <c r="I12" i="8" a="1"/>
  <c r="I12" i="8" s="1"/>
  <c r="M12" i="1" a="1"/>
  <c r="M12" i="1" s="1"/>
  <c r="M12" i="14" a="1"/>
  <c r="M12" i="14" s="1"/>
  <c r="M12" i="13" a="1"/>
  <c r="M12" i="13" s="1"/>
  <c r="M243" i="9" a="1"/>
  <c r="M243" i="9" s="1"/>
  <c r="M12" i="9" a="1"/>
  <c r="M12" i="9" s="1"/>
  <c r="M243" i="8" a="1"/>
  <c r="M243" i="8" s="1"/>
  <c r="M12" i="8" a="1"/>
  <c r="M12" i="8" s="1"/>
  <c r="I107" i="14" a="1"/>
  <c r="I107" i="14" s="1"/>
  <c r="I61" i="14" a="1"/>
  <c r="I61" i="14" s="1"/>
  <c r="I17" i="14" a="1"/>
  <c r="I17" i="14" s="1"/>
  <c r="I107" i="13" a="1"/>
  <c r="I107" i="13" s="1"/>
  <c r="I61" i="13" a="1"/>
  <c r="I61" i="13" s="1"/>
  <c r="I17" i="13" a="1"/>
  <c r="I17" i="13" s="1"/>
  <c r="I107" i="8" a="1"/>
  <c r="I107" i="8" s="1"/>
  <c r="I61" i="8" a="1"/>
  <c r="I61" i="8" s="1"/>
  <c r="I17" i="8" a="1"/>
  <c r="I17" i="8" s="1"/>
  <c r="M107" i="14" a="1"/>
  <c r="M107" i="14" s="1"/>
  <c r="M61" i="14" a="1"/>
  <c r="M61" i="14" s="1"/>
  <c r="M17" i="14" a="1"/>
  <c r="M17" i="14" s="1"/>
  <c r="M107" i="13" a="1"/>
  <c r="M107" i="13" s="1"/>
  <c r="M17" i="13" a="1"/>
  <c r="M17" i="13" s="1"/>
  <c r="M61" i="13" a="1"/>
  <c r="M61" i="13" s="1"/>
  <c r="M107" i="9" a="1"/>
  <c r="M107" i="9" s="1"/>
  <c r="M61" i="9" a="1"/>
  <c r="M61" i="9" s="1"/>
  <c r="M17" i="9" a="1"/>
  <c r="M17" i="9" s="1"/>
  <c r="M107" i="8" a="1"/>
  <c r="M107" i="8" s="1"/>
  <c r="M61" i="8" a="1"/>
  <c r="M61" i="8" s="1"/>
  <c r="M17" i="8" a="1"/>
  <c r="M17" i="8" s="1"/>
  <c r="I174" i="1" a="1"/>
  <c r="I174" i="1" s="1"/>
  <c r="I174" i="14" a="1"/>
  <c r="I174" i="14" s="1"/>
  <c r="I120" i="14" a="1"/>
  <c r="I120" i="14" s="1"/>
  <c r="I120" i="13" a="1"/>
  <c r="I120" i="13" s="1"/>
  <c r="I174" i="13" a="1"/>
  <c r="I174" i="13" s="1"/>
  <c r="I174" i="8" a="1"/>
  <c r="I174" i="8" s="1"/>
  <c r="I120" i="8" a="1"/>
  <c r="I120" i="8" s="1"/>
  <c r="M120" i="1" a="1"/>
  <c r="M120" i="1" s="1"/>
  <c r="M174" i="14" a="1"/>
  <c r="M174" i="14" s="1"/>
  <c r="M120" i="14" a="1"/>
  <c r="M120" i="14" s="1"/>
  <c r="M174" i="13" a="1"/>
  <c r="M174" i="13" s="1"/>
  <c r="M120" i="13" a="1"/>
  <c r="M120" i="13" s="1"/>
  <c r="M174" i="9" a="1"/>
  <c r="M174" i="9" s="1"/>
  <c r="M120" i="9" a="1"/>
  <c r="M120" i="9" s="1"/>
  <c r="M174" i="8" a="1"/>
  <c r="M174" i="8" s="1"/>
  <c r="M120" i="8" a="1"/>
  <c r="M120" i="8" s="1"/>
  <c r="J84" i="1" a="1"/>
  <c r="J84" i="1" s="1"/>
  <c r="J84" i="14" a="1"/>
  <c r="J84" i="14" s="1"/>
  <c r="J84" i="13" a="1"/>
  <c r="J84" i="13" s="1"/>
  <c r="J84" i="9" a="1"/>
  <c r="J84" i="9" s="1"/>
  <c r="J84" i="8" a="1"/>
  <c r="J84" i="8" s="1"/>
  <c r="N84" i="1" a="1"/>
  <c r="N84" i="1" s="1"/>
  <c r="N84" i="14" a="1"/>
  <c r="N84" i="14" s="1"/>
  <c r="N84" i="13" a="1"/>
  <c r="N84" i="13" s="1"/>
  <c r="N84" i="9" a="1"/>
  <c r="N84" i="9" s="1"/>
  <c r="N84" i="8" a="1"/>
  <c r="N84" i="8" s="1"/>
  <c r="L290" i="14"/>
  <c r="L290" i="13"/>
  <c r="L238" i="9" a="1"/>
  <c r="L238" i="9" s="1"/>
  <c r="L290" i="9"/>
  <c r="L290" i="8"/>
  <c r="L238" i="8" a="1"/>
  <c r="L238" i="8" s="1"/>
  <c r="P290" i="14"/>
  <c r="P290" i="13"/>
  <c r="P290" i="9"/>
  <c r="P238" i="9" a="1"/>
  <c r="P238" i="9" s="1"/>
  <c r="P290" i="8"/>
  <c r="P238" i="8" a="1"/>
  <c r="P238" i="8" s="1"/>
  <c r="L67" i="1" a="1"/>
  <c r="L67" i="1" s="1"/>
  <c r="L67" i="14" a="1"/>
  <c r="L67" i="14" s="1"/>
  <c r="L67" i="13" a="1"/>
  <c r="L67" i="13" s="1"/>
  <c r="L67" i="9" a="1"/>
  <c r="L67" i="9" s="1"/>
  <c r="L67" i="8" a="1"/>
  <c r="L67" i="8" s="1"/>
  <c r="P67" i="1" a="1"/>
  <c r="P67" i="1" s="1"/>
  <c r="P67" i="14" a="1"/>
  <c r="P67" i="14" s="1"/>
  <c r="P67" i="13" a="1"/>
  <c r="P67" i="13" s="1"/>
  <c r="P67" i="9" a="1"/>
  <c r="P67" i="9" s="1"/>
  <c r="P67" i="8" a="1"/>
  <c r="P67" i="8" s="1"/>
  <c r="J73" i="14" a="1"/>
  <c r="J73" i="14" s="1"/>
  <c r="J73" i="13" a="1"/>
  <c r="J73" i="13" s="1"/>
  <c r="J73" i="9" a="1"/>
  <c r="J73" i="9" s="1"/>
  <c r="J73" i="8" a="1"/>
  <c r="J73" i="8" s="1"/>
  <c r="N73" i="1" a="1"/>
  <c r="N73" i="1" s="1"/>
  <c r="N73" i="14" a="1"/>
  <c r="N73" i="14" s="1"/>
  <c r="N73" i="13" a="1"/>
  <c r="N73" i="13" s="1"/>
  <c r="N73" i="9" a="1"/>
  <c r="N73" i="9" s="1"/>
  <c r="N73" i="8" a="1"/>
  <c r="N73" i="8" s="1"/>
  <c r="L241" i="1" a="1"/>
  <c r="L241" i="1" s="1"/>
  <c r="L241" i="14" a="1"/>
  <c r="L241" i="14" s="1"/>
  <c r="L241" i="13" a="1"/>
  <c r="L241" i="13" s="1"/>
  <c r="L241" i="9" a="1"/>
  <c r="L241" i="9" s="1"/>
  <c r="L241" i="8" a="1"/>
  <c r="L241" i="8" s="1"/>
  <c r="P241" i="1" a="1"/>
  <c r="P241" i="1" s="1"/>
  <c r="P241" i="14" a="1"/>
  <c r="P241" i="14" s="1"/>
  <c r="P241" i="13" a="1"/>
  <c r="P241" i="13" s="1"/>
  <c r="P241" i="9" a="1"/>
  <c r="P241" i="9" s="1"/>
  <c r="P241" i="8" a="1"/>
  <c r="P241" i="8" s="1"/>
  <c r="J253" i="14" a="1"/>
  <c r="J253" i="14" s="1"/>
  <c r="J5" i="14" a="1"/>
  <c r="J5" i="14" s="1"/>
  <c r="J253" i="13" a="1"/>
  <c r="J253" i="13" s="1"/>
  <c r="J5" i="13" a="1"/>
  <c r="J5" i="13" s="1"/>
  <c r="J5" i="9" a="1"/>
  <c r="J5" i="9" s="1"/>
  <c r="J253" i="8" a="1"/>
  <c r="J253" i="8" s="1"/>
  <c r="J5" i="8" a="1"/>
  <c r="J5" i="8" s="1"/>
  <c r="N253" i="14" a="1"/>
  <c r="N253" i="14" s="1"/>
  <c r="N5" i="14" a="1"/>
  <c r="N5" i="14" s="1"/>
  <c r="N253" i="13" a="1"/>
  <c r="N253" i="13" s="1"/>
  <c r="N5" i="13" a="1"/>
  <c r="N5" i="13" s="1"/>
  <c r="N5" i="9" a="1"/>
  <c r="N5" i="9" s="1"/>
  <c r="N253" i="8" a="1"/>
  <c r="N253" i="8" s="1"/>
  <c r="N5" i="8" a="1"/>
  <c r="N5" i="8" s="1"/>
  <c r="L64" i="1" a="1"/>
  <c r="L64" i="1" s="1"/>
  <c r="L64" i="9" a="1"/>
  <c r="L64" i="9" s="1"/>
  <c r="L64" i="8" a="1"/>
  <c r="L64" i="8" s="1"/>
  <c r="P64" i="1" a="1"/>
  <c r="P64" i="1" s="1"/>
  <c r="P64" i="9" a="1"/>
  <c r="P64" i="9" s="1"/>
  <c r="P64" i="8" a="1"/>
  <c r="P64" i="8" s="1"/>
  <c r="J109" i="14" a="1"/>
  <c r="J109" i="14" s="1"/>
  <c r="J22" i="14" a="1"/>
  <c r="J22" i="14" s="1"/>
  <c r="J109" i="13" a="1"/>
  <c r="J109" i="13" s="1"/>
  <c r="J22" i="13" a="1"/>
  <c r="J22" i="13" s="1"/>
  <c r="J109" i="9" a="1"/>
  <c r="J109" i="9" s="1"/>
  <c r="J22" i="9" a="1"/>
  <c r="J22" i="9" s="1"/>
  <c r="J109" i="8" a="1"/>
  <c r="J109" i="8" s="1"/>
  <c r="J22" i="8" a="1"/>
  <c r="J22" i="8" s="1"/>
  <c r="N109" i="14" a="1"/>
  <c r="N109" i="14" s="1"/>
  <c r="N22" i="14" a="1"/>
  <c r="N22" i="14" s="1"/>
  <c r="N109" i="13" a="1"/>
  <c r="N109" i="13" s="1"/>
  <c r="N22" i="13" a="1"/>
  <c r="N22" i="13" s="1"/>
  <c r="N109" i="9" a="1"/>
  <c r="N109" i="9" s="1"/>
  <c r="N22" i="9" a="1"/>
  <c r="N22" i="9" s="1"/>
  <c r="N109" i="8" a="1"/>
  <c r="N109" i="8" s="1"/>
  <c r="N22" i="8" a="1"/>
  <c r="N22" i="8" s="1"/>
  <c r="L250" i="1" a="1"/>
  <c r="L250" i="1" s="1"/>
  <c r="L250" i="14" a="1"/>
  <c r="L250" i="14" s="1"/>
  <c r="L250" i="13" a="1"/>
  <c r="L250" i="13" s="1"/>
  <c r="L250" i="9" a="1"/>
  <c r="L250" i="9" s="1"/>
  <c r="L250" i="8" a="1"/>
  <c r="L250" i="8" s="1"/>
  <c r="P250" i="1" a="1"/>
  <c r="P250" i="1" s="1"/>
  <c r="P250" i="14" a="1"/>
  <c r="P250" i="14" s="1"/>
  <c r="P250" i="13" a="1"/>
  <c r="P250" i="13" s="1"/>
  <c r="P250" i="9" a="1"/>
  <c r="P250" i="9" s="1"/>
  <c r="P250" i="8" a="1"/>
  <c r="P250" i="8" s="1"/>
  <c r="J285" i="14"/>
  <c r="J56" i="14" a="1"/>
  <c r="J56" i="14" s="1"/>
  <c r="J10" i="14" a="1"/>
  <c r="J10" i="14" s="1"/>
  <c r="J285" i="13"/>
  <c r="J56" i="13" a="1"/>
  <c r="J56" i="13" s="1"/>
  <c r="J10" i="13" a="1"/>
  <c r="J10" i="13" s="1"/>
  <c r="J285" i="9"/>
  <c r="J10" i="9" a="1"/>
  <c r="J10" i="9" s="1"/>
  <c r="J56" i="9" a="1"/>
  <c r="J56" i="9" s="1"/>
  <c r="J285" i="8"/>
  <c r="J56" i="8" a="1"/>
  <c r="J56" i="8" s="1"/>
  <c r="J10" i="8" a="1"/>
  <c r="J10" i="8" s="1"/>
  <c r="N285" i="14"/>
  <c r="N56" i="14" a="1"/>
  <c r="N56" i="14" s="1"/>
  <c r="N10" i="14" a="1"/>
  <c r="N10" i="14" s="1"/>
  <c r="N285" i="13"/>
  <c r="N56" i="13" a="1"/>
  <c r="N56" i="13" s="1"/>
  <c r="N10" i="13" a="1"/>
  <c r="N10" i="13" s="1"/>
  <c r="N285" i="9"/>
  <c r="N10" i="9" a="1"/>
  <c r="N10" i="9" s="1"/>
  <c r="N56" i="9" a="1"/>
  <c r="N56" i="9" s="1"/>
  <c r="N285" i="8"/>
  <c r="N56" i="8" a="1"/>
  <c r="N56" i="8" s="1"/>
  <c r="N10" i="8" a="1"/>
  <c r="N10" i="8" s="1"/>
  <c r="L23" i="1" a="1"/>
  <c r="L23" i="1" s="1"/>
  <c r="L244" i="14" a="1"/>
  <c r="L244" i="14" s="1"/>
  <c r="L23" i="14" a="1"/>
  <c r="L23" i="14" s="1"/>
  <c r="L244" i="13" a="1"/>
  <c r="L244" i="13" s="1"/>
  <c r="L23" i="13" a="1"/>
  <c r="L23" i="13" s="1"/>
  <c r="L23" i="9" a="1"/>
  <c r="L23" i="9" s="1"/>
  <c r="L244" i="8" a="1"/>
  <c r="L244" i="8" s="1"/>
  <c r="L23" i="8" a="1"/>
  <c r="L23" i="8" s="1"/>
  <c r="P23" i="1" a="1"/>
  <c r="P23" i="1" s="1"/>
  <c r="P244" i="14" a="1"/>
  <c r="P244" i="14" s="1"/>
  <c r="P23" i="14" a="1"/>
  <c r="P23" i="14" s="1"/>
  <c r="P244" i="13" a="1"/>
  <c r="P244" i="13" s="1"/>
  <c r="P23" i="13" a="1"/>
  <c r="P23" i="13" s="1"/>
  <c r="P23" i="9" a="1"/>
  <c r="P23" i="9" s="1"/>
  <c r="P244" i="8" a="1"/>
  <c r="P244" i="8" s="1"/>
  <c r="P23" i="8" a="1"/>
  <c r="P23" i="8" s="1"/>
  <c r="J106" i="14" a="1"/>
  <c r="J106" i="14" s="1"/>
  <c r="J24" i="14" a="1"/>
  <c r="J24" i="14" s="1"/>
  <c r="J60" i="14" a="1"/>
  <c r="J60" i="14" s="1"/>
  <c r="J106" i="13" a="1"/>
  <c r="J106" i="13" s="1"/>
  <c r="J60" i="13" a="1"/>
  <c r="J60" i="13" s="1"/>
  <c r="J24" i="13" a="1"/>
  <c r="J24" i="13" s="1"/>
  <c r="J106" i="9" a="1"/>
  <c r="J106" i="9" s="1"/>
  <c r="J60" i="9" a="1"/>
  <c r="J60" i="9" s="1"/>
  <c r="J24" i="9" a="1"/>
  <c r="J24" i="9" s="1"/>
  <c r="J60" i="8" a="1"/>
  <c r="J60" i="8" s="1"/>
  <c r="J106" i="8" a="1"/>
  <c r="J106" i="8" s="1"/>
  <c r="J24" i="8" a="1"/>
  <c r="J24" i="8" s="1"/>
  <c r="N106" i="14" a="1"/>
  <c r="N106" i="14" s="1"/>
  <c r="N24" i="14" a="1"/>
  <c r="N24" i="14" s="1"/>
  <c r="N60" i="14" a="1"/>
  <c r="N60" i="14" s="1"/>
  <c r="N106" i="13" a="1"/>
  <c r="N106" i="13" s="1"/>
  <c r="N60" i="13" a="1"/>
  <c r="N60" i="13" s="1"/>
  <c r="N24" i="13" a="1"/>
  <c r="N24" i="13" s="1"/>
  <c r="N106" i="9" a="1"/>
  <c r="N106" i="9" s="1"/>
  <c r="N60" i="9" a="1"/>
  <c r="N60" i="9" s="1"/>
  <c r="N24" i="9" a="1"/>
  <c r="N24" i="9" s="1"/>
  <c r="N60" i="8" a="1"/>
  <c r="N60" i="8" s="1"/>
  <c r="N106" i="8" a="1"/>
  <c r="N106" i="8" s="1"/>
  <c r="N24" i="8" a="1"/>
  <c r="N24" i="8" s="1"/>
  <c r="L172" i="14" a="1"/>
  <c r="L172" i="14" s="1"/>
  <c r="L123" i="14" a="1"/>
  <c r="L123" i="14" s="1"/>
  <c r="L123" i="13" a="1"/>
  <c r="L123" i="13" s="1"/>
  <c r="L172" i="13" a="1"/>
  <c r="L172" i="13" s="1"/>
  <c r="L172" i="9" a="1"/>
  <c r="L172" i="9" s="1"/>
  <c r="L123" i="9" a="1"/>
  <c r="L123" i="9" s="1"/>
  <c r="L172" i="8" a="1"/>
  <c r="L172" i="8" s="1"/>
  <c r="L123" i="8" a="1"/>
  <c r="L123" i="8" s="1"/>
  <c r="P172" i="14" a="1"/>
  <c r="P172" i="14" s="1"/>
  <c r="P123" i="14" a="1"/>
  <c r="P123" i="14" s="1"/>
  <c r="P172" i="13" a="1"/>
  <c r="P172" i="13" s="1"/>
  <c r="P123" i="13" a="1"/>
  <c r="P123" i="13" s="1"/>
  <c r="P123" i="9" a="1"/>
  <c r="P123" i="9" s="1"/>
  <c r="P172" i="9" a="1"/>
  <c r="P172" i="9" s="1"/>
  <c r="P172" i="8" a="1"/>
  <c r="P172" i="8" s="1"/>
  <c r="P123" i="8" a="1"/>
  <c r="P123" i="8" s="1"/>
  <c r="L25" i="1" a="1"/>
  <c r="L25" i="1" s="1"/>
  <c r="L25" i="14" a="1"/>
  <c r="L25" i="14" s="1"/>
  <c r="L25" i="13" a="1"/>
  <c r="L25" i="13" s="1"/>
  <c r="L246" i="9" a="1"/>
  <c r="L246" i="9" s="1"/>
  <c r="L25" i="9" a="1"/>
  <c r="L25" i="9" s="1"/>
  <c r="L246" i="8" a="1"/>
  <c r="L246" i="8" s="1"/>
  <c r="L25" i="8" a="1"/>
  <c r="L25" i="8" s="1"/>
  <c r="P25" i="1" a="1"/>
  <c r="P25" i="1" s="1"/>
  <c r="P25" i="14" a="1"/>
  <c r="P25" i="14" s="1"/>
  <c r="P25" i="13" a="1"/>
  <c r="P25" i="13" s="1"/>
  <c r="P246" i="9" a="1"/>
  <c r="P246" i="9" s="1"/>
  <c r="P25" i="9" a="1"/>
  <c r="P25" i="9" s="1"/>
  <c r="P246" i="8" a="1"/>
  <c r="P246" i="8" s="1"/>
  <c r="P25" i="8" a="1"/>
  <c r="P25" i="8" s="1"/>
  <c r="J261" i="14" a="1"/>
  <c r="J261" i="14" s="1"/>
  <c r="J261" i="13" a="1"/>
  <c r="J261" i="13" s="1"/>
  <c r="J261" i="9" a="1"/>
  <c r="J261" i="9" s="1"/>
  <c r="J261" i="8" a="1"/>
  <c r="J261" i="8" s="1"/>
  <c r="N261" i="1" a="1"/>
  <c r="N261" i="1" s="1"/>
  <c r="N261" i="14" a="1"/>
  <c r="N261" i="14" s="1"/>
  <c r="N261" i="13" a="1"/>
  <c r="N261" i="13" s="1"/>
  <c r="N261" i="9" a="1"/>
  <c r="N261" i="9" s="1"/>
  <c r="N261" i="8" a="1"/>
  <c r="N261" i="8" s="1"/>
  <c r="L264" i="1" a="1"/>
  <c r="L264" i="1" s="1"/>
  <c r="L264" i="14" a="1"/>
  <c r="L264" i="14" s="1"/>
  <c r="L264" i="13" a="1"/>
  <c r="L264" i="13" s="1"/>
  <c r="L264" i="8" a="1"/>
  <c r="L264" i="8" s="1"/>
  <c r="P264" i="1" a="1"/>
  <c r="P264" i="1" s="1"/>
  <c r="P264" i="14" a="1"/>
  <c r="P264" i="14" s="1"/>
  <c r="P264" i="13" a="1"/>
  <c r="P264" i="13" s="1"/>
  <c r="P264" i="8" a="1"/>
  <c r="P264" i="8" s="1"/>
  <c r="J293" i="14"/>
  <c r="J77" i="14" a="1"/>
  <c r="J77" i="14" s="1"/>
  <c r="J293" i="13"/>
  <c r="J77" i="13" a="1"/>
  <c r="J77" i="13" s="1"/>
  <c r="J293" i="9"/>
  <c r="J77" i="9" a="1"/>
  <c r="J77" i="9" s="1"/>
  <c r="J293" i="8"/>
  <c r="J77" i="8" a="1"/>
  <c r="J77" i="8" s="1"/>
  <c r="N293" i="14"/>
  <c r="N77" i="14" a="1"/>
  <c r="N77" i="14" s="1"/>
  <c r="N293" i="13"/>
  <c r="N77" i="13" a="1"/>
  <c r="N77" i="13" s="1"/>
  <c r="N293" i="9"/>
  <c r="N77" i="9" a="1"/>
  <c r="N77" i="9" s="1"/>
  <c r="N293" i="8"/>
  <c r="N77" i="8" a="1"/>
  <c r="N77" i="8" s="1"/>
  <c r="K104" i="14" a="1"/>
  <c r="K104" i="14" s="1"/>
  <c r="K7" i="14" a="1"/>
  <c r="K7" i="14" s="1"/>
  <c r="K104" i="13" a="1"/>
  <c r="K104" i="13" s="1"/>
  <c r="K7" i="13" a="1"/>
  <c r="K7" i="13" s="1"/>
  <c r="K104" i="9" a="1"/>
  <c r="K104" i="9" s="1"/>
  <c r="K7" i="9" a="1"/>
  <c r="K7" i="9" s="1"/>
  <c r="K104" i="8" a="1"/>
  <c r="K104" i="8" s="1"/>
  <c r="K7" i="8" a="1"/>
  <c r="K7" i="8" s="1"/>
  <c r="O104" i="14" a="1"/>
  <c r="O104" i="14" s="1"/>
  <c r="O7" i="14" a="1"/>
  <c r="O7" i="14" s="1"/>
  <c r="O104" i="13" a="1"/>
  <c r="O104" i="13" s="1"/>
  <c r="O7" i="13" a="1"/>
  <c r="O7" i="13" s="1"/>
  <c r="O104" i="9" a="1"/>
  <c r="O104" i="9" s="1"/>
  <c r="O7" i="9" a="1"/>
  <c r="O7" i="9" s="1"/>
  <c r="O104" i="8" a="1"/>
  <c r="O104" i="8" s="1"/>
  <c r="O7" i="8" a="1"/>
  <c r="O7" i="8" s="1"/>
  <c r="I170" i="14" a="1"/>
  <c r="I170" i="14" s="1"/>
  <c r="I121" i="14" a="1"/>
  <c r="I121" i="14" s="1"/>
  <c r="I121" i="13" a="1"/>
  <c r="I121" i="13" s="1"/>
  <c r="I170" i="13" a="1"/>
  <c r="I170" i="13" s="1"/>
  <c r="I121" i="8" a="1"/>
  <c r="I121" i="8" s="1"/>
  <c r="I170" i="8" a="1"/>
  <c r="I170" i="8" s="1"/>
  <c r="M121" i="1" a="1"/>
  <c r="M121" i="1" s="1"/>
  <c r="M170" i="14" a="1"/>
  <c r="M170" i="14" s="1"/>
  <c r="M121" i="14" a="1"/>
  <c r="M121" i="14" s="1"/>
  <c r="M170" i="13" a="1"/>
  <c r="M170" i="13" s="1"/>
  <c r="M121" i="13" a="1"/>
  <c r="M121" i="13" s="1"/>
  <c r="M121" i="9" a="1"/>
  <c r="M121" i="9" s="1"/>
  <c r="M170" i="9" a="1"/>
  <c r="M170" i="9" s="1"/>
  <c r="M121" i="8" a="1"/>
  <c r="M121" i="8" s="1"/>
  <c r="M170" i="8" a="1"/>
  <c r="M170" i="8" s="1"/>
  <c r="Q121" i="1" a="1"/>
  <c r="Q121" i="1" s="1"/>
  <c r="Q170" i="14" a="1"/>
  <c r="Q170" i="14" s="1"/>
  <c r="Q121" i="14" a="1"/>
  <c r="Q121" i="14" s="1"/>
  <c r="Q170" i="13" a="1"/>
  <c r="Q170" i="13" s="1"/>
  <c r="Q121" i="13" a="1"/>
  <c r="Q121" i="13" s="1"/>
  <c r="Q170" i="9" a="1"/>
  <c r="Q170" i="9" s="1"/>
  <c r="Q121" i="9" a="1"/>
  <c r="Q121" i="9" s="1"/>
  <c r="Q121" i="8" a="1"/>
  <c r="Q121" i="8" s="1"/>
  <c r="Q170" i="8" a="1"/>
  <c r="Q170" i="8" s="1"/>
  <c r="K240" i="1" a="1"/>
  <c r="K240" i="1" s="1"/>
  <c r="K240" i="14" a="1"/>
  <c r="K240" i="14" s="1"/>
  <c r="K240" i="13" a="1"/>
  <c r="K240" i="13" s="1"/>
  <c r="K240" i="9" a="1"/>
  <c r="K240" i="9" s="1"/>
  <c r="K240" i="8" a="1"/>
  <c r="K240" i="8" s="1"/>
  <c r="O240" i="1" a="1"/>
  <c r="O240" i="1" s="1"/>
  <c r="O240" i="14" a="1"/>
  <c r="O240" i="14" s="1"/>
  <c r="O240" i="13" a="1"/>
  <c r="O240" i="13" s="1"/>
  <c r="O240" i="9" a="1"/>
  <c r="O240" i="9" s="1"/>
  <c r="O240" i="8" a="1"/>
  <c r="O240" i="8" s="1"/>
  <c r="K256" i="14" a="1"/>
  <c r="K256" i="14" s="1"/>
  <c r="K47" i="14" a="1"/>
  <c r="K47" i="14" s="1"/>
  <c r="K256" i="13" a="1"/>
  <c r="K256" i="13" s="1"/>
  <c r="K47" i="13" a="1"/>
  <c r="K47" i="13" s="1"/>
  <c r="K256" i="8" a="1"/>
  <c r="K256" i="8" s="1"/>
  <c r="K47" i="8" a="1"/>
  <c r="K47" i="8" s="1"/>
  <c r="O256" i="14" a="1"/>
  <c r="O256" i="14" s="1"/>
  <c r="O47" i="14" a="1"/>
  <c r="O47" i="14" s="1"/>
  <c r="O256" i="13" a="1"/>
  <c r="O256" i="13" s="1"/>
  <c r="O47" i="13" a="1"/>
  <c r="O47" i="13" s="1"/>
  <c r="O256" i="8" a="1"/>
  <c r="O256" i="8" s="1"/>
  <c r="O47" i="8" a="1"/>
  <c r="O47" i="8" s="1"/>
  <c r="K295" i="1"/>
  <c r="K295" i="14"/>
  <c r="K295" i="13"/>
  <c r="K295" i="9"/>
  <c r="K295" i="8"/>
  <c r="O295" i="1"/>
  <c r="O295" i="14"/>
  <c r="O295" i="13"/>
  <c r="O295" i="9"/>
  <c r="O295" i="8"/>
  <c r="I72" i="14" a="1"/>
  <c r="I72" i="14" s="1"/>
  <c r="I72" i="13" a="1"/>
  <c r="I72" i="13" s="1"/>
  <c r="I72" i="8" a="1"/>
  <c r="I72" i="8" s="1"/>
  <c r="M72" i="1" a="1"/>
  <c r="M72" i="1" s="1"/>
  <c r="M72" i="14" a="1"/>
  <c r="M72" i="14" s="1"/>
  <c r="M72" i="13" a="1"/>
  <c r="M72" i="13" s="1"/>
  <c r="M72" i="9" a="1"/>
  <c r="M72" i="9" s="1"/>
  <c r="M72" i="8" a="1"/>
  <c r="M72" i="8" s="1"/>
  <c r="Q72" i="1" a="1"/>
  <c r="Q72" i="1" s="1"/>
  <c r="Q72" i="14" a="1"/>
  <c r="Q72" i="14" s="1"/>
  <c r="Q72" i="13" a="1"/>
  <c r="Q72" i="13" s="1"/>
  <c r="Q72" i="9" a="1"/>
  <c r="Q72" i="9" s="1"/>
  <c r="Q72" i="8" a="1"/>
  <c r="Q72" i="8" s="1"/>
  <c r="K169" i="14" a="1"/>
  <c r="K169" i="14" s="1"/>
  <c r="K116" i="14" a="1"/>
  <c r="K116" i="14" s="1"/>
  <c r="K169" i="13" a="1"/>
  <c r="K169" i="13" s="1"/>
  <c r="K116" i="13" a="1"/>
  <c r="K116" i="13" s="1"/>
  <c r="K169" i="9" a="1"/>
  <c r="K169" i="9" s="1"/>
  <c r="K116" i="9" a="1"/>
  <c r="K116" i="9" s="1"/>
  <c r="K116" i="8" a="1"/>
  <c r="K116" i="8" s="1"/>
  <c r="K169" i="8" a="1"/>
  <c r="K169" i="8" s="1"/>
  <c r="O169" i="14" a="1"/>
  <c r="O169" i="14" s="1"/>
  <c r="O116" i="14" a="1"/>
  <c r="O116" i="14" s="1"/>
  <c r="O116" i="13" a="1"/>
  <c r="O116" i="13" s="1"/>
  <c r="O169" i="13" a="1"/>
  <c r="O169" i="13" s="1"/>
  <c r="O169" i="9" a="1"/>
  <c r="O169" i="9" s="1"/>
  <c r="O116" i="9" a="1"/>
  <c r="O116" i="9" s="1"/>
  <c r="O116" i="8" a="1"/>
  <c r="O116" i="8" s="1"/>
  <c r="O169" i="8" a="1"/>
  <c r="O169" i="8" s="1"/>
  <c r="I41" i="14" a="1"/>
  <c r="I41" i="14" s="1"/>
  <c r="I41" i="13" a="1"/>
  <c r="I41" i="13" s="1"/>
  <c r="I266" i="8" a="1"/>
  <c r="I266" i="8" s="1"/>
  <c r="I267" i="8" s="1"/>
  <c r="I41" i="8" a="1"/>
  <c r="I41" i="8" s="1"/>
  <c r="M41" i="14" a="1"/>
  <c r="M41" i="14" s="1"/>
  <c r="M41" i="13" a="1"/>
  <c r="M41" i="13" s="1"/>
  <c r="M266" i="9" a="1"/>
  <c r="M266" i="9" s="1"/>
  <c r="M41" i="9" a="1"/>
  <c r="M41" i="9" s="1"/>
  <c r="M266" i="8" a="1"/>
  <c r="M266" i="8" s="1"/>
  <c r="M41" i="8" a="1"/>
  <c r="M41" i="8" s="1"/>
  <c r="Q41" i="14" a="1"/>
  <c r="Q41" i="14" s="1"/>
  <c r="Q41" i="13" a="1"/>
  <c r="Q41" i="13" s="1"/>
  <c r="Q266" i="9" a="1"/>
  <c r="Q266" i="9" s="1"/>
  <c r="Q41" i="9" a="1"/>
  <c r="Q41" i="9" s="1"/>
  <c r="Q266" i="8" a="1"/>
  <c r="Q266" i="8" s="1"/>
  <c r="Q41" i="8" a="1"/>
  <c r="Q41" i="8" s="1"/>
  <c r="K50" i="1" a="1"/>
  <c r="K50" i="1" s="1"/>
  <c r="K50" i="14" a="1"/>
  <c r="K50" i="14" s="1"/>
  <c r="K50" i="13" a="1"/>
  <c r="K50" i="13" s="1"/>
  <c r="K50" i="9" a="1"/>
  <c r="K50" i="9" s="1"/>
  <c r="K50" i="8" a="1"/>
  <c r="K50" i="8" s="1"/>
  <c r="O50" i="1" a="1"/>
  <c r="O50" i="1" s="1"/>
  <c r="O50" i="14" a="1"/>
  <c r="O50" i="14" s="1"/>
  <c r="O50" i="13" a="1"/>
  <c r="O50" i="13" s="1"/>
  <c r="O50" i="9" a="1"/>
  <c r="O50" i="9" s="1"/>
  <c r="O50" i="8" a="1"/>
  <c r="O50" i="8" s="1"/>
  <c r="K101" i="1" a="1"/>
  <c r="K101" i="1" s="1"/>
  <c r="K101" i="14" a="1"/>
  <c r="K101" i="14" s="1"/>
  <c r="K101" i="13" a="1"/>
  <c r="K101" i="13" s="1"/>
  <c r="K101" i="8" a="1"/>
  <c r="K101" i="8" s="1"/>
  <c r="O101" i="1" a="1"/>
  <c r="O101" i="1" s="1"/>
  <c r="O101" i="14" a="1"/>
  <c r="O101" i="14" s="1"/>
  <c r="O101" i="13" a="1"/>
  <c r="O101" i="13" s="1"/>
  <c r="O101" i="8" a="1"/>
  <c r="O101" i="8" s="1"/>
  <c r="K128" i="1" a="1"/>
  <c r="K128" i="1" s="1"/>
  <c r="K283" i="14"/>
  <c r="K135" i="14" a="1"/>
  <c r="K135" i="14" s="1"/>
  <c r="K283" i="13"/>
  <c r="K135" i="13" a="1"/>
  <c r="K135" i="13" s="1"/>
  <c r="K137" i="9" a="1"/>
  <c r="K137" i="9" s="1"/>
  <c r="K128" i="9" a="1"/>
  <c r="K128" i="9" s="1"/>
  <c r="K283" i="9"/>
  <c r="K137" i="8" a="1"/>
  <c r="K137" i="8" s="1"/>
  <c r="K128" i="8" a="1"/>
  <c r="K128" i="8" s="1"/>
  <c r="K283" i="8"/>
  <c r="K135" i="8" a="1"/>
  <c r="K135" i="8" s="1"/>
  <c r="O283" i="14"/>
  <c r="O135" i="14" a="1"/>
  <c r="O135" i="14" s="1"/>
  <c r="O135" i="13" a="1"/>
  <c r="O135" i="13" s="1"/>
  <c r="O283" i="13"/>
  <c r="O128" i="9" a="1"/>
  <c r="O128" i="9" s="1"/>
  <c r="O283" i="9"/>
  <c r="O137" i="9" a="1"/>
  <c r="O137" i="9" s="1"/>
  <c r="O137" i="8" a="1"/>
  <c r="O137" i="8" s="1"/>
  <c r="O283" i="8"/>
  <c r="O135" i="8" a="1"/>
  <c r="O135" i="8" s="1"/>
  <c r="O128" i="8" a="1"/>
  <c r="O128" i="8" s="1"/>
  <c r="I118" i="14" a="1"/>
  <c r="I118" i="14" s="1"/>
  <c r="I167" i="14" a="1"/>
  <c r="I167" i="14" s="1"/>
  <c r="I167" i="13" a="1"/>
  <c r="I167" i="13" s="1"/>
  <c r="I118" i="13" a="1"/>
  <c r="I118" i="13" s="1"/>
  <c r="I167" i="8" a="1"/>
  <c r="I167" i="8" s="1"/>
  <c r="I118" i="8" a="1"/>
  <c r="I118" i="8" s="1"/>
  <c r="M167" i="14" a="1"/>
  <c r="M167" i="14" s="1"/>
  <c r="M118" i="14" a="1"/>
  <c r="M118" i="14" s="1"/>
  <c r="M167" i="13" a="1"/>
  <c r="M167" i="13" s="1"/>
  <c r="M118" i="13" a="1"/>
  <c r="M118" i="13" s="1"/>
  <c r="M167" i="9" a="1"/>
  <c r="M167" i="9" s="1"/>
  <c r="M118" i="9" a="1"/>
  <c r="M118" i="9" s="1"/>
  <c r="M167" i="8" a="1"/>
  <c r="M167" i="8" s="1"/>
  <c r="M118" i="8" a="1"/>
  <c r="M118" i="8" s="1"/>
  <c r="Q118" i="14" a="1"/>
  <c r="Q118" i="14" s="1"/>
  <c r="Q167" i="14" a="1"/>
  <c r="Q167" i="14" s="1"/>
  <c r="Q118" i="13" a="1"/>
  <c r="Q118" i="13" s="1"/>
  <c r="Q167" i="13" a="1"/>
  <c r="Q167" i="13" s="1"/>
  <c r="Q118" i="9" a="1"/>
  <c r="Q118" i="9" s="1"/>
  <c r="Q167" i="9" a="1"/>
  <c r="Q167" i="9" s="1"/>
  <c r="Q167" i="8" a="1"/>
  <c r="Q167" i="8" s="1"/>
  <c r="Q118" i="8" a="1"/>
  <c r="Q118" i="8" s="1"/>
  <c r="K19" i="1" a="1"/>
  <c r="K19" i="1" s="1"/>
  <c r="K105" i="14" a="1"/>
  <c r="K105" i="14" s="1"/>
  <c r="K19" i="14" a="1"/>
  <c r="K19" i="14" s="1"/>
  <c r="K105" i="13" a="1"/>
  <c r="K105" i="13" s="1"/>
  <c r="K19" i="13" a="1"/>
  <c r="K19" i="13" s="1"/>
  <c r="K105" i="9" a="1"/>
  <c r="K105" i="9" s="1"/>
  <c r="K19" i="9" a="1"/>
  <c r="K19" i="9" s="1"/>
  <c r="K105" i="8" a="1"/>
  <c r="K105" i="8" s="1"/>
  <c r="K19" i="8" a="1"/>
  <c r="K19" i="8" s="1"/>
  <c r="O105" i="14" a="1"/>
  <c r="O105" i="14" s="1"/>
  <c r="O19" i="14" a="1"/>
  <c r="O19" i="14" s="1"/>
  <c r="O105" i="13" a="1"/>
  <c r="O105" i="13" s="1"/>
  <c r="O19" i="13" a="1"/>
  <c r="O19" i="13" s="1"/>
  <c r="O105" i="9" a="1"/>
  <c r="O105" i="9" s="1"/>
  <c r="O19" i="9" a="1"/>
  <c r="O19" i="9" s="1"/>
  <c r="O105" i="8" a="1"/>
  <c r="O105" i="8" s="1"/>
  <c r="O19" i="8" a="1"/>
  <c r="O19" i="8" s="1"/>
  <c r="I294" i="14"/>
  <c r="I70" i="14" a="1"/>
  <c r="I70" i="14" s="1"/>
  <c r="I294" i="13"/>
  <c r="I70" i="13" a="1"/>
  <c r="I70" i="13" s="1"/>
  <c r="I294" i="8"/>
  <c r="I70" i="8" a="1"/>
  <c r="I70" i="8" s="1"/>
  <c r="M294" i="14"/>
  <c r="M70" i="14" a="1"/>
  <c r="M70" i="14" s="1"/>
  <c r="M294" i="13"/>
  <c r="M70" i="13" a="1"/>
  <c r="M70" i="13" s="1"/>
  <c r="M294" i="9"/>
  <c r="M294" i="8"/>
  <c r="M70" i="8" a="1"/>
  <c r="M70" i="8" s="1"/>
  <c r="Q294" i="14"/>
  <c r="Q70" i="14" a="1"/>
  <c r="Q70" i="14" s="1"/>
  <c r="Q294" i="13"/>
  <c r="Q70" i="13" a="1"/>
  <c r="Q70" i="13" s="1"/>
  <c r="Q294" i="9"/>
  <c r="Q294" i="8"/>
  <c r="Q70" i="8" a="1"/>
  <c r="Q70" i="8" s="1"/>
  <c r="K239" i="14" a="1"/>
  <c r="K239" i="14" s="1"/>
  <c r="K6" i="14" a="1"/>
  <c r="K6" i="14" s="1"/>
  <c r="K239" i="13" a="1"/>
  <c r="K239" i="13" s="1"/>
  <c r="K6" i="13" a="1"/>
  <c r="K6" i="13" s="1"/>
  <c r="K6" i="9" a="1"/>
  <c r="K6" i="9" s="1"/>
  <c r="K239" i="8" a="1"/>
  <c r="K239" i="8" s="1"/>
  <c r="K6" i="8" a="1"/>
  <c r="K6" i="8" s="1"/>
  <c r="O239" i="14" a="1"/>
  <c r="O239" i="14" s="1"/>
  <c r="O6" i="14" a="1"/>
  <c r="O6" i="14" s="1"/>
  <c r="O239" i="13" a="1"/>
  <c r="O239" i="13" s="1"/>
  <c r="O6" i="13" a="1"/>
  <c r="O6" i="13" s="1"/>
  <c r="O6" i="9" a="1"/>
  <c r="O6" i="9" s="1"/>
  <c r="O239" i="8" a="1"/>
  <c r="O239" i="8" s="1"/>
  <c r="O6" i="8" a="1"/>
  <c r="O6" i="8" s="1"/>
  <c r="I8" i="1" a="1"/>
  <c r="I8" i="1" s="1"/>
  <c r="I8" i="14" a="1"/>
  <c r="I8" i="14" s="1"/>
  <c r="I8" i="13" a="1"/>
  <c r="I8" i="13" s="1"/>
  <c r="I8" i="8" a="1"/>
  <c r="I8" i="8" s="1"/>
  <c r="M8" i="1" a="1"/>
  <c r="M8" i="1" s="1"/>
  <c r="M8" i="14" a="1"/>
  <c r="M8" i="14" s="1"/>
  <c r="M8" i="13" a="1"/>
  <c r="M8" i="13" s="1"/>
  <c r="M8" i="9" a="1"/>
  <c r="M8" i="9" s="1"/>
  <c r="M8" i="8" a="1"/>
  <c r="M8" i="8" s="1"/>
  <c r="Q8" i="1" a="1"/>
  <c r="Q8" i="1" s="1"/>
  <c r="Q8" i="14" a="1"/>
  <c r="Q8" i="14" s="1"/>
  <c r="Q8" i="13" a="1"/>
  <c r="Q8" i="13" s="1"/>
  <c r="Q8" i="9" a="1"/>
  <c r="Q8" i="9" s="1"/>
  <c r="Q8" i="8" a="1"/>
  <c r="Q8" i="8" s="1"/>
  <c r="I9" i="1" a="1"/>
  <c r="I9" i="1" s="1"/>
  <c r="I9" i="14" a="1"/>
  <c r="I9" i="14" s="1"/>
  <c r="I9" i="13" a="1"/>
  <c r="I9" i="13" s="1"/>
  <c r="I9" i="8" a="1"/>
  <c r="I9" i="8" s="1"/>
  <c r="M9" i="1" a="1"/>
  <c r="M9" i="1" s="1"/>
  <c r="M9" i="14" a="1"/>
  <c r="M9" i="14" s="1"/>
  <c r="M9" i="13" a="1"/>
  <c r="M9" i="13" s="1"/>
  <c r="M9" i="9" a="1"/>
  <c r="M9" i="9" s="1"/>
  <c r="M9" i="8" a="1"/>
  <c r="M9" i="8" s="1"/>
  <c r="Q9" i="1" a="1"/>
  <c r="Q9" i="1" s="1"/>
  <c r="Q9" i="14" a="1"/>
  <c r="Q9" i="14" s="1"/>
  <c r="Q9" i="13" a="1"/>
  <c r="Q9" i="13" s="1"/>
  <c r="Q9" i="9" a="1"/>
  <c r="Q9" i="9" s="1"/>
  <c r="Q9" i="8" a="1"/>
  <c r="Q9" i="8" s="1"/>
  <c r="K2" i="1" a="1"/>
  <c r="K2" i="1" s="1"/>
  <c r="K2" i="8" a="1"/>
  <c r="K2" i="8" s="1"/>
  <c r="O2" i="1" a="1"/>
  <c r="O2" i="1" s="1"/>
  <c r="O2" i="8" a="1"/>
  <c r="O2" i="8" s="1"/>
  <c r="I260" i="1" a="1"/>
  <c r="I260" i="1" s="1"/>
  <c r="I260" i="14" a="1"/>
  <c r="I260" i="14" s="1"/>
  <c r="I263" i="14" s="1"/>
  <c r="I260" i="13" a="1"/>
  <c r="I260" i="13" s="1"/>
  <c r="I263" i="13" s="1"/>
  <c r="I260" i="8" a="1"/>
  <c r="I260" i="8" s="1"/>
  <c r="M260" i="1" a="1"/>
  <c r="M260" i="1" s="1"/>
  <c r="M260" i="14" a="1"/>
  <c r="M260" i="14" s="1"/>
  <c r="M260" i="13" a="1"/>
  <c r="M260" i="13" s="1"/>
  <c r="M260" i="8" a="1"/>
  <c r="M260" i="8" s="1"/>
  <c r="Q260" i="1" a="1"/>
  <c r="Q260" i="1" s="1"/>
  <c r="Q260" i="14" a="1"/>
  <c r="Q260" i="14" s="1"/>
  <c r="Q260" i="13" a="1"/>
  <c r="Q260" i="13" s="1"/>
  <c r="Q260" i="8" a="1"/>
  <c r="Q260" i="8" s="1"/>
  <c r="I268" i="1" a="1"/>
  <c r="I268" i="1" s="1"/>
  <c r="I269" i="1" s="1"/>
  <c r="I220" i="8" a="1"/>
  <c r="I220" i="8" s="1"/>
  <c r="I221" i="8" s="1"/>
  <c r="I268" i="8" a="1"/>
  <c r="I268" i="8" s="1"/>
  <c r="I269" i="8" s="1"/>
  <c r="M268" i="1" a="1"/>
  <c r="M268" i="1" s="1"/>
  <c r="M268" i="9" a="1"/>
  <c r="M268" i="9" s="1"/>
  <c r="M220" i="9" a="1"/>
  <c r="M220" i="9" s="1"/>
  <c r="M220" i="8" a="1"/>
  <c r="M220" i="8" s="1"/>
  <c r="M268" i="8" a="1"/>
  <c r="M268" i="8" s="1"/>
  <c r="Q268" i="1" a="1"/>
  <c r="Q268" i="1" s="1"/>
  <c r="Q268" i="9" a="1"/>
  <c r="Q268" i="9" s="1"/>
  <c r="Q220" i="9" a="1"/>
  <c r="Q220" i="9" s="1"/>
  <c r="Q220" i="8" a="1"/>
  <c r="Q220" i="8" s="1"/>
  <c r="Q268" i="8" a="1"/>
  <c r="Q268" i="8" s="1"/>
  <c r="K103" i="14" a="1"/>
  <c r="K103" i="14" s="1"/>
  <c r="K21" i="14" a="1"/>
  <c r="K21" i="14" s="1"/>
  <c r="K103" i="13" a="1"/>
  <c r="K103" i="13" s="1"/>
  <c r="K21" i="13" a="1"/>
  <c r="K21" i="13" s="1"/>
  <c r="K103" i="9" a="1"/>
  <c r="K103" i="9" s="1"/>
  <c r="K21" i="9" a="1"/>
  <c r="K21" i="9" s="1"/>
  <c r="K103" i="8" a="1"/>
  <c r="K103" i="8" s="1"/>
  <c r="K21" i="8" a="1"/>
  <c r="K21" i="8" s="1"/>
  <c r="O103" i="14" a="1"/>
  <c r="O103" i="14" s="1"/>
  <c r="O21" i="14" a="1"/>
  <c r="O21" i="14" s="1"/>
  <c r="O103" i="13" a="1"/>
  <c r="O103" i="13" s="1"/>
  <c r="O21" i="13" a="1"/>
  <c r="O21" i="13" s="1"/>
  <c r="O103" i="9" a="1"/>
  <c r="O103" i="9" s="1"/>
  <c r="O21" i="9" a="1"/>
  <c r="O21" i="9" s="1"/>
  <c r="O103" i="8" a="1"/>
  <c r="O103" i="8" s="1"/>
  <c r="O21" i="8" a="1"/>
  <c r="O21" i="8" s="1"/>
  <c r="I20" i="14" a="1"/>
  <c r="I20" i="14" s="1"/>
  <c r="I20" i="13" a="1"/>
  <c r="I20" i="13" s="1"/>
  <c r="I259" i="8" a="1"/>
  <c r="I259" i="8" s="1"/>
  <c r="I20" i="8" a="1"/>
  <c r="I20" i="8" s="1"/>
  <c r="M20" i="14" a="1"/>
  <c r="M20" i="14" s="1"/>
  <c r="M20" i="13" a="1"/>
  <c r="M20" i="13" s="1"/>
  <c r="M259" i="9" a="1"/>
  <c r="M259" i="9" s="1"/>
  <c r="M20" i="9" a="1"/>
  <c r="M20" i="9" s="1"/>
  <c r="M259" i="8" a="1"/>
  <c r="M259" i="8" s="1"/>
  <c r="M20" i="8" a="1"/>
  <c r="M20" i="8" s="1"/>
  <c r="Q20" i="14" a="1"/>
  <c r="Q20" i="14" s="1"/>
  <c r="Q20" i="13" a="1"/>
  <c r="Q20" i="13" s="1"/>
  <c r="Q259" i="9" a="1"/>
  <c r="Q259" i="9" s="1"/>
  <c r="Q20" i="9" a="1"/>
  <c r="Q20" i="9" s="1"/>
  <c r="Q259" i="8" a="1"/>
  <c r="Q259" i="8" s="1"/>
  <c r="Q20" i="8" a="1"/>
  <c r="Q20" i="8" s="1"/>
  <c r="K173" i="14" a="1"/>
  <c r="K173" i="14" s="1"/>
  <c r="K119" i="14" a="1"/>
  <c r="K119" i="14" s="1"/>
  <c r="K173" i="13" a="1"/>
  <c r="K173" i="13" s="1"/>
  <c r="K119" i="13" a="1"/>
  <c r="K119" i="13" s="1"/>
  <c r="K173" i="9" a="1"/>
  <c r="K173" i="9" s="1"/>
  <c r="K119" i="9" a="1"/>
  <c r="K119" i="9" s="1"/>
  <c r="K173" i="8" a="1"/>
  <c r="K173" i="8" s="1"/>
  <c r="K119" i="8" a="1"/>
  <c r="K119" i="8" s="1"/>
  <c r="O173" i="14" a="1"/>
  <c r="O173" i="14" s="1"/>
  <c r="O119" i="14" a="1"/>
  <c r="O119" i="14" s="1"/>
  <c r="O173" i="13" a="1"/>
  <c r="O173" i="13" s="1"/>
  <c r="O119" i="13" a="1"/>
  <c r="O119" i="13" s="1"/>
  <c r="O119" i="9" a="1"/>
  <c r="O119" i="9" s="1"/>
  <c r="O173" i="9" a="1"/>
  <c r="O173" i="9" s="1"/>
  <c r="O173" i="8" a="1"/>
  <c r="O173" i="8" s="1"/>
  <c r="O119" i="8" a="1"/>
  <c r="O119" i="8" s="1"/>
  <c r="I263" i="1" a="1"/>
  <c r="I263" i="1" s="1"/>
  <c r="I263" i="8" a="1"/>
  <c r="I263" i="8" s="1"/>
  <c r="M263" i="1" a="1"/>
  <c r="M263" i="1" s="1"/>
  <c r="M263" i="9" a="1"/>
  <c r="M263" i="9" s="1"/>
  <c r="M263" i="8" a="1"/>
  <c r="M263" i="8" s="1"/>
  <c r="Q263" i="1" a="1"/>
  <c r="Q263" i="1" s="1"/>
  <c r="Q263" i="9" a="1"/>
  <c r="Q263" i="9" s="1"/>
  <c r="Q263" i="8" a="1"/>
  <c r="Q263" i="8" s="1"/>
  <c r="K291" i="14"/>
  <c r="K79" i="14" a="1"/>
  <c r="K79" i="14" s="1"/>
  <c r="K291" i="13"/>
  <c r="K79" i="13" a="1"/>
  <c r="K79" i="13" s="1"/>
  <c r="K291" i="9"/>
  <c r="K79" i="9" a="1"/>
  <c r="K79" i="9" s="1"/>
  <c r="K291" i="8"/>
  <c r="K79" i="8" a="1"/>
  <c r="K79" i="8" s="1"/>
  <c r="O291" i="14"/>
  <c r="O79" i="14" a="1"/>
  <c r="O79" i="14" s="1"/>
  <c r="O291" i="13"/>
  <c r="O79" i="13" a="1"/>
  <c r="O79" i="13" s="1"/>
  <c r="O291" i="9"/>
  <c r="O79" i="9" a="1"/>
  <c r="O79" i="9" s="1"/>
  <c r="O291" i="8"/>
  <c r="O79" i="8" a="1"/>
  <c r="O79" i="8" s="1"/>
  <c r="K71" i="1" a="1"/>
  <c r="K71" i="1" s="1"/>
  <c r="K71" i="14" a="1"/>
  <c r="K71" i="14" s="1"/>
  <c r="K71" i="13" a="1"/>
  <c r="K71" i="13" s="1"/>
  <c r="K71" i="9" a="1"/>
  <c r="K71" i="9" s="1"/>
  <c r="K71" i="8" a="1"/>
  <c r="K71" i="8" s="1"/>
  <c r="O71" i="1" a="1"/>
  <c r="O71" i="1" s="1"/>
  <c r="O71" i="14" a="1"/>
  <c r="O71" i="14" s="1"/>
  <c r="O71" i="13" a="1"/>
  <c r="O71" i="13" s="1"/>
  <c r="O71" i="9" a="1"/>
  <c r="O71" i="9" s="1"/>
  <c r="O71" i="8" a="1"/>
  <c r="O71" i="8" s="1"/>
  <c r="J114" i="1" a="1"/>
  <c r="J114" i="1" s="1"/>
  <c r="J114" i="9" a="1"/>
  <c r="J114" i="9" s="1"/>
  <c r="J165" i="9" a="1"/>
  <c r="J165" i="9" s="1"/>
  <c r="J165" i="8" a="1"/>
  <c r="J165" i="8" s="1"/>
  <c r="J114" i="8" a="1"/>
  <c r="J114" i="8" s="1"/>
  <c r="N114" i="1" a="1"/>
  <c r="N114" i="1" s="1"/>
  <c r="N165" i="9" a="1"/>
  <c r="N165" i="9" s="1"/>
  <c r="N114" i="9" a="1"/>
  <c r="N114" i="9" s="1"/>
  <c r="N165" i="8" a="1"/>
  <c r="N165" i="8" s="1"/>
  <c r="N114" i="8" a="1"/>
  <c r="N114" i="8" s="1"/>
  <c r="L223" i="14" a="1"/>
  <c r="L223" i="14" s="1"/>
  <c r="L3" i="14" a="1"/>
  <c r="L3" i="14" s="1"/>
  <c r="L223" i="13" a="1"/>
  <c r="L223" i="13" s="1"/>
  <c r="L3" i="13" a="1"/>
  <c r="L3" i="13" s="1"/>
  <c r="L223" i="8" a="1"/>
  <c r="L223" i="8" s="1"/>
  <c r="L3" i="8" a="1"/>
  <c r="L3" i="8" s="1"/>
  <c r="P223" i="14" a="1"/>
  <c r="P223" i="14" s="1"/>
  <c r="P3" i="14" a="1"/>
  <c r="P3" i="14" s="1"/>
  <c r="P223" i="13" a="1"/>
  <c r="P223" i="13" s="1"/>
  <c r="P3" i="13" a="1"/>
  <c r="P3" i="13" s="1"/>
  <c r="P223" i="8" a="1"/>
  <c r="P223" i="8" s="1"/>
  <c r="P3" i="8" a="1"/>
  <c r="P3" i="8" s="1"/>
  <c r="J98" i="14" a="1"/>
  <c r="J98" i="14" s="1"/>
  <c r="J112" i="14" a="1"/>
  <c r="J112" i="14" s="1"/>
  <c r="J112" i="13" a="1"/>
  <c r="J112" i="13" s="1"/>
  <c r="J98" i="13" a="1"/>
  <c r="J98" i="13" s="1"/>
  <c r="J112" i="9" a="1"/>
  <c r="J112" i="9" s="1"/>
  <c r="J69" i="9" a="1"/>
  <c r="J69" i="9" s="1"/>
  <c r="J98" i="9" a="1"/>
  <c r="J98" i="9" s="1"/>
  <c r="J112" i="8" a="1"/>
  <c r="J112" i="8" s="1"/>
  <c r="J98" i="8" a="1"/>
  <c r="J98" i="8" s="1"/>
  <c r="J69" i="8" a="1"/>
  <c r="J69" i="8" s="1"/>
  <c r="N112" i="14" a="1"/>
  <c r="N112" i="14" s="1"/>
  <c r="N98" i="14" a="1"/>
  <c r="N98" i="14" s="1"/>
  <c r="N98" i="13" a="1"/>
  <c r="N98" i="13" s="1"/>
  <c r="N112" i="13" a="1"/>
  <c r="N112" i="13" s="1"/>
  <c r="N112" i="9" a="1"/>
  <c r="N112" i="9" s="1"/>
  <c r="N69" i="9" a="1"/>
  <c r="N69" i="9" s="1"/>
  <c r="N98" i="9" a="1"/>
  <c r="N98" i="9" s="1"/>
  <c r="N112" i="8" a="1"/>
  <c r="N112" i="8" s="1"/>
  <c r="N98" i="8" a="1"/>
  <c r="N98" i="8" s="1"/>
  <c r="N69" i="8" a="1"/>
  <c r="N69" i="8" s="1"/>
  <c r="L168" i="14" a="1"/>
  <c r="L168" i="14" s="1"/>
  <c r="L166" i="14" a="1"/>
  <c r="L166" i="14" s="1"/>
  <c r="L117" i="14" a="1"/>
  <c r="L117" i="14" s="1"/>
  <c r="L115" i="14" a="1"/>
  <c r="L115" i="14" s="1"/>
  <c r="L117" i="13" a="1"/>
  <c r="L117" i="13" s="1"/>
  <c r="L115" i="13" a="1"/>
  <c r="L115" i="13" s="1"/>
  <c r="L168" i="13" a="1"/>
  <c r="L168" i="13" s="1"/>
  <c r="L166" i="13" a="1"/>
  <c r="L166" i="13" s="1"/>
  <c r="L117" i="9" a="1"/>
  <c r="L117" i="9" s="1"/>
  <c r="L168" i="9" a="1"/>
  <c r="L168" i="9" s="1"/>
  <c r="L168" i="8" a="1"/>
  <c r="L168" i="8" s="1"/>
  <c r="L166" i="8" a="1"/>
  <c r="L166" i="8" s="1"/>
  <c r="L117" i="8" a="1"/>
  <c r="L117" i="8" s="1"/>
  <c r="L115" i="8" a="1"/>
  <c r="L115" i="8" s="1"/>
  <c r="P166" i="14" a="1"/>
  <c r="P166" i="14" s="1"/>
  <c r="P168" i="14" a="1"/>
  <c r="P168" i="14" s="1"/>
  <c r="P117" i="14" a="1"/>
  <c r="P117" i="14" s="1"/>
  <c r="P115" i="14" a="1"/>
  <c r="P115" i="14" s="1"/>
  <c r="P117" i="13" a="1"/>
  <c r="P117" i="13" s="1"/>
  <c r="P168" i="13" a="1"/>
  <c r="P168" i="13" s="1"/>
  <c r="P166" i="13" a="1"/>
  <c r="P166" i="13" s="1"/>
  <c r="P115" i="13" a="1"/>
  <c r="P115" i="13" s="1"/>
  <c r="P168" i="9" a="1"/>
  <c r="P168" i="9" s="1"/>
  <c r="P117" i="9" a="1"/>
  <c r="P117" i="9" s="1"/>
  <c r="P168" i="8" a="1"/>
  <c r="P168" i="8" s="1"/>
  <c r="P166" i="8" a="1"/>
  <c r="P166" i="8" s="1"/>
  <c r="P117" i="8" a="1"/>
  <c r="P117" i="8" s="1"/>
  <c r="P115" i="8" a="1"/>
  <c r="P115" i="8" s="1"/>
  <c r="J4" i="1" a="1"/>
  <c r="J4" i="1" s="1"/>
  <c r="J4" i="14" a="1"/>
  <c r="J4" i="14" s="1"/>
  <c r="J4" i="13" a="1"/>
  <c r="J4" i="13" s="1"/>
  <c r="J4" i="9" a="1"/>
  <c r="J4" i="9" s="1"/>
  <c r="J4" i="8" a="1"/>
  <c r="J4" i="8" s="1"/>
  <c r="N4" i="1" a="1"/>
  <c r="N4" i="1" s="1"/>
  <c r="N4" i="14" a="1"/>
  <c r="N4" i="14" s="1"/>
  <c r="N4" i="13" a="1"/>
  <c r="N4" i="13" s="1"/>
  <c r="N4" i="9" a="1"/>
  <c r="N4" i="9" s="1"/>
  <c r="N4" i="8" a="1"/>
  <c r="N4" i="8" s="1"/>
  <c r="K90" i="14" a="1"/>
  <c r="K90" i="14" s="1"/>
  <c r="K141" i="14" a="1"/>
  <c r="K141" i="14" s="1"/>
  <c r="K26" i="14" a="1"/>
  <c r="K26" i="14" s="1"/>
  <c r="K141" i="13" a="1"/>
  <c r="K141" i="13" s="1"/>
  <c r="K90" i="13" a="1"/>
  <c r="K90" i="13" s="1"/>
  <c r="K26" i="13" a="1"/>
  <c r="K26" i="13" s="1"/>
  <c r="K141" i="9" a="1"/>
  <c r="K141" i="9" s="1"/>
  <c r="K90" i="9" a="1"/>
  <c r="K90" i="9" s="1"/>
  <c r="K26" i="9" a="1"/>
  <c r="K26" i="9" s="1"/>
  <c r="K90" i="8" a="1"/>
  <c r="K90" i="8" s="1"/>
  <c r="K141" i="8" a="1"/>
  <c r="K141" i="8" s="1"/>
  <c r="K26" i="8" a="1"/>
  <c r="K26" i="8" s="1"/>
  <c r="O141" i="14" a="1"/>
  <c r="O141" i="14" s="1"/>
  <c r="O90" i="14" a="1"/>
  <c r="O90" i="14" s="1"/>
  <c r="O26" i="14" a="1"/>
  <c r="O26" i="14" s="1"/>
  <c r="O141" i="13" a="1"/>
  <c r="O141" i="13" s="1"/>
  <c r="O90" i="13" a="1"/>
  <c r="O90" i="13" s="1"/>
  <c r="O26" i="13" a="1"/>
  <c r="O26" i="13" s="1"/>
  <c r="O141" i="9" a="1"/>
  <c r="O141" i="9" s="1"/>
  <c r="O90" i="9" a="1"/>
  <c r="O90" i="9" s="1"/>
  <c r="O26" i="9" a="1"/>
  <c r="O26" i="9" s="1"/>
  <c r="O90" i="8" a="1"/>
  <c r="O90" i="8" s="1"/>
  <c r="O141" i="8" a="1"/>
  <c r="O141" i="8" s="1"/>
  <c r="O26" i="8" a="1"/>
  <c r="O26" i="8" s="1"/>
  <c r="L284" i="14"/>
  <c r="L150" i="14" a="1"/>
  <c r="L150" i="14" s="1"/>
  <c r="L91" i="14" a="1"/>
  <c r="L91" i="14" s="1"/>
  <c r="L27" i="14" a="1"/>
  <c r="L27" i="14" s="1"/>
  <c r="L91" i="13" a="1"/>
  <c r="L91" i="13" s="1"/>
  <c r="L284" i="13"/>
  <c r="L150" i="13" a="1"/>
  <c r="L150" i="13" s="1"/>
  <c r="L27" i="13" a="1"/>
  <c r="L27" i="13" s="1"/>
  <c r="L284" i="9"/>
  <c r="L27" i="9" a="1"/>
  <c r="L27" i="9" s="1"/>
  <c r="L91" i="9" a="1"/>
  <c r="L91" i="9" s="1"/>
  <c r="L150" i="8" a="1"/>
  <c r="L150" i="8" s="1"/>
  <c r="L284" i="8"/>
  <c r="L91" i="8" a="1"/>
  <c r="L91" i="8" s="1"/>
  <c r="L27" i="8" a="1"/>
  <c r="L27" i="8" s="1"/>
  <c r="P284" i="14"/>
  <c r="P150" i="14" a="1"/>
  <c r="P150" i="14" s="1"/>
  <c r="P91" i="14" a="1"/>
  <c r="P91" i="14" s="1"/>
  <c r="P27" i="14" a="1"/>
  <c r="P27" i="14" s="1"/>
  <c r="P150" i="13" a="1"/>
  <c r="P150" i="13" s="1"/>
  <c r="P91" i="13" a="1"/>
  <c r="P91" i="13" s="1"/>
  <c r="P284" i="13"/>
  <c r="P27" i="13" a="1"/>
  <c r="P27" i="13" s="1"/>
  <c r="P284" i="9"/>
  <c r="P27" i="9" a="1"/>
  <c r="P27" i="9" s="1"/>
  <c r="P91" i="9" a="1"/>
  <c r="P91" i="9" s="1"/>
  <c r="P150" i="8" a="1"/>
  <c r="P150" i="8" s="1"/>
  <c r="P284" i="8"/>
  <c r="P91" i="8" a="1"/>
  <c r="P91" i="8" s="1"/>
  <c r="P27" i="8" a="1"/>
  <c r="P27" i="8" s="1"/>
  <c r="L92" i="14" a="1"/>
  <c r="L92" i="14" s="1"/>
  <c r="L160" i="14" a="1"/>
  <c r="L160" i="14" s="1"/>
  <c r="L28" i="14" a="1"/>
  <c r="L28" i="14" s="1"/>
  <c r="L92" i="13" a="1"/>
  <c r="L92" i="13" s="1"/>
  <c r="L160" i="13" a="1"/>
  <c r="L160" i="13" s="1"/>
  <c r="L28" i="13" a="1"/>
  <c r="L28" i="13" s="1"/>
  <c r="L160" i="9" a="1"/>
  <c r="L160" i="9" s="1"/>
  <c r="L92" i="9" a="1"/>
  <c r="L92" i="9" s="1"/>
  <c r="L28" i="9" a="1"/>
  <c r="L28" i="9" s="1"/>
  <c r="L160" i="8" a="1"/>
  <c r="L160" i="8" s="1"/>
  <c r="L92" i="8" a="1"/>
  <c r="L92" i="8" s="1"/>
  <c r="L28" i="8" a="1"/>
  <c r="L28" i="8" s="1"/>
  <c r="P160" i="14" a="1"/>
  <c r="P160" i="14" s="1"/>
  <c r="P92" i="14" a="1"/>
  <c r="P92" i="14" s="1"/>
  <c r="P28" i="14" a="1"/>
  <c r="P28" i="14" s="1"/>
  <c r="P92" i="13" a="1"/>
  <c r="P92" i="13" s="1"/>
  <c r="P160" i="13" a="1"/>
  <c r="P160" i="13" s="1"/>
  <c r="P28" i="13" a="1"/>
  <c r="P28" i="13" s="1"/>
  <c r="P160" i="9" a="1"/>
  <c r="P160" i="9" s="1"/>
  <c r="P92" i="9" a="1"/>
  <c r="P92" i="9" s="1"/>
  <c r="P28" i="9" a="1"/>
  <c r="P28" i="9" s="1"/>
  <c r="P160" i="8" a="1"/>
  <c r="P160" i="8" s="1"/>
  <c r="P92" i="8" a="1"/>
  <c r="P92" i="8" s="1"/>
  <c r="P28" i="8" a="1"/>
  <c r="P28" i="8" s="1"/>
  <c r="I282" i="14"/>
  <c r="I159" i="14" a="1"/>
  <c r="I159" i="14" s="1"/>
  <c r="I29" i="14" a="1"/>
  <c r="I29" i="14" s="1"/>
  <c r="I282" i="13"/>
  <c r="I159" i="13" a="1"/>
  <c r="I159" i="13" s="1"/>
  <c r="I29" i="13" a="1"/>
  <c r="I29" i="13" s="1"/>
  <c r="I282" i="8"/>
  <c r="I159" i="8" a="1"/>
  <c r="I159" i="8" s="1"/>
  <c r="I29" i="8" a="1"/>
  <c r="I29" i="8" s="1"/>
  <c r="M159" i="1" a="1"/>
  <c r="M159" i="1" s="1"/>
  <c r="M282" i="14"/>
  <c r="M159" i="14" a="1"/>
  <c r="M159" i="14" s="1"/>
  <c r="M29" i="14" a="1"/>
  <c r="M29" i="14" s="1"/>
  <c r="M282" i="13"/>
  <c r="M159" i="13" a="1"/>
  <c r="M159" i="13" s="1"/>
  <c r="M29" i="13" a="1"/>
  <c r="M29" i="13" s="1"/>
  <c r="M159" i="9" a="1"/>
  <c r="M159" i="9" s="1"/>
  <c r="M29" i="9" a="1"/>
  <c r="M29" i="9" s="1"/>
  <c r="M282" i="8"/>
  <c r="M159" i="8" a="1"/>
  <c r="M159" i="8" s="1"/>
  <c r="M29" i="8" a="1"/>
  <c r="M29" i="8" s="1"/>
  <c r="I289" i="14"/>
  <c r="I140" i="14" a="1"/>
  <c r="I140" i="14" s="1"/>
  <c r="I93" i="14" a="1"/>
  <c r="I93" i="14" s="1"/>
  <c r="I30" i="14" a="1"/>
  <c r="I30" i="14" s="1"/>
  <c r="I289" i="13"/>
  <c r="I140" i="13" a="1"/>
  <c r="I140" i="13" s="1"/>
  <c r="I93" i="13" a="1"/>
  <c r="I93" i="13" s="1"/>
  <c r="I30" i="13" a="1"/>
  <c r="I30" i="13" s="1"/>
  <c r="I93" i="8" a="1"/>
  <c r="I93" i="8" s="1"/>
  <c r="I289" i="8"/>
  <c r="I140" i="8" a="1"/>
  <c r="I140" i="8" s="1"/>
  <c r="I30" i="8" a="1"/>
  <c r="I30" i="8" s="1"/>
  <c r="M289" i="14"/>
  <c r="M140" i="14" a="1"/>
  <c r="M140" i="14" s="1"/>
  <c r="M93" i="14" a="1"/>
  <c r="M93" i="14" s="1"/>
  <c r="M30" i="14" a="1"/>
  <c r="M30" i="14" s="1"/>
  <c r="M140" i="13" a="1"/>
  <c r="M140" i="13" s="1"/>
  <c r="M289" i="13"/>
  <c r="M93" i="13" a="1"/>
  <c r="M93" i="13" s="1"/>
  <c r="M30" i="13" a="1"/>
  <c r="M30" i="13" s="1"/>
  <c r="M289" i="9"/>
  <c r="M30" i="9" a="1"/>
  <c r="M30" i="9" s="1"/>
  <c r="M93" i="9" a="1"/>
  <c r="M93" i="9" s="1"/>
  <c r="M93" i="8" a="1"/>
  <c r="M93" i="8" s="1"/>
  <c r="M289" i="8"/>
  <c r="M140" i="8" a="1"/>
  <c r="M140" i="8" s="1"/>
  <c r="M30" i="8" a="1"/>
  <c r="M30" i="8" s="1"/>
  <c r="J158" i="14" a="1"/>
  <c r="J158" i="14" s="1"/>
  <c r="J95" i="14" a="1"/>
  <c r="J95" i="14" s="1"/>
  <c r="J66" i="14" a="1"/>
  <c r="J66" i="14" s="1"/>
  <c r="J95" i="13" a="1"/>
  <c r="J95" i="13" s="1"/>
  <c r="J158" i="13" a="1"/>
  <c r="J158" i="13" s="1"/>
  <c r="J66" i="13" a="1"/>
  <c r="J66" i="13" s="1"/>
  <c r="J158" i="9" a="1"/>
  <c r="J158" i="9" s="1"/>
  <c r="J66" i="9" a="1"/>
  <c r="J66" i="9" s="1"/>
  <c r="J95" i="9" a="1"/>
  <c r="J95" i="9" s="1"/>
  <c r="J158" i="8" a="1"/>
  <c r="J158" i="8" s="1"/>
  <c r="J66" i="8" a="1"/>
  <c r="J66" i="8" s="1"/>
  <c r="J95" i="8" a="1"/>
  <c r="J95" i="8" s="1"/>
  <c r="N95" i="14" a="1"/>
  <c r="N95" i="14" s="1"/>
  <c r="N158" i="14" a="1"/>
  <c r="N158" i="14" s="1"/>
  <c r="N66" i="14" a="1"/>
  <c r="N66" i="14" s="1"/>
  <c r="N158" i="13" a="1"/>
  <c r="N158" i="13" s="1"/>
  <c r="N95" i="13" a="1"/>
  <c r="N95" i="13" s="1"/>
  <c r="N66" i="13" a="1"/>
  <c r="N66" i="13" s="1"/>
  <c r="N158" i="9" a="1"/>
  <c r="N158" i="9" s="1"/>
  <c r="N66" i="9" a="1"/>
  <c r="N66" i="9" s="1"/>
  <c r="N95" i="9" a="1"/>
  <c r="N95" i="9" s="1"/>
  <c r="N158" i="8" a="1"/>
  <c r="N158" i="8" s="1"/>
  <c r="N66" i="8" a="1"/>
  <c r="N66" i="8" s="1"/>
  <c r="N95" i="8" a="1"/>
  <c r="N95" i="8" s="1"/>
  <c r="I157" i="14" a="1"/>
  <c r="I157" i="14" s="1"/>
  <c r="I110" i="14" a="1"/>
  <c r="I110" i="14" s="1"/>
  <c r="I96" i="14" a="1"/>
  <c r="I96" i="14" s="1"/>
  <c r="I96" i="13" a="1"/>
  <c r="I96" i="13" s="1"/>
  <c r="I157" i="13" a="1"/>
  <c r="I157" i="13" s="1"/>
  <c r="I110" i="13" a="1"/>
  <c r="I110" i="13" s="1"/>
  <c r="I157" i="8" a="1"/>
  <c r="I157" i="8" s="1"/>
  <c r="I110" i="8" a="1"/>
  <c r="I110" i="8" s="1"/>
  <c r="I96" i="8" a="1"/>
  <c r="I96" i="8" s="1"/>
  <c r="I39" i="8" a="1"/>
  <c r="I39" i="8" s="1"/>
  <c r="M39" i="1" a="1"/>
  <c r="M39" i="1" s="1"/>
  <c r="M157" i="14" a="1"/>
  <c r="M157" i="14" s="1"/>
  <c r="M110" i="14" a="1"/>
  <c r="M110" i="14" s="1"/>
  <c r="M96" i="14" a="1"/>
  <c r="M96" i="14" s="1"/>
  <c r="M96" i="13" a="1"/>
  <c r="M96" i="13" s="1"/>
  <c r="M157" i="13" a="1"/>
  <c r="M157" i="13" s="1"/>
  <c r="M110" i="13" a="1"/>
  <c r="M110" i="13" s="1"/>
  <c r="M110" i="9" a="1"/>
  <c r="M110" i="9" s="1"/>
  <c r="M96" i="9" a="1"/>
  <c r="M96" i="9" s="1"/>
  <c r="M39" i="9" a="1"/>
  <c r="M39" i="9" s="1"/>
  <c r="M157" i="8" a="1"/>
  <c r="M157" i="8" s="1"/>
  <c r="M110" i="8" a="1"/>
  <c r="M110" i="8" s="1"/>
  <c r="M96" i="8" a="1"/>
  <c r="M96" i="8" s="1"/>
  <c r="M39" i="8" a="1"/>
  <c r="M39" i="8" s="1"/>
  <c r="I94" i="14" a="1"/>
  <c r="I94" i="14" s="1"/>
  <c r="I40" i="14" a="1"/>
  <c r="I40" i="14" s="1"/>
  <c r="I94" i="13" a="1"/>
  <c r="I94" i="13" s="1"/>
  <c r="I40" i="13" a="1"/>
  <c r="I40" i="13" s="1"/>
  <c r="I46" i="13" s="1"/>
  <c r="I149" i="8" a="1"/>
  <c r="I149" i="8" s="1"/>
  <c r="I94" i="8" a="1"/>
  <c r="I94" i="8" s="1"/>
  <c r="I40" i="8" a="1"/>
  <c r="I40" i="8" s="1"/>
  <c r="M94" i="14" a="1"/>
  <c r="M94" i="14" s="1"/>
  <c r="M40" i="14" a="1"/>
  <c r="M40" i="14" s="1"/>
  <c r="M94" i="13" a="1"/>
  <c r="M94" i="13" s="1"/>
  <c r="M40" i="13" a="1"/>
  <c r="M40" i="13" s="1"/>
  <c r="M149" i="9" a="1"/>
  <c r="M149" i="9" s="1"/>
  <c r="M94" i="9" a="1"/>
  <c r="M94" i="9" s="1"/>
  <c r="M149" i="8" a="1"/>
  <c r="M149" i="8" s="1"/>
  <c r="M94" i="8" a="1"/>
  <c r="M94" i="8" s="1"/>
  <c r="M40" i="8" a="1"/>
  <c r="M40" i="8" s="1"/>
  <c r="I87" i="14" a="1"/>
  <c r="I87" i="14" s="1"/>
  <c r="I142" i="14" a="1"/>
  <c r="I142" i="14" s="1"/>
  <c r="I142" i="13" a="1"/>
  <c r="I142" i="13" s="1"/>
  <c r="I87" i="13" a="1"/>
  <c r="I87" i="13" s="1"/>
  <c r="I142" i="8" a="1"/>
  <c r="I142" i="8" s="1"/>
  <c r="I87" i="8" a="1"/>
  <c r="I87" i="8" s="1"/>
  <c r="M87" i="14" a="1"/>
  <c r="M87" i="14" s="1"/>
  <c r="M142" i="14" a="1"/>
  <c r="M142" i="14" s="1"/>
  <c r="M87" i="13" a="1"/>
  <c r="M87" i="13" s="1"/>
  <c r="M142" i="13" a="1"/>
  <c r="M142" i="13" s="1"/>
  <c r="M142" i="9" a="1"/>
  <c r="M142" i="9" s="1"/>
  <c r="M87" i="9" a="1"/>
  <c r="M87" i="9" s="1"/>
  <c r="M142" i="8" a="1"/>
  <c r="M142" i="8" s="1"/>
  <c r="M87" i="8" a="1"/>
  <c r="M87" i="8" s="1"/>
  <c r="I162" i="14" a="1"/>
  <c r="I162" i="14" s="1"/>
  <c r="I89" i="14" a="1"/>
  <c r="I89" i="14" s="1"/>
  <c r="I89" i="13" a="1"/>
  <c r="I89" i="13" s="1"/>
  <c r="I162" i="13" a="1"/>
  <c r="I162" i="13" s="1"/>
  <c r="I89" i="8" a="1"/>
  <c r="I89" i="8" s="1"/>
  <c r="I162" i="8" a="1"/>
  <c r="I162" i="8" s="1"/>
  <c r="M89" i="14" a="1"/>
  <c r="M89" i="14" s="1"/>
  <c r="M162" i="14" a="1"/>
  <c r="M162" i="14" s="1"/>
  <c r="M162" i="13" a="1"/>
  <c r="M162" i="13" s="1"/>
  <c r="M89" i="13" a="1"/>
  <c r="M89" i="13" s="1"/>
  <c r="M162" i="9" a="1"/>
  <c r="M162" i="9" s="1"/>
  <c r="M89" i="9" a="1"/>
  <c r="M89" i="9" s="1"/>
  <c r="M89" i="8" a="1"/>
  <c r="M89" i="8" s="1"/>
  <c r="M162" i="8" a="1"/>
  <c r="M162" i="8" s="1"/>
  <c r="L152" i="14" a="1"/>
  <c r="L152" i="14" s="1"/>
  <c r="L88" i="14" a="1"/>
  <c r="L88" i="14" s="1"/>
  <c r="L88" i="13" a="1"/>
  <c r="L88" i="13" s="1"/>
  <c r="L152" i="13" a="1"/>
  <c r="L152" i="13" s="1"/>
  <c r="L152" i="9" a="1"/>
  <c r="L152" i="9" s="1"/>
  <c r="L88" i="9" a="1"/>
  <c r="L88" i="9" s="1"/>
  <c r="L88" i="8" a="1"/>
  <c r="L88" i="8" s="1"/>
  <c r="L152" i="8" a="1"/>
  <c r="L152" i="8" s="1"/>
  <c r="P152" i="14" a="1"/>
  <c r="P152" i="14" s="1"/>
  <c r="P88" i="14" a="1"/>
  <c r="P88" i="14" s="1"/>
  <c r="P88" i="13" a="1"/>
  <c r="P88" i="13" s="1"/>
  <c r="P152" i="13" a="1"/>
  <c r="P152" i="13" s="1"/>
  <c r="P152" i="9" a="1"/>
  <c r="P152" i="9" s="1"/>
  <c r="P88" i="9" a="1"/>
  <c r="P88" i="9" s="1"/>
  <c r="P88" i="8" a="1"/>
  <c r="P88" i="8" s="1"/>
  <c r="P152" i="8" a="1"/>
  <c r="P152" i="8" s="1"/>
  <c r="K151" i="1" a="1"/>
  <c r="K151" i="1" s="1"/>
  <c r="K83" i="14" a="1"/>
  <c r="K83" i="14" s="1"/>
  <c r="K151" i="14" a="1"/>
  <c r="K151" i="14" s="1"/>
  <c r="K151" i="13" a="1"/>
  <c r="K151" i="13" s="1"/>
  <c r="K83" i="13" a="1"/>
  <c r="K83" i="13" s="1"/>
  <c r="K151" i="9" a="1"/>
  <c r="K151" i="9" s="1"/>
  <c r="K83" i="9" a="1"/>
  <c r="K83" i="9" s="1"/>
  <c r="K151" i="8" a="1"/>
  <c r="K151" i="8" s="1"/>
  <c r="K83" i="8" a="1"/>
  <c r="K83" i="8" s="1"/>
  <c r="O83" i="14" a="1"/>
  <c r="O83" i="14" s="1"/>
  <c r="O151" i="14" a="1"/>
  <c r="O151" i="14" s="1"/>
  <c r="O151" i="13" a="1"/>
  <c r="O151" i="13" s="1"/>
  <c r="O83" i="13" a="1"/>
  <c r="O83" i="13" s="1"/>
  <c r="O151" i="9" a="1"/>
  <c r="O151" i="9" s="1"/>
  <c r="O83" i="9" a="1"/>
  <c r="O83" i="9" s="1"/>
  <c r="O151" i="8" a="1"/>
  <c r="O151" i="8" s="1"/>
  <c r="O83" i="8" a="1"/>
  <c r="O83" i="8" s="1"/>
  <c r="I147" i="14" a="1"/>
  <c r="I147" i="14" s="1"/>
  <c r="I81" i="14" a="1"/>
  <c r="I81" i="14" s="1"/>
  <c r="I147" i="13" a="1"/>
  <c r="I147" i="13" s="1"/>
  <c r="I81" i="13" a="1"/>
  <c r="I81" i="13" s="1"/>
  <c r="I147" i="8" a="1"/>
  <c r="I147" i="8" s="1"/>
  <c r="I81" i="8" a="1"/>
  <c r="I81" i="8" s="1"/>
  <c r="M81" i="1" a="1"/>
  <c r="M81" i="1" s="1"/>
  <c r="M147" i="14" a="1"/>
  <c r="M147" i="14" s="1"/>
  <c r="M81" i="14" a="1"/>
  <c r="M81" i="14" s="1"/>
  <c r="M147" i="13" a="1"/>
  <c r="M147" i="13" s="1"/>
  <c r="M81" i="13" a="1"/>
  <c r="M81" i="13" s="1"/>
  <c r="M147" i="9" a="1"/>
  <c r="M147" i="9" s="1"/>
  <c r="M81" i="9" a="1"/>
  <c r="M81" i="9" s="1"/>
  <c r="M147" i="8" a="1"/>
  <c r="M147" i="8" s="1"/>
  <c r="M81" i="8" a="1"/>
  <c r="M81" i="8" s="1"/>
  <c r="I85" i="1" a="1"/>
  <c r="I85" i="1" s="1"/>
  <c r="I85" i="14" a="1"/>
  <c r="I85" i="14" s="1"/>
  <c r="I161" i="14" a="1"/>
  <c r="I161" i="14" s="1"/>
  <c r="I161" i="13" a="1"/>
  <c r="I161" i="13" s="1"/>
  <c r="I85" i="13" a="1"/>
  <c r="I85" i="13" s="1"/>
  <c r="I85" i="8" a="1"/>
  <c r="I85" i="8" s="1"/>
  <c r="I161" i="8" a="1"/>
  <c r="I161" i="8" s="1"/>
  <c r="M85" i="1" a="1"/>
  <c r="M85" i="1" s="1"/>
  <c r="M161" i="14" a="1"/>
  <c r="M161" i="14" s="1"/>
  <c r="M85" i="14" a="1"/>
  <c r="M85" i="14" s="1"/>
  <c r="M161" i="13" a="1"/>
  <c r="M161" i="13" s="1"/>
  <c r="M85" i="13" a="1"/>
  <c r="M85" i="13" s="1"/>
  <c r="M161" i="9" a="1"/>
  <c r="M161" i="9" s="1"/>
  <c r="M85" i="9" a="1"/>
  <c r="M85" i="9" s="1"/>
  <c r="M85" i="8" a="1"/>
  <c r="M85" i="8" s="1"/>
  <c r="M161" i="8" a="1"/>
  <c r="M161" i="8" s="1"/>
  <c r="L153" i="14" a="1"/>
  <c r="L153" i="14" s="1"/>
  <c r="L86" i="14" a="1"/>
  <c r="L86" i="14" s="1"/>
  <c r="L153" i="13" a="1"/>
  <c r="L153" i="13" s="1"/>
  <c r="L86" i="13" a="1"/>
  <c r="L86" i="13" s="1"/>
  <c r="L153" i="9" a="1"/>
  <c r="L153" i="9" s="1"/>
  <c r="L86" i="9" a="1"/>
  <c r="L86" i="9" s="1"/>
  <c r="L86" i="8" a="1"/>
  <c r="L86" i="8" s="1"/>
  <c r="L153" i="8" a="1"/>
  <c r="L153" i="8" s="1"/>
  <c r="P153" i="14" a="1"/>
  <c r="P153" i="14" s="1"/>
  <c r="P86" i="14" a="1"/>
  <c r="P86" i="14" s="1"/>
  <c r="P153" i="13" a="1"/>
  <c r="P153" i="13" s="1"/>
  <c r="P86" i="13" a="1"/>
  <c r="P86" i="13" s="1"/>
  <c r="P153" i="9" a="1"/>
  <c r="P153" i="9" s="1"/>
  <c r="P86" i="9" a="1"/>
  <c r="P86" i="9" s="1"/>
  <c r="P86" i="8" a="1"/>
  <c r="P86" i="8" s="1"/>
  <c r="P153" i="8" a="1"/>
  <c r="P153" i="8" s="1"/>
  <c r="K146" i="14" a="1"/>
  <c r="K146" i="14" s="1"/>
  <c r="K80" i="14" a="1"/>
  <c r="K80" i="14" s="1"/>
  <c r="K146" i="13" a="1"/>
  <c r="K146" i="13" s="1"/>
  <c r="K80" i="13" a="1"/>
  <c r="K80" i="13" s="1"/>
  <c r="K146" i="9" a="1"/>
  <c r="K146" i="9" s="1"/>
  <c r="K80" i="9" a="1"/>
  <c r="K80" i="9" s="1"/>
  <c r="K146" i="8" a="1"/>
  <c r="K146" i="8" s="1"/>
  <c r="K80" i="8" a="1"/>
  <c r="K80" i="8" s="1"/>
  <c r="O146" i="14" a="1"/>
  <c r="O146" i="14" s="1"/>
  <c r="O80" i="14" a="1"/>
  <c r="O80" i="14" s="1"/>
  <c r="O146" i="13" a="1"/>
  <c r="O146" i="13" s="1"/>
  <c r="O80" i="13" a="1"/>
  <c r="O80" i="13" s="1"/>
  <c r="O146" i="9" a="1"/>
  <c r="O146" i="9" s="1"/>
  <c r="O80" i="9" a="1"/>
  <c r="O80" i="9" s="1"/>
  <c r="O146" i="8" a="1"/>
  <c r="O146" i="8" s="1"/>
  <c r="O80" i="8" a="1"/>
  <c r="O80" i="8" s="1"/>
  <c r="M163" i="14" a="1"/>
  <c r="M163" i="14" s="1"/>
  <c r="M111" i="14" a="1"/>
  <c r="M111" i="14" s="1"/>
  <c r="M97" i="14" a="1"/>
  <c r="M97" i="14" s="1"/>
  <c r="M163" i="13" a="1"/>
  <c r="M163" i="13" s="1"/>
  <c r="M111" i="13" a="1"/>
  <c r="M111" i="13" s="1"/>
  <c r="M97" i="13" a="1"/>
  <c r="M97" i="13" s="1"/>
  <c r="M163" i="9" a="1"/>
  <c r="M163" i="9" s="1"/>
  <c r="M111" i="9" a="1"/>
  <c r="M111" i="9" s="1"/>
  <c r="M97" i="9" a="1"/>
  <c r="M97" i="9" s="1"/>
  <c r="M163" i="8" a="1"/>
  <c r="M163" i="8" s="1"/>
  <c r="M111" i="8" a="1"/>
  <c r="M111" i="8" s="1"/>
  <c r="M97" i="8" a="1"/>
  <c r="M97" i="8" s="1"/>
  <c r="I154" i="14" a="1"/>
  <c r="I154" i="14" s="1"/>
  <c r="I74" i="14" a="1"/>
  <c r="I74" i="14" s="1"/>
  <c r="I154" i="13" a="1"/>
  <c r="I154" i="13" s="1"/>
  <c r="I74" i="13" a="1"/>
  <c r="I74" i="13" s="1"/>
  <c r="I154" i="8" a="1"/>
  <c r="I154" i="8" s="1"/>
  <c r="I74" i="8" a="1"/>
  <c r="I74" i="8" s="1"/>
  <c r="M154" i="14" a="1"/>
  <c r="M154" i="14" s="1"/>
  <c r="M74" i="14" a="1"/>
  <c r="M74" i="14" s="1"/>
  <c r="M154" i="13" a="1"/>
  <c r="M154" i="13" s="1"/>
  <c r="M74" i="13" a="1"/>
  <c r="M74" i="13" s="1"/>
  <c r="M154" i="9" a="1"/>
  <c r="M154" i="9" s="1"/>
  <c r="M74" i="9" a="1"/>
  <c r="M74" i="9" s="1"/>
  <c r="M154" i="8" a="1"/>
  <c r="M154" i="8" s="1"/>
  <c r="M74" i="8" a="1"/>
  <c r="M74" i="8" s="1"/>
  <c r="I75" i="14" a="1"/>
  <c r="I75" i="14" s="1"/>
  <c r="I76" i="14" a="1"/>
  <c r="I76" i="14" s="1"/>
  <c r="I75" i="13" a="1"/>
  <c r="I75" i="13" s="1"/>
  <c r="I76" i="13" a="1"/>
  <c r="I76" i="13" s="1"/>
  <c r="I75" i="8" a="1"/>
  <c r="I75" i="8" s="1"/>
  <c r="I156" i="8" a="1"/>
  <c r="I156" i="8" s="1"/>
  <c r="I164" i="8" s="1"/>
  <c r="I76" i="8" a="1"/>
  <c r="I76" i="8" s="1"/>
  <c r="M156" i="1" a="1"/>
  <c r="M156" i="1" s="1"/>
  <c r="M75" i="14" a="1"/>
  <c r="M75" i="14" s="1"/>
  <c r="M76" i="14" a="1"/>
  <c r="M76" i="14" s="1"/>
  <c r="M76" i="13" a="1"/>
  <c r="M76" i="13" s="1"/>
  <c r="M75" i="13" a="1"/>
  <c r="M75" i="13" s="1"/>
  <c r="M156" i="9" a="1"/>
  <c r="M156" i="9" s="1"/>
  <c r="M75" i="9" a="1"/>
  <c r="M75" i="9" s="1"/>
  <c r="M76" i="9" a="1"/>
  <c r="M76" i="9" s="1"/>
  <c r="M75" i="8" a="1"/>
  <c r="M75" i="8" s="1"/>
  <c r="M156" i="8" a="1"/>
  <c r="M156" i="8" s="1"/>
  <c r="M76" i="8" a="1"/>
  <c r="M76" i="8" s="1"/>
  <c r="I139" i="1" a="1"/>
  <c r="I139" i="1" s="1"/>
  <c r="I139" i="8" a="1"/>
  <c r="I139" i="8" s="1"/>
  <c r="M139" i="1" a="1"/>
  <c r="M139" i="1" s="1"/>
  <c r="M139" i="9" a="1"/>
  <c r="M139" i="9" s="1"/>
  <c r="M139" i="8" a="1"/>
  <c r="M139" i="8" s="1"/>
  <c r="J274" i="1" a="1"/>
  <c r="J274" i="1" s="1"/>
  <c r="J274" i="9" a="1"/>
  <c r="J274" i="9" s="1"/>
  <c r="J275" i="9" s="1"/>
  <c r="J274" i="8" a="1"/>
  <c r="J274" i="8" s="1"/>
  <c r="N274" i="1" a="1"/>
  <c r="N274" i="1" s="1"/>
  <c r="N274" i="9" a="1"/>
  <c r="N274" i="9" s="1"/>
  <c r="N274" i="8" a="1"/>
  <c r="N274" i="8" s="1"/>
  <c r="J51" i="14" a="1"/>
  <c r="J51" i="14" s="1"/>
  <c r="J51" i="13" a="1"/>
  <c r="J51" i="13" s="1"/>
  <c r="J272" i="9" a="1"/>
  <c r="J272" i="9" s="1"/>
  <c r="J273" i="9" s="1"/>
  <c r="J51" i="9" a="1"/>
  <c r="J51" i="9" s="1"/>
  <c r="J272" i="8" a="1"/>
  <c r="J272" i="8" s="1"/>
  <c r="J51" i="8" a="1"/>
  <c r="J51" i="8" s="1"/>
  <c r="J272" i="1" a="1"/>
  <c r="J272" i="1" s="1"/>
  <c r="N51" i="14" a="1"/>
  <c r="N51" i="14" s="1"/>
  <c r="N51" i="13" a="1"/>
  <c r="N51" i="13" s="1"/>
  <c r="N272" i="9" a="1"/>
  <c r="N272" i="9" s="1"/>
  <c r="N51" i="9" a="1"/>
  <c r="N51" i="9" s="1"/>
  <c r="N272" i="8" a="1"/>
  <c r="N272" i="8" s="1"/>
  <c r="N51" i="8" a="1"/>
  <c r="N51" i="8" s="1"/>
  <c r="L53" i="14" a="1"/>
  <c r="L53" i="14" s="1"/>
  <c r="L53" i="13" a="1"/>
  <c r="L53" i="13" s="1"/>
  <c r="L276" i="9" a="1"/>
  <c r="L276" i="9" s="1"/>
  <c r="L53" i="9" a="1"/>
  <c r="L53" i="9" s="1"/>
  <c r="L276" i="8" a="1"/>
  <c r="L276" i="8" s="1"/>
  <c r="L53" i="8" a="1"/>
  <c r="L53" i="8" s="1"/>
  <c r="P53" i="14" a="1"/>
  <c r="P53" i="14" s="1"/>
  <c r="P53" i="13" a="1"/>
  <c r="P53" i="13" s="1"/>
  <c r="P276" i="9" a="1"/>
  <c r="P276" i="9" s="1"/>
  <c r="P53" i="9" a="1"/>
  <c r="P53" i="9" s="1"/>
  <c r="P276" i="8" a="1"/>
  <c r="P276" i="8" s="1"/>
  <c r="P53" i="8" a="1"/>
  <c r="P53" i="8" s="1"/>
  <c r="L287" i="1"/>
  <c r="L287" i="14"/>
  <c r="L287" i="13"/>
  <c r="L287" i="9"/>
  <c r="L287" i="8"/>
  <c r="P287" i="1"/>
  <c r="P287" i="14"/>
  <c r="P287" i="13"/>
  <c r="P287" i="9"/>
  <c r="P287" i="8"/>
  <c r="L288" i="14"/>
  <c r="L42" i="14" a="1"/>
  <c r="L42" i="14" s="1"/>
  <c r="L288" i="13"/>
  <c r="L42" i="13" a="1"/>
  <c r="L42" i="13" s="1"/>
  <c r="L288" i="9"/>
  <c r="L42" i="9" a="1"/>
  <c r="L42" i="9" s="1"/>
  <c r="L288" i="8"/>
  <c r="L42" i="8" a="1"/>
  <c r="L42" i="8" s="1"/>
  <c r="P288" i="14"/>
  <c r="P288" i="13"/>
  <c r="P42" i="14" a="1"/>
  <c r="P42" i="14" s="1"/>
  <c r="P42" i="13" a="1"/>
  <c r="P42" i="13" s="1"/>
  <c r="P288" i="9"/>
  <c r="P42" i="9" a="1"/>
  <c r="P42" i="9" s="1"/>
  <c r="P288" i="8"/>
  <c r="P42" i="8" a="1"/>
  <c r="P42" i="8" s="1"/>
  <c r="L255" i="1" a="1"/>
  <c r="L255" i="1" s="1"/>
  <c r="L255" i="9" a="1"/>
  <c r="L255" i="9" s="1"/>
  <c r="L255" i="8" a="1"/>
  <c r="L255" i="8" s="1"/>
  <c r="P255" i="1" a="1"/>
  <c r="P255" i="1" s="1"/>
  <c r="P255" i="9" a="1"/>
  <c r="P255" i="9" s="1"/>
  <c r="P255" i="8" a="1"/>
  <c r="P255" i="8" s="1"/>
  <c r="J226" i="1" a="1"/>
  <c r="J226" i="1" s="1"/>
  <c r="J226" i="14" a="1"/>
  <c r="J226" i="14" s="1"/>
  <c r="I228" i="14" s="1"/>
  <c r="J228" i="14" s="1"/>
  <c r="J226" i="13" a="1"/>
  <c r="J226" i="13" s="1"/>
  <c r="I228" i="13" s="1"/>
  <c r="J228" i="13" s="1"/>
  <c r="J226" i="8" a="1"/>
  <c r="J226" i="8" s="1"/>
  <c r="N226" i="1" a="1"/>
  <c r="N226" i="1" s="1"/>
  <c r="N226" i="14" a="1"/>
  <c r="N226" i="14" s="1"/>
  <c r="N226" i="13" a="1"/>
  <c r="N226" i="13" s="1"/>
  <c r="N226" i="8" a="1"/>
  <c r="N226" i="8" s="1"/>
  <c r="L195" i="1" a="1"/>
  <c r="L195" i="1" s="1"/>
  <c r="L195" i="9" a="1"/>
  <c r="L195" i="9" s="1"/>
  <c r="L196" i="9" s="1"/>
  <c r="L195" i="8" a="1"/>
  <c r="L195" i="8" s="1"/>
  <c r="P195" i="1" a="1"/>
  <c r="P195" i="1" s="1"/>
  <c r="P195" i="9" a="1"/>
  <c r="P195" i="9" s="1"/>
  <c r="P196" i="9" s="1"/>
  <c r="P195" i="8" a="1"/>
  <c r="P195" i="8" s="1"/>
  <c r="J15" i="1" a="1"/>
  <c r="J15" i="1" s="1"/>
  <c r="J15" i="14" a="1"/>
  <c r="J15" i="14" s="1"/>
  <c r="J15" i="13" a="1"/>
  <c r="J15" i="13" s="1"/>
  <c r="J100" i="9" a="1"/>
  <c r="J100" i="9" s="1"/>
  <c r="J15" i="9" a="1"/>
  <c r="J15" i="9" s="1"/>
  <c r="J100" i="8" a="1"/>
  <c r="J100" i="8" s="1"/>
  <c r="J15" i="8" a="1"/>
  <c r="J15" i="8" s="1"/>
  <c r="N15" i="14" a="1"/>
  <c r="N15" i="14" s="1"/>
  <c r="N15" i="13" a="1"/>
  <c r="N15" i="13" s="1"/>
  <c r="N100" i="9" a="1"/>
  <c r="N100" i="9" s="1"/>
  <c r="N15" i="9" a="1"/>
  <c r="N15" i="9" s="1"/>
  <c r="N100" i="8" a="1"/>
  <c r="N100" i="8" s="1"/>
  <c r="N15" i="8" a="1"/>
  <c r="N15" i="8" s="1"/>
  <c r="L52" i="1" a="1"/>
  <c r="L52" i="1" s="1"/>
  <c r="L52" i="14" a="1"/>
  <c r="L52" i="14" s="1"/>
  <c r="L52" i="13" a="1"/>
  <c r="L52" i="13" s="1"/>
  <c r="L222" i="9" a="1"/>
  <c r="L222" i="9" s="1"/>
  <c r="L52" i="9" a="1"/>
  <c r="L52" i="9" s="1"/>
  <c r="L52" i="8" a="1"/>
  <c r="L52" i="8" s="1"/>
  <c r="L222" i="8" a="1"/>
  <c r="L222" i="8" s="1"/>
  <c r="P52" i="1" a="1"/>
  <c r="P52" i="1" s="1"/>
  <c r="P52" i="14" a="1"/>
  <c r="P52" i="14" s="1"/>
  <c r="P52" i="13" a="1"/>
  <c r="P52" i="13" s="1"/>
  <c r="P222" i="9" a="1"/>
  <c r="P222" i="9" s="1"/>
  <c r="P52" i="9" a="1"/>
  <c r="P52" i="9" s="1"/>
  <c r="P52" i="8" a="1"/>
  <c r="P52" i="8" s="1"/>
  <c r="P222" i="8" a="1"/>
  <c r="P222" i="8" s="1"/>
  <c r="J207" i="1" a="1"/>
  <c r="J207" i="1" s="1"/>
  <c r="J207" i="14" a="1"/>
  <c r="J207" i="14" s="1"/>
  <c r="J207" i="13" a="1"/>
  <c r="J207" i="13" s="1"/>
  <c r="J207" i="8" a="1"/>
  <c r="J207" i="8" s="1"/>
  <c r="N207" i="1" a="1"/>
  <c r="N207" i="1" s="1"/>
  <c r="N207" i="14" a="1"/>
  <c r="N207" i="14" s="1"/>
  <c r="N207" i="13" a="1"/>
  <c r="N207" i="13" s="1"/>
  <c r="N207" i="8" a="1"/>
  <c r="N207" i="8" s="1"/>
  <c r="L197" i="1" a="1"/>
  <c r="L197" i="1" s="1"/>
  <c r="L197" i="14" a="1"/>
  <c r="L197" i="14" s="1"/>
  <c r="L197" i="13" a="1"/>
  <c r="L197" i="13" s="1"/>
  <c r="L197" i="9" a="1"/>
  <c r="L197" i="9" s="1"/>
  <c r="L197" i="8" a="1"/>
  <c r="L197" i="8" s="1"/>
  <c r="P197" i="1" a="1"/>
  <c r="P197" i="1" s="1"/>
  <c r="P197" i="14" a="1"/>
  <c r="P197" i="14" s="1"/>
  <c r="P197" i="13" a="1"/>
  <c r="P197" i="13" s="1"/>
  <c r="P197" i="9" a="1"/>
  <c r="P197" i="9" s="1"/>
  <c r="P197" i="8" a="1"/>
  <c r="P197" i="8" s="1"/>
  <c r="L102" i="14" a="1"/>
  <c r="L102" i="14" s="1"/>
  <c r="L16" i="14" a="1"/>
  <c r="L16" i="14" s="1"/>
  <c r="L102" i="13" a="1"/>
  <c r="L102" i="13" s="1"/>
  <c r="L16" i="13" a="1"/>
  <c r="L16" i="13" s="1"/>
  <c r="L102" i="9" a="1"/>
  <c r="L102" i="9" s="1"/>
  <c r="L16" i="9" a="1"/>
  <c r="L16" i="9" s="1"/>
  <c r="L102" i="8" a="1"/>
  <c r="L102" i="8" s="1"/>
  <c r="L16" i="8" a="1"/>
  <c r="L16" i="8" s="1"/>
  <c r="P102" i="14" a="1"/>
  <c r="P102" i="14" s="1"/>
  <c r="P16" i="14" a="1"/>
  <c r="P16" i="14" s="1"/>
  <c r="P102" i="13" a="1"/>
  <c r="P102" i="13" s="1"/>
  <c r="P16" i="13" a="1"/>
  <c r="P16" i="13" s="1"/>
  <c r="P102" i="9" a="1"/>
  <c r="P102" i="9" s="1"/>
  <c r="P16" i="9" a="1"/>
  <c r="P16" i="9" s="1"/>
  <c r="P102" i="8" a="1"/>
  <c r="P102" i="8" s="1"/>
  <c r="P16" i="8" a="1"/>
  <c r="P16" i="8" s="1"/>
  <c r="J183" i="1" a="1"/>
  <c r="J183" i="1" s="1"/>
  <c r="J183" i="9" a="1"/>
  <c r="J183" i="9" s="1"/>
  <c r="J184" i="9" s="1"/>
  <c r="J183" i="8" a="1"/>
  <c r="J183" i="8" s="1"/>
  <c r="N183" i="1" a="1"/>
  <c r="N183" i="1" s="1"/>
  <c r="N183" i="9" a="1"/>
  <c r="N183" i="9" s="1"/>
  <c r="N183" i="8" a="1"/>
  <c r="N183" i="8" s="1"/>
  <c r="J184" i="1" a="1"/>
  <c r="J184" i="1" s="1"/>
  <c r="J184" i="14" a="1"/>
  <c r="J184" i="14" s="1"/>
  <c r="J184" i="13" a="1"/>
  <c r="J184" i="13" s="1"/>
  <c r="J184" i="8" a="1"/>
  <c r="J184" i="8" s="1"/>
  <c r="N184" i="1" a="1"/>
  <c r="N184" i="1" s="1"/>
  <c r="N184" i="14" a="1"/>
  <c r="N184" i="14" s="1"/>
  <c r="N184" i="13" a="1"/>
  <c r="N184" i="13" s="1"/>
  <c r="N184" i="8" a="1"/>
  <c r="N184" i="8" s="1"/>
  <c r="L192" i="1" a="1"/>
  <c r="L192" i="1" s="1"/>
  <c r="L192" i="9" a="1"/>
  <c r="L192" i="9" s="1"/>
  <c r="L192" i="8" a="1"/>
  <c r="L192" i="8" s="1"/>
  <c r="O194" i="8" s="1"/>
  <c r="P192" i="1" a="1"/>
  <c r="P192" i="1" s="1"/>
  <c r="P192" i="9" a="1"/>
  <c r="P192" i="9" s="1"/>
  <c r="P192" i="8" a="1"/>
  <c r="P192" i="8" s="1"/>
  <c r="J206" i="1" a="1"/>
  <c r="J206" i="1" s="1"/>
  <c r="J206" i="9" a="1"/>
  <c r="J206" i="9" s="1"/>
  <c r="J207" i="9" s="1"/>
  <c r="J206" i="8" a="1"/>
  <c r="J206" i="8" s="1"/>
  <c r="N206" i="1" a="1"/>
  <c r="N206" i="1" s="1"/>
  <c r="N206" i="9" a="1"/>
  <c r="N206" i="9" s="1"/>
  <c r="N206" i="8" a="1"/>
  <c r="N206" i="8" s="1"/>
  <c r="J187" i="1" a="1"/>
  <c r="J187" i="1" s="1"/>
  <c r="J187" i="9" a="1"/>
  <c r="J187" i="9" s="1"/>
  <c r="J188" i="9" s="1"/>
  <c r="J187" i="8" a="1"/>
  <c r="J187" i="8" s="1"/>
  <c r="N187" i="1" a="1"/>
  <c r="N187" i="1" s="1"/>
  <c r="N187" i="9" a="1"/>
  <c r="N187" i="9" s="1"/>
  <c r="N187" i="8" a="1"/>
  <c r="N187" i="8" s="1"/>
  <c r="L189" i="1" a="1"/>
  <c r="L189" i="1" s="1"/>
  <c r="L189" i="14" a="1"/>
  <c r="L189" i="14" s="1"/>
  <c r="L192" i="14" s="1"/>
  <c r="L189" i="13" a="1"/>
  <c r="L189" i="13" s="1"/>
  <c r="L192" i="13" s="1"/>
  <c r="L189" i="9" a="1"/>
  <c r="L189" i="9" s="1"/>
  <c r="L189" i="8" a="1"/>
  <c r="L189" i="8" s="1"/>
  <c r="P189" i="1" a="1"/>
  <c r="P189" i="1" s="1"/>
  <c r="P189" i="14" a="1"/>
  <c r="P189" i="14" s="1"/>
  <c r="P192" i="14" s="1"/>
  <c r="P189" i="13" a="1"/>
  <c r="P189" i="13" s="1"/>
  <c r="P192" i="13" s="1"/>
  <c r="P189" i="9" a="1"/>
  <c r="P189" i="9" s="1"/>
  <c r="P189" i="8" a="1"/>
  <c r="P189" i="8" s="1"/>
  <c r="I225" i="1" a="1"/>
  <c r="I225" i="1" s="1"/>
  <c r="I225" i="8" a="1"/>
  <c r="I225" i="8" s="1"/>
  <c r="M225" i="1" a="1"/>
  <c r="M225" i="1" s="1"/>
  <c r="M225" i="9" a="1"/>
  <c r="M225" i="9" s="1"/>
  <c r="M225" i="8" a="1"/>
  <c r="M225" i="8" s="1"/>
  <c r="Q225" i="1" a="1"/>
  <c r="Q225" i="1" s="1"/>
  <c r="Q225" i="9" a="1"/>
  <c r="Q225" i="9" s="1"/>
  <c r="Q225" i="8" a="1"/>
  <c r="Q225" i="8" s="1"/>
  <c r="I196" i="1" a="1"/>
  <c r="I196" i="1" s="1"/>
  <c r="I196" i="14" a="1"/>
  <c r="I196" i="14" s="1"/>
  <c r="I196" i="13" a="1"/>
  <c r="I196" i="13" s="1"/>
  <c r="I196" i="8" a="1"/>
  <c r="I196" i="8" s="1"/>
  <c r="M196" i="1" a="1"/>
  <c r="M196" i="1" s="1"/>
  <c r="M196" i="14" a="1"/>
  <c r="M196" i="14" s="1"/>
  <c r="M196" i="13" a="1"/>
  <c r="M196" i="13" s="1"/>
  <c r="M196" i="8" a="1"/>
  <c r="M196" i="8" s="1"/>
  <c r="Q196" i="1" a="1"/>
  <c r="Q196" i="1" s="1"/>
  <c r="Q196" i="14" a="1"/>
  <c r="Q196" i="14" s="1"/>
  <c r="Q196" i="13" a="1"/>
  <c r="Q196" i="13" s="1"/>
  <c r="Q196" i="8" a="1"/>
  <c r="Q196" i="8" s="1"/>
  <c r="K230" i="1" a="1"/>
  <c r="K230" i="1" s="1"/>
  <c r="K230" i="9" a="1"/>
  <c r="K230" i="9" s="1"/>
  <c r="K231" i="9" s="1"/>
  <c r="K230" i="8" a="1"/>
  <c r="K230" i="8" s="1"/>
  <c r="O230" i="1" a="1"/>
  <c r="O230" i="1" s="1"/>
  <c r="O230" i="9" a="1"/>
  <c r="O230" i="9" s="1"/>
  <c r="O230" i="8" a="1"/>
  <c r="O230" i="8" s="1"/>
  <c r="I231" i="1" a="1"/>
  <c r="I231" i="1" s="1"/>
  <c r="I231" i="14" a="1"/>
  <c r="I231" i="14" s="1"/>
  <c r="I233" i="14" s="1"/>
  <c r="I55" i="14" a="1"/>
  <c r="I55" i="14" s="1"/>
  <c r="I231" i="13" a="1"/>
  <c r="I231" i="13" s="1"/>
  <c r="I233" i="13" s="1"/>
  <c r="I55" i="13" a="1"/>
  <c r="I55" i="13" s="1"/>
  <c r="I231" i="8" a="1"/>
  <c r="I231" i="8" s="1"/>
  <c r="I55" i="8" a="1"/>
  <c r="I55" i="8" s="1"/>
  <c r="M55" i="1" a="1"/>
  <c r="M55" i="1" s="1"/>
  <c r="M231" i="14" a="1"/>
  <c r="M231" i="14" s="1"/>
  <c r="M55" i="14" a="1"/>
  <c r="M55" i="14" s="1"/>
  <c r="M231" i="13" a="1"/>
  <c r="M231" i="13" s="1"/>
  <c r="M55" i="13" a="1"/>
  <c r="M55" i="13" s="1"/>
  <c r="M55" i="9" a="1"/>
  <c r="M55" i="9" s="1"/>
  <c r="M55" i="8" a="1"/>
  <c r="M55" i="8" s="1"/>
  <c r="M231" i="8" a="1"/>
  <c r="M231" i="8" s="1"/>
  <c r="Q55" i="1" a="1"/>
  <c r="Q55" i="1" s="1"/>
  <c r="Q231" i="14" a="1"/>
  <c r="Q231" i="14" s="1"/>
  <c r="Q55" i="14" a="1"/>
  <c r="Q55" i="14" s="1"/>
  <c r="Q231" i="13" a="1"/>
  <c r="Q231" i="13" s="1"/>
  <c r="Q55" i="13" a="1"/>
  <c r="Q55" i="13" s="1"/>
  <c r="Q55" i="9" a="1"/>
  <c r="Q55" i="9" s="1"/>
  <c r="Q55" i="8" a="1"/>
  <c r="Q55" i="8" s="1"/>
  <c r="Q231" i="8" a="1"/>
  <c r="Q231" i="8" s="1"/>
  <c r="K54" i="1" a="1"/>
  <c r="K54" i="1" s="1"/>
  <c r="K54" i="14" a="1"/>
  <c r="K54" i="14" s="1"/>
  <c r="K54" i="13" a="1"/>
  <c r="K54" i="13" s="1"/>
  <c r="K228" i="9" a="1"/>
  <c r="K228" i="9" s="1"/>
  <c r="J229" i="9" s="1"/>
  <c r="K229" i="9" s="1"/>
  <c r="K54" i="9" a="1"/>
  <c r="K54" i="9" s="1"/>
  <c r="K228" i="8" a="1"/>
  <c r="K228" i="8" s="1"/>
  <c r="K54" i="8" a="1"/>
  <c r="K54" i="8" s="1"/>
  <c r="O54" i="1" a="1"/>
  <c r="O54" i="1" s="1"/>
  <c r="O54" i="14" a="1"/>
  <c r="O54" i="14" s="1"/>
  <c r="O54" i="13" a="1"/>
  <c r="O54" i="13" s="1"/>
  <c r="O228" i="9" a="1"/>
  <c r="O228" i="9" s="1"/>
  <c r="O54" i="9" a="1"/>
  <c r="O54" i="9" s="1"/>
  <c r="O228" i="8" a="1"/>
  <c r="O228" i="8" s="1"/>
  <c r="O54" i="8" a="1"/>
  <c r="O54" i="8" s="1"/>
  <c r="K108" i="14" a="1"/>
  <c r="K108" i="14" s="1"/>
  <c r="K18" i="14" a="1"/>
  <c r="K18" i="14" s="1"/>
  <c r="K62" i="14" a="1"/>
  <c r="K62" i="14" s="1"/>
  <c r="K108" i="13" a="1"/>
  <c r="K108" i="13" s="1"/>
  <c r="K62" i="13" a="1"/>
  <c r="K62" i="13" s="1"/>
  <c r="K18" i="13" a="1"/>
  <c r="K18" i="13" s="1"/>
  <c r="K108" i="9" a="1"/>
  <c r="K108" i="9" s="1"/>
  <c r="K62" i="9" a="1"/>
  <c r="K62" i="9" s="1"/>
  <c r="K18" i="9" a="1"/>
  <c r="K18" i="9" s="1"/>
  <c r="K108" i="8" a="1"/>
  <c r="K108" i="8" s="1"/>
  <c r="K62" i="8" a="1"/>
  <c r="K62" i="8" s="1"/>
  <c r="K18" i="8" a="1"/>
  <c r="K18" i="8" s="1"/>
  <c r="O108" i="14" a="1"/>
  <c r="O108" i="14" s="1"/>
  <c r="O18" i="14" a="1"/>
  <c r="O18" i="14" s="1"/>
  <c r="O62" i="14" a="1"/>
  <c r="O62" i="14" s="1"/>
  <c r="O108" i="13" a="1"/>
  <c r="O108" i="13" s="1"/>
  <c r="O18" i="13" a="1"/>
  <c r="O18" i="13" s="1"/>
  <c r="O62" i="13" a="1"/>
  <c r="O62" i="13" s="1"/>
  <c r="O108" i="9" a="1"/>
  <c r="O108" i="9" s="1"/>
  <c r="O62" i="9" a="1"/>
  <c r="O62" i="9" s="1"/>
  <c r="O18" i="9" a="1"/>
  <c r="O18" i="9" s="1"/>
  <c r="O108" i="8" a="1"/>
  <c r="O108" i="8" s="1"/>
  <c r="O62" i="8" a="1"/>
  <c r="O62" i="8" s="1"/>
  <c r="O18" i="8" a="1"/>
  <c r="O18" i="8" s="1"/>
  <c r="K233" i="1" a="1"/>
  <c r="K233" i="1" s="1"/>
  <c r="K233" i="9" a="1"/>
  <c r="K233" i="9" s="1"/>
  <c r="K233" i="8" a="1"/>
  <c r="K233" i="8" s="1"/>
  <c r="O233" i="1" a="1"/>
  <c r="O233" i="1" s="1"/>
  <c r="O233" i="9" a="1"/>
  <c r="O233" i="9" s="1"/>
  <c r="O233" i="8" a="1"/>
  <c r="O233" i="8" s="1"/>
  <c r="I200" i="1" a="1"/>
  <c r="I200" i="1" s="1"/>
  <c r="I200" i="14" a="1"/>
  <c r="I200" i="14" s="1"/>
  <c r="I200" i="13" a="1"/>
  <c r="I200" i="13" s="1"/>
  <c r="I200" i="8" a="1"/>
  <c r="I200" i="8" s="1"/>
  <c r="M200" i="1" a="1"/>
  <c r="M200" i="1" s="1"/>
  <c r="M200" i="14" a="1"/>
  <c r="M200" i="14" s="1"/>
  <c r="M200" i="13" a="1"/>
  <c r="M200" i="13" s="1"/>
  <c r="M200" i="9" a="1"/>
  <c r="M200" i="9" s="1"/>
  <c r="M200" i="8" a="1"/>
  <c r="M200" i="8" s="1"/>
  <c r="Q200" i="1" a="1"/>
  <c r="Q200" i="1" s="1"/>
  <c r="Q200" i="14" a="1"/>
  <c r="Q200" i="14" s="1"/>
  <c r="Q200" i="13" a="1"/>
  <c r="Q200" i="13" s="1"/>
  <c r="Q200" i="9" a="1"/>
  <c r="Q200" i="9" s="1"/>
  <c r="Q200" i="8" a="1"/>
  <c r="Q200" i="8" s="1"/>
  <c r="K235" i="1" a="1"/>
  <c r="K235" i="1" s="1"/>
  <c r="K235" i="9" a="1"/>
  <c r="K235" i="9" s="1"/>
  <c r="K235" i="8" a="1"/>
  <c r="K235" i="8" s="1"/>
  <c r="O235" i="1" a="1"/>
  <c r="O235" i="1" s="1"/>
  <c r="O235" i="9" a="1"/>
  <c r="O235" i="9" s="1"/>
  <c r="O235" i="8" a="1"/>
  <c r="O235" i="8" s="1"/>
  <c r="K122" i="1" a="1"/>
  <c r="K122" i="1" s="1"/>
  <c r="K122" i="14" a="1"/>
  <c r="K122" i="14" s="1"/>
  <c r="K171" i="14" a="1"/>
  <c r="K171" i="14" s="1"/>
  <c r="K171" i="13" a="1"/>
  <c r="K171" i="13" s="1"/>
  <c r="K122" i="13" a="1"/>
  <c r="K122" i="13" s="1"/>
  <c r="K171" i="9" a="1"/>
  <c r="K171" i="9" s="1"/>
  <c r="K122" i="9" a="1"/>
  <c r="K122" i="9" s="1"/>
  <c r="K122" i="8" a="1"/>
  <c r="K122" i="8" s="1"/>
  <c r="K171" i="8" a="1"/>
  <c r="K171" i="8" s="1"/>
  <c r="O122" i="1" a="1"/>
  <c r="O122" i="1" s="1"/>
  <c r="O171" i="14" a="1"/>
  <c r="O171" i="14" s="1"/>
  <c r="O122" i="14" a="1"/>
  <c r="O122" i="14" s="1"/>
  <c r="O122" i="13" a="1"/>
  <c r="O122" i="13" s="1"/>
  <c r="O171" i="13" a="1"/>
  <c r="O171" i="13" s="1"/>
  <c r="O122" i="9" a="1"/>
  <c r="O122" i="9" s="1"/>
  <c r="O171" i="9" a="1"/>
  <c r="O171" i="9" s="1"/>
  <c r="O122" i="8" a="1"/>
  <c r="O122" i="8" s="1"/>
  <c r="O171" i="8" a="1"/>
  <c r="O171" i="8" s="1"/>
  <c r="I199" i="1" a="1"/>
  <c r="I199" i="1" s="1"/>
  <c r="I199" i="14" a="1"/>
  <c r="I199" i="14" s="1"/>
  <c r="I199" i="13" a="1"/>
  <c r="I199" i="13" s="1"/>
  <c r="I199" i="8" a="1"/>
  <c r="I199" i="8" s="1"/>
  <c r="M199" i="1" a="1"/>
  <c r="M199" i="1" s="1"/>
  <c r="M199" i="14" a="1"/>
  <c r="M199" i="14" s="1"/>
  <c r="M199" i="13" a="1"/>
  <c r="M199" i="13" s="1"/>
  <c r="M199" i="9" a="1"/>
  <c r="M199" i="9" s="1"/>
  <c r="M199" i="8" a="1"/>
  <c r="M199" i="8" s="1"/>
  <c r="Q199" i="1" a="1"/>
  <c r="Q199" i="1" s="1"/>
  <c r="Q199" i="14" a="1"/>
  <c r="Q199" i="14" s="1"/>
  <c r="Q199" i="13" a="1"/>
  <c r="Q199" i="13" s="1"/>
  <c r="Q199" i="9" a="1"/>
  <c r="Q199" i="9" s="1"/>
  <c r="Q199" i="8" a="1"/>
  <c r="Q199" i="8" s="1"/>
  <c r="I236" i="14" a="1"/>
  <c r="I236" i="14" s="1"/>
  <c r="I238" i="14" s="1"/>
  <c r="I13" i="14" a="1"/>
  <c r="I13" i="14" s="1"/>
  <c r="I236" i="13" a="1"/>
  <c r="I236" i="13" s="1"/>
  <c r="I238" i="13" s="1"/>
  <c r="I13" i="13" a="1"/>
  <c r="I13" i="13" s="1"/>
  <c r="I236" i="8" a="1"/>
  <c r="I236" i="8" s="1"/>
  <c r="I13" i="8" a="1"/>
  <c r="I13" i="8" s="1"/>
  <c r="M236" i="14" a="1"/>
  <c r="M236" i="14" s="1"/>
  <c r="M13" i="14" a="1"/>
  <c r="M13" i="14" s="1"/>
  <c r="M236" i="13" a="1"/>
  <c r="M236" i="13" s="1"/>
  <c r="M13" i="13" a="1"/>
  <c r="M13" i="13" s="1"/>
  <c r="M13" i="9" a="1"/>
  <c r="M13" i="9" s="1"/>
  <c r="M236" i="8" a="1"/>
  <c r="M236" i="8" s="1"/>
  <c r="M13" i="8" a="1"/>
  <c r="M13" i="8" s="1"/>
  <c r="Q236" i="14" a="1"/>
  <c r="Q236" i="14" s="1"/>
  <c r="Q13" i="14" a="1"/>
  <c r="Q13" i="14" s="1"/>
  <c r="Q236" i="13" a="1"/>
  <c r="Q236" i="13" s="1"/>
  <c r="Q13" i="13" a="1"/>
  <c r="Q13" i="13" s="1"/>
  <c r="Q13" i="9" a="1"/>
  <c r="Q13" i="9" s="1"/>
  <c r="Q236" i="8" a="1"/>
  <c r="Q236" i="8" s="1"/>
  <c r="Q13" i="8" a="1"/>
  <c r="Q13" i="8" s="1"/>
  <c r="K286" i="14"/>
  <c r="K126" i="14" a="1"/>
  <c r="K126" i="14" s="1"/>
  <c r="K11" i="14" a="1"/>
  <c r="K11" i="14" s="1"/>
  <c r="K57" i="14" a="1"/>
  <c r="K57" i="14" s="1"/>
  <c r="K286" i="13"/>
  <c r="K126" i="13" a="1"/>
  <c r="K126" i="13" s="1"/>
  <c r="K11" i="13" a="1"/>
  <c r="K11" i="13" s="1"/>
  <c r="K57" i="13" a="1"/>
  <c r="K57" i="13" s="1"/>
  <c r="K286" i="9"/>
  <c r="K57" i="9" a="1"/>
  <c r="K57" i="9" s="1"/>
  <c r="K11" i="9" a="1"/>
  <c r="K11" i="9" s="1"/>
  <c r="K286" i="8"/>
  <c r="K126" i="8" a="1"/>
  <c r="K126" i="8" s="1"/>
  <c r="K11" i="8" a="1"/>
  <c r="K11" i="8" s="1"/>
  <c r="K57" i="8" a="1"/>
  <c r="K57" i="8" s="1"/>
  <c r="O286" i="14"/>
  <c r="O126" i="14" a="1"/>
  <c r="O126" i="14" s="1"/>
  <c r="O11" i="14" a="1"/>
  <c r="O11" i="14" s="1"/>
  <c r="O57" i="14" a="1"/>
  <c r="O57" i="14" s="1"/>
  <c r="O286" i="13"/>
  <c r="O126" i="13" a="1"/>
  <c r="O126" i="13" s="1"/>
  <c r="O11" i="13" a="1"/>
  <c r="O11" i="13" s="1"/>
  <c r="O57" i="13" a="1"/>
  <c r="O57" i="13" s="1"/>
  <c r="O286" i="9"/>
  <c r="O57" i="9" a="1"/>
  <c r="O57" i="9" s="1"/>
  <c r="O11" i="9" a="1"/>
  <c r="O11" i="9" s="1"/>
  <c r="O286" i="8"/>
  <c r="O126" i="8" a="1"/>
  <c r="O126" i="8" s="1"/>
  <c r="O11" i="8" a="1"/>
  <c r="O11" i="8" s="1"/>
  <c r="O57" i="8" a="1"/>
  <c r="O57" i="8" s="1"/>
  <c r="K198" i="1" a="1"/>
  <c r="K198" i="1" s="1"/>
  <c r="K198" i="14" a="1"/>
  <c r="K198" i="14" s="1"/>
  <c r="K198" i="13" a="1"/>
  <c r="K198" i="13" s="1"/>
  <c r="K198" i="9" a="1"/>
  <c r="K198" i="9" s="1"/>
  <c r="K198" i="8" a="1"/>
  <c r="K198" i="8" s="1"/>
  <c r="O198" i="1" a="1"/>
  <c r="O198" i="1" s="1"/>
  <c r="O198" i="14" a="1"/>
  <c r="O198" i="14" s="1"/>
  <c r="O198" i="13" a="1"/>
  <c r="O198" i="13" s="1"/>
  <c r="O198" i="9" a="1"/>
  <c r="O198" i="9" s="1"/>
  <c r="O198" i="8" a="1"/>
  <c r="O198" i="8" s="1"/>
  <c r="J12" i="1" a="1"/>
  <c r="J12" i="1" s="1"/>
  <c r="J12" i="14" a="1"/>
  <c r="J12" i="14" s="1"/>
  <c r="J12" i="13" a="1"/>
  <c r="J12" i="13" s="1"/>
  <c r="J243" i="9" a="1"/>
  <c r="J243" i="9" s="1"/>
  <c r="J12" i="9" a="1"/>
  <c r="J12" i="9" s="1"/>
  <c r="J243" i="8" a="1"/>
  <c r="J243" i="8" s="1"/>
  <c r="J12" i="8" a="1"/>
  <c r="J12" i="8" s="1"/>
  <c r="N12" i="1" a="1"/>
  <c r="N12" i="1" s="1"/>
  <c r="N12" i="14" a="1"/>
  <c r="N12" i="14" s="1"/>
  <c r="N12" i="13" a="1"/>
  <c r="N12" i="13" s="1"/>
  <c r="N243" i="9" a="1"/>
  <c r="N243" i="9" s="1"/>
  <c r="N12" i="9" a="1"/>
  <c r="N12" i="9" s="1"/>
  <c r="N243" i="8" a="1"/>
  <c r="N243" i="8" s="1"/>
  <c r="N12" i="8" a="1"/>
  <c r="N12" i="8" s="1"/>
  <c r="J107" i="14" a="1"/>
  <c r="J107" i="14" s="1"/>
  <c r="J61" i="14" a="1"/>
  <c r="J61" i="14" s="1"/>
  <c r="J17" i="14" a="1"/>
  <c r="J17" i="14" s="1"/>
  <c r="J107" i="13" a="1"/>
  <c r="J107" i="13" s="1"/>
  <c r="J17" i="13" a="1"/>
  <c r="J17" i="13" s="1"/>
  <c r="J61" i="13" a="1"/>
  <c r="J61" i="13" s="1"/>
  <c r="J107" i="9" a="1"/>
  <c r="J107" i="9" s="1"/>
  <c r="J61" i="9" a="1"/>
  <c r="J61" i="9" s="1"/>
  <c r="J17" i="9" a="1"/>
  <c r="J17" i="9" s="1"/>
  <c r="J61" i="8" a="1"/>
  <c r="J61" i="8" s="1"/>
  <c r="J107" i="8" a="1"/>
  <c r="J107" i="8" s="1"/>
  <c r="J17" i="8" a="1"/>
  <c r="J17" i="8" s="1"/>
  <c r="N107" i="14" a="1"/>
  <c r="N107" i="14" s="1"/>
  <c r="N61" i="14" a="1"/>
  <c r="N61" i="14" s="1"/>
  <c r="N17" i="14" a="1"/>
  <c r="N17" i="14" s="1"/>
  <c r="N107" i="13" a="1"/>
  <c r="N107" i="13" s="1"/>
  <c r="N61" i="13" a="1"/>
  <c r="N61" i="13" s="1"/>
  <c r="N17" i="13" a="1"/>
  <c r="N17" i="13" s="1"/>
  <c r="N107" i="9" a="1"/>
  <c r="N107" i="9" s="1"/>
  <c r="N61" i="9" a="1"/>
  <c r="N61" i="9" s="1"/>
  <c r="N17" i="9" a="1"/>
  <c r="N17" i="9" s="1"/>
  <c r="N61" i="8" a="1"/>
  <c r="N61" i="8" s="1"/>
  <c r="N107" i="8" a="1"/>
  <c r="N107" i="8" s="1"/>
  <c r="N17" i="8" a="1"/>
  <c r="N17" i="8" s="1"/>
  <c r="J174" i="14" a="1"/>
  <c r="J174" i="14" s="1"/>
  <c r="J120" i="14" a="1"/>
  <c r="J120" i="14" s="1"/>
  <c r="J174" i="13" a="1"/>
  <c r="J174" i="13" s="1"/>
  <c r="J120" i="13" a="1"/>
  <c r="J120" i="13" s="1"/>
  <c r="J120" i="9" a="1"/>
  <c r="J120" i="9" s="1"/>
  <c r="J174" i="9" a="1"/>
  <c r="J174" i="9" s="1"/>
  <c r="J174" i="8" a="1"/>
  <c r="J174" i="8" s="1"/>
  <c r="J120" i="8" a="1"/>
  <c r="J120" i="8" s="1"/>
  <c r="N174" i="14" a="1"/>
  <c r="N174" i="14" s="1"/>
  <c r="N120" i="14" a="1"/>
  <c r="N120" i="14" s="1"/>
  <c r="N174" i="13" a="1"/>
  <c r="N174" i="13" s="1"/>
  <c r="N120" i="13" a="1"/>
  <c r="N120" i="13" s="1"/>
  <c r="N120" i="9" a="1"/>
  <c r="N120" i="9" s="1"/>
  <c r="N174" i="9" a="1"/>
  <c r="N174" i="9" s="1"/>
  <c r="N174" i="8" a="1"/>
  <c r="N174" i="8" s="1"/>
  <c r="N120" i="8" a="1"/>
  <c r="N120" i="8" s="1"/>
  <c r="K84" i="1" a="1"/>
  <c r="K84" i="1" s="1"/>
  <c r="K84" i="14" a="1"/>
  <c r="K84" i="14" s="1"/>
  <c r="K84" i="13" a="1"/>
  <c r="K84" i="13" s="1"/>
  <c r="K84" i="9" a="1"/>
  <c r="K84" i="9" s="1"/>
  <c r="K84" i="8" a="1"/>
  <c r="K84" i="8" s="1"/>
  <c r="O84" i="1" a="1"/>
  <c r="O84" i="1" s="1"/>
  <c r="O84" i="14" a="1"/>
  <c r="O84" i="14" s="1"/>
  <c r="O84" i="13" a="1"/>
  <c r="O84" i="13" s="1"/>
  <c r="O84" i="9" a="1"/>
  <c r="O84" i="9" s="1"/>
  <c r="O84" i="8" a="1"/>
  <c r="O84" i="8" s="1"/>
  <c r="I290" i="1"/>
  <c r="I290" i="14"/>
  <c r="I290" i="13"/>
  <c r="I290" i="8"/>
  <c r="I238" i="8" a="1"/>
  <c r="I238" i="8" s="1"/>
  <c r="M290" i="1"/>
  <c r="M290" i="14"/>
  <c r="M290" i="13"/>
  <c r="M238" i="9" a="1"/>
  <c r="M238" i="9" s="1"/>
  <c r="M290" i="9"/>
  <c r="M290" i="8"/>
  <c r="M238" i="8" a="1"/>
  <c r="M238" i="8" s="1"/>
  <c r="Q290" i="1"/>
  <c r="Q290" i="14"/>
  <c r="Q290" i="13"/>
  <c r="Q290" i="9"/>
  <c r="Q238" i="9" a="1"/>
  <c r="Q238" i="9" s="1"/>
  <c r="Q290" i="8"/>
  <c r="Q238" i="8" a="1"/>
  <c r="Q238" i="8" s="1"/>
  <c r="I67" i="1" a="1"/>
  <c r="I67" i="1" s="1"/>
  <c r="I67" i="14" a="1"/>
  <c r="I67" i="14" s="1"/>
  <c r="I67" i="13" a="1"/>
  <c r="I67" i="13" s="1"/>
  <c r="I67" i="8" a="1"/>
  <c r="I67" i="8" s="1"/>
  <c r="M67" i="1" a="1"/>
  <c r="M67" i="1" s="1"/>
  <c r="M67" i="14" a="1"/>
  <c r="M67" i="14" s="1"/>
  <c r="M67" i="13" a="1"/>
  <c r="M67" i="13" s="1"/>
  <c r="M67" i="9" a="1"/>
  <c r="M67" i="9" s="1"/>
  <c r="M67" i="8" a="1"/>
  <c r="M67" i="8" s="1"/>
  <c r="Q67" i="1" a="1"/>
  <c r="Q67" i="1" s="1"/>
  <c r="Q67" i="14" a="1"/>
  <c r="Q67" i="14" s="1"/>
  <c r="Q67" i="13" a="1"/>
  <c r="Q67" i="13" s="1"/>
  <c r="Q67" i="9" a="1"/>
  <c r="Q67" i="9" s="1"/>
  <c r="Q67" i="8" a="1"/>
  <c r="Q67" i="8" s="1"/>
  <c r="K73" i="1" a="1"/>
  <c r="K73" i="1" s="1"/>
  <c r="K73" i="14" a="1"/>
  <c r="K73" i="14" s="1"/>
  <c r="K73" i="13" a="1"/>
  <c r="K73" i="13" s="1"/>
  <c r="K73" i="9" a="1"/>
  <c r="K73" i="9" s="1"/>
  <c r="K73" i="8" a="1"/>
  <c r="K73" i="8" s="1"/>
  <c r="O73" i="1" a="1"/>
  <c r="O73" i="1" s="1"/>
  <c r="O73" i="14" a="1"/>
  <c r="O73" i="14" s="1"/>
  <c r="O73" i="13" a="1"/>
  <c r="O73" i="13" s="1"/>
  <c r="O73" i="9" a="1"/>
  <c r="O73" i="9" s="1"/>
  <c r="O73" i="8" a="1"/>
  <c r="O73" i="8" s="1"/>
  <c r="I241" i="1" a="1"/>
  <c r="I241" i="1" s="1"/>
  <c r="I241" i="14" a="1"/>
  <c r="I241" i="14" s="1"/>
  <c r="I241" i="13" a="1"/>
  <c r="I241" i="13" s="1"/>
  <c r="I241" i="8" a="1"/>
  <c r="I241" i="8" s="1"/>
  <c r="M241" i="1" a="1"/>
  <c r="M241" i="1" s="1"/>
  <c r="M241" i="14" a="1"/>
  <c r="M241" i="14" s="1"/>
  <c r="M241" i="13" a="1"/>
  <c r="M241" i="13" s="1"/>
  <c r="M241" i="9" a="1"/>
  <c r="M241" i="9" s="1"/>
  <c r="M241" i="8" a="1"/>
  <c r="M241" i="8" s="1"/>
  <c r="Q241" i="1" a="1"/>
  <c r="Q241" i="1" s="1"/>
  <c r="Q241" i="14" a="1"/>
  <c r="Q241" i="14" s="1"/>
  <c r="Q241" i="13" a="1"/>
  <c r="Q241" i="13" s="1"/>
  <c r="Q241" i="9" a="1"/>
  <c r="Q241" i="9" s="1"/>
  <c r="Q241" i="8" a="1"/>
  <c r="Q241" i="8" s="1"/>
  <c r="K253" i="14" a="1"/>
  <c r="K253" i="14" s="1"/>
  <c r="K5" i="14" a="1"/>
  <c r="K5" i="14" s="1"/>
  <c r="K253" i="13" a="1"/>
  <c r="K253" i="13" s="1"/>
  <c r="K5" i="13" a="1"/>
  <c r="K5" i="13" s="1"/>
  <c r="K5" i="9" a="1"/>
  <c r="K5" i="9" s="1"/>
  <c r="K253" i="8" a="1"/>
  <c r="K253" i="8" s="1"/>
  <c r="K5" i="8" a="1"/>
  <c r="K5" i="8" s="1"/>
  <c r="O253" i="14" a="1"/>
  <c r="O253" i="14" s="1"/>
  <c r="O5" i="14" a="1"/>
  <c r="O5" i="14" s="1"/>
  <c r="O253" i="13" a="1"/>
  <c r="O253" i="13" s="1"/>
  <c r="O5" i="13" a="1"/>
  <c r="O5" i="13" s="1"/>
  <c r="O5" i="9" a="1"/>
  <c r="O5" i="9" s="1"/>
  <c r="O253" i="8" a="1"/>
  <c r="O253" i="8" s="1"/>
  <c r="O5" i="8" a="1"/>
  <c r="O5" i="8" s="1"/>
  <c r="I64" i="1" a="1"/>
  <c r="I64" i="1" s="1"/>
  <c r="I64" i="8" a="1"/>
  <c r="I64" i="8" s="1"/>
  <c r="I68" i="8" s="1"/>
  <c r="M64" i="1" a="1"/>
  <c r="M64" i="1" s="1"/>
  <c r="M64" i="9" a="1"/>
  <c r="M64" i="9" s="1"/>
  <c r="M64" i="8" a="1"/>
  <c r="M64" i="8" s="1"/>
  <c r="Q64" i="1" a="1"/>
  <c r="Q64" i="1" s="1"/>
  <c r="Q64" i="9" a="1"/>
  <c r="Q64" i="9" s="1"/>
  <c r="Q64" i="8" a="1"/>
  <c r="Q64" i="8" s="1"/>
  <c r="K109" i="14" a="1"/>
  <c r="K109" i="14" s="1"/>
  <c r="K22" i="14" a="1"/>
  <c r="K22" i="14" s="1"/>
  <c r="K109" i="13" a="1"/>
  <c r="K109" i="13" s="1"/>
  <c r="K22" i="13" a="1"/>
  <c r="K22" i="13" s="1"/>
  <c r="K109" i="9" a="1"/>
  <c r="K109" i="9" s="1"/>
  <c r="K22" i="9" a="1"/>
  <c r="K22" i="9" s="1"/>
  <c r="K109" i="8" a="1"/>
  <c r="K109" i="8" s="1"/>
  <c r="K22" i="8" a="1"/>
  <c r="K22" i="8" s="1"/>
  <c r="O109" i="14" a="1"/>
  <c r="O109" i="14" s="1"/>
  <c r="O22" i="14" a="1"/>
  <c r="O22" i="14" s="1"/>
  <c r="O109" i="13" a="1"/>
  <c r="O109" i="13" s="1"/>
  <c r="O22" i="13" a="1"/>
  <c r="O22" i="13" s="1"/>
  <c r="O109" i="9" a="1"/>
  <c r="O109" i="9" s="1"/>
  <c r="O22" i="9" a="1"/>
  <c r="O22" i="9" s="1"/>
  <c r="O109" i="8" a="1"/>
  <c r="O109" i="8" s="1"/>
  <c r="O22" i="8" a="1"/>
  <c r="O22" i="8" s="1"/>
  <c r="I250" i="1" a="1"/>
  <c r="I250" i="1" s="1"/>
  <c r="I250" i="14" a="1"/>
  <c r="I250" i="14" s="1"/>
  <c r="I252" i="14" s="1"/>
  <c r="I250" i="13" a="1"/>
  <c r="I250" i="13" s="1"/>
  <c r="I252" i="13" s="1"/>
  <c r="I250" i="8" a="1"/>
  <c r="I250" i="8" s="1"/>
  <c r="I251" i="8" s="1"/>
  <c r="M250" i="1" a="1"/>
  <c r="M250" i="1" s="1"/>
  <c r="M250" i="14" a="1"/>
  <c r="M250" i="14" s="1"/>
  <c r="M250" i="13" a="1"/>
  <c r="M250" i="13" s="1"/>
  <c r="M250" i="9" a="1"/>
  <c r="M250" i="9" s="1"/>
  <c r="M250" i="8" a="1"/>
  <c r="M250" i="8" s="1"/>
  <c r="Q250" i="1" a="1"/>
  <c r="Q250" i="1" s="1"/>
  <c r="Q250" i="14" a="1"/>
  <c r="Q250" i="14" s="1"/>
  <c r="Q250" i="13" a="1"/>
  <c r="Q250" i="13" s="1"/>
  <c r="Q250" i="9" a="1"/>
  <c r="Q250" i="9" s="1"/>
  <c r="Q250" i="8" a="1"/>
  <c r="Q250" i="8" s="1"/>
  <c r="K285" i="14"/>
  <c r="K10" i="14" a="1"/>
  <c r="K10" i="14" s="1"/>
  <c r="K56" i="14" a="1"/>
  <c r="K56" i="14" s="1"/>
  <c r="K285" i="13"/>
  <c r="K56" i="13" a="1"/>
  <c r="K56" i="13" s="1"/>
  <c r="K10" i="13" a="1"/>
  <c r="K10" i="13" s="1"/>
  <c r="K285" i="9"/>
  <c r="K10" i="9" a="1"/>
  <c r="K10" i="9" s="1"/>
  <c r="K56" i="9" a="1"/>
  <c r="K56" i="9" s="1"/>
  <c r="K285" i="8"/>
  <c r="K56" i="8" a="1"/>
  <c r="K56" i="8" s="1"/>
  <c r="K10" i="8" a="1"/>
  <c r="K10" i="8" s="1"/>
  <c r="O285" i="14"/>
  <c r="O10" i="14" a="1"/>
  <c r="O10" i="14" s="1"/>
  <c r="O56" i="14" a="1"/>
  <c r="O56" i="14" s="1"/>
  <c r="O285" i="13"/>
  <c r="O56" i="13" a="1"/>
  <c r="O56" i="13" s="1"/>
  <c r="O10" i="13" a="1"/>
  <c r="O10" i="13" s="1"/>
  <c r="O285" i="9"/>
  <c r="O10" i="9" a="1"/>
  <c r="O10" i="9" s="1"/>
  <c r="O56" i="9" a="1"/>
  <c r="O56" i="9" s="1"/>
  <c r="O285" i="8"/>
  <c r="O56" i="8" a="1"/>
  <c r="O56" i="8" s="1"/>
  <c r="O10" i="8" a="1"/>
  <c r="O10" i="8" s="1"/>
  <c r="I23" i="1" a="1"/>
  <c r="I23" i="1" s="1"/>
  <c r="I244" i="14" a="1"/>
  <c r="I244" i="14" s="1"/>
  <c r="I246" i="14" s="1"/>
  <c r="I23" i="14" a="1"/>
  <c r="I23" i="14" s="1"/>
  <c r="I244" i="13" a="1"/>
  <c r="I244" i="13" s="1"/>
  <c r="I246" i="13" s="1"/>
  <c r="I23" i="13" a="1"/>
  <c r="I23" i="13" s="1"/>
  <c r="I244" i="8" a="1"/>
  <c r="I244" i="8" s="1"/>
  <c r="I23" i="8" a="1"/>
  <c r="I23" i="8" s="1"/>
  <c r="M23" i="1" a="1"/>
  <c r="M23" i="1" s="1"/>
  <c r="M244" i="14" a="1"/>
  <c r="M244" i="14" s="1"/>
  <c r="M23" i="14" a="1"/>
  <c r="M23" i="14" s="1"/>
  <c r="M244" i="13" a="1"/>
  <c r="M244" i="13" s="1"/>
  <c r="M23" i="13" a="1"/>
  <c r="M23" i="13" s="1"/>
  <c r="M23" i="9" a="1"/>
  <c r="M23" i="9" s="1"/>
  <c r="M244" i="8" a="1"/>
  <c r="M244" i="8" s="1"/>
  <c r="M23" i="8" a="1"/>
  <c r="M23" i="8" s="1"/>
  <c r="Q23" i="1" a="1"/>
  <c r="Q23" i="1" s="1"/>
  <c r="Q244" i="14" a="1"/>
  <c r="Q244" i="14" s="1"/>
  <c r="Q23" i="14" a="1"/>
  <c r="Q23" i="14" s="1"/>
  <c r="Q244" i="13" a="1"/>
  <c r="Q244" i="13" s="1"/>
  <c r="Q23" i="13" a="1"/>
  <c r="Q23" i="13" s="1"/>
  <c r="Q23" i="9" a="1"/>
  <c r="Q23" i="9" s="1"/>
  <c r="Q244" i="8" a="1"/>
  <c r="Q244" i="8" s="1"/>
  <c r="Q23" i="8" a="1"/>
  <c r="Q23" i="8" s="1"/>
  <c r="K106" i="14" a="1"/>
  <c r="K106" i="14" s="1"/>
  <c r="K60" i="14" a="1"/>
  <c r="K60" i="14" s="1"/>
  <c r="K24" i="14" a="1"/>
  <c r="K24" i="14" s="1"/>
  <c r="K106" i="13" a="1"/>
  <c r="K106" i="13" s="1"/>
  <c r="K24" i="13" a="1"/>
  <c r="K24" i="13" s="1"/>
  <c r="K60" i="13" a="1"/>
  <c r="K60" i="13" s="1"/>
  <c r="K106" i="9" a="1"/>
  <c r="K106" i="9" s="1"/>
  <c r="K24" i="9" a="1"/>
  <c r="K24" i="9" s="1"/>
  <c r="K60" i="9" a="1"/>
  <c r="K60" i="9" s="1"/>
  <c r="K106" i="8" a="1"/>
  <c r="K106" i="8" s="1"/>
  <c r="K60" i="8" a="1"/>
  <c r="K60" i="8" s="1"/>
  <c r="K24" i="8" a="1"/>
  <c r="K24" i="8" s="1"/>
  <c r="O106" i="14" a="1"/>
  <c r="O106" i="14" s="1"/>
  <c r="O60" i="14" a="1"/>
  <c r="O60" i="14" s="1"/>
  <c r="O24" i="14" a="1"/>
  <c r="O24" i="14" s="1"/>
  <c r="O106" i="13" a="1"/>
  <c r="O106" i="13" s="1"/>
  <c r="O60" i="13" a="1"/>
  <c r="O60" i="13" s="1"/>
  <c r="O24" i="13" a="1"/>
  <c r="O24" i="13" s="1"/>
  <c r="O106" i="9" a="1"/>
  <c r="O106" i="9" s="1"/>
  <c r="O24" i="9" a="1"/>
  <c r="O24" i="9" s="1"/>
  <c r="O60" i="9" a="1"/>
  <c r="O60" i="9" s="1"/>
  <c r="O106" i="8" a="1"/>
  <c r="O106" i="8" s="1"/>
  <c r="O60" i="8" a="1"/>
  <c r="O60" i="8" s="1"/>
  <c r="O24" i="8" a="1"/>
  <c r="O24" i="8" s="1"/>
  <c r="I172" i="14" a="1"/>
  <c r="I172" i="14" s="1"/>
  <c r="I123" i="14" a="1"/>
  <c r="I123" i="14" s="1"/>
  <c r="I172" i="13" a="1"/>
  <c r="I172" i="13" s="1"/>
  <c r="I123" i="13" a="1"/>
  <c r="I123" i="13" s="1"/>
  <c r="I172" i="8" a="1"/>
  <c r="I172" i="8" s="1"/>
  <c r="I123" i="8" a="1"/>
  <c r="I123" i="8" s="1"/>
  <c r="M172" i="14" a="1"/>
  <c r="M172" i="14" s="1"/>
  <c r="M123" i="14" a="1"/>
  <c r="M123" i="14" s="1"/>
  <c r="M172" i="13" a="1"/>
  <c r="M172" i="13" s="1"/>
  <c r="M123" i="13" a="1"/>
  <c r="M123" i="13" s="1"/>
  <c r="M123" i="9" a="1"/>
  <c r="M123" i="9" s="1"/>
  <c r="M172" i="9" a="1"/>
  <c r="M172" i="9" s="1"/>
  <c r="M172" i="8" a="1"/>
  <c r="M172" i="8" s="1"/>
  <c r="M123" i="8" a="1"/>
  <c r="M123" i="8" s="1"/>
  <c r="Q172" i="14" a="1"/>
  <c r="Q172" i="14" s="1"/>
  <c r="Q123" i="14" a="1"/>
  <c r="Q123" i="14" s="1"/>
  <c r="Q172" i="13" a="1"/>
  <c r="Q172" i="13" s="1"/>
  <c r="Q123" i="13" a="1"/>
  <c r="Q123" i="13" s="1"/>
  <c r="Q172" i="9" a="1"/>
  <c r="Q172" i="9" s="1"/>
  <c r="Q123" i="9" a="1"/>
  <c r="Q123" i="9" s="1"/>
  <c r="Q172" i="8" a="1"/>
  <c r="Q172" i="8" s="1"/>
  <c r="Q123" i="8" a="1"/>
  <c r="Q123" i="8" s="1"/>
  <c r="I25" i="14" a="1"/>
  <c r="I25" i="14" s="1"/>
  <c r="I25" i="13" a="1"/>
  <c r="I25" i="13" s="1"/>
  <c r="I246" i="8" a="1"/>
  <c r="I246" i="8" s="1"/>
  <c r="I247" i="8" s="1"/>
  <c r="I25" i="8" a="1"/>
  <c r="I25" i="8" s="1"/>
  <c r="M25" i="14" a="1"/>
  <c r="M25" i="14" s="1"/>
  <c r="M25" i="13" a="1"/>
  <c r="M25" i="13" s="1"/>
  <c r="M246" i="9" a="1"/>
  <c r="M246" i="9" s="1"/>
  <c r="M25" i="9" a="1"/>
  <c r="M25" i="9" s="1"/>
  <c r="M246" i="8" a="1"/>
  <c r="M246" i="8" s="1"/>
  <c r="M25" i="8" a="1"/>
  <c r="M25" i="8" s="1"/>
  <c r="Q25" i="14" a="1"/>
  <c r="Q25" i="14" s="1"/>
  <c r="Q25" i="13" a="1"/>
  <c r="Q25" i="13" s="1"/>
  <c r="Q246" i="9" a="1"/>
  <c r="Q246" i="9" s="1"/>
  <c r="Q25" i="9" a="1"/>
  <c r="Q25" i="9" s="1"/>
  <c r="Q246" i="8" a="1"/>
  <c r="Q246" i="8" s="1"/>
  <c r="Q25" i="8" a="1"/>
  <c r="Q25" i="8" s="1"/>
  <c r="K261" i="1" a="1"/>
  <c r="K261" i="1" s="1"/>
  <c r="K261" i="14" a="1"/>
  <c r="K261" i="14" s="1"/>
  <c r="K261" i="13" a="1"/>
  <c r="K261" i="13" s="1"/>
  <c r="K261" i="9" a="1"/>
  <c r="K261" i="9" s="1"/>
  <c r="K261" i="8" a="1"/>
  <c r="K261" i="8" s="1"/>
  <c r="O261" i="1" a="1"/>
  <c r="O261" i="1" s="1"/>
  <c r="O261" i="14" a="1"/>
  <c r="O261" i="14" s="1"/>
  <c r="O261" i="13" a="1"/>
  <c r="O261" i="13" s="1"/>
  <c r="O261" i="9" a="1"/>
  <c r="O261" i="9" s="1"/>
  <c r="O261" i="8" a="1"/>
  <c r="O261" i="8" s="1"/>
  <c r="I264" i="1" a="1"/>
  <c r="I264" i="1" s="1"/>
  <c r="I264" i="14" a="1"/>
  <c r="I264" i="14" s="1"/>
  <c r="I266" i="14" s="1"/>
  <c r="I264" i="13" a="1"/>
  <c r="I264" i="13" s="1"/>
  <c r="I266" i="13" s="1"/>
  <c r="I264" i="8" a="1"/>
  <c r="I264" i="8" s="1"/>
  <c r="M264" i="1" a="1"/>
  <c r="M264" i="1" s="1"/>
  <c r="M264" i="14" a="1"/>
  <c r="M264" i="14" s="1"/>
  <c r="M264" i="13" a="1"/>
  <c r="M264" i="13" s="1"/>
  <c r="M264" i="8" a="1"/>
  <c r="M264" i="8" s="1"/>
  <c r="Q264" i="1" a="1"/>
  <c r="Q264" i="1" s="1"/>
  <c r="Q264" i="14" a="1"/>
  <c r="Q264" i="14" s="1"/>
  <c r="Q264" i="13" a="1"/>
  <c r="Q264" i="13" s="1"/>
  <c r="Q264" i="8" a="1"/>
  <c r="Q264" i="8" s="1"/>
  <c r="K293" i="14"/>
  <c r="K77" i="14" a="1"/>
  <c r="K77" i="14" s="1"/>
  <c r="K293" i="13"/>
  <c r="K77" i="13" a="1"/>
  <c r="K77" i="13" s="1"/>
  <c r="K293" i="9"/>
  <c r="K77" i="9" a="1"/>
  <c r="K77" i="9" s="1"/>
  <c r="K293" i="8"/>
  <c r="K77" i="8" a="1"/>
  <c r="K77" i="8" s="1"/>
  <c r="O293" i="14"/>
  <c r="O77" i="14" a="1"/>
  <c r="O77" i="14" s="1"/>
  <c r="O293" i="13"/>
  <c r="O77" i="13" a="1"/>
  <c r="O77" i="13" s="1"/>
  <c r="O293" i="9"/>
  <c r="O77" i="9" a="1"/>
  <c r="O77" i="9" s="1"/>
  <c r="O293" i="8"/>
  <c r="O77" i="8" a="1"/>
  <c r="O77" i="8" s="1"/>
  <c r="L7" i="1" a="1"/>
  <c r="L7" i="1" s="1"/>
  <c r="L104" i="14" a="1"/>
  <c r="L104" i="14" s="1"/>
  <c r="L7" i="14" a="1"/>
  <c r="L7" i="14" s="1"/>
  <c r="L104" i="13" a="1"/>
  <c r="L104" i="13" s="1"/>
  <c r="L7" i="13" a="1"/>
  <c r="L7" i="13" s="1"/>
  <c r="L104" i="9" a="1"/>
  <c r="L104" i="9" s="1"/>
  <c r="L7" i="9" a="1"/>
  <c r="L7" i="9" s="1"/>
  <c r="L104" i="8" a="1"/>
  <c r="L104" i="8" s="1"/>
  <c r="L7" i="8" a="1"/>
  <c r="L7" i="8" s="1"/>
  <c r="P104" i="14" a="1"/>
  <c r="P104" i="14" s="1"/>
  <c r="P7" i="14" a="1"/>
  <c r="P7" i="14" s="1"/>
  <c r="P104" i="13" a="1"/>
  <c r="P104" i="13" s="1"/>
  <c r="P7" i="13" a="1"/>
  <c r="P7" i="13" s="1"/>
  <c r="P104" i="9" a="1"/>
  <c r="P104" i="9" s="1"/>
  <c r="P7" i="9" a="1"/>
  <c r="P7" i="9" s="1"/>
  <c r="P104" i="8" a="1"/>
  <c r="P104" i="8" s="1"/>
  <c r="P7" i="8" a="1"/>
  <c r="P7" i="8" s="1"/>
  <c r="J121" i="14" a="1"/>
  <c r="J121" i="14" s="1"/>
  <c r="J170" i="14" a="1"/>
  <c r="J170" i="14" s="1"/>
  <c r="J170" i="13" a="1"/>
  <c r="J170" i="13" s="1"/>
  <c r="J121" i="13" a="1"/>
  <c r="J121" i="13" s="1"/>
  <c r="J121" i="9" a="1"/>
  <c r="J121" i="9" s="1"/>
  <c r="J170" i="9" a="1"/>
  <c r="J170" i="9" s="1"/>
  <c r="J121" i="8" a="1"/>
  <c r="J121" i="8" s="1"/>
  <c r="J170" i="8" a="1"/>
  <c r="J170" i="8" s="1"/>
  <c r="N170" i="14" a="1"/>
  <c r="N170" i="14" s="1"/>
  <c r="N121" i="14" a="1"/>
  <c r="N121" i="14" s="1"/>
  <c r="N170" i="13" a="1"/>
  <c r="N170" i="13" s="1"/>
  <c r="N121" i="13" a="1"/>
  <c r="N121" i="13" s="1"/>
  <c r="N170" i="9" a="1"/>
  <c r="N170" i="9" s="1"/>
  <c r="N121" i="9" a="1"/>
  <c r="N121" i="9" s="1"/>
  <c r="N121" i="8" a="1"/>
  <c r="N121" i="8" s="1"/>
  <c r="N170" i="8" a="1"/>
  <c r="N170" i="8" s="1"/>
  <c r="L240" i="1" a="1"/>
  <c r="L240" i="1" s="1"/>
  <c r="L240" i="14" a="1"/>
  <c r="L240" i="14" s="1"/>
  <c r="L240" i="13" a="1"/>
  <c r="L240" i="13" s="1"/>
  <c r="L240" i="9" a="1"/>
  <c r="L240" i="9" s="1"/>
  <c r="L240" i="8" a="1"/>
  <c r="L240" i="8" s="1"/>
  <c r="P240" i="1" a="1"/>
  <c r="P240" i="1" s="1"/>
  <c r="P240" i="14" a="1"/>
  <c r="P240" i="14" s="1"/>
  <c r="P240" i="13" a="1"/>
  <c r="P240" i="13" s="1"/>
  <c r="P240" i="9" a="1"/>
  <c r="P240" i="9" s="1"/>
  <c r="P240" i="8" a="1"/>
  <c r="P240" i="8" s="1"/>
  <c r="L256" i="14" a="1"/>
  <c r="L256" i="14" s="1"/>
  <c r="L47" i="14" a="1"/>
  <c r="L47" i="14" s="1"/>
  <c r="L256" i="13" a="1"/>
  <c r="L256" i="13" s="1"/>
  <c r="L47" i="13" a="1"/>
  <c r="L47" i="13" s="1"/>
  <c r="L256" i="8" a="1"/>
  <c r="L256" i="8" s="1"/>
  <c r="L47" i="8" a="1"/>
  <c r="L47" i="8" s="1"/>
  <c r="P256" i="14" a="1"/>
  <c r="P256" i="14" s="1"/>
  <c r="P47" i="14" a="1"/>
  <c r="P47" i="14" s="1"/>
  <c r="P256" i="13" a="1"/>
  <c r="P256" i="13" s="1"/>
  <c r="P47" i="13" a="1"/>
  <c r="P47" i="13" s="1"/>
  <c r="P256" i="8" a="1"/>
  <c r="P256" i="8" s="1"/>
  <c r="P47" i="8" a="1"/>
  <c r="P47" i="8" s="1"/>
  <c r="L295" i="1"/>
  <c r="L295" i="14"/>
  <c r="L295" i="13"/>
  <c r="L295" i="9"/>
  <c r="L295" i="8"/>
  <c r="P295" i="1"/>
  <c r="P295" i="14"/>
  <c r="P295" i="13"/>
  <c r="P295" i="9"/>
  <c r="P295" i="8"/>
  <c r="J72" i="1" a="1"/>
  <c r="J72" i="1" s="1"/>
  <c r="J72" i="14" a="1"/>
  <c r="J72" i="14" s="1"/>
  <c r="J72" i="13" a="1"/>
  <c r="J72" i="13" s="1"/>
  <c r="J72" i="9" a="1"/>
  <c r="J72" i="9" s="1"/>
  <c r="J72" i="8" a="1"/>
  <c r="J72" i="8" s="1"/>
  <c r="N72" i="1" a="1"/>
  <c r="N72" i="1" s="1"/>
  <c r="N72" i="14" a="1"/>
  <c r="N72" i="14" s="1"/>
  <c r="N72" i="13" a="1"/>
  <c r="N72" i="13" s="1"/>
  <c r="N72" i="9" a="1"/>
  <c r="N72" i="9" s="1"/>
  <c r="N72" i="8" a="1"/>
  <c r="N72" i="8" s="1"/>
  <c r="L169" i="14" a="1"/>
  <c r="L169" i="14" s="1"/>
  <c r="L116" i="14" a="1"/>
  <c r="L116" i="14" s="1"/>
  <c r="L116" i="13" a="1"/>
  <c r="L116" i="13" s="1"/>
  <c r="L169" i="13" a="1"/>
  <c r="L169" i="13" s="1"/>
  <c r="L169" i="9" a="1"/>
  <c r="L169" i="9" s="1"/>
  <c r="L116" i="9" a="1"/>
  <c r="L116" i="9" s="1"/>
  <c r="L116" i="8" a="1"/>
  <c r="L116" i="8" s="1"/>
  <c r="L169" i="8" a="1"/>
  <c r="L169" i="8" s="1"/>
  <c r="P169" i="14" a="1"/>
  <c r="P169" i="14" s="1"/>
  <c r="P116" i="14" a="1"/>
  <c r="P116" i="14" s="1"/>
  <c r="P169" i="13" a="1"/>
  <c r="P169" i="13" s="1"/>
  <c r="P116" i="13" a="1"/>
  <c r="P116" i="13" s="1"/>
  <c r="P116" i="9" a="1"/>
  <c r="P116" i="9" s="1"/>
  <c r="P169" i="9" a="1"/>
  <c r="P169" i="9" s="1"/>
  <c r="P116" i="8" a="1"/>
  <c r="P116" i="8" s="1"/>
  <c r="P169" i="8" a="1"/>
  <c r="P169" i="8" s="1"/>
  <c r="J41" i="14" a="1"/>
  <c r="J41" i="14" s="1"/>
  <c r="J41" i="13" a="1"/>
  <c r="J41" i="13" s="1"/>
  <c r="J266" i="9" a="1"/>
  <c r="J266" i="9" s="1"/>
  <c r="J267" i="9" s="1"/>
  <c r="J41" i="9" a="1"/>
  <c r="J41" i="9" s="1"/>
  <c r="J266" i="8" a="1"/>
  <c r="J266" i="8" s="1"/>
  <c r="J41" i="8" a="1"/>
  <c r="J41" i="8" s="1"/>
  <c r="N41" i="14" a="1"/>
  <c r="N41" i="14" s="1"/>
  <c r="N41" i="13" a="1"/>
  <c r="N41" i="13" s="1"/>
  <c r="N266" i="9" a="1"/>
  <c r="N266" i="9" s="1"/>
  <c r="N41" i="9" a="1"/>
  <c r="N41" i="9" s="1"/>
  <c r="N266" i="8" a="1"/>
  <c r="N266" i="8" s="1"/>
  <c r="N41" i="8" a="1"/>
  <c r="N41" i="8" s="1"/>
  <c r="L50" i="1" a="1"/>
  <c r="L50" i="1" s="1"/>
  <c r="L50" i="14" a="1"/>
  <c r="L50" i="14" s="1"/>
  <c r="L50" i="13" a="1"/>
  <c r="L50" i="13" s="1"/>
  <c r="L50" i="9" a="1"/>
  <c r="L50" i="9" s="1"/>
  <c r="L50" i="8" a="1"/>
  <c r="L50" i="8" s="1"/>
  <c r="P50" i="1" a="1"/>
  <c r="P50" i="1" s="1"/>
  <c r="P50" i="14" a="1"/>
  <c r="P50" i="14" s="1"/>
  <c r="P50" i="13" a="1"/>
  <c r="P50" i="13" s="1"/>
  <c r="P50" i="9" a="1"/>
  <c r="P50" i="9" s="1"/>
  <c r="P50" i="8" a="1"/>
  <c r="P50" i="8" s="1"/>
  <c r="L101" i="1" a="1"/>
  <c r="L101" i="1" s="1"/>
  <c r="L101" i="14" a="1"/>
  <c r="L101" i="14" s="1"/>
  <c r="L101" i="13" a="1"/>
  <c r="L101" i="13" s="1"/>
  <c r="L101" i="8" a="1"/>
  <c r="L101" i="8" s="1"/>
  <c r="P101" i="1" a="1"/>
  <c r="P101" i="1" s="1"/>
  <c r="P101" i="14" a="1"/>
  <c r="P101" i="14" s="1"/>
  <c r="P101" i="13" a="1"/>
  <c r="P101" i="13" s="1"/>
  <c r="P101" i="8" a="1"/>
  <c r="P101" i="8" s="1"/>
  <c r="L283" i="14"/>
  <c r="L135" i="14" a="1"/>
  <c r="L135" i="14" s="1"/>
  <c r="L283" i="13"/>
  <c r="L135" i="13" a="1"/>
  <c r="L135" i="13" s="1"/>
  <c r="L128" i="9" a="1"/>
  <c r="L128" i="9" s="1"/>
  <c r="L283" i="9"/>
  <c r="L137" i="9" a="1"/>
  <c r="L137" i="9" s="1"/>
  <c r="L283" i="8"/>
  <c r="L135" i="8" a="1"/>
  <c r="L135" i="8" s="1"/>
  <c r="L128" i="8" a="1"/>
  <c r="L128" i="8" s="1"/>
  <c r="L137" i="8" a="1"/>
  <c r="L137" i="8" s="1"/>
  <c r="P283" i="14"/>
  <c r="P135" i="14" a="1"/>
  <c r="P135" i="14" s="1"/>
  <c r="P135" i="13" a="1"/>
  <c r="P135" i="13" s="1"/>
  <c r="P283" i="13"/>
  <c r="P283" i="9"/>
  <c r="P137" i="9" a="1"/>
  <c r="P137" i="9" s="1"/>
  <c r="P128" i="9" a="1"/>
  <c r="P128" i="9" s="1"/>
  <c r="P283" i="8"/>
  <c r="P135" i="8" a="1"/>
  <c r="P135" i="8" s="1"/>
  <c r="P128" i="8" a="1"/>
  <c r="P128" i="8" s="1"/>
  <c r="P137" i="8" a="1"/>
  <c r="P137" i="8" s="1"/>
  <c r="J118" i="14" a="1"/>
  <c r="J118" i="14" s="1"/>
  <c r="J167" i="14" a="1"/>
  <c r="J167" i="14" s="1"/>
  <c r="J167" i="13" a="1"/>
  <c r="J167" i="13" s="1"/>
  <c r="J118" i="13" a="1"/>
  <c r="J118" i="13" s="1"/>
  <c r="J167" i="9" a="1"/>
  <c r="J167" i="9" s="1"/>
  <c r="J118" i="9" a="1"/>
  <c r="J118" i="9" s="1"/>
  <c r="J167" i="8" a="1"/>
  <c r="J167" i="8" s="1"/>
  <c r="J118" i="8" a="1"/>
  <c r="J118" i="8" s="1"/>
  <c r="N118" i="14" a="1"/>
  <c r="N118" i="14" s="1"/>
  <c r="N167" i="14" a="1"/>
  <c r="N167" i="14" s="1"/>
  <c r="N167" i="13" a="1"/>
  <c r="N167" i="13" s="1"/>
  <c r="N118" i="13" a="1"/>
  <c r="N118" i="13" s="1"/>
  <c r="N118" i="9" a="1"/>
  <c r="N118" i="9" s="1"/>
  <c r="N167" i="9" a="1"/>
  <c r="N167" i="9" s="1"/>
  <c r="N167" i="8" a="1"/>
  <c r="N167" i="8" s="1"/>
  <c r="N118" i="8" a="1"/>
  <c r="N118" i="8" s="1"/>
  <c r="L105" i="14" a="1"/>
  <c r="L105" i="14" s="1"/>
  <c r="L19" i="14" a="1"/>
  <c r="L19" i="14" s="1"/>
  <c r="L105" i="13" a="1"/>
  <c r="L105" i="13" s="1"/>
  <c r="L19" i="13" a="1"/>
  <c r="L19" i="13" s="1"/>
  <c r="L105" i="9" a="1"/>
  <c r="L105" i="9" s="1"/>
  <c r="L19" i="9" a="1"/>
  <c r="L19" i="9" s="1"/>
  <c r="L105" i="8" a="1"/>
  <c r="L105" i="8" s="1"/>
  <c r="L19" i="8" a="1"/>
  <c r="L19" i="8" s="1"/>
  <c r="P105" i="14" a="1"/>
  <c r="P105" i="14" s="1"/>
  <c r="P19" i="14" a="1"/>
  <c r="P19" i="14" s="1"/>
  <c r="P105" i="13" a="1"/>
  <c r="P105" i="13" s="1"/>
  <c r="P19" i="13" a="1"/>
  <c r="P19" i="13" s="1"/>
  <c r="P105" i="9" a="1"/>
  <c r="P105" i="9" s="1"/>
  <c r="P19" i="9" a="1"/>
  <c r="P19" i="9" s="1"/>
  <c r="P105" i="8" a="1"/>
  <c r="P105" i="8" s="1"/>
  <c r="P19" i="8" a="1"/>
  <c r="P19" i="8" s="1"/>
  <c r="J294" i="14"/>
  <c r="J70" i="14" a="1"/>
  <c r="J70" i="14" s="1"/>
  <c r="J294" i="13"/>
  <c r="J70" i="13" a="1"/>
  <c r="J70" i="13" s="1"/>
  <c r="J294" i="9"/>
  <c r="J70" i="8" a="1"/>
  <c r="J70" i="8" s="1"/>
  <c r="J294" i="8"/>
  <c r="N294" i="14"/>
  <c r="N70" i="14" a="1"/>
  <c r="N70" i="14" s="1"/>
  <c r="N294" i="13"/>
  <c r="N70" i="13" a="1"/>
  <c r="N70" i="13" s="1"/>
  <c r="N294" i="9"/>
  <c r="N70" i="8" a="1"/>
  <c r="N70" i="8" s="1"/>
  <c r="N294" i="8"/>
  <c r="L6" i="1" a="1"/>
  <c r="L6" i="1" s="1"/>
  <c r="L239" i="14" a="1"/>
  <c r="L239" i="14" s="1"/>
  <c r="L6" i="14" a="1"/>
  <c r="L6" i="14" s="1"/>
  <c r="L239" i="13" a="1"/>
  <c r="L239" i="13" s="1"/>
  <c r="L6" i="13" a="1"/>
  <c r="L6" i="13" s="1"/>
  <c r="L6" i="9" a="1"/>
  <c r="L6" i="9" s="1"/>
  <c r="L239" i="8" a="1"/>
  <c r="L239" i="8" s="1"/>
  <c r="L6" i="8" a="1"/>
  <c r="L6" i="8" s="1"/>
  <c r="P6" i="1" a="1"/>
  <c r="P6" i="1" s="1"/>
  <c r="P239" i="14" a="1"/>
  <c r="P239" i="14" s="1"/>
  <c r="P6" i="14" a="1"/>
  <c r="P6" i="14" s="1"/>
  <c r="P239" i="13" a="1"/>
  <c r="P239" i="13" s="1"/>
  <c r="P6" i="13" a="1"/>
  <c r="P6" i="13" s="1"/>
  <c r="P6" i="9" a="1"/>
  <c r="P6" i="9" s="1"/>
  <c r="P239" i="8" a="1"/>
  <c r="P239" i="8" s="1"/>
  <c r="P6" i="8" a="1"/>
  <c r="P6" i="8" s="1"/>
  <c r="J8" i="1" a="1"/>
  <c r="J8" i="1" s="1"/>
  <c r="J8" i="14" a="1"/>
  <c r="J8" i="14" s="1"/>
  <c r="J8" i="13" a="1"/>
  <c r="J8" i="13" s="1"/>
  <c r="J8" i="9" a="1"/>
  <c r="J8" i="9" s="1"/>
  <c r="J8" i="8" a="1"/>
  <c r="J8" i="8" s="1"/>
  <c r="N8" i="1" a="1"/>
  <c r="N8" i="1" s="1"/>
  <c r="N8" i="14" a="1"/>
  <c r="N8" i="14" s="1"/>
  <c r="N8" i="13" a="1"/>
  <c r="N8" i="13" s="1"/>
  <c r="N8" i="9" a="1"/>
  <c r="N8" i="9" s="1"/>
  <c r="N8" i="8" a="1"/>
  <c r="N8" i="8" s="1"/>
  <c r="J9" i="1" a="1"/>
  <c r="J9" i="1" s="1"/>
  <c r="J9" i="14" a="1"/>
  <c r="J9" i="14" s="1"/>
  <c r="J9" i="13" a="1"/>
  <c r="J9" i="13" s="1"/>
  <c r="J9" i="9" a="1"/>
  <c r="J9" i="9" s="1"/>
  <c r="J9" i="8" a="1"/>
  <c r="J9" i="8" s="1"/>
  <c r="N9" i="1" a="1"/>
  <c r="N9" i="1" s="1"/>
  <c r="N9" i="14" a="1"/>
  <c r="N9" i="14" s="1"/>
  <c r="N9" i="13" a="1"/>
  <c r="N9" i="13" s="1"/>
  <c r="N9" i="9" a="1"/>
  <c r="N9" i="9" s="1"/>
  <c r="N9" i="8" a="1"/>
  <c r="N9" i="8" s="1"/>
  <c r="L2" i="1" a="1"/>
  <c r="L2" i="1" s="1"/>
  <c r="L2" i="8" a="1"/>
  <c r="L2" i="8" s="1"/>
  <c r="P2" i="1" a="1"/>
  <c r="P2" i="1" s="1"/>
  <c r="P2" i="8" a="1"/>
  <c r="P2" i="8" s="1"/>
  <c r="J260" i="1" a="1"/>
  <c r="J260" i="1" s="1"/>
  <c r="J260" i="14" a="1"/>
  <c r="J260" i="14" s="1"/>
  <c r="J260" i="13" a="1"/>
  <c r="J260" i="13" s="1"/>
  <c r="J260" i="8" a="1"/>
  <c r="J260" i="8" s="1"/>
  <c r="N260" i="1" a="1"/>
  <c r="N260" i="1" s="1"/>
  <c r="N260" i="14" a="1"/>
  <c r="N260" i="14" s="1"/>
  <c r="N260" i="13" a="1"/>
  <c r="N260" i="13" s="1"/>
  <c r="N260" i="8" a="1"/>
  <c r="N260" i="8" s="1"/>
  <c r="J268" i="9" a="1"/>
  <c r="J268" i="9" s="1"/>
  <c r="J269" i="9" s="1"/>
  <c r="J220" i="9" a="1"/>
  <c r="J220" i="9" s="1"/>
  <c r="J221" i="9" s="1"/>
  <c r="J268" i="8" a="1"/>
  <c r="J268" i="8" s="1"/>
  <c r="J220" i="8" a="1"/>
  <c r="J220" i="8" s="1"/>
  <c r="N268" i="9" a="1"/>
  <c r="N268" i="9" s="1"/>
  <c r="N220" i="9" a="1"/>
  <c r="N220" i="9" s="1"/>
  <c r="N268" i="8" a="1"/>
  <c r="N268" i="8" s="1"/>
  <c r="N220" i="8" a="1"/>
  <c r="N220" i="8" s="1"/>
  <c r="L103" i="1" a="1"/>
  <c r="L103" i="1" s="1"/>
  <c r="L103" i="14" a="1"/>
  <c r="L103" i="14" s="1"/>
  <c r="L21" i="14" a="1"/>
  <c r="L21" i="14" s="1"/>
  <c r="L103" i="13" a="1"/>
  <c r="L103" i="13" s="1"/>
  <c r="L21" i="13" a="1"/>
  <c r="L21" i="13" s="1"/>
  <c r="L103" i="9" a="1"/>
  <c r="L103" i="9" s="1"/>
  <c r="L21" i="9" a="1"/>
  <c r="L21" i="9" s="1"/>
  <c r="L103" i="8" a="1"/>
  <c r="L103" i="8" s="1"/>
  <c r="L21" i="8" a="1"/>
  <c r="L21" i="8" s="1"/>
  <c r="P103" i="14" a="1"/>
  <c r="P103" i="14" s="1"/>
  <c r="P21" i="14" a="1"/>
  <c r="P21" i="14" s="1"/>
  <c r="P103" i="13" a="1"/>
  <c r="P103" i="13" s="1"/>
  <c r="P21" i="13" a="1"/>
  <c r="P21" i="13" s="1"/>
  <c r="P103" i="9" a="1"/>
  <c r="P103" i="9" s="1"/>
  <c r="P21" i="9" a="1"/>
  <c r="P21" i="9" s="1"/>
  <c r="P103" i="8" a="1"/>
  <c r="P103" i="8" s="1"/>
  <c r="P21" i="8" a="1"/>
  <c r="P21" i="8" s="1"/>
  <c r="J20" i="14" a="1"/>
  <c r="J20" i="14" s="1"/>
  <c r="J20" i="13" a="1"/>
  <c r="J20" i="13" s="1"/>
  <c r="J259" i="9" a="1"/>
  <c r="J259" i="9" s="1"/>
  <c r="J260" i="9" s="1"/>
  <c r="J20" i="9" a="1"/>
  <c r="J20" i="9" s="1"/>
  <c r="J259" i="8" a="1"/>
  <c r="J259" i="8" s="1"/>
  <c r="J20" i="8" a="1"/>
  <c r="J20" i="8" s="1"/>
  <c r="N20" i="14" a="1"/>
  <c r="N20" i="14" s="1"/>
  <c r="N20" i="13" a="1"/>
  <c r="N20" i="13" s="1"/>
  <c r="N259" i="9" a="1"/>
  <c r="N259" i="9" s="1"/>
  <c r="N20" i="9" a="1"/>
  <c r="N20" i="9" s="1"/>
  <c r="N259" i="8" a="1"/>
  <c r="N259" i="8" s="1"/>
  <c r="N20" i="8" a="1"/>
  <c r="N20" i="8" s="1"/>
  <c r="L173" i="14" a="1"/>
  <c r="L173" i="14" s="1"/>
  <c r="L119" i="14" a="1"/>
  <c r="L119" i="14" s="1"/>
  <c r="L173" i="13" a="1"/>
  <c r="L173" i="13" s="1"/>
  <c r="L119" i="13" a="1"/>
  <c r="L119" i="13" s="1"/>
  <c r="L173" i="9" a="1"/>
  <c r="L173" i="9" s="1"/>
  <c r="L119" i="9" a="1"/>
  <c r="L119" i="9" s="1"/>
  <c r="L173" i="8" a="1"/>
  <c r="L173" i="8" s="1"/>
  <c r="L119" i="8" a="1"/>
  <c r="L119" i="8" s="1"/>
  <c r="P173" i="14" a="1"/>
  <c r="P173" i="14" s="1"/>
  <c r="P119" i="14" a="1"/>
  <c r="P119" i="14" s="1"/>
  <c r="P173" i="13" a="1"/>
  <c r="P173" i="13" s="1"/>
  <c r="P119" i="13" a="1"/>
  <c r="P119" i="13" s="1"/>
  <c r="P173" i="9" a="1"/>
  <c r="P173" i="9" s="1"/>
  <c r="P119" i="9" a="1"/>
  <c r="P119" i="9" s="1"/>
  <c r="P173" i="8" a="1"/>
  <c r="P173" i="8" s="1"/>
  <c r="P119" i="8" a="1"/>
  <c r="P119" i="8" s="1"/>
  <c r="J263" i="1" a="1"/>
  <c r="J263" i="1" s="1"/>
  <c r="J263" i="9" a="1"/>
  <c r="J263" i="9" s="1"/>
  <c r="J263" i="8" a="1"/>
  <c r="J263" i="8" s="1"/>
  <c r="N263" i="1" a="1"/>
  <c r="N263" i="1" s="1"/>
  <c r="N263" i="9" a="1"/>
  <c r="N263" i="9" s="1"/>
  <c r="N263" i="8" a="1"/>
  <c r="N263" i="8" s="1"/>
  <c r="L291" i="14"/>
  <c r="L79" i="14" a="1"/>
  <c r="L79" i="14" s="1"/>
  <c r="L291" i="13"/>
  <c r="L79" i="13" a="1"/>
  <c r="L79" i="13" s="1"/>
  <c r="L291" i="9"/>
  <c r="L79" i="9" a="1"/>
  <c r="L79" i="9" s="1"/>
  <c r="L79" i="8" a="1"/>
  <c r="L79" i="8" s="1"/>
  <c r="L291" i="8"/>
  <c r="P291" i="1"/>
  <c r="P291" i="14"/>
  <c r="P79" i="14" a="1"/>
  <c r="P79" i="14" s="1"/>
  <c r="P291" i="13"/>
  <c r="P79" i="13" a="1"/>
  <c r="P79" i="13" s="1"/>
  <c r="P291" i="9"/>
  <c r="P79" i="9" a="1"/>
  <c r="P79" i="9" s="1"/>
  <c r="P79" i="8" a="1"/>
  <c r="P79" i="8" s="1"/>
  <c r="P291" i="8"/>
  <c r="L71" i="1" a="1"/>
  <c r="L71" i="1" s="1"/>
  <c r="L71" i="14" a="1"/>
  <c r="L71" i="14" s="1"/>
  <c r="L71" i="13" a="1"/>
  <c r="L71" i="13" s="1"/>
  <c r="L71" i="9" a="1"/>
  <c r="L71" i="9" s="1"/>
  <c r="L71" i="8" a="1"/>
  <c r="L71" i="8" s="1"/>
  <c r="P71" i="1" a="1"/>
  <c r="P71" i="1" s="1"/>
  <c r="P71" i="14" a="1"/>
  <c r="P71" i="14" s="1"/>
  <c r="P71" i="13" a="1"/>
  <c r="P71" i="13" s="1"/>
  <c r="P71" i="9" a="1"/>
  <c r="P71" i="9" s="1"/>
  <c r="P71" i="8" a="1"/>
  <c r="P71" i="8" s="1"/>
  <c r="K165" i="9" a="1"/>
  <c r="K165" i="9" s="1"/>
  <c r="K114" i="9" a="1"/>
  <c r="K114" i="9" s="1"/>
  <c r="K165" i="8" a="1"/>
  <c r="K165" i="8" s="1"/>
  <c r="K114" i="8" a="1"/>
  <c r="K114" i="8" s="1"/>
  <c r="O165" i="1" a="1"/>
  <c r="O165" i="1" s="1"/>
  <c r="O114" i="9" a="1"/>
  <c r="O114" i="9" s="1"/>
  <c r="O165" i="9" a="1"/>
  <c r="O165" i="9" s="1"/>
  <c r="O165" i="8" a="1"/>
  <c r="O165" i="8" s="1"/>
  <c r="O114" i="8" a="1"/>
  <c r="O114" i="8" s="1"/>
  <c r="I223" i="14" a="1"/>
  <c r="I223" i="14" s="1"/>
  <c r="I225" i="14" s="1"/>
  <c r="I3" i="14" a="1"/>
  <c r="I3" i="14" s="1"/>
  <c r="I223" i="13" a="1"/>
  <c r="I223" i="13" s="1"/>
  <c r="I225" i="13" s="1"/>
  <c r="I3" i="13" a="1"/>
  <c r="I3" i="13" s="1"/>
  <c r="I223" i="8" a="1"/>
  <c r="I223" i="8" s="1"/>
  <c r="I3" i="8" a="1"/>
  <c r="I3" i="8" s="1"/>
  <c r="M223" i="14" a="1"/>
  <c r="M223" i="14" s="1"/>
  <c r="M3" i="14" a="1"/>
  <c r="M3" i="14" s="1"/>
  <c r="M223" i="13" a="1"/>
  <c r="M223" i="13" s="1"/>
  <c r="M3" i="13" a="1"/>
  <c r="M3" i="13" s="1"/>
  <c r="M223" i="8" a="1"/>
  <c r="M223" i="8" s="1"/>
  <c r="M3" i="8" a="1"/>
  <c r="M3" i="8" s="1"/>
  <c r="Q223" i="14" a="1"/>
  <c r="Q223" i="14" s="1"/>
  <c r="Q3" i="14" a="1"/>
  <c r="Q3" i="14" s="1"/>
  <c r="Q223" i="13" a="1"/>
  <c r="Q223" i="13" s="1"/>
  <c r="Q3" i="13" a="1"/>
  <c r="Q3" i="13" s="1"/>
  <c r="Q223" i="8" a="1"/>
  <c r="Q223" i="8" s="1"/>
  <c r="Q3" i="8" a="1"/>
  <c r="Q3" i="8" s="1"/>
  <c r="K98" i="14" a="1"/>
  <c r="K98" i="14" s="1"/>
  <c r="K112" i="14" a="1"/>
  <c r="K112" i="14" s="1"/>
  <c r="K112" i="13" a="1"/>
  <c r="K112" i="13" s="1"/>
  <c r="K98" i="13" a="1"/>
  <c r="K98" i="13" s="1"/>
  <c r="K112" i="9" a="1"/>
  <c r="K112" i="9" s="1"/>
  <c r="K98" i="9" a="1"/>
  <c r="K98" i="9" s="1"/>
  <c r="K69" i="9" a="1"/>
  <c r="K69" i="9" s="1"/>
  <c r="K69" i="8" a="1"/>
  <c r="K69" i="8" s="1"/>
  <c r="K112" i="8" a="1"/>
  <c r="K112" i="8" s="1"/>
  <c r="K98" i="8" a="1"/>
  <c r="K98" i="8" s="1"/>
  <c r="O98" i="14" a="1"/>
  <c r="O98" i="14" s="1"/>
  <c r="O112" i="14" a="1"/>
  <c r="O112" i="14" s="1"/>
  <c r="O98" i="13" a="1"/>
  <c r="O98" i="13" s="1"/>
  <c r="O112" i="13" a="1"/>
  <c r="O112" i="13" s="1"/>
  <c r="O112" i="9" a="1"/>
  <c r="O112" i="9" s="1"/>
  <c r="O98" i="9" a="1"/>
  <c r="O98" i="9" s="1"/>
  <c r="O69" i="9" a="1"/>
  <c r="O69" i="9" s="1"/>
  <c r="O69" i="8" a="1"/>
  <c r="O69" i="8" s="1"/>
  <c r="O112" i="8" a="1"/>
  <c r="O112" i="8" s="1"/>
  <c r="O98" i="8" a="1"/>
  <c r="O98" i="8" s="1"/>
  <c r="I166" i="1" a="1"/>
  <c r="I166" i="1" s="1"/>
  <c r="I166" i="14" a="1"/>
  <c r="I166" i="14" s="1"/>
  <c r="I117" i="14" a="1"/>
  <c r="I117" i="14" s="1"/>
  <c r="I115" i="14" a="1"/>
  <c r="I115" i="14" s="1"/>
  <c r="I168" i="14" a="1"/>
  <c r="I168" i="14" s="1"/>
  <c r="I117" i="13" a="1"/>
  <c r="I117" i="13" s="1"/>
  <c r="I115" i="13" a="1"/>
  <c r="I115" i="13" s="1"/>
  <c r="I168" i="13" a="1"/>
  <c r="I168" i="13" s="1"/>
  <c r="I166" i="13" a="1"/>
  <c r="I166" i="13" s="1"/>
  <c r="I117" i="8" a="1"/>
  <c r="I117" i="8" s="1"/>
  <c r="I115" i="8" a="1"/>
  <c r="I115" i="8" s="1"/>
  <c r="I168" i="8" a="1"/>
  <c r="I168" i="8" s="1"/>
  <c r="I166" i="8" a="1"/>
  <c r="I166" i="8" s="1"/>
  <c r="M168" i="14" a="1"/>
  <c r="M168" i="14" s="1"/>
  <c r="M117" i="14" a="1"/>
  <c r="M117" i="14" s="1"/>
  <c r="M115" i="14" a="1"/>
  <c r="M115" i="14" s="1"/>
  <c r="M166" i="14" a="1"/>
  <c r="M166" i="14" s="1"/>
  <c r="M168" i="13" a="1"/>
  <c r="M168" i="13" s="1"/>
  <c r="M166" i="13" a="1"/>
  <c r="M166" i="13" s="1"/>
  <c r="M117" i="13" a="1"/>
  <c r="M117" i="13" s="1"/>
  <c r="M115" i="13" a="1"/>
  <c r="M115" i="13" s="1"/>
  <c r="M168" i="9" a="1"/>
  <c r="M168" i="9" s="1"/>
  <c r="M117" i="9" a="1"/>
  <c r="M117" i="9" s="1"/>
  <c r="M117" i="8" a="1"/>
  <c r="M117" i="8" s="1"/>
  <c r="M115" i="8" a="1"/>
  <c r="M115" i="8" s="1"/>
  <c r="M168" i="8" a="1"/>
  <c r="M168" i="8" s="1"/>
  <c r="M166" i="8" a="1"/>
  <c r="M166" i="8" s="1"/>
  <c r="Q166" i="1" a="1"/>
  <c r="Q166" i="1" s="1"/>
  <c r="Q117" i="14" a="1"/>
  <c r="Q117" i="14" s="1"/>
  <c r="Q115" i="14" a="1"/>
  <c r="Q115" i="14" s="1"/>
  <c r="Q168" i="14" a="1"/>
  <c r="Q168" i="14" s="1"/>
  <c r="Q166" i="14" a="1"/>
  <c r="Q166" i="14" s="1"/>
  <c r="Q168" i="13" a="1"/>
  <c r="Q168" i="13" s="1"/>
  <c r="Q166" i="13" a="1"/>
  <c r="Q166" i="13" s="1"/>
  <c r="Q117" i="13" a="1"/>
  <c r="Q117" i="13" s="1"/>
  <c r="Q115" i="13" a="1"/>
  <c r="Q115" i="13" s="1"/>
  <c r="Q168" i="9" a="1"/>
  <c r="Q168" i="9" s="1"/>
  <c r="Q117" i="9" a="1"/>
  <c r="Q117" i="9" s="1"/>
  <c r="Q117" i="8" a="1"/>
  <c r="Q117" i="8" s="1"/>
  <c r="Q115" i="8" a="1"/>
  <c r="Q115" i="8" s="1"/>
  <c r="Q168" i="8" a="1"/>
  <c r="Q168" i="8" s="1"/>
  <c r="Q166" i="8" a="1"/>
  <c r="Q166" i="8" s="1"/>
  <c r="K4" i="1" a="1"/>
  <c r="K4" i="1" s="1"/>
  <c r="K4" i="14" a="1"/>
  <c r="K4" i="14" s="1"/>
  <c r="K4" i="13" a="1"/>
  <c r="K4" i="13" s="1"/>
  <c r="K4" i="9" a="1"/>
  <c r="K4" i="9" s="1"/>
  <c r="K4" i="8" a="1"/>
  <c r="K4" i="8" s="1"/>
  <c r="O4" i="1" a="1"/>
  <c r="O4" i="1" s="1"/>
  <c r="O4" i="14" a="1"/>
  <c r="O4" i="14" s="1"/>
  <c r="O4" i="13" a="1"/>
  <c r="O4" i="13" s="1"/>
  <c r="O4" i="9" a="1"/>
  <c r="O4" i="9" s="1"/>
  <c r="O4" i="8" a="1"/>
  <c r="O4" i="8" s="1"/>
  <c r="L141" i="14" a="1"/>
  <c r="L141" i="14" s="1"/>
  <c r="L90" i="14" a="1"/>
  <c r="L90" i="14" s="1"/>
  <c r="L26" i="14" a="1"/>
  <c r="L26" i="14" s="1"/>
  <c r="L141" i="13" a="1"/>
  <c r="L141" i="13" s="1"/>
  <c r="L90" i="13" a="1"/>
  <c r="L90" i="13" s="1"/>
  <c r="L26" i="13" a="1"/>
  <c r="L26" i="13" s="1"/>
  <c r="L141" i="9" a="1"/>
  <c r="L141" i="9" s="1"/>
  <c r="L26" i="9" a="1"/>
  <c r="L26" i="9" s="1"/>
  <c r="L90" i="9" a="1"/>
  <c r="L90" i="9" s="1"/>
  <c r="L90" i="8" a="1"/>
  <c r="L90" i="8" s="1"/>
  <c r="L141" i="8" a="1"/>
  <c r="L141" i="8" s="1"/>
  <c r="L26" i="8" a="1"/>
  <c r="L26" i="8" s="1"/>
  <c r="P141" i="14" a="1"/>
  <c r="P141" i="14" s="1"/>
  <c r="P90" i="14" a="1"/>
  <c r="P90" i="14" s="1"/>
  <c r="P26" i="14" a="1"/>
  <c r="P26" i="14" s="1"/>
  <c r="P90" i="13" a="1"/>
  <c r="P90" i="13" s="1"/>
  <c r="P141" i="13" a="1"/>
  <c r="P141" i="13" s="1"/>
  <c r="P26" i="13" a="1"/>
  <c r="P26" i="13" s="1"/>
  <c r="P141" i="9" a="1"/>
  <c r="P141" i="9" s="1"/>
  <c r="P26" i="9" a="1"/>
  <c r="P26" i="9" s="1"/>
  <c r="P90" i="9" a="1"/>
  <c r="P90" i="9" s="1"/>
  <c r="P90" i="8" a="1"/>
  <c r="P90" i="8" s="1"/>
  <c r="P141" i="8" a="1"/>
  <c r="P141" i="8" s="1"/>
  <c r="P26" i="8" a="1"/>
  <c r="P26" i="8" s="1"/>
  <c r="I284" i="14"/>
  <c r="I91" i="14" a="1"/>
  <c r="I91" i="14" s="1"/>
  <c r="I150" i="14" a="1"/>
  <c r="I150" i="14" s="1"/>
  <c r="I27" i="14" a="1"/>
  <c r="I27" i="14" s="1"/>
  <c r="I150" i="13" a="1"/>
  <c r="I150" i="13" s="1"/>
  <c r="I91" i="13" a="1"/>
  <c r="I91" i="13" s="1"/>
  <c r="I284" i="13"/>
  <c r="I27" i="13" a="1"/>
  <c r="I27" i="13" s="1"/>
  <c r="I150" i="8" a="1"/>
  <c r="I150" i="8" s="1"/>
  <c r="I284" i="8"/>
  <c r="I91" i="8" a="1"/>
  <c r="I91" i="8" s="1"/>
  <c r="I27" i="8" a="1"/>
  <c r="I27" i="8" s="1"/>
  <c r="M284" i="14"/>
  <c r="M150" i="14" a="1"/>
  <c r="M150" i="14" s="1"/>
  <c r="M91" i="14" a="1"/>
  <c r="M91" i="14" s="1"/>
  <c r="M27" i="14" a="1"/>
  <c r="M27" i="14" s="1"/>
  <c r="M91" i="13" a="1"/>
  <c r="M91" i="13" s="1"/>
  <c r="M284" i="13"/>
  <c r="M150" i="13" a="1"/>
  <c r="M150" i="13" s="1"/>
  <c r="M27" i="13" a="1"/>
  <c r="M27" i="13" s="1"/>
  <c r="M284" i="9"/>
  <c r="M91" i="9" a="1"/>
  <c r="M91" i="9" s="1"/>
  <c r="M27" i="9" a="1"/>
  <c r="M27" i="9" s="1"/>
  <c r="M150" i="8" a="1"/>
  <c r="M150" i="8" s="1"/>
  <c r="M284" i="8"/>
  <c r="M91" i="8" a="1"/>
  <c r="M91" i="8" s="1"/>
  <c r="M27" i="8" a="1"/>
  <c r="M27" i="8" s="1"/>
  <c r="M160" i="14" a="1"/>
  <c r="M160" i="14" s="1"/>
  <c r="M92" i="14" a="1"/>
  <c r="M92" i="14" s="1"/>
  <c r="M28" i="14" a="1"/>
  <c r="M28" i="14" s="1"/>
  <c r="M92" i="13" a="1"/>
  <c r="M92" i="13" s="1"/>
  <c r="M160" i="13" a="1"/>
  <c r="M160" i="13" s="1"/>
  <c r="M28" i="13" a="1"/>
  <c r="M28" i="13" s="1"/>
  <c r="M160" i="9" a="1"/>
  <c r="M160" i="9" s="1"/>
  <c r="M28" i="9" a="1"/>
  <c r="M28" i="9" s="1"/>
  <c r="M92" i="9" a="1"/>
  <c r="M92" i="9" s="1"/>
  <c r="M160" i="8" a="1"/>
  <c r="M160" i="8" s="1"/>
  <c r="M92" i="8" a="1"/>
  <c r="M92" i="8" s="1"/>
  <c r="M28" i="8" a="1"/>
  <c r="M28" i="8" s="1"/>
  <c r="J282" i="14"/>
  <c r="J159" i="14" a="1"/>
  <c r="J159" i="14" s="1"/>
  <c r="J29" i="14" a="1"/>
  <c r="J29" i="14" s="1"/>
  <c r="J282" i="13"/>
  <c r="J159" i="13" a="1"/>
  <c r="J159" i="13" s="1"/>
  <c r="J29" i="13" a="1"/>
  <c r="J29" i="13" s="1"/>
  <c r="J159" i="9" a="1"/>
  <c r="J159" i="9" s="1"/>
  <c r="J29" i="9" a="1"/>
  <c r="J29" i="9" s="1"/>
  <c r="J282" i="8"/>
  <c r="J159" i="8" a="1"/>
  <c r="J159" i="8" s="1"/>
  <c r="J29" i="8" a="1"/>
  <c r="J29" i="8" s="1"/>
  <c r="N282" i="14"/>
  <c r="N159" i="14" a="1"/>
  <c r="N159" i="14" s="1"/>
  <c r="N29" i="14" a="1"/>
  <c r="N29" i="14" s="1"/>
  <c r="N282" i="13"/>
  <c r="N159" i="13" a="1"/>
  <c r="N159" i="13" s="1"/>
  <c r="N29" i="13" a="1"/>
  <c r="N29" i="13" s="1"/>
  <c r="N159" i="9" a="1"/>
  <c r="N159" i="9" s="1"/>
  <c r="N29" i="9" a="1"/>
  <c r="N29" i="9" s="1"/>
  <c r="N282" i="8"/>
  <c r="N159" i="8" a="1"/>
  <c r="N159" i="8" s="1"/>
  <c r="N29" i="8" a="1"/>
  <c r="N29" i="8" s="1"/>
  <c r="J289" i="14"/>
  <c r="J140" i="14" a="1"/>
  <c r="J140" i="14" s="1"/>
  <c r="J93" i="14" a="1"/>
  <c r="J93" i="14" s="1"/>
  <c r="J30" i="14" a="1"/>
  <c r="J30" i="14" s="1"/>
  <c r="J289" i="13"/>
  <c r="J140" i="13" a="1"/>
  <c r="J140" i="13" s="1"/>
  <c r="J93" i="13" a="1"/>
  <c r="J93" i="13" s="1"/>
  <c r="J30" i="13" a="1"/>
  <c r="J30" i="13" s="1"/>
  <c r="J289" i="9"/>
  <c r="J30" i="9" a="1"/>
  <c r="J30" i="9" s="1"/>
  <c r="J93" i="9" a="1"/>
  <c r="J93" i="9" s="1"/>
  <c r="J93" i="8" a="1"/>
  <c r="J93" i="8" s="1"/>
  <c r="J289" i="8"/>
  <c r="J140" i="8" a="1"/>
  <c r="J140" i="8" s="1"/>
  <c r="J30" i="8" a="1"/>
  <c r="J30" i="8" s="1"/>
  <c r="N289" i="14"/>
  <c r="N140" i="14" a="1"/>
  <c r="N140" i="14" s="1"/>
  <c r="N93" i="14" a="1"/>
  <c r="N93" i="14" s="1"/>
  <c r="N30" i="14" a="1"/>
  <c r="N30" i="14" s="1"/>
  <c r="N289" i="13"/>
  <c r="N93" i="13" a="1"/>
  <c r="N93" i="13" s="1"/>
  <c r="N140" i="13" a="1"/>
  <c r="N140" i="13" s="1"/>
  <c r="N30" i="13" a="1"/>
  <c r="N30" i="13" s="1"/>
  <c r="N289" i="9"/>
  <c r="N30" i="9" a="1"/>
  <c r="N30" i="9" s="1"/>
  <c r="N93" i="9" a="1"/>
  <c r="N93" i="9" s="1"/>
  <c r="N93" i="8" a="1"/>
  <c r="N93" i="8" s="1"/>
  <c r="N289" i="8"/>
  <c r="N140" i="8" a="1"/>
  <c r="N140" i="8" s="1"/>
  <c r="N30" i="8" a="1"/>
  <c r="N30" i="8" s="1"/>
  <c r="K158" i="1" a="1"/>
  <c r="K158" i="1" s="1"/>
  <c r="K95" i="14" a="1"/>
  <c r="K95" i="14" s="1"/>
  <c r="K158" i="14" a="1"/>
  <c r="K158" i="14" s="1"/>
  <c r="K66" i="14" a="1"/>
  <c r="K66" i="14" s="1"/>
  <c r="K158" i="13" a="1"/>
  <c r="K158" i="13" s="1"/>
  <c r="K95" i="13" a="1"/>
  <c r="K95" i="13" s="1"/>
  <c r="K66" i="13" a="1"/>
  <c r="K66" i="13" s="1"/>
  <c r="K158" i="9" a="1"/>
  <c r="K158" i="9" s="1"/>
  <c r="K95" i="9" a="1"/>
  <c r="K95" i="9" s="1"/>
  <c r="K66" i="9" a="1"/>
  <c r="K66" i="9" s="1"/>
  <c r="K66" i="8" a="1"/>
  <c r="K66" i="8" s="1"/>
  <c r="K95" i="8" a="1"/>
  <c r="K95" i="8" s="1"/>
  <c r="K158" i="8" a="1"/>
  <c r="K158" i="8" s="1"/>
  <c r="O95" i="14" a="1"/>
  <c r="O95" i="14" s="1"/>
  <c r="O158" i="14" a="1"/>
  <c r="O158" i="14" s="1"/>
  <c r="O66" i="14" a="1"/>
  <c r="O66" i="14" s="1"/>
  <c r="O158" i="13" a="1"/>
  <c r="O158" i="13" s="1"/>
  <c r="O95" i="13" a="1"/>
  <c r="O95" i="13" s="1"/>
  <c r="O66" i="13" a="1"/>
  <c r="O66" i="13" s="1"/>
  <c r="O158" i="9" a="1"/>
  <c r="O158" i="9" s="1"/>
  <c r="O95" i="9" a="1"/>
  <c r="O95" i="9" s="1"/>
  <c r="O66" i="9" a="1"/>
  <c r="O66" i="9" s="1"/>
  <c r="O95" i="8" a="1"/>
  <c r="O95" i="8" s="1"/>
  <c r="O158" i="8" a="1"/>
  <c r="O158" i="8" s="1"/>
  <c r="O66" i="8" a="1"/>
  <c r="O66" i="8" s="1"/>
  <c r="J157" i="14" a="1"/>
  <c r="J157" i="14" s="1"/>
  <c r="J110" i="14" a="1"/>
  <c r="J110" i="14" s="1"/>
  <c r="J96" i="14" a="1"/>
  <c r="J96" i="14" s="1"/>
  <c r="J110" i="13" a="1"/>
  <c r="J110" i="13" s="1"/>
  <c r="J157" i="13" a="1"/>
  <c r="J157" i="13" s="1"/>
  <c r="J96" i="13" a="1"/>
  <c r="J96" i="13" s="1"/>
  <c r="J110" i="9" a="1"/>
  <c r="J110" i="9" s="1"/>
  <c r="J96" i="9" a="1"/>
  <c r="J96" i="9" s="1"/>
  <c r="J39" i="9" a="1"/>
  <c r="J39" i="9" s="1"/>
  <c r="J110" i="8" a="1"/>
  <c r="J110" i="8" s="1"/>
  <c r="J96" i="8" a="1"/>
  <c r="J96" i="8" s="1"/>
  <c r="J157" i="8" a="1"/>
  <c r="J157" i="8" s="1"/>
  <c r="J39" i="8" a="1"/>
  <c r="J39" i="8" s="1"/>
  <c r="N96" i="14" a="1"/>
  <c r="N96" i="14" s="1"/>
  <c r="N157" i="14" a="1"/>
  <c r="N157" i="14" s="1"/>
  <c r="N110" i="14" a="1"/>
  <c r="N110" i="14" s="1"/>
  <c r="N157" i="13" a="1"/>
  <c r="N157" i="13" s="1"/>
  <c r="N110" i="13" a="1"/>
  <c r="N110" i="13" s="1"/>
  <c r="N96" i="13" a="1"/>
  <c r="N96" i="13" s="1"/>
  <c r="N110" i="9" a="1"/>
  <c r="N110" i="9" s="1"/>
  <c r="N39" i="9" a="1"/>
  <c r="N39" i="9" s="1"/>
  <c r="N96" i="9" a="1"/>
  <c r="N96" i="9" s="1"/>
  <c r="N110" i="8" a="1"/>
  <c r="N110" i="8" s="1"/>
  <c r="N96" i="8" a="1"/>
  <c r="N96" i="8" s="1"/>
  <c r="N157" i="8" a="1"/>
  <c r="N157" i="8" s="1"/>
  <c r="N39" i="8" a="1"/>
  <c r="N39" i="8" s="1"/>
  <c r="J94" i="14" a="1"/>
  <c r="J94" i="14" s="1"/>
  <c r="J40" i="14" a="1"/>
  <c r="J40" i="14" s="1"/>
  <c r="J94" i="13" a="1"/>
  <c r="J94" i="13" s="1"/>
  <c r="J40" i="13" a="1"/>
  <c r="J40" i="13" s="1"/>
  <c r="J149" i="9" a="1"/>
  <c r="J149" i="9" s="1"/>
  <c r="J94" i="9" a="1"/>
  <c r="J94" i="9" s="1"/>
  <c r="J149" i="8" a="1"/>
  <c r="J149" i="8" s="1"/>
  <c r="J94" i="8" a="1"/>
  <c r="J94" i="8" s="1"/>
  <c r="J40" i="8" a="1"/>
  <c r="J40" i="8" s="1"/>
  <c r="N94" i="14" a="1"/>
  <c r="N94" i="14" s="1"/>
  <c r="N40" i="14" a="1"/>
  <c r="N40" i="14" s="1"/>
  <c r="N94" i="13" a="1"/>
  <c r="N94" i="13" s="1"/>
  <c r="N40" i="13" a="1"/>
  <c r="N40" i="13" s="1"/>
  <c r="N149" i="9" a="1"/>
  <c r="N149" i="9" s="1"/>
  <c r="N94" i="9" a="1"/>
  <c r="N94" i="9" s="1"/>
  <c r="N149" i="8" a="1"/>
  <c r="N149" i="8" s="1"/>
  <c r="N94" i="8" a="1"/>
  <c r="N94" i="8" s="1"/>
  <c r="N40" i="8" a="1"/>
  <c r="N40" i="8" s="1"/>
  <c r="J142" i="14" a="1"/>
  <c r="J142" i="14" s="1"/>
  <c r="J87" i="14" a="1"/>
  <c r="J87" i="14" s="1"/>
  <c r="J87" i="13" a="1"/>
  <c r="J87" i="13" s="1"/>
  <c r="J142" i="13" a="1"/>
  <c r="J142" i="13" s="1"/>
  <c r="J142" i="9" a="1"/>
  <c r="J142" i="9" s="1"/>
  <c r="J87" i="9" a="1"/>
  <c r="J87" i="9" s="1"/>
  <c r="J142" i="8" a="1"/>
  <c r="J142" i="8" s="1"/>
  <c r="J87" i="8" a="1"/>
  <c r="J87" i="8" s="1"/>
  <c r="N87" i="1" a="1"/>
  <c r="N87" i="1" s="1"/>
  <c r="N142" i="14" a="1"/>
  <c r="N142" i="14" s="1"/>
  <c r="N87" i="14" a="1"/>
  <c r="N87" i="14" s="1"/>
  <c r="N142" i="13" a="1"/>
  <c r="N142" i="13" s="1"/>
  <c r="N87" i="13" a="1"/>
  <c r="N87" i="13" s="1"/>
  <c r="N142" i="9" a="1"/>
  <c r="N142" i="9" s="1"/>
  <c r="N87" i="9" a="1"/>
  <c r="N87" i="9" s="1"/>
  <c r="N142" i="8" a="1"/>
  <c r="N142" i="8" s="1"/>
  <c r="N87" i="8" a="1"/>
  <c r="N87" i="8" s="1"/>
  <c r="J162" i="14" a="1"/>
  <c r="J162" i="14" s="1"/>
  <c r="J89" i="14" a="1"/>
  <c r="J89" i="14" s="1"/>
  <c r="J162" i="13" a="1"/>
  <c r="J162" i="13" s="1"/>
  <c r="J89" i="13" a="1"/>
  <c r="J89" i="13" s="1"/>
  <c r="J162" i="9" a="1"/>
  <c r="J162" i="9" s="1"/>
  <c r="J89" i="9" a="1"/>
  <c r="J89" i="9" s="1"/>
  <c r="J89" i="8" a="1"/>
  <c r="J89" i="8" s="1"/>
  <c r="J162" i="8" a="1"/>
  <c r="J162" i="8" s="1"/>
  <c r="N162" i="14" a="1"/>
  <c r="N162" i="14" s="1"/>
  <c r="N89" i="14" a="1"/>
  <c r="N89" i="14" s="1"/>
  <c r="N162" i="13" a="1"/>
  <c r="N162" i="13" s="1"/>
  <c r="N89" i="13" a="1"/>
  <c r="N89" i="13" s="1"/>
  <c r="N162" i="9" a="1"/>
  <c r="N162" i="9" s="1"/>
  <c r="N89" i="9" a="1"/>
  <c r="N89" i="9" s="1"/>
  <c r="N89" i="8" a="1"/>
  <c r="N89" i="8" s="1"/>
  <c r="N162" i="8" a="1"/>
  <c r="N162" i="8" s="1"/>
  <c r="I88" i="14" a="1"/>
  <c r="I88" i="14" s="1"/>
  <c r="I152" i="14" a="1"/>
  <c r="I152" i="14" s="1"/>
  <c r="I88" i="13" a="1"/>
  <c r="I88" i="13" s="1"/>
  <c r="I152" i="13" a="1"/>
  <c r="I152" i="13" s="1"/>
  <c r="I152" i="8" a="1"/>
  <c r="I152" i="8" s="1"/>
  <c r="I88" i="8" a="1"/>
  <c r="I88" i="8" s="1"/>
  <c r="M88" i="1" a="1"/>
  <c r="M88" i="1" s="1"/>
  <c r="M88" i="14" a="1"/>
  <c r="M88" i="14" s="1"/>
  <c r="M152" i="14" a="1"/>
  <c r="M152" i="14" s="1"/>
  <c r="M88" i="13" a="1"/>
  <c r="M88" i="13" s="1"/>
  <c r="M152" i="13" a="1"/>
  <c r="M152" i="13" s="1"/>
  <c r="M152" i="9" a="1"/>
  <c r="M152" i="9" s="1"/>
  <c r="M88" i="9" a="1"/>
  <c r="M88" i="9" s="1"/>
  <c r="M152" i="8" a="1"/>
  <c r="M152" i="8" s="1"/>
  <c r="M88" i="8" a="1"/>
  <c r="M88" i="8" s="1"/>
  <c r="L83" i="14" a="1"/>
  <c r="L83" i="14" s="1"/>
  <c r="L151" i="14" a="1"/>
  <c r="L151" i="14" s="1"/>
  <c r="L151" i="13" a="1"/>
  <c r="L151" i="13" s="1"/>
  <c r="L83" i="13" a="1"/>
  <c r="L83" i="13" s="1"/>
  <c r="L151" i="9" a="1"/>
  <c r="L151" i="9" s="1"/>
  <c r="L83" i="9" a="1"/>
  <c r="L83" i="9" s="1"/>
  <c r="L83" i="8" a="1"/>
  <c r="L83" i="8" s="1"/>
  <c r="L151" i="8" a="1"/>
  <c r="L151" i="8" s="1"/>
  <c r="P83" i="14" a="1"/>
  <c r="P83" i="14" s="1"/>
  <c r="P151" i="14" a="1"/>
  <c r="P151" i="14" s="1"/>
  <c r="P83" i="13" a="1"/>
  <c r="P83" i="13" s="1"/>
  <c r="P151" i="13" a="1"/>
  <c r="P151" i="13" s="1"/>
  <c r="P151" i="9" a="1"/>
  <c r="P151" i="9" s="1"/>
  <c r="P83" i="9" a="1"/>
  <c r="P83" i="9" s="1"/>
  <c r="P83" i="8" a="1"/>
  <c r="P83" i="8" s="1"/>
  <c r="P151" i="8" a="1"/>
  <c r="P151" i="8" s="1"/>
  <c r="J147" i="14" a="1"/>
  <c r="J147" i="14" s="1"/>
  <c r="J81" i="14" a="1"/>
  <c r="J81" i="14" s="1"/>
  <c r="J147" i="13" a="1"/>
  <c r="J147" i="13" s="1"/>
  <c r="J81" i="13" a="1"/>
  <c r="J81" i="13" s="1"/>
  <c r="J147" i="9" a="1"/>
  <c r="J147" i="9" s="1"/>
  <c r="J81" i="9" a="1"/>
  <c r="J81" i="9" s="1"/>
  <c r="J147" i="8" a="1"/>
  <c r="J147" i="8" s="1"/>
  <c r="J81" i="8" a="1"/>
  <c r="J81" i="8" s="1"/>
  <c r="N147" i="14" a="1"/>
  <c r="N147" i="14" s="1"/>
  <c r="N81" i="14" a="1"/>
  <c r="N81" i="14" s="1"/>
  <c r="N147" i="13" a="1"/>
  <c r="N147" i="13" s="1"/>
  <c r="N81" i="13" a="1"/>
  <c r="N81" i="13" s="1"/>
  <c r="N147" i="9" a="1"/>
  <c r="N147" i="9" s="1"/>
  <c r="N81" i="9" a="1"/>
  <c r="N81" i="9" s="1"/>
  <c r="N147" i="8" a="1"/>
  <c r="N147" i="8" s="1"/>
  <c r="N81" i="8" a="1"/>
  <c r="N81" i="8" s="1"/>
  <c r="J161" i="14" a="1"/>
  <c r="J161" i="14" s="1"/>
  <c r="J85" i="14" a="1"/>
  <c r="J85" i="14" s="1"/>
  <c r="J161" i="13" a="1"/>
  <c r="J161" i="13" s="1"/>
  <c r="J85" i="13" a="1"/>
  <c r="J85" i="13" s="1"/>
  <c r="J161" i="9" a="1"/>
  <c r="J161" i="9" s="1"/>
  <c r="J85" i="9" a="1"/>
  <c r="J85" i="9" s="1"/>
  <c r="J161" i="8" a="1"/>
  <c r="J161" i="8" s="1"/>
  <c r="J85" i="8" a="1"/>
  <c r="J85" i="8" s="1"/>
  <c r="N161" i="14" a="1"/>
  <c r="N161" i="14" s="1"/>
  <c r="N85" i="14" a="1"/>
  <c r="N85" i="14" s="1"/>
  <c r="N161" i="13" a="1"/>
  <c r="N161" i="13" s="1"/>
  <c r="N85" i="13" a="1"/>
  <c r="N85" i="13" s="1"/>
  <c r="N161" i="9" a="1"/>
  <c r="N161" i="9" s="1"/>
  <c r="N85" i="9" a="1"/>
  <c r="N85" i="9" s="1"/>
  <c r="N161" i="8" a="1"/>
  <c r="N161" i="8" s="1"/>
  <c r="N85" i="8" a="1"/>
  <c r="N85" i="8" s="1"/>
  <c r="M153" i="1" a="1"/>
  <c r="M153" i="1" s="1"/>
  <c r="M153" i="14" a="1"/>
  <c r="M153" i="14" s="1"/>
  <c r="M86" i="14" a="1"/>
  <c r="M86" i="14" s="1"/>
  <c r="M153" i="13" a="1"/>
  <c r="M153" i="13" s="1"/>
  <c r="M86" i="13" a="1"/>
  <c r="M86" i="13" s="1"/>
  <c r="M153" i="9" a="1"/>
  <c r="M153" i="9" s="1"/>
  <c r="M86" i="9" a="1"/>
  <c r="M86" i="9" s="1"/>
  <c r="M86" i="8" a="1"/>
  <c r="M86" i="8" s="1"/>
  <c r="M153" i="8" a="1"/>
  <c r="M153" i="8" s="1"/>
  <c r="L146" i="14" a="1"/>
  <c r="L146" i="14" s="1"/>
  <c r="L80" i="14" a="1"/>
  <c r="L80" i="14" s="1"/>
  <c r="L146" i="13" a="1"/>
  <c r="L146" i="13" s="1"/>
  <c r="L80" i="13" a="1"/>
  <c r="L80" i="13" s="1"/>
  <c r="L146" i="9" a="1"/>
  <c r="L146" i="9" s="1"/>
  <c r="L80" i="9" a="1"/>
  <c r="L80" i="9" s="1"/>
  <c r="L146" i="8" a="1"/>
  <c r="L146" i="8" s="1"/>
  <c r="L80" i="8" a="1"/>
  <c r="L80" i="8" s="1"/>
  <c r="P146" i="14" a="1"/>
  <c r="P146" i="14" s="1"/>
  <c r="P80" i="14" a="1"/>
  <c r="P80" i="14" s="1"/>
  <c r="P146" i="13" a="1"/>
  <c r="P146" i="13" s="1"/>
  <c r="P80" i="13" a="1"/>
  <c r="P80" i="13" s="1"/>
  <c r="P146" i="9" a="1"/>
  <c r="P146" i="9" s="1"/>
  <c r="P80" i="9" a="1"/>
  <c r="P80" i="9" s="1"/>
  <c r="P146" i="8" a="1"/>
  <c r="P146" i="8" s="1"/>
  <c r="P80" i="8" a="1"/>
  <c r="P80" i="8" s="1"/>
  <c r="J97" i="14" a="1"/>
  <c r="J97" i="14" s="1"/>
  <c r="J163" i="14" a="1"/>
  <c r="J163" i="14" s="1"/>
  <c r="J111" i="14" a="1"/>
  <c r="J111" i="14" s="1"/>
  <c r="J163" i="13" a="1"/>
  <c r="J163" i="13" s="1"/>
  <c r="J111" i="13" a="1"/>
  <c r="J111" i="13" s="1"/>
  <c r="J97" i="13" a="1"/>
  <c r="J97" i="13" s="1"/>
  <c r="J111" i="9" a="1"/>
  <c r="J111" i="9" s="1"/>
  <c r="J163" i="9" a="1"/>
  <c r="J163" i="9" s="1"/>
  <c r="J97" i="9" a="1"/>
  <c r="J97" i="9" s="1"/>
  <c r="J111" i="8" a="1"/>
  <c r="J111" i="8" s="1"/>
  <c r="J97" i="8" a="1"/>
  <c r="J97" i="8" s="1"/>
  <c r="J163" i="8" a="1"/>
  <c r="J163" i="8" s="1"/>
  <c r="N97" i="14" a="1"/>
  <c r="N97" i="14" s="1"/>
  <c r="N111" i="14" a="1"/>
  <c r="N111" i="14" s="1"/>
  <c r="N163" i="14" a="1"/>
  <c r="N163" i="14" s="1"/>
  <c r="N111" i="13" a="1"/>
  <c r="N111" i="13" s="1"/>
  <c r="N163" i="13" a="1"/>
  <c r="N163" i="13" s="1"/>
  <c r="N97" i="13" a="1"/>
  <c r="N97" i="13" s="1"/>
  <c r="N111" i="9" a="1"/>
  <c r="N111" i="9" s="1"/>
  <c r="N163" i="9" a="1"/>
  <c r="N163" i="9" s="1"/>
  <c r="N97" i="9" a="1"/>
  <c r="N97" i="9" s="1"/>
  <c r="N111" i="8" a="1"/>
  <c r="N111" i="8" s="1"/>
  <c r="N97" i="8" a="1"/>
  <c r="N97" i="8" s="1"/>
  <c r="N163" i="8" a="1"/>
  <c r="N163" i="8" s="1"/>
  <c r="J154" i="14" a="1"/>
  <c r="J154" i="14" s="1"/>
  <c r="J74" i="14" a="1"/>
  <c r="J74" i="14" s="1"/>
  <c r="J74" i="13" a="1"/>
  <c r="J74" i="13" s="1"/>
  <c r="J154" i="13" a="1"/>
  <c r="J154" i="13" s="1"/>
  <c r="J154" i="9" a="1"/>
  <c r="J154" i="9" s="1"/>
  <c r="J74" i="9" a="1"/>
  <c r="J74" i="9" s="1"/>
  <c r="J74" i="8" a="1"/>
  <c r="J74" i="8" s="1"/>
  <c r="J154" i="8" a="1"/>
  <c r="J154" i="8" s="1"/>
  <c r="N154" i="14" a="1"/>
  <c r="N154" i="14" s="1"/>
  <c r="N74" i="14" a="1"/>
  <c r="N74" i="14" s="1"/>
  <c r="N154" i="13" a="1"/>
  <c r="N154" i="13" s="1"/>
  <c r="N74" i="13" a="1"/>
  <c r="N74" i="13" s="1"/>
  <c r="N154" i="9" a="1"/>
  <c r="N154" i="9" s="1"/>
  <c r="N74" i="9" a="1"/>
  <c r="N74" i="9" s="1"/>
  <c r="N74" i="8" a="1"/>
  <c r="N74" i="8" s="1"/>
  <c r="N154" i="8" a="1"/>
  <c r="N154" i="8" s="1"/>
  <c r="J75" i="1" a="1"/>
  <c r="J75" i="1" s="1"/>
  <c r="J75" i="14" a="1"/>
  <c r="J75" i="14" s="1"/>
  <c r="J76" i="14" a="1"/>
  <c r="J76" i="14" s="1"/>
  <c r="J76" i="13" a="1"/>
  <c r="J76" i="13" s="1"/>
  <c r="J75" i="13" a="1"/>
  <c r="J75" i="13" s="1"/>
  <c r="J156" i="9" a="1"/>
  <c r="J156" i="9" s="1"/>
  <c r="J76" i="9" a="1"/>
  <c r="J76" i="9" s="1"/>
  <c r="J75" i="9" a="1"/>
  <c r="J75" i="9" s="1"/>
  <c r="J156" i="8" a="1"/>
  <c r="J156" i="8" s="1"/>
  <c r="J76" i="8" a="1"/>
  <c r="J76" i="8" s="1"/>
  <c r="J75" i="8" a="1"/>
  <c r="J75" i="8" s="1"/>
  <c r="N75" i="14" a="1"/>
  <c r="N75" i="14" s="1"/>
  <c r="N76" i="14" a="1"/>
  <c r="N76" i="14" s="1"/>
  <c r="N75" i="13" a="1"/>
  <c r="N75" i="13" s="1"/>
  <c r="N76" i="13" a="1"/>
  <c r="N76" i="13" s="1"/>
  <c r="N156" i="9" a="1"/>
  <c r="N156" i="9" s="1"/>
  <c r="N76" i="9" a="1"/>
  <c r="N76" i="9" s="1"/>
  <c r="N75" i="9" a="1"/>
  <c r="N75" i="9" s="1"/>
  <c r="N156" i="8" a="1"/>
  <c r="N156" i="8" s="1"/>
  <c r="N76" i="8" a="1"/>
  <c r="N76" i="8" s="1"/>
  <c r="N75" i="8" a="1"/>
  <c r="N75" i="8" s="1"/>
  <c r="J139" i="1" a="1"/>
  <c r="J139" i="1" s="1"/>
  <c r="J139" i="9" a="1"/>
  <c r="J139" i="9" s="1"/>
  <c r="J140" i="9" s="1"/>
  <c r="J139" i="8" a="1"/>
  <c r="J139" i="8" s="1"/>
  <c r="N139" i="1" a="1"/>
  <c r="N139" i="1" s="1"/>
  <c r="N139" i="9" a="1"/>
  <c r="N139" i="9" s="1"/>
  <c r="N139" i="8" a="1"/>
  <c r="N139" i="8" s="1"/>
  <c r="K168" i="1" a="1"/>
  <c r="K168" i="1" s="1"/>
  <c r="I76" i="1" a="1"/>
  <c r="I76" i="1" s="1"/>
  <c r="K274" i="1" a="1"/>
  <c r="K274" i="1" s="1"/>
  <c r="K274" i="9" a="1"/>
  <c r="K274" i="9" s="1"/>
  <c r="K274" i="8" a="1"/>
  <c r="K274" i="8" s="1"/>
  <c r="O274" i="1" a="1"/>
  <c r="O274" i="1" s="1"/>
  <c r="O274" i="9" a="1"/>
  <c r="O274" i="9" s="1"/>
  <c r="O274" i="8" a="1"/>
  <c r="O274" i="8" s="1"/>
  <c r="K51" i="14" a="1"/>
  <c r="K51" i="14" s="1"/>
  <c r="K51" i="13" a="1"/>
  <c r="K51" i="13" s="1"/>
  <c r="K272" i="9" a="1"/>
  <c r="K272" i="9" s="1"/>
  <c r="K51" i="9" a="1"/>
  <c r="K51" i="9" s="1"/>
  <c r="K51" i="8" a="1"/>
  <c r="K51" i="8" s="1"/>
  <c r="K272" i="8" a="1"/>
  <c r="K272" i="8" s="1"/>
  <c r="O51" i="14" a="1"/>
  <c r="O51" i="14" s="1"/>
  <c r="O51" i="13" a="1"/>
  <c r="O51" i="13" s="1"/>
  <c r="O272" i="9" a="1"/>
  <c r="O272" i="9" s="1"/>
  <c r="O51" i="9" a="1"/>
  <c r="O51" i="9" s="1"/>
  <c r="O51" i="8" a="1"/>
  <c r="O51" i="8" s="1"/>
  <c r="O272" i="8" a="1"/>
  <c r="O272" i="8" s="1"/>
  <c r="I53" i="14" a="1"/>
  <c r="I53" i="14" s="1"/>
  <c r="I53" i="13" a="1"/>
  <c r="I53" i="13" s="1"/>
  <c r="I276" i="8" a="1"/>
  <c r="I276" i="8" s="1"/>
  <c r="I278" i="8" s="1"/>
  <c r="J278" i="8" s="1"/>
  <c r="K278" i="8" s="1"/>
  <c r="L278" i="8" s="1"/>
  <c r="I53" i="8" a="1"/>
  <c r="I53" i="8" s="1"/>
  <c r="M53" i="14" a="1"/>
  <c r="M53" i="14" s="1"/>
  <c r="M53" i="13" a="1"/>
  <c r="M53" i="13" s="1"/>
  <c r="M276" i="9" a="1"/>
  <c r="M276" i="9" s="1"/>
  <c r="M53" i="9" a="1"/>
  <c r="M53" i="9" s="1"/>
  <c r="M276" i="8" a="1"/>
  <c r="M276" i="8" s="1"/>
  <c r="M53" i="8" a="1"/>
  <c r="M53" i="8" s="1"/>
  <c r="Q53" i="14" a="1"/>
  <c r="Q53" i="14" s="1"/>
  <c r="Q53" i="13" a="1"/>
  <c r="Q53" i="13" s="1"/>
  <c r="Q276" i="9" a="1"/>
  <c r="Q276" i="9" s="1"/>
  <c r="Q53" i="9" a="1"/>
  <c r="Q53" i="9" s="1"/>
  <c r="Q276" i="8" a="1"/>
  <c r="Q276" i="8" s="1"/>
  <c r="Q53" i="8" a="1"/>
  <c r="Q53" i="8" s="1"/>
  <c r="I287" i="1"/>
  <c r="I287" i="14"/>
  <c r="I287" i="13"/>
  <c r="I287" i="8"/>
  <c r="M287" i="1"/>
  <c r="M287" i="14"/>
  <c r="M287" i="13"/>
  <c r="M287" i="9"/>
  <c r="M287" i="8"/>
  <c r="Q287" i="1"/>
  <c r="Q287" i="14"/>
  <c r="Q287" i="13"/>
  <c r="Q287" i="9"/>
  <c r="Q287" i="8"/>
  <c r="M288" i="14"/>
  <c r="M42" i="14" a="1"/>
  <c r="M42" i="14" s="1"/>
  <c r="M288" i="13"/>
  <c r="M42" i="13" a="1"/>
  <c r="M42" i="13" s="1"/>
  <c r="M288" i="9"/>
  <c r="M42" i="9" a="1"/>
  <c r="M42" i="9" s="1"/>
  <c r="M288" i="8"/>
  <c r="M42" i="8" a="1"/>
  <c r="M42" i="8" s="1"/>
  <c r="Q288" i="14"/>
  <c r="Q42" i="14" a="1"/>
  <c r="Q42" i="14" s="1"/>
  <c r="Q288" i="13"/>
  <c r="Q42" i="13" a="1"/>
  <c r="Q42" i="13" s="1"/>
  <c r="Q288" i="9"/>
  <c r="Q42" i="9" a="1"/>
  <c r="Q42" i="9" s="1"/>
  <c r="Q288" i="8"/>
  <c r="Q42" i="8" a="1"/>
  <c r="Q42" i="8" s="1"/>
  <c r="I255" i="1" a="1"/>
  <c r="I255" i="1" s="1"/>
  <c r="I255" i="8" a="1"/>
  <c r="I255" i="8" s="1"/>
  <c r="M255" i="1" a="1"/>
  <c r="M255" i="1" s="1"/>
  <c r="M255" i="9" a="1"/>
  <c r="M255" i="9" s="1"/>
  <c r="M255" i="8" a="1"/>
  <c r="M255" i="8" s="1"/>
  <c r="Q255" i="1" a="1"/>
  <c r="Q255" i="1" s="1"/>
  <c r="Q255" i="9" a="1"/>
  <c r="Q255" i="9" s="1"/>
  <c r="Q255" i="8" a="1"/>
  <c r="Q255" i="8" s="1"/>
  <c r="K226" i="1" a="1"/>
  <c r="K226" i="1" s="1"/>
  <c r="K226" i="14" a="1"/>
  <c r="K226" i="14" s="1"/>
  <c r="K226" i="13" a="1"/>
  <c r="K226" i="13" s="1"/>
  <c r="K226" i="8" a="1"/>
  <c r="K226" i="8" s="1"/>
  <c r="O226" i="1" a="1"/>
  <c r="O226" i="1" s="1"/>
  <c r="O226" i="14" a="1"/>
  <c r="O226" i="14" s="1"/>
  <c r="O226" i="13" a="1"/>
  <c r="O226" i="13" s="1"/>
  <c r="O226" i="8" a="1"/>
  <c r="O226" i="8" s="1"/>
  <c r="I195" i="1" a="1"/>
  <c r="I195" i="1" s="1"/>
  <c r="I195" i="8" a="1"/>
  <c r="I195" i="8" s="1"/>
  <c r="M195" i="1" a="1"/>
  <c r="M195" i="1" s="1"/>
  <c r="M195" i="9" a="1"/>
  <c r="M195" i="9" s="1"/>
  <c r="M196" i="9" s="1"/>
  <c r="M195" i="8" a="1"/>
  <c r="M195" i="8" s="1"/>
  <c r="Q195" i="1" a="1"/>
  <c r="Q195" i="1" s="1"/>
  <c r="Q195" i="9" a="1"/>
  <c r="Q195" i="9" s="1"/>
  <c r="Q196" i="9" s="1"/>
  <c r="Q195" i="8" a="1"/>
  <c r="Q195" i="8" s="1"/>
  <c r="K15" i="14" a="1"/>
  <c r="K15" i="14" s="1"/>
  <c r="K15" i="13" a="1"/>
  <c r="K15" i="13" s="1"/>
  <c r="K100" i="9" a="1"/>
  <c r="K100" i="9" s="1"/>
  <c r="K15" i="9" a="1"/>
  <c r="K15" i="9" s="1"/>
  <c r="K100" i="8" a="1"/>
  <c r="K100" i="8" s="1"/>
  <c r="K15" i="8" a="1"/>
  <c r="K15" i="8" s="1"/>
  <c r="O15" i="14" a="1"/>
  <c r="O15" i="14" s="1"/>
  <c r="O15" i="13" a="1"/>
  <c r="O15" i="13" s="1"/>
  <c r="O100" i="9" a="1"/>
  <c r="O100" i="9" s="1"/>
  <c r="O15" i="9" a="1"/>
  <c r="O15" i="9" s="1"/>
  <c r="O100" i="8" a="1"/>
  <c r="O100" i="8" s="1"/>
  <c r="O15" i="8" a="1"/>
  <c r="O15" i="8" s="1"/>
  <c r="I52" i="14" a="1"/>
  <c r="I52" i="14" s="1"/>
  <c r="I52" i="13" a="1"/>
  <c r="I52" i="13" s="1"/>
  <c r="I222" i="8" a="1"/>
  <c r="I222" i="8" s="1"/>
  <c r="I224" i="8" s="1"/>
  <c r="I52" i="8" a="1"/>
  <c r="I52" i="8" s="1"/>
  <c r="M52" i="14" a="1"/>
  <c r="M52" i="14" s="1"/>
  <c r="M52" i="13" a="1"/>
  <c r="M52" i="13" s="1"/>
  <c r="M222" i="9" a="1"/>
  <c r="M222" i="9" s="1"/>
  <c r="M52" i="9" a="1"/>
  <c r="M52" i="9" s="1"/>
  <c r="M222" i="8" a="1"/>
  <c r="M222" i="8" s="1"/>
  <c r="M52" i="8" a="1"/>
  <c r="M52" i="8" s="1"/>
  <c r="Q52" i="14" a="1"/>
  <c r="Q52" i="14" s="1"/>
  <c r="Q52" i="13" a="1"/>
  <c r="Q52" i="13" s="1"/>
  <c r="Q222" i="9" a="1"/>
  <c r="Q222" i="9" s="1"/>
  <c r="Q52" i="9" a="1"/>
  <c r="Q52" i="9" s="1"/>
  <c r="Q222" i="8" a="1"/>
  <c r="Q222" i="8" s="1"/>
  <c r="Q52" i="8" a="1"/>
  <c r="Q52" i="8" s="1"/>
  <c r="K207" i="1" a="1"/>
  <c r="K207" i="1" s="1"/>
  <c r="K207" i="14" a="1"/>
  <c r="K207" i="14" s="1"/>
  <c r="K207" i="13" a="1"/>
  <c r="K207" i="13" s="1"/>
  <c r="K207" i="8" a="1"/>
  <c r="K207" i="8" s="1"/>
  <c r="O207" i="1" a="1"/>
  <c r="O207" i="1" s="1"/>
  <c r="O207" i="14" a="1"/>
  <c r="O207" i="14" s="1"/>
  <c r="O207" i="13" a="1"/>
  <c r="O207" i="13" s="1"/>
  <c r="O207" i="8" a="1"/>
  <c r="O207" i="8" s="1"/>
  <c r="I197" i="1" a="1"/>
  <c r="I197" i="1" s="1"/>
  <c r="I197" i="14" a="1"/>
  <c r="I197" i="14" s="1"/>
  <c r="I197" i="13" a="1"/>
  <c r="I197" i="13" s="1"/>
  <c r="I197" i="8" a="1"/>
  <c r="I197" i="8" s="1"/>
  <c r="M197" i="1" a="1"/>
  <c r="M197" i="1" s="1"/>
  <c r="M197" i="14" a="1"/>
  <c r="M197" i="14" s="1"/>
  <c r="M197" i="13" a="1"/>
  <c r="M197" i="13" s="1"/>
  <c r="M197" i="9" a="1"/>
  <c r="M197" i="9" s="1"/>
  <c r="M197" i="8" a="1"/>
  <c r="M197" i="8" s="1"/>
  <c r="Q197" i="1" a="1"/>
  <c r="Q197" i="1" s="1"/>
  <c r="Q197" i="14" a="1"/>
  <c r="Q197" i="14" s="1"/>
  <c r="Q197" i="13" a="1"/>
  <c r="Q197" i="13" s="1"/>
  <c r="Q197" i="9" a="1"/>
  <c r="Q197" i="9" s="1"/>
  <c r="Q197" i="8" a="1"/>
  <c r="Q197" i="8" s="1"/>
  <c r="I102" i="14" a="1"/>
  <c r="I102" i="14" s="1"/>
  <c r="I16" i="14" a="1"/>
  <c r="I16" i="14" s="1"/>
  <c r="I102" i="13" a="1"/>
  <c r="I102" i="13" s="1"/>
  <c r="I16" i="13" a="1"/>
  <c r="I16" i="13" s="1"/>
  <c r="I102" i="8" a="1"/>
  <c r="I102" i="8" s="1"/>
  <c r="I16" i="8" a="1"/>
  <c r="I16" i="8" s="1"/>
  <c r="M16" i="1" a="1"/>
  <c r="M16" i="1" s="1"/>
  <c r="M102" i="14" a="1"/>
  <c r="M102" i="14" s="1"/>
  <c r="M16" i="14" a="1"/>
  <c r="M16" i="14" s="1"/>
  <c r="M102" i="13" a="1"/>
  <c r="M102" i="13" s="1"/>
  <c r="M16" i="13" a="1"/>
  <c r="M16" i="13" s="1"/>
  <c r="M102" i="9" a="1"/>
  <c r="M102" i="9" s="1"/>
  <c r="M16" i="9" a="1"/>
  <c r="M16" i="9" s="1"/>
  <c r="M102" i="8" a="1"/>
  <c r="M102" i="8" s="1"/>
  <c r="M16" i="8" a="1"/>
  <c r="M16" i="8" s="1"/>
  <c r="Q102" i="14" a="1"/>
  <c r="Q102" i="14" s="1"/>
  <c r="Q16" i="14" a="1"/>
  <c r="Q16" i="14" s="1"/>
  <c r="Q102" i="13" a="1"/>
  <c r="Q102" i="13" s="1"/>
  <c r="Q16" i="13" a="1"/>
  <c r="Q16" i="13" s="1"/>
  <c r="Q102" i="9" a="1"/>
  <c r="Q102" i="9" s="1"/>
  <c r="Q16" i="9" a="1"/>
  <c r="Q16" i="9" s="1"/>
  <c r="Q102" i="8" a="1"/>
  <c r="Q102" i="8" s="1"/>
  <c r="Q16" i="8" a="1"/>
  <c r="Q16" i="8" s="1"/>
  <c r="K183" i="1" a="1"/>
  <c r="K183" i="1" s="1"/>
  <c r="K183" i="9" a="1"/>
  <c r="K183" i="9" s="1"/>
  <c r="K183" i="8" a="1"/>
  <c r="K183" i="8" s="1"/>
  <c r="O183" i="1" a="1"/>
  <c r="O183" i="1" s="1"/>
  <c r="O183" i="9" a="1"/>
  <c r="O183" i="9" s="1"/>
  <c r="O183" i="8" a="1"/>
  <c r="O183" i="8" s="1"/>
  <c r="K184" i="1" a="1"/>
  <c r="K184" i="1" s="1"/>
  <c r="K184" i="14" a="1"/>
  <c r="K184" i="14" s="1"/>
  <c r="K184" i="13" a="1"/>
  <c r="K184" i="13" s="1"/>
  <c r="K184" i="8" a="1"/>
  <c r="K184" i="8" s="1"/>
  <c r="O184" i="1" a="1"/>
  <c r="O184" i="1" s="1"/>
  <c r="O184" i="14" a="1"/>
  <c r="O184" i="14" s="1"/>
  <c r="O184" i="13" a="1"/>
  <c r="O184" i="13" s="1"/>
  <c r="O184" i="8" a="1"/>
  <c r="O184" i="8" s="1"/>
  <c r="I192" i="1" a="1"/>
  <c r="I192" i="1" s="1"/>
  <c r="I192" i="8" a="1"/>
  <c r="I192" i="8" s="1"/>
  <c r="M192" i="1" a="1"/>
  <c r="M192" i="1" s="1"/>
  <c r="M194" i="1" s="1"/>
  <c r="M192" i="9" a="1"/>
  <c r="M192" i="9" s="1"/>
  <c r="M192" i="8" a="1"/>
  <c r="M192" i="8" s="1"/>
  <c r="Q192" i="1" a="1"/>
  <c r="Q192" i="1" s="1"/>
  <c r="Q194" i="1" s="1"/>
  <c r="Q192" i="9" a="1"/>
  <c r="Q192" i="9" s="1"/>
  <c r="Q192" i="8" a="1"/>
  <c r="Q192" i="8" s="1"/>
  <c r="K206" i="1" a="1"/>
  <c r="K206" i="1" s="1"/>
  <c r="K206" i="9" a="1"/>
  <c r="K206" i="9" s="1"/>
  <c r="K206" i="8" a="1"/>
  <c r="K206" i="8" s="1"/>
  <c r="O206" i="1" a="1"/>
  <c r="O206" i="1" s="1"/>
  <c r="O206" i="9" a="1"/>
  <c r="O206" i="9" s="1"/>
  <c r="O206" i="8" a="1"/>
  <c r="O206" i="8" s="1"/>
  <c r="K187" i="1" a="1"/>
  <c r="K187" i="1" s="1"/>
  <c r="N191" i="1" s="1"/>
  <c r="K187" i="9" a="1"/>
  <c r="K187" i="9" s="1"/>
  <c r="K187" i="8" a="1"/>
  <c r="K187" i="8" s="1"/>
  <c r="O187" i="1" a="1"/>
  <c r="O187" i="1" s="1"/>
  <c r="O187" i="9" a="1"/>
  <c r="O187" i="9" s="1"/>
  <c r="O187" i="8" a="1"/>
  <c r="O187" i="8" s="1"/>
  <c r="I189" i="1" a="1"/>
  <c r="I189" i="1" s="1"/>
  <c r="I189" i="14" a="1"/>
  <c r="I189" i="14" s="1"/>
  <c r="I192" i="14" s="1"/>
  <c r="I189" i="13" a="1"/>
  <c r="I189" i="13" s="1"/>
  <c r="I192" i="13" s="1"/>
  <c r="I189" i="8" a="1"/>
  <c r="I189" i="8" s="1"/>
  <c r="M189" i="1" a="1"/>
  <c r="M189" i="1" s="1"/>
  <c r="M189" i="14" a="1"/>
  <c r="M189" i="14" s="1"/>
  <c r="M192" i="14" s="1"/>
  <c r="M189" i="13" a="1"/>
  <c r="M189" i="13" s="1"/>
  <c r="M192" i="13" s="1"/>
  <c r="M189" i="9" a="1"/>
  <c r="M189" i="9" s="1"/>
  <c r="P193" i="9" s="1"/>
  <c r="M189" i="8" a="1"/>
  <c r="M189" i="8" s="1"/>
  <c r="Q189" i="1" a="1"/>
  <c r="Q189" i="1" s="1"/>
  <c r="Q189" i="14" a="1"/>
  <c r="Q189" i="14" s="1"/>
  <c r="Q192" i="14" s="1"/>
  <c r="Q189" i="13" a="1"/>
  <c r="Q189" i="13" s="1"/>
  <c r="Q192" i="13" s="1"/>
  <c r="Q189" i="9" a="1"/>
  <c r="Q189" i="9" s="1"/>
  <c r="Q189" i="8" a="1"/>
  <c r="Q189" i="8" s="1"/>
  <c r="J225" i="1" a="1"/>
  <c r="J225" i="1" s="1"/>
  <c r="J225" i="9" a="1"/>
  <c r="J225" i="9" s="1"/>
  <c r="J226" i="9" s="1"/>
  <c r="K226" i="9" s="1"/>
  <c r="L226" i="9" s="1"/>
  <c r="M226" i="9" s="1"/>
  <c r="J225" i="8" a="1"/>
  <c r="J225" i="8" s="1"/>
  <c r="I227" i="8" s="1"/>
  <c r="J227" i="8" s="1"/>
  <c r="K227" i="8" s="1"/>
  <c r="L227" i="8" s="1"/>
  <c r="M227" i="8" s="1"/>
  <c r="N225" i="1" a="1"/>
  <c r="N225" i="1" s="1"/>
  <c r="N225" i="9" a="1"/>
  <c r="N225" i="9" s="1"/>
  <c r="N225" i="8" a="1"/>
  <c r="N225" i="8" s="1"/>
  <c r="J196" i="1" a="1"/>
  <c r="J196" i="1" s="1"/>
  <c r="J196" i="14" a="1"/>
  <c r="J196" i="14" s="1"/>
  <c r="J196" i="13" a="1"/>
  <c r="J196" i="13" s="1"/>
  <c r="J196" i="8" a="1"/>
  <c r="J196" i="8" s="1"/>
  <c r="N196" i="1" a="1"/>
  <c r="N196" i="1" s="1"/>
  <c r="N196" i="14" a="1"/>
  <c r="N196" i="14" s="1"/>
  <c r="N196" i="13" a="1"/>
  <c r="N196" i="13" s="1"/>
  <c r="N196" i="8" a="1"/>
  <c r="N196" i="8" s="1"/>
  <c r="L230" i="1" a="1"/>
  <c r="L230" i="1" s="1"/>
  <c r="L230" i="9" a="1"/>
  <c r="L230" i="9" s="1"/>
  <c r="L230" i="8" a="1"/>
  <c r="L230" i="8" s="1"/>
  <c r="P230" i="1" a="1"/>
  <c r="P230" i="1" s="1"/>
  <c r="P230" i="9" a="1"/>
  <c r="P230" i="9" s="1"/>
  <c r="P230" i="8" a="1"/>
  <c r="P230" i="8" s="1"/>
  <c r="J55" i="1" a="1"/>
  <c r="J55" i="1" s="1"/>
  <c r="J231" i="14" a="1"/>
  <c r="J231" i="14" s="1"/>
  <c r="J55" i="14" a="1"/>
  <c r="J55" i="14" s="1"/>
  <c r="J231" i="13" a="1"/>
  <c r="J231" i="13" s="1"/>
  <c r="J55" i="13" a="1"/>
  <c r="J55" i="13" s="1"/>
  <c r="J55" i="9" a="1"/>
  <c r="J55" i="9" s="1"/>
  <c r="J231" i="8" a="1"/>
  <c r="J231" i="8" s="1"/>
  <c r="J55" i="8" a="1"/>
  <c r="J55" i="8" s="1"/>
  <c r="N55" i="1" a="1"/>
  <c r="N55" i="1" s="1"/>
  <c r="N231" i="14" a="1"/>
  <c r="N231" i="14" s="1"/>
  <c r="N55" i="14" a="1"/>
  <c r="N55" i="14" s="1"/>
  <c r="N231" i="13" a="1"/>
  <c r="N231" i="13" s="1"/>
  <c r="N55" i="13" a="1"/>
  <c r="N55" i="13" s="1"/>
  <c r="N55" i="9" a="1"/>
  <c r="N55" i="9" s="1"/>
  <c r="N231" i="8" a="1"/>
  <c r="N231" i="8" s="1"/>
  <c r="N55" i="8" a="1"/>
  <c r="N55" i="8" s="1"/>
  <c r="L54" i="1" a="1"/>
  <c r="L54" i="1" s="1"/>
  <c r="L54" i="14" a="1"/>
  <c r="L54" i="14" s="1"/>
  <c r="L54" i="13" a="1"/>
  <c r="L54" i="13" s="1"/>
  <c r="L228" i="9" a="1"/>
  <c r="L228" i="9" s="1"/>
  <c r="L54" i="9" a="1"/>
  <c r="L54" i="9" s="1"/>
  <c r="L54" i="8" a="1"/>
  <c r="L54" i="8" s="1"/>
  <c r="L228" i="8" a="1"/>
  <c r="L228" i="8" s="1"/>
  <c r="P54" i="1" a="1"/>
  <c r="P54" i="1" s="1"/>
  <c r="P54" i="14" a="1"/>
  <c r="P54" i="14" s="1"/>
  <c r="P54" i="13" a="1"/>
  <c r="P54" i="13" s="1"/>
  <c r="P228" i="9" a="1"/>
  <c r="P228" i="9" s="1"/>
  <c r="P54" i="9" a="1"/>
  <c r="P54" i="9" s="1"/>
  <c r="P54" i="8" a="1"/>
  <c r="P54" i="8" s="1"/>
  <c r="P228" i="8" a="1"/>
  <c r="P228" i="8" s="1"/>
  <c r="L108" i="14" a="1"/>
  <c r="L108" i="14" s="1"/>
  <c r="L62" i="14" a="1"/>
  <c r="L62" i="14" s="1"/>
  <c r="L18" i="14" a="1"/>
  <c r="L18" i="14" s="1"/>
  <c r="L108" i="13" a="1"/>
  <c r="L108" i="13" s="1"/>
  <c r="L18" i="13" a="1"/>
  <c r="L18" i="13" s="1"/>
  <c r="L62" i="13" a="1"/>
  <c r="L62" i="13" s="1"/>
  <c r="L108" i="9" a="1"/>
  <c r="L108" i="9" s="1"/>
  <c r="L18" i="9" a="1"/>
  <c r="L18" i="9" s="1"/>
  <c r="L62" i="9" a="1"/>
  <c r="L62" i="9" s="1"/>
  <c r="L108" i="8" a="1"/>
  <c r="L108" i="8" s="1"/>
  <c r="L62" i="8" a="1"/>
  <c r="L62" i="8" s="1"/>
  <c r="L18" i="8" a="1"/>
  <c r="L18" i="8" s="1"/>
  <c r="P108" i="14" a="1"/>
  <c r="P108" i="14" s="1"/>
  <c r="P62" i="14" a="1"/>
  <c r="P62" i="14" s="1"/>
  <c r="P18" i="14" a="1"/>
  <c r="P18" i="14" s="1"/>
  <c r="P108" i="13" a="1"/>
  <c r="P108" i="13" s="1"/>
  <c r="P18" i="13" a="1"/>
  <c r="P18" i="13" s="1"/>
  <c r="P62" i="13" a="1"/>
  <c r="P62" i="13" s="1"/>
  <c r="P108" i="9" a="1"/>
  <c r="P108" i="9" s="1"/>
  <c r="P18" i="9" a="1"/>
  <c r="P18" i="9" s="1"/>
  <c r="P62" i="9" a="1"/>
  <c r="P62" i="9" s="1"/>
  <c r="P62" i="8" a="1"/>
  <c r="P62" i="8" s="1"/>
  <c r="P108" i="8" a="1"/>
  <c r="P108" i="8" s="1"/>
  <c r="P18" i="8" a="1"/>
  <c r="P18" i="8" s="1"/>
  <c r="L233" i="1" a="1"/>
  <c r="L233" i="1" s="1"/>
  <c r="L233" i="9" a="1"/>
  <c r="L233" i="9" s="1"/>
  <c r="L233" i="8" a="1"/>
  <c r="L233" i="8" s="1"/>
  <c r="P233" i="1" a="1"/>
  <c r="P233" i="1" s="1"/>
  <c r="P233" i="9" a="1"/>
  <c r="P233" i="9" s="1"/>
  <c r="P233" i="8" a="1"/>
  <c r="P233" i="8" s="1"/>
  <c r="J200" i="1" a="1"/>
  <c r="J200" i="1" s="1"/>
  <c r="J200" i="14" a="1"/>
  <c r="J200" i="14" s="1"/>
  <c r="J200" i="13" a="1"/>
  <c r="J200" i="13" s="1"/>
  <c r="J200" i="9" a="1"/>
  <c r="J200" i="9" s="1"/>
  <c r="J200" i="8" a="1"/>
  <c r="J200" i="8" s="1"/>
  <c r="N200" i="1" a="1"/>
  <c r="N200" i="1" s="1"/>
  <c r="N200" i="14" a="1"/>
  <c r="N200" i="14" s="1"/>
  <c r="N200" i="13" a="1"/>
  <c r="N200" i="13" s="1"/>
  <c r="N200" i="9" a="1"/>
  <c r="N200" i="9" s="1"/>
  <c r="N200" i="8" a="1"/>
  <c r="N200" i="8" s="1"/>
  <c r="L235" i="1" a="1"/>
  <c r="L235" i="1" s="1"/>
  <c r="L235" i="9" a="1"/>
  <c r="L235" i="9" s="1"/>
  <c r="L235" i="8" a="1"/>
  <c r="L235" i="8" s="1"/>
  <c r="P235" i="1" a="1"/>
  <c r="P235" i="1" s="1"/>
  <c r="P235" i="9" a="1"/>
  <c r="P235" i="9" s="1"/>
  <c r="P235" i="8" a="1"/>
  <c r="P235" i="8" s="1"/>
  <c r="L171" i="1" a="1"/>
  <c r="L171" i="1" s="1"/>
  <c r="L171" i="14" a="1"/>
  <c r="L171" i="14" s="1"/>
  <c r="L122" i="14" a="1"/>
  <c r="L122" i="14" s="1"/>
  <c r="L122" i="13" a="1"/>
  <c r="L122" i="13" s="1"/>
  <c r="L171" i="13" a="1"/>
  <c r="L171" i="13" s="1"/>
  <c r="L122" i="9" a="1"/>
  <c r="L122" i="9" s="1"/>
  <c r="L171" i="9" a="1"/>
  <c r="L171" i="9" s="1"/>
  <c r="L122" i="8" a="1"/>
  <c r="L122" i="8" s="1"/>
  <c r="L171" i="8" a="1"/>
  <c r="L171" i="8" s="1"/>
  <c r="P122" i="1" a="1"/>
  <c r="P122" i="1" s="1"/>
  <c r="P171" i="14" a="1"/>
  <c r="P171" i="14" s="1"/>
  <c r="P122" i="14" a="1"/>
  <c r="P122" i="14" s="1"/>
  <c r="P171" i="13" a="1"/>
  <c r="P171" i="13" s="1"/>
  <c r="P122" i="13" a="1"/>
  <c r="P122" i="13" s="1"/>
  <c r="P122" i="9" a="1"/>
  <c r="P122" i="9" s="1"/>
  <c r="P171" i="9" a="1"/>
  <c r="P171" i="9" s="1"/>
  <c r="P122" i="8" a="1"/>
  <c r="P122" i="8" s="1"/>
  <c r="P171" i="8" a="1"/>
  <c r="P171" i="8" s="1"/>
  <c r="J199" i="1" a="1"/>
  <c r="J199" i="1" s="1"/>
  <c r="J199" i="14" a="1"/>
  <c r="J199" i="14" s="1"/>
  <c r="J199" i="13" a="1"/>
  <c r="J199" i="13" s="1"/>
  <c r="J199" i="9" a="1"/>
  <c r="J199" i="9" s="1"/>
  <c r="J199" i="8" a="1"/>
  <c r="J199" i="8" s="1"/>
  <c r="N199" i="1" a="1"/>
  <c r="N199" i="1" s="1"/>
  <c r="N199" i="14" a="1"/>
  <c r="N199" i="14" s="1"/>
  <c r="N199" i="13" a="1"/>
  <c r="N199" i="13" s="1"/>
  <c r="N199" i="9" a="1"/>
  <c r="N199" i="9" s="1"/>
  <c r="N199" i="8" a="1"/>
  <c r="N199" i="8" s="1"/>
  <c r="J13" i="1" a="1"/>
  <c r="J13" i="1" s="1"/>
  <c r="J236" i="14" a="1"/>
  <c r="J236" i="14" s="1"/>
  <c r="J13" i="14" a="1"/>
  <c r="J13" i="14" s="1"/>
  <c r="J236" i="13" a="1"/>
  <c r="J236" i="13" s="1"/>
  <c r="J13" i="13" a="1"/>
  <c r="J13" i="13" s="1"/>
  <c r="J13" i="9" a="1"/>
  <c r="J13" i="9" s="1"/>
  <c r="J236" i="8" a="1"/>
  <c r="J236" i="8" s="1"/>
  <c r="J13" i="8" a="1"/>
  <c r="J13" i="8" s="1"/>
  <c r="N13" i="1" a="1"/>
  <c r="N13" i="1" s="1"/>
  <c r="N236" i="14" a="1"/>
  <c r="N236" i="14" s="1"/>
  <c r="N13" i="14" a="1"/>
  <c r="N13" i="14" s="1"/>
  <c r="N236" i="13" a="1"/>
  <c r="N236" i="13" s="1"/>
  <c r="N13" i="13" a="1"/>
  <c r="N13" i="13" s="1"/>
  <c r="N13" i="9" a="1"/>
  <c r="N13" i="9" s="1"/>
  <c r="N236" i="8" a="1"/>
  <c r="N236" i="8" s="1"/>
  <c r="N13" i="8" a="1"/>
  <c r="N13" i="8" s="1"/>
  <c r="L286" i="14"/>
  <c r="L126" i="14" a="1"/>
  <c r="L126" i="14" s="1"/>
  <c r="L57" i="14" a="1"/>
  <c r="L57" i="14" s="1"/>
  <c r="L11" i="14" a="1"/>
  <c r="L11" i="14" s="1"/>
  <c r="L126" i="13" a="1"/>
  <c r="L126" i="13" s="1"/>
  <c r="L286" i="13"/>
  <c r="L57" i="13" a="1"/>
  <c r="L57" i="13" s="1"/>
  <c r="L11" i="13" a="1"/>
  <c r="L11" i="13" s="1"/>
  <c r="L286" i="9"/>
  <c r="L11" i="9" a="1"/>
  <c r="L11" i="9" s="1"/>
  <c r="L57" i="9" a="1"/>
  <c r="L57" i="9" s="1"/>
  <c r="L286" i="8"/>
  <c r="L126" i="8" a="1"/>
  <c r="L126" i="8" s="1"/>
  <c r="L57" i="8" a="1"/>
  <c r="L57" i="8" s="1"/>
  <c r="L11" i="8" a="1"/>
  <c r="L11" i="8" s="1"/>
  <c r="P286" i="14"/>
  <c r="P126" i="14" a="1"/>
  <c r="P126" i="14" s="1"/>
  <c r="P57" i="14" a="1"/>
  <c r="P57" i="14" s="1"/>
  <c r="P11" i="14" a="1"/>
  <c r="P11" i="14" s="1"/>
  <c r="P126" i="13" a="1"/>
  <c r="P126" i="13" s="1"/>
  <c r="P286" i="13"/>
  <c r="P57" i="13" a="1"/>
  <c r="P57" i="13" s="1"/>
  <c r="P11" i="13" a="1"/>
  <c r="P11" i="13" s="1"/>
  <c r="P286" i="9"/>
  <c r="P11" i="9" a="1"/>
  <c r="P11" i="9" s="1"/>
  <c r="P57" i="9" a="1"/>
  <c r="P57" i="9" s="1"/>
  <c r="P286" i="8"/>
  <c r="P126" i="8" a="1"/>
  <c r="P126" i="8" s="1"/>
  <c r="P57" i="8" a="1"/>
  <c r="P57" i="8" s="1"/>
  <c r="P11" i="8" a="1"/>
  <c r="P11" i="8" s="1"/>
  <c r="L198" i="1" a="1"/>
  <c r="L198" i="1" s="1"/>
  <c r="L198" i="14" a="1"/>
  <c r="L198" i="14" s="1"/>
  <c r="L198" i="13" a="1"/>
  <c r="L198" i="13" s="1"/>
  <c r="L198" i="9" a="1"/>
  <c r="L198" i="9" s="1"/>
  <c r="L198" i="8" a="1"/>
  <c r="L198" i="8" s="1"/>
  <c r="Q198" i="1" a="1"/>
  <c r="Q198" i="1" s="1"/>
  <c r="Q198" i="14" a="1"/>
  <c r="Q198" i="14" s="1"/>
  <c r="Q198" i="13" a="1"/>
  <c r="Q198" i="13" s="1"/>
  <c r="Q198" i="9" a="1"/>
  <c r="Q198" i="9" s="1"/>
  <c r="Q198" i="8" a="1"/>
  <c r="Q198" i="8" s="1"/>
  <c r="K12" i="14" a="1"/>
  <c r="K12" i="14" s="1"/>
  <c r="K12" i="13" a="1"/>
  <c r="K12" i="13" s="1"/>
  <c r="K243" i="9" a="1"/>
  <c r="K243" i="9" s="1"/>
  <c r="K12" i="9" a="1"/>
  <c r="K12" i="9" s="1"/>
  <c r="K243" i="8" a="1"/>
  <c r="K243" i="8" s="1"/>
  <c r="K12" i="8" a="1"/>
  <c r="K12" i="8" s="1"/>
  <c r="O12" i="14" a="1"/>
  <c r="O12" i="14" s="1"/>
  <c r="O12" i="13" a="1"/>
  <c r="O12" i="13" s="1"/>
  <c r="O243" i="9" a="1"/>
  <c r="O243" i="9" s="1"/>
  <c r="O12" i="9" a="1"/>
  <c r="O12" i="9" s="1"/>
  <c r="O243" i="8" a="1"/>
  <c r="O243" i="8" s="1"/>
  <c r="O12" i="8" a="1"/>
  <c r="O12" i="8" s="1"/>
  <c r="K107" i="14" a="1"/>
  <c r="K107" i="14" s="1"/>
  <c r="K61" i="14" a="1"/>
  <c r="K61" i="14" s="1"/>
  <c r="K17" i="14" a="1"/>
  <c r="K17" i="14" s="1"/>
  <c r="K107" i="13" a="1"/>
  <c r="K107" i="13" s="1"/>
  <c r="K17" i="13" a="1"/>
  <c r="K17" i="13" s="1"/>
  <c r="K61" i="13" a="1"/>
  <c r="K61" i="13" s="1"/>
  <c r="K107" i="9" a="1"/>
  <c r="K107" i="9" s="1"/>
  <c r="K61" i="9" a="1"/>
  <c r="K61" i="9" s="1"/>
  <c r="K17" i="9" a="1"/>
  <c r="K17" i="9" s="1"/>
  <c r="K61" i="8" a="1"/>
  <c r="K61" i="8" s="1"/>
  <c r="K107" i="8" a="1"/>
  <c r="K107" i="8" s="1"/>
  <c r="K17" i="8" a="1"/>
  <c r="K17" i="8" s="1"/>
  <c r="O107" i="14" a="1"/>
  <c r="O107" i="14" s="1"/>
  <c r="O61" i="14" a="1"/>
  <c r="O61" i="14" s="1"/>
  <c r="O17" i="14" a="1"/>
  <c r="O17" i="14" s="1"/>
  <c r="O107" i="13" a="1"/>
  <c r="O107" i="13" s="1"/>
  <c r="O61" i="13" a="1"/>
  <c r="O61" i="13" s="1"/>
  <c r="O17" i="13" a="1"/>
  <c r="O17" i="13" s="1"/>
  <c r="O107" i="9" a="1"/>
  <c r="O107" i="9" s="1"/>
  <c r="O61" i="9" a="1"/>
  <c r="O61" i="9" s="1"/>
  <c r="O17" i="9" a="1"/>
  <c r="O17" i="9" s="1"/>
  <c r="O107" i="8" a="1"/>
  <c r="O107" i="8" s="1"/>
  <c r="O61" i="8" a="1"/>
  <c r="O61" i="8" s="1"/>
  <c r="O17" i="8" a="1"/>
  <c r="O17" i="8" s="1"/>
  <c r="K174" i="14" a="1"/>
  <c r="K174" i="14" s="1"/>
  <c r="K120" i="14" a="1"/>
  <c r="K120" i="14" s="1"/>
  <c r="K174" i="13" a="1"/>
  <c r="K174" i="13" s="1"/>
  <c r="K120" i="13" a="1"/>
  <c r="K120" i="13" s="1"/>
  <c r="K174" i="9" a="1"/>
  <c r="K174" i="9" s="1"/>
  <c r="K120" i="9" a="1"/>
  <c r="K120" i="9" s="1"/>
  <c r="K120" i="8" a="1"/>
  <c r="K120" i="8" s="1"/>
  <c r="K174" i="8" a="1"/>
  <c r="K174" i="8" s="1"/>
  <c r="O174" i="14" a="1"/>
  <c r="O174" i="14" s="1"/>
  <c r="O120" i="14" a="1"/>
  <c r="O120" i="14" s="1"/>
  <c r="O120" i="13" a="1"/>
  <c r="O120" i="13" s="1"/>
  <c r="O174" i="13" a="1"/>
  <c r="O174" i="13" s="1"/>
  <c r="O174" i="9" a="1"/>
  <c r="O174" i="9" s="1"/>
  <c r="O120" i="9" a="1"/>
  <c r="O120" i="9" s="1"/>
  <c r="O120" i="8" a="1"/>
  <c r="O120" i="8" s="1"/>
  <c r="O174" i="8" a="1"/>
  <c r="O174" i="8" s="1"/>
  <c r="L84" i="1" a="1"/>
  <c r="L84" i="1" s="1"/>
  <c r="L84" i="14" a="1"/>
  <c r="L84" i="14" s="1"/>
  <c r="L84" i="13" a="1"/>
  <c r="L84" i="13" s="1"/>
  <c r="L84" i="9" a="1"/>
  <c r="L84" i="9" s="1"/>
  <c r="L84" i="8" a="1"/>
  <c r="L84" i="8" s="1"/>
  <c r="P84" i="1" a="1"/>
  <c r="P84" i="1" s="1"/>
  <c r="P84" i="14" a="1"/>
  <c r="P84" i="14" s="1"/>
  <c r="P84" i="13" a="1"/>
  <c r="P84" i="13" s="1"/>
  <c r="P84" i="9" a="1"/>
  <c r="P84" i="9" s="1"/>
  <c r="P84" i="8" a="1"/>
  <c r="P84" i="8" s="1"/>
  <c r="J290" i="1"/>
  <c r="J290" i="14"/>
  <c r="J290" i="13"/>
  <c r="J238" i="9" a="1"/>
  <c r="J238" i="9" s="1"/>
  <c r="J239" i="9" s="1"/>
  <c r="J290" i="9"/>
  <c r="J238" i="8" a="1"/>
  <c r="J238" i="8" s="1"/>
  <c r="J290" i="8"/>
  <c r="N290" i="1"/>
  <c r="N290" i="14"/>
  <c r="N290" i="13"/>
  <c r="N290" i="9"/>
  <c r="N238" i="9" a="1"/>
  <c r="N238" i="9" s="1"/>
  <c r="N238" i="8" a="1"/>
  <c r="N238" i="8" s="1"/>
  <c r="N290" i="8"/>
  <c r="J67" i="1" a="1"/>
  <c r="J67" i="1" s="1"/>
  <c r="J67" i="14" a="1"/>
  <c r="J67" i="14" s="1"/>
  <c r="J67" i="13" a="1"/>
  <c r="J67" i="13" s="1"/>
  <c r="J67" i="9" a="1"/>
  <c r="J67" i="9" s="1"/>
  <c r="J67" i="8" a="1"/>
  <c r="J67" i="8" s="1"/>
  <c r="N67" i="1" a="1"/>
  <c r="N67" i="1" s="1"/>
  <c r="N67" i="14" a="1"/>
  <c r="N67" i="14" s="1"/>
  <c r="N67" i="13" a="1"/>
  <c r="N67" i="13" s="1"/>
  <c r="N67" i="9" a="1"/>
  <c r="N67" i="9" s="1"/>
  <c r="N67" i="8" a="1"/>
  <c r="N67" i="8" s="1"/>
  <c r="L73" i="1" a="1"/>
  <c r="L73" i="1" s="1"/>
  <c r="L73" i="14" a="1"/>
  <c r="L73" i="14" s="1"/>
  <c r="L73" i="13" a="1"/>
  <c r="L73" i="13" s="1"/>
  <c r="L73" i="9" a="1"/>
  <c r="L73" i="9" s="1"/>
  <c r="L73" i="8" a="1"/>
  <c r="L73" i="8" s="1"/>
  <c r="P73" i="1" a="1"/>
  <c r="P73" i="1" s="1"/>
  <c r="P73" i="14" a="1"/>
  <c r="P73" i="14" s="1"/>
  <c r="P73" i="13" a="1"/>
  <c r="P73" i="13" s="1"/>
  <c r="P73" i="9" a="1"/>
  <c r="P73" i="9" s="1"/>
  <c r="P73" i="8" a="1"/>
  <c r="P73" i="8" s="1"/>
  <c r="J241" i="1" a="1"/>
  <c r="J241" i="1" s="1"/>
  <c r="J241" i="14" a="1"/>
  <c r="J241" i="14" s="1"/>
  <c r="J241" i="13" a="1"/>
  <c r="J241" i="13" s="1"/>
  <c r="J241" i="9" a="1"/>
  <c r="J241" i="9" s="1"/>
  <c r="J241" i="8" a="1"/>
  <c r="J241" i="8" s="1"/>
  <c r="N241" i="1" a="1"/>
  <c r="N241" i="1" s="1"/>
  <c r="N241" i="14" a="1"/>
  <c r="N241" i="14" s="1"/>
  <c r="N241" i="13" a="1"/>
  <c r="N241" i="13" s="1"/>
  <c r="N241" i="9" a="1"/>
  <c r="N241" i="9" s="1"/>
  <c r="N241" i="8" a="1"/>
  <c r="N241" i="8" s="1"/>
  <c r="L253" i="14" a="1"/>
  <c r="L253" i="14" s="1"/>
  <c r="L5" i="14" a="1"/>
  <c r="L5" i="14" s="1"/>
  <c r="L253" i="13" a="1"/>
  <c r="L253" i="13" s="1"/>
  <c r="L5" i="13" a="1"/>
  <c r="L5" i="13" s="1"/>
  <c r="L5" i="9" a="1"/>
  <c r="L5" i="9" s="1"/>
  <c r="L253" i="8" a="1"/>
  <c r="L253" i="8" s="1"/>
  <c r="L5" i="8" a="1"/>
  <c r="L5" i="8" s="1"/>
  <c r="P253" i="14" a="1"/>
  <c r="P253" i="14" s="1"/>
  <c r="P5" i="14" a="1"/>
  <c r="P5" i="14" s="1"/>
  <c r="P253" i="13" a="1"/>
  <c r="P253" i="13" s="1"/>
  <c r="P5" i="13" a="1"/>
  <c r="P5" i="13" s="1"/>
  <c r="P5" i="9" a="1"/>
  <c r="P5" i="9" s="1"/>
  <c r="P253" i="8" a="1"/>
  <c r="P253" i="8" s="1"/>
  <c r="P5" i="8" a="1"/>
  <c r="P5" i="8" s="1"/>
  <c r="J64" i="1" a="1"/>
  <c r="J64" i="1" s="1"/>
  <c r="J64" i="9" a="1"/>
  <c r="J64" i="9" s="1"/>
  <c r="J64" i="8" a="1"/>
  <c r="J64" i="8" s="1"/>
  <c r="N64" i="1" a="1"/>
  <c r="N64" i="1" s="1"/>
  <c r="N64" i="9" a="1"/>
  <c r="N64" i="9" s="1"/>
  <c r="N64" i="8" a="1"/>
  <c r="N64" i="8" s="1"/>
  <c r="L22" i="1" a="1"/>
  <c r="L22" i="1" s="1"/>
  <c r="L109" i="14" a="1"/>
  <c r="L109" i="14" s="1"/>
  <c r="L22" i="14" a="1"/>
  <c r="L22" i="14" s="1"/>
  <c r="L109" i="13" a="1"/>
  <c r="L109" i="13" s="1"/>
  <c r="L22" i="13" a="1"/>
  <c r="L22" i="13" s="1"/>
  <c r="L109" i="9" a="1"/>
  <c r="L109" i="9" s="1"/>
  <c r="L22" i="9" a="1"/>
  <c r="L22" i="9" s="1"/>
  <c r="L109" i="8" a="1"/>
  <c r="L109" i="8" s="1"/>
  <c r="L22" i="8" a="1"/>
  <c r="L22" i="8" s="1"/>
  <c r="P109" i="14" a="1"/>
  <c r="P109" i="14" s="1"/>
  <c r="P22" i="14" a="1"/>
  <c r="P22" i="14" s="1"/>
  <c r="P109" i="13" a="1"/>
  <c r="P109" i="13" s="1"/>
  <c r="P22" i="13" a="1"/>
  <c r="P22" i="13" s="1"/>
  <c r="P109" i="9" a="1"/>
  <c r="P109" i="9" s="1"/>
  <c r="P22" i="9" a="1"/>
  <c r="P22" i="9" s="1"/>
  <c r="P109" i="8" a="1"/>
  <c r="P109" i="8" s="1"/>
  <c r="P22" i="8" a="1"/>
  <c r="P22" i="8" s="1"/>
  <c r="J250" i="1" a="1"/>
  <c r="J250" i="1" s="1"/>
  <c r="J250" i="14" a="1"/>
  <c r="J250" i="14" s="1"/>
  <c r="J250" i="13" a="1"/>
  <c r="J250" i="13" s="1"/>
  <c r="J250" i="9" a="1"/>
  <c r="J250" i="9" s="1"/>
  <c r="J253" i="9" s="1"/>
  <c r="K253" i="9" s="1"/>
  <c r="L253" i="9" s="1"/>
  <c r="M253" i="9" s="1"/>
  <c r="J250" i="8" a="1"/>
  <c r="J250" i="8" s="1"/>
  <c r="N250" i="1" a="1"/>
  <c r="N250" i="1" s="1"/>
  <c r="N250" i="14" a="1"/>
  <c r="N250" i="14" s="1"/>
  <c r="N250" i="13" a="1"/>
  <c r="N250" i="13" s="1"/>
  <c r="N250" i="9" a="1"/>
  <c r="N250" i="9" s="1"/>
  <c r="N250" i="8" a="1"/>
  <c r="N250" i="8" s="1"/>
  <c r="L285" i="14"/>
  <c r="L56" i="14" a="1"/>
  <c r="L56" i="14" s="1"/>
  <c r="L10" i="14" a="1"/>
  <c r="L10" i="14" s="1"/>
  <c r="L285" i="13"/>
  <c r="L56" i="13" a="1"/>
  <c r="L56" i="13" s="1"/>
  <c r="L10" i="13" a="1"/>
  <c r="L10" i="13" s="1"/>
  <c r="L285" i="9"/>
  <c r="L10" i="9" a="1"/>
  <c r="L10" i="9" s="1"/>
  <c r="L56" i="9" a="1"/>
  <c r="L56" i="9" s="1"/>
  <c r="L285" i="8"/>
  <c r="L56" i="8" a="1"/>
  <c r="L56" i="8" s="1"/>
  <c r="L10" i="8" a="1"/>
  <c r="L10" i="8" s="1"/>
  <c r="P285" i="14"/>
  <c r="P56" i="14" a="1"/>
  <c r="P56" i="14" s="1"/>
  <c r="P10" i="14" a="1"/>
  <c r="P10" i="14" s="1"/>
  <c r="P285" i="13"/>
  <c r="P56" i="13" a="1"/>
  <c r="P56" i="13" s="1"/>
  <c r="P10" i="13" a="1"/>
  <c r="P10" i="13" s="1"/>
  <c r="P285" i="9"/>
  <c r="P10" i="9" a="1"/>
  <c r="P10" i="9" s="1"/>
  <c r="P56" i="9" a="1"/>
  <c r="P56" i="9" s="1"/>
  <c r="P285" i="8"/>
  <c r="P56" i="8" a="1"/>
  <c r="P56" i="8" s="1"/>
  <c r="P10" i="8" a="1"/>
  <c r="P10" i="8" s="1"/>
  <c r="J244" i="14" a="1"/>
  <c r="J244" i="14" s="1"/>
  <c r="J23" i="14" a="1"/>
  <c r="J23" i="14" s="1"/>
  <c r="J244" i="13" a="1"/>
  <c r="J244" i="13" s="1"/>
  <c r="J23" i="13" a="1"/>
  <c r="J23" i="13" s="1"/>
  <c r="J23" i="9" a="1"/>
  <c r="J23" i="9" s="1"/>
  <c r="J244" i="8" a="1"/>
  <c r="J244" i="8" s="1"/>
  <c r="J23" i="8" a="1"/>
  <c r="J23" i="8" s="1"/>
  <c r="N244" i="14" a="1"/>
  <c r="N244" i="14" s="1"/>
  <c r="N23" i="14" a="1"/>
  <c r="N23" i="14" s="1"/>
  <c r="N244" i="13" a="1"/>
  <c r="N244" i="13" s="1"/>
  <c r="N23" i="13" a="1"/>
  <c r="N23" i="13" s="1"/>
  <c r="N23" i="9" a="1"/>
  <c r="N23" i="9" s="1"/>
  <c r="N244" i="8" a="1"/>
  <c r="N244" i="8" s="1"/>
  <c r="N23" i="8" a="1"/>
  <c r="N23" i="8" s="1"/>
  <c r="L106" i="14" a="1"/>
  <c r="L106" i="14" s="1"/>
  <c r="L60" i="14" a="1"/>
  <c r="L60" i="14" s="1"/>
  <c r="L24" i="14" a="1"/>
  <c r="L24" i="14" s="1"/>
  <c r="L106" i="13" a="1"/>
  <c r="L106" i="13" s="1"/>
  <c r="L24" i="13" a="1"/>
  <c r="L24" i="13" s="1"/>
  <c r="L60" i="13" a="1"/>
  <c r="L60" i="13" s="1"/>
  <c r="L106" i="9" a="1"/>
  <c r="L106" i="9" s="1"/>
  <c r="L60" i="9" a="1"/>
  <c r="L60" i="9" s="1"/>
  <c r="L24" i="9" a="1"/>
  <c r="L24" i="9" s="1"/>
  <c r="L60" i="8" a="1"/>
  <c r="L60" i="8" s="1"/>
  <c r="L106" i="8" a="1"/>
  <c r="L106" i="8" s="1"/>
  <c r="L24" i="8" a="1"/>
  <c r="L24" i="8" s="1"/>
  <c r="P106" i="14" a="1"/>
  <c r="P106" i="14" s="1"/>
  <c r="P60" i="14" a="1"/>
  <c r="P60" i="14" s="1"/>
  <c r="P24" i="14" a="1"/>
  <c r="P24" i="14" s="1"/>
  <c r="P106" i="13" a="1"/>
  <c r="P106" i="13" s="1"/>
  <c r="P60" i="13" a="1"/>
  <c r="P60" i="13" s="1"/>
  <c r="P24" i="13" a="1"/>
  <c r="P24" i="13" s="1"/>
  <c r="P106" i="9" a="1"/>
  <c r="P106" i="9" s="1"/>
  <c r="P60" i="9" a="1"/>
  <c r="P60" i="9" s="1"/>
  <c r="P24" i="9" a="1"/>
  <c r="P24" i="9" s="1"/>
  <c r="P60" i="8" a="1"/>
  <c r="P60" i="8" s="1"/>
  <c r="P106" i="8" a="1"/>
  <c r="P106" i="8" s="1"/>
  <c r="P24" i="8" a="1"/>
  <c r="P24" i="8" s="1"/>
  <c r="J123" i="1" a="1"/>
  <c r="J123" i="1" s="1"/>
  <c r="J123" i="14" a="1"/>
  <c r="J123" i="14" s="1"/>
  <c r="J172" i="14" a="1"/>
  <c r="J172" i="14" s="1"/>
  <c r="J172" i="13" a="1"/>
  <c r="J172" i="13" s="1"/>
  <c r="J123" i="13" a="1"/>
  <c r="J123" i="13" s="1"/>
  <c r="J123" i="9" a="1"/>
  <c r="J123" i="9" s="1"/>
  <c r="J172" i="9" a="1"/>
  <c r="J172" i="9" s="1"/>
  <c r="J172" i="8" a="1"/>
  <c r="J172" i="8" s="1"/>
  <c r="J123" i="8" a="1"/>
  <c r="J123" i="8" s="1"/>
  <c r="N123" i="1" a="1"/>
  <c r="N123" i="1" s="1"/>
  <c r="N172" i="14" a="1"/>
  <c r="N172" i="14" s="1"/>
  <c r="N123" i="14" a="1"/>
  <c r="N123" i="14" s="1"/>
  <c r="N172" i="13" a="1"/>
  <c r="N172" i="13" s="1"/>
  <c r="N123" i="13" a="1"/>
  <c r="N123" i="13" s="1"/>
  <c r="N172" i="9" a="1"/>
  <c r="N172" i="9" s="1"/>
  <c r="N123" i="9" a="1"/>
  <c r="N123" i="9" s="1"/>
  <c r="N172" i="8" a="1"/>
  <c r="N172" i="8" s="1"/>
  <c r="N123" i="8" a="1"/>
  <c r="N123" i="8" s="1"/>
  <c r="J25" i="14" a="1"/>
  <c r="J25" i="14" s="1"/>
  <c r="J25" i="13" a="1"/>
  <c r="J25" i="13" s="1"/>
  <c r="J246" i="9" a="1"/>
  <c r="J246" i="9" s="1"/>
  <c r="J247" i="9" s="1"/>
  <c r="K247" i="9" s="1"/>
  <c r="J25" i="9" a="1"/>
  <c r="J25" i="9" s="1"/>
  <c r="J246" i="8" a="1"/>
  <c r="J246" i="8" s="1"/>
  <c r="J25" i="8" a="1"/>
  <c r="J25" i="8" s="1"/>
  <c r="N25" i="14" a="1"/>
  <c r="N25" i="14" s="1"/>
  <c r="N25" i="13" a="1"/>
  <c r="N25" i="13" s="1"/>
  <c r="N246" i="9" a="1"/>
  <c r="N246" i="9" s="1"/>
  <c r="N25" i="9" a="1"/>
  <c r="N25" i="9" s="1"/>
  <c r="N246" i="8" a="1"/>
  <c r="N246" i="8" s="1"/>
  <c r="N25" i="8" a="1"/>
  <c r="N25" i="8" s="1"/>
  <c r="L261" i="1" a="1"/>
  <c r="L261" i="1" s="1"/>
  <c r="L261" i="14" a="1"/>
  <c r="L261" i="14" s="1"/>
  <c r="L261" i="13" a="1"/>
  <c r="L261" i="13" s="1"/>
  <c r="L261" i="9" a="1"/>
  <c r="L261" i="9" s="1"/>
  <c r="L261" i="8" a="1"/>
  <c r="L261" i="8" s="1"/>
  <c r="P261" i="1" a="1"/>
  <c r="P261" i="1" s="1"/>
  <c r="P261" i="14" a="1"/>
  <c r="P261" i="14" s="1"/>
  <c r="P261" i="13" a="1"/>
  <c r="P261" i="13" s="1"/>
  <c r="P261" i="9" a="1"/>
  <c r="P261" i="9" s="1"/>
  <c r="P261" i="8" a="1"/>
  <c r="P261" i="8" s="1"/>
  <c r="J264" i="1" a="1"/>
  <c r="J264" i="1" s="1"/>
  <c r="J264" i="14" a="1"/>
  <c r="J264" i="14" s="1"/>
  <c r="J264" i="13" a="1"/>
  <c r="J264" i="13" s="1"/>
  <c r="J264" i="8" a="1"/>
  <c r="J264" i="8" s="1"/>
  <c r="N264" i="1" a="1"/>
  <c r="N264" i="1" s="1"/>
  <c r="N264" i="14" a="1"/>
  <c r="N264" i="14" s="1"/>
  <c r="N264" i="13" a="1"/>
  <c r="N264" i="13" s="1"/>
  <c r="N264" i="8" a="1"/>
  <c r="N264" i="8" s="1"/>
  <c r="L293" i="14"/>
  <c r="L77" i="14" a="1"/>
  <c r="L77" i="14" s="1"/>
  <c r="L293" i="13"/>
  <c r="L77" i="13" a="1"/>
  <c r="L77" i="13" s="1"/>
  <c r="L293" i="9"/>
  <c r="L77" i="9" a="1"/>
  <c r="L77" i="9" s="1"/>
  <c r="L77" i="8" a="1"/>
  <c r="L77" i="8" s="1"/>
  <c r="L293" i="8"/>
  <c r="P293" i="14"/>
  <c r="P77" i="14" a="1"/>
  <c r="P77" i="14" s="1"/>
  <c r="P293" i="13"/>
  <c r="P77" i="13" a="1"/>
  <c r="P77" i="13" s="1"/>
  <c r="P293" i="9"/>
  <c r="P77" i="9" a="1"/>
  <c r="P77" i="9" s="1"/>
  <c r="P77" i="8" a="1"/>
  <c r="P77" i="8" s="1"/>
  <c r="P293" i="8"/>
  <c r="I104" i="14" a="1"/>
  <c r="I104" i="14" s="1"/>
  <c r="I7" i="14" a="1"/>
  <c r="I7" i="14" s="1"/>
  <c r="I104" i="13" a="1"/>
  <c r="I104" i="13" s="1"/>
  <c r="I7" i="13" a="1"/>
  <c r="I7" i="13" s="1"/>
  <c r="I104" i="8" a="1"/>
  <c r="I104" i="8" s="1"/>
  <c r="I7" i="8" a="1"/>
  <c r="I7" i="8" s="1"/>
  <c r="M104" i="14" a="1"/>
  <c r="M104" i="14" s="1"/>
  <c r="M7" i="14" a="1"/>
  <c r="M7" i="14" s="1"/>
  <c r="M104" i="13" a="1"/>
  <c r="M104" i="13" s="1"/>
  <c r="M7" i="13" a="1"/>
  <c r="M7" i="13" s="1"/>
  <c r="M104" i="9" a="1"/>
  <c r="M104" i="9" s="1"/>
  <c r="M7" i="9" a="1"/>
  <c r="M7" i="9" s="1"/>
  <c r="M104" i="8" a="1"/>
  <c r="M104" i="8" s="1"/>
  <c r="M7" i="8" a="1"/>
  <c r="M7" i="8" s="1"/>
  <c r="Q104" i="14" a="1"/>
  <c r="Q104" i="14" s="1"/>
  <c r="Q7" i="14" a="1"/>
  <c r="Q7" i="14" s="1"/>
  <c r="Q104" i="13" a="1"/>
  <c r="Q104" i="13" s="1"/>
  <c r="Q7" i="13" a="1"/>
  <c r="Q7" i="13" s="1"/>
  <c r="Q104" i="9" a="1"/>
  <c r="Q104" i="9" s="1"/>
  <c r="Q7" i="9" a="1"/>
  <c r="Q7" i="9" s="1"/>
  <c r="Q104" i="8" a="1"/>
  <c r="Q104" i="8" s="1"/>
  <c r="Q7" i="8" a="1"/>
  <c r="Q7" i="8" s="1"/>
  <c r="K170" i="14" a="1"/>
  <c r="K170" i="14" s="1"/>
  <c r="K121" i="14" a="1"/>
  <c r="K121" i="14" s="1"/>
  <c r="K121" i="13" a="1"/>
  <c r="K121" i="13" s="1"/>
  <c r="K170" i="13" a="1"/>
  <c r="K170" i="13" s="1"/>
  <c r="K121" i="9" a="1"/>
  <c r="K121" i="9" s="1"/>
  <c r="K170" i="9" a="1"/>
  <c r="K170" i="9" s="1"/>
  <c r="K170" i="8" a="1"/>
  <c r="K170" i="8" s="1"/>
  <c r="K121" i="8" a="1"/>
  <c r="K121" i="8" s="1"/>
  <c r="O121" i="14" a="1"/>
  <c r="O121" i="14" s="1"/>
  <c r="O170" i="14" a="1"/>
  <c r="O170" i="14" s="1"/>
  <c r="O121" i="13" a="1"/>
  <c r="O121" i="13" s="1"/>
  <c r="O170" i="13" a="1"/>
  <c r="O170" i="13" s="1"/>
  <c r="O170" i="9" a="1"/>
  <c r="O170" i="9" s="1"/>
  <c r="O121" i="9" a="1"/>
  <c r="O121" i="9" s="1"/>
  <c r="O170" i="8" a="1"/>
  <c r="O170" i="8" s="1"/>
  <c r="O121" i="8" a="1"/>
  <c r="O121" i="8" s="1"/>
  <c r="I240" i="1" a="1"/>
  <c r="I240" i="1" s="1"/>
  <c r="I240" i="14" a="1"/>
  <c r="I240" i="14" s="1"/>
  <c r="I240" i="13" a="1"/>
  <c r="I240" i="13" s="1"/>
  <c r="I240" i="8" a="1"/>
  <c r="I240" i="8" s="1"/>
  <c r="M240" i="1" a="1"/>
  <c r="M240" i="1" s="1"/>
  <c r="M240" i="14" a="1"/>
  <c r="M240" i="14" s="1"/>
  <c r="M240" i="13" a="1"/>
  <c r="M240" i="13" s="1"/>
  <c r="M240" i="9" a="1"/>
  <c r="M240" i="9" s="1"/>
  <c r="M240" i="8" a="1"/>
  <c r="M240" i="8" s="1"/>
  <c r="Q240" i="1" a="1"/>
  <c r="Q240" i="1" s="1"/>
  <c r="Q240" i="14" a="1"/>
  <c r="Q240" i="14" s="1"/>
  <c r="Q240" i="13" a="1"/>
  <c r="Q240" i="13" s="1"/>
  <c r="Q240" i="9" a="1"/>
  <c r="Q240" i="9" s="1"/>
  <c r="Q240" i="8" a="1"/>
  <c r="Q240" i="8" s="1"/>
  <c r="I256" i="1" a="1"/>
  <c r="I256" i="1" s="1"/>
  <c r="I256" i="14" a="1"/>
  <c r="I256" i="14" s="1"/>
  <c r="I259" i="14" s="1"/>
  <c r="J259" i="14" s="1"/>
  <c r="K259" i="14" s="1"/>
  <c r="L259" i="14" s="1"/>
  <c r="I47" i="14" a="1"/>
  <c r="I47" i="14" s="1"/>
  <c r="I256" i="13" a="1"/>
  <c r="I256" i="13" s="1"/>
  <c r="I259" i="13" s="1"/>
  <c r="J259" i="13" s="1"/>
  <c r="I47" i="13" a="1"/>
  <c r="I47" i="13" s="1"/>
  <c r="I256" i="8" a="1"/>
  <c r="I256" i="8" s="1"/>
  <c r="I47" i="8" a="1"/>
  <c r="I47" i="8" s="1"/>
  <c r="M256" i="14" a="1"/>
  <c r="M256" i="14" s="1"/>
  <c r="M47" i="14" a="1"/>
  <c r="M47" i="14" s="1"/>
  <c r="M256" i="13" a="1"/>
  <c r="M256" i="13" s="1"/>
  <c r="M47" i="13" a="1"/>
  <c r="M47" i="13" s="1"/>
  <c r="M256" i="8" a="1"/>
  <c r="M256" i="8" s="1"/>
  <c r="M47" i="8" a="1"/>
  <c r="M47" i="8" s="1"/>
  <c r="Q256" i="14" a="1"/>
  <c r="Q256" i="14" s="1"/>
  <c r="Q47" i="14" a="1"/>
  <c r="Q47" i="14" s="1"/>
  <c r="Q256" i="13" a="1"/>
  <c r="Q256" i="13" s="1"/>
  <c r="Q47" i="13" a="1"/>
  <c r="Q47" i="13" s="1"/>
  <c r="Q256" i="8" a="1"/>
  <c r="Q256" i="8" s="1"/>
  <c r="Q47" i="8" a="1"/>
  <c r="Q47" i="8" s="1"/>
  <c r="I295" i="1"/>
  <c r="I295" i="14"/>
  <c r="I295" i="13"/>
  <c r="I295" i="8"/>
  <c r="M295" i="1"/>
  <c r="M295" i="14"/>
  <c r="M295" i="13"/>
  <c r="M295" i="9"/>
  <c r="M295" i="8"/>
  <c r="Q295" i="1"/>
  <c r="Q295" i="14"/>
  <c r="Q295" i="13"/>
  <c r="Q295" i="9"/>
  <c r="Q295" i="8"/>
  <c r="K72" i="1" a="1"/>
  <c r="K72" i="1" s="1"/>
  <c r="K72" i="14" a="1"/>
  <c r="K72" i="14" s="1"/>
  <c r="K72" i="13" a="1"/>
  <c r="K72" i="13" s="1"/>
  <c r="K72" i="9" a="1"/>
  <c r="K72" i="9" s="1"/>
  <c r="K72" i="8" a="1"/>
  <c r="K72" i="8" s="1"/>
  <c r="O72" i="1" a="1"/>
  <c r="O72" i="1" s="1"/>
  <c r="O72" i="14" a="1"/>
  <c r="O72" i="14" s="1"/>
  <c r="O72" i="13" a="1"/>
  <c r="O72" i="13" s="1"/>
  <c r="O72" i="9" a="1"/>
  <c r="O72" i="9" s="1"/>
  <c r="O72" i="8" a="1"/>
  <c r="O72" i="8" s="1"/>
  <c r="I169" i="14" a="1"/>
  <c r="I169" i="14" s="1"/>
  <c r="I116" i="14" a="1"/>
  <c r="I116" i="14" s="1"/>
  <c r="I116" i="13" a="1"/>
  <c r="I116" i="13" s="1"/>
  <c r="I169" i="13" a="1"/>
  <c r="I169" i="13" s="1"/>
  <c r="I169" i="8" a="1"/>
  <c r="I169" i="8" s="1"/>
  <c r="I116" i="8" a="1"/>
  <c r="I116" i="8" s="1"/>
  <c r="M116" i="1" a="1"/>
  <c r="M116" i="1" s="1"/>
  <c r="M169" i="14" a="1"/>
  <c r="M169" i="14" s="1"/>
  <c r="M116" i="14" a="1"/>
  <c r="M116" i="14" s="1"/>
  <c r="M169" i="13" a="1"/>
  <c r="M169" i="13" s="1"/>
  <c r="M116" i="13" a="1"/>
  <c r="M116" i="13" s="1"/>
  <c r="M116" i="9" a="1"/>
  <c r="M116" i="9" s="1"/>
  <c r="M169" i="9" a="1"/>
  <c r="M169" i="9" s="1"/>
  <c r="M169" i="8" a="1"/>
  <c r="M169" i="8" s="1"/>
  <c r="M116" i="8" a="1"/>
  <c r="M116" i="8" s="1"/>
  <c r="Q116" i="1" a="1"/>
  <c r="Q116" i="1" s="1"/>
  <c r="Q169" i="14" a="1"/>
  <c r="Q169" i="14" s="1"/>
  <c r="Q116" i="14" a="1"/>
  <c r="Q116" i="14" s="1"/>
  <c r="Q169" i="13" a="1"/>
  <c r="Q169" i="13" s="1"/>
  <c r="Q116" i="13" a="1"/>
  <c r="Q116" i="13" s="1"/>
  <c r="Q169" i="9" a="1"/>
  <c r="Q169" i="9" s="1"/>
  <c r="Q116" i="9" a="1"/>
  <c r="Q116" i="9" s="1"/>
  <c r="Q169" i="8" a="1"/>
  <c r="Q169" i="8" s="1"/>
  <c r="Q116" i="8" a="1"/>
  <c r="Q116" i="8" s="1"/>
  <c r="K41" i="14" a="1"/>
  <c r="K41" i="14" s="1"/>
  <c r="K41" i="13" a="1"/>
  <c r="K41" i="13" s="1"/>
  <c r="K266" i="9" a="1"/>
  <c r="K266" i="9" s="1"/>
  <c r="K41" i="9" a="1"/>
  <c r="K41" i="9" s="1"/>
  <c r="K266" i="8" a="1"/>
  <c r="K266" i="8" s="1"/>
  <c r="K41" i="8" a="1"/>
  <c r="K41" i="8" s="1"/>
  <c r="O41" i="14" a="1"/>
  <c r="O41" i="14" s="1"/>
  <c r="O41" i="13" a="1"/>
  <c r="O41" i="13" s="1"/>
  <c r="O266" i="9" a="1"/>
  <c r="O266" i="9" s="1"/>
  <c r="O41" i="9" a="1"/>
  <c r="O41" i="9" s="1"/>
  <c r="O266" i="8" a="1"/>
  <c r="O266" i="8" s="1"/>
  <c r="O41" i="8" a="1"/>
  <c r="O41" i="8" s="1"/>
  <c r="I50" i="1" a="1"/>
  <c r="I50" i="1" s="1"/>
  <c r="I50" i="14" a="1"/>
  <c r="I50" i="14" s="1"/>
  <c r="I50" i="13" a="1"/>
  <c r="I50" i="13" s="1"/>
  <c r="I50" i="8" a="1"/>
  <c r="I50" i="8" s="1"/>
  <c r="M50" i="1" a="1"/>
  <c r="M50" i="1" s="1"/>
  <c r="M50" i="14" a="1"/>
  <c r="M50" i="14" s="1"/>
  <c r="M50" i="13" a="1"/>
  <c r="M50" i="13" s="1"/>
  <c r="M50" i="9" a="1"/>
  <c r="M50" i="9" s="1"/>
  <c r="M50" i="8" a="1"/>
  <c r="M50" i="8" s="1"/>
  <c r="Q50" i="1" a="1"/>
  <c r="Q50" i="1" s="1"/>
  <c r="Q50" i="14" a="1"/>
  <c r="Q50" i="14" s="1"/>
  <c r="Q50" i="13" a="1"/>
  <c r="Q50" i="13" s="1"/>
  <c r="Q50" i="9" a="1"/>
  <c r="Q50" i="9" s="1"/>
  <c r="Q50" i="8" a="1"/>
  <c r="Q50" i="8" s="1"/>
  <c r="I101" i="14" a="1"/>
  <c r="I101" i="14" s="1"/>
  <c r="I101" i="13" a="1"/>
  <c r="I101" i="13" s="1"/>
  <c r="I101" i="8" a="1"/>
  <c r="I101" i="8" s="1"/>
  <c r="M101" i="1" a="1"/>
  <c r="M101" i="1" s="1"/>
  <c r="M101" i="14" a="1"/>
  <c r="M101" i="14" s="1"/>
  <c r="M101" i="13" a="1"/>
  <c r="M101" i="13" s="1"/>
  <c r="M101" i="8" a="1"/>
  <c r="M101" i="8" s="1"/>
  <c r="Q101" i="1" a="1"/>
  <c r="Q101" i="1" s="1"/>
  <c r="Q101" i="14" a="1"/>
  <c r="Q101" i="14" s="1"/>
  <c r="Q101" i="13" a="1"/>
  <c r="Q101" i="13" s="1"/>
  <c r="Q101" i="8" a="1"/>
  <c r="Q101" i="8" s="1"/>
  <c r="I283" i="14"/>
  <c r="I135" i="14" a="1"/>
  <c r="I135" i="14" s="1"/>
  <c r="I137" i="14" s="1"/>
  <c r="J137" i="14" s="1"/>
  <c r="K137" i="14" s="1"/>
  <c r="L137" i="14" s="1"/>
  <c r="I283" i="13"/>
  <c r="I135" i="13" a="1"/>
  <c r="I135" i="13" s="1"/>
  <c r="I137" i="13" s="1"/>
  <c r="I135" i="8" a="1"/>
  <c r="I135" i="8" s="1"/>
  <c r="I136" i="8" s="1"/>
  <c r="J136" i="8" s="1"/>
  <c r="K136" i="8" s="1"/>
  <c r="L136" i="8" s="1"/>
  <c r="I137" i="8" a="1"/>
  <c r="I137" i="8" s="1"/>
  <c r="I138" i="8" s="1"/>
  <c r="J138" i="8" s="1"/>
  <c r="I128" i="8" a="1"/>
  <c r="I128" i="8" s="1"/>
  <c r="I130" i="8" s="1"/>
  <c r="J130" i="8" s="1"/>
  <c r="K130" i="8" s="1"/>
  <c r="L130" i="8" s="1"/>
  <c r="I283" i="8"/>
  <c r="M283" i="14"/>
  <c r="M135" i="14" a="1"/>
  <c r="M135" i="14" s="1"/>
  <c r="M283" i="13"/>
  <c r="M135" i="13" a="1"/>
  <c r="M135" i="13" s="1"/>
  <c r="M283" i="9"/>
  <c r="M137" i="9" a="1"/>
  <c r="M137" i="9" s="1"/>
  <c r="M128" i="9" a="1"/>
  <c r="M128" i="9" s="1"/>
  <c r="M135" i="8" a="1"/>
  <c r="M135" i="8" s="1"/>
  <c r="M128" i="8" a="1"/>
  <c r="M128" i="8" s="1"/>
  <c r="M137" i="8" a="1"/>
  <c r="M137" i="8" s="1"/>
  <c r="M283" i="8"/>
  <c r="Q283" i="14"/>
  <c r="Q135" i="14" a="1"/>
  <c r="Q135" i="14" s="1"/>
  <c r="Q283" i="13"/>
  <c r="Q135" i="13" a="1"/>
  <c r="Q135" i="13" s="1"/>
  <c r="Q283" i="9"/>
  <c r="Q137" i="9" a="1"/>
  <c r="Q137" i="9" s="1"/>
  <c r="Q128" i="9" a="1"/>
  <c r="Q128" i="9" s="1"/>
  <c r="Q135" i="8" a="1"/>
  <c r="Q135" i="8" s="1"/>
  <c r="Q137" i="8" a="1"/>
  <c r="Q137" i="8" s="1"/>
  <c r="Q283" i="8"/>
  <c r="Q128" i="8" a="1"/>
  <c r="Q128" i="8" s="1"/>
  <c r="K167" i="1" a="1"/>
  <c r="K167" i="1" s="1"/>
  <c r="K167" i="14" a="1"/>
  <c r="K167" i="14" s="1"/>
  <c r="K118" i="14" a="1"/>
  <c r="K118" i="14" s="1"/>
  <c r="K167" i="13" a="1"/>
  <c r="K167" i="13" s="1"/>
  <c r="K118" i="13" a="1"/>
  <c r="K118" i="13" s="1"/>
  <c r="K118" i="9" a="1"/>
  <c r="K118" i="9" s="1"/>
  <c r="K167" i="9" a="1"/>
  <c r="K167" i="9" s="1"/>
  <c r="K118" i="8" a="1"/>
  <c r="K118" i="8" s="1"/>
  <c r="K167" i="8" a="1"/>
  <c r="K167" i="8" s="1"/>
  <c r="O167" i="14" a="1"/>
  <c r="O167" i="14" s="1"/>
  <c r="O118" i="14" a="1"/>
  <c r="O118" i="14" s="1"/>
  <c r="O118" i="13" a="1"/>
  <c r="O118" i="13" s="1"/>
  <c r="O167" i="13" a="1"/>
  <c r="O167" i="13" s="1"/>
  <c r="O118" i="9" a="1"/>
  <c r="O118" i="9" s="1"/>
  <c r="O167" i="9" a="1"/>
  <c r="O167" i="9" s="1"/>
  <c r="O118" i="8" a="1"/>
  <c r="O118" i="8" s="1"/>
  <c r="O167" i="8" a="1"/>
  <c r="O167" i="8" s="1"/>
  <c r="I105" i="14" a="1"/>
  <c r="I105" i="14" s="1"/>
  <c r="I19" i="14" a="1"/>
  <c r="I19" i="14" s="1"/>
  <c r="I105" i="13" a="1"/>
  <c r="I105" i="13" s="1"/>
  <c r="I19" i="13" a="1"/>
  <c r="I19" i="13" s="1"/>
  <c r="I105" i="8" a="1"/>
  <c r="I105" i="8" s="1"/>
  <c r="I19" i="8" a="1"/>
  <c r="I19" i="8" s="1"/>
  <c r="M105" i="14" a="1"/>
  <c r="M105" i="14" s="1"/>
  <c r="M19" i="14" a="1"/>
  <c r="M19" i="14" s="1"/>
  <c r="M105" i="13" a="1"/>
  <c r="M105" i="13" s="1"/>
  <c r="M19" i="13" a="1"/>
  <c r="M19" i="13" s="1"/>
  <c r="M105" i="9" a="1"/>
  <c r="M105" i="9" s="1"/>
  <c r="M19" i="9" a="1"/>
  <c r="M19" i="9" s="1"/>
  <c r="M105" i="8" a="1"/>
  <c r="M105" i="8" s="1"/>
  <c r="M19" i="8" a="1"/>
  <c r="M19" i="8" s="1"/>
  <c r="Q105" i="14" a="1"/>
  <c r="Q105" i="14" s="1"/>
  <c r="Q19" i="14" a="1"/>
  <c r="Q19" i="14" s="1"/>
  <c r="Q105" i="13" a="1"/>
  <c r="Q105" i="13" s="1"/>
  <c r="Q19" i="13" a="1"/>
  <c r="Q19" i="13" s="1"/>
  <c r="Q105" i="9" a="1"/>
  <c r="Q105" i="9" s="1"/>
  <c r="Q19" i="9" a="1"/>
  <c r="Q19" i="9" s="1"/>
  <c r="Q105" i="8" a="1"/>
  <c r="Q105" i="8" s="1"/>
  <c r="Q19" i="8" a="1"/>
  <c r="Q19" i="8" s="1"/>
  <c r="K294" i="14"/>
  <c r="K70" i="14" a="1"/>
  <c r="K70" i="14" s="1"/>
  <c r="K294" i="13"/>
  <c r="K70" i="13" a="1"/>
  <c r="K70" i="13" s="1"/>
  <c r="K294" i="9"/>
  <c r="K70" i="8" a="1"/>
  <c r="K70" i="8" s="1"/>
  <c r="K294" i="8"/>
  <c r="O294" i="14"/>
  <c r="O70" i="14" a="1"/>
  <c r="O70" i="14" s="1"/>
  <c r="O294" i="13"/>
  <c r="O70" i="13" a="1"/>
  <c r="O70" i="13" s="1"/>
  <c r="O294" i="9"/>
  <c r="O70" i="8" a="1"/>
  <c r="O70" i="8" s="1"/>
  <c r="O294" i="8"/>
  <c r="I239" i="14" a="1"/>
  <c r="I239" i="14" s="1"/>
  <c r="I6" i="14" a="1"/>
  <c r="I6" i="14" s="1"/>
  <c r="I239" i="13" a="1"/>
  <c r="I239" i="13" s="1"/>
  <c r="I243" i="13" s="1"/>
  <c r="I6" i="13" a="1"/>
  <c r="I6" i="13" s="1"/>
  <c r="I239" i="8" a="1"/>
  <c r="I239" i="8" s="1"/>
  <c r="I6" i="8" a="1"/>
  <c r="I6" i="8" s="1"/>
  <c r="M6" i="1" a="1"/>
  <c r="M6" i="1" s="1"/>
  <c r="M239" i="14" a="1"/>
  <c r="M239" i="14" s="1"/>
  <c r="M6" i="14" a="1"/>
  <c r="M6" i="14" s="1"/>
  <c r="M239" i="13" a="1"/>
  <c r="M239" i="13" s="1"/>
  <c r="M6" i="13" a="1"/>
  <c r="M6" i="13" s="1"/>
  <c r="M6" i="9" a="1"/>
  <c r="M6" i="9" s="1"/>
  <c r="M239" i="8" a="1"/>
  <c r="M239" i="8" s="1"/>
  <c r="M6" i="8" a="1"/>
  <c r="M6" i="8" s="1"/>
  <c r="Q6" i="1" a="1"/>
  <c r="Q6" i="1" s="1"/>
  <c r="Q239" i="14" a="1"/>
  <c r="Q239" i="14" s="1"/>
  <c r="Q6" i="14" a="1"/>
  <c r="Q6" i="14" s="1"/>
  <c r="Q239" i="13" a="1"/>
  <c r="Q239" i="13" s="1"/>
  <c r="Q6" i="13" a="1"/>
  <c r="Q6" i="13" s="1"/>
  <c r="Q6" i="9" a="1"/>
  <c r="Q6" i="9" s="1"/>
  <c r="Q239" i="8" a="1"/>
  <c r="Q239" i="8" s="1"/>
  <c r="Q6" i="8" a="1"/>
  <c r="Q6" i="8" s="1"/>
  <c r="K8" i="1" a="1"/>
  <c r="K8" i="1" s="1"/>
  <c r="K8" i="14" a="1"/>
  <c r="K8" i="14" s="1"/>
  <c r="K8" i="13" a="1"/>
  <c r="K8" i="13" s="1"/>
  <c r="K8" i="9" a="1"/>
  <c r="K8" i="9" s="1"/>
  <c r="K8" i="8" a="1"/>
  <c r="K8" i="8" s="1"/>
  <c r="O8" i="1" a="1"/>
  <c r="O8" i="1" s="1"/>
  <c r="O8" i="14" a="1"/>
  <c r="O8" i="14" s="1"/>
  <c r="O8" i="13" a="1"/>
  <c r="O8" i="13" s="1"/>
  <c r="O8" i="9" a="1"/>
  <c r="O8" i="9" s="1"/>
  <c r="O8" i="8" a="1"/>
  <c r="O8" i="8" s="1"/>
  <c r="K9" i="1" a="1"/>
  <c r="K9" i="1" s="1"/>
  <c r="K9" i="14" a="1"/>
  <c r="K9" i="14" s="1"/>
  <c r="K9" i="13" a="1"/>
  <c r="K9" i="13" s="1"/>
  <c r="K9" i="9" a="1"/>
  <c r="K9" i="9" s="1"/>
  <c r="K9" i="8" a="1"/>
  <c r="K9" i="8" s="1"/>
  <c r="O9" i="1" a="1"/>
  <c r="O9" i="1" s="1"/>
  <c r="O9" i="14" a="1"/>
  <c r="O9" i="14" s="1"/>
  <c r="O9" i="13" a="1"/>
  <c r="O9" i="13" s="1"/>
  <c r="O9" i="9" a="1"/>
  <c r="O9" i="9" s="1"/>
  <c r="O9" i="8" a="1"/>
  <c r="O9" i="8" s="1"/>
  <c r="I2" i="8" a="1"/>
  <c r="I2" i="8" s="1"/>
  <c r="M2" i="1" a="1"/>
  <c r="M2" i="1" s="1"/>
  <c r="M2" i="8" a="1"/>
  <c r="M2" i="8" s="1"/>
  <c r="Q2" i="1" a="1"/>
  <c r="Q2" i="1" s="1"/>
  <c r="Q2" i="8" a="1"/>
  <c r="Q2" i="8" s="1"/>
  <c r="K260" i="1" a="1"/>
  <c r="K260" i="1" s="1"/>
  <c r="K260" i="14" a="1"/>
  <c r="K260" i="14" s="1"/>
  <c r="K260" i="13" a="1"/>
  <c r="K260" i="13" s="1"/>
  <c r="K260" i="8" a="1"/>
  <c r="K260" i="8" s="1"/>
  <c r="O260" i="1" a="1"/>
  <c r="O260" i="1" s="1"/>
  <c r="O260" i="14" a="1"/>
  <c r="O260" i="14" s="1"/>
  <c r="O260" i="13" a="1"/>
  <c r="O260" i="13" s="1"/>
  <c r="O260" i="8" a="1"/>
  <c r="O260" i="8" s="1"/>
  <c r="K268" i="9" a="1"/>
  <c r="K268" i="9" s="1"/>
  <c r="K220" i="9" a="1"/>
  <c r="K220" i="9" s="1"/>
  <c r="K268" i="8" a="1"/>
  <c r="K268" i="8" s="1"/>
  <c r="K220" i="8" a="1"/>
  <c r="K220" i="8" s="1"/>
  <c r="O268" i="9" a="1"/>
  <c r="O268" i="9" s="1"/>
  <c r="O220" i="9" a="1"/>
  <c r="O220" i="9" s="1"/>
  <c r="O220" i="8" a="1"/>
  <c r="O220" i="8" s="1"/>
  <c r="O268" i="8" a="1"/>
  <c r="O268" i="8" s="1"/>
  <c r="I103" i="14" a="1"/>
  <c r="I103" i="14" s="1"/>
  <c r="I21" i="14" a="1"/>
  <c r="I21" i="14" s="1"/>
  <c r="I103" i="13" a="1"/>
  <c r="I103" i="13" s="1"/>
  <c r="I21" i="13" a="1"/>
  <c r="I21" i="13" s="1"/>
  <c r="I103" i="8" a="1"/>
  <c r="I103" i="8" s="1"/>
  <c r="I21" i="8" a="1"/>
  <c r="I21" i="8" s="1"/>
  <c r="M21" i="1" a="1"/>
  <c r="M21" i="1" s="1"/>
  <c r="M103" i="14" a="1"/>
  <c r="M103" i="14" s="1"/>
  <c r="M21" i="14" a="1"/>
  <c r="M21" i="14" s="1"/>
  <c r="M103" i="13" a="1"/>
  <c r="M103" i="13" s="1"/>
  <c r="M21" i="13" a="1"/>
  <c r="M21" i="13" s="1"/>
  <c r="M103" i="9" a="1"/>
  <c r="M103" i="9" s="1"/>
  <c r="M21" i="9" a="1"/>
  <c r="M21" i="9" s="1"/>
  <c r="M103" i="8" a="1"/>
  <c r="M103" i="8" s="1"/>
  <c r="M21" i="8" a="1"/>
  <c r="M21" i="8" s="1"/>
  <c r="Q103" i="14" a="1"/>
  <c r="Q103" i="14" s="1"/>
  <c r="Q21" i="14" a="1"/>
  <c r="Q21" i="14" s="1"/>
  <c r="Q103" i="13" a="1"/>
  <c r="Q103" i="13" s="1"/>
  <c r="Q21" i="13" a="1"/>
  <c r="Q21" i="13" s="1"/>
  <c r="Q103" i="9" a="1"/>
  <c r="Q103" i="9" s="1"/>
  <c r="Q21" i="9" a="1"/>
  <c r="Q21" i="9" s="1"/>
  <c r="Q103" i="8" a="1"/>
  <c r="Q103" i="8" s="1"/>
  <c r="Q21" i="8" a="1"/>
  <c r="Q21" i="8" s="1"/>
  <c r="K20" i="14" a="1"/>
  <c r="K20" i="14" s="1"/>
  <c r="K20" i="13" a="1"/>
  <c r="K20" i="13" s="1"/>
  <c r="K259" i="9" a="1"/>
  <c r="K259" i="9" s="1"/>
  <c r="K20" i="9" a="1"/>
  <c r="K20" i="9" s="1"/>
  <c r="K259" i="8" a="1"/>
  <c r="K259" i="8" s="1"/>
  <c r="K20" i="8" a="1"/>
  <c r="K20" i="8" s="1"/>
  <c r="O20" i="14" a="1"/>
  <c r="O20" i="14" s="1"/>
  <c r="O20" i="13" a="1"/>
  <c r="O20" i="13" s="1"/>
  <c r="O259" i="9" a="1"/>
  <c r="O259" i="9" s="1"/>
  <c r="O20" i="9" a="1"/>
  <c r="O20" i="9" s="1"/>
  <c r="O259" i="8" a="1"/>
  <c r="O259" i="8" s="1"/>
  <c r="O20" i="8" a="1"/>
  <c r="O20" i="8" s="1"/>
  <c r="I173" i="14" a="1"/>
  <c r="I173" i="14" s="1"/>
  <c r="I119" i="14" a="1"/>
  <c r="I119" i="14" s="1"/>
  <c r="I119" i="13" a="1"/>
  <c r="I119" i="13" s="1"/>
  <c r="I173" i="13" a="1"/>
  <c r="I173" i="13" s="1"/>
  <c r="I119" i="8" a="1"/>
  <c r="I119" i="8" s="1"/>
  <c r="I173" i="8" a="1"/>
  <c r="I173" i="8" s="1"/>
  <c r="M119" i="1" a="1"/>
  <c r="M119" i="1" s="1"/>
  <c r="M173" i="14" a="1"/>
  <c r="M173" i="14" s="1"/>
  <c r="M119" i="14" a="1"/>
  <c r="M119" i="14" s="1"/>
  <c r="M173" i="13" a="1"/>
  <c r="M173" i="13" s="1"/>
  <c r="M119" i="13" a="1"/>
  <c r="M119" i="13" s="1"/>
  <c r="M119" i="9" a="1"/>
  <c r="M119" i="9" s="1"/>
  <c r="M173" i="9" a="1"/>
  <c r="M173" i="9" s="1"/>
  <c r="M119" i="8" a="1"/>
  <c r="M119" i="8" s="1"/>
  <c r="M173" i="8" a="1"/>
  <c r="M173" i="8" s="1"/>
  <c r="Q119" i="1" a="1"/>
  <c r="Q119" i="1" s="1"/>
  <c r="Q173" i="14" a="1"/>
  <c r="Q173" i="14" s="1"/>
  <c r="Q119" i="14" a="1"/>
  <c r="Q119" i="14" s="1"/>
  <c r="Q173" i="13" a="1"/>
  <c r="Q173" i="13" s="1"/>
  <c r="Q119" i="13" a="1"/>
  <c r="Q119" i="13" s="1"/>
  <c r="Q173" i="9" a="1"/>
  <c r="Q173" i="9" s="1"/>
  <c r="Q119" i="9" a="1"/>
  <c r="Q119" i="9" s="1"/>
  <c r="Q119" i="8" a="1"/>
  <c r="Q119" i="8" s="1"/>
  <c r="Q173" i="8" a="1"/>
  <c r="Q173" i="8" s="1"/>
  <c r="K263" i="1" a="1"/>
  <c r="K263" i="1" s="1"/>
  <c r="K263" i="9" a="1"/>
  <c r="K263" i="9" s="1"/>
  <c r="K263" i="8" a="1"/>
  <c r="K263" i="8" s="1"/>
  <c r="O263" i="1" a="1"/>
  <c r="O263" i="1" s="1"/>
  <c r="O263" i="9" a="1"/>
  <c r="O263" i="9" s="1"/>
  <c r="O263" i="8" a="1"/>
  <c r="O263" i="8" s="1"/>
  <c r="I291" i="14"/>
  <c r="I79" i="14" a="1"/>
  <c r="I79" i="14" s="1"/>
  <c r="I291" i="13"/>
  <c r="I79" i="13" a="1"/>
  <c r="I79" i="13" s="1"/>
  <c r="I79" i="8" a="1"/>
  <c r="I79" i="8" s="1"/>
  <c r="I291" i="8"/>
  <c r="M291" i="14"/>
  <c r="M79" i="14" a="1"/>
  <c r="M79" i="14" s="1"/>
  <c r="M291" i="13"/>
  <c r="M79" i="13" a="1"/>
  <c r="M79" i="13" s="1"/>
  <c r="M291" i="9"/>
  <c r="M79" i="9" a="1"/>
  <c r="M79" i="9" s="1"/>
  <c r="M79" i="8" a="1"/>
  <c r="M79" i="8" s="1"/>
  <c r="M291" i="8"/>
  <c r="Q291" i="14"/>
  <c r="Q79" i="14" a="1"/>
  <c r="Q79" i="14" s="1"/>
  <c r="Q291" i="13"/>
  <c r="Q79" i="13" a="1"/>
  <c r="Q79" i="13" s="1"/>
  <c r="Q291" i="9"/>
  <c r="Q79" i="9" a="1"/>
  <c r="Q79" i="9" s="1"/>
  <c r="Q79" i="8" a="1"/>
  <c r="Q79" i="8" s="1"/>
  <c r="Q291" i="8"/>
  <c r="I71" i="14" a="1"/>
  <c r="I71" i="14" s="1"/>
  <c r="I71" i="13" a="1"/>
  <c r="I71" i="13" s="1"/>
  <c r="I71" i="8" a="1"/>
  <c r="I71" i="8" s="1"/>
  <c r="M71" i="1" a="1"/>
  <c r="M71" i="1" s="1"/>
  <c r="M71" i="14" a="1"/>
  <c r="M71" i="14" s="1"/>
  <c r="M71" i="13" a="1"/>
  <c r="M71" i="13" s="1"/>
  <c r="M71" i="9" a="1"/>
  <c r="M71" i="9" s="1"/>
  <c r="M71" i="8" a="1"/>
  <c r="M71" i="8" s="1"/>
  <c r="Q71" i="1" a="1"/>
  <c r="Q71" i="1" s="1"/>
  <c r="Q71" i="14" a="1"/>
  <c r="Q71" i="14" s="1"/>
  <c r="Q71" i="13" a="1"/>
  <c r="Q71" i="13" s="1"/>
  <c r="Q71" i="9" a="1"/>
  <c r="Q71" i="9" s="1"/>
  <c r="Q71" i="8" a="1"/>
  <c r="Q71" i="8" s="1"/>
  <c r="L114" i="9" a="1"/>
  <c r="L114" i="9" s="1"/>
  <c r="L165" i="9" a="1"/>
  <c r="L165" i="9" s="1"/>
  <c r="L114" i="8" a="1"/>
  <c r="L114" i="8" s="1"/>
  <c r="L165" i="8" a="1"/>
  <c r="L165" i="8" s="1"/>
  <c r="P114" i="9" a="1"/>
  <c r="P114" i="9" s="1"/>
  <c r="P165" i="9" a="1"/>
  <c r="P165" i="9" s="1"/>
  <c r="P114" i="8" a="1"/>
  <c r="P114" i="8" s="1"/>
  <c r="P165" i="8" a="1"/>
  <c r="P165" i="8" s="1"/>
  <c r="J3" i="1" a="1"/>
  <c r="J3" i="1" s="1"/>
  <c r="J223" i="14" a="1"/>
  <c r="J223" i="14" s="1"/>
  <c r="J3" i="14" a="1"/>
  <c r="J3" i="14" s="1"/>
  <c r="J223" i="13" a="1"/>
  <c r="J223" i="13" s="1"/>
  <c r="J3" i="13" a="1"/>
  <c r="J3" i="13" s="1"/>
  <c r="J223" i="8" a="1"/>
  <c r="J223" i="8" s="1"/>
  <c r="J3" i="8" a="1"/>
  <c r="J3" i="8" s="1"/>
  <c r="N3" i="1" a="1"/>
  <c r="N3" i="1" s="1"/>
  <c r="N223" i="14" a="1"/>
  <c r="N223" i="14" s="1"/>
  <c r="N3" i="14" a="1"/>
  <c r="N3" i="14" s="1"/>
  <c r="N223" i="13" a="1"/>
  <c r="N223" i="13" s="1"/>
  <c r="N3" i="13" a="1"/>
  <c r="N3" i="13" s="1"/>
  <c r="N223" i="8" a="1"/>
  <c r="N223" i="8" s="1"/>
  <c r="N3" i="8" a="1"/>
  <c r="N3" i="8" s="1"/>
  <c r="L112" i="14" a="1"/>
  <c r="L112" i="14" s="1"/>
  <c r="L98" i="14" a="1"/>
  <c r="L98" i="14" s="1"/>
  <c r="L98" i="13" a="1"/>
  <c r="L98" i="13" s="1"/>
  <c r="L112" i="13" a="1"/>
  <c r="L112" i="13" s="1"/>
  <c r="L112" i="9" a="1"/>
  <c r="L112" i="9" s="1"/>
  <c r="L69" i="9" a="1"/>
  <c r="L69" i="9" s="1"/>
  <c r="L98" i="9" a="1"/>
  <c r="L98" i="9" s="1"/>
  <c r="L69" i="8" a="1"/>
  <c r="L69" i="8" s="1"/>
  <c r="L112" i="8" a="1"/>
  <c r="L112" i="8" s="1"/>
  <c r="L98" i="8" a="1"/>
  <c r="L98" i="8" s="1"/>
  <c r="P98" i="14" a="1"/>
  <c r="P98" i="14" s="1"/>
  <c r="P112" i="14" a="1"/>
  <c r="P112" i="14" s="1"/>
  <c r="P98" i="13" a="1"/>
  <c r="P98" i="13" s="1"/>
  <c r="P112" i="13" a="1"/>
  <c r="P112" i="13" s="1"/>
  <c r="P112" i="9" a="1"/>
  <c r="P112" i="9" s="1"/>
  <c r="P98" i="9" a="1"/>
  <c r="P98" i="9" s="1"/>
  <c r="P69" i="9" a="1"/>
  <c r="P69" i="9" s="1"/>
  <c r="P69" i="8" a="1"/>
  <c r="P69" i="8" s="1"/>
  <c r="P112" i="8" a="1"/>
  <c r="P112" i="8" s="1"/>
  <c r="P98" i="8" a="1"/>
  <c r="P98" i="8" s="1"/>
  <c r="J117" i="1" a="1"/>
  <c r="J117" i="1" s="1"/>
  <c r="J168" i="14" a="1"/>
  <c r="J168" i="14" s="1"/>
  <c r="J166" i="14" a="1"/>
  <c r="J166" i="14" s="1"/>
  <c r="J117" i="14" a="1"/>
  <c r="J117" i="14" s="1"/>
  <c r="J115" i="14" a="1"/>
  <c r="J115" i="14" s="1"/>
  <c r="J168" i="13" a="1"/>
  <c r="J168" i="13" s="1"/>
  <c r="J166" i="13" a="1"/>
  <c r="J166" i="13" s="1"/>
  <c r="J117" i="13" a="1"/>
  <c r="J117" i="13" s="1"/>
  <c r="J115" i="13" a="1"/>
  <c r="J115" i="13" s="1"/>
  <c r="J168" i="9" a="1"/>
  <c r="J168" i="9" s="1"/>
  <c r="J117" i="9" a="1"/>
  <c r="J117" i="9" s="1"/>
  <c r="J117" i="8" a="1"/>
  <c r="J117" i="8" s="1"/>
  <c r="J115" i="8" a="1"/>
  <c r="J115" i="8" s="1"/>
  <c r="J168" i="8" a="1"/>
  <c r="J168" i="8" s="1"/>
  <c r="J166" i="8" a="1"/>
  <c r="J166" i="8" s="1"/>
  <c r="N117" i="1" a="1"/>
  <c r="N117" i="1" s="1"/>
  <c r="N168" i="14" a="1"/>
  <c r="N168" i="14" s="1"/>
  <c r="N117" i="14" a="1"/>
  <c r="N117" i="14" s="1"/>
  <c r="N115" i="14" a="1"/>
  <c r="N115" i="14" s="1"/>
  <c r="N166" i="14" a="1"/>
  <c r="N166" i="14" s="1"/>
  <c r="N168" i="13" a="1"/>
  <c r="N168" i="13" s="1"/>
  <c r="N166" i="13" a="1"/>
  <c r="N166" i="13" s="1"/>
  <c r="N117" i="13" a="1"/>
  <c r="N117" i="13" s="1"/>
  <c r="N115" i="13" a="1"/>
  <c r="N115" i="13" s="1"/>
  <c r="N117" i="9" a="1"/>
  <c r="N117" i="9" s="1"/>
  <c r="N168" i="9" a="1"/>
  <c r="N168" i="9" s="1"/>
  <c r="N117" i="8" a="1"/>
  <c r="N117" i="8" s="1"/>
  <c r="N115" i="8" a="1"/>
  <c r="N115" i="8" s="1"/>
  <c r="N168" i="8" a="1"/>
  <c r="N168" i="8" s="1"/>
  <c r="N166" i="8" a="1"/>
  <c r="N166" i="8" s="1"/>
  <c r="L4" i="1" a="1"/>
  <c r="L4" i="1" s="1"/>
  <c r="L4" i="14" a="1"/>
  <c r="L4" i="14" s="1"/>
  <c r="L4" i="13" a="1"/>
  <c r="L4" i="13" s="1"/>
  <c r="L4" i="9" a="1"/>
  <c r="L4" i="9" s="1"/>
  <c r="L4" i="8" a="1"/>
  <c r="L4" i="8" s="1"/>
  <c r="P4" i="1" a="1"/>
  <c r="P4" i="1" s="1"/>
  <c r="P4" i="14" a="1"/>
  <c r="P4" i="14" s="1"/>
  <c r="P4" i="13" a="1"/>
  <c r="P4" i="13" s="1"/>
  <c r="P4" i="9" a="1"/>
  <c r="P4" i="9" s="1"/>
  <c r="P4" i="8" a="1"/>
  <c r="P4" i="8" s="1"/>
  <c r="M90" i="1" a="1"/>
  <c r="M90" i="1" s="1"/>
  <c r="M141" i="14" a="1"/>
  <c r="M141" i="14" s="1"/>
  <c r="M90" i="14" a="1"/>
  <c r="M90" i="14" s="1"/>
  <c r="M26" i="14" a="1"/>
  <c r="M26" i="14" s="1"/>
  <c r="M141" i="13" a="1"/>
  <c r="M141" i="13" s="1"/>
  <c r="M90" i="13" a="1"/>
  <c r="M90" i="13" s="1"/>
  <c r="M26" i="13" a="1"/>
  <c r="M26" i="13" s="1"/>
  <c r="M141" i="9" a="1"/>
  <c r="M141" i="9" s="1"/>
  <c r="M90" i="9" a="1"/>
  <c r="M90" i="9" s="1"/>
  <c r="M26" i="9" a="1"/>
  <c r="M26" i="9" s="1"/>
  <c r="M141" i="8" a="1"/>
  <c r="M141" i="8" s="1"/>
  <c r="M90" i="8" a="1"/>
  <c r="M90" i="8" s="1"/>
  <c r="M26" i="8" a="1"/>
  <c r="M26" i="8" s="1"/>
  <c r="J91" i="1" a="1"/>
  <c r="J91" i="1" s="1"/>
  <c r="J284" i="14"/>
  <c r="J150" i="14" a="1"/>
  <c r="J150" i="14" s="1"/>
  <c r="J91" i="14" a="1"/>
  <c r="J91" i="14" s="1"/>
  <c r="J27" i="14" a="1"/>
  <c r="J27" i="14" s="1"/>
  <c r="J91" i="13" a="1"/>
  <c r="J91" i="13" s="1"/>
  <c r="J284" i="13"/>
  <c r="J150" i="13" a="1"/>
  <c r="J150" i="13" s="1"/>
  <c r="J27" i="13" a="1"/>
  <c r="J27" i="13" s="1"/>
  <c r="J284" i="9"/>
  <c r="J27" i="9" a="1"/>
  <c r="J27" i="9" s="1"/>
  <c r="J91" i="9" a="1"/>
  <c r="J91" i="9" s="1"/>
  <c r="J284" i="8"/>
  <c r="J91" i="8" a="1"/>
  <c r="J91" i="8" s="1"/>
  <c r="J150" i="8" a="1"/>
  <c r="J150" i="8" s="1"/>
  <c r="J27" i="8" a="1"/>
  <c r="J27" i="8" s="1"/>
  <c r="N284" i="14"/>
  <c r="N91" i="14" a="1"/>
  <c r="N91" i="14" s="1"/>
  <c r="N150" i="14" a="1"/>
  <c r="N150" i="14" s="1"/>
  <c r="N27" i="14" a="1"/>
  <c r="N27" i="14" s="1"/>
  <c r="N150" i="13" a="1"/>
  <c r="N150" i="13" s="1"/>
  <c r="N284" i="13"/>
  <c r="N91" i="13" a="1"/>
  <c r="N91" i="13" s="1"/>
  <c r="N27" i="13" a="1"/>
  <c r="N27" i="13" s="1"/>
  <c r="N284" i="9"/>
  <c r="N27" i="9" a="1"/>
  <c r="N27" i="9" s="1"/>
  <c r="N91" i="9" a="1"/>
  <c r="N91" i="9" s="1"/>
  <c r="N284" i="8"/>
  <c r="N91" i="8" a="1"/>
  <c r="N91" i="8" s="1"/>
  <c r="N150" i="8" a="1"/>
  <c r="N150" i="8" s="1"/>
  <c r="N27" i="8" a="1"/>
  <c r="N27" i="8" s="1"/>
  <c r="J160" i="14" a="1"/>
  <c r="J160" i="14" s="1"/>
  <c r="J92" i="14" a="1"/>
  <c r="J92" i="14" s="1"/>
  <c r="J28" i="14" a="1"/>
  <c r="J28" i="14" s="1"/>
  <c r="J160" i="13" a="1"/>
  <c r="J160" i="13" s="1"/>
  <c r="J92" i="13" a="1"/>
  <c r="J92" i="13" s="1"/>
  <c r="J28" i="13" a="1"/>
  <c r="J28" i="13" s="1"/>
  <c r="J160" i="9" a="1"/>
  <c r="J160" i="9" s="1"/>
  <c r="J92" i="9" a="1"/>
  <c r="J92" i="9" s="1"/>
  <c r="J28" i="9" a="1"/>
  <c r="J28" i="9" s="1"/>
  <c r="J92" i="8" a="1"/>
  <c r="J92" i="8" s="1"/>
  <c r="J160" i="8" a="1"/>
  <c r="J160" i="8" s="1"/>
  <c r="J28" i="8" a="1"/>
  <c r="J28" i="8" s="1"/>
  <c r="N160" i="1" a="1"/>
  <c r="N160" i="1" s="1"/>
  <c r="N92" i="14" a="1"/>
  <c r="N92" i="14" s="1"/>
  <c r="N160" i="14" a="1"/>
  <c r="N160" i="14" s="1"/>
  <c r="N28" i="14" a="1"/>
  <c r="N28" i="14" s="1"/>
  <c r="N160" i="13" a="1"/>
  <c r="N160" i="13" s="1"/>
  <c r="N92" i="13" a="1"/>
  <c r="N92" i="13" s="1"/>
  <c r="N28" i="13" a="1"/>
  <c r="N28" i="13" s="1"/>
  <c r="N160" i="9" a="1"/>
  <c r="N160" i="9" s="1"/>
  <c r="N92" i="9" a="1"/>
  <c r="N92" i="9" s="1"/>
  <c r="N28" i="9" a="1"/>
  <c r="N28" i="9" s="1"/>
  <c r="N160" i="8" a="1"/>
  <c r="N160" i="8" s="1"/>
  <c r="N92" i="8" a="1"/>
  <c r="N92" i="8" s="1"/>
  <c r="N28" i="8" a="1"/>
  <c r="N28" i="8" s="1"/>
  <c r="K159" i="1" a="1"/>
  <c r="K159" i="1" s="1"/>
  <c r="K282" i="14"/>
  <c r="K159" i="14" a="1"/>
  <c r="K159" i="14" s="1"/>
  <c r="K29" i="14" a="1"/>
  <c r="K29" i="14" s="1"/>
  <c r="K282" i="13"/>
  <c r="K159" i="13" a="1"/>
  <c r="K159" i="13" s="1"/>
  <c r="K29" i="13" a="1"/>
  <c r="K29" i="13" s="1"/>
  <c r="K159" i="9" a="1"/>
  <c r="K159" i="9" s="1"/>
  <c r="K29" i="9" a="1"/>
  <c r="K29" i="9" s="1"/>
  <c r="K159" i="8" a="1"/>
  <c r="K159" i="8" s="1"/>
  <c r="K282" i="8"/>
  <c r="K29" i="8" a="1"/>
  <c r="K29" i="8" s="1"/>
  <c r="O282" i="14"/>
  <c r="O159" i="14" a="1"/>
  <c r="O159" i="14" s="1"/>
  <c r="O29" i="14" a="1"/>
  <c r="O29" i="14" s="1"/>
  <c r="O282" i="13"/>
  <c r="O159" i="13" a="1"/>
  <c r="O159" i="13" s="1"/>
  <c r="O29" i="13" a="1"/>
  <c r="O29" i="13" s="1"/>
  <c r="O159" i="9" a="1"/>
  <c r="O159" i="9" s="1"/>
  <c r="O29" i="9" a="1"/>
  <c r="O29" i="9" s="1"/>
  <c r="O159" i="8" a="1"/>
  <c r="O159" i="8" s="1"/>
  <c r="O282" i="8"/>
  <c r="O29" i="8" a="1"/>
  <c r="O29" i="8" s="1"/>
  <c r="K289" i="14"/>
  <c r="K93" i="14" a="1"/>
  <c r="K93" i="14" s="1"/>
  <c r="K140" i="14" a="1"/>
  <c r="K140" i="14" s="1"/>
  <c r="K30" i="14" a="1"/>
  <c r="K30" i="14" s="1"/>
  <c r="K140" i="13" a="1"/>
  <c r="K140" i="13" s="1"/>
  <c r="K93" i="13" a="1"/>
  <c r="K93" i="13" s="1"/>
  <c r="K289" i="13"/>
  <c r="K30" i="13" a="1"/>
  <c r="K30" i="13" s="1"/>
  <c r="K289" i="9"/>
  <c r="K30" i="9" a="1"/>
  <c r="K30" i="9" s="1"/>
  <c r="K93" i="9" a="1"/>
  <c r="K93" i="9" s="1"/>
  <c r="K289" i="8"/>
  <c r="K140" i="8" a="1"/>
  <c r="K140" i="8" s="1"/>
  <c r="K93" i="8" a="1"/>
  <c r="K93" i="8" s="1"/>
  <c r="K30" i="8" a="1"/>
  <c r="K30" i="8" s="1"/>
  <c r="O140" i="1" a="1"/>
  <c r="O140" i="1" s="1"/>
  <c r="O289" i="14"/>
  <c r="O140" i="14" a="1"/>
  <c r="O140" i="14" s="1"/>
  <c r="O93" i="14" a="1"/>
  <c r="O93" i="14" s="1"/>
  <c r="O30" i="14" a="1"/>
  <c r="O30" i="14" s="1"/>
  <c r="O93" i="13" a="1"/>
  <c r="O93" i="13" s="1"/>
  <c r="O289" i="13"/>
  <c r="O140" i="13" a="1"/>
  <c r="O140" i="13" s="1"/>
  <c r="O30" i="13" a="1"/>
  <c r="O30" i="13" s="1"/>
  <c r="O289" i="9"/>
  <c r="O30" i="9" a="1"/>
  <c r="O30" i="9" s="1"/>
  <c r="O93" i="9" a="1"/>
  <c r="O93" i="9" s="1"/>
  <c r="O289" i="8"/>
  <c r="O140" i="8" a="1"/>
  <c r="O140" i="8" s="1"/>
  <c r="O93" i="8" a="1"/>
  <c r="O93" i="8" s="1"/>
  <c r="O30" i="8" a="1"/>
  <c r="O30" i="8" s="1"/>
  <c r="L95" i="14" a="1"/>
  <c r="L95" i="14" s="1"/>
  <c r="L158" i="14" a="1"/>
  <c r="L158" i="14" s="1"/>
  <c r="L66" i="14" a="1"/>
  <c r="L66" i="14" s="1"/>
  <c r="L158" i="13" a="1"/>
  <c r="L158" i="13" s="1"/>
  <c r="L95" i="13" a="1"/>
  <c r="L95" i="13" s="1"/>
  <c r="L66" i="13" a="1"/>
  <c r="L66" i="13" s="1"/>
  <c r="L158" i="9" a="1"/>
  <c r="L158" i="9" s="1"/>
  <c r="L66" i="9" a="1"/>
  <c r="L66" i="9" s="1"/>
  <c r="L95" i="9" a="1"/>
  <c r="L95" i="9" s="1"/>
  <c r="L66" i="8" a="1"/>
  <c r="L66" i="8" s="1"/>
  <c r="L95" i="8" a="1"/>
  <c r="L95" i="8" s="1"/>
  <c r="L158" i="8" a="1"/>
  <c r="L158" i="8" s="1"/>
  <c r="P66" i="1" a="1"/>
  <c r="P66" i="1" s="1"/>
  <c r="P158" i="14" a="1"/>
  <c r="P158" i="14" s="1"/>
  <c r="P95" i="14" a="1"/>
  <c r="P95" i="14" s="1"/>
  <c r="P66" i="14" a="1"/>
  <c r="P66" i="14" s="1"/>
  <c r="P95" i="13" a="1"/>
  <c r="P95" i="13" s="1"/>
  <c r="P158" i="13" a="1"/>
  <c r="P158" i="13" s="1"/>
  <c r="P66" i="13" a="1"/>
  <c r="P66" i="13" s="1"/>
  <c r="P158" i="9" a="1"/>
  <c r="P158" i="9" s="1"/>
  <c r="P66" i="9" a="1"/>
  <c r="P66" i="9" s="1"/>
  <c r="P95" i="9" a="1"/>
  <c r="P95" i="9" s="1"/>
  <c r="P95" i="8" a="1"/>
  <c r="P95" i="8" s="1"/>
  <c r="P158" i="8" a="1"/>
  <c r="P158" i="8" s="1"/>
  <c r="P66" i="8" a="1"/>
  <c r="P66" i="8" s="1"/>
  <c r="K110" i="1" a="1"/>
  <c r="K110" i="1" s="1"/>
  <c r="K157" i="14" a="1"/>
  <c r="K157" i="14" s="1"/>
  <c r="K110" i="14" a="1"/>
  <c r="K110" i="14" s="1"/>
  <c r="K96" i="14" a="1"/>
  <c r="K96" i="14" s="1"/>
  <c r="K157" i="13" a="1"/>
  <c r="K157" i="13" s="1"/>
  <c r="K110" i="13" a="1"/>
  <c r="K110" i="13" s="1"/>
  <c r="K96" i="13" a="1"/>
  <c r="K96" i="13" s="1"/>
  <c r="K110" i="9" a="1"/>
  <c r="K110" i="9" s="1"/>
  <c r="K96" i="9" a="1"/>
  <c r="K96" i="9" s="1"/>
  <c r="K39" i="9" a="1"/>
  <c r="K39" i="9" s="1"/>
  <c r="K96" i="8" a="1"/>
  <c r="K96" i="8" s="1"/>
  <c r="K157" i="8" a="1"/>
  <c r="K157" i="8" s="1"/>
  <c r="K110" i="8" a="1"/>
  <c r="K110" i="8" s="1"/>
  <c r="K39" i="8" a="1"/>
  <c r="K39" i="8" s="1"/>
  <c r="O96" i="1" a="1"/>
  <c r="O96" i="1" s="1"/>
  <c r="O157" i="14" a="1"/>
  <c r="O157" i="14" s="1"/>
  <c r="O96" i="14" a="1"/>
  <c r="O96" i="14" s="1"/>
  <c r="O110" i="14" a="1"/>
  <c r="O110" i="14" s="1"/>
  <c r="O110" i="13" a="1"/>
  <c r="O110" i="13" s="1"/>
  <c r="O96" i="13" a="1"/>
  <c r="O96" i="13" s="1"/>
  <c r="O157" i="13" a="1"/>
  <c r="O157" i="13" s="1"/>
  <c r="O110" i="9" a="1"/>
  <c r="O110" i="9" s="1"/>
  <c r="O96" i="9" a="1"/>
  <c r="O96" i="9" s="1"/>
  <c r="O39" i="9" a="1"/>
  <c r="O39" i="9" s="1"/>
  <c r="O157" i="8" a="1"/>
  <c r="O157" i="8" s="1"/>
  <c r="O110" i="8" a="1"/>
  <c r="O110" i="8" s="1"/>
  <c r="O96" i="8" a="1"/>
  <c r="O96" i="8" s="1"/>
  <c r="O39" i="8" a="1"/>
  <c r="O39" i="8" s="1"/>
  <c r="K94" i="1" a="1"/>
  <c r="K94" i="1" s="1"/>
  <c r="K94" i="14" a="1"/>
  <c r="K94" i="14" s="1"/>
  <c r="K40" i="14" a="1"/>
  <c r="K40" i="14" s="1"/>
  <c r="K94" i="13" a="1"/>
  <c r="K94" i="13" s="1"/>
  <c r="K40" i="13" a="1"/>
  <c r="K40" i="13" s="1"/>
  <c r="K149" i="9" a="1"/>
  <c r="K149" i="9" s="1"/>
  <c r="K94" i="9" a="1"/>
  <c r="K94" i="9" s="1"/>
  <c r="K149" i="8" a="1"/>
  <c r="K149" i="8" s="1"/>
  <c r="K94" i="8" a="1"/>
  <c r="K94" i="8" s="1"/>
  <c r="K40" i="8" a="1"/>
  <c r="K40" i="8" s="1"/>
  <c r="O40" i="1" a="1"/>
  <c r="O40" i="1" s="1"/>
  <c r="O94" i="14" a="1"/>
  <c r="O94" i="14" s="1"/>
  <c r="O40" i="14" a="1"/>
  <c r="O40" i="14" s="1"/>
  <c r="O94" i="13" a="1"/>
  <c r="O94" i="13" s="1"/>
  <c r="O40" i="13" a="1"/>
  <c r="O40" i="13" s="1"/>
  <c r="O149" i="9" a="1"/>
  <c r="O149" i="9" s="1"/>
  <c r="O94" i="9" a="1"/>
  <c r="O94" i="9" s="1"/>
  <c r="O149" i="8" a="1"/>
  <c r="O149" i="8" s="1"/>
  <c r="O94" i="8" a="1"/>
  <c r="O94" i="8" s="1"/>
  <c r="O40" i="8" a="1"/>
  <c r="O40" i="8" s="1"/>
  <c r="K142" i="1" a="1"/>
  <c r="K142" i="1" s="1"/>
  <c r="K142" i="14" a="1"/>
  <c r="K142" i="14" s="1"/>
  <c r="K87" i="14" a="1"/>
  <c r="K87" i="14" s="1"/>
  <c r="K142" i="13" a="1"/>
  <c r="K142" i="13" s="1"/>
  <c r="K87" i="13" a="1"/>
  <c r="K87" i="13" s="1"/>
  <c r="K142" i="9" a="1"/>
  <c r="K142" i="9" s="1"/>
  <c r="K87" i="9" a="1"/>
  <c r="K87" i="9" s="1"/>
  <c r="K142" i="8" a="1"/>
  <c r="K142" i="8" s="1"/>
  <c r="K87" i="8" a="1"/>
  <c r="K87" i="8" s="1"/>
  <c r="O142" i="1" a="1"/>
  <c r="O142" i="1" s="1"/>
  <c r="O142" i="14" a="1"/>
  <c r="O142" i="14" s="1"/>
  <c r="O87" i="14" a="1"/>
  <c r="O87" i="14" s="1"/>
  <c r="O142" i="13" a="1"/>
  <c r="O142" i="13" s="1"/>
  <c r="O87" i="13" a="1"/>
  <c r="O87" i="13" s="1"/>
  <c r="O142" i="9" a="1"/>
  <c r="O142" i="9" s="1"/>
  <c r="O87" i="9" a="1"/>
  <c r="O87" i="9" s="1"/>
  <c r="O142" i="8" a="1"/>
  <c r="O142" i="8" s="1"/>
  <c r="O87" i="8" a="1"/>
  <c r="O87" i="8" s="1"/>
  <c r="K89" i="1" a="1"/>
  <c r="K89" i="1" s="1"/>
  <c r="K162" i="14" a="1"/>
  <c r="K162" i="14" s="1"/>
  <c r="K89" i="14" a="1"/>
  <c r="K89" i="14" s="1"/>
  <c r="K162" i="13" a="1"/>
  <c r="K162" i="13" s="1"/>
  <c r="K89" i="13" a="1"/>
  <c r="K89" i="13" s="1"/>
  <c r="K162" i="9" a="1"/>
  <c r="K162" i="9" s="1"/>
  <c r="K89" i="9" a="1"/>
  <c r="K89" i="9" s="1"/>
  <c r="K162" i="8" a="1"/>
  <c r="K162" i="8" s="1"/>
  <c r="K89" i="8" a="1"/>
  <c r="K89" i="8" s="1"/>
  <c r="O89" i="1" a="1"/>
  <c r="O89" i="1" s="1"/>
  <c r="O162" i="14" a="1"/>
  <c r="O162" i="14" s="1"/>
  <c r="O89" i="14" a="1"/>
  <c r="O89" i="14" s="1"/>
  <c r="O89" i="13" a="1"/>
  <c r="O89" i="13" s="1"/>
  <c r="O162" i="13" a="1"/>
  <c r="O162" i="13" s="1"/>
  <c r="O162" i="9" a="1"/>
  <c r="O162" i="9" s="1"/>
  <c r="O89" i="9" a="1"/>
  <c r="O89" i="9" s="1"/>
  <c r="O162" i="8" a="1"/>
  <c r="O162" i="8" s="1"/>
  <c r="O89" i="8" a="1"/>
  <c r="O89" i="8" s="1"/>
  <c r="J152" i="1" a="1"/>
  <c r="J152" i="1" s="1"/>
  <c r="J88" i="14" a="1"/>
  <c r="J88" i="14" s="1"/>
  <c r="J152" i="14" a="1"/>
  <c r="J152" i="14" s="1"/>
  <c r="J152" i="13" a="1"/>
  <c r="J152" i="13" s="1"/>
  <c r="J88" i="13" a="1"/>
  <c r="J88" i="13" s="1"/>
  <c r="J152" i="9" a="1"/>
  <c r="J152" i="9" s="1"/>
  <c r="J88" i="9" a="1"/>
  <c r="J88" i="9" s="1"/>
  <c r="J152" i="8" a="1"/>
  <c r="J152" i="8" s="1"/>
  <c r="J88" i="8" a="1"/>
  <c r="J88" i="8" s="1"/>
  <c r="N88" i="14" a="1"/>
  <c r="N88" i="14" s="1"/>
  <c r="N152" i="14" a="1"/>
  <c r="N152" i="14" s="1"/>
  <c r="N152" i="13" a="1"/>
  <c r="N152" i="13" s="1"/>
  <c r="N88" i="13" a="1"/>
  <c r="N88" i="13" s="1"/>
  <c r="N152" i="9" a="1"/>
  <c r="N152" i="9" s="1"/>
  <c r="N88" i="9" a="1"/>
  <c r="N88" i="9" s="1"/>
  <c r="N88" i="8" a="1"/>
  <c r="N88" i="8" s="1"/>
  <c r="N152" i="8" a="1"/>
  <c r="N152" i="8" s="1"/>
  <c r="I83" i="14" a="1"/>
  <c r="I83" i="14" s="1"/>
  <c r="I151" i="14" a="1"/>
  <c r="I151" i="14" s="1"/>
  <c r="I151" i="13" a="1"/>
  <c r="I151" i="13" s="1"/>
  <c r="I83" i="13" a="1"/>
  <c r="I83" i="13" s="1"/>
  <c r="I83" i="8" a="1"/>
  <c r="I83" i="8" s="1"/>
  <c r="I151" i="8" a="1"/>
  <c r="I151" i="8" s="1"/>
  <c r="M83" i="1" a="1"/>
  <c r="M83" i="1" s="1"/>
  <c r="M83" i="14" a="1"/>
  <c r="M83" i="14" s="1"/>
  <c r="M151" i="14" a="1"/>
  <c r="M151" i="14" s="1"/>
  <c r="M83" i="13" a="1"/>
  <c r="M83" i="13" s="1"/>
  <c r="M151" i="13" a="1"/>
  <c r="M151" i="13" s="1"/>
  <c r="M151" i="9" a="1"/>
  <c r="M151" i="9" s="1"/>
  <c r="M83" i="9" a="1"/>
  <c r="M83" i="9" s="1"/>
  <c r="M83" i="8" a="1"/>
  <c r="M83" i="8" s="1"/>
  <c r="M151" i="8" a="1"/>
  <c r="M151" i="8" s="1"/>
  <c r="K147" i="14" a="1"/>
  <c r="K147" i="14" s="1"/>
  <c r="K81" i="14" a="1"/>
  <c r="K81" i="14" s="1"/>
  <c r="K81" i="13" a="1"/>
  <c r="K81" i="13" s="1"/>
  <c r="K147" i="13" a="1"/>
  <c r="K147" i="13" s="1"/>
  <c r="K147" i="9" a="1"/>
  <c r="K147" i="9" s="1"/>
  <c r="K81" i="9" a="1"/>
  <c r="K81" i="9" s="1"/>
  <c r="K147" i="8" a="1"/>
  <c r="K147" i="8" s="1"/>
  <c r="K81" i="8" a="1"/>
  <c r="K81" i="8" s="1"/>
  <c r="O147" i="14" a="1"/>
  <c r="O147" i="14" s="1"/>
  <c r="O81" i="14" a="1"/>
  <c r="O81" i="14" s="1"/>
  <c r="O81" i="13" a="1"/>
  <c r="O81" i="13" s="1"/>
  <c r="O147" i="13" a="1"/>
  <c r="O147" i="13" s="1"/>
  <c r="O147" i="9" a="1"/>
  <c r="O147" i="9" s="1"/>
  <c r="O81" i="9" a="1"/>
  <c r="O81" i="9" s="1"/>
  <c r="O147" i="8" a="1"/>
  <c r="O147" i="8" s="1"/>
  <c r="O81" i="8" a="1"/>
  <c r="O81" i="8" s="1"/>
  <c r="K85" i="1" a="1"/>
  <c r="K85" i="1" s="1"/>
  <c r="K161" i="14" a="1"/>
  <c r="K161" i="14" s="1"/>
  <c r="K85" i="14" a="1"/>
  <c r="K85" i="14" s="1"/>
  <c r="K161" i="13" a="1"/>
  <c r="K161" i="13" s="1"/>
  <c r="K85" i="13" a="1"/>
  <c r="K85" i="13" s="1"/>
  <c r="K161" i="9" a="1"/>
  <c r="K161" i="9" s="1"/>
  <c r="K85" i="9" a="1"/>
  <c r="K85" i="9" s="1"/>
  <c r="K85" i="8" a="1"/>
  <c r="K85" i="8" s="1"/>
  <c r="K161" i="8" a="1"/>
  <c r="K161" i="8" s="1"/>
  <c r="O85" i="1" a="1"/>
  <c r="O85" i="1" s="1"/>
  <c r="O161" i="14" a="1"/>
  <c r="O161" i="14" s="1"/>
  <c r="O85" i="14" a="1"/>
  <c r="O85" i="14" s="1"/>
  <c r="O85" i="13" a="1"/>
  <c r="O85" i="13" s="1"/>
  <c r="O161" i="13" a="1"/>
  <c r="O161" i="13" s="1"/>
  <c r="O161" i="9" a="1"/>
  <c r="O161" i="9" s="1"/>
  <c r="O85" i="9" a="1"/>
  <c r="O85" i="9" s="1"/>
  <c r="O85" i="8" a="1"/>
  <c r="O85" i="8" s="1"/>
  <c r="O161" i="8" a="1"/>
  <c r="O161" i="8" s="1"/>
  <c r="J153" i="14" a="1"/>
  <c r="J153" i="14" s="1"/>
  <c r="J86" i="14" a="1"/>
  <c r="J86" i="14" s="1"/>
  <c r="J153" i="13" a="1"/>
  <c r="J153" i="13" s="1"/>
  <c r="J86" i="13" a="1"/>
  <c r="J86" i="13" s="1"/>
  <c r="J153" i="9" a="1"/>
  <c r="J153" i="9" s="1"/>
  <c r="J86" i="9" a="1"/>
  <c r="J86" i="9" s="1"/>
  <c r="J86" i="8" a="1"/>
  <c r="J86" i="8" s="1"/>
  <c r="J153" i="8" a="1"/>
  <c r="J153" i="8" s="1"/>
  <c r="N153" i="14" a="1"/>
  <c r="N153" i="14" s="1"/>
  <c r="N86" i="14" a="1"/>
  <c r="N86" i="14" s="1"/>
  <c r="N86" i="13" a="1"/>
  <c r="N86" i="13" s="1"/>
  <c r="N153" i="13" a="1"/>
  <c r="N153" i="13" s="1"/>
  <c r="N153" i="9" a="1"/>
  <c r="N153" i="9" s="1"/>
  <c r="N86" i="9" a="1"/>
  <c r="N86" i="9" s="1"/>
  <c r="N86" i="8" a="1"/>
  <c r="N86" i="8" s="1"/>
  <c r="N153" i="8" a="1"/>
  <c r="N153" i="8" s="1"/>
  <c r="M80" i="1" a="1"/>
  <c r="M80" i="1" s="1"/>
  <c r="M146" i="14" a="1"/>
  <c r="M146" i="14" s="1"/>
  <c r="M80" i="14" a="1"/>
  <c r="M80" i="14" s="1"/>
  <c r="M146" i="13" a="1"/>
  <c r="M146" i="13" s="1"/>
  <c r="M80" i="13" a="1"/>
  <c r="M80" i="13" s="1"/>
  <c r="M146" i="9" a="1"/>
  <c r="M146" i="9" s="1"/>
  <c r="M80" i="9" a="1"/>
  <c r="M80" i="9" s="1"/>
  <c r="M146" i="8" a="1"/>
  <c r="M146" i="8" s="1"/>
  <c r="M80" i="8" a="1"/>
  <c r="M80" i="8" s="1"/>
  <c r="K163" i="1" a="1"/>
  <c r="K163" i="1" s="1"/>
  <c r="K163" i="14" a="1"/>
  <c r="K163" i="14" s="1"/>
  <c r="K111" i="14" a="1"/>
  <c r="K111" i="14" s="1"/>
  <c r="K97" i="14" a="1"/>
  <c r="K97" i="14" s="1"/>
  <c r="K163" i="13" a="1"/>
  <c r="K163" i="13" s="1"/>
  <c r="K111" i="13" a="1"/>
  <c r="K111" i="13" s="1"/>
  <c r="K97" i="13" a="1"/>
  <c r="K97" i="13" s="1"/>
  <c r="K163" i="9" a="1"/>
  <c r="K163" i="9" s="1"/>
  <c r="K111" i="9" a="1"/>
  <c r="K111" i="9" s="1"/>
  <c r="K97" i="9" a="1"/>
  <c r="K97" i="9" s="1"/>
  <c r="K111" i="8" a="1"/>
  <c r="K111" i="8" s="1"/>
  <c r="K97" i="8" a="1"/>
  <c r="K97" i="8" s="1"/>
  <c r="K163" i="8" a="1"/>
  <c r="K163" i="8" s="1"/>
  <c r="O163" i="1" a="1"/>
  <c r="O163" i="1" s="1"/>
  <c r="O163" i="14" a="1"/>
  <c r="O163" i="14" s="1"/>
  <c r="O111" i="14" a="1"/>
  <c r="O111" i="14" s="1"/>
  <c r="O97" i="14" a="1"/>
  <c r="O97" i="14" s="1"/>
  <c r="O163" i="13" a="1"/>
  <c r="O163" i="13" s="1"/>
  <c r="O97" i="13" a="1"/>
  <c r="O97" i="13" s="1"/>
  <c r="O111" i="13" a="1"/>
  <c r="O111" i="13" s="1"/>
  <c r="O163" i="9" a="1"/>
  <c r="O163" i="9" s="1"/>
  <c r="O111" i="9" a="1"/>
  <c r="O111" i="9" s="1"/>
  <c r="O97" i="9" a="1"/>
  <c r="O97" i="9" s="1"/>
  <c r="O111" i="8" a="1"/>
  <c r="O111" i="8" s="1"/>
  <c r="O97" i="8" a="1"/>
  <c r="O97" i="8" s="1"/>
  <c r="O163" i="8" a="1"/>
  <c r="O163" i="8" s="1"/>
  <c r="K74" i="1" a="1"/>
  <c r="K74" i="1" s="1"/>
  <c r="K154" i="14" a="1"/>
  <c r="K154" i="14" s="1"/>
  <c r="K74" i="14" a="1"/>
  <c r="K74" i="14" s="1"/>
  <c r="K154" i="13" a="1"/>
  <c r="K154" i="13" s="1"/>
  <c r="K74" i="13" a="1"/>
  <c r="K74" i="13" s="1"/>
  <c r="K154" i="9" a="1"/>
  <c r="K154" i="9" s="1"/>
  <c r="K74" i="9" a="1"/>
  <c r="K74" i="9" s="1"/>
  <c r="K74" i="8" a="1"/>
  <c r="K74" i="8" s="1"/>
  <c r="K154" i="8" a="1"/>
  <c r="K154" i="8" s="1"/>
  <c r="O74" i="1" a="1"/>
  <c r="O74" i="1" s="1"/>
  <c r="O154" i="14" a="1"/>
  <c r="O154" i="14" s="1"/>
  <c r="O74" i="14" a="1"/>
  <c r="O74" i="14" s="1"/>
  <c r="O154" i="13" a="1"/>
  <c r="O154" i="13" s="1"/>
  <c r="O74" i="13" a="1"/>
  <c r="O74" i="13" s="1"/>
  <c r="O154" i="9" a="1"/>
  <c r="O154" i="9" s="1"/>
  <c r="O74" i="9" a="1"/>
  <c r="O74" i="9" s="1"/>
  <c r="O74" i="8" a="1"/>
  <c r="O74" i="8" s="1"/>
  <c r="O154" i="8" a="1"/>
  <c r="O154" i="8" s="1"/>
  <c r="K76" i="14" a="1"/>
  <c r="K76" i="14" s="1"/>
  <c r="K75" i="14" a="1"/>
  <c r="K75" i="14" s="1"/>
  <c r="K76" i="13" a="1"/>
  <c r="K76" i="13" s="1"/>
  <c r="K75" i="13" a="1"/>
  <c r="K75" i="13" s="1"/>
  <c r="K156" i="9" a="1"/>
  <c r="K156" i="9" s="1"/>
  <c r="K75" i="9" a="1"/>
  <c r="K75" i="9" s="1"/>
  <c r="K76" i="9" a="1"/>
  <c r="K76" i="9" s="1"/>
  <c r="K156" i="8" a="1"/>
  <c r="K156" i="8" s="1"/>
  <c r="K76" i="8" a="1"/>
  <c r="K76" i="8" s="1"/>
  <c r="K75" i="8" a="1"/>
  <c r="K75" i="8" s="1"/>
  <c r="O156" i="1" a="1"/>
  <c r="O156" i="1" s="1"/>
  <c r="O76" i="14" a="1"/>
  <c r="O76" i="14" s="1"/>
  <c r="O75" i="14" a="1"/>
  <c r="O75" i="14" s="1"/>
  <c r="O76" i="13" a="1"/>
  <c r="O76" i="13" s="1"/>
  <c r="O75" i="13" a="1"/>
  <c r="O75" i="13" s="1"/>
  <c r="O156" i="9" a="1"/>
  <c r="O156" i="9" s="1"/>
  <c r="O75" i="9" a="1"/>
  <c r="O75" i="9" s="1"/>
  <c r="O76" i="9" a="1"/>
  <c r="O76" i="9" s="1"/>
  <c r="O156" i="8" a="1"/>
  <c r="O156" i="8" s="1"/>
  <c r="O76" i="8" a="1"/>
  <c r="O76" i="8" s="1"/>
  <c r="O75" i="8" a="1"/>
  <c r="O75" i="8" s="1"/>
  <c r="K139" i="1" a="1"/>
  <c r="K139" i="1" s="1"/>
  <c r="K139" i="9" a="1"/>
  <c r="K139" i="9" s="1"/>
  <c r="K139" i="8" a="1"/>
  <c r="K139" i="8" s="1"/>
  <c r="O139" i="1" a="1"/>
  <c r="O139" i="1" s="1"/>
  <c r="O139" i="9" a="1"/>
  <c r="O139" i="9" s="1"/>
  <c r="O139" i="8" a="1"/>
  <c r="O139" i="8" s="1"/>
  <c r="I94" i="1" a="1"/>
  <c r="I94" i="1" s="1"/>
  <c r="I258" i="1"/>
  <c r="J234" i="1"/>
  <c r="J275" i="1"/>
  <c r="K275" i="1" s="1"/>
  <c r="L275" i="1" s="1"/>
  <c r="M275" i="1" s="1"/>
  <c r="N275" i="1" s="1"/>
  <c r="O275" i="1" s="1"/>
  <c r="P275" i="1" s="1"/>
  <c r="Q275" i="1" s="1"/>
  <c r="J280" i="1"/>
  <c r="K280" i="1" s="1"/>
  <c r="L280" i="1" s="1"/>
  <c r="M280" i="1" s="1"/>
  <c r="N280" i="1" s="1"/>
  <c r="O280" i="1" s="1"/>
  <c r="P280" i="1" s="1"/>
  <c r="Q280" i="1" s="1"/>
  <c r="J271" i="1"/>
  <c r="K271" i="1" s="1"/>
  <c r="L271" i="1" s="1"/>
  <c r="M271" i="1" s="1"/>
  <c r="N271" i="1" s="1"/>
  <c r="O271" i="1" s="1"/>
  <c r="P271" i="1" s="1"/>
  <c r="Q271" i="1" s="1"/>
  <c r="I251" i="1"/>
  <c r="J251" i="1" s="1"/>
  <c r="K251" i="1" s="1"/>
  <c r="L251" i="1" s="1"/>
  <c r="M251" i="1" s="1"/>
  <c r="N251" i="1" s="1"/>
  <c r="O251" i="1" s="1"/>
  <c r="P251" i="1" s="1"/>
  <c r="Q251" i="1" s="1"/>
  <c r="I232" i="1"/>
  <c r="H134" i="1"/>
  <c r="I227" i="1"/>
  <c r="J227" i="1" s="1"/>
  <c r="K227" i="1" s="1"/>
  <c r="L227" i="1" s="1"/>
  <c r="M227" i="1" s="1"/>
  <c r="N227" i="1" s="1"/>
  <c r="O227" i="1" s="1"/>
  <c r="P227" i="1" s="1"/>
  <c r="Q227" i="1" s="1"/>
  <c r="I219" i="1"/>
  <c r="J219" i="1" s="1"/>
  <c r="K219" i="1" s="1"/>
  <c r="L219" i="1" s="1"/>
  <c r="M219" i="1" s="1"/>
  <c r="N219" i="1" s="1"/>
  <c r="O219" i="1" s="1"/>
  <c r="P219" i="1" s="1"/>
  <c r="Q219" i="1" s="1"/>
  <c r="I208" i="1"/>
  <c r="J208" i="1" s="1"/>
  <c r="I205" i="1"/>
  <c r="J205" i="1" s="1"/>
  <c r="K205" i="1" s="1"/>
  <c r="L205" i="1" s="1"/>
  <c r="M205" i="1" s="1"/>
  <c r="N205" i="1" s="1"/>
  <c r="O205" i="1" s="1"/>
  <c r="P205" i="1" s="1"/>
  <c r="Q205" i="1" s="1"/>
  <c r="I202" i="1"/>
  <c r="I194" i="1"/>
  <c r="N194" i="1"/>
  <c r="O194" i="1"/>
  <c r="O191" i="1"/>
  <c r="J182" i="1"/>
  <c r="K182" i="1" s="1"/>
  <c r="L182" i="1" s="1"/>
  <c r="M182" i="1" s="1"/>
  <c r="N182" i="1" s="1"/>
  <c r="O182" i="1" s="1"/>
  <c r="P182" i="1" s="1"/>
  <c r="Q182" i="1" s="1"/>
  <c r="L194" i="1"/>
  <c r="P191" i="1"/>
  <c r="M191" i="1"/>
  <c r="Q191" i="1"/>
  <c r="I180" i="1"/>
  <c r="J180" i="1" s="1"/>
  <c r="K180" i="1" s="1"/>
  <c r="L180" i="1" s="1"/>
  <c r="M180" i="1" s="1"/>
  <c r="N180" i="1" s="1"/>
  <c r="O180" i="1" s="1"/>
  <c r="P180" i="1" s="1"/>
  <c r="Q180" i="1" s="1"/>
  <c r="J133" i="1"/>
  <c r="N133" i="1"/>
  <c r="Q133" i="1"/>
  <c r="M133" i="1"/>
  <c r="P133" i="1"/>
  <c r="O133" i="1"/>
  <c r="P162" i="1" a="1"/>
  <c r="P162" i="1" s="1"/>
  <c r="L157" i="1" a="1"/>
  <c r="L157" i="1" s="1"/>
  <c r="N146" i="1" a="1"/>
  <c r="N146" i="1" s="1"/>
  <c r="J88" i="1" a="1"/>
  <c r="J88" i="1" s="1"/>
  <c r="K149" i="1" a="1"/>
  <c r="K149" i="1" s="1"/>
  <c r="M152" i="1" a="1"/>
  <c r="M152" i="1" s="1"/>
  <c r="M86" i="1" a="1"/>
  <c r="M86" i="1" s="1"/>
  <c r="I323" i="4"/>
  <c r="U323" i="4"/>
  <c r="AG323" i="4"/>
  <c r="AL124" i="4"/>
  <c r="AL128" i="4"/>
  <c r="AL130" i="4"/>
  <c r="AL132" i="4"/>
  <c r="AL134" i="4"/>
  <c r="K223" i="1" a="1"/>
  <c r="K223" i="1" s="1"/>
  <c r="J168" i="1" a="1"/>
  <c r="J168" i="1" s="1"/>
  <c r="O162" i="1" a="1"/>
  <c r="O162" i="1" s="1"/>
  <c r="P161" i="1" a="1"/>
  <c r="P161" i="1" s="1"/>
  <c r="K153" i="1" a="1"/>
  <c r="K153" i="1" s="1"/>
  <c r="J150" i="1" a="1"/>
  <c r="J150" i="1" s="1"/>
  <c r="M146" i="1" a="1"/>
  <c r="M146" i="1" s="1"/>
  <c r="N115" i="1" a="1"/>
  <c r="N115" i="1" s="1"/>
  <c r="M323" i="4"/>
  <c r="Y323" i="4"/>
  <c r="AK323" i="4"/>
  <c r="AL316" i="4"/>
  <c r="O168" i="1" a="1"/>
  <c r="O168" i="1" s="1"/>
  <c r="L162" i="1" a="1"/>
  <c r="L162" i="1" s="1"/>
  <c r="L161" i="1" a="1"/>
  <c r="L161" i="1" s="1"/>
  <c r="P158" i="1" a="1"/>
  <c r="P158" i="1" s="1"/>
  <c r="N151" i="1" a="1"/>
  <c r="N151" i="1" s="1"/>
  <c r="L147" i="1" a="1"/>
  <c r="L147" i="1" s="1"/>
  <c r="K87" i="1" a="1"/>
  <c r="K87" i="1" s="1"/>
  <c r="E323" i="4"/>
  <c r="Q323" i="4"/>
  <c r="AC323" i="4"/>
  <c r="N168" i="1" a="1"/>
  <c r="N168" i="1" s="1"/>
  <c r="K162" i="1" a="1"/>
  <c r="K162" i="1" s="1"/>
  <c r="I161" i="1" a="1"/>
  <c r="I161" i="1" s="1"/>
  <c r="O154" i="1" a="1"/>
  <c r="O154" i="1" s="1"/>
  <c r="M151" i="1" a="1"/>
  <c r="M151" i="1" s="1"/>
  <c r="L149" i="1" a="1"/>
  <c r="L149" i="1" s="1"/>
  <c r="O82" i="1" a="1"/>
  <c r="O82" i="1" s="1"/>
  <c r="P81" i="1" a="1"/>
  <c r="P81" i="1" s="1"/>
  <c r="K272" i="1" a="1"/>
  <c r="K272" i="1" s="1"/>
  <c r="K51" i="1" a="1"/>
  <c r="K51" i="1" s="1"/>
  <c r="Q288" i="1"/>
  <c r="Q42" i="1" a="1"/>
  <c r="Q42" i="1" s="1"/>
  <c r="I52" i="1" a="1"/>
  <c r="I52" i="1" s="1"/>
  <c r="I222" i="1" a="1"/>
  <c r="I222" i="1" s="1"/>
  <c r="I16" i="1" a="1"/>
  <c r="I16" i="1" s="1"/>
  <c r="I102" i="1" a="1"/>
  <c r="I102" i="1" s="1"/>
  <c r="P18" i="1" a="1"/>
  <c r="P18" i="1" s="1"/>
  <c r="P62" i="1" a="1"/>
  <c r="P62" i="1" s="1"/>
  <c r="P108" i="1" a="1"/>
  <c r="P108" i="1" s="1"/>
  <c r="L286" i="1"/>
  <c r="L11" i="1" a="1"/>
  <c r="L11" i="1" s="1"/>
  <c r="L57" i="1" a="1"/>
  <c r="L57" i="1" s="1"/>
  <c r="P286" i="1"/>
  <c r="P11" i="1" a="1"/>
  <c r="P11" i="1" s="1"/>
  <c r="P57" i="1" a="1"/>
  <c r="P57" i="1" s="1"/>
  <c r="P126" i="1" a="1"/>
  <c r="P126" i="1" s="1"/>
  <c r="K12" i="1" a="1"/>
  <c r="K12" i="1" s="1"/>
  <c r="K243" i="1" a="1"/>
  <c r="K243" i="1" s="1"/>
  <c r="O12" i="1" a="1"/>
  <c r="O12" i="1" s="1"/>
  <c r="O243" i="1" a="1"/>
  <c r="O243" i="1" s="1"/>
  <c r="K107" i="1" a="1"/>
  <c r="K107" i="1" s="1"/>
  <c r="K17" i="1" a="1"/>
  <c r="K17" i="1" s="1"/>
  <c r="K61" i="1" a="1"/>
  <c r="K61" i="1" s="1"/>
  <c r="O17" i="1" a="1"/>
  <c r="O17" i="1" s="1"/>
  <c r="O107" i="1" a="1"/>
  <c r="O107" i="1" s="1"/>
  <c r="O61" i="1" a="1"/>
  <c r="O61" i="1" s="1"/>
  <c r="K120" i="1" a="1"/>
  <c r="K120" i="1" s="1"/>
  <c r="K174" i="1" a="1"/>
  <c r="K174" i="1" s="1"/>
  <c r="O120" i="1" a="1"/>
  <c r="O120" i="1" s="1"/>
  <c r="O174" i="1" a="1"/>
  <c r="O174" i="1" s="1"/>
  <c r="L5" i="1" a="1"/>
  <c r="L5" i="1" s="1"/>
  <c r="L253" i="1" a="1"/>
  <c r="L253" i="1" s="1"/>
  <c r="P5" i="1" a="1"/>
  <c r="P5" i="1" s="1"/>
  <c r="P253" i="1" a="1"/>
  <c r="P253" i="1" s="1"/>
  <c r="P22" i="1" a="1"/>
  <c r="P22" i="1" s="1"/>
  <c r="P109" i="1" a="1"/>
  <c r="P109" i="1" s="1"/>
  <c r="L285" i="1"/>
  <c r="L10" i="1" a="1"/>
  <c r="L10" i="1" s="1"/>
  <c r="L56" i="1" a="1"/>
  <c r="L56" i="1" s="1"/>
  <c r="P10" i="1" a="1"/>
  <c r="P10" i="1" s="1"/>
  <c r="P285" i="1"/>
  <c r="J23" i="1" a="1"/>
  <c r="J23" i="1" s="1"/>
  <c r="J244" i="1" a="1"/>
  <c r="J244" i="1" s="1"/>
  <c r="N23" i="1" a="1"/>
  <c r="N23" i="1" s="1"/>
  <c r="N244" i="1" a="1"/>
  <c r="N244" i="1" s="1"/>
  <c r="L106" i="1" a="1"/>
  <c r="L106" i="1" s="1"/>
  <c r="L24" i="1" a="1"/>
  <c r="L24" i="1" s="1"/>
  <c r="L60" i="1" a="1"/>
  <c r="L60" i="1" s="1"/>
  <c r="P24" i="1" a="1"/>
  <c r="P24" i="1" s="1"/>
  <c r="P106" i="1" a="1"/>
  <c r="P106" i="1" s="1"/>
  <c r="P60" i="1" a="1"/>
  <c r="P60" i="1" s="1"/>
  <c r="J25" i="1" a="1"/>
  <c r="J25" i="1" s="1"/>
  <c r="J246" i="1" a="1"/>
  <c r="J246" i="1" s="1"/>
  <c r="N25" i="1" a="1"/>
  <c r="N25" i="1" s="1"/>
  <c r="N246" i="1" a="1"/>
  <c r="N246" i="1" s="1"/>
  <c r="L293" i="1"/>
  <c r="L77" i="1" a="1"/>
  <c r="L77" i="1" s="1"/>
  <c r="P293" i="1"/>
  <c r="P77" i="1" a="1"/>
  <c r="P77" i="1" s="1"/>
  <c r="I7" i="1" a="1"/>
  <c r="I7" i="1" s="1"/>
  <c r="I104" i="1" a="1"/>
  <c r="I104" i="1" s="1"/>
  <c r="M7" i="1" a="1"/>
  <c r="M7" i="1" s="1"/>
  <c r="M104" i="1" a="1"/>
  <c r="M104" i="1" s="1"/>
  <c r="Q7" i="1" a="1"/>
  <c r="Q7" i="1" s="1"/>
  <c r="Q104" i="1" a="1"/>
  <c r="Q104" i="1" s="1"/>
  <c r="K121" i="1" a="1"/>
  <c r="K121" i="1" s="1"/>
  <c r="K170" i="1" a="1"/>
  <c r="K170" i="1" s="1"/>
  <c r="O121" i="1" a="1"/>
  <c r="O121" i="1" s="1"/>
  <c r="O170" i="1" a="1"/>
  <c r="O170" i="1" s="1"/>
  <c r="M256" i="1" a="1"/>
  <c r="M256" i="1" s="1"/>
  <c r="M47" i="1" a="1"/>
  <c r="M47" i="1" s="1"/>
  <c r="Q256" i="1" a="1"/>
  <c r="Q256" i="1" s="1"/>
  <c r="Q47" i="1" a="1"/>
  <c r="Q47" i="1" s="1"/>
  <c r="I116" i="1" a="1"/>
  <c r="I116" i="1" s="1"/>
  <c r="I169" i="1" a="1"/>
  <c r="I169" i="1" s="1"/>
  <c r="K266" i="1" a="1"/>
  <c r="K266" i="1" s="1"/>
  <c r="K41" i="1" a="1"/>
  <c r="K41" i="1" s="1"/>
  <c r="O266" i="1" a="1"/>
  <c r="O266" i="1" s="1"/>
  <c r="O41" i="1" a="1"/>
  <c r="O41" i="1" s="1"/>
  <c r="AL116" i="4"/>
  <c r="I101" i="1" a="1"/>
  <c r="I101" i="1" s="1"/>
  <c r="AL118" i="4"/>
  <c r="I283" i="1"/>
  <c r="I128" i="1" a="1"/>
  <c r="I128" i="1" s="1"/>
  <c r="I130" i="1" s="1"/>
  <c r="I135" i="1" a="1"/>
  <c r="I135" i="1" s="1"/>
  <c r="I136" i="1" s="1"/>
  <c r="M283" i="1"/>
  <c r="M128" i="1" a="1"/>
  <c r="M128" i="1" s="1"/>
  <c r="M135" i="1" a="1"/>
  <c r="M135" i="1" s="1"/>
  <c r="M136" i="1" s="1"/>
  <c r="M137" i="1" a="1"/>
  <c r="M137" i="1" s="1"/>
  <c r="Q283" i="1"/>
  <c r="Q128" i="1" a="1"/>
  <c r="Q128" i="1" s="1"/>
  <c r="Q135" i="1" a="1"/>
  <c r="Q135" i="1" s="1"/>
  <c r="Q136" i="1" s="1"/>
  <c r="O118" i="1" a="1"/>
  <c r="O118" i="1" s="1"/>
  <c r="O167" i="1" a="1"/>
  <c r="O167" i="1" s="1"/>
  <c r="AL120" i="4"/>
  <c r="I105" i="1" a="1"/>
  <c r="I105" i="1" s="1"/>
  <c r="I19" i="1" a="1"/>
  <c r="I19" i="1" s="1"/>
  <c r="M19" i="1" a="1"/>
  <c r="M19" i="1" s="1"/>
  <c r="M105" i="1" a="1"/>
  <c r="M105" i="1" s="1"/>
  <c r="Q19" i="1" a="1"/>
  <c r="Q19" i="1" s="1"/>
  <c r="Q105" i="1" a="1"/>
  <c r="Q105" i="1" s="1"/>
  <c r="K70" i="1" a="1"/>
  <c r="K70" i="1" s="1"/>
  <c r="K294" i="1"/>
  <c r="O294" i="1"/>
  <c r="O70" i="1" a="1"/>
  <c r="O70" i="1" s="1"/>
  <c r="AL122" i="4"/>
  <c r="I6" i="1" a="1"/>
  <c r="I6" i="1" s="1"/>
  <c r="AL126" i="4"/>
  <c r="I2" i="1" a="1"/>
  <c r="I2" i="1" s="1"/>
  <c r="K268" i="1" a="1"/>
  <c r="K268" i="1" s="1"/>
  <c r="K220" i="1" a="1"/>
  <c r="K220" i="1" s="1"/>
  <c r="O268" i="1" a="1"/>
  <c r="O268" i="1" s="1"/>
  <c r="O220" i="1" a="1"/>
  <c r="O220" i="1" s="1"/>
  <c r="AL136" i="4"/>
  <c r="I21" i="1" a="1"/>
  <c r="I21" i="1" s="1"/>
  <c r="I103" i="1" a="1"/>
  <c r="I103" i="1" s="1"/>
  <c r="Q21" i="1" a="1"/>
  <c r="Q21" i="1" s="1"/>
  <c r="Q103" i="1" a="1"/>
  <c r="Q103" i="1" s="1"/>
  <c r="K259" i="1" a="1"/>
  <c r="K259" i="1" s="1"/>
  <c r="K20" i="1" a="1"/>
  <c r="K20" i="1" s="1"/>
  <c r="O259" i="1" a="1"/>
  <c r="O259" i="1" s="1"/>
  <c r="O20" i="1" a="1"/>
  <c r="O20" i="1" s="1"/>
  <c r="AL138" i="4"/>
  <c r="I119" i="1" a="1"/>
  <c r="I119" i="1" s="1"/>
  <c r="AL140" i="4"/>
  <c r="I291" i="1"/>
  <c r="I79" i="1" a="1"/>
  <c r="I79" i="1" s="1"/>
  <c r="M291" i="1"/>
  <c r="M79" i="1" a="1"/>
  <c r="M79" i="1" s="1"/>
  <c r="Q291" i="1"/>
  <c r="Q79" i="1" a="1"/>
  <c r="Q79" i="1" s="1"/>
  <c r="AL142" i="4"/>
  <c r="I71" i="1" a="1"/>
  <c r="I71" i="1" s="1"/>
  <c r="L165" i="1" a="1"/>
  <c r="L165" i="1" s="1"/>
  <c r="L114" i="1" a="1"/>
  <c r="L114" i="1" s="1"/>
  <c r="P114" i="1" a="1"/>
  <c r="P114" i="1" s="1"/>
  <c r="P165" i="1" a="1"/>
  <c r="P165" i="1" s="1"/>
  <c r="L69" i="1" a="1"/>
  <c r="L69" i="1" s="1"/>
  <c r="L98" i="1" a="1"/>
  <c r="L98" i="1" s="1"/>
  <c r="L112" i="1" a="1"/>
  <c r="L112" i="1" s="1"/>
  <c r="P69" i="1" a="1"/>
  <c r="P69" i="1" s="1"/>
  <c r="P98" i="1" a="1"/>
  <c r="P98" i="1" s="1"/>
  <c r="AL317" i="4"/>
  <c r="O34" i="1" a="1"/>
  <c r="O34" i="1" s="1"/>
  <c r="O58" i="1" a="1"/>
  <c r="O58" i="1" s="1"/>
  <c r="K246" i="1" a="1"/>
  <c r="K246" i="1" s="1"/>
  <c r="L244" i="1" a="1"/>
  <c r="L244" i="1" s="1"/>
  <c r="N243" i="1" a="1"/>
  <c r="N243" i="1" s="1"/>
  <c r="Q239" i="1" a="1"/>
  <c r="Q239" i="1" s="1"/>
  <c r="I239" i="1" a="1"/>
  <c r="I239" i="1" s="1"/>
  <c r="J238" i="1" a="1"/>
  <c r="J238" i="1" s="1"/>
  <c r="K236" i="1" a="1"/>
  <c r="K236" i="1" s="1"/>
  <c r="N231" i="1" a="1"/>
  <c r="N231" i="1" s="1"/>
  <c r="P228" i="1" a="1"/>
  <c r="P228" i="1" s="1"/>
  <c r="L222" i="1" a="1"/>
  <c r="L222" i="1" s="1"/>
  <c r="M220" i="1" a="1"/>
  <c r="M220" i="1" s="1"/>
  <c r="L174" i="1" a="1"/>
  <c r="L174" i="1" s="1"/>
  <c r="M173" i="1" a="1"/>
  <c r="M173" i="1" s="1"/>
  <c r="N172" i="1" a="1"/>
  <c r="N172" i="1" s="1"/>
  <c r="O171" i="1" a="1"/>
  <c r="O171" i="1" s="1"/>
  <c r="P170" i="1" a="1"/>
  <c r="P170" i="1" s="1"/>
  <c r="Q169" i="1" a="1"/>
  <c r="Q169" i="1" s="1"/>
  <c r="P167" i="1" a="1"/>
  <c r="P167" i="1" s="1"/>
  <c r="I137" i="1" a="1"/>
  <c r="I137" i="1" s="1"/>
  <c r="L122" i="1" a="1"/>
  <c r="L122" i="1" s="1"/>
  <c r="J119" i="1" a="1"/>
  <c r="J119" i="1" s="1"/>
  <c r="K105" i="1" a="1"/>
  <c r="K105" i="1" s="1"/>
  <c r="P79" i="1" a="1"/>
  <c r="P79" i="1" s="1"/>
  <c r="P56" i="1" a="1"/>
  <c r="P56" i="1" s="1"/>
  <c r="O36" i="1" a="1"/>
  <c r="O36" i="1" s="1"/>
  <c r="O16" i="1" a="1"/>
  <c r="O16" i="1" s="1"/>
  <c r="O272" i="1" a="1"/>
  <c r="O272" i="1" s="1"/>
  <c r="O51" i="1" a="1"/>
  <c r="O51" i="1" s="1"/>
  <c r="Q276" i="1" a="1"/>
  <c r="Q276" i="1" s="1"/>
  <c r="Q53" i="1" a="1"/>
  <c r="Q53" i="1" s="1"/>
  <c r="M288" i="1"/>
  <c r="M42" i="1" a="1"/>
  <c r="M42" i="1" s="1"/>
  <c r="K15" i="1" a="1"/>
  <c r="K15" i="1" s="1"/>
  <c r="K100" i="1" a="1"/>
  <c r="K100" i="1" s="1"/>
  <c r="Q16" i="1" a="1"/>
  <c r="Q16" i="1" s="1"/>
  <c r="Q102" i="1" a="1"/>
  <c r="Q102" i="1" s="1"/>
  <c r="F323" i="4"/>
  <c r="V323" i="4"/>
  <c r="AH323" i="4"/>
  <c r="L272" i="1" a="1"/>
  <c r="L272" i="1" s="1"/>
  <c r="L51" i="1" a="1"/>
  <c r="L51" i="1" s="1"/>
  <c r="P272" i="1" a="1"/>
  <c r="P272" i="1" s="1"/>
  <c r="P51" i="1" a="1"/>
  <c r="P51" i="1" s="1"/>
  <c r="J276" i="1" a="1"/>
  <c r="J276" i="1" s="1"/>
  <c r="J53" i="1" a="1"/>
  <c r="J53" i="1" s="1"/>
  <c r="N276" i="1" a="1"/>
  <c r="N276" i="1" s="1"/>
  <c r="N53" i="1" a="1"/>
  <c r="N53" i="1" s="1"/>
  <c r="AL20" i="4"/>
  <c r="J288" i="1"/>
  <c r="J42" i="1" a="1"/>
  <c r="J42" i="1" s="1"/>
  <c r="AL28" i="4"/>
  <c r="L15" i="1" a="1"/>
  <c r="L15" i="1" s="1"/>
  <c r="L100" i="1" a="1"/>
  <c r="L100" i="1" s="1"/>
  <c r="P15" i="1" a="1"/>
  <c r="P15" i="1" s="1"/>
  <c r="P100" i="1" a="1"/>
  <c r="P100" i="1" s="1"/>
  <c r="AL30" i="4"/>
  <c r="AL32" i="4"/>
  <c r="J52" i="1" a="1"/>
  <c r="J52" i="1" s="1"/>
  <c r="J222" i="1" a="1"/>
  <c r="J222" i="1" s="1"/>
  <c r="N52" i="1" a="1"/>
  <c r="N52" i="1" s="1"/>
  <c r="N222" i="1" a="1"/>
  <c r="N222" i="1" s="1"/>
  <c r="AL34" i="4"/>
  <c r="AL36" i="4"/>
  <c r="J197" i="1" a="1"/>
  <c r="J197" i="1" s="1"/>
  <c r="J16" i="1" a="1"/>
  <c r="J16" i="1" s="1"/>
  <c r="J102" i="1" a="1"/>
  <c r="J102" i="1" s="1"/>
  <c r="N16" i="1" a="1"/>
  <c r="N16" i="1" s="1"/>
  <c r="N102" i="1" a="1"/>
  <c r="N102" i="1" s="1"/>
  <c r="AL40" i="4"/>
  <c r="AL47" i="4"/>
  <c r="AL49" i="4"/>
  <c r="K55" i="1" a="1"/>
  <c r="K55" i="1" s="1"/>
  <c r="K231" i="1" a="1"/>
  <c r="K231" i="1" s="1"/>
  <c r="O55" i="1" a="1"/>
  <c r="O55" i="1" s="1"/>
  <c r="O231" i="1" a="1"/>
  <c r="O231" i="1" s="1"/>
  <c r="I54" i="1" a="1"/>
  <c r="I54" i="1" s="1"/>
  <c r="I228" i="1" a="1"/>
  <c r="I228" i="1" s="1"/>
  <c r="I229" i="1" s="1"/>
  <c r="M54" i="1" a="1"/>
  <c r="M54" i="1" s="1"/>
  <c r="M228" i="1" a="1"/>
  <c r="M228" i="1" s="1"/>
  <c r="Q54" i="1" a="1"/>
  <c r="Q54" i="1" s="1"/>
  <c r="Q228" i="1" a="1"/>
  <c r="Q228" i="1" s="1"/>
  <c r="I62" i="1" a="1"/>
  <c r="I62" i="1" s="1"/>
  <c r="I18" i="1" a="1"/>
  <c r="I18" i="1" s="1"/>
  <c r="I108" i="1" a="1"/>
  <c r="I108" i="1" s="1"/>
  <c r="M62" i="1" a="1"/>
  <c r="M62" i="1" s="1"/>
  <c r="M18" i="1" a="1"/>
  <c r="M18" i="1" s="1"/>
  <c r="Q18" i="1" a="1"/>
  <c r="Q18" i="1" s="1"/>
  <c r="Q62" i="1" a="1"/>
  <c r="Q62" i="1" s="1"/>
  <c r="Q108" i="1" a="1"/>
  <c r="Q108" i="1" s="1"/>
  <c r="I122" i="1" a="1"/>
  <c r="I122" i="1" s="1"/>
  <c r="I171" i="1" a="1"/>
  <c r="I171" i="1" s="1"/>
  <c r="M122" i="1" a="1"/>
  <c r="M122" i="1" s="1"/>
  <c r="M171" i="1" a="1"/>
  <c r="M171" i="1" s="1"/>
  <c r="Q122" i="1" a="1"/>
  <c r="Q122" i="1" s="1"/>
  <c r="Q171" i="1" a="1"/>
  <c r="Q171" i="1" s="1"/>
  <c r="I286" i="1"/>
  <c r="I57" i="1" a="1"/>
  <c r="I57" i="1" s="1"/>
  <c r="I11" i="1" a="1"/>
  <c r="I11" i="1" s="1"/>
  <c r="I126" i="1" a="1"/>
  <c r="I126" i="1" s="1"/>
  <c r="I127" i="1" s="1"/>
  <c r="M286" i="1"/>
  <c r="M57" i="1" a="1"/>
  <c r="M57" i="1" s="1"/>
  <c r="M126" i="1" a="1"/>
  <c r="M126" i="1" s="1"/>
  <c r="Q286" i="1"/>
  <c r="Q11" i="1" a="1"/>
  <c r="Q11" i="1" s="1"/>
  <c r="Q57" i="1" a="1"/>
  <c r="Q57" i="1" s="1"/>
  <c r="Q126" i="1" a="1"/>
  <c r="Q126" i="1" s="1"/>
  <c r="L12" i="1" a="1"/>
  <c r="L12" i="1" s="1"/>
  <c r="L243" i="1" a="1"/>
  <c r="L243" i="1" s="1"/>
  <c r="L61" i="1" a="1"/>
  <c r="L61" i="1" s="1"/>
  <c r="L107" i="1" a="1"/>
  <c r="L107" i="1" s="1"/>
  <c r="L17" i="1" a="1"/>
  <c r="L17" i="1" s="1"/>
  <c r="Q17" i="1" a="1"/>
  <c r="Q17" i="1" s="1"/>
  <c r="Q61" i="1" a="1"/>
  <c r="Q61" i="1" s="1"/>
  <c r="Q107" i="1" a="1"/>
  <c r="Q107" i="1" s="1"/>
  <c r="K290" i="1"/>
  <c r="K238" i="1" a="1"/>
  <c r="K238" i="1" s="1"/>
  <c r="O290" i="1"/>
  <c r="O238" i="1" a="1"/>
  <c r="O238" i="1" s="1"/>
  <c r="I253" i="1" a="1"/>
  <c r="I253" i="1" s="1"/>
  <c r="I254" i="1" s="1"/>
  <c r="I5" i="1" a="1"/>
  <c r="I5" i="1" s="1"/>
  <c r="M253" i="1" a="1"/>
  <c r="M253" i="1" s="1"/>
  <c r="M5" i="1" a="1"/>
  <c r="M5" i="1" s="1"/>
  <c r="Q253" i="1" a="1"/>
  <c r="Q253" i="1" s="1"/>
  <c r="Q5" i="1" a="1"/>
  <c r="Q5" i="1" s="1"/>
  <c r="I109" i="1" a="1"/>
  <c r="I109" i="1" s="1"/>
  <c r="I22" i="1" a="1"/>
  <c r="I22" i="1" s="1"/>
  <c r="M22" i="1" a="1"/>
  <c r="M22" i="1" s="1"/>
  <c r="M109" i="1" a="1"/>
  <c r="M109" i="1" s="1"/>
  <c r="Q22" i="1" a="1"/>
  <c r="Q22" i="1" s="1"/>
  <c r="Q109" i="1" a="1"/>
  <c r="Q109" i="1" s="1"/>
  <c r="I285" i="1"/>
  <c r="I10" i="1" a="1"/>
  <c r="I10" i="1" s="1"/>
  <c r="I56" i="1" a="1"/>
  <c r="I56" i="1" s="1"/>
  <c r="M285" i="1"/>
  <c r="M10" i="1" a="1"/>
  <c r="M10" i="1" s="1"/>
  <c r="M56" i="1" a="1"/>
  <c r="M56" i="1" s="1"/>
  <c r="Q10" i="1" a="1"/>
  <c r="Q10" i="1" s="1"/>
  <c r="Q285" i="1"/>
  <c r="Q56" i="1" a="1"/>
  <c r="Q56" i="1" s="1"/>
  <c r="K23" i="1" a="1"/>
  <c r="K23" i="1" s="1"/>
  <c r="K244" i="1" a="1"/>
  <c r="K244" i="1" s="1"/>
  <c r="O23" i="1" a="1"/>
  <c r="O23" i="1" s="1"/>
  <c r="O244" i="1" a="1"/>
  <c r="O244" i="1" s="1"/>
  <c r="I24" i="1" a="1"/>
  <c r="I24" i="1" s="1"/>
  <c r="I106" i="1" a="1"/>
  <c r="I106" i="1" s="1"/>
  <c r="M60" i="1" a="1"/>
  <c r="M60" i="1" s="1"/>
  <c r="M106" i="1" a="1"/>
  <c r="M106" i="1" s="1"/>
  <c r="M24" i="1" a="1"/>
  <c r="M24" i="1" s="1"/>
  <c r="Q106" i="1" a="1"/>
  <c r="Q106" i="1" s="1"/>
  <c r="Q60" i="1" a="1"/>
  <c r="Q60" i="1" s="1"/>
  <c r="Q24" i="1" a="1"/>
  <c r="Q24" i="1" s="1"/>
  <c r="I293" i="1"/>
  <c r="I77" i="1" a="1"/>
  <c r="I77" i="1" s="1"/>
  <c r="M293" i="1"/>
  <c r="M77" i="1" a="1"/>
  <c r="M77" i="1" s="1"/>
  <c r="J7" i="1" a="1"/>
  <c r="J7" i="1" s="1"/>
  <c r="J104" i="1" a="1"/>
  <c r="J104" i="1" s="1"/>
  <c r="N7" i="1" a="1"/>
  <c r="N7" i="1" s="1"/>
  <c r="N104" i="1" a="1"/>
  <c r="N104" i="1" s="1"/>
  <c r="J256" i="1" a="1"/>
  <c r="J256" i="1" s="1"/>
  <c r="J258" i="1" s="1"/>
  <c r="J47" i="1" a="1"/>
  <c r="J47" i="1" s="1"/>
  <c r="N256" i="1" a="1"/>
  <c r="N256" i="1" s="1"/>
  <c r="N47" i="1" a="1"/>
  <c r="N47" i="1" s="1"/>
  <c r="L41" i="1" a="1"/>
  <c r="L41" i="1" s="1"/>
  <c r="L266" i="1" a="1"/>
  <c r="L266" i="1" s="1"/>
  <c r="P266" i="1" a="1"/>
  <c r="P266" i="1" s="1"/>
  <c r="P41" i="1" a="1"/>
  <c r="P41" i="1" s="1"/>
  <c r="J283" i="1"/>
  <c r="J128" i="1" a="1"/>
  <c r="J128" i="1" s="1"/>
  <c r="J137" i="1" a="1"/>
  <c r="J137" i="1" s="1"/>
  <c r="N283" i="1"/>
  <c r="N128" i="1" a="1"/>
  <c r="N128" i="1" s="1"/>
  <c r="N135" i="1" a="1"/>
  <c r="N135" i="1" s="1"/>
  <c r="N136" i="1" s="1"/>
  <c r="N137" i="1" a="1"/>
  <c r="N137" i="1" s="1"/>
  <c r="Q138" i="1" s="1"/>
  <c r="J19" i="1" a="1"/>
  <c r="J19" i="1" s="1"/>
  <c r="J105" i="1" a="1"/>
  <c r="J105" i="1" s="1"/>
  <c r="N19" i="1" a="1"/>
  <c r="N19" i="1" s="1"/>
  <c r="N105" i="1" a="1"/>
  <c r="N105" i="1" s="1"/>
  <c r="L294" i="1"/>
  <c r="L70" i="1" a="1"/>
  <c r="L70" i="1" s="1"/>
  <c r="P294" i="1"/>
  <c r="P70" i="1" a="1"/>
  <c r="P70" i="1" s="1"/>
  <c r="J6" i="1" a="1"/>
  <c r="J6" i="1" s="1"/>
  <c r="J239" i="1" a="1"/>
  <c r="J239" i="1" s="1"/>
  <c r="N6" i="1" a="1"/>
  <c r="N6" i="1" s="1"/>
  <c r="N239" i="1" a="1"/>
  <c r="N239" i="1" s="1"/>
  <c r="J21" i="1" a="1"/>
  <c r="J21" i="1" s="1"/>
  <c r="J103" i="1" a="1"/>
  <c r="J103" i="1" s="1"/>
  <c r="N21" i="1" a="1"/>
  <c r="N21" i="1" s="1"/>
  <c r="N103" i="1" a="1"/>
  <c r="N103" i="1" s="1"/>
  <c r="L259" i="1" a="1"/>
  <c r="L259" i="1" s="1"/>
  <c r="L20" i="1" a="1"/>
  <c r="L20" i="1" s="1"/>
  <c r="P259" i="1" a="1"/>
  <c r="P259" i="1" s="1"/>
  <c r="P20" i="1" a="1"/>
  <c r="P20" i="1" s="1"/>
  <c r="J291" i="1"/>
  <c r="J79" i="1" a="1"/>
  <c r="J79" i="1" s="1"/>
  <c r="N291" i="1"/>
  <c r="N79" i="1" a="1"/>
  <c r="N79" i="1" s="1"/>
  <c r="I114" i="1" a="1"/>
  <c r="I114" i="1" s="1"/>
  <c r="I165" i="1" a="1"/>
  <c r="I165" i="1" s="1"/>
  <c r="M114" i="1" a="1"/>
  <c r="M114" i="1" s="1"/>
  <c r="M165" i="1" a="1"/>
  <c r="M165" i="1" s="1"/>
  <c r="Q114" i="1" a="1"/>
  <c r="Q114" i="1" s="1"/>
  <c r="Q165" i="1" a="1"/>
  <c r="Q165" i="1" s="1"/>
  <c r="I69" i="1" a="1"/>
  <c r="I69" i="1" s="1"/>
  <c r="I98" i="1" a="1"/>
  <c r="I98" i="1" s="1"/>
  <c r="I112" i="1" a="1"/>
  <c r="I112" i="1" s="1"/>
  <c r="M98" i="1" a="1"/>
  <c r="M98" i="1" s="1"/>
  <c r="M112" i="1" a="1"/>
  <c r="M112" i="1" s="1"/>
  <c r="Q69" i="1" a="1"/>
  <c r="Q69" i="1" s="1"/>
  <c r="Q98" i="1" a="1"/>
  <c r="Q98" i="1" s="1"/>
  <c r="Q112" i="1" a="1"/>
  <c r="Q112" i="1" s="1"/>
  <c r="AL276" i="4"/>
  <c r="O43" i="1" a="1"/>
  <c r="O43" i="1" s="1"/>
  <c r="AL318" i="4"/>
  <c r="O59" i="1" a="1"/>
  <c r="O59" i="1" s="1"/>
  <c r="O35" i="1" a="1"/>
  <c r="O35" i="1" s="1"/>
  <c r="O37" i="1" a="1"/>
  <c r="O37" i="1" s="1"/>
  <c r="AL320" i="4"/>
  <c r="P246" i="1" a="1"/>
  <c r="P246" i="1" s="1"/>
  <c r="Q244" i="1" a="1"/>
  <c r="Q244" i="1" s="1"/>
  <c r="I244" i="1" a="1"/>
  <c r="I244" i="1" s="1"/>
  <c r="M243" i="1" a="1"/>
  <c r="M243" i="1" s="1"/>
  <c r="P239" i="1" a="1"/>
  <c r="P239" i="1" s="1"/>
  <c r="Q238" i="1" a="1"/>
  <c r="Q238" i="1" s="1"/>
  <c r="I238" i="1" a="1"/>
  <c r="I238" i="1" s="1"/>
  <c r="J236" i="1" a="1"/>
  <c r="J236" i="1" s="1"/>
  <c r="M231" i="1" a="1"/>
  <c r="M231" i="1" s="1"/>
  <c r="O228" i="1" a="1"/>
  <c r="O228" i="1" s="1"/>
  <c r="J223" i="1" a="1"/>
  <c r="J223" i="1" s="1"/>
  <c r="K222" i="1" a="1"/>
  <c r="K222" i="1" s="1"/>
  <c r="L220" i="1" a="1"/>
  <c r="L220" i="1" s="1"/>
  <c r="Q174" i="1" a="1"/>
  <c r="Q174" i="1" s="1"/>
  <c r="K172" i="1" a="1"/>
  <c r="K172" i="1" s="1"/>
  <c r="M170" i="1" a="1"/>
  <c r="M170" i="1" s="1"/>
  <c r="N169" i="1" a="1"/>
  <c r="N169" i="1" s="1"/>
  <c r="L167" i="1" a="1"/>
  <c r="L167" i="1" s="1"/>
  <c r="N165" i="1" a="1"/>
  <c r="N165" i="1" s="1"/>
  <c r="J135" i="1" a="1"/>
  <c r="J135" i="1" s="1"/>
  <c r="J136" i="1" s="1"/>
  <c r="K118" i="1" a="1"/>
  <c r="K118" i="1" s="1"/>
  <c r="O114" i="1" a="1"/>
  <c r="O114" i="1" s="1"/>
  <c r="L104" i="1" a="1"/>
  <c r="L104" i="1" s="1"/>
  <c r="J100" i="1" a="1"/>
  <c r="J100" i="1" s="1"/>
  <c r="I55" i="1" a="1"/>
  <c r="I55" i="1" s="1"/>
  <c r="N42" i="1" a="1"/>
  <c r="N42" i="1" s="1"/>
  <c r="M276" i="1" a="1"/>
  <c r="M276" i="1" s="1"/>
  <c r="M53" i="1" a="1"/>
  <c r="M53" i="1" s="1"/>
  <c r="O15" i="1" a="1"/>
  <c r="O15" i="1" s="1"/>
  <c r="O100" i="1" a="1"/>
  <c r="O100" i="1" s="1"/>
  <c r="M52" i="1" a="1"/>
  <c r="M52" i="1" s="1"/>
  <c r="M222" i="1" a="1"/>
  <c r="M222" i="1" s="1"/>
  <c r="L18" i="1" a="1"/>
  <c r="L18" i="1" s="1"/>
  <c r="L62" i="1" a="1"/>
  <c r="L62" i="1" s="1"/>
  <c r="L108" i="1" a="1"/>
  <c r="L108" i="1" s="1"/>
  <c r="N323" i="4"/>
  <c r="Z323" i="4"/>
  <c r="I272" i="1" a="1"/>
  <c r="I272" i="1" s="1"/>
  <c r="I273" i="1" s="1"/>
  <c r="J273" i="1" s="1"/>
  <c r="I51" i="1" a="1"/>
  <c r="I51" i="1" s="1"/>
  <c r="Q272" i="1" a="1"/>
  <c r="Q272" i="1" s="1"/>
  <c r="Q51" i="1" a="1"/>
  <c r="Q51" i="1" s="1"/>
  <c r="O276" i="1" a="1"/>
  <c r="O276" i="1" s="1"/>
  <c r="O53" i="1" a="1"/>
  <c r="O53" i="1" s="1"/>
  <c r="K288" i="1"/>
  <c r="K42" i="1" a="1"/>
  <c r="K42" i="1" s="1"/>
  <c r="O288" i="1"/>
  <c r="O42" i="1" a="1"/>
  <c r="O42" i="1" s="1"/>
  <c r="I100" i="1" a="1"/>
  <c r="I100" i="1" s="1"/>
  <c r="I15" i="1" a="1"/>
  <c r="I15" i="1" s="1"/>
  <c r="M100" i="1" a="1"/>
  <c r="M100" i="1" s="1"/>
  <c r="M15" i="1" a="1"/>
  <c r="M15" i="1" s="1"/>
  <c r="Q100" i="1" a="1"/>
  <c r="Q100" i="1" s="1"/>
  <c r="Q15" i="1" a="1"/>
  <c r="Q15" i="1" s="1"/>
  <c r="K102" i="1" a="1"/>
  <c r="K102" i="1" s="1"/>
  <c r="K16" i="1" a="1"/>
  <c r="K16" i="1" s="1"/>
  <c r="L55" i="1" a="1"/>
  <c r="L55" i="1" s="1"/>
  <c r="L231" i="1" a="1"/>
  <c r="L231" i="1" s="1"/>
  <c r="P55" i="1" a="1"/>
  <c r="P55" i="1" s="1"/>
  <c r="P231" i="1" a="1"/>
  <c r="P231" i="1" s="1"/>
  <c r="J54" i="1" a="1"/>
  <c r="J54" i="1" s="1"/>
  <c r="J228" i="1" a="1"/>
  <c r="J228" i="1" s="1"/>
  <c r="N54" i="1" a="1"/>
  <c r="N54" i="1" s="1"/>
  <c r="N228" i="1" a="1"/>
  <c r="N228" i="1" s="1"/>
  <c r="J18" i="1" a="1"/>
  <c r="J18" i="1" s="1"/>
  <c r="J108" i="1" a="1"/>
  <c r="J108" i="1" s="1"/>
  <c r="J62" i="1" a="1"/>
  <c r="J62" i="1" s="1"/>
  <c r="N108" i="1" a="1"/>
  <c r="N108" i="1" s="1"/>
  <c r="N62" i="1" a="1"/>
  <c r="N62" i="1" s="1"/>
  <c r="N18" i="1" a="1"/>
  <c r="N18" i="1" s="1"/>
  <c r="AL61" i="4"/>
  <c r="J235" i="1" a="1"/>
  <c r="J235" i="1" s="1"/>
  <c r="AL63" i="4"/>
  <c r="J122" i="1" a="1"/>
  <c r="J122" i="1" s="1"/>
  <c r="J171" i="1" a="1"/>
  <c r="J171" i="1" s="1"/>
  <c r="N122" i="1" a="1"/>
  <c r="N122" i="1" s="1"/>
  <c r="N171" i="1" a="1"/>
  <c r="N171" i="1" s="1"/>
  <c r="AL65" i="4"/>
  <c r="L13" i="1" a="1"/>
  <c r="L13" i="1" s="1"/>
  <c r="L236" i="1" a="1"/>
  <c r="L236" i="1" s="1"/>
  <c r="P13" i="1" a="1"/>
  <c r="P13" i="1" s="1"/>
  <c r="P236" i="1" a="1"/>
  <c r="P236" i="1" s="1"/>
  <c r="AL67" i="4"/>
  <c r="J286" i="1"/>
  <c r="J11" i="1" a="1"/>
  <c r="J11" i="1" s="1"/>
  <c r="J57" i="1" a="1"/>
  <c r="J57" i="1" s="1"/>
  <c r="J126" i="1" a="1"/>
  <c r="J126" i="1" s="1"/>
  <c r="N286" i="1"/>
  <c r="N11" i="1" a="1"/>
  <c r="N11" i="1" s="1"/>
  <c r="N57" i="1" a="1"/>
  <c r="N57" i="1" s="1"/>
  <c r="N126" i="1" a="1"/>
  <c r="N126" i="1" s="1"/>
  <c r="AL70" i="4"/>
  <c r="I12" i="1" a="1"/>
  <c r="I12" i="1" s="1"/>
  <c r="AL71" i="4"/>
  <c r="I17" i="1" a="1"/>
  <c r="I17" i="1" s="1"/>
  <c r="I61" i="1" a="1"/>
  <c r="I61" i="1" s="1"/>
  <c r="M17" i="1" a="1"/>
  <c r="M17" i="1" s="1"/>
  <c r="M61" i="1" a="1"/>
  <c r="M61" i="1" s="1"/>
  <c r="M107" i="1" a="1"/>
  <c r="M107" i="1" s="1"/>
  <c r="AL72" i="4"/>
  <c r="AL74" i="4"/>
  <c r="L290" i="1"/>
  <c r="L238" i="1" a="1"/>
  <c r="L238" i="1" s="1"/>
  <c r="P290" i="1"/>
  <c r="P238" i="1" a="1"/>
  <c r="P238" i="1" s="1"/>
  <c r="AL76" i="4"/>
  <c r="AL78" i="4"/>
  <c r="J73" i="1" a="1"/>
  <c r="J73" i="1" s="1"/>
  <c r="AL80" i="4"/>
  <c r="J253" i="1" a="1"/>
  <c r="J253" i="1" s="1"/>
  <c r="J5" i="1" a="1"/>
  <c r="J5" i="1" s="1"/>
  <c r="N253" i="1" a="1"/>
  <c r="N253" i="1" s="1"/>
  <c r="N5" i="1" a="1"/>
  <c r="N5" i="1" s="1"/>
  <c r="AL82" i="4"/>
  <c r="J109" i="1" a="1"/>
  <c r="J109" i="1" s="1"/>
  <c r="J22" i="1" a="1"/>
  <c r="J22" i="1" s="1"/>
  <c r="N109" i="1" a="1"/>
  <c r="N109" i="1" s="1"/>
  <c r="N22" i="1" a="1"/>
  <c r="N22" i="1" s="1"/>
  <c r="AL84" i="4"/>
  <c r="AL86" i="4"/>
  <c r="AL88" i="4"/>
  <c r="AL90" i="4"/>
  <c r="J285" i="1"/>
  <c r="J10" i="1" a="1"/>
  <c r="J10" i="1" s="1"/>
  <c r="J56" i="1" a="1"/>
  <c r="J56" i="1" s="1"/>
  <c r="N285" i="1"/>
  <c r="N56" i="1" a="1"/>
  <c r="N56" i="1" s="1"/>
  <c r="N10" i="1" a="1"/>
  <c r="N10" i="1" s="1"/>
  <c r="AL92" i="4"/>
  <c r="J24" i="1" a="1"/>
  <c r="J24" i="1" s="1"/>
  <c r="J60" i="1" a="1"/>
  <c r="J60" i="1" s="1"/>
  <c r="N24" i="1" a="1"/>
  <c r="N24" i="1" s="1"/>
  <c r="N60" i="1" a="1"/>
  <c r="N60" i="1" s="1"/>
  <c r="N106" i="1" a="1"/>
  <c r="N106" i="1" s="1"/>
  <c r="L123" i="1" a="1"/>
  <c r="L123" i="1" s="1"/>
  <c r="L172" i="1" a="1"/>
  <c r="L172" i="1" s="1"/>
  <c r="P123" i="1" a="1"/>
  <c r="P123" i="1" s="1"/>
  <c r="P172" i="1" a="1"/>
  <c r="P172" i="1" s="1"/>
  <c r="AL94" i="4"/>
  <c r="AL96" i="4"/>
  <c r="J261" i="1" a="1"/>
  <c r="J261" i="1" s="1"/>
  <c r="AL98" i="4"/>
  <c r="J293" i="1"/>
  <c r="J77" i="1" a="1"/>
  <c r="J77" i="1" s="1"/>
  <c r="N293" i="1"/>
  <c r="N77" i="1" a="1"/>
  <c r="N77" i="1" s="1"/>
  <c r="K7" i="1" a="1"/>
  <c r="K7" i="1" s="1"/>
  <c r="K104" i="1" a="1"/>
  <c r="K104" i="1" s="1"/>
  <c r="O7" i="1" a="1"/>
  <c r="O7" i="1" s="1"/>
  <c r="O104" i="1" a="1"/>
  <c r="O104" i="1" s="1"/>
  <c r="AL101" i="4"/>
  <c r="I121" i="1" a="1"/>
  <c r="I121" i="1" s="1"/>
  <c r="AL103" i="4"/>
  <c r="AL105" i="4"/>
  <c r="K256" i="1" a="1"/>
  <c r="K256" i="1" s="1"/>
  <c r="K47" i="1" a="1"/>
  <c r="K47" i="1" s="1"/>
  <c r="O47" i="1" a="1"/>
  <c r="O47" i="1" s="1"/>
  <c r="O256" i="1" a="1"/>
  <c r="O256" i="1" s="1"/>
  <c r="AL107" i="4"/>
  <c r="AL109" i="4"/>
  <c r="AL111" i="4"/>
  <c r="I72" i="1" a="1"/>
  <c r="I72" i="1" s="1"/>
  <c r="K116" i="1" a="1"/>
  <c r="K116" i="1" s="1"/>
  <c r="K169" i="1" a="1"/>
  <c r="K169" i="1" s="1"/>
  <c r="O116" i="1" a="1"/>
  <c r="O116" i="1" s="1"/>
  <c r="O169" i="1" a="1"/>
  <c r="O169" i="1" s="1"/>
  <c r="AL113" i="4"/>
  <c r="I266" i="1" a="1"/>
  <c r="I266" i="1" s="1"/>
  <c r="I267" i="1" s="1"/>
  <c r="I41" i="1" a="1"/>
  <c r="I41" i="1" s="1"/>
  <c r="M41" i="1" a="1"/>
  <c r="M41" i="1" s="1"/>
  <c r="M266" i="1" a="1"/>
  <c r="M266" i="1" s="1"/>
  <c r="Q41" i="1" a="1"/>
  <c r="Q41" i="1" s="1"/>
  <c r="Q266" i="1" a="1"/>
  <c r="Q266" i="1" s="1"/>
  <c r="K137" i="1" a="1"/>
  <c r="K137" i="1" s="1"/>
  <c r="K283" i="1"/>
  <c r="K135" i="1" a="1"/>
  <c r="K135" i="1" s="1"/>
  <c r="O283" i="1"/>
  <c r="O137" i="1" a="1"/>
  <c r="O137" i="1" s="1"/>
  <c r="O128" i="1" a="1"/>
  <c r="O128" i="1" s="1"/>
  <c r="O135" i="1" a="1"/>
  <c r="O135" i="1" s="1"/>
  <c r="I118" i="1" a="1"/>
  <c r="I118" i="1" s="1"/>
  <c r="I167" i="1" a="1"/>
  <c r="I167" i="1" s="1"/>
  <c r="M118" i="1" a="1"/>
  <c r="M118" i="1" s="1"/>
  <c r="M167" i="1" a="1"/>
  <c r="M167" i="1" s="1"/>
  <c r="Q118" i="1" a="1"/>
  <c r="Q118" i="1" s="1"/>
  <c r="Q167" i="1" a="1"/>
  <c r="Q167" i="1" s="1"/>
  <c r="O19" i="1" a="1"/>
  <c r="O19" i="1" s="1"/>
  <c r="O105" i="1" a="1"/>
  <c r="O105" i="1" s="1"/>
  <c r="I294" i="1"/>
  <c r="I70" i="1" a="1"/>
  <c r="I70" i="1" s="1"/>
  <c r="M294" i="1"/>
  <c r="M70" i="1" a="1"/>
  <c r="M70" i="1" s="1"/>
  <c r="Q294" i="1"/>
  <c r="Q70" i="1" a="1"/>
  <c r="Q70" i="1" s="1"/>
  <c r="K6" i="1" a="1"/>
  <c r="K6" i="1" s="1"/>
  <c r="K239" i="1" a="1"/>
  <c r="K239" i="1" s="1"/>
  <c r="O6" i="1" a="1"/>
  <c r="O6" i="1" s="1"/>
  <c r="O239" i="1" a="1"/>
  <c r="O239" i="1" s="1"/>
  <c r="K21" i="1" a="1"/>
  <c r="K21" i="1" s="1"/>
  <c r="K103" i="1" a="1"/>
  <c r="K103" i="1" s="1"/>
  <c r="O21" i="1" a="1"/>
  <c r="O21" i="1" s="1"/>
  <c r="O103" i="1" a="1"/>
  <c r="O103" i="1" s="1"/>
  <c r="I259" i="1" a="1"/>
  <c r="I259" i="1" s="1"/>
  <c r="I20" i="1" a="1"/>
  <c r="I20" i="1" s="1"/>
  <c r="M20" i="1" a="1"/>
  <c r="M20" i="1" s="1"/>
  <c r="M259" i="1" a="1"/>
  <c r="M259" i="1" s="1"/>
  <c r="Q259" i="1" a="1"/>
  <c r="Q259" i="1" s="1"/>
  <c r="Q20" i="1" a="1"/>
  <c r="Q20" i="1" s="1"/>
  <c r="K119" i="1" a="1"/>
  <c r="K119" i="1" s="1"/>
  <c r="K173" i="1" a="1"/>
  <c r="K173" i="1" s="1"/>
  <c r="O173" i="1" a="1"/>
  <c r="O173" i="1" s="1"/>
  <c r="O119" i="1" a="1"/>
  <c r="O119" i="1" s="1"/>
  <c r="K291" i="1"/>
  <c r="K79" i="1" a="1"/>
  <c r="K79" i="1" s="1"/>
  <c r="O291" i="1"/>
  <c r="O79" i="1" a="1"/>
  <c r="O79" i="1" s="1"/>
  <c r="L3" i="1" a="1"/>
  <c r="L3" i="1" s="1"/>
  <c r="L223" i="1" a="1"/>
  <c r="L223" i="1" s="1"/>
  <c r="P3" i="1" a="1"/>
  <c r="P3" i="1" s="1"/>
  <c r="P223" i="1" a="1"/>
  <c r="P223" i="1" s="1"/>
  <c r="J98" i="1" a="1"/>
  <c r="J98" i="1" s="1"/>
  <c r="J112" i="1" a="1"/>
  <c r="J112" i="1" s="1"/>
  <c r="J69" i="1" a="1"/>
  <c r="J69" i="1" s="1"/>
  <c r="N98" i="1" a="1"/>
  <c r="N98" i="1" s="1"/>
  <c r="N69" i="1" a="1"/>
  <c r="N69" i="1" s="1"/>
  <c r="N112" i="1" a="1"/>
  <c r="N112" i="1" s="1"/>
  <c r="L115" i="1" a="1"/>
  <c r="L115" i="1" s="1"/>
  <c r="L168" i="1" a="1"/>
  <c r="L168" i="1" s="1"/>
  <c r="L166" i="1" a="1"/>
  <c r="L166" i="1" s="1"/>
  <c r="P115" i="1" a="1"/>
  <c r="P115" i="1" s="1"/>
  <c r="P168" i="1" a="1"/>
  <c r="P168" i="1" s="1"/>
  <c r="P117" i="1" a="1"/>
  <c r="P117" i="1" s="1"/>
  <c r="P166" i="1" a="1"/>
  <c r="P166" i="1" s="1"/>
  <c r="K90" i="1" a="1"/>
  <c r="K90" i="1" s="1"/>
  <c r="K26" i="1" a="1"/>
  <c r="K26" i="1" s="1"/>
  <c r="K141" i="1" a="1"/>
  <c r="K141" i="1" s="1"/>
  <c r="O26" i="1" a="1"/>
  <c r="O26" i="1" s="1"/>
  <c r="O90" i="1" a="1"/>
  <c r="O90" i="1" s="1"/>
  <c r="O141" i="1" a="1"/>
  <c r="O141" i="1" s="1"/>
  <c r="L284" i="1"/>
  <c r="L27" i="1" a="1"/>
  <c r="L27" i="1" s="1"/>
  <c r="L91" i="1" a="1"/>
  <c r="L91" i="1" s="1"/>
  <c r="L150" i="1" a="1"/>
  <c r="L150" i="1" s="1"/>
  <c r="P284" i="1"/>
  <c r="P27" i="1" a="1"/>
  <c r="P27" i="1" s="1"/>
  <c r="P150" i="1" a="1"/>
  <c r="P150" i="1" s="1"/>
  <c r="P91" i="1" a="1"/>
  <c r="P91" i="1" s="1"/>
  <c r="L92" i="1" a="1"/>
  <c r="L92" i="1" s="1"/>
  <c r="L28" i="1" a="1"/>
  <c r="L28" i="1" s="1"/>
  <c r="L160" i="1" a="1"/>
  <c r="L160" i="1" s="1"/>
  <c r="P28" i="1" a="1"/>
  <c r="P28" i="1" s="1"/>
  <c r="P92" i="1" a="1"/>
  <c r="P92" i="1" s="1"/>
  <c r="P160" i="1" a="1"/>
  <c r="P160" i="1" s="1"/>
  <c r="I282" i="1"/>
  <c r="I29" i="1" a="1"/>
  <c r="I29" i="1" s="1"/>
  <c r="I159" i="1" a="1"/>
  <c r="I159" i="1" s="1"/>
  <c r="M282" i="1"/>
  <c r="M29" i="1" a="1"/>
  <c r="M29" i="1" s="1"/>
  <c r="I289" i="1"/>
  <c r="I30" i="1" a="1"/>
  <c r="I30" i="1" s="1"/>
  <c r="I93" i="1" a="1"/>
  <c r="I93" i="1" s="1"/>
  <c r="I140" i="1" a="1"/>
  <c r="I140" i="1" s="1"/>
  <c r="M289" i="1"/>
  <c r="M140" i="1" a="1"/>
  <c r="M140" i="1" s="1"/>
  <c r="M30" i="1" a="1"/>
  <c r="M30" i="1" s="1"/>
  <c r="M93" i="1" a="1"/>
  <c r="M93" i="1" s="1"/>
  <c r="J66" i="1" a="1"/>
  <c r="J66" i="1" s="1"/>
  <c r="J158" i="1" a="1"/>
  <c r="J158" i="1" s="1"/>
  <c r="N66" i="1" a="1"/>
  <c r="N66" i="1" s="1"/>
  <c r="N95" i="1" a="1"/>
  <c r="N95" i="1" s="1"/>
  <c r="N158" i="1" a="1"/>
  <c r="N158" i="1" s="1"/>
  <c r="I39" i="1" a="1"/>
  <c r="I39" i="1" s="1"/>
  <c r="I96" i="1" a="1"/>
  <c r="I96" i="1" s="1"/>
  <c r="I110" i="1" a="1"/>
  <c r="I110" i="1" s="1"/>
  <c r="I157" i="1" a="1"/>
  <c r="I157" i="1" s="1"/>
  <c r="M96" i="1" a="1"/>
  <c r="M96" i="1" s="1"/>
  <c r="M110" i="1" a="1"/>
  <c r="M110" i="1" s="1"/>
  <c r="M157" i="1" a="1"/>
  <c r="M157" i="1" s="1"/>
  <c r="I40" i="1" a="1"/>
  <c r="I40" i="1" s="1"/>
  <c r="I149" i="1" a="1"/>
  <c r="I149" i="1" s="1"/>
  <c r="M40" i="1" a="1"/>
  <c r="M40" i="1" s="1"/>
  <c r="M149" i="1" a="1"/>
  <c r="M149" i="1" s="1"/>
  <c r="M94" i="1" a="1"/>
  <c r="M94" i="1" s="1"/>
  <c r="I87" i="1" a="1"/>
  <c r="I87" i="1" s="1"/>
  <c r="I142" i="1" a="1"/>
  <c r="I142" i="1" s="1"/>
  <c r="M87" i="1" a="1"/>
  <c r="M87" i="1" s="1"/>
  <c r="M142" i="1" a="1"/>
  <c r="M142" i="1" s="1"/>
  <c r="I89" i="1" a="1"/>
  <c r="I89" i="1" s="1"/>
  <c r="I162" i="1" a="1"/>
  <c r="I162" i="1" s="1"/>
  <c r="M89" i="1" a="1"/>
  <c r="M89" i="1" s="1"/>
  <c r="M162" i="1" a="1"/>
  <c r="M162" i="1" s="1"/>
  <c r="L88" i="1" a="1"/>
  <c r="L88" i="1" s="1"/>
  <c r="L152" i="1" a="1"/>
  <c r="L152" i="1" s="1"/>
  <c r="P88" i="1" a="1"/>
  <c r="P88" i="1" s="1"/>
  <c r="P152" i="1" a="1"/>
  <c r="P152" i="1" s="1"/>
  <c r="O151" i="1" a="1"/>
  <c r="O151" i="1" s="1"/>
  <c r="O83" i="1" a="1"/>
  <c r="O83" i="1" s="1"/>
  <c r="I81" i="1" a="1"/>
  <c r="I81" i="1" s="1"/>
  <c r="I147" i="1" a="1"/>
  <c r="I147" i="1" s="1"/>
  <c r="L86" i="1" a="1"/>
  <c r="L86" i="1" s="1"/>
  <c r="L153" i="1" a="1"/>
  <c r="L153" i="1" s="1"/>
  <c r="P86" i="1" a="1"/>
  <c r="P86" i="1" s="1"/>
  <c r="P153" i="1" a="1"/>
  <c r="P153" i="1" s="1"/>
  <c r="K146" i="1" a="1"/>
  <c r="K146" i="1" s="1"/>
  <c r="K80" i="1" a="1"/>
  <c r="K80" i="1" s="1"/>
  <c r="O80" i="1" a="1"/>
  <c r="O80" i="1" s="1"/>
  <c r="O146" i="1" a="1"/>
  <c r="O146" i="1" s="1"/>
  <c r="M111" i="1" a="1"/>
  <c r="M111" i="1" s="1"/>
  <c r="M163" i="1" a="1"/>
  <c r="M163" i="1" s="1"/>
  <c r="M97" i="1" a="1"/>
  <c r="M97" i="1" s="1"/>
  <c r="I74" i="1" a="1"/>
  <c r="I74" i="1" s="1"/>
  <c r="I154" i="1" a="1"/>
  <c r="I154" i="1" s="1"/>
  <c r="M154" i="1" a="1"/>
  <c r="M154" i="1" s="1"/>
  <c r="M74" i="1" a="1"/>
  <c r="M74" i="1" s="1"/>
  <c r="I75" i="1" a="1"/>
  <c r="I75" i="1" s="1"/>
  <c r="I156" i="1" a="1"/>
  <c r="I156" i="1" s="1"/>
  <c r="M75" i="1" a="1"/>
  <c r="M75" i="1" s="1"/>
  <c r="M76" i="1" a="1"/>
  <c r="M76" i="1" s="1"/>
  <c r="O292" i="1"/>
  <c r="O14" i="1" a="1"/>
  <c r="O14" i="1" s="1"/>
  <c r="O125" i="1" a="1"/>
  <c r="O125" i="1" s="1"/>
  <c r="O134" i="1" a="1"/>
  <c r="O134" i="1" s="1"/>
  <c r="O246" i="1" a="1"/>
  <c r="O246" i="1" s="1"/>
  <c r="P244" i="1" a="1"/>
  <c r="P244" i="1" s="1"/>
  <c r="J243" i="1" a="1"/>
  <c r="J243" i="1" s="1"/>
  <c r="M239" i="1" a="1"/>
  <c r="M239" i="1" s="1"/>
  <c r="N238" i="1" a="1"/>
  <c r="N238" i="1" s="1"/>
  <c r="O236" i="1" a="1"/>
  <c r="O236" i="1" s="1"/>
  <c r="J231" i="1" a="1"/>
  <c r="J231" i="1" s="1"/>
  <c r="L228" i="1" a="1"/>
  <c r="L228" i="1" s="1"/>
  <c r="O223" i="1" a="1"/>
  <c r="O223" i="1" s="1"/>
  <c r="P222" i="1" a="1"/>
  <c r="P222" i="1" s="1"/>
  <c r="Q220" i="1" a="1"/>
  <c r="Q220" i="1" s="1"/>
  <c r="I220" i="1" a="1"/>
  <c r="I220" i="1" s="1"/>
  <c r="I221" i="1" s="1"/>
  <c r="Q173" i="1" a="1"/>
  <c r="Q173" i="1" s="1"/>
  <c r="I173" i="1" a="1"/>
  <c r="I173" i="1" s="1"/>
  <c r="J172" i="1" a="1"/>
  <c r="J172" i="1" s="1"/>
  <c r="K171" i="1" a="1"/>
  <c r="K171" i="1" s="1"/>
  <c r="L170" i="1" a="1"/>
  <c r="L170" i="1" s="1"/>
  <c r="M169" i="1" a="1"/>
  <c r="M169" i="1" s="1"/>
  <c r="J165" i="1" a="1"/>
  <c r="J165" i="1" s="1"/>
  <c r="M161" i="1" a="1"/>
  <c r="M161" i="1" s="1"/>
  <c r="M147" i="1" a="1"/>
  <c r="M147" i="1" s="1"/>
  <c r="L126" i="1" a="1"/>
  <c r="L126" i="1" s="1"/>
  <c r="L117" i="1" a="1"/>
  <c r="L117" i="1" s="1"/>
  <c r="P112" i="1" a="1"/>
  <c r="P112" i="1" s="1"/>
  <c r="I107" i="1" a="1"/>
  <c r="I107" i="1" s="1"/>
  <c r="M103" i="1" a="1"/>
  <c r="M103" i="1" s="1"/>
  <c r="J95" i="1" a="1"/>
  <c r="J95" i="1" s="1"/>
  <c r="K83" i="1" a="1"/>
  <c r="K83" i="1" s="1"/>
  <c r="Q77" i="1" a="1"/>
  <c r="Q77" i="1" s="1"/>
  <c r="K53" i="1" a="1"/>
  <c r="K53" i="1" s="1"/>
  <c r="I47" i="1" a="1"/>
  <c r="I47" i="1" s="1"/>
  <c r="O44" i="1" a="1"/>
  <c r="O44" i="1" s="1"/>
  <c r="L21" i="1" a="1"/>
  <c r="L21" i="1" s="1"/>
  <c r="I276" i="1" a="1"/>
  <c r="I276" i="1" s="1"/>
  <c r="I278" i="1" s="1"/>
  <c r="I53" i="1" a="1"/>
  <c r="I53" i="1" s="1"/>
  <c r="Q222" i="1" a="1"/>
  <c r="Q222" i="1" s="1"/>
  <c r="Q52" i="1" a="1"/>
  <c r="Q52" i="1" s="1"/>
  <c r="J323" i="4"/>
  <c r="R323" i="4"/>
  <c r="AD323" i="4"/>
  <c r="J51" i="1" a="1"/>
  <c r="J51" i="1" s="1"/>
  <c r="N51" i="1" a="1"/>
  <c r="N51" i="1" s="1"/>
  <c r="N272" i="1" a="1"/>
  <c r="N272" i="1" s="1"/>
  <c r="L276" i="1" a="1"/>
  <c r="L276" i="1" s="1"/>
  <c r="L53" i="1" a="1"/>
  <c r="L53" i="1" s="1"/>
  <c r="P276" i="1" a="1"/>
  <c r="P276" i="1" s="1"/>
  <c r="P53" i="1" a="1"/>
  <c r="P53" i="1" s="1"/>
  <c r="L288" i="1"/>
  <c r="L42" i="1" a="1"/>
  <c r="L42" i="1" s="1"/>
  <c r="P288" i="1"/>
  <c r="P42" i="1" a="1"/>
  <c r="P42" i="1" s="1"/>
  <c r="N15" i="1" a="1"/>
  <c r="N15" i="1" s="1"/>
  <c r="N100" i="1" a="1"/>
  <c r="N100" i="1" s="1"/>
  <c r="L16" i="1" a="1"/>
  <c r="L16" i="1" s="1"/>
  <c r="L102" i="1" a="1"/>
  <c r="L102" i="1" s="1"/>
  <c r="P16" i="1" a="1"/>
  <c r="P16" i="1" s="1"/>
  <c r="P102" i="1" a="1"/>
  <c r="P102" i="1" s="1"/>
  <c r="K18" i="1" a="1"/>
  <c r="K18" i="1" s="1"/>
  <c r="K62" i="1" a="1"/>
  <c r="K62" i="1" s="1"/>
  <c r="K108" i="1" a="1"/>
  <c r="K108" i="1" s="1"/>
  <c r="O18" i="1" a="1"/>
  <c r="O18" i="1" s="1"/>
  <c r="O108" i="1" a="1"/>
  <c r="O108" i="1" s="1"/>
  <c r="O62" i="1" a="1"/>
  <c r="O62" i="1" s="1"/>
  <c r="I13" i="1" a="1"/>
  <c r="I13" i="1" s="1"/>
  <c r="I236" i="1" a="1"/>
  <c r="I236" i="1" s="1"/>
  <c r="I237" i="1" s="1"/>
  <c r="M13" i="1" a="1"/>
  <c r="M13" i="1" s="1"/>
  <c r="M236" i="1" a="1"/>
  <c r="M236" i="1" s="1"/>
  <c r="Q13" i="1" a="1"/>
  <c r="Q13" i="1" s="1"/>
  <c r="Q236" i="1" a="1"/>
  <c r="Q236" i="1" s="1"/>
  <c r="K57" i="1" a="1"/>
  <c r="K57" i="1" s="1"/>
  <c r="K126" i="1" a="1"/>
  <c r="K126" i="1" s="1"/>
  <c r="K11" i="1" a="1"/>
  <c r="K11" i="1" s="1"/>
  <c r="K286" i="1"/>
  <c r="O286" i="1"/>
  <c r="O11" i="1" a="1"/>
  <c r="O11" i="1" s="1"/>
  <c r="O126" i="1" a="1"/>
  <c r="O126" i="1" s="1"/>
  <c r="O57" i="1" a="1"/>
  <c r="O57" i="1" s="1"/>
  <c r="J17" i="1" a="1"/>
  <c r="J17" i="1" s="1"/>
  <c r="J61" i="1" a="1"/>
  <c r="J61" i="1" s="1"/>
  <c r="J107" i="1" a="1"/>
  <c r="J107" i="1" s="1"/>
  <c r="N17" i="1" a="1"/>
  <c r="N17" i="1" s="1"/>
  <c r="N61" i="1" a="1"/>
  <c r="N61" i="1" s="1"/>
  <c r="N107" i="1" a="1"/>
  <c r="N107" i="1" s="1"/>
  <c r="J120" i="1" a="1"/>
  <c r="J120" i="1" s="1"/>
  <c r="J174" i="1" a="1"/>
  <c r="J174" i="1" s="1"/>
  <c r="N174" i="1" a="1"/>
  <c r="N174" i="1" s="1"/>
  <c r="N120" i="1" a="1"/>
  <c r="N120" i="1" s="1"/>
  <c r="K253" i="1" a="1"/>
  <c r="K253" i="1" s="1"/>
  <c r="K5" i="1" a="1"/>
  <c r="K5" i="1" s="1"/>
  <c r="O253" i="1" a="1"/>
  <c r="O253" i="1" s="1"/>
  <c r="O5" i="1" a="1"/>
  <c r="O5" i="1" s="1"/>
  <c r="K22" i="1" a="1"/>
  <c r="K22" i="1" s="1"/>
  <c r="K109" i="1" a="1"/>
  <c r="K109" i="1" s="1"/>
  <c r="O22" i="1" a="1"/>
  <c r="O22" i="1" s="1"/>
  <c r="O109" i="1" a="1"/>
  <c r="O109" i="1" s="1"/>
  <c r="K285" i="1"/>
  <c r="K10" i="1" a="1"/>
  <c r="K10" i="1" s="1"/>
  <c r="K56" i="1" a="1"/>
  <c r="K56" i="1" s="1"/>
  <c r="O285" i="1"/>
  <c r="O10" i="1" a="1"/>
  <c r="O10" i="1" s="1"/>
  <c r="O56" i="1" a="1"/>
  <c r="O56" i="1" s="1"/>
  <c r="K24" i="1" a="1"/>
  <c r="K24" i="1" s="1"/>
  <c r="K60" i="1" a="1"/>
  <c r="K60" i="1" s="1"/>
  <c r="K106" i="1" a="1"/>
  <c r="K106" i="1" s="1"/>
  <c r="O24" i="1" a="1"/>
  <c r="O24" i="1" s="1"/>
  <c r="O60" i="1" a="1"/>
  <c r="O60" i="1" s="1"/>
  <c r="O106" i="1" a="1"/>
  <c r="O106" i="1" s="1"/>
  <c r="I123" i="1" a="1"/>
  <c r="I123" i="1" s="1"/>
  <c r="I172" i="1" a="1"/>
  <c r="I172" i="1" s="1"/>
  <c r="M123" i="1" a="1"/>
  <c r="M123" i="1" s="1"/>
  <c r="M172" i="1" a="1"/>
  <c r="M172" i="1" s="1"/>
  <c r="Q123" i="1" a="1"/>
  <c r="Q123" i="1" s="1"/>
  <c r="Q172" i="1" a="1"/>
  <c r="Q172" i="1" s="1"/>
  <c r="I25" i="1" a="1"/>
  <c r="I25" i="1" s="1"/>
  <c r="I246" i="1" a="1"/>
  <c r="I246" i="1" s="1"/>
  <c r="I247" i="1" s="1"/>
  <c r="M25" i="1" a="1"/>
  <c r="M25" i="1" s="1"/>
  <c r="M246" i="1" a="1"/>
  <c r="M246" i="1" s="1"/>
  <c r="Q25" i="1" a="1"/>
  <c r="Q25" i="1" s="1"/>
  <c r="Q246" i="1" a="1"/>
  <c r="Q246" i="1" s="1"/>
  <c r="K293" i="1"/>
  <c r="K77" i="1" a="1"/>
  <c r="K77" i="1" s="1"/>
  <c r="O293" i="1"/>
  <c r="O77" i="1" a="1"/>
  <c r="O77" i="1" s="1"/>
  <c r="P7" i="1" a="1"/>
  <c r="P7" i="1" s="1"/>
  <c r="P104" i="1" a="1"/>
  <c r="P104" i="1" s="1"/>
  <c r="J121" i="1" a="1"/>
  <c r="J121" i="1" s="1"/>
  <c r="J170" i="1" a="1"/>
  <c r="J170" i="1" s="1"/>
  <c r="N121" i="1" a="1"/>
  <c r="N121" i="1" s="1"/>
  <c r="N170" i="1" a="1"/>
  <c r="N170" i="1" s="1"/>
  <c r="L256" i="1" a="1"/>
  <c r="L256" i="1" s="1"/>
  <c r="L47" i="1" a="1"/>
  <c r="L47" i="1" s="1"/>
  <c r="P256" i="1" a="1"/>
  <c r="P256" i="1" s="1"/>
  <c r="P47" i="1" a="1"/>
  <c r="P47" i="1" s="1"/>
  <c r="L116" i="1" a="1"/>
  <c r="L116" i="1" s="1"/>
  <c r="L169" i="1" a="1"/>
  <c r="L169" i="1" s="1"/>
  <c r="P116" i="1" a="1"/>
  <c r="P116" i="1" s="1"/>
  <c r="P169" i="1" a="1"/>
  <c r="P169" i="1" s="1"/>
  <c r="J266" i="1" a="1"/>
  <c r="J266" i="1" s="1"/>
  <c r="J41" i="1" a="1"/>
  <c r="J41" i="1" s="1"/>
  <c r="N266" i="1" a="1"/>
  <c r="N266" i="1" s="1"/>
  <c r="N41" i="1" a="1"/>
  <c r="N41" i="1" s="1"/>
  <c r="L283" i="1"/>
  <c r="L135" i="1" a="1"/>
  <c r="L135" i="1" s="1"/>
  <c r="L136" i="1" s="1"/>
  <c r="L137" i="1" a="1"/>
  <c r="L137" i="1" s="1"/>
  <c r="L128" i="1" a="1"/>
  <c r="L128" i="1" s="1"/>
  <c r="P283" i="1"/>
  <c r="P135" i="1" a="1"/>
  <c r="P135" i="1" s="1"/>
  <c r="P136" i="1" s="1"/>
  <c r="P137" i="1" a="1"/>
  <c r="P137" i="1" s="1"/>
  <c r="P128" i="1" a="1"/>
  <c r="P128" i="1" s="1"/>
  <c r="J118" i="1" a="1"/>
  <c r="J118" i="1" s="1"/>
  <c r="J167" i="1" a="1"/>
  <c r="J167" i="1" s="1"/>
  <c r="N118" i="1" a="1"/>
  <c r="N118" i="1" s="1"/>
  <c r="N167" i="1" a="1"/>
  <c r="N167" i="1" s="1"/>
  <c r="L19" i="1" a="1"/>
  <c r="L19" i="1" s="1"/>
  <c r="L105" i="1" a="1"/>
  <c r="L105" i="1" s="1"/>
  <c r="P19" i="1" a="1"/>
  <c r="P19" i="1" s="1"/>
  <c r="P105" i="1" a="1"/>
  <c r="P105" i="1" s="1"/>
  <c r="J294" i="1"/>
  <c r="J70" i="1" a="1"/>
  <c r="J70" i="1" s="1"/>
  <c r="N294" i="1"/>
  <c r="N70" i="1" a="1"/>
  <c r="N70" i="1" s="1"/>
  <c r="J268" i="1" a="1"/>
  <c r="J268" i="1" s="1"/>
  <c r="J269" i="1" s="1"/>
  <c r="J220" i="1" a="1"/>
  <c r="J220" i="1" s="1"/>
  <c r="N268" i="1" a="1"/>
  <c r="N268" i="1" s="1"/>
  <c r="N220" i="1" a="1"/>
  <c r="N220" i="1" s="1"/>
  <c r="P21" i="1" a="1"/>
  <c r="P21" i="1" s="1"/>
  <c r="P103" i="1" a="1"/>
  <c r="P103" i="1" s="1"/>
  <c r="J259" i="1" a="1"/>
  <c r="J259" i="1" s="1"/>
  <c r="J20" i="1" a="1"/>
  <c r="J20" i="1" s="1"/>
  <c r="N259" i="1" a="1"/>
  <c r="N259" i="1" s="1"/>
  <c r="N20" i="1" a="1"/>
  <c r="N20" i="1" s="1"/>
  <c r="L119" i="1" a="1"/>
  <c r="L119" i="1" s="1"/>
  <c r="L173" i="1" a="1"/>
  <c r="L173" i="1" s="1"/>
  <c r="P119" i="1" a="1"/>
  <c r="P119" i="1" s="1"/>
  <c r="P173" i="1" a="1"/>
  <c r="P173" i="1" s="1"/>
  <c r="L291" i="1"/>
  <c r="L79" i="1" a="1"/>
  <c r="L79" i="1" s="1"/>
  <c r="K165" i="1" a="1"/>
  <c r="K165" i="1" s="1"/>
  <c r="K114" i="1" a="1"/>
  <c r="K114" i="1" s="1"/>
  <c r="I3" i="1" a="1"/>
  <c r="I3" i="1" s="1"/>
  <c r="I223" i="1" a="1"/>
  <c r="I223" i="1" s="1"/>
  <c r="M3" i="1" a="1"/>
  <c r="M3" i="1" s="1"/>
  <c r="M223" i="1" a="1"/>
  <c r="M223" i="1" s="1"/>
  <c r="Q3" i="1" a="1"/>
  <c r="Q3" i="1" s="1"/>
  <c r="Q223" i="1" a="1"/>
  <c r="Q223" i="1" s="1"/>
  <c r="K69" i="1" a="1"/>
  <c r="K69" i="1" s="1"/>
  <c r="K98" i="1" a="1"/>
  <c r="K98" i="1" s="1"/>
  <c r="K112" i="1" a="1"/>
  <c r="K112" i="1" s="1"/>
  <c r="O69" i="1" a="1"/>
  <c r="O69" i="1" s="1"/>
  <c r="O112" i="1" a="1"/>
  <c r="O112" i="1" s="1"/>
  <c r="O98" i="1" a="1"/>
  <c r="O98" i="1" s="1"/>
  <c r="I115" i="1" a="1"/>
  <c r="I115" i="1" s="1"/>
  <c r="I168" i="1" a="1"/>
  <c r="I168" i="1" s="1"/>
  <c r="I117" i="1" a="1"/>
  <c r="I117" i="1" s="1"/>
  <c r="M115" i="1" a="1"/>
  <c r="M115" i="1" s="1"/>
  <c r="M117" i="1" a="1"/>
  <c r="M117" i="1" s="1"/>
  <c r="M168" i="1" a="1"/>
  <c r="M168" i="1" s="1"/>
  <c r="Q115" i="1" a="1"/>
  <c r="Q115" i="1" s="1"/>
  <c r="Q168" i="1" a="1"/>
  <c r="Q168" i="1" s="1"/>
  <c r="Q117" i="1" a="1"/>
  <c r="Q117" i="1" s="1"/>
  <c r="L26" i="1" a="1"/>
  <c r="L26" i="1" s="1"/>
  <c r="L141" i="1" a="1"/>
  <c r="L141" i="1" s="1"/>
  <c r="L90" i="1" a="1"/>
  <c r="L90" i="1" s="1"/>
  <c r="P26" i="1" a="1"/>
  <c r="P26" i="1" s="1"/>
  <c r="P90" i="1" a="1"/>
  <c r="P90" i="1" s="1"/>
  <c r="P141" i="1" a="1"/>
  <c r="P141" i="1" s="1"/>
  <c r="I284" i="1"/>
  <c r="I27" i="1" a="1"/>
  <c r="I27" i="1" s="1"/>
  <c r="I91" i="1" a="1"/>
  <c r="I91" i="1" s="1"/>
  <c r="I150" i="1" a="1"/>
  <c r="I150" i="1" s="1"/>
  <c r="M91" i="1" a="1"/>
  <c r="M91" i="1" s="1"/>
  <c r="M284" i="1"/>
  <c r="M27" i="1" a="1"/>
  <c r="M27" i="1" s="1"/>
  <c r="M150" i="1" a="1"/>
  <c r="M150" i="1" s="1"/>
  <c r="M28" i="1" a="1"/>
  <c r="M28" i="1" s="1"/>
  <c r="M92" i="1" a="1"/>
  <c r="M92" i="1" s="1"/>
  <c r="M160" i="1" a="1"/>
  <c r="M160" i="1" s="1"/>
  <c r="J282" i="1"/>
  <c r="J29" i="1" a="1"/>
  <c r="J29" i="1" s="1"/>
  <c r="J159" i="1" a="1"/>
  <c r="J159" i="1" s="1"/>
  <c r="N282" i="1"/>
  <c r="N29" i="1" a="1"/>
  <c r="N29" i="1" s="1"/>
  <c r="N159" i="1" a="1"/>
  <c r="N159" i="1" s="1"/>
  <c r="J289" i="1"/>
  <c r="J30" i="1" a="1"/>
  <c r="J30" i="1" s="1"/>
  <c r="J93" i="1" a="1"/>
  <c r="J93" i="1" s="1"/>
  <c r="J140" i="1" a="1"/>
  <c r="J140" i="1" s="1"/>
  <c r="N289" i="1"/>
  <c r="N30" i="1" a="1"/>
  <c r="N30" i="1" s="1"/>
  <c r="N93" i="1" a="1"/>
  <c r="N93" i="1" s="1"/>
  <c r="N140" i="1" a="1"/>
  <c r="N140" i="1" s="1"/>
  <c r="K66" i="1" a="1"/>
  <c r="K66" i="1" s="1"/>
  <c r="K95" i="1" a="1"/>
  <c r="K95" i="1" s="1"/>
  <c r="O66" i="1" a="1"/>
  <c r="O66" i="1" s="1"/>
  <c r="O95" i="1" a="1"/>
  <c r="O95" i="1" s="1"/>
  <c r="O158" i="1" a="1"/>
  <c r="O158" i="1" s="1"/>
  <c r="J39" i="1" a="1"/>
  <c r="J39" i="1" s="1"/>
  <c r="J157" i="1" a="1"/>
  <c r="J157" i="1" s="1"/>
  <c r="J96" i="1" a="1"/>
  <c r="J96" i="1" s="1"/>
  <c r="J110" i="1" a="1"/>
  <c r="J110" i="1" s="1"/>
  <c r="N39" i="1" a="1"/>
  <c r="N39" i="1" s="1"/>
  <c r="N157" i="1" a="1"/>
  <c r="N157" i="1" s="1"/>
  <c r="N96" i="1" a="1"/>
  <c r="N96" i="1" s="1"/>
  <c r="N110" i="1" a="1"/>
  <c r="N110" i="1" s="1"/>
  <c r="J94" i="1" a="1"/>
  <c r="J94" i="1" s="1"/>
  <c r="J40" i="1" a="1"/>
  <c r="J40" i="1" s="1"/>
  <c r="J149" i="1" a="1"/>
  <c r="J149" i="1" s="1"/>
  <c r="N94" i="1" a="1"/>
  <c r="N94" i="1" s="1"/>
  <c r="N40" i="1" a="1"/>
  <c r="N40" i="1" s="1"/>
  <c r="N149" i="1" a="1"/>
  <c r="N149" i="1" s="1"/>
  <c r="J142" i="1" a="1"/>
  <c r="J142" i="1" s="1"/>
  <c r="J87" i="1" a="1"/>
  <c r="J87" i="1" s="1"/>
  <c r="J89" i="1" a="1"/>
  <c r="J89" i="1" s="1"/>
  <c r="J162" i="1" a="1"/>
  <c r="J162" i="1" s="1"/>
  <c r="N89" i="1" a="1"/>
  <c r="N89" i="1" s="1"/>
  <c r="N162" i="1" a="1"/>
  <c r="N162" i="1" s="1"/>
  <c r="I88" i="1" a="1"/>
  <c r="I88" i="1" s="1"/>
  <c r="I152" i="1" a="1"/>
  <c r="I152" i="1" s="1"/>
  <c r="L83" i="1" a="1"/>
  <c r="L83" i="1" s="1"/>
  <c r="L151" i="1" a="1"/>
  <c r="L151" i="1" s="1"/>
  <c r="P151" i="1" a="1"/>
  <c r="P151" i="1" s="1"/>
  <c r="P83" i="1" a="1"/>
  <c r="P83" i="1" s="1"/>
  <c r="J147" i="1" a="1"/>
  <c r="J147" i="1" s="1"/>
  <c r="J81" i="1" a="1"/>
  <c r="J81" i="1" s="1"/>
  <c r="N147" i="1" a="1"/>
  <c r="N147" i="1" s="1"/>
  <c r="N81" i="1" a="1"/>
  <c r="N81" i="1" s="1"/>
  <c r="J85" i="1" a="1"/>
  <c r="J85" i="1" s="1"/>
  <c r="J161" i="1" a="1"/>
  <c r="J161" i="1" s="1"/>
  <c r="N85" i="1" a="1"/>
  <c r="N85" i="1" s="1"/>
  <c r="N161" i="1" a="1"/>
  <c r="N161" i="1" s="1"/>
  <c r="L80" i="1" a="1"/>
  <c r="L80" i="1" s="1"/>
  <c r="L146" i="1" a="1"/>
  <c r="L146" i="1" s="1"/>
  <c r="P80" i="1" a="1"/>
  <c r="P80" i="1" s="1"/>
  <c r="P146" i="1" a="1"/>
  <c r="P146" i="1" s="1"/>
  <c r="J97" i="1" a="1"/>
  <c r="J97" i="1" s="1"/>
  <c r="J111" i="1" a="1"/>
  <c r="J111" i="1" s="1"/>
  <c r="J163" i="1" a="1"/>
  <c r="J163" i="1" s="1"/>
  <c r="N97" i="1" a="1"/>
  <c r="N97" i="1" s="1"/>
  <c r="N111" i="1" a="1"/>
  <c r="N111" i="1" s="1"/>
  <c r="N163" i="1" a="1"/>
  <c r="N163" i="1" s="1"/>
  <c r="J74" i="1" a="1"/>
  <c r="J74" i="1" s="1"/>
  <c r="J154" i="1" a="1"/>
  <c r="J154" i="1" s="1"/>
  <c r="N74" i="1" a="1"/>
  <c r="N74" i="1" s="1"/>
  <c r="N154" i="1" a="1"/>
  <c r="N154" i="1" s="1"/>
  <c r="J76" i="1" a="1"/>
  <c r="J76" i="1" s="1"/>
  <c r="J156" i="1" a="1"/>
  <c r="J156" i="1" s="1"/>
  <c r="N75" i="1" a="1"/>
  <c r="N75" i="1" s="1"/>
  <c r="N156" i="1" a="1"/>
  <c r="N156" i="1" s="1"/>
  <c r="N76" i="1" a="1"/>
  <c r="N76" i="1" s="1"/>
  <c r="AL196" i="4"/>
  <c r="L246" i="1" a="1"/>
  <c r="L246" i="1" s="1"/>
  <c r="M244" i="1" a="1"/>
  <c r="M244" i="1" s="1"/>
  <c r="I243" i="1" a="1"/>
  <c r="I243" i="1" s="1"/>
  <c r="L239" i="1" a="1"/>
  <c r="L239" i="1" s="1"/>
  <c r="M238" i="1" a="1"/>
  <c r="M238" i="1" s="1"/>
  <c r="N236" i="1" a="1"/>
  <c r="N236" i="1" s="1"/>
  <c r="Q231" i="1" a="1"/>
  <c r="Q231" i="1" s="1"/>
  <c r="K228" i="1" a="1"/>
  <c r="K228" i="1" s="1"/>
  <c r="N223" i="1" a="1"/>
  <c r="N223" i="1" s="1"/>
  <c r="O222" i="1" a="1"/>
  <c r="O222" i="1" s="1"/>
  <c r="P220" i="1" a="1"/>
  <c r="P220" i="1" s="1"/>
  <c r="M174" i="1" a="1"/>
  <c r="M174" i="1" s="1"/>
  <c r="N173" i="1" a="1"/>
  <c r="N173" i="1" s="1"/>
  <c r="O172" i="1" a="1"/>
  <c r="O172" i="1" s="1"/>
  <c r="P171" i="1" a="1"/>
  <c r="P171" i="1" s="1"/>
  <c r="Q170" i="1" a="1"/>
  <c r="Q170" i="1" s="1"/>
  <c r="I170" i="1" a="1"/>
  <c r="I170" i="1" s="1"/>
  <c r="J169" i="1" a="1"/>
  <c r="J169" i="1" s="1"/>
  <c r="M166" i="1" a="1"/>
  <c r="M166" i="1" s="1"/>
  <c r="N142" i="1" a="1"/>
  <c r="N142" i="1" s="1"/>
  <c r="Q137" i="1" a="1"/>
  <c r="Q137" i="1" s="1"/>
  <c r="I120" i="1" a="1"/>
  <c r="I120" i="1" s="1"/>
  <c r="L109" i="1" a="1"/>
  <c r="L109" i="1" s="1"/>
  <c r="J106" i="1" a="1"/>
  <c r="J106" i="1" s="1"/>
  <c r="M102" i="1" a="1"/>
  <c r="M102" i="1" s="1"/>
  <c r="M69" i="1" a="1"/>
  <c r="M69" i="1" s="1"/>
  <c r="I60" i="1" a="1"/>
  <c r="I60" i="1" s="1"/>
  <c r="M51" i="1" a="1"/>
  <c r="M51" i="1" s="1"/>
  <c r="M11" i="1" a="1"/>
  <c r="M11" i="1" s="1"/>
  <c r="K115" i="1" a="1"/>
  <c r="K115" i="1" s="1"/>
  <c r="P95" i="1" a="1"/>
  <c r="P95" i="1" s="1"/>
  <c r="O92" i="1" a="1"/>
  <c r="O92" i="1" s="1"/>
  <c r="J83" i="1" a="1"/>
  <c r="J83" i="1" s="1"/>
  <c r="O76" i="1" a="1"/>
  <c r="O76" i="1" s="1"/>
  <c r="L40" i="1" a="1"/>
  <c r="L40" i="1" s="1"/>
  <c r="O31" i="1" a="1"/>
  <c r="O31" i="1" s="1"/>
  <c r="M26" i="1" a="1"/>
  <c r="M26" i="1" s="1"/>
  <c r="M141" i="1" a="1"/>
  <c r="M141" i="1" s="1"/>
  <c r="J284" i="1"/>
  <c r="J27" i="1" a="1"/>
  <c r="J27" i="1" s="1"/>
  <c r="N284" i="1"/>
  <c r="N27" i="1" a="1"/>
  <c r="N27" i="1" s="1"/>
  <c r="N91" i="1" a="1"/>
  <c r="N91" i="1" s="1"/>
  <c r="AL150" i="4"/>
  <c r="J28" i="1" a="1"/>
  <c r="J28" i="1" s="1"/>
  <c r="N28" i="1" a="1"/>
  <c r="N28" i="1" s="1"/>
  <c r="N92" i="1" a="1"/>
  <c r="N92" i="1" s="1"/>
  <c r="K282" i="1"/>
  <c r="K29" i="1" a="1"/>
  <c r="K29" i="1" s="1"/>
  <c r="O282" i="1"/>
  <c r="O29" i="1" a="1"/>
  <c r="O29" i="1" s="1"/>
  <c r="K289" i="1"/>
  <c r="K93" i="1" a="1"/>
  <c r="K93" i="1" s="1"/>
  <c r="K30" i="1" a="1"/>
  <c r="K30" i="1" s="1"/>
  <c r="O289" i="1"/>
  <c r="O93" i="1" a="1"/>
  <c r="O93" i="1" s="1"/>
  <c r="O30" i="1" a="1"/>
  <c r="O30" i="1" s="1"/>
  <c r="L95" i="1" a="1"/>
  <c r="L95" i="1" s="1"/>
  <c r="L66" i="1" a="1"/>
  <c r="L66" i="1" s="1"/>
  <c r="K39" i="1" a="1"/>
  <c r="K39" i="1" s="1"/>
  <c r="K157" i="1" a="1"/>
  <c r="K157" i="1" s="1"/>
  <c r="O39" i="1" a="1"/>
  <c r="O39" i="1" s="1"/>
  <c r="O157" i="1" a="1"/>
  <c r="O157" i="1" s="1"/>
  <c r="N152" i="1" a="1"/>
  <c r="N152" i="1" s="1"/>
  <c r="N88" i="1" a="1"/>
  <c r="N88" i="1" s="1"/>
  <c r="AL159" i="4"/>
  <c r="I83" i="1" a="1"/>
  <c r="I83" i="1" s="1"/>
  <c r="K81" i="1" a="1"/>
  <c r="K81" i="1" s="1"/>
  <c r="K147" i="1" a="1"/>
  <c r="K147" i="1" s="1"/>
  <c r="O81" i="1" a="1"/>
  <c r="O81" i="1" s="1"/>
  <c r="O147" i="1" a="1"/>
  <c r="O147" i="1" s="1"/>
  <c r="AL162" i="4"/>
  <c r="J86" i="1" a="1"/>
  <c r="J86" i="1" s="1"/>
  <c r="J153" i="1" a="1"/>
  <c r="J153" i="1" s="1"/>
  <c r="N86" i="1" a="1"/>
  <c r="N86" i="1" s="1"/>
  <c r="N153" i="1" a="1"/>
  <c r="N153" i="1" s="1"/>
  <c r="K97" i="1" a="1"/>
  <c r="K97" i="1" s="1"/>
  <c r="K111" i="1" a="1"/>
  <c r="K111" i="1" s="1"/>
  <c r="O97" i="1" a="1"/>
  <c r="O97" i="1" s="1"/>
  <c r="O111" i="1" a="1"/>
  <c r="O111" i="1" s="1"/>
  <c r="K75" i="1" a="1"/>
  <c r="K75" i="1" s="1"/>
  <c r="K76" i="1" a="1"/>
  <c r="K76" i="1" s="1"/>
  <c r="K156" i="1" a="1"/>
  <c r="K156" i="1" s="1"/>
  <c r="AL252" i="4"/>
  <c r="O281" i="1"/>
  <c r="O65" i="1" a="1"/>
  <c r="O65" i="1" s="1"/>
  <c r="O166" i="1" a="1"/>
  <c r="O166" i="1" s="1"/>
  <c r="K166" i="1" a="1"/>
  <c r="K166" i="1" s="1"/>
  <c r="O161" i="1" a="1"/>
  <c r="O161" i="1" s="1"/>
  <c r="K161" i="1" a="1"/>
  <c r="K161" i="1" s="1"/>
  <c r="O159" i="1" a="1"/>
  <c r="O159" i="1" s="1"/>
  <c r="K154" i="1" a="1"/>
  <c r="K154" i="1" s="1"/>
  <c r="O153" i="1" a="1"/>
  <c r="O153" i="1" s="1"/>
  <c r="N150" i="1" a="1"/>
  <c r="N150" i="1" s="1"/>
  <c r="J146" i="1" a="1"/>
  <c r="J146" i="1" s="1"/>
  <c r="O145" i="1" a="1"/>
  <c r="O145" i="1" s="1"/>
  <c r="K140" i="1" a="1"/>
  <c r="K140" i="1" s="1"/>
  <c r="J115" i="1" a="1"/>
  <c r="J115" i="1" s="1"/>
  <c r="O110" i="1" a="1"/>
  <c r="O110" i="1" s="1"/>
  <c r="L97" i="1" a="1"/>
  <c r="L97" i="1" s="1"/>
  <c r="K96" i="1" a="1"/>
  <c r="K96" i="1" s="1"/>
  <c r="O94" i="1" a="1"/>
  <c r="O94" i="1" s="1"/>
  <c r="O88" i="1" a="1"/>
  <c r="O88" i="1" s="1"/>
  <c r="P87" i="1" a="1"/>
  <c r="P87" i="1" s="1"/>
  <c r="O75" i="1" a="1"/>
  <c r="O75" i="1" s="1"/>
  <c r="K40" i="1" a="1"/>
  <c r="K40" i="1" s="1"/>
  <c r="J90" i="1" a="1"/>
  <c r="J90" i="1" s="1"/>
  <c r="J26" i="1" a="1"/>
  <c r="J26" i="1" s="1"/>
  <c r="N90" i="1" a="1"/>
  <c r="N90" i="1" s="1"/>
  <c r="N26" i="1" a="1"/>
  <c r="N26" i="1" s="1"/>
  <c r="K284" i="1"/>
  <c r="K27" i="1" a="1"/>
  <c r="K27" i="1" s="1"/>
  <c r="O284" i="1"/>
  <c r="O27" i="1" a="1"/>
  <c r="O27" i="1" s="1"/>
  <c r="K28" i="1" a="1"/>
  <c r="K28" i="1" s="1"/>
  <c r="K160" i="1" a="1"/>
  <c r="K160" i="1" s="1"/>
  <c r="L282" i="1"/>
  <c r="L29" i="1" a="1"/>
  <c r="L29" i="1" s="1"/>
  <c r="L159" i="1" a="1"/>
  <c r="L159" i="1" s="1"/>
  <c r="P282" i="1"/>
  <c r="P29" i="1" a="1"/>
  <c r="P29" i="1" s="1"/>
  <c r="P159" i="1" a="1"/>
  <c r="P159" i="1" s="1"/>
  <c r="L289" i="1"/>
  <c r="L30" i="1" a="1"/>
  <c r="L30" i="1" s="1"/>
  <c r="P289" i="1"/>
  <c r="P93" i="1" a="1"/>
  <c r="P93" i="1" s="1"/>
  <c r="I66" i="1" a="1"/>
  <c r="I66" i="1" s="1"/>
  <c r="I95" i="1" a="1"/>
  <c r="I95" i="1" s="1"/>
  <c r="I158" i="1" a="1"/>
  <c r="I158" i="1" s="1"/>
  <c r="M66" i="1" a="1"/>
  <c r="M66" i="1" s="1"/>
  <c r="M95" i="1" a="1"/>
  <c r="M95" i="1" s="1"/>
  <c r="M158" i="1" a="1"/>
  <c r="M158" i="1" s="1"/>
  <c r="L96" i="1" a="1"/>
  <c r="L96" i="1" s="1"/>
  <c r="L110" i="1" a="1"/>
  <c r="L110" i="1" s="1"/>
  <c r="P96" i="1" a="1"/>
  <c r="P96" i="1" s="1"/>
  <c r="P39" i="1" a="1"/>
  <c r="P39" i="1" s="1"/>
  <c r="P110" i="1" a="1"/>
  <c r="P110" i="1" s="1"/>
  <c r="P94" i="1" a="1"/>
  <c r="P94" i="1" s="1"/>
  <c r="P40" i="1" a="1"/>
  <c r="P40" i="1" s="1"/>
  <c r="L87" i="1" a="1"/>
  <c r="L87" i="1" s="1"/>
  <c r="L142" i="1" a="1"/>
  <c r="L142" i="1" s="1"/>
  <c r="P97" i="1" a="1"/>
  <c r="P97" i="1" s="1"/>
  <c r="P111" i="1" a="1"/>
  <c r="P111" i="1" s="1"/>
  <c r="P154" i="1" a="1"/>
  <c r="P154" i="1" s="1"/>
  <c r="P74" i="1" a="1"/>
  <c r="P74" i="1" s="1"/>
  <c r="L76" i="1" a="1"/>
  <c r="L76" i="1" s="1"/>
  <c r="L75" i="1" a="1"/>
  <c r="L75" i="1" s="1"/>
  <c r="L156" i="1" a="1"/>
  <c r="L156" i="1" s="1"/>
  <c r="P76" i="1" a="1"/>
  <c r="P76" i="1" s="1"/>
  <c r="P75" i="1" a="1"/>
  <c r="P75" i="1" s="1"/>
  <c r="P156" i="1" a="1"/>
  <c r="P156" i="1" s="1"/>
  <c r="AL315" i="4"/>
  <c r="O32" i="1" a="1"/>
  <c r="O32" i="1" s="1"/>
  <c r="N166" i="1" a="1"/>
  <c r="N166" i="1" s="1"/>
  <c r="J166" i="1" a="1"/>
  <c r="J166" i="1" s="1"/>
  <c r="P163" i="1" a="1"/>
  <c r="P163" i="1" s="1"/>
  <c r="L163" i="1" a="1"/>
  <c r="L163" i="1" s="1"/>
  <c r="O160" i="1" a="1"/>
  <c r="O160" i="1" s="1"/>
  <c r="J160" i="1" a="1"/>
  <c r="J160" i="1" s="1"/>
  <c r="L158" i="1" a="1"/>
  <c r="L158" i="1" s="1"/>
  <c r="I151" i="1" a="1"/>
  <c r="I151" i="1" s="1"/>
  <c r="K150" i="1" a="1"/>
  <c r="K150" i="1" s="1"/>
  <c r="O149" i="1" a="1"/>
  <c r="O149" i="1" s="1"/>
  <c r="P140" i="1" a="1"/>
  <c r="P140" i="1" s="1"/>
  <c r="O115" i="1" a="1"/>
  <c r="O115" i="1" s="1"/>
  <c r="L93" i="1" a="1"/>
  <c r="L93" i="1" s="1"/>
  <c r="J92" i="1" a="1"/>
  <c r="J92" i="1" s="1"/>
  <c r="O91" i="1" a="1"/>
  <c r="O91" i="1" s="1"/>
  <c r="K88" i="1" a="1"/>
  <c r="K88" i="1" s="1"/>
  <c r="O87" i="1" a="1"/>
  <c r="O87" i="1" s="1"/>
  <c r="L74" i="1" a="1"/>
  <c r="L74" i="1" s="1"/>
  <c r="AL5" i="4"/>
  <c r="AL7" i="4"/>
  <c r="AL9" i="4"/>
  <c r="AL11" i="4"/>
  <c r="AL13" i="4"/>
  <c r="AL15" i="4"/>
  <c r="AL17" i="4"/>
  <c r="AL19" i="4"/>
  <c r="AL22" i="4"/>
  <c r="AL24" i="4"/>
  <c r="AL26" i="4"/>
  <c r="AL38" i="4"/>
  <c r="AL42" i="4"/>
  <c r="AL44" i="4"/>
  <c r="AL46" i="4"/>
  <c r="AL48" i="4"/>
  <c r="AL50" i="4"/>
  <c r="AL52" i="4"/>
  <c r="AL54" i="4"/>
  <c r="AL56" i="4"/>
  <c r="AL100" i="4"/>
  <c r="AL102" i="4"/>
  <c r="AL104" i="4"/>
  <c r="AL106" i="4"/>
  <c r="AL108" i="4"/>
  <c r="AL110" i="4"/>
  <c r="AL112" i="4"/>
  <c r="AL114" i="4"/>
  <c r="AL51" i="4"/>
  <c r="AL53" i="4"/>
  <c r="AL55" i="4"/>
  <c r="AL57" i="4"/>
  <c r="AL59" i="4"/>
  <c r="AL69" i="4"/>
  <c r="AL148" i="4"/>
  <c r="AL153" i="4"/>
  <c r="AL163" i="4"/>
  <c r="AL115" i="4"/>
  <c r="AL117" i="4"/>
  <c r="AL119" i="4"/>
  <c r="AL121" i="4"/>
  <c r="AL123" i="4"/>
  <c r="AL125" i="4"/>
  <c r="AL127" i="4"/>
  <c r="AL129" i="4"/>
  <c r="AL131" i="4"/>
  <c r="AL133" i="4"/>
  <c r="AL135" i="4"/>
  <c r="AL137" i="4"/>
  <c r="AL139" i="4"/>
  <c r="AL141" i="4"/>
  <c r="AL143" i="4"/>
  <c r="AL145" i="4"/>
  <c r="AL147" i="4"/>
  <c r="AL151" i="4"/>
  <c r="AL152" i="4"/>
  <c r="AL154" i="4"/>
  <c r="AL155" i="4"/>
  <c r="AL156" i="4"/>
  <c r="AL157" i="4"/>
  <c r="AL160" i="4"/>
  <c r="AL165" i="4"/>
  <c r="AL169" i="4"/>
  <c r="AL171" i="4"/>
  <c r="D323" i="4"/>
  <c r="H323" i="4"/>
  <c r="L323" i="4"/>
  <c r="P323" i="4"/>
  <c r="T323" i="4"/>
  <c r="X323" i="4"/>
  <c r="AB323" i="4"/>
  <c r="AF323" i="4"/>
  <c r="AJ323" i="4"/>
  <c r="AL4" i="4"/>
  <c r="AL6" i="4"/>
  <c r="AL8" i="4"/>
  <c r="AL10" i="4"/>
  <c r="AL12" i="4"/>
  <c r="AL14" i="4"/>
  <c r="AL16" i="4"/>
  <c r="AL18" i="4"/>
  <c r="AL21" i="4"/>
  <c r="AL23" i="4"/>
  <c r="AL25" i="4"/>
  <c r="AL27" i="4"/>
  <c r="AL29" i="4"/>
  <c r="AL31" i="4"/>
  <c r="AL33" i="4"/>
  <c r="AL35" i="4"/>
  <c r="AL37" i="4"/>
  <c r="AL39" i="4"/>
  <c r="AL41" i="4"/>
  <c r="AL43" i="4"/>
  <c r="AL45" i="4"/>
  <c r="AL58" i="4"/>
  <c r="AL60" i="4"/>
  <c r="AL62" i="4"/>
  <c r="AL66" i="4"/>
  <c r="AL68" i="4"/>
  <c r="AL73" i="4"/>
  <c r="AL75" i="4"/>
  <c r="AL77" i="4"/>
  <c r="AL79" i="4"/>
  <c r="AL81" i="4"/>
  <c r="AL83" i="4"/>
  <c r="AL85" i="4"/>
  <c r="AL87" i="4"/>
  <c r="AL89" i="4"/>
  <c r="AL91" i="4"/>
  <c r="AL93" i="4"/>
  <c r="AL95" i="4"/>
  <c r="AL97" i="4"/>
  <c r="AL99" i="4"/>
  <c r="AL144" i="4"/>
  <c r="AL146" i="4"/>
  <c r="AL149" i="4"/>
  <c r="AL158" i="4"/>
  <c r="AL3" i="4"/>
  <c r="AL64" i="4"/>
  <c r="G323" i="4"/>
  <c r="K323" i="4"/>
  <c r="O323" i="4"/>
  <c r="S323" i="4"/>
  <c r="W323" i="4"/>
  <c r="AA323" i="4"/>
  <c r="AE323" i="4"/>
  <c r="AI323" i="4"/>
  <c r="AL161" i="4"/>
  <c r="AL166" i="4"/>
  <c r="AL170" i="4"/>
  <c r="AL168" i="4"/>
  <c r="AL164" i="4"/>
  <c r="AL167" i="4"/>
  <c r="AL298" i="4"/>
  <c r="AL308" i="4"/>
  <c r="AL312" i="4"/>
  <c r="M259" i="14" l="1"/>
  <c r="N259" i="14" s="1"/>
  <c r="O259" i="14" s="1"/>
  <c r="P259" i="14" s="1"/>
  <c r="M136" i="8"/>
  <c r="N136" i="8" s="1"/>
  <c r="O136" i="8" s="1"/>
  <c r="P136" i="8" s="1"/>
  <c r="I148" i="8"/>
  <c r="Q259" i="14"/>
  <c r="I202" i="8"/>
  <c r="K269" i="9"/>
  <c r="L269" i="9" s="1"/>
  <c r="M269" i="9" s="1"/>
  <c r="N269" i="9" s="1"/>
  <c r="O269" i="9" s="1"/>
  <c r="P269" i="9" s="1"/>
  <c r="Q269" i="9" s="1"/>
  <c r="R269" i="9" s="1"/>
  <c r="K267" i="9"/>
  <c r="L267" i="9" s="1"/>
  <c r="M267" i="9" s="1"/>
  <c r="J267" i="8"/>
  <c r="K267" i="8" s="1"/>
  <c r="L267" i="8" s="1"/>
  <c r="I191" i="1"/>
  <c r="J157" i="9"/>
  <c r="K157" i="9" s="1"/>
  <c r="L157" i="9" s="1"/>
  <c r="M157" i="9" s="1"/>
  <c r="N157" i="9" s="1"/>
  <c r="O157" i="9" s="1"/>
  <c r="P157" i="9" s="1"/>
  <c r="Q157" i="9" s="1"/>
  <c r="R157" i="9" s="1"/>
  <c r="Q136" i="8"/>
  <c r="I243" i="14"/>
  <c r="J243" i="14" s="1"/>
  <c r="K243" i="14" s="1"/>
  <c r="L243" i="14" s="1"/>
  <c r="M243" i="14" s="1"/>
  <c r="N243" i="14" s="1"/>
  <c r="O243" i="14" s="1"/>
  <c r="P243" i="14" s="1"/>
  <c r="Q243" i="14" s="1"/>
  <c r="I245" i="8"/>
  <c r="J245" i="8" s="1"/>
  <c r="K245" i="8" s="1"/>
  <c r="L245" i="8" s="1"/>
  <c r="J187" i="14"/>
  <c r="K187" i="14" s="1"/>
  <c r="L187" i="14" s="1"/>
  <c r="M187" i="14" s="1"/>
  <c r="N187" i="14" s="1"/>
  <c r="O187" i="14" s="1"/>
  <c r="P187" i="14" s="1"/>
  <c r="Q187" i="14" s="1"/>
  <c r="J273" i="8"/>
  <c r="K273" i="8" s="1"/>
  <c r="L273" i="8" s="1"/>
  <c r="M273" i="8" s="1"/>
  <c r="N273" i="8" s="1"/>
  <c r="O273" i="8" s="1"/>
  <c r="P273" i="8" s="1"/>
  <c r="Q273" i="8" s="1"/>
  <c r="I69" i="14"/>
  <c r="J69" i="14" s="1"/>
  <c r="K69" i="14" s="1"/>
  <c r="L69" i="14" s="1"/>
  <c r="M69" i="14" s="1"/>
  <c r="N69" i="14" s="1"/>
  <c r="O69" i="14" s="1"/>
  <c r="P69" i="14" s="1"/>
  <c r="Q69" i="14" s="1"/>
  <c r="J255" i="13"/>
  <c r="K255" i="13" s="1"/>
  <c r="L255" i="13" s="1"/>
  <c r="I237" i="8"/>
  <c r="J237" i="8" s="1"/>
  <c r="K237" i="8" s="1"/>
  <c r="L237" i="8" s="1"/>
  <c r="M237" i="8" s="1"/>
  <c r="N237" i="8" s="1"/>
  <c r="O237" i="8" s="1"/>
  <c r="P237" i="8" s="1"/>
  <c r="Q237" i="8" s="1"/>
  <c r="N227" i="8"/>
  <c r="O227" i="8" s="1"/>
  <c r="P227" i="8" s="1"/>
  <c r="Q227" i="8" s="1"/>
  <c r="I176" i="14"/>
  <c r="J176" i="14" s="1"/>
  <c r="K176" i="14" s="1"/>
  <c r="L176" i="14" s="1"/>
  <c r="M176" i="14" s="1"/>
  <c r="N176" i="14" s="1"/>
  <c r="O176" i="14" s="1"/>
  <c r="P176" i="14" s="1"/>
  <c r="Q176" i="14" s="1"/>
  <c r="J264" i="9"/>
  <c r="K138" i="9"/>
  <c r="L138" i="9" s="1"/>
  <c r="M138" i="9" s="1"/>
  <c r="N138" i="9" s="1"/>
  <c r="O138" i="9" s="1"/>
  <c r="P138" i="9" s="1"/>
  <c r="Q138" i="9" s="1"/>
  <c r="R138" i="9" s="1"/>
  <c r="I114" i="13"/>
  <c r="J114" i="13" s="1"/>
  <c r="J251" i="8"/>
  <c r="K251" i="8" s="1"/>
  <c r="L251" i="8" s="1"/>
  <c r="M251" i="8" s="1"/>
  <c r="N251" i="8" s="1"/>
  <c r="O251" i="8" s="1"/>
  <c r="P251" i="8" s="1"/>
  <c r="Q251" i="8" s="1"/>
  <c r="J238" i="13"/>
  <c r="K238" i="13" s="1"/>
  <c r="L238" i="13" s="1"/>
  <c r="K234" i="1"/>
  <c r="L234" i="1" s="1"/>
  <c r="M234" i="1" s="1"/>
  <c r="N234" i="1" s="1"/>
  <c r="O234" i="1" s="1"/>
  <c r="P234" i="1" s="1"/>
  <c r="Q234" i="1" s="1"/>
  <c r="I265" i="1"/>
  <c r="J265" i="1" s="1"/>
  <c r="K265" i="1" s="1"/>
  <c r="L265" i="1" s="1"/>
  <c r="M265" i="1" s="1"/>
  <c r="N265" i="1" s="1"/>
  <c r="O265" i="1" s="1"/>
  <c r="P265" i="1" s="1"/>
  <c r="Q265" i="1" s="1"/>
  <c r="K223" i="9"/>
  <c r="L223" i="9" s="1"/>
  <c r="M223" i="9" s="1"/>
  <c r="N223" i="9" s="1"/>
  <c r="O223" i="9" s="1"/>
  <c r="P223" i="9" s="1"/>
  <c r="Q223" i="9" s="1"/>
  <c r="R223" i="9" s="1"/>
  <c r="J202" i="8"/>
  <c r="K202" i="8" s="1"/>
  <c r="L202" i="8" s="1"/>
  <c r="M202" i="8" s="1"/>
  <c r="N202" i="8" s="1"/>
  <c r="O202" i="8" s="1"/>
  <c r="P202" i="8" s="1"/>
  <c r="Q202" i="8" s="1"/>
  <c r="I39" i="14"/>
  <c r="J39" i="14" s="1"/>
  <c r="K39" i="14" s="1"/>
  <c r="L39" i="14" s="1"/>
  <c r="M39" i="14" s="1"/>
  <c r="N39" i="14" s="1"/>
  <c r="O39" i="14" s="1"/>
  <c r="P39" i="14" s="1"/>
  <c r="Q39" i="14" s="1"/>
  <c r="J246" i="13"/>
  <c r="K246" i="13" s="1"/>
  <c r="L246" i="13" s="1"/>
  <c r="M246" i="13" s="1"/>
  <c r="N246" i="13" s="1"/>
  <c r="O246" i="13" s="1"/>
  <c r="P246" i="13" s="1"/>
  <c r="Q246" i="13" s="1"/>
  <c r="J233" i="13"/>
  <c r="K233" i="13" s="1"/>
  <c r="L233" i="13" s="1"/>
  <c r="M233" i="13" s="1"/>
  <c r="N233" i="13" s="1"/>
  <c r="O233" i="13" s="1"/>
  <c r="P233" i="13" s="1"/>
  <c r="Q233" i="13" s="1"/>
  <c r="Q191" i="8"/>
  <c r="J164" i="8"/>
  <c r="K164" i="8" s="1"/>
  <c r="L164" i="8" s="1"/>
  <c r="M164" i="8" s="1"/>
  <c r="N164" i="8" s="1"/>
  <c r="O164" i="8" s="1"/>
  <c r="P164" i="8" s="1"/>
  <c r="Q164" i="8" s="1"/>
  <c r="J166" i="9"/>
  <c r="K166" i="9" s="1"/>
  <c r="L166" i="9" s="1"/>
  <c r="M166" i="9" s="1"/>
  <c r="N166" i="9" s="1"/>
  <c r="O166" i="9" s="1"/>
  <c r="P166" i="9" s="1"/>
  <c r="Q166" i="9" s="1"/>
  <c r="R166" i="9" s="1"/>
  <c r="M267" i="8"/>
  <c r="N267" i="8" s="1"/>
  <c r="O267" i="8" s="1"/>
  <c r="P267" i="8" s="1"/>
  <c r="Q267" i="8" s="1"/>
  <c r="M245" i="8"/>
  <c r="N245" i="8" s="1"/>
  <c r="O245" i="8" s="1"/>
  <c r="P245" i="8" s="1"/>
  <c r="Q245" i="8" s="1"/>
  <c r="I175" i="8"/>
  <c r="J175" i="8" s="1"/>
  <c r="K175" i="8" s="1"/>
  <c r="L175" i="8" s="1"/>
  <c r="M175" i="8" s="1"/>
  <c r="N175" i="8" s="1"/>
  <c r="O175" i="8" s="1"/>
  <c r="P175" i="8" s="1"/>
  <c r="Q175" i="8" s="1"/>
  <c r="J65" i="9"/>
  <c r="K65" i="9" s="1"/>
  <c r="L65" i="9" s="1"/>
  <c r="M65" i="9" s="1"/>
  <c r="N65" i="9" s="1"/>
  <c r="O65" i="9" s="1"/>
  <c r="P65" i="9" s="1"/>
  <c r="Q65" i="9" s="1"/>
  <c r="R65" i="9" s="1"/>
  <c r="M255" i="13"/>
  <c r="N255" i="13" s="1"/>
  <c r="O255" i="13" s="1"/>
  <c r="P255" i="13" s="1"/>
  <c r="Q255" i="13" s="1"/>
  <c r="I245" i="1"/>
  <c r="J245" i="1" s="1"/>
  <c r="K245" i="1" s="1"/>
  <c r="L245" i="1" s="1"/>
  <c r="M245" i="1" s="1"/>
  <c r="N245" i="1" s="1"/>
  <c r="O245" i="1" s="1"/>
  <c r="P245" i="1" s="1"/>
  <c r="Q245" i="1" s="1"/>
  <c r="I262" i="1"/>
  <c r="K273" i="1"/>
  <c r="L273" i="1" s="1"/>
  <c r="M273" i="1" s="1"/>
  <c r="N273" i="1" s="1"/>
  <c r="O273" i="1" s="1"/>
  <c r="P273" i="1" s="1"/>
  <c r="Q273" i="1" s="1"/>
  <c r="L191" i="1"/>
  <c r="J137" i="13"/>
  <c r="K137" i="13" s="1"/>
  <c r="L137" i="13" s="1"/>
  <c r="M137" i="13" s="1"/>
  <c r="N137" i="13" s="1"/>
  <c r="O137" i="13" s="1"/>
  <c r="P137" i="13" s="1"/>
  <c r="Q137" i="13" s="1"/>
  <c r="I114" i="14"/>
  <c r="J114" i="14" s="1"/>
  <c r="K114" i="14" s="1"/>
  <c r="L114" i="14" s="1"/>
  <c r="M114" i="14" s="1"/>
  <c r="N114" i="14" s="1"/>
  <c r="O114" i="14" s="1"/>
  <c r="P114" i="14" s="1"/>
  <c r="Q114" i="14" s="1"/>
  <c r="I64" i="13"/>
  <c r="J64" i="13" s="1"/>
  <c r="K64" i="13" s="1"/>
  <c r="L64" i="13" s="1"/>
  <c r="M64" i="13" s="1"/>
  <c r="N64" i="13" s="1"/>
  <c r="O64" i="13" s="1"/>
  <c r="P64" i="13" s="1"/>
  <c r="Q64" i="13" s="1"/>
  <c r="N226" i="9"/>
  <c r="O226" i="9" s="1"/>
  <c r="P226" i="9" s="1"/>
  <c r="Q226" i="9" s="1"/>
  <c r="R226" i="9" s="1"/>
  <c r="Q193" i="9"/>
  <c r="N191" i="8"/>
  <c r="K191" i="8"/>
  <c r="P194" i="8"/>
  <c r="I194" i="8"/>
  <c r="L194" i="8"/>
  <c r="I258" i="8"/>
  <c r="J258" i="8" s="1"/>
  <c r="K258" i="8" s="1"/>
  <c r="L258" i="8" s="1"/>
  <c r="M258" i="8" s="1"/>
  <c r="N258" i="8" s="1"/>
  <c r="O258" i="8" s="1"/>
  <c r="P258" i="8" s="1"/>
  <c r="Q258" i="8" s="1"/>
  <c r="I156" i="13"/>
  <c r="J156" i="13" s="1"/>
  <c r="K156" i="13" s="1"/>
  <c r="L156" i="13" s="1"/>
  <c r="M156" i="13" s="1"/>
  <c r="N156" i="13" s="1"/>
  <c r="O156" i="13" s="1"/>
  <c r="P156" i="13" s="1"/>
  <c r="Q156" i="13" s="1"/>
  <c r="I176" i="13"/>
  <c r="J176" i="13" s="1"/>
  <c r="K176" i="13" s="1"/>
  <c r="L176" i="13" s="1"/>
  <c r="M176" i="13" s="1"/>
  <c r="N176" i="13" s="1"/>
  <c r="O176" i="13" s="1"/>
  <c r="P176" i="13" s="1"/>
  <c r="Q176" i="13" s="1"/>
  <c r="J225" i="14"/>
  <c r="K225" i="14" s="1"/>
  <c r="L225" i="14" s="1"/>
  <c r="M225" i="14" s="1"/>
  <c r="N225" i="14" s="1"/>
  <c r="O225" i="14" s="1"/>
  <c r="P225" i="14" s="1"/>
  <c r="Q225" i="14" s="1"/>
  <c r="K260" i="9"/>
  <c r="L260" i="9" s="1"/>
  <c r="M260" i="9" s="1"/>
  <c r="N260" i="9" s="1"/>
  <c r="O260" i="9" s="1"/>
  <c r="P260" i="9" s="1"/>
  <c r="Q260" i="9" s="1"/>
  <c r="R260" i="9" s="1"/>
  <c r="J266" i="13"/>
  <c r="K266" i="13" s="1"/>
  <c r="L266" i="13" s="1"/>
  <c r="M266" i="13" s="1"/>
  <c r="N266" i="13" s="1"/>
  <c r="O266" i="13" s="1"/>
  <c r="P266" i="13" s="1"/>
  <c r="Q266" i="13" s="1"/>
  <c r="J252" i="13"/>
  <c r="K252" i="13" s="1"/>
  <c r="L252" i="13" s="1"/>
  <c r="M252" i="13" s="1"/>
  <c r="N252" i="13" s="1"/>
  <c r="O252" i="13" s="1"/>
  <c r="P252" i="13" s="1"/>
  <c r="Q252" i="13" s="1"/>
  <c r="J68" i="8"/>
  <c r="K68" i="8" s="1"/>
  <c r="L68" i="8" s="1"/>
  <c r="M68" i="8" s="1"/>
  <c r="N68" i="8" s="1"/>
  <c r="O68" i="8" s="1"/>
  <c r="P68" i="8" s="1"/>
  <c r="Q68" i="8" s="1"/>
  <c r="I203" i="13"/>
  <c r="J203" i="13" s="1"/>
  <c r="K203" i="13" s="1"/>
  <c r="L203" i="13" s="1"/>
  <c r="M203" i="13" s="1"/>
  <c r="N203" i="13" s="1"/>
  <c r="O203" i="13" s="1"/>
  <c r="P203" i="13" s="1"/>
  <c r="Q203" i="13" s="1"/>
  <c r="K188" i="9"/>
  <c r="L188" i="9" s="1"/>
  <c r="M188" i="9" s="1"/>
  <c r="N188" i="9" s="1"/>
  <c r="O188" i="9" s="1"/>
  <c r="P188" i="9" s="1"/>
  <c r="Q188" i="9" s="1"/>
  <c r="R188" i="9" s="1"/>
  <c r="K207" i="9"/>
  <c r="L207" i="9" s="1"/>
  <c r="M207" i="9" s="1"/>
  <c r="N207" i="9" s="1"/>
  <c r="O207" i="9" s="1"/>
  <c r="P207" i="9" s="1"/>
  <c r="Q207" i="9" s="1"/>
  <c r="R207" i="9" s="1"/>
  <c r="K228" i="13"/>
  <c r="L228" i="13" s="1"/>
  <c r="M228" i="13" s="1"/>
  <c r="N228" i="13" s="1"/>
  <c r="O228" i="13" s="1"/>
  <c r="P228" i="13" s="1"/>
  <c r="Q228" i="13" s="1"/>
  <c r="K273" i="9"/>
  <c r="L273" i="9" s="1"/>
  <c r="M273" i="9" s="1"/>
  <c r="N273" i="9" s="1"/>
  <c r="O273" i="9" s="1"/>
  <c r="P273" i="9" s="1"/>
  <c r="Q273" i="9" s="1"/>
  <c r="R273" i="9" s="1"/>
  <c r="J46" i="13"/>
  <c r="K46" i="13" s="1"/>
  <c r="L46" i="13" s="1"/>
  <c r="M46" i="13" s="1"/>
  <c r="N46" i="13" s="1"/>
  <c r="O46" i="13" s="1"/>
  <c r="P46" i="13" s="1"/>
  <c r="Q46" i="13" s="1"/>
  <c r="I297" i="13"/>
  <c r="J297" i="13" s="1"/>
  <c r="K297" i="13" s="1"/>
  <c r="L297" i="13" s="1"/>
  <c r="M297" i="13" s="1"/>
  <c r="N297" i="13" s="1"/>
  <c r="O297" i="13" s="1"/>
  <c r="P297" i="13" s="1"/>
  <c r="Q297" i="13" s="1"/>
  <c r="J40" i="9"/>
  <c r="K40" i="9" s="1"/>
  <c r="L40" i="9" s="1"/>
  <c r="M40" i="9" s="1"/>
  <c r="N40" i="9" s="1"/>
  <c r="O40" i="9" s="1"/>
  <c r="P40" i="9" s="1"/>
  <c r="Q40" i="9" s="1"/>
  <c r="R40" i="9" s="1"/>
  <c r="J269" i="8"/>
  <c r="K269" i="8" s="1"/>
  <c r="L269" i="8" s="1"/>
  <c r="M269" i="8" s="1"/>
  <c r="N269" i="8" s="1"/>
  <c r="O269" i="8" s="1"/>
  <c r="P269" i="8" s="1"/>
  <c r="Q269" i="8" s="1"/>
  <c r="J263" i="13"/>
  <c r="K263" i="13" s="1"/>
  <c r="L263" i="13" s="1"/>
  <c r="M263" i="13" s="1"/>
  <c r="N263" i="13" s="1"/>
  <c r="O263" i="13" s="1"/>
  <c r="P263" i="13" s="1"/>
  <c r="Q263" i="13" s="1"/>
  <c r="I100" i="14"/>
  <c r="J100" i="14" s="1"/>
  <c r="K100" i="14" s="1"/>
  <c r="L100" i="14" s="1"/>
  <c r="M100" i="14" s="1"/>
  <c r="N100" i="14" s="1"/>
  <c r="O100" i="14" s="1"/>
  <c r="P100" i="14" s="1"/>
  <c r="Q100" i="14" s="1"/>
  <c r="K234" i="9"/>
  <c r="L234" i="9" s="1"/>
  <c r="M234" i="9" s="1"/>
  <c r="N234" i="9" s="1"/>
  <c r="O234" i="9" s="1"/>
  <c r="P234" i="9" s="1"/>
  <c r="Q234" i="9" s="1"/>
  <c r="R234" i="9" s="1"/>
  <c r="N193" i="9"/>
  <c r="K193" i="9"/>
  <c r="J208" i="8"/>
  <c r="K208" i="8" s="1"/>
  <c r="L208" i="8" s="1"/>
  <c r="M208" i="8" s="1"/>
  <c r="N208" i="8" s="1"/>
  <c r="O208" i="8" s="1"/>
  <c r="P208" i="8" s="1"/>
  <c r="Q208" i="8" s="1"/>
  <c r="I113" i="8"/>
  <c r="J113" i="8" s="1"/>
  <c r="K113" i="8" s="1"/>
  <c r="L113" i="8" s="1"/>
  <c r="M113" i="8" s="1"/>
  <c r="N113" i="8" s="1"/>
  <c r="O113" i="8" s="1"/>
  <c r="P113" i="8" s="1"/>
  <c r="Q113" i="8" s="1"/>
  <c r="J275" i="8"/>
  <c r="K275" i="8" s="1"/>
  <c r="L275" i="8" s="1"/>
  <c r="M275" i="8" s="1"/>
  <c r="N275" i="8" s="1"/>
  <c r="O275" i="8" s="1"/>
  <c r="P275" i="8" s="1"/>
  <c r="Q275" i="8" s="1"/>
  <c r="I69" i="13"/>
  <c r="J69" i="13" s="1"/>
  <c r="K69" i="13" s="1"/>
  <c r="L69" i="13" s="1"/>
  <c r="M69" i="13" s="1"/>
  <c r="N69" i="13" s="1"/>
  <c r="O69" i="13" s="1"/>
  <c r="P69" i="13" s="1"/>
  <c r="Q69" i="13" s="1"/>
  <c r="I99" i="8"/>
  <c r="J99" i="8" s="1"/>
  <c r="K99" i="8" s="1"/>
  <c r="L99" i="8" s="1"/>
  <c r="M99" i="8" s="1"/>
  <c r="N99" i="8" s="1"/>
  <c r="O99" i="8" s="1"/>
  <c r="P99" i="8" s="1"/>
  <c r="Q99" i="8" s="1"/>
  <c r="K129" i="9"/>
  <c r="L129" i="9" s="1"/>
  <c r="M129" i="9" s="1"/>
  <c r="N129" i="9" s="1"/>
  <c r="O129" i="9" s="1"/>
  <c r="P129" i="9" s="1"/>
  <c r="Q129" i="9" s="1"/>
  <c r="R129" i="9" s="1"/>
  <c r="J127" i="8"/>
  <c r="K127" i="8" s="1"/>
  <c r="L127" i="8" s="1"/>
  <c r="M127" i="8" s="1"/>
  <c r="N127" i="8" s="1"/>
  <c r="O127" i="8" s="1"/>
  <c r="P127" i="8" s="1"/>
  <c r="Q127" i="8" s="1"/>
  <c r="I232" i="8"/>
  <c r="J232" i="8" s="1"/>
  <c r="K232" i="8" s="1"/>
  <c r="L232" i="8" s="1"/>
  <c r="M232" i="8" s="1"/>
  <c r="N232" i="8" s="1"/>
  <c r="O232" i="8" s="1"/>
  <c r="P232" i="8" s="1"/>
  <c r="Q232" i="8" s="1"/>
  <c r="M193" i="9"/>
  <c r="J193" i="9"/>
  <c r="J115" i="9"/>
  <c r="K115" i="9" s="1"/>
  <c r="L115" i="9" s="1"/>
  <c r="M115" i="9" s="1"/>
  <c r="N115" i="9" s="1"/>
  <c r="O115" i="9" s="1"/>
  <c r="P115" i="9" s="1"/>
  <c r="Q115" i="9" s="1"/>
  <c r="R115" i="9" s="1"/>
  <c r="K264" i="9"/>
  <c r="L264" i="9" s="1"/>
  <c r="M264" i="9" s="1"/>
  <c r="N264" i="9" s="1"/>
  <c r="O264" i="9" s="1"/>
  <c r="P264" i="9" s="1"/>
  <c r="Q264" i="9" s="1"/>
  <c r="R264" i="9" s="1"/>
  <c r="N194" i="8"/>
  <c r="K194" i="8"/>
  <c r="I38" i="8"/>
  <c r="J38" i="8" s="1"/>
  <c r="K38" i="8" s="1"/>
  <c r="L38" i="8" s="1"/>
  <c r="M38" i="8" s="1"/>
  <c r="N38" i="8" s="1"/>
  <c r="O38" i="8" s="1"/>
  <c r="P38" i="8" s="1"/>
  <c r="Q38" i="8" s="1"/>
  <c r="M130" i="8"/>
  <c r="N130" i="8" s="1"/>
  <c r="O130" i="8" s="1"/>
  <c r="P130" i="8" s="1"/>
  <c r="Q130" i="8" s="1"/>
  <c r="K259" i="13"/>
  <c r="L259" i="13" s="1"/>
  <c r="M259" i="13" s="1"/>
  <c r="N259" i="13" s="1"/>
  <c r="O259" i="13" s="1"/>
  <c r="P259" i="13" s="1"/>
  <c r="Q259" i="13" s="1"/>
  <c r="L247" i="9"/>
  <c r="M247" i="9" s="1"/>
  <c r="N247" i="9" s="1"/>
  <c r="O247" i="9" s="1"/>
  <c r="P247" i="9" s="1"/>
  <c r="Q247" i="9" s="1"/>
  <c r="R247" i="9" s="1"/>
  <c r="N253" i="9"/>
  <c r="O253" i="9" s="1"/>
  <c r="P253" i="9" s="1"/>
  <c r="Q253" i="9" s="1"/>
  <c r="R253" i="9" s="1"/>
  <c r="K239" i="9"/>
  <c r="L239" i="9" s="1"/>
  <c r="M239" i="9" s="1"/>
  <c r="N239" i="9" s="1"/>
  <c r="O239" i="9" s="1"/>
  <c r="P239" i="9" s="1"/>
  <c r="Q239" i="9" s="1"/>
  <c r="R239" i="9" s="1"/>
  <c r="M278" i="8"/>
  <c r="N278" i="8" s="1"/>
  <c r="O278" i="8" s="1"/>
  <c r="P278" i="8" s="1"/>
  <c r="Q278" i="8" s="1"/>
  <c r="K140" i="9"/>
  <c r="L140" i="9" s="1"/>
  <c r="M140" i="9" s="1"/>
  <c r="N140" i="9" s="1"/>
  <c r="O140" i="9" s="1"/>
  <c r="P140" i="9" s="1"/>
  <c r="Q140" i="9" s="1"/>
  <c r="R140" i="9" s="1"/>
  <c r="I125" i="14"/>
  <c r="J125" i="14" s="1"/>
  <c r="K125" i="14" s="1"/>
  <c r="L125" i="14" s="1"/>
  <c r="M125" i="14" s="1"/>
  <c r="N125" i="14" s="1"/>
  <c r="O125" i="14" s="1"/>
  <c r="P125" i="14" s="1"/>
  <c r="Q125" i="14" s="1"/>
  <c r="I39" i="13"/>
  <c r="J39" i="13" s="1"/>
  <c r="K39" i="13" s="1"/>
  <c r="L39" i="13" s="1"/>
  <c r="M39" i="13" s="1"/>
  <c r="N39" i="13" s="1"/>
  <c r="O39" i="13" s="1"/>
  <c r="P39" i="13" s="1"/>
  <c r="Q39" i="13" s="1"/>
  <c r="J177" i="9"/>
  <c r="K177" i="9" s="1"/>
  <c r="L177" i="9" s="1"/>
  <c r="M177" i="9" s="1"/>
  <c r="N177" i="9" s="1"/>
  <c r="O177" i="9" s="1"/>
  <c r="P177" i="9" s="1"/>
  <c r="Q177" i="9" s="1"/>
  <c r="R177" i="9" s="1"/>
  <c r="J266" i="14"/>
  <c r="K266" i="14" s="1"/>
  <c r="L266" i="14" s="1"/>
  <c r="M266" i="14" s="1"/>
  <c r="N266" i="14" s="1"/>
  <c r="O266" i="14" s="1"/>
  <c r="P266" i="14" s="1"/>
  <c r="Q266" i="14" s="1"/>
  <c r="J247" i="8"/>
  <c r="K247" i="8" s="1"/>
  <c r="L247" i="8" s="1"/>
  <c r="M247" i="8" s="1"/>
  <c r="N247" i="8" s="1"/>
  <c r="O247" i="8" s="1"/>
  <c r="P247" i="8" s="1"/>
  <c r="Q247" i="8" s="1"/>
  <c r="J246" i="14"/>
  <c r="K246" i="14" s="1"/>
  <c r="L246" i="14" s="1"/>
  <c r="M246" i="14" s="1"/>
  <c r="N246" i="14" s="1"/>
  <c r="O246" i="14" s="1"/>
  <c r="P246" i="14" s="1"/>
  <c r="Q246" i="14" s="1"/>
  <c r="J252" i="14"/>
  <c r="K252" i="14" s="1"/>
  <c r="L252" i="14" s="1"/>
  <c r="M252" i="14" s="1"/>
  <c r="N252" i="14" s="1"/>
  <c r="O252" i="14" s="1"/>
  <c r="P252" i="14" s="1"/>
  <c r="Q252" i="14" s="1"/>
  <c r="I242" i="8"/>
  <c r="J242" i="8" s="1"/>
  <c r="K242" i="8" s="1"/>
  <c r="L242" i="8" s="1"/>
  <c r="M242" i="8" s="1"/>
  <c r="N242" i="8" s="1"/>
  <c r="O242" i="8" s="1"/>
  <c r="P242" i="8" s="1"/>
  <c r="Q242" i="8" s="1"/>
  <c r="J238" i="14"/>
  <c r="K238" i="14" s="1"/>
  <c r="L238" i="14" s="1"/>
  <c r="M238" i="14" s="1"/>
  <c r="N238" i="14" s="1"/>
  <c r="O238" i="14" s="1"/>
  <c r="P238" i="14" s="1"/>
  <c r="Q238" i="14" s="1"/>
  <c r="J233" i="14"/>
  <c r="K233" i="14" s="1"/>
  <c r="L233" i="14" s="1"/>
  <c r="M233" i="14" s="1"/>
  <c r="N233" i="14" s="1"/>
  <c r="O233" i="14" s="1"/>
  <c r="P233" i="14" s="1"/>
  <c r="Q233" i="14" s="1"/>
  <c r="I203" i="14"/>
  <c r="J203" i="14" s="1"/>
  <c r="K203" i="14" s="1"/>
  <c r="L203" i="14" s="1"/>
  <c r="M203" i="14" s="1"/>
  <c r="N203" i="14" s="1"/>
  <c r="O203" i="14" s="1"/>
  <c r="P203" i="14" s="1"/>
  <c r="Q203" i="14" s="1"/>
  <c r="K228" i="14"/>
  <c r="L228" i="14" s="1"/>
  <c r="M228" i="14" s="1"/>
  <c r="N228" i="14" s="1"/>
  <c r="O228" i="14" s="1"/>
  <c r="P228" i="14" s="1"/>
  <c r="Q228" i="14" s="1"/>
  <c r="J148" i="8"/>
  <c r="K148" i="8" s="1"/>
  <c r="L148" i="8" s="1"/>
  <c r="M148" i="8" s="1"/>
  <c r="N148" i="8" s="1"/>
  <c r="O148" i="8" s="1"/>
  <c r="P148" i="8" s="1"/>
  <c r="Q148" i="8" s="1"/>
  <c r="I45" i="8"/>
  <c r="J45" i="8" s="1"/>
  <c r="K45" i="8" s="1"/>
  <c r="L45" i="8" s="1"/>
  <c r="M45" i="8" s="1"/>
  <c r="N45" i="8" s="1"/>
  <c r="O45" i="8" s="1"/>
  <c r="P45" i="8" s="1"/>
  <c r="Q45" i="8" s="1"/>
  <c r="I296" i="8"/>
  <c r="J296" i="8" s="1"/>
  <c r="K296" i="8" s="1"/>
  <c r="L296" i="8" s="1"/>
  <c r="M296" i="8" s="1"/>
  <c r="N296" i="8" s="1"/>
  <c r="O296" i="8" s="1"/>
  <c r="P296" i="8" s="1"/>
  <c r="Q296" i="8" s="1"/>
  <c r="I265" i="8"/>
  <c r="J265" i="8" s="1"/>
  <c r="K265" i="8" s="1"/>
  <c r="L265" i="8" s="1"/>
  <c r="M265" i="8" s="1"/>
  <c r="N265" i="8" s="1"/>
  <c r="O265" i="8" s="1"/>
  <c r="P265" i="8" s="1"/>
  <c r="Q265" i="8" s="1"/>
  <c r="I262" i="8"/>
  <c r="J262" i="8" s="1"/>
  <c r="K262" i="8" s="1"/>
  <c r="L262" i="8" s="1"/>
  <c r="M262" i="8" s="1"/>
  <c r="N262" i="8" s="1"/>
  <c r="O262" i="8" s="1"/>
  <c r="P262" i="8" s="1"/>
  <c r="Q262" i="8" s="1"/>
  <c r="J221" i="8"/>
  <c r="K221" i="8" s="1"/>
  <c r="L221" i="8" s="1"/>
  <c r="M221" i="8" s="1"/>
  <c r="N221" i="8" s="1"/>
  <c r="O221" i="8" s="1"/>
  <c r="P221" i="8" s="1"/>
  <c r="Q221" i="8" s="1"/>
  <c r="J263" i="14"/>
  <c r="K263" i="14" s="1"/>
  <c r="L263" i="14" s="1"/>
  <c r="M263" i="14" s="1"/>
  <c r="N263" i="14" s="1"/>
  <c r="O263" i="14" s="1"/>
  <c r="P263" i="14" s="1"/>
  <c r="Q263" i="14" s="1"/>
  <c r="K236" i="9"/>
  <c r="L236" i="9" s="1"/>
  <c r="M236" i="9" s="1"/>
  <c r="N236" i="9" s="1"/>
  <c r="O236" i="9" s="1"/>
  <c r="P236" i="9" s="1"/>
  <c r="Q236" i="9" s="1"/>
  <c r="R236" i="9" s="1"/>
  <c r="P191" i="8"/>
  <c r="I191" i="8"/>
  <c r="L191" i="8"/>
  <c r="J209" i="13"/>
  <c r="K209" i="13" s="1"/>
  <c r="L209" i="13" s="1"/>
  <c r="M209" i="13" s="1"/>
  <c r="N209" i="13" s="1"/>
  <c r="O209" i="13" s="1"/>
  <c r="P209" i="13" s="1"/>
  <c r="Q209" i="13" s="1"/>
  <c r="L256" i="9"/>
  <c r="M256" i="9" s="1"/>
  <c r="N256" i="9" s="1"/>
  <c r="O256" i="9" s="1"/>
  <c r="P256" i="9" s="1"/>
  <c r="Q256" i="9" s="1"/>
  <c r="R256" i="9" s="1"/>
  <c r="J101" i="9"/>
  <c r="K101" i="9" s="1"/>
  <c r="L101" i="9" s="1"/>
  <c r="M101" i="9" s="1"/>
  <c r="N101" i="9" s="1"/>
  <c r="O101" i="9" s="1"/>
  <c r="P101" i="9" s="1"/>
  <c r="Q101" i="9" s="1"/>
  <c r="R101" i="9" s="1"/>
  <c r="J298" i="9"/>
  <c r="K298" i="9" s="1"/>
  <c r="L298" i="9" s="1"/>
  <c r="M298" i="9" s="1"/>
  <c r="N298" i="9" s="1"/>
  <c r="O298" i="9" s="1"/>
  <c r="P298" i="9" s="1"/>
  <c r="Q298" i="9" s="1"/>
  <c r="R298" i="9" s="1"/>
  <c r="J244" i="9"/>
  <c r="K244" i="9" s="1"/>
  <c r="L244" i="9" s="1"/>
  <c r="M244" i="9" s="1"/>
  <c r="N244" i="9" s="1"/>
  <c r="O244" i="9" s="1"/>
  <c r="P244" i="9" s="1"/>
  <c r="Q244" i="9" s="1"/>
  <c r="R244" i="9" s="1"/>
  <c r="J254" i="8"/>
  <c r="K254" i="8" s="1"/>
  <c r="L254" i="8" s="1"/>
  <c r="M254" i="8" s="1"/>
  <c r="N254" i="8" s="1"/>
  <c r="O254" i="8" s="1"/>
  <c r="P254" i="8" s="1"/>
  <c r="Q254" i="8" s="1"/>
  <c r="J255" i="14"/>
  <c r="K255" i="14" s="1"/>
  <c r="L255" i="14" s="1"/>
  <c r="M255" i="14" s="1"/>
  <c r="N255" i="14" s="1"/>
  <c r="O255" i="14" s="1"/>
  <c r="P255" i="14" s="1"/>
  <c r="Q255" i="14" s="1"/>
  <c r="J128" i="13"/>
  <c r="K128" i="13" s="1"/>
  <c r="L128" i="13" s="1"/>
  <c r="M128" i="13" s="1"/>
  <c r="N128" i="13" s="1"/>
  <c r="O128" i="13" s="1"/>
  <c r="P128" i="13" s="1"/>
  <c r="Q128" i="13" s="1"/>
  <c r="J128" i="14"/>
  <c r="K128" i="14" s="1"/>
  <c r="L128" i="14" s="1"/>
  <c r="M128" i="14" s="1"/>
  <c r="N128" i="14" s="1"/>
  <c r="O128" i="14" s="1"/>
  <c r="P128" i="14" s="1"/>
  <c r="Q128" i="14" s="1"/>
  <c r="J229" i="8"/>
  <c r="K229" i="8" s="1"/>
  <c r="L229" i="8" s="1"/>
  <c r="M229" i="8" s="1"/>
  <c r="N229" i="8" s="1"/>
  <c r="O229" i="8" s="1"/>
  <c r="P229" i="8" s="1"/>
  <c r="Q229" i="8" s="1"/>
  <c r="O191" i="8"/>
  <c r="Q194" i="8"/>
  <c r="M194" i="8"/>
  <c r="J194" i="8"/>
  <c r="K114" i="13"/>
  <c r="L114" i="13" s="1"/>
  <c r="M114" i="13" s="1"/>
  <c r="N114" i="13" s="1"/>
  <c r="O114" i="13" s="1"/>
  <c r="P114" i="13" s="1"/>
  <c r="Q114" i="13" s="1"/>
  <c r="N267" i="9"/>
  <c r="O267" i="9" s="1"/>
  <c r="P267" i="9" s="1"/>
  <c r="Q267" i="9" s="1"/>
  <c r="R267" i="9" s="1"/>
  <c r="M238" i="13"/>
  <c r="N238" i="13" s="1"/>
  <c r="O238" i="13" s="1"/>
  <c r="P238" i="13" s="1"/>
  <c r="Q238" i="13" s="1"/>
  <c r="J191" i="8"/>
  <c r="M191" i="8"/>
  <c r="I155" i="8"/>
  <c r="J155" i="8" s="1"/>
  <c r="K155" i="8" s="1"/>
  <c r="L155" i="8" s="1"/>
  <c r="M155" i="8" s="1"/>
  <c r="N155" i="8" s="1"/>
  <c r="O155" i="8" s="1"/>
  <c r="P155" i="8" s="1"/>
  <c r="Q155" i="8" s="1"/>
  <c r="I297" i="14"/>
  <c r="J297" i="14" s="1"/>
  <c r="K297" i="14" s="1"/>
  <c r="L297" i="14" s="1"/>
  <c r="M297" i="14" s="1"/>
  <c r="N297" i="14" s="1"/>
  <c r="O297" i="14" s="1"/>
  <c r="P297" i="14" s="1"/>
  <c r="Q297" i="14" s="1"/>
  <c r="P194" i="1"/>
  <c r="K208" i="1"/>
  <c r="L208" i="1" s="1"/>
  <c r="M208" i="1" s="1"/>
  <c r="N208" i="1" s="1"/>
  <c r="O208" i="1" s="1"/>
  <c r="P208" i="1" s="1"/>
  <c r="Q208" i="1" s="1"/>
  <c r="J243" i="13"/>
  <c r="K243" i="13" s="1"/>
  <c r="L243" i="13" s="1"/>
  <c r="M243" i="13" s="1"/>
  <c r="N243" i="13" s="1"/>
  <c r="O243" i="13" s="1"/>
  <c r="P243" i="13" s="1"/>
  <c r="Q243" i="13" s="1"/>
  <c r="K138" i="8"/>
  <c r="L138" i="8" s="1"/>
  <c r="M138" i="8" s="1"/>
  <c r="N138" i="8" s="1"/>
  <c r="O138" i="8" s="1"/>
  <c r="P138" i="8" s="1"/>
  <c r="Q138" i="8" s="1"/>
  <c r="M137" i="14"/>
  <c r="N137" i="14" s="1"/>
  <c r="O137" i="14" s="1"/>
  <c r="P137" i="14" s="1"/>
  <c r="Q137" i="14" s="1"/>
  <c r="I63" i="8"/>
  <c r="J63" i="8" s="1"/>
  <c r="K63" i="8" s="1"/>
  <c r="L63" i="8" s="1"/>
  <c r="M63" i="8" s="1"/>
  <c r="N63" i="8" s="1"/>
  <c r="O63" i="8" s="1"/>
  <c r="P63" i="8" s="1"/>
  <c r="Q63" i="8" s="1"/>
  <c r="I64" i="14"/>
  <c r="J64" i="14" s="1"/>
  <c r="K64" i="14" s="1"/>
  <c r="L64" i="14" s="1"/>
  <c r="M64" i="14" s="1"/>
  <c r="N64" i="14" s="1"/>
  <c r="O64" i="14" s="1"/>
  <c r="P64" i="14" s="1"/>
  <c r="Q64" i="14" s="1"/>
  <c r="J224" i="8"/>
  <c r="K224" i="8" s="1"/>
  <c r="L224" i="8" s="1"/>
  <c r="M224" i="8" s="1"/>
  <c r="N224" i="8" s="1"/>
  <c r="O224" i="8" s="1"/>
  <c r="P224" i="8" s="1"/>
  <c r="Q224" i="8" s="1"/>
  <c r="I156" i="14"/>
  <c r="J156" i="14" s="1"/>
  <c r="K156" i="14" s="1"/>
  <c r="L156" i="14" s="1"/>
  <c r="M156" i="14" s="1"/>
  <c r="N156" i="14" s="1"/>
  <c r="O156" i="14" s="1"/>
  <c r="P156" i="14" s="1"/>
  <c r="Q156" i="14" s="1"/>
  <c r="I125" i="13"/>
  <c r="J125" i="13" s="1"/>
  <c r="K125" i="13" s="1"/>
  <c r="L125" i="13" s="1"/>
  <c r="M125" i="13" s="1"/>
  <c r="N125" i="13" s="1"/>
  <c r="O125" i="13" s="1"/>
  <c r="P125" i="13" s="1"/>
  <c r="Q125" i="13" s="1"/>
  <c r="J225" i="13"/>
  <c r="K225" i="13" s="1"/>
  <c r="L225" i="13" s="1"/>
  <c r="M225" i="13" s="1"/>
  <c r="N225" i="13" s="1"/>
  <c r="O225" i="13" s="1"/>
  <c r="P225" i="13" s="1"/>
  <c r="Q225" i="13" s="1"/>
  <c r="K221" i="9"/>
  <c r="L221" i="9" s="1"/>
  <c r="M221" i="9" s="1"/>
  <c r="N221" i="9" s="1"/>
  <c r="O221" i="9" s="1"/>
  <c r="P221" i="9" s="1"/>
  <c r="Q221" i="9" s="1"/>
  <c r="R221" i="9" s="1"/>
  <c r="J47" i="9"/>
  <c r="K47" i="9" s="1"/>
  <c r="L47" i="9" s="1"/>
  <c r="M47" i="9" s="1"/>
  <c r="N47" i="9" s="1"/>
  <c r="O47" i="9" s="1"/>
  <c r="P47" i="9" s="1"/>
  <c r="Q47" i="9" s="1"/>
  <c r="R47" i="9" s="1"/>
  <c r="L229" i="9"/>
  <c r="M229" i="9" s="1"/>
  <c r="N229" i="9" s="1"/>
  <c r="O229" i="9" s="1"/>
  <c r="P229" i="9" s="1"/>
  <c r="Q229" i="9" s="1"/>
  <c r="R229" i="9" s="1"/>
  <c r="L231" i="9"/>
  <c r="M231" i="9" s="1"/>
  <c r="N231" i="9" s="1"/>
  <c r="O231" i="9" s="1"/>
  <c r="P231" i="9" s="1"/>
  <c r="Q231" i="9" s="1"/>
  <c r="R231" i="9" s="1"/>
  <c r="L193" i="9"/>
  <c r="O193" i="9"/>
  <c r="K184" i="9"/>
  <c r="L184" i="9" s="1"/>
  <c r="M184" i="9" s="1"/>
  <c r="N184" i="9" s="1"/>
  <c r="O184" i="9" s="1"/>
  <c r="P184" i="9" s="1"/>
  <c r="Q184" i="9" s="1"/>
  <c r="R184" i="9" s="1"/>
  <c r="K275" i="9"/>
  <c r="L275" i="9" s="1"/>
  <c r="M275" i="9" s="1"/>
  <c r="N275" i="9" s="1"/>
  <c r="O275" i="9" s="1"/>
  <c r="P275" i="9" s="1"/>
  <c r="Q275" i="9" s="1"/>
  <c r="R275" i="9" s="1"/>
  <c r="I46" i="14"/>
  <c r="J46" i="14" s="1"/>
  <c r="K46" i="14" s="1"/>
  <c r="L46" i="14" s="1"/>
  <c r="M46" i="14" s="1"/>
  <c r="N46" i="14" s="1"/>
  <c r="O46" i="14" s="1"/>
  <c r="P46" i="14" s="1"/>
  <c r="Q46" i="14" s="1"/>
  <c r="I165" i="13"/>
  <c r="J165" i="13" s="1"/>
  <c r="K165" i="13" s="1"/>
  <c r="L165" i="13" s="1"/>
  <c r="M165" i="13" s="1"/>
  <c r="N165" i="13" s="1"/>
  <c r="O165" i="13" s="1"/>
  <c r="P165" i="13" s="1"/>
  <c r="Q165" i="13" s="1"/>
  <c r="I165" i="14"/>
  <c r="J165" i="14" s="1"/>
  <c r="K165" i="14" s="1"/>
  <c r="L165" i="14" s="1"/>
  <c r="M165" i="14" s="1"/>
  <c r="N165" i="14" s="1"/>
  <c r="O165" i="14" s="1"/>
  <c r="P165" i="14" s="1"/>
  <c r="Q165" i="14" s="1"/>
  <c r="J70" i="9"/>
  <c r="K70" i="9" s="1"/>
  <c r="L70" i="9" s="1"/>
  <c r="M70" i="9" s="1"/>
  <c r="N70" i="9" s="1"/>
  <c r="O70" i="9" s="1"/>
  <c r="P70" i="9" s="1"/>
  <c r="Q70" i="9" s="1"/>
  <c r="R70" i="9" s="1"/>
  <c r="I149" i="13"/>
  <c r="J149" i="13" s="1"/>
  <c r="K149" i="13" s="1"/>
  <c r="L149" i="13" s="1"/>
  <c r="M149" i="13" s="1"/>
  <c r="N149" i="13" s="1"/>
  <c r="O149" i="13" s="1"/>
  <c r="P149" i="13" s="1"/>
  <c r="Q149" i="13" s="1"/>
  <c r="I149" i="14"/>
  <c r="J149" i="14" s="1"/>
  <c r="K149" i="14" s="1"/>
  <c r="L149" i="14" s="1"/>
  <c r="M149" i="14" s="1"/>
  <c r="N149" i="14" s="1"/>
  <c r="O149" i="14" s="1"/>
  <c r="P149" i="14" s="1"/>
  <c r="Q149" i="14" s="1"/>
  <c r="I100" i="13"/>
  <c r="J100" i="13" s="1"/>
  <c r="K100" i="13" s="1"/>
  <c r="L100" i="13" s="1"/>
  <c r="M100" i="13" s="1"/>
  <c r="N100" i="13" s="1"/>
  <c r="O100" i="13" s="1"/>
  <c r="P100" i="13" s="1"/>
  <c r="Q100" i="13" s="1"/>
  <c r="J187" i="13"/>
  <c r="K187" i="13" s="1"/>
  <c r="L187" i="13" s="1"/>
  <c r="M187" i="13" s="1"/>
  <c r="N187" i="13" s="1"/>
  <c r="O187" i="13" s="1"/>
  <c r="P187" i="13" s="1"/>
  <c r="Q187" i="13" s="1"/>
  <c r="I186" i="8"/>
  <c r="J186" i="8" s="1"/>
  <c r="K186" i="8" s="1"/>
  <c r="L186" i="8" s="1"/>
  <c r="M186" i="8" s="1"/>
  <c r="N186" i="8" s="1"/>
  <c r="O186" i="8" s="1"/>
  <c r="P186" i="8" s="1"/>
  <c r="Q186" i="8" s="1"/>
  <c r="J209" i="14"/>
  <c r="K209" i="14" s="1"/>
  <c r="L209" i="14" s="1"/>
  <c r="M209" i="14" s="1"/>
  <c r="N209" i="14" s="1"/>
  <c r="O209" i="14" s="1"/>
  <c r="P209" i="14" s="1"/>
  <c r="Q209" i="14" s="1"/>
  <c r="J150" i="9"/>
  <c r="K150" i="9" s="1"/>
  <c r="L150" i="9" s="1"/>
  <c r="M150" i="9" s="1"/>
  <c r="N150" i="9" s="1"/>
  <c r="O150" i="9" s="1"/>
  <c r="P150" i="9" s="1"/>
  <c r="Q150" i="9" s="1"/>
  <c r="R150" i="9" s="1"/>
  <c r="I124" i="8"/>
  <c r="J124" i="8" s="1"/>
  <c r="K124" i="8" s="1"/>
  <c r="L124" i="8" s="1"/>
  <c r="M124" i="8" s="1"/>
  <c r="N124" i="8" s="1"/>
  <c r="O124" i="8" s="1"/>
  <c r="P124" i="8" s="1"/>
  <c r="Q124" i="8" s="1"/>
  <c r="J126" i="9"/>
  <c r="K126" i="9" s="1"/>
  <c r="L126" i="9" s="1"/>
  <c r="M126" i="9" s="1"/>
  <c r="N126" i="9" s="1"/>
  <c r="O126" i="9" s="1"/>
  <c r="P126" i="9" s="1"/>
  <c r="Q126" i="9" s="1"/>
  <c r="R126" i="9" s="1"/>
  <c r="J234" i="8"/>
  <c r="K234" i="8" s="1"/>
  <c r="L234" i="8" s="1"/>
  <c r="M234" i="8" s="1"/>
  <c r="N234" i="8" s="1"/>
  <c r="O234" i="8" s="1"/>
  <c r="P234" i="8" s="1"/>
  <c r="Q234" i="8" s="1"/>
  <c r="J204" i="9"/>
  <c r="K204" i="9" s="1"/>
  <c r="L204" i="9" s="1"/>
  <c r="M204" i="9" s="1"/>
  <c r="N204" i="9" s="1"/>
  <c r="O204" i="9" s="1"/>
  <c r="P204" i="9" s="1"/>
  <c r="Q204" i="9" s="1"/>
  <c r="R204" i="9" s="1"/>
  <c r="K277" i="9"/>
  <c r="L277" i="9" s="1"/>
  <c r="M277" i="9" s="1"/>
  <c r="N277" i="9" s="1"/>
  <c r="O277" i="9" s="1"/>
  <c r="P277" i="9" s="1"/>
  <c r="Q277" i="9" s="1"/>
  <c r="R277" i="9" s="1"/>
  <c r="I296" i="1"/>
  <c r="J296" i="1" s="1"/>
  <c r="K296" i="1" s="1"/>
  <c r="L296" i="1" s="1"/>
  <c r="M296" i="1" s="1"/>
  <c r="N296" i="1" s="1"/>
  <c r="O296" i="1" s="1"/>
  <c r="P296" i="1" s="1"/>
  <c r="Q296" i="1" s="1"/>
  <c r="J278" i="1"/>
  <c r="K278" i="1" s="1"/>
  <c r="L278" i="1" s="1"/>
  <c r="M278" i="1" s="1"/>
  <c r="N278" i="1" s="1"/>
  <c r="O278" i="1" s="1"/>
  <c r="P278" i="1" s="1"/>
  <c r="Q278" i="1" s="1"/>
  <c r="J247" i="1"/>
  <c r="K247" i="1" s="1"/>
  <c r="L247" i="1" s="1"/>
  <c r="M247" i="1" s="1"/>
  <c r="N247" i="1" s="1"/>
  <c r="O247" i="1" s="1"/>
  <c r="P247" i="1" s="1"/>
  <c r="Q247" i="1" s="1"/>
  <c r="K269" i="1"/>
  <c r="L269" i="1" s="1"/>
  <c r="M269" i="1" s="1"/>
  <c r="N269" i="1" s="1"/>
  <c r="O269" i="1" s="1"/>
  <c r="P269" i="1" s="1"/>
  <c r="Q269" i="1" s="1"/>
  <c r="J267" i="1"/>
  <c r="K267" i="1" s="1"/>
  <c r="L267" i="1" s="1"/>
  <c r="M267" i="1" s="1"/>
  <c r="N267" i="1" s="1"/>
  <c r="O267" i="1" s="1"/>
  <c r="P267" i="1" s="1"/>
  <c r="Q267" i="1" s="1"/>
  <c r="J262" i="1"/>
  <c r="K262" i="1" s="1"/>
  <c r="L262" i="1" s="1"/>
  <c r="M262" i="1" s="1"/>
  <c r="N262" i="1" s="1"/>
  <c r="O262" i="1" s="1"/>
  <c r="P262" i="1" s="1"/>
  <c r="Q262" i="1" s="1"/>
  <c r="K258" i="1"/>
  <c r="L258" i="1" s="1"/>
  <c r="M258" i="1" s="1"/>
  <c r="N258" i="1" s="1"/>
  <c r="O258" i="1" s="1"/>
  <c r="P258" i="1" s="1"/>
  <c r="Q258" i="1" s="1"/>
  <c r="J254" i="1"/>
  <c r="K254" i="1" s="1"/>
  <c r="L254" i="1" s="1"/>
  <c r="M254" i="1" s="1"/>
  <c r="N254" i="1" s="1"/>
  <c r="O254" i="1" s="1"/>
  <c r="P254" i="1" s="1"/>
  <c r="Q254" i="1" s="1"/>
  <c r="J237" i="1"/>
  <c r="K237" i="1" s="1"/>
  <c r="L237" i="1" s="1"/>
  <c r="M237" i="1" s="1"/>
  <c r="N237" i="1" s="1"/>
  <c r="O237" i="1" s="1"/>
  <c r="P237" i="1" s="1"/>
  <c r="Q237" i="1" s="1"/>
  <c r="I242" i="1"/>
  <c r="J242" i="1" s="1"/>
  <c r="K242" i="1" s="1"/>
  <c r="L242" i="1" s="1"/>
  <c r="M242" i="1" s="1"/>
  <c r="N242" i="1" s="1"/>
  <c r="O242" i="1" s="1"/>
  <c r="P242" i="1" s="1"/>
  <c r="Q242" i="1" s="1"/>
  <c r="J232" i="1"/>
  <c r="K232" i="1" s="1"/>
  <c r="L232" i="1" s="1"/>
  <c r="M232" i="1" s="1"/>
  <c r="N232" i="1" s="1"/>
  <c r="O232" i="1" s="1"/>
  <c r="P232" i="1" s="1"/>
  <c r="Q232" i="1" s="1"/>
  <c r="J229" i="1"/>
  <c r="K229" i="1" s="1"/>
  <c r="L229" i="1" s="1"/>
  <c r="M229" i="1" s="1"/>
  <c r="N229" i="1" s="1"/>
  <c r="O229" i="1" s="1"/>
  <c r="P229" i="1" s="1"/>
  <c r="Q229" i="1" s="1"/>
  <c r="O136" i="1"/>
  <c r="J63" i="1"/>
  <c r="J202" i="1"/>
  <c r="K202" i="1" s="1"/>
  <c r="L202" i="1" s="1"/>
  <c r="M202" i="1" s="1"/>
  <c r="N202" i="1" s="1"/>
  <c r="O202" i="1" s="1"/>
  <c r="P202" i="1" s="1"/>
  <c r="Q202" i="1" s="1"/>
  <c r="P99" i="1"/>
  <c r="M99" i="1"/>
  <c r="N99" i="1"/>
  <c r="Q99" i="1"/>
  <c r="L113" i="1"/>
  <c r="M113" i="1"/>
  <c r="J127" i="1"/>
  <c r="K127" i="1" s="1"/>
  <c r="L127" i="1" s="1"/>
  <c r="M127" i="1" s="1"/>
  <c r="N127" i="1" s="1"/>
  <c r="O127" i="1" s="1"/>
  <c r="P127" i="1" s="1"/>
  <c r="Q127" i="1" s="1"/>
  <c r="J130" i="1"/>
  <c r="K130" i="1" s="1"/>
  <c r="L130" i="1" s="1"/>
  <c r="M130" i="1" s="1"/>
  <c r="N130" i="1" s="1"/>
  <c r="O130" i="1" s="1"/>
  <c r="P130" i="1" s="1"/>
  <c r="Q130" i="1" s="1"/>
  <c r="Q113" i="1"/>
  <c r="N113" i="1"/>
  <c r="P113" i="1"/>
  <c r="L99" i="1"/>
  <c r="O113" i="1"/>
  <c r="O99" i="1"/>
  <c r="K136" i="1"/>
  <c r="I224" i="1"/>
  <c r="J224" i="1" s="1"/>
  <c r="K224" i="1" s="1"/>
  <c r="L224" i="1" s="1"/>
  <c r="M224" i="1" s="1"/>
  <c r="N224" i="1" s="1"/>
  <c r="O224" i="1" s="1"/>
  <c r="P224" i="1" s="1"/>
  <c r="Q224" i="1" s="1"/>
  <c r="J221" i="1"/>
  <c r="K221" i="1" s="1"/>
  <c r="L221" i="1" s="1"/>
  <c r="M221" i="1" s="1"/>
  <c r="N221" i="1" s="1"/>
  <c r="O221" i="1" s="1"/>
  <c r="P221" i="1" s="1"/>
  <c r="Q221" i="1" s="1"/>
  <c r="I175" i="1"/>
  <c r="J175" i="1" s="1"/>
  <c r="K175" i="1" s="1"/>
  <c r="L175" i="1" s="1"/>
  <c r="M175" i="1" s="1"/>
  <c r="N175" i="1" s="1"/>
  <c r="O175" i="1" s="1"/>
  <c r="P175" i="1" s="1"/>
  <c r="Q175" i="1" s="1"/>
  <c r="I164" i="1"/>
  <c r="J164" i="1" s="1"/>
  <c r="K164" i="1" s="1"/>
  <c r="L164" i="1" s="1"/>
  <c r="M164" i="1" s="1"/>
  <c r="N164" i="1" s="1"/>
  <c r="O164" i="1" s="1"/>
  <c r="P164" i="1" s="1"/>
  <c r="Q164" i="1" s="1"/>
  <c r="I155" i="1"/>
  <c r="J155" i="1" s="1"/>
  <c r="K155" i="1" s="1"/>
  <c r="L155" i="1" s="1"/>
  <c r="M155" i="1" s="1"/>
  <c r="N155" i="1" s="1"/>
  <c r="O155" i="1" s="1"/>
  <c r="P155" i="1" s="1"/>
  <c r="Q155" i="1" s="1"/>
  <c r="I148" i="1"/>
  <c r="J148" i="1" s="1"/>
  <c r="K148" i="1" s="1"/>
  <c r="L148" i="1" s="1"/>
  <c r="M148" i="1" s="1"/>
  <c r="N148" i="1" s="1"/>
  <c r="O148" i="1" s="1"/>
  <c r="P148" i="1" s="1"/>
  <c r="Q148" i="1" s="1"/>
  <c r="P124" i="1"/>
  <c r="N138" i="1"/>
  <c r="P138" i="1"/>
  <c r="L138" i="1"/>
  <c r="I138" i="1"/>
  <c r="M138" i="1"/>
  <c r="O138" i="1"/>
  <c r="J45" i="1"/>
  <c r="K45" i="1" s="1"/>
  <c r="L45" i="1" s="1"/>
  <c r="M45" i="1" s="1"/>
  <c r="N45" i="1" s="1"/>
  <c r="O45" i="1" s="1"/>
  <c r="P45" i="1" s="1"/>
  <c r="Q45" i="1" s="1"/>
  <c r="Q124" i="1"/>
  <c r="I124" i="1"/>
  <c r="I38" i="1"/>
  <c r="J38" i="1" s="1"/>
  <c r="K38" i="1" s="1"/>
  <c r="L38" i="1" s="1"/>
  <c r="M38" i="1" s="1"/>
  <c r="N38" i="1" s="1"/>
  <c r="O38" i="1" s="1"/>
  <c r="P38" i="1" s="1"/>
  <c r="Q38" i="1" s="1"/>
  <c r="L124" i="1"/>
  <c r="O124" i="1"/>
  <c r="M124" i="1"/>
  <c r="I99" i="1"/>
  <c r="I113" i="1"/>
  <c r="N124" i="1"/>
  <c r="K63" i="1"/>
  <c r="L63" i="1" s="1"/>
  <c r="M63" i="1" s="1"/>
  <c r="N63" i="1" s="1"/>
  <c r="O63" i="1" s="1"/>
  <c r="P63" i="1" s="1"/>
  <c r="Q63" i="1" s="1"/>
  <c r="AL323" i="4"/>
  <c r="G97" i="3" l="1"/>
  <c r="H97" i="3" s="1"/>
  <c r="I97" i="3" s="1"/>
  <c r="J97" i="3" s="1"/>
  <c r="K97" i="3" s="1"/>
  <c r="L97" i="3" s="1"/>
  <c r="M97" i="3" s="1"/>
  <c r="N97" i="3" s="1"/>
  <c r="O97" i="3" s="1"/>
  <c r="P97" i="3" s="1"/>
  <c r="Q97" i="3" s="1"/>
  <c r="R97" i="3" s="1"/>
  <c r="S97" i="3" s="1"/>
  <c r="T97" i="3" s="1"/>
  <c r="U97" i="3" s="1"/>
  <c r="V97" i="3" s="1"/>
  <c r="W97" i="3" s="1"/>
  <c r="X97" i="3" s="1"/>
  <c r="Y97" i="3" s="1"/>
  <c r="Z97" i="3" s="1"/>
  <c r="AA97" i="3" s="1"/>
  <c r="AB97" i="3" s="1"/>
  <c r="AC97" i="3" s="1"/>
  <c r="AD97" i="3" s="1"/>
  <c r="AE97" i="3" s="1"/>
  <c r="AF97" i="3" s="1"/>
  <c r="AG97" i="3" s="1"/>
  <c r="AH97" i="3" s="1"/>
  <c r="AI97" i="3" s="1"/>
  <c r="AJ97" i="3" s="1"/>
  <c r="E97" i="3"/>
  <c r="G95" i="3"/>
  <c r="H95" i="3" s="1"/>
  <c r="I95" i="3" s="1"/>
  <c r="J95" i="3" s="1"/>
  <c r="K95" i="3" s="1"/>
  <c r="L95" i="3" s="1"/>
  <c r="M95" i="3" s="1"/>
  <c r="N95" i="3" s="1"/>
  <c r="O95" i="3" s="1"/>
  <c r="P95" i="3" s="1"/>
  <c r="Q95" i="3" s="1"/>
  <c r="R95" i="3" s="1"/>
  <c r="S95" i="3" s="1"/>
  <c r="T95" i="3" s="1"/>
  <c r="U95" i="3" s="1"/>
  <c r="V95" i="3" s="1"/>
  <c r="W95" i="3" s="1"/>
  <c r="X95" i="3" s="1"/>
  <c r="Y95" i="3" s="1"/>
  <c r="Z95" i="3" s="1"/>
  <c r="AA95" i="3" s="1"/>
  <c r="AB95" i="3" s="1"/>
  <c r="AC95" i="3" s="1"/>
  <c r="AD95" i="3" s="1"/>
  <c r="AE95" i="3" s="1"/>
  <c r="AF95" i="3" s="1"/>
  <c r="AG95" i="3" s="1"/>
  <c r="AH95" i="3" s="1"/>
  <c r="AI95" i="3" s="1"/>
  <c r="AJ95" i="3" s="1"/>
  <c r="E95" i="3"/>
  <c r="G93" i="3"/>
  <c r="H93" i="3" s="1"/>
  <c r="I93" i="3" s="1"/>
  <c r="J93" i="3" s="1"/>
  <c r="K93" i="3" s="1"/>
  <c r="L93" i="3" s="1"/>
  <c r="M93" i="3" s="1"/>
  <c r="N93" i="3" s="1"/>
  <c r="O93" i="3" s="1"/>
  <c r="P93" i="3" s="1"/>
  <c r="Q93" i="3" s="1"/>
  <c r="R93" i="3" s="1"/>
  <c r="S93" i="3" s="1"/>
  <c r="T93" i="3" s="1"/>
  <c r="U93" i="3" s="1"/>
  <c r="V93" i="3" s="1"/>
  <c r="W93" i="3" s="1"/>
  <c r="X93" i="3" s="1"/>
  <c r="Y93" i="3" s="1"/>
  <c r="Z93" i="3" s="1"/>
  <c r="AA93" i="3" s="1"/>
  <c r="AB93" i="3" s="1"/>
  <c r="AC93" i="3" s="1"/>
  <c r="AD93" i="3" s="1"/>
  <c r="AE93" i="3" s="1"/>
  <c r="AF93" i="3" s="1"/>
  <c r="AG93" i="3" s="1"/>
  <c r="AH93" i="3" s="1"/>
  <c r="AI93" i="3" s="1"/>
  <c r="AJ93" i="3" s="1"/>
  <c r="E93" i="3"/>
  <c r="G91" i="3"/>
  <c r="H91" i="3" s="1"/>
  <c r="I91" i="3" s="1"/>
  <c r="J91" i="3" s="1"/>
  <c r="K91" i="3" s="1"/>
  <c r="L91" i="3" s="1"/>
  <c r="M91" i="3" s="1"/>
  <c r="N91" i="3" s="1"/>
  <c r="O91" i="3" s="1"/>
  <c r="P91" i="3" s="1"/>
  <c r="Q91" i="3" s="1"/>
  <c r="R91" i="3" s="1"/>
  <c r="S91" i="3" s="1"/>
  <c r="T91" i="3" s="1"/>
  <c r="U91" i="3" s="1"/>
  <c r="V91" i="3" s="1"/>
  <c r="W91" i="3" s="1"/>
  <c r="X91" i="3" s="1"/>
  <c r="Y91" i="3" s="1"/>
  <c r="Z91" i="3" s="1"/>
  <c r="AA91" i="3" s="1"/>
  <c r="AB91" i="3" s="1"/>
  <c r="AC91" i="3" s="1"/>
  <c r="AD91" i="3" s="1"/>
  <c r="AE91" i="3" s="1"/>
  <c r="AF91" i="3" s="1"/>
  <c r="AG91" i="3" s="1"/>
  <c r="AH91" i="3" s="1"/>
  <c r="AI91" i="3" s="1"/>
  <c r="AJ91" i="3" s="1"/>
  <c r="E91" i="3"/>
  <c r="G89" i="3"/>
  <c r="H89" i="3" s="1"/>
  <c r="I89" i="3" s="1"/>
  <c r="J89" i="3" s="1"/>
  <c r="K89" i="3" s="1"/>
  <c r="L89" i="3" s="1"/>
  <c r="M89" i="3" s="1"/>
  <c r="N89" i="3" s="1"/>
  <c r="O89" i="3" s="1"/>
  <c r="P89" i="3" s="1"/>
  <c r="Q89" i="3" s="1"/>
  <c r="R89" i="3" s="1"/>
  <c r="S89" i="3" s="1"/>
  <c r="T89" i="3" s="1"/>
  <c r="U89" i="3" s="1"/>
  <c r="V89" i="3" s="1"/>
  <c r="W89" i="3" s="1"/>
  <c r="X89" i="3" s="1"/>
  <c r="Y89" i="3" s="1"/>
  <c r="Z89" i="3" s="1"/>
  <c r="AA89" i="3" s="1"/>
  <c r="AB89" i="3" s="1"/>
  <c r="AC89" i="3" s="1"/>
  <c r="AD89" i="3" s="1"/>
  <c r="AE89" i="3" s="1"/>
  <c r="AF89" i="3" s="1"/>
  <c r="AG89" i="3" s="1"/>
  <c r="AH89" i="3" s="1"/>
  <c r="AI89" i="3" s="1"/>
  <c r="AJ89" i="3" s="1"/>
  <c r="E89" i="3"/>
  <c r="G87" i="3"/>
  <c r="H87" i="3" s="1"/>
  <c r="I87" i="3" s="1"/>
  <c r="J87" i="3" s="1"/>
  <c r="K87" i="3" s="1"/>
  <c r="L87" i="3" s="1"/>
  <c r="M87" i="3" s="1"/>
  <c r="N87" i="3" s="1"/>
  <c r="O87" i="3" s="1"/>
  <c r="P87" i="3" s="1"/>
  <c r="Q87" i="3" s="1"/>
  <c r="R87" i="3" s="1"/>
  <c r="S87" i="3" s="1"/>
  <c r="T87" i="3" s="1"/>
  <c r="U87" i="3" s="1"/>
  <c r="V87" i="3" s="1"/>
  <c r="W87" i="3" s="1"/>
  <c r="X87" i="3" s="1"/>
  <c r="Y87" i="3" s="1"/>
  <c r="Z87" i="3" s="1"/>
  <c r="AA87" i="3" s="1"/>
  <c r="AB87" i="3" s="1"/>
  <c r="AC87" i="3" s="1"/>
  <c r="AD87" i="3" s="1"/>
  <c r="AE87" i="3" s="1"/>
  <c r="AF87" i="3" s="1"/>
  <c r="AG87" i="3" s="1"/>
  <c r="AH87" i="3" s="1"/>
  <c r="AI87" i="3" s="1"/>
  <c r="AJ87" i="3" s="1"/>
  <c r="E87" i="3"/>
  <c r="G85" i="3"/>
  <c r="H85" i="3" s="1"/>
  <c r="I85" i="3" s="1"/>
  <c r="J85" i="3" s="1"/>
  <c r="K85" i="3" s="1"/>
  <c r="L85" i="3" s="1"/>
  <c r="M85" i="3" s="1"/>
  <c r="N85" i="3" s="1"/>
  <c r="O85" i="3" s="1"/>
  <c r="P85" i="3" s="1"/>
  <c r="Q85" i="3" s="1"/>
  <c r="R85" i="3" s="1"/>
  <c r="S85" i="3" s="1"/>
  <c r="T85" i="3" s="1"/>
  <c r="U85" i="3" s="1"/>
  <c r="V85" i="3" s="1"/>
  <c r="W85" i="3" s="1"/>
  <c r="X85" i="3" s="1"/>
  <c r="Y85" i="3" s="1"/>
  <c r="Z85" i="3" s="1"/>
  <c r="AA85" i="3" s="1"/>
  <c r="AB85" i="3" s="1"/>
  <c r="AC85" i="3" s="1"/>
  <c r="AD85" i="3" s="1"/>
  <c r="AE85" i="3" s="1"/>
  <c r="AF85" i="3" s="1"/>
  <c r="AG85" i="3" s="1"/>
  <c r="AH85" i="3" s="1"/>
  <c r="AI85" i="3" s="1"/>
  <c r="AJ85" i="3" s="1"/>
  <c r="E85" i="3"/>
  <c r="G83" i="3"/>
  <c r="H83" i="3" s="1"/>
  <c r="I83" i="3" s="1"/>
  <c r="J83" i="3" s="1"/>
  <c r="K83" i="3" s="1"/>
  <c r="L83" i="3" s="1"/>
  <c r="M83" i="3" s="1"/>
  <c r="N83" i="3" s="1"/>
  <c r="O83" i="3" s="1"/>
  <c r="P83" i="3" s="1"/>
  <c r="Q83" i="3" s="1"/>
  <c r="R83" i="3" s="1"/>
  <c r="S83" i="3" s="1"/>
  <c r="T83" i="3" s="1"/>
  <c r="U83" i="3" s="1"/>
  <c r="V83" i="3" s="1"/>
  <c r="W83" i="3" s="1"/>
  <c r="X83" i="3" s="1"/>
  <c r="Y83" i="3" s="1"/>
  <c r="Z83" i="3" s="1"/>
  <c r="AA83" i="3" s="1"/>
  <c r="AB83" i="3" s="1"/>
  <c r="AC83" i="3" s="1"/>
  <c r="AD83" i="3" s="1"/>
  <c r="AE83" i="3" s="1"/>
  <c r="AF83" i="3" s="1"/>
  <c r="AG83" i="3" s="1"/>
  <c r="AH83" i="3" s="1"/>
  <c r="AI83" i="3" s="1"/>
  <c r="AJ83" i="3" s="1"/>
  <c r="E83" i="3"/>
  <c r="G81" i="3"/>
  <c r="H81" i="3" s="1"/>
  <c r="I81" i="3" s="1"/>
  <c r="J81" i="3" s="1"/>
  <c r="K81" i="3" s="1"/>
  <c r="L81" i="3" s="1"/>
  <c r="M81" i="3" s="1"/>
  <c r="N81" i="3" s="1"/>
  <c r="O81" i="3" s="1"/>
  <c r="P81" i="3" s="1"/>
  <c r="Q81" i="3" s="1"/>
  <c r="R81" i="3" s="1"/>
  <c r="S81" i="3" s="1"/>
  <c r="T81" i="3" s="1"/>
  <c r="U81" i="3" s="1"/>
  <c r="V81" i="3" s="1"/>
  <c r="W81" i="3" s="1"/>
  <c r="X81" i="3" s="1"/>
  <c r="Y81" i="3" s="1"/>
  <c r="Z81" i="3" s="1"/>
  <c r="AA81" i="3" s="1"/>
  <c r="AB81" i="3" s="1"/>
  <c r="AC81" i="3" s="1"/>
  <c r="AD81" i="3" s="1"/>
  <c r="AE81" i="3" s="1"/>
  <c r="AF81" i="3" s="1"/>
  <c r="AG81" i="3" s="1"/>
  <c r="AH81" i="3" s="1"/>
  <c r="AI81" i="3" s="1"/>
  <c r="AJ81" i="3" s="1"/>
  <c r="E81" i="3"/>
  <c r="G79" i="3"/>
  <c r="H79" i="3" s="1"/>
  <c r="I79" i="3" s="1"/>
  <c r="J79" i="3" s="1"/>
  <c r="K79" i="3" s="1"/>
  <c r="L79" i="3" s="1"/>
  <c r="M79" i="3" s="1"/>
  <c r="N79" i="3" s="1"/>
  <c r="O79" i="3" s="1"/>
  <c r="P79" i="3" s="1"/>
  <c r="Q79" i="3" s="1"/>
  <c r="R79" i="3" s="1"/>
  <c r="S79" i="3" s="1"/>
  <c r="T79" i="3" s="1"/>
  <c r="U79" i="3" s="1"/>
  <c r="V79" i="3" s="1"/>
  <c r="W79" i="3" s="1"/>
  <c r="X79" i="3" s="1"/>
  <c r="Y79" i="3" s="1"/>
  <c r="Z79" i="3" s="1"/>
  <c r="AA79" i="3" s="1"/>
  <c r="AB79" i="3" s="1"/>
  <c r="AC79" i="3" s="1"/>
  <c r="AD79" i="3" s="1"/>
  <c r="AE79" i="3" s="1"/>
  <c r="AF79" i="3" s="1"/>
  <c r="AG79" i="3" s="1"/>
  <c r="AH79" i="3" s="1"/>
  <c r="AI79" i="3" s="1"/>
  <c r="AJ79" i="3" s="1"/>
  <c r="E79" i="3"/>
  <c r="G77" i="3"/>
  <c r="H77" i="3" s="1"/>
  <c r="I77" i="3" s="1"/>
  <c r="J77" i="3" s="1"/>
  <c r="K77" i="3" s="1"/>
  <c r="L77" i="3" s="1"/>
  <c r="M77" i="3" s="1"/>
  <c r="N77" i="3" s="1"/>
  <c r="O77" i="3" s="1"/>
  <c r="P77" i="3" s="1"/>
  <c r="Q77" i="3" s="1"/>
  <c r="R77" i="3" s="1"/>
  <c r="S77" i="3" s="1"/>
  <c r="T77" i="3" s="1"/>
  <c r="U77" i="3" s="1"/>
  <c r="V77" i="3" s="1"/>
  <c r="W77" i="3" s="1"/>
  <c r="X77" i="3" s="1"/>
  <c r="Y77" i="3" s="1"/>
  <c r="Z77" i="3" s="1"/>
  <c r="AA77" i="3" s="1"/>
  <c r="AB77" i="3" s="1"/>
  <c r="AC77" i="3" s="1"/>
  <c r="AD77" i="3" s="1"/>
  <c r="AE77" i="3" s="1"/>
  <c r="AF77" i="3" s="1"/>
  <c r="AG77" i="3" s="1"/>
  <c r="AH77" i="3" s="1"/>
  <c r="AI77" i="3" s="1"/>
  <c r="AJ77" i="3" s="1"/>
  <c r="E77" i="3"/>
  <c r="G75" i="3"/>
  <c r="H75" i="3" s="1"/>
  <c r="I75" i="3" s="1"/>
  <c r="J75" i="3" s="1"/>
  <c r="K75" i="3" s="1"/>
  <c r="L75" i="3" s="1"/>
  <c r="M75" i="3" s="1"/>
  <c r="N75" i="3" s="1"/>
  <c r="O75" i="3" s="1"/>
  <c r="P75" i="3" s="1"/>
  <c r="Q75" i="3" s="1"/>
  <c r="R75" i="3" s="1"/>
  <c r="S75" i="3" s="1"/>
  <c r="T75" i="3" s="1"/>
  <c r="U75" i="3" s="1"/>
  <c r="V75" i="3" s="1"/>
  <c r="W75" i="3" s="1"/>
  <c r="X75" i="3" s="1"/>
  <c r="Y75" i="3" s="1"/>
  <c r="Z75" i="3" s="1"/>
  <c r="AA75" i="3" s="1"/>
  <c r="AB75" i="3" s="1"/>
  <c r="AC75" i="3" s="1"/>
  <c r="AD75" i="3" s="1"/>
  <c r="AE75" i="3" s="1"/>
  <c r="AF75" i="3" s="1"/>
  <c r="AG75" i="3" s="1"/>
  <c r="AH75" i="3" s="1"/>
  <c r="AI75" i="3" s="1"/>
  <c r="AJ75" i="3" s="1"/>
  <c r="E75" i="3"/>
  <c r="G73" i="3"/>
  <c r="H73" i="3" s="1"/>
  <c r="I73" i="3" s="1"/>
  <c r="J73" i="3" s="1"/>
  <c r="K73" i="3" s="1"/>
  <c r="L73" i="3" s="1"/>
  <c r="M73" i="3" s="1"/>
  <c r="N73" i="3" s="1"/>
  <c r="O73" i="3" s="1"/>
  <c r="P73" i="3" s="1"/>
  <c r="Q73" i="3" s="1"/>
  <c r="R73" i="3" s="1"/>
  <c r="S73" i="3" s="1"/>
  <c r="T73" i="3" s="1"/>
  <c r="U73" i="3" s="1"/>
  <c r="V73" i="3" s="1"/>
  <c r="W73" i="3" s="1"/>
  <c r="X73" i="3" s="1"/>
  <c r="Y73" i="3" s="1"/>
  <c r="Z73" i="3" s="1"/>
  <c r="AA73" i="3" s="1"/>
  <c r="AB73" i="3" s="1"/>
  <c r="AC73" i="3" s="1"/>
  <c r="AD73" i="3" s="1"/>
  <c r="AE73" i="3" s="1"/>
  <c r="AF73" i="3" s="1"/>
  <c r="AG73" i="3" s="1"/>
  <c r="AH73" i="3" s="1"/>
  <c r="AI73" i="3" s="1"/>
  <c r="AJ73" i="3" s="1"/>
  <c r="E73" i="3"/>
  <c r="G71" i="3"/>
  <c r="H71" i="3" s="1"/>
  <c r="I71" i="3" s="1"/>
  <c r="J71" i="3" s="1"/>
  <c r="K71" i="3" s="1"/>
  <c r="L71" i="3" s="1"/>
  <c r="M71" i="3" s="1"/>
  <c r="N71" i="3" s="1"/>
  <c r="O71" i="3" s="1"/>
  <c r="P71" i="3" s="1"/>
  <c r="Q71" i="3" s="1"/>
  <c r="R71" i="3" s="1"/>
  <c r="S71" i="3" s="1"/>
  <c r="T71" i="3" s="1"/>
  <c r="U71" i="3" s="1"/>
  <c r="V71" i="3" s="1"/>
  <c r="W71" i="3" s="1"/>
  <c r="X71" i="3" s="1"/>
  <c r="Y71" i="3" s="1"/>
  <c r="Z71" i="3" s="1"/>
  <c r="AA71" i="3" s="1"/>
  <c r="AB71" i="3" s="1"/>
  <c r="AC71" i="3" s="1"/>
  <c r="AD71" i="3" s="1"/>
  <c r="AE71" i="3" s="1"/>
  <c r="AF71" i="3" s="1"/>
  <c r="AG71" i="3" s="1"/>
  <c r="AH71" i="3" s="1"/>
  <c r="AI71" i="3" s="1"/>
  <c r="AJ71" i="3" s="1"/>
  <c r="E71" i="3"/>
  <c r="G69" i="3"/>
  <c r="H69" i="3" s="1"/>
  <c r="I69" i="3" s="1"/>
  <c r="J69" i="3" s="1"/>
  <c r="K69" i="3" s="1"/>
  <c r="L69" i="3" s="1"/>
  <c r="M69" i="3" s="1"/>
  <c r="N69" i="3" s="1"/>
  <c r="O69" i="3" s="1"/>
  <c r="P69" i="3" s="1"/>
  <c r="Q69" i="3" s="1"/>
  <c r="R69" i="3" s="1"/>
  <c r="S69" i="3" s="1"/>
  <c r="T69" i="3" s="1"/>
  <c r="U69" i="3" s="1"/>
  <c r="V69" i="3" s="1"/>
  <c r="W69" i="3" s="1"/>
  <c r="X69" i="3" s="1"/>
  <c r="Y69" i="3" s="1"/>
  <c r="Z69" i="3" s="1"/>
  <c r="AA69" i="3" s="1"/>
  <c r="AB69" i="3" s="1"/>
  <c r="AC69" i="3" s="1"/>
  <c r="AD69" i="3" s="1"/>
  <c r="AE69" i="3" s="1"/>
  <c r="AF69" i="3" s="1"/>
  <c r="AG69" i="3" s="1"/>
  <c r="AH69" i="3" s="1"/>
  <c r="AI69" i="3" s="1"/>
  <c r="AJ69" i="3" s="1"/>
  <c r="E69" i="3"/>
  <c r="G67" i="3"/>
  <c r="H67" i="3" s="1"/>
  <c r="I67" i="3" s="1"/>
  <c r="J67" i="3" s="1"/>
  <c r="K67" i="3" s="1"/>
  <c r="L67" i="3" s="1"/>
  <c r="M67" i="3" s="1"/>
  <c r="N67" i="3" s="1"/>
  <c r="O67" i="3" s="1"/>
  <c r="P67" i="3" s="1"/>
  <c r="Q67" i="3" s="1"/>
  <c r="R67" i="3" s="1"/>
  <c r="S67" i="3" s="1"/>
  <c r="T67" i="3" s="1"/>
  <c r="U67" i="3" s="1"/>
  <c r="V67" i="3" s="1"/>
  <c r="W67" i="3" s="1"/>
  <c r="X67" i="3" s="1"/>
  <c r="Y67" i="3" s="1"/>
  <c r="Z67" i="3" s="1"/>
  <c r="AA67" i="3" s="1"/>
  <c r="AB67" i="3" s="1"/>
  <c r="AC67" i="3" s="1"/>
  <c r="AD67" i="3" s="1"/>
  <c r="AE67" i="3" s="1"/>
  <c r="AF67" i="3" s="1"/>
  <c r="AG67" i="3" s="1"/>
  <c r="AH67" i="3" s="1"/>
  <c r="AI67" i="3" s="1"/>
  <c r="AJ67" i="3" s="1"/>
  <c r="E67" i="3"/>
  <c r="G65" i="3"/>
  <c r="H65" i="3" s="1"/>
  <c r="I65" i="3" s="1"/>
  <c r="J65" i="3" s="1"/>
  <c r="K65" i="3" s="1"/>
  <c r="L65" i="3" s="1"/>
  <c r="M65" i="3" s="1"/>
  <c r="N65" i="3" s="1"/>
  <c r="O65" i="3" s="1"/>
  <c r="P65" i="3" s="1"/>
  <c r="Q65" i="3" s="1"/>
  <c r="R65" i="3" s="1"/>
  <c r="S65" i="3" s="1"/>
  <c r="T65" i="3" s="1"/>
  <c r="U65" i="3" s="1"/>
  <c r="V65" i="3" s="1"/>
  <c r="W65" i="3" s="1"/>
  <c r="X65" i="3" s="1"/>
  <c r="Y65" i="3" s="1"/>
  <c r="Z65" i="3" s="1"/>
  <c r="AA65" i="3" s="1"/>
  <c r="AB65" i="3" s="1"/>
  <c r="AC65" i="3" s="1"/>
  <c r="AD65" i="3" s="1"/>
  <c r="AE65" i="3" s="1"/>
  <c r="AF65" i="3" s="1"/>
  <c r="AG65" i="3" s="1"/>
  <c r="AH65" i="3" s="1"/>
  <c r="AI65" i="3" s="1"/>
  <c r="AJ65" i="3" s="1"/>
  <c r="E65" i="3"/>
  <c r="G63" i="3"/>
  <c r="H63" i="3" s="1"/>
  <c r="I63" i="3" s="1"/>
  <c r="J63" i="3" s="1"/>
  <c r="K63" i="3" s="1"/>
  <c r="L63" i="3" s="1"/>
  <c r="M63" i="3" s="1"/>
  <c r="N63" i="3" s="1"/>
  <c r="O63" i="3" s="1"/>
  <c r="P63" i="3" s="1"/>
  <c r="Q63" i="3" s="1"/>
  <c r="R63" i="3" s="1"/>
  <c r="S63" i="3" s="1"/>
  <c r="T63" i="3" s="1"/>
  <c r="U63" i="3" s="1"/>
  <c r="V63" i="3" s="1"/>
  <c r="W63" i="3" s="1"/>
  <c r="X63" i="3" s="1"/>
  <c r="Y63" i="3" s="1"/>
  <c r="Z63" i="3" s="1"/>
  <c r="AA63" i="3" s="1"/>
  <c r="AB63" i="3" s="1"/>
  <c r="AC63" i="3" s="1"/>
  <c r="AD63" i="3" s="1"/>
  <c r="AE63" i="3" s="1"/>
  <c r="AF63" i="3" s="1"/>
  <c r="AG63" i="3" s="1"/>
  <c r="AH63" i="3" s="1"/>
  <c r="AI63" i="3" s="1"/>
  <c r="AJ63" i="3" s="1"/>
  <c r="E63" i="3"/>
  <c r="G61" i="3"/>
  <c r="H61" i="3" s="1"/>
  <c r="I61" i="3" s="1"/>
  <c r="J61" i="3" s="1"/>
  <c r="K61" i="3" s="1"/>
  <c r="L61" i="3" s="1"/>
  <c r="M61" i="3" s="1"/>
  <c r="N61" i="3" s="1"/>
  <c r="O61" i="3" s="1"/>
  <c r="P61" i="3" s="1"/>
  <c r="Q61" i="3" s="1"/>
  <c r="R61" i="3" s="1"/>
  <c r="S61" i="3" s="1"/>
  <c r="T61" i="3" s="1"/>
  <c r="U61" i="3" s="1"/>
  <c r="V61" i="3" s="1"/>
  <c r="W61" i="3" s="1"/>
  <c r="X61" i="3" s="1"/>
  <c r="Y61" i="3" s="1"/>
  <c r="Z61" i="3" s="1"/>
  <c r="AA61" i="3" s="1"/>
  <c r="AB61" i="3" s="1"/>
  <c r="AC61" i="3" s="1"/>
  <c r="AD61" i="3" s="1"/>
  <c r="AE61" i="3" s="1"/>
  <c r="AF61" i="3" s="1"/>
  <c r="AG61" i="3" s="1"/>
  <c r="AH61" i="3" s="1"/>
  <c r="AI61" i="3" s="1"/>
  <c r="AJ61" i="3" s="1"/>
  <c r="E61" i="3"/>
  <c r="G59" i="3"/>
  <c r="H59" i="3" s="1"/>
  <c r="I59" i="3" s="1"/>
  <c r="J59" i="3" s="1"/>
  <c r="K59" i="3" s="1"/>
  <c r="L59" i="3" s="1"/>
  <c r="M59" i="3" s="1"/>
  <c r="N59" i="3" s="1"/>
  <c r="O59" i="3" s="1"/>
  <c r="P59" i="3" s="1"/>
  <c r="Q59" i="3" s="1"/>
  <c r="R59" i="3" s="1"/>
  <c r="S59" i="3" s="1"/>
  <c r="T59" i="3" s="1"/>
  <c r="U59" i="3" s="1"/>
  <c r="V59" i="3" s="1"/>
  <c r="W59" i="3" s="1"/>
  <c r="X59" i="3" s="1"/>
  <c r="Y59" i="3" s="1"/>
  <c r="Z59" i="3" s="1"/>
  <c r="AA59" i="3" s="1"/>
  <c r="AB59" i="3" s="1"/>
  <c r="AC59" i="3" s="1"/>
  <c r="AD59" i="3" s="1"/>
  <c r="AE59" i="3" s="1"/>
  <c r="AF59" i="3" s="1"/>
  <c r="AG59" i="3" s="1"/>
  <c r="AH59" i="3" s="1"/>
  <c r="AI59" i="3" s="1"/>
  <c r="AJ59" i="3" s="1"/>
  <c r="E59" i="3"/>
  <c r="G57" i="3"/>
  <c r="H57" i="3" s="1"/>
  <c r="I57" i="3" s="1"/>
  <c r="J57" i="3" s="1"/>
  <c r="K57" i="3" s="1"/>
  <c r="L57" i="3" s="1"/>
  <c r="M57" i="3" s="1"/>
  <c r="N57" i="3" s="1"/>
  <c r="O57" i="3" s="1"/>
  <c r="P57" i="3" s="1"/>
  <c r="Q57" i="3" s="1"/>
  <c r="R57" i="3" s="1"/>
  <c r="S57" i="3" s="1"/>
  <c r="T57" i="3" s="1"/>
  <c r="U57" i="3" s="1"/>
  <c r="V57" i="3" s="1"/>
  <c r="W57" i="3" s="1"/>
  <c r="X57" i="3" s="1"/>
  <c r="Y57" i="3" s="1"/>
  <c r="Z57" i="3" s="1"/>
  <c r="AA57" i="3" s="1"/>
  <c r="AB57" i="3" s="1"/>
  <c r="AC57" i="3" s="1"/>
  <c r="AD57" i="3" s="1"/>
  <c r="AE57" i="3" s="1"/>
  <c r="AF57" i="3" s="1"/>
  <c r="AG57" i="3" s="1"/>
  <c r="AH57" i="3" s="1"/>
  <c r="AI57" i="3" s="1"/>
  <c r="AJ57" i="3" s="1"/>
  <c r="E57" i="3"/>
  <c r="G55" i="3"/>
  <c r="H55" i="3" s="1"/>
  <c r="I55" i="3" s="1"/>
  <c r="J55" i="3" s="1"/>
  <c r="K55" i="3" s="1"/>
  <c r="L55" i="3" s="1"/>
  <c r="M55" i="3" s="1"/>
  <c r="N55" i="3" s="1"/>
  <c r="O55" i="3" s="1"/>
  <c r="P55" i="3" s="1"/>
  <c r="Q55" i="3" s="1"/>
  <c r="R55" i="3" s="1"/>
  <c r="S55" i="3" s="1"/>
  <c r="T55" i="3" s="1"/>
  <c r="U55" i="3" s="1"/>
  <c r="V55" i="3" s="1"/>
  <c r="W55" i="3" s="1"/>
  <c r="X55" i="3" s="1"/>
  <c r="Y55" i="3" s="1"/>
  <c r="Z55" i="3" s="1"/>
  <c r="AA55" i="3" s="1"/>
  <c r="AB55" i="3" s="1"/>
  <c r="AC55" i="3" s="1"/>
  <c r="AD55" i="3" s="1"/>
  <c r="AE55" i="3" s="1"/>
  <c r="AF55" i="3" s="1"/>
  <c r="AG55" i="3" s="1"/>
  <c r="AH55" i="3" s="1"/>
  <c r="AI55" i="3" s="1"/>
  <c r="AJ55" i="3" s="1"/>
  <c r="E55" i="3"/>
  <c r="G53" i="3"/>
  <c r="H53" i="3" s="1"/>
  <c r="I53" i="3" s="1"/>
  <c r="J53" i="3" s="1"/>
  <c r="K53" i="3" s="1"/>
  <c r="L53" i="3" s="1"/>
  <c r="M53" i="3" s="1"/>
  <c r="N53" i="3" s="1"/>
  <c r="O53" i="3" s="1"/>
  <c r="P53" i="3" s="1"/>
  <c r="Q53" i="3" s="1"/>
  <c r="R53" i="3" s="1"/>
  <c r="S53" i="3" s="1"/>
  <c r="T53" i="3" s="1"/>
  <c r="U53" i="3" s="1"/>
  <c r="V53" i="3" s="1"/>
  <c r="W53" i="3" s="1"/>
  <c r="X53" i="3" s="1"/>
  <c r="Y53" i="3" s="1"/>
  <c r="Z53" i="3" s="1"/>
  <c r="AA53" i="3" s="1"/>
  <c r="AB53" i="3" s="1"/>
  <c r="AC53" i="3" s="1"/>
  <c r="AD53" i="3" s="1"/>
  <c r="AE53" i="3" s="1"/>
  <c r="AF53" i="3" s="1"/>
  <c r="AG53" i="3" s="1"/>
  <c r="AH53" i="3" s="1"/>
  <c r="AI53" i="3" s="1"/>
  <c r="AJ53" i="3" s="1"/>
  <c r="E53" i="3"/>
  <c r="G51" i="3"/>
  <c r="G52" i="3" s="1"/>
  <c r="G49" i="3"/>
  <c r="H49" i="3" s="1"/>
  <c r="I49" i="3" s="1"/>
  <c r="J49" i="3" s="1"/>
  <c r="K49" i="3" s="1"/>
  <c r="L49" i="3" s="1"/>
  <c r="M49" i="3" s="1"/>
  <c r="N49" i="3" s="1"/>
  <c r="O49" i="3" s="1"/>
  <c r="P49" i="3" s="1"/>
  <c r="Q49" i="3" s="1"/>
  <c r="R49" i="3" s="1"/>
  <c r="S49" i="3" s="1"/>
  <c r="T49" i="3" s="1"/>
  <c r="U49" i="3" s="1"/>
  <c r="V49" i="3" s="1"/>
  <c r="W49" i="3" s="1"/>
  <c r="X49" i="3" s="1"/>
  <c r="Y49" i="3" s="1"/>
  <c r="Z49" i="3" s="1"/>
  <c r="AA49" i="3" s="1"/>
  <c r="AB49" i="3" s="1"/>
  <c r="AC49" i="3" s="1"/>
  <c r="AD49" i="3" s="1"/>
  <c r="AE49" i="3" s="1"/>
  <c r="AF49" i="3" s="1"/>
  <c r="AG49" i="3" s="1"/>
  <c r="AH49" i="3" s="1"/>
  <c r="AI49" i="3" s="1"/>
  <c r="AJ49" i="3" s="1"/>
  <c r="E49" i="3"/>
  <c r="G47" i="3"/>
  <c r="H47" i="3" s="1"/>
  <c r="I47" i="3" s="1"/>
  <c r="J47" i="3" s="1"/>
  <c r="K47" i="3" s="1"/>
  <c r="L47" i="3" s="1"/>
  <c r="M47" i="3" s="1"/>
  <c r="N47" i="3" s="1"/>
  <c r="O47" i="3" s="1"/>
  <c r="P47" i="3" s="1"/>
  <c r="Q47" i="3" s="1"/>
  <c r="R47" i="3" s="1"/>
  <c r="S47" i="3" s="1"/>
  <c r="T47" i="3" s="1"/>
  <c r="U47" i="3" s="1"/>
  <c r="V47" i="3" s="1"/>
  <c r="W47" i="3" s="1"/>
  <c r="X47" i="3" s="1"/>
  <c r="Y47" i="3" s="1"/>
  <c r="Z47" i="3" s="1"/>
  <c r="AA47" i="3" s="1"/>
  <c r="AB47" i="3" s="1"/>
  <c r="AC47" i="3" s="1"/>
  <c r="AD47" i="3" s="1"/>
  <c r="AE47" i="3" s="1"/>
  <c r="AF47" i="3" s="1"/>
  <c r="AG47" i="3" s="1"/>
  <c r="AH47" i="3" s="1"/>
  <c r="AI47" i="3" s="1"/>
  <c r="AJ47" i="3" s="1"/>
  <c r="E47" i="3"/>
  <c r="G45" i="3"/>
  <c r="H45" i="3" s="1"/>
  <c r="I45" i="3" s="1"/>
  <c r="J45" i="3" s="1"/>
  <c r="K45" i="3" s="1"/>
  <c r="L45" i="3" s="1"/>
  <c r="M45" i="3" s="1"/>
  <c r="N45" i="3" s="1"/>
  <c r="O45" i="3" s="1"/>
  <c r="P45" i="3" s="1"/>
  <c r="Q45" i="3" s="1"/>
  <c r="R45" i="3" s="1"/>
  <c r="S45" i="3" s="1"/>
  <c r="T45" i="3" s="1"/>
  <c r="U45" i="3" s="1"/>
  <c r="V45" i="3" s="1"/>
  <c r="W45" i="3" s="1"/>
  <c r="X45" i="3" s="1"/>
  <c r="Y45" i="3" s="1"/>
  <c r="Z45" i="3" s="1"/>
  <c r="AA45" i="3" s="1"/>
  <c r="AB45" i="3" s="1"/>
  <c r="AC45" i="3" s="1"/>
  <c r="AD45" i="3" s="1"/>
  <c r="AE45" i="3" s="1"/>
  <c r="AF45" i="3" s="1"/>
  <c r="AG45" i="3" s="1"/>
  <c r="AH45" i="3" s="1"/>
  <c r="AI45" i="3" s="1"/>
  <c r="AJ45" i="3" s="1"/>
  <c r="E45" i="3"/>
  <c r="G43" i="3"/>
  <c r="H43" i="3" s="1"/>
  <c r="I43" i="3" s="1"/>
  <c r="J43" i="3" s="1"/>
  <c r="K43" i="3" s="1"/>
  <c r="L43" i="3" s="1"/>
  <c r="M43" i="3" s="1"/>
  <c r="N43" i="3" s="1"/>
  <c r="O43" i="3" s="1"/>
  <c r="P43" i="3" s="1"/>
  <c r="Q43" i="3" s="1"/>
  <c r="R43" i="3" s="1"/>
  <c r="S43" i="3" s="1"/>
  <c r="T43" i="3" s="1"/>
  <c r="U43" i="3" s="1"/>
  <c r="V43" i="3" s="1"/>
  <c r="W43" i="3" s="1"/>
  <c r="X43" i="3" s="1"/>
  <c r="Y43" i="3" s="1"/>
  <c r="Z43" i="3" s="1"/>
  <c r="AA43" i="3" s="1"/>
  <c r="AB43" i="3" s="1"/>
  <c r="AC43" i="3" s="1"/>
  <c r="AD43" i="3" s="1"/>
  <c r="AE43" i="3" s="1"/>
  <c r="AF43" i="3" s="1"/>
  <c r="AG43" i="3" s="1"/>
  <c r="AH43" i="3" s="1"/>
  <c r="AI43" i="3" s="1"/>
  <c r="AJ43" i="3" s="1"/>
  <c r="E43" i="3"/>
  <c r="G41" i="3"/>
  <c r="H41" i="3" s="1"/>
  <c r="I41" i="3" s="1"/>
  <c r="J41" i="3" s="1"/>
  <c r="K41" i="3" s="1"/>
  <c r="L41" i="3" s="1"/>
  <c r="M41" i="3" s="1"/>
  <c r="N41" i="3" s="1"/>
  <c r="O41" i="3" s="1"/>
  <c r="P41" i="3" s="1"/>
  <c r="Q41" i="3" s="1"/>
  <c r="R41" i="3" s="1"/>
  <c r="S41" i="3" s="1"/>
  <c r="T41" i="3" s="1"/>
  <c r="U41" i="3" s="1"/>
  <c r="V41" i="3" s="1"/>
  <c r="W41" i="3" s="1"/>
  <c r="X41" i="3" s="1"/>
  <c r="Y41" i="3" s="1"/>
  <c r="Z41" i="3" s="1"/>
  <c r="AA41" i="3" s="1"/>
  <c r="AB41" i="3" s="1"/>
  <c r="AC41" i="3" s="1"/>
  <c r="AD41" i="3" s="1"/>
  <c r="AE41" i="3" s="1"/>
  <c r="AF41" i="3" s="1"/>
  <c r="AG41" i="3" s="1"/>
  <c r="AH41" i="3" s="1"/>
  <c r="AI41" i="3" s="1"/>
  <c r="AJ41" i="3" s="1"/>
  <c r="E41" i="3"/>
  <c r="G39" i="3"/>
  <c r="H39" i="3" s="1"/>
  <c r="I39" i="3" s="1"/>
  <c r="J39" i="3" s="1"/>
  <c r="K39" i="3" s="1"/>
  <c r="L39" i="3" s="1"/>
  <c r="M39" i="3" s="1"/>
  <c r="N39" i="3" s="1"/>
  <c r="O39" i="3" s="1"/>
  <c r="P39" i="3" s="1"/>
  <c r="Q39" i="3" s="1"/>
  <c r="R39" i="3" s="1"/>
  <c r="S39" i="3" s="1"/>
  <c r="T39" i="3" s="1"/>
  <c r="U39" i="3" s="1"/>
  <c r="V39" i="3" s="1"/>
  <c r="W39" i="3" s="1"/>
  <c r="X39" i="3" s="1"/>
  <c r="Y39" i="3" s="1"/>
  <c r="Z39" i="3" s="1"/>
  <c r="AA39" i="3" s="1"/>
  <c r="AB39" i="3" s="1"/>
  <c r="AC39" i="3" s="1"/>
  <c r="AD39" i="3" s="1"/>
  <c r="AE39" i="3" s="1"/>
  <c r="AF39" i="3" s="1"/>
  <c r="AG39" i="3" s="1"/>
  <c r="AH39" i="3" s="1"/>
  <c r="AI39" i="3" s="1"/>
  <c r="AJ39" i="3" s="1"/>
  <c r="G37" i="3"/>
  <c r="H37" i="3" s="1"/>
  <c r="I37" i="3" s="1"/>
  <c r="J37" i="3" s="1"/>
  <c r="K37" i="3" s="1"/>
  <c r="L37" i="3" s="1"/>
  <c r="M37" i="3" s="1"/>
  <c r="N37" i="3" s="1"/>
  <c r="O37" i="3" s="1"/>
  <c r="P37" i="3" s="1"/>
  <c r="Q37" i="3" s="1"/>
  <c r="R37" i="3" s="1"/>
  <c r="S37" i="3" s="1"/>
  <c r="T37" i="3" s="1"/>
  <c r="U37" i="3" s="1"/>
  <c r="V37" i="3" s="1"/>
  <c r="W37" i="3" s="1"/>
  <c r="X37" i="3" s="1"/>
  <c r="Y37" i="3" s="1"/>
  <c r="Z37" i="3" s="1"/>
  <c r="AA37" i="3" s="1"/>
  <c r="AB37" i="3" s="1"/>
  <c r="AC37" i="3" s="1"/>
  <c r="AD37" i="3" s="1"/>
  <c r="AE37" i="3" s="1"/>
  <c r="AF37" i="3" s="1"/>
  <c r="AG37" i="3" s="1"/>
  <c r="AH37" i="3" s="1"/>
  <c r="AI37" i="3" s="1"/>
  <c r="AJ37" i="3" s="1"/>
  <c r="E37" i="3"/>
  <c r="G35" i="3"/>
  <c r="H35" i="3" s="1"/>
  <c r="I35" i="3" s="1"/>
  <c r="J35" i="3" s="1"/>
  <c r="K35" i="3" s="1"/>
  <c r="L35" i="3" s="1"/>
  <c r="M35" i="3" s="1"/>
  <c r="N35" i="3" s="1"/>
  <c r="O35" i="3" s="1"/>
  <c r="P35" i="3" s="1"/>
  <c r="Q35" i="3" s="1"/>
  <c r="R35" i="3" s="1"/>
  <c r="S35" i="3" s="1"/>
  <c r="T35" i="3" s="1"/>
  <c r="U35" i="3" s="1"/>
  <c r="V35" i="3" s="1"/>
  <c r="W35" i="3" s="1"/>
  <c r="X35" i="3" s="1"/>
  <c r="Y35" i="3" s="1"/>
  <c r="Z35" i="3" s="1"/>
  <c r="AA35" i="3" s="1"/>
  <c r="AB35" i="3" s="1"/>
  <c r="AC35" i="3" s="1"/>
  <c r="AD35" i="3" s="1"/>
  <c r="AE35" i="3" s="1"/>
  <c r="AF35" i="3" s="1"/>
  <c r="AG35" i="3" s="1"/>
  <c r="AH35" i="3" s="1"/>
  <c r="AI35" i="3" s="1"/>
  <c r="AJ35" i="3" s="1"/>
  <c r="E35" i="3"/>
  <c r="G33" i="3"/>
  <c r="H33" i="3" s="1"/>
  <c r="I33" i="3" s="1"/>
  <c r="J33" i="3" s="1"/>
  <c r="K33" i="3" s="1"/>
  <c r="L33" i="3" s="1"/>
  <c r="M33" i="3" s="1"/>
  <c r="N33" i="3" s="1"/>
  <c r="O33" i="3" s="1"/>
  <c r="P33" i="3" s="1"/>
  <c r="Q33" i="3" s="1"/>
  <c r="R33" i="3" s="1"/>
  <c r="S33" i="3" s="1"/>
  <c r="T33" i="3" s="1"/>
  <c r="U33" i="3" s="1"/>
  <c r="V33" i="3" s="1"/>
  <c r="W33" i="3" s="1"/>
  <c r="X33" i="3" s="1"/>
  <c r="Y33" i="3" s="1"/>
  <c r="Z33" i="3" s="1"/>
  <c r="AA33" i="3" s="1"/>
  <c r="AB33" i="3" s="1"/>
  <c r="AC33" i="3" s="1"/>
  <c r="AD33" i="3" s="1"/>
  <c r="AE33" i="3" s="1"/>
  <c r="AF33" i="3" s="1"/>
  <c r="AG33" i="3" s="1"/>
  <c r="AH33" i="3" s="1"/>
  <c r="AI33" i="3" s="1"/>
  <c r="AJ33" i="3" s="1"/>
  <c r="E33" i="3"/>
  <c r="G31" i="3"/>
  <c r="H31" i="3" s="1"/>
  <c r="I31" i="3" s="1"/>
  <c r="J31" i="3" s="1"/>
  <c r="K31" i="3" s="1"/>
  <c r="L31" i="3" s="1"/>
  <c r="M31" i="3" s="1"/>
  <c r="N31" i="3" s="1"/>
  <c r="O31" i="3" s="1"/>
  <c r="P31" i="3" s="1"/>
  <c r="Q31" i="3" s="1"/>
  <c r="R31" i="3" s="1"/>
  <c r="S31" i="3" s="1"/>
  <c r="T31" i="3" s="1"/>
  <c r="U31" i="3" s="1"/>
  <c r="V31" i="3" s="1"/>
  <c r="W31" i="3" s="1"/>
  <c r="X31" i="3" s="1"/>
  <c r="Y31" i="3" s="1"/>
  <c r="Z31" i="3" s="1"/>
  <c r="AA31" i="3" s="1"/>
  <c r="AB31" i="3" s="1"/>
  <c r="AC31" i="3" s="1"/>
  <c r="AD31" i="3" s="1"/>
  <c r="AE31" i="3" s="1"/>
  <c r="AF31" i="3" s="1"/>
  <c r="AG31" i="3" s="1"/>
  <c r="AH31" i="3" s="1"/>
  <c r="AI31" i="3" s="1"/>
  <c r="AJ31" i="3" s="1"/>
  <c r="E31" i="3"/>
  <c r="G29" i="3"/>
  <c r="H29" i="3" s="1"/>
  <c r="I29" i="3" s="1"/>
  <c r="J29" i="3" s="1"/>
  <c r="K29" i="3" s="1"/>
  <c r="L29" i="3" s="1"/>
  <c r="M29" i="3" s="1"/>
  <c r="N29" i="3" s="1"/>
  <c r="O29" i="3" s="1"/>
  <c r="P29" i="3" s="1"/>
  <c r="Q29" i="3" s="1"/>
  <c r="R29" i="3" s="1"/>
  <c r="S29" i="3" s="1"/>
  <c r="T29" i="3" s="1"/>
  <c r="U29" i="3" s="1"/>
  <c r="V29" i="3" s="1"/>
  <c r="W29" i="3" s="1"/>
  <c r="X29" i="3" s="1"/>
  <c r="Y29" i="3" s="1"/>
  <c r="Z29" i="3" s="1"/>
  <c r="AA29" i="3" s="1"/>
  <c r="AB29" i="3" s="1"/>
  <c r="AC29" i="3" s="1"/>
  <c r="AD29" i="3" s="1"/>
  <c r="AE29" i="3" s="1"/>
  <c r="AF29" i="3" s="1"/>
  <c r="AG29" i="3" s="1"/>
  <c r="AH29" i="3" s="1"/>
  <c r="AI29" i="3" s="1"/>
  <c r="AJ29" i="3" s="1"/>
  <c r="E29" i="3"/>
  <c r="AL27" i="3"/>
  <c r="AK27" i="3"/>
  <c r="G27" i="3"/>
  <c r="H27" i="3" s="1"/>
  <c r="I27" i="3" s="1"/>
  <c r="J27" i="3" s="1"/>
  <c r="K27" i="3" s="1"/>
  <c r="L27" i="3" s="1"/>
  <c r="M27" i="3" s="1"/>
  <c r="N27" i="3" s="1"/>
  <c r="O27" i="3" s="1"/>
  <c r="P27" i="3" s="1"/>
  <c r="Q27" i="3" s="1"/>
  <c r="R27" i="3" s="1"/>
  <c r="S27" i="3" s="1"/>
  <c r="T27" i="3" s="1"/>
  <c r="U27" i="3" s="1"/>
  <c r="V27" i="3" s="1"/>
  <c r="W27" i="3" s="1"/>
  <c r="X27" i="3" s="1"/>
  <c r="Y27" i="3" s="1"/>
  <c r="Z27" i="3" s="1"/>
  <c r="AA27" i="3" s="1"/>
  <c r="AB27" i="3" s="1"/>
  <c r="AC27" i="3" s="1"/>
  <c r="AD27" i="3" s="1"/>
  <c r="AE27" i="3" s="1"/>
  <c r="AF27" i="3" s="1"/>
  <c r="AG27" i="3" s="1"/>
  <c r="AH27" i="3" s="1"/>
  <c r="AI27" i="3" s="1"/>
  <c r="AJ27" i="3" s="1"/>
  <c r="E27" i="3"/>
  <c r="AL25" i="3"/>
  <c r="AK25" i="3"/>
  <c r="G25" i="3"/>
  <c r="H25" i="3" s="1"/>
  <c r="I25" i="3" s="1"/>
  <c r="J25" i="3" s="1"/>
  <c r="K25" i="3" s="1"/>
  <c r="L25" i="3" s="1"/>
  <c r="M25" i="3" s="1"/>
  <c r="N25" i="3" s="1"/>
  <c r="O25" i="3" s="1"/>
  <c r="P25" i="3" s="1"/>
  <c r="Q25" i="3" s="1"/>
  <c r="R25" i="3" s="1"/>
  <c r="S25" i="3" s="1"/>
  <c r="T25" i="3" s="1"/>
  <c r="U25" i="3" s="1"/>
  <c r="V25" i="3" s="1"/>
  <c r="W25" i="3" s="1"/>
  <c r="X25" i="3" s="1"/>
  <c r="Y25" i="3" s="1"/>
  <c r="Z25" i="3" s="1"/>
  <c r="AA25" i="3" s="1"/>
  <c r="AB25" i="3" s="1"/>
  <c r="AC25" i="3" s="1"/>
  <c r="AD25" i="3" s="1"/>
  <c r="AE25" i="3" s="1"/>
  <c r="AF25" i="3" s="1"/>
  <c r="AG25" i="3" s="1"/>
  <c r="AH25" i="3" s="1"/>
  <c r="AI25" i="3" s="1"/>
  <c r="AJ25" i="3" s="1"/>
  <c r="E25" i="3"/>
  <c r="G23" i="3"/>
  <c r="H23" i="3" s="1"/>
  <c r="I23" i="3" s="1"/>
  <c r="J23" i="3" s="1"/>
  <c r="K23" i="3" s="1"/>
  <c r="L23" i="3" s="1"/>
  <c r="M23" i="3" s="1"/>
  <c r="N23" i="3" s="1"/>
  <c r="O23" i="3" s="1"/>
  <c r="P23" i="3" s="1"/>
  <c r="Q23" i="3" s="1"/>
  <c r="R23" i="3" s="1"/>
  <c r="S23" i="3" s="1"/>
  <c r="T23" i="3" s="1"/>
  <c r="U23" i="3" s="1"/>
  <c r="V23" i="3" s="1"/>
  <c r="W23" i="3" s="1"/>
  <c r="X23" i="3" s="1"/>
  <c r="Y23" i="3" s="1"/>
  <c r="Z23" i="3" s="1"/>
  <c r="AA23" i="3" s="1"/>
  <c r="AB23" i="3" s="1"/>
  <c r="AC23" i="3" s="1"/>
  <c r="AD23" i="3" s="1"/>
  <c r="AE23" i="3" s="1"/>
  <c r="AF23" i="3" s="1"/>
  <c r="AG23" i="3" s="1"/>
  <c r="AH23" i="3" s="1"/>
  <c r="AI23" i="3" s="1"/>
  <c r="AJ23" i="3" s="1"/>
  <c r="E23" i="3"/>
  <c r="G21" i="3"/>
  <c r="H21" i="3" s="1"/>
  <c r="I21" i="3" s="1"/>
  <c r="J21" i="3" s="1"/>
  <c r="K21" i="3" s="1"/>
  <c r="L21" i="3" s="1"/>
  <c r="M21" i="3" s="1"/>
  <c r="N21" i="3" s="1"/>
  <c r="O21" i="3" s="1"/>
  <c r="P21" i="3" s="1"/>
  <c r="Q21" i="3" s="1"/>
  <c r="R21" i="3" s="1"/>
  <c r="S21" i="3" s="1"/>
  <c r="T21" i="3" s="1"/>
  <c r="U21" i="3" s="1"/>
  <c r="V21" i="3" s="1"/>
  <c r="W21" i="3" s="1"/>
  <c r="X21" i="3" s="1"/>
  <c r="Y21" i="3" s="1"/>
  <c r="Z21" i="3" s="1"/>
  <c r="AA21" i="3" s="1"/>
  <c r="AB21" i="3" s="1"/>
  <c r="AC21" i="3" s="1"/>
  <c r="AD21" i="3" s="1"/>
  <c r="AE21" i="3" s="1"/>
  <c r="AF21" i="3" s="1"/>
  <c r="AG21" i="3" s="1"/>
  <c r="AH21" i="3" s="1"/>
  <c r="AI21" i="3" s="1"/>
  <c r="AJ21" i="3" s="1"/>
  <c r="E21" i="3"/>
  <c r="G19" i="3"/>
  <c r="H19" i="3" s="1"/>
  <c r="I19" i="3" s="1"/>
  <c r="J19" i="3" s="1"/>
  <c r="K19" i="3" s="1"/>
  <c r="L19" i="3" s="1"/>
  <c r="M19" i="3" s="1"/>
  <c r="N19" i="3" s="1"/>
  <c r="O19" i="3" s="1"/>
  <c r="P19" i="3" s="1"/>
  <c r="Q19" i="3" s="1"/>
  <c r="R19" i="3" s="1"/>
  <c r="S19" i="3" s="1"/>
  <c r="T19" i="3" s="1"/>
  <c r="U19" i="3" s="1"/>
  <c r="V19" i="3" s="1"/>
  <c r="W19" i="3" s="1"/>
  <c r="X19" i="3" s="1"/>
  <c r="Y19" i="3" s="1"/>
  <c r="Z19" i="3" s="1"/>
  <c r="AA19" i="3" s="1"/>
  <c r="AB19" i="3" s="1"/>
  <c r="AC19" i="3" s="1"/>
  <c r="AD19" i="3" s="1"/>
  <c r="AE19" i="3" s="1"/>
  <c r="AF19" i="3" s="1"/>
  <c r="AG19" i="3" s="1"/>
  <c r="AH19" i="3" s="1"/>
  <c r="AI19" i="3" s="1"/>
  <c r="AJ19" i="3" s="1"/>
  <c r="E19" i="3"/>
  <c r="G17" i="3"/>
  <c r="H17" i="3" s="1"/>
  <c r="I17" i="3" s="1"/>
  <c r="J17" i="3" s="1"/>
  <c r="K17" i="3" s="1"/>
  <c r="L17" i="3" s="1"/>
  <c r="M17" i="3" s="1"/>
  <c r="N17" i="3" s="1"/>
  <c r="O17" i="3" s="1"/>
  <c r="P17" i="3" s="1"/>
  <c r="Q17" i="3" s="1"/>
  <c r="R17" i="3" s="1"/>
  <c r="S17" i="3" s="1"/>
  <c r="T17" i="3" s="1"/>
  <c r="U17" i="3" s="1"/>
  <c r="V17" i="3" s="1"/>
  <c r="W17" i="3" s="1"/>
  <c r="X17" i="3" s="1"/>
  <c r="Y17" i="3" s="1"/>
  <c r="Z17" i="3" s="1"/>
  <c r="AA17" i="3" s="1"/>
  <c r="AB17" i="3" s="1"/>
  <c r="AC17" i="3" s="1"/>
  <c r="AD17" i="3" s="1"/>
  <c r="AE17" i="3" s="1"/>
  <c r="AF17" i="3" s="1"/>
  <c r="AG17" i="3" s="1"/>
  <c r="AH17" i="3" s="1"/>
  <c r="AI17" i="3" s="1"/>
  <c r="AJ17" i="3" s="1"/>
  <c r="E17" i="3"/>
  <c r="G15" i="3"/>
  <c r="H15" i="3" s="1"/>
  <c r="I15" i="3" s="1"/>
  <c r="J15" i="3" s="1"/>
  <c r="K15" i="3" s="1"/>
  <c r="L15" i="3" s="1"/>
  <c r="M15" i="3" s="1"/>
  <c r="N15" i="3" s="1"/>
  <c r="O15" i="3" s="1"/>
  <c r="P15" i="3" s="1"/>
  <c r="Q15" i="3" s="1"/>
  <c r="R15" i="3" s="1"/>
  <c r="S15" i="3" s="1"/>
  <c r="T15" i="3" s="1"/>
  <c r="U15" i="3" s="1"/>
  <c r="V15" i="3" s="1"/>
  <c r="W15" i="3" s="1"/>
  <c r="X15" i="3" s="1"/>
  <c r="Y15" i="3" s="1"/>
  <c r="Z15" i="3" s="1"/>
  <c r="AA15" i="3" s="1"/>
  <c r="AB15" i="3" s="1"/>
  <c r="AC15" i="3" s="1"/>
  <c r="AD15" i="3" s="1"/>
  <c r="AE15" i="3" s="1"/>
  <c r="AF15" i="3" s="1"/>
  <c r="AG15" i="3" s="1"/>
  <c r="AH15" i="3" s="1"/>
  <c r="AI15" i="3" s="1"/>
  <c r="AJ15" i="3" s="1"/>
  <c r="E15" i="3"/>
  <c r="G13" i="3"/>
  <c r="H13" i="3" s="1"/>
  <c r="I13" i="3" s="1"/>
  <c r="J13" i="3" s="1"/>
  <c r="K13" i="3" s="1"/>
  <c r="L13" i="3" s="1"/>
  <c r="M13" i="3" s="1"/>
  <c r="N13" i="3" s="1"/>
  <c r="O13" i="3" s="1"/>
  <c r="P13" i="3" s="1"/>
  <c r="Q13" i="3" s="1"/>
  <c r="R13" i="3" s="1"/>
  <c r="S13" i="3" s="1"/>
  <c r="T13" i="3" s="1"/>
  <c r="U13" i="3" s="1"/>
  <c r="V13" i="3" s="1"/>
  <c r="W13" i="3" s="1"/>
  <c r="X13" i="3" s="1"/>
  <c r="Y13" i="3" s="1"/>
  <c r="Z13" i="3" s="1"/>
  <c r="AA13" i="3" s="1"/>
  <c r="AB13" i="3" s="1"/>
  <c r="AC13" i="3" s="1"/>
  <c r="AD13" i="3" s="1"/>
  <c r="AE13" i="3" s="1"/>
  <c r="AF13" i="3" s="1"/>
  <c r="AG13" i="3" s="1"/>
  <c r="AH13" i="3" s="1"/>
  <c r="AI13" i="3" s="1"/>
  <c r="AJ13" i="3" s="1"/>
  <c r="E13" i="3"/>
  <c r="G11" i="3"/>
  <c r="H11" i="3" s="1"/>
  <c r="I11" i="3" s="1"/>
  <c r="J11" i="3" s="1"/>
  <c r="K11" i="3" s="1"/>
  <c r="L11" i="3" s="1"/>
  <c r="M11" i="3" s="1"/>
  <c r="N11" i="3" s="1"/>
  <c r="O11" i="3" s="1"/>
  <c r="P11" i="3" s="1"/>
  <c r="Q11" i="3" s="1"/>
  <c r="R11" i="3" s="1"/>
  <c r="S11" i="3" s="1"/>
  <c r="T11" i="3" s="1"/>
  <c r="U11" i="3" s="1"/>
  <c r="V11" i="3" s="1"/>
  <c r="W11" i="3" s="1"/>
  <c r="X11" i="3" s="1"/>
  <c r="Y11" i="3" s="1"/>
  <c r="Z11" i="3" s="1"/>
  <c r="AA11" i="3" s="1"/>
  <c r="AB11" i="3" s="1"/>
  <c r="AC11" i="3" s="1"/>
  <c r="AD11" i="3" s="1"/>
  <c r="AE11" i="3" s="1"/>
  <c r="AF11" i="3" s="1"/>
  <c r="AG11" i="3" s="1"/>
  <c r="AH11" i="3" s="1"/>
  <c r="AI11" i="3" s="1"/>
  <c r="AJ11" i="3" s="1"/>
  <c r="E11" i="3"/>
  <c r="G9" i="3"/>
  <c r="H9" i="3" s="1"/>
  <c r="I9" i="3" s="1"/>
  <c r="J9" i="3" s="1"/>
  <c r="K9" i="3" s="1"/>
  <c r="L9" i="3" s="1"/>
  <c r="M9" i="3" s="1"/>
  <c r="N9" i="3" s="1"/>
  <c r="O9" i="3" s="1"/>
  <c r="P9" i="3" s="1"/>
  <c r="Q9" i="3" s="1"/>
  <c r="R9" i="3" s="1"/>
  <c r="S9" i="3" s="1"/>
  <c r="T9" i="3" s="1"/>
  <c r="U9" i="3" s="1"/>
  <c r="V9" i="3" s="1"/>
  <c r="W9" i="3" s="1"/>
  <c r="X9" i="3" s="1"/>
  <c r="Y9" i="3" s="1"/>
  <c r="Z9" i="3" s="1"/>
  <c r="AA9" i="3" s="1"/>
  <c r="AB9" i="3" s="1"/>
  <c r="AC9" i="3" s="1"/>
  <c r="AD9" i="3" s="1"/>
  <c r="AE9" i="3" s="1"/>
  <c r="AF9" i="3" s="1"/>
  <c r="AG9" i="3" s="1"/>
  <c r="AH9" i="3" s="1"/>
  <c r="AI9" i="3" s="1"/>
  <c r="AJ9" i="3" s="1"/>
  <c r="E9" i="3"/>
  <c r="G7" i="3"/>
  <c r="H7" i="3" s="1"/>
  <c r="I7" i="3" s="1"/>
  <c r="J7" i="3" s="1"/>
  <c r="K7" i="3" s="1"/>
  <c r="L7" i="3" s="1"/>
  <c r="M7" i="3" s="1"/>
  <c r="N7" i="3" s="1"/>
  <c r="O7" i="3" s="1"/>
  <c r="P7" i="3" s="1"/>
  <c r="Q7" i="3" s="1"/>
  <c r="R7" i="3" s="1"/>
  <c r="S7" i="3" s="1"/>
  <c r="T7" i="3" s="1"/>
  <c r="U7" i="3" s="1"/>
  <c r="V7" i="3" s="1"/>
  <c r="W7" i="3" s="1"/>
  <c r="X7" i="3" s="1"/>
  <c r="Y7" i="3" s="1"/>
  <c r="Z7" i="3" s="1"/>
  <c r="AA7" i="3" s="1"/>
  <c r="AB7" i="3" s="1"/>
  <c r="AC7" i="3" s="1"/>
  <c r="AD7" i="3" s="1"/>
  <c r="AE7" i="3" s="1"/>
  <c r="AF7" i="3" s="1"/>
  <c r="AG7" i="3" s="1"/>
  <c r="AH7" i="3" s="1"/>
  <c r="AI7" i="3" s="1"/>
  <c r="AJ7" i="3" s="1"/>
  <c r="E7" i="3"/>
  <c r="G5" i="3"/>
  <c r="H5" i="3" s="1"/>
  <c r="I5" i="3" s="1"/>
  <c r="J5" i="3" s="1"/>
  <c r="K5" i="3" s="1"/>
  <c r="L5" i="3" s="1"/>
  <c r="M5" i="3" s="1"/>
  <c r="N5" i="3" s="1"/>
  <c r="O5" i="3" s="1"/>
  <c r="P5" i="3" s="1"/>
  <c r="Q5" i="3" s="1"/>
  <c r="R5" i="3" s="1"/>
  <c r="S5" i="3" s="1"/>
  <c r="T5" i="3" s="1"/>
  <c r="U5" i="3" s="1"/>
  <c r="V5" i="3" s="1"/>
  <c r="W5" i="3" s="1"/>
  <c r="X5" i="3" s="1"/>
  <c r="Y5" i="3" s="1"/>
  <c r="Z5" i="3" s="1"/>
  <c r="AA5" i="3" s="1"/>
  <c r="AB5" i="3" s="1"/>
  <c r="AC5" i="3" s="1"/>
  <c r="AD5" i="3" s="1"/>
  <c r="AE5" i="3" s="1"/>
  <c r="AF5" i="3" s="1"/>
  <c r="AG5" i="3" s="1"/>
  <c r="AH5" i="3" s="1"/>
  <c r="AI5" i="3" s="1"/>
  <c r="AJ5" i="3" s="1"/>
  <c r="E5" i="3"/>
  <c r="G3" i="3"/>
  <c r="F1" i="3"/>
  <c r="G12" i="3" l="1"/>
  <c r="G20" i="3"/>
  <c r="G44" i="3"/>
  <c r="H44" i="3" s="1"/>
  <c r="I44" i="3" s="1"/>
  <c r="J44" i="3" s="1"/>
  <c r="K44" i="3" s="1"/>
  <c r="L44" i="3" s="1"/>
  <c r="M44" i="3" s="1"/>
  <c r="N44" i="3" s="1"/>
  <c r="O44" i="3" s="1"/>
  <c r="P44" i="3" s="1"/>
  <c r="Q44" i="3" s="1"/>
  <c r="R44" i="3" s="1"/>
  <c r="S44" i="3" s="1"/>
  <c r="T44" i="3" s="1"/>
  <c r="U44" i="3" s="1"/>
  <c r="V44" i="3" s="1"/>
  <c r="W44" i="3" s="1"/>
  <c r="X44" i="3" s="1"/>
  <c r="Y44" i="3" s="1"/>
  <c r="Z44" i="3" s="1"/>
  <c r="AA44" i="3" s="1"/>
  <c r="AB44" i="3" s="1"/>
  <c r="AC44" i="3" s="1"/>
  <c r="AD44" i="3" s="1"/>
  <c r="AE44" i="3" s="1"/>
  <c r="AF44" i="3" s="1"/>
  <c r="AG44" i="3" s="1"/>
  <c r="AH44" i="3" s="1"/>
  <c r="AI44" i="3" s="1"/>
  <c r="AJ44" i="3" s="1"/>
  <c r="AK44" i="3" s="1"/>
  <c r="AL44" i="3" s="1"/>
  <c r="G26" i="3"/>
  <c r="H26" i="3" s="1"/>
  <c r="I26" i="3" s="1"/>
  <c r="J26" i="3" s="1"/>
  <c r="K26" i="3" s="1"/>
  <c r="L26" i="3" s="1"/>
  <c r="M26" i="3" s="1"/>
  <c r="N26" i="3" s="1"/>
  <c r="O26" i="3" s="1"/>
  <c r="P26" i="3" s="1"/>
  <c r="Q26" i="3" s="1"/>
  <c r="R26" i="3" s="1"/>
  <c r="S26" i="3" s="1"/>
  <c r="T26" i="3" s="1"/>
  <c r="U26" i="3" s="1"/>
  <c r="V26" i="3" s="1"/>
  <c r="W26" i="3" s="1"/>
  <c r="X26" i="3" s="1"/>
  <c r="Y26" i="3" s="1"/>
  <c r="Z26" i="3" s="1"/>
  <c r="AA26" i="3" s="1"/>
  <c r="AB26" i="3" s="1"/>
  <c r="AC26" i="3" s="1"/>
  <c r="AD26" i="3" s="1"/>
  <c r="AE26" i="3" s="1"/>
  <c r="AF26" i="3" s="1"/>
  <c r="AG26" i="3" s="1"/>
  <c r="AH26" i="3" s="1"/>
  <c r="AI26" i="3" s="1"/>
  <c r="AJ26" i="3" s="1"/>
  <c r="AK26" i="3" s="1"/>
  <c r="AL26" i="3" s="1"/>
  <c r="G28" i="3"/>
  <c r="H28" i="3" s="1"/>
  <c r="I28" i="3" s="1"/>
  <c r="G34" i="3"/>
  <c r="G74" i="3"/>
  <c r="H74" i="3" s="1"/>
  <c r="I74" i="3" s="1"/>
  <c r="J74" i="3" s="1"/>
  <c r="K74" i="3" s="1"/>
  <c r="L74" i="3" s="1"/>
  <c r="M74" i="3" s="1"/>
  <c r="N74" i="3" s="1"/>
  <c r="O74" i="3" s="1"/>
  <c r="P74" i="3" s="1"/>
  <c r="Q74" i="3" s="1"/>
  <c r="R74" i="3" s="1"/>
  <c r="S74" i="3" s="1"/>
  <c r="T74" i="3" s="1"/>
  <c r="U74" i="3" s="1"/>
  <c r="V74" i="3" s="1"/>
  <c r="W74" i="3" s="1"/>
  <c r="X74" i="3" s="1"/>
  <c r="Y74" i="3" s="1"/>
  <c r="Z74" i="3" s="1"/>
  <c r="AA74" i="3" s="1"/>
  <c r="AB74" i="3" s="1"/>
  <c r="AC74" i="3" s="1"/>
  <c r="AD74" i="3" s="1"/>
  <c r="AE74" i="3" s="1"/>
  <c r="AF74" i="3" s="1"/>
  <c r="AG74" i="3" s="1"/>
  <c r="AH74" i="3" s="1"/>
  <c r="AI74" i="3" s="1"/>
  <c r="AJ74" i="3" s="1"/>
  <c r="AK74" i="3" s="1"/>
  <c r="AL74" i="3" s="1"/>
  <c r="H3" i="3"/>
  <c r="I3" i="3" s="1"/>
  <c r="J3" i="3" s="1"/>
  <c r="G4" i="3"/>
  <c r="G32" i="3"/>
  <c r="G36" i="3"/>
  <c r="G46" i="3"/>
  <c r="G58" i="3"/>
  <c r="H58" i="3" s="1"/>
  <c r="I58" i="3" s="1"/>
  <c r="J58" i="3" s="1"/>
  <c r="K58" i="3" s="1"/>
  <c r="L58" i="3" s="1"/>
  <c r="M58" i="3" s="1"/>
  <c r="N58" i="3" s="1"/>
  <c r="O58" i="3" s="1"/>
  <c r="P58" i="3" s="1"/>
  <c r="Q58" i="3" s="1"/>
  <c r="R58" i="3" s="1"/>
  <c r="S58" i="3" s="1"/>
  <c r="T58" i="3" s="1"/>
  <c r="U58" i="3" s="1"/>
  <c r="V58" i="3" s="1"/>
  <c r="W58" i="3" s="1"/>
  <c r="X58" i="3" s="1"/>
  <c r="Y58" i="3" s="1"/>
  <c r="Z58" i="3" s="1"/>
  <c r="AA58" i="3" s="1"/>
  <c r="AB58" i="3" s="1"/>
  <c r="AC58" i="3" s="1"/>
  <c r="AD58" i="3" s="1"/>
  <c r="AE58" i="3" s="1"/>
  <c r="AF58" i="3" s="1"/>
  <c r="AG58" i="3" s="1"/>
  <c r="AH58" i="3" s="1"/>
  <c r="AI58" i="3" s="1"/>
  <c r="AJ58" i="3" s="1"/>
  <c r="AK58" i="3" s="1"/>
  <c r="AL58" i="3" s="1"/>
  <c r="G62" i="3"/>
  <c r="H62" i="3" s="1"/>
  <c r="I62" i="3" s="1"/>
  <c r="J62" i="3" s="1"/>
  <c r="K62" i="3" s="1"/>
  <c r="L62" i="3" s="1"/>
  <c r="M62" i="3" s="1"/>
  <c r="N62" i="3" s="1"/>
  <c r="O62" i="3" s="1"/>
  <c r="P62" i="3" s="1"/>
  <c r="Q62" i="3" s="1"/>
  <c r="R62" i="3" s="1"/>
  <c r="S62" i="3" s="1"/>
  <c r="T62" i="3" s="1"/>
  <c r="U62" i="3" s="1"/>
  <c r="V62" i="3" s="1"/>
  <c r="W62" i="3" s="1"/>
  <c r="X62" i="3" s="1"/>
  <c r="Y62" i="3" s="1"/>
  <c r="Z62" i="3" s="1"/>
  <c r="AA62" i="3" s="1"/>
  <c r="AB62" i="3" s="1"/>
  <c r="AC62" i="3" s="1"/>
  <c r="AD62" i="3" s="1"/>
  <c r="AE62" i="3" s="1"/>
  <c r="AF62" i="3" s="1"/>
  <c r="AG62" i="3" s="1"/>
  <c r="AH62" i="3" s="1"/>
  <c r="AI62" i="3" s="1"/>
  <c r="AJ62" i="3" s="1"/>
  <c r="AK62" i="3" s="1"/>
  <c r="AL62" i="3" s="1"/>
  <c r="G88" i="3"/>
  <c r="H88" i="3" s="1"/>
  <c r="I88" i="3" s="1"/>
  <c r="J88" i="3" s="1"/>
  <c r="K88" i="3" s="1"/>
  <c r="L88" i="3" s="1"/>
  <c r="M88" i="3" s="1"/>
  <c r="N88" i="3" s="1"/>
  <c r="O88" i="3" s="1"/>
  <c r="P88" i="3" s="1"/>
  <c r="Q88" i="3" s="1"/>
  <c r="R88" i="3" s="1"/>
  <c r="S88" i="3" s="1"/>
  <c r="T88" i="3" s="1"/>
  <c r="U88" i="3" s="1"/>
  <c r="V88" i="3" s="1"/>
  <c r="W88" i="3" s="1"/>
  <c r="X88" i="3" s="1"/>
  <c r="Y88" i="3" s="1"/>
  <c r="Z88" i="3" s="1"/>
  <c r="AA88" i="3" s="1"/>
  <c r="AB88" i="3" s="1"/>
  <c r="AC88" i="3" s="1"/>
  <c r="AD88" i="3" s="1"/>
  <c r="AE88" i="3" s="1"/>
  <c r="AF88" i="3" s="1"/>
  <c r="AG88" i="3" s="1"/>
  <c r="AH88" i="3" s="1"/>
  <c r="AI88" i="3" s="1"/>
  <c r="AJ88" i="3" s="1"/>
  <c r="AK88" i="3" s="1"/>
  <c r="AL88" i="3" s="1"/>
  <c r="G64" i="3"/>
  <c r="H64" i="3" s="1"/>
  <c r="I64" i="3" s="1"/>
  <c r="J64" i="3" s="1"/>
  <c r="K64" i="3" s="1"/>
  <c r="L64" i="3" s="1"/>
  <c r="M64" i="3" s="1"/>
  <c r="N64" i="3" s="1"/>
  <c r="O64" i="3" s="1"/>
  <c r="P64" i="3" s="1"/>
  <c r="Q64" i="3" s="1"/>
  <c r="R64" i="3" s="1"/>
  <c r="S64" i="3" s="1"/>
  <c r="T64" i="3" s="1"/>
  <c r="U64" i="3" s="1"/>
  <c r="V64" i="3" s="1"/>
  <c r="W64" i="3" s="1"/>
  <c r="X64" i="3" s="1"/>
  <c r="Y64" i="3" s="1"/>
  <c r="Z64" i="3" s="1"/>
  <c r="AA64" i="3" s="1"/>
  <c r="AB64" i="3" s="1"/>
  <c r="AC64" i="3" s="1"/>
  <c r="AD64" i="3" s="1"/>
  <c r="AE64" i="3" s="1"/>
  <c r="AF64" i="3" s="1"/>
  <c r="AG64" i="3" s="1"/>
  <c r="AH64" i="3" s="1"/>
  <c r="AI64" i="3" s="1"/>
  <c r="AJ64" i="3" s="1"/>
  <c r="AK64" i="3" s="1"/>
  <c r="AL64" i="3" s="1"/>
  <c r="G68" i="3"/>
  <c r="H68" i="3" s="1"/>
  <c r="I68" i="3" s="1"/>
  <c r="J68" i="3" s="1"/>
  <c r="K68" i="3" s="1"/>
  <c r="L68" i="3" s="1"/>
  <c r="M68" i="3" s="1"/>
  <c r="N68" i="3" s="1"/>
  <c r="O68" i="3" s="1"/>
  <c r="P68" i="3" s="1"/>
  <c r="Q68" i="3" s="1"/>
  <c r="R68" i="3" s="1"/>
  <c r="S68" i="3" s="1"/>
  <c r="T68" i="3" s="1"/>
  <c r="U68" i="3" s="1"/>
  <c r="V68" i="3" s="1"/>
  <c r="W68" i="3" s="1"/>
  <c r="X68" i="3" s="1"/>
  <c r="Y68" i="3" s="1"/>
  <c r="Z68" i="3" s="1"/>
  <c r="AA68" i="3" s="1"/>
  <c r="AB68" i="3" s="1"/>
  <c r="AC68" i="3" s="1"/>
  <c r="AD68" i="3" s="1"/>
  <c r="AE68" i="3" s="1"/>
  <c r="AF68" i="3" s="1"/>
  <c r="AG68" i="3" s="1"/>
  <c r="AH68" i="3" s="1"/>
  <c r="AI68" i="3" s="1"/>
  <c r="AJ68" i="3" s="1"/>
  <c r="AK68" i="3" s="1"/>
  <c r="AL68" i="3" s="1"/>
  <c r="G86" i="3"/>
  <c r="H86" i="3" s="1"/>
  <c r="I86" i="3" s="1"/>
  <c r="J86" i="3" s="1"/>
  <c r="K86" i="3" s="1"/>
  <c r="L86" i="3" s="1"/>
  <c r="M86" i="3" s="1"/>
  <c r="N86" i="3" s="1"/>
  <c r="O86" i="3" s="1"/>
  <c r="P86" i="3" s="1"/>
  <c r="Q86" i="3" s="1"/>
  <c r="R86" i="3" s="1"/>
  <c r="S86" i="3" s="1"/>
  <c r="T86" i="3" s="1"/>
  <c r="U86" i="3" s="1"/>
  <c r="V86" i="3" s="1"/>
  <c r="W86" i="3" s="1"/>
  <c r="X86" i="3" s="1"/>
  <c r="Y86" i="3" s="1"/>
  <c r="Z86" i="3" s="1"/>
  <c r="AA86" i="3" s="1"/>
  <c r="AB86" i="3" s="1"/>
  <c r="AC86" i="3" s="1"/>
  <c r="AD86" i="3" s="1"/>
  <c r="AE86" i="3" s="1"/>
  <c r="AF86" i="3" s="1"/>
  <c r="AG86" i="3" s="1"/>
  <c r="AH86" i="3" s="1"/>
  <c r="AI86" i="3" s="1"/>
  <c r="AJ86" i="3" s="1"/>
  <c r="AK86" i="3" s="1"/>
  <c r="AL86" i="3" s="1"/>
  <c r="H20" i="3"/>
  <c r="I20" i="3" s="1"/>
  <c r="J20" i="3" s="1"/>
  <c r="K20" i="3" s="1"/>
  <c r="L20" i="3" s="1"/>
  <c r="M20" i="3" s="1"/>
  <c r="N20" i="3" s="1"/>
  <c r="O20" i="3" s="1"/>
  <c r="P20" i="3" s="1"/>
  <c r="Q20" i="3" s="1"/>
  <c r="R20" i="3" s="1"/>
  <c r="S20" i="3" s="1"/>
  <c r="T20" i="3" s="1"/>
  <c r="U20" i="3" s="1"/>
  <c r="V20" i="3" s="1"/>
  <c r="W20" i="3" s="1"/>
  <c r="X20" i="3" s="1"/>
  <c r="Y20" i="3" s="1"/>
  <c r="Z20" i="3" s="1"/>
  <c r="AA20" i="3" s="1"/>
  <c r="AB20" i="3" s="1"/>
  <c r="AC20" i="3" s="1"/>
  <c r="AD20" i="3" s="1"/>
  <c r="AE20" i="3" s="1"/>
  <c r="AF20" i="3" s="1"/>
  <c r="AG20" i="3" s="1"/>
  <c r="AH20" i="3" s="1"/>
  <c r="AI20" i="3" s="1"/>
  <c r="AJ20" i="3" s="1"/>
  <c r="AK20" i="3" s="1"/>
  <c r="AL20" i="3" s="1"/>
  <c r="G6" i="3"/>
  <c r="H6" i="3" s="1"/>
  <c r="I6" i="3" s="1"/>
  <c r="J6" i="3" s="1"/>
  <c r="K6" i="3" s="1"/>
  <c r="L6" i="3" s="1"/>
  <c r="M6" i="3" s="1"/>
  <c r="N6" i="3" s="1"/>
  <c r="O6" i="3" s="1"/>
  <c r="P6" i="3" s="1"/>
  <c r="Q6" i="3" s="1"/>
  <c r="R6" i="3" s="1"/>
  <c r="S6" i="3" s="1"/>
  <c r="T6" i="3" s="1"/>
  <c r="U6" i="3" s="1"/>
  <c r="V6" i="3" s="1"/>
  <c r="W6" i="3" s="1"/>
  <c r="X6" i="3" s="1"/>
  <c r="Y6" i="3" s="1"/>
  <c r="Z6" i="3" s="1"/>
  <c r="AA6" i="3" s="1"/>
  <c r="AB6" i="3" s="1"/>
  <c r="AC6" i="3" s="1"/>
  <c r="AD6" i="3" s="1"/>
  <c r="AE6" i="3" s="1"/>
  <c r="AF6" i="3" s="1"/>
  <c r="AG6" i="3" s="1"/>
  <c r="AH6" i="3" s="1"/>
  <c r="AI6" i="3" s="1"/>
  <c r="AJ6" i="3" s="1"/>
  <c r="AK6" i="3" s="1"/>
  <c r="AL6" i="3" s="1"/>
  <c r="G10" i="3"/>
  <c r="H10" i="3" s="1"/>
  <c r="I10" i="3" s="1"/>
  <c r="J10" i="3" s="1"/>
  <c r="K10" i="3" s="1"/>
  <c r="L10" i="3" s="1"/>
  <c r="M10" i="3" s="1"/>
  <c r="N10" i="3" s="1"/>
  <c r="O10" i="3" s="1"/>
  <c r="P10" i="3" s="1"/>
  <c r="Q10" i="3" s="1"/>
  <c r="R10" i="3" s="1"/>
  <c r="S10" i="3" s="1"/>
  <c r="T10" i="3" s="1"/>
  <c r="U10" i="3" s="1"/>
  <c r="V10" i="3" s="1"/>
  <c r="W10" i="3" s="1"/>
  <c r="X10" i="3" s="1"/>
  <c r="Y10" i="3" s="1"/>
  <c r="Z10" i="3" s="1"/>
  <c r="AA10" i="3" s="1"/>
  <c r="AB10" i="3" s="1"/>
  <c r="AC10" i="3" s="1"/>
  <c r="AD10" i="3" s="1"/>
  <c r="AE10" i="3" s="1"/>
  <c r="AF10" i="3" s="1"/>
  <c r="AG10" i="3" s="1"/>
  <c r="AH10" i="3" s="1"/>
  <c r="AI10" i="3" s="1"/>
  <c r="AJ10" i="3" s="1"/>
  <c r="AK10" i="3" s="1"/>
  <c r="AL10" i="3" s="1"/>
  <c r="G14" i="3"/>
  <c r="H14" i="3" s="1"/>
  <c r="I14" i="3" s="1"/>
  <c r="J14" i="3" s="1"/>
  <c r="K14" i="3" s="1"/>
  <c r="L14" i="3" s="1"/>
  <c r="M14" i="3" s="1"/>
  <c r="N14" i="3" s="1"/>
  <c r="O14" i="3" s="1"/>
  <c r="P14" i="3" s="1"/>
  <c r="Q14" i="3" s="1"/>
  <c r="R14" i="3" s="1"/>
  <c r="S14" i="3" s="1"/>
  <c r="T14" i="3" s="1"/>
  <c r="U14" i="3" s="1"/>
  <c r="V14" i="3" s="1"/>
  <c r="W14" i="3" s="1"/>
  <c r="X14" i="3" s="1"/>
  <c r="Y14" i="3" s="1"/>
  <c r="Z14" i="3" s="1"/>
  <c r="AA14" i="3" s="1"/>
  <c r="AB14" i="3" s="1"/>
  <c r="AC14" i="3" s="1"/>
  <c r="AD14" i="3" s="1"/>
  <c r="AE14" i="3" s="1"/>
  <c r="AF14" i="3" s="1"/>
  <c r="AG14" i="3" s="1"/>
  <c r="AH14" i="3" s="1"/>
  <c r="AI14" i="3" s="1"/>
  <c r="AJ14" i="3" s="1"/>
  <c r="AK14" i="3" s="1"/>
  <c r="AL14" i="3" s="1"/>
  <c r="G70" i="3"/>
  <c r="H70" i="3" s="1"/>
  <c r="I70" i="3" s="1"/>
  <c r="J70" i="3" s="1"/>
  <c r="K70" i="3" s="1"/>
  <c r="L70" i="3" s="1"/>
  <c r="M70" i="3" s="1"/>
  <c r="N70" i="3" s="1"/>
  <c r="O70" i="3" s="1"/>
  <c r="P70" i="3" s="1"/>
  <c r="Q70" i="3" s="1"/>
  <c r="R70" i="3" s="1"/>
  <c r="S70" i="3" s="1"/>
  <c r="T70" i="3" s="1"/>
  <c r="U70" i="3" s="1"/>
  <c r="V70" i="3" s="1"/>
  <c r="W70" i="3" s="1"/>
  <c r="X70" i="3" s="1"/>
  <c r="Y70" i="3" s="1"/>
  <c r="Z70" i="3" s="1"/>
  <c r="AA70" i="3" s="1"/>
  <c r="AB70" i="3" s="1"/>
  <c r="AC70" i="3" s="1"/>
  <c r="AD70" i="3" s="1"/>
  <c r="AE70" i="3" s="1"/>
  <c r="AF70" i="3" s="1"/>
  <c r="AG70" i="3" s="1"/>
  <c r="AH70" i="3" s="1"/>
  <c r="AI70" i="3" s="1"/>
  <c r="AJ70" i="3" s="1"/>
  <c r="AK70" i="3" s="1"/>
  <c r="AL70" i="3" s="1"/>
  <c r="G8" i="3"/>
  <c r="H8" i="3" s="1"/>
  <c r="I8" i="3" s="1"/>
  <c r="J8" i="3" s="1"/>
  <c r="K8" i="3" s="1"/>
  <c r="L8" i="3" s="1"/>
  <c r="M8" i="3" s="1"/>
  <c r="N8" i="3" s="1"/>
  <c r="O8" i="3" s="1"/>
  <c r="P8" i="3" s="1"/>
  <c r="Q8" i="3" s="1"/>
  <c r="R8" i="3" s="1"/>
  <c r="S8" i="3" s="1"/>
  <c r="T8" i="3" s="1"/>
  <c r="U8" i="3" s="1"/>
  <c r="V8" i="3" s="1"/>
  <c r="W8" i="3" s="1"/>
  <c r="X8" i="3" s="1"/>
  <c r="Y8" i="3" s="1"/>
  <c r="Z8" i="3" s="1"/>
  <c r="AA8" i="3" s="1"/>
  <c r="AB8" i="3" s="1"/>
  <c r="AC8" i="3" s="1"/>
  <c r="AD8" i="3" s="1"/>
  <c r="AE8" i="3" s="1"/>
  <c r="AF8" i="3" s="1"/>
  <c r="AG8" i="3" s="1"/>
  <c r="AH8" i="3" s="1"/>
  <c r="AI8" i="3" s="1"/>
  <c r="AJ8" i="3" s="1"/>
  <c r="AK8" i="3" s="1"/>
  <c r="AL8" i="3" s="1"/>
  <c r="G16" i="3"/>
  <c r="H16" i="3" s="1"/>
  <c r="I16" i="3" s="1"/>
  <c r="J16" i="3" s="1"/>
  <c r="K16" i="3" s="1"/>
  <c r="L16" i="3" s="1"/>
  <c r="M16" i="3" s="1"/>
  <c r="N16" i="3" s="1"/>
  <c r="O16" i="3" s="1"/>
  <c r="P16" i="3" s="1"/>
  <c r="Q16" i="3" s="1"/>
  <c r="R16" i="3" s="1"/>
  <c r="S16" i="3" s="1"/>
  <c r="T16" i="3" s="1"/>
  <c r="U16" i="3" s="1"/>
  <c r="V16" i="3" s="1"/>
  <c r="W16" i="3" s="1"/>
  <c r="X16" i="3" s="1"/>
  <c r="Y16" i="3" s="1"/>
  <c r="Z16" i="3" s="1"/>
  <c r="AA16" i="3" s="1"/>
  <c r="AB16" i="3" s="1"/>
  <c r="AC16" i="3" s="1"/>
  <c r="AD16" i="3" s="1"/>
  <c r="AE16" i="3" s="1"/>
  <c r="AF16" i="3" s="1"/>
  <c r="AG16" i="3" s="1"/>
  <c r="AH16" i="3" s="1"/>
  <c r="AI16" i="3" s="1"/>
  <c r="AJ16" i="3" s="1"/>
  <c r="AK16" i="3" s="1"/>
  <c r="AL16" i="3" s="1"/>
  <c r="G24" i="3"/>
  <c r="G50" i="3"/>
  <c r="H50" i="3" s="1"/>
  <c r="I50" i="3" s="1"/>
  <c r="J50" i="3" s="1"/>
  <c r="K50" i="3" s="1"/>
  <c r="L50" i="3" s="1"/>
  <c r="M50" i="3" s="1"/>
  <c r="N50" i="3" s="1"/>
  <c r="O50" i="3" s="1"/>
  <c r="P50" i="3" s="1"/>
  <c r="Q50" i="3" s="1"/>
  <c r="R50" i="3" s="1"/>
  <c r="S50" i="3" s="1"/>
  <c r="T50" i="3" s="1"/>
  <c r="U50" i="3" s="1"/>
  <c r="V50" i="3" s="1"/>
  <c r="W50" i="3" s="1"/>
  <c r="X50" i="3" s="1"/>
  <c r="Y50" i="3" s="1"/>
  <c r="Z50" i="3" s="1"/>
  <c r="AA50" i="3" s="1"/>
  <c r="AB50" i="3" s="1"/>
  <c r="AC50" i="3" s="1"/>
  <c r="AD50" i="3" s="1"/>
  <c r="AE50" i="3" s="1"/>
  <c r="AF50" i="3" s="1"/>
  <c r="AG50" i="3" s="1"/>
  <c r="AH50" i="3" s="1"/>
  <c r="AI50" i="3" s="1"/>
  <c r="AJ50" i="3" s="1"/>
  <c r="AK50" i="3" s="1"/>
  <c r="AL50" i="3" s="1"/>
  <c r="G54" i="3"/>
  <c r="H54" i="3" s="1"/>
  <c r="I54" i="3" s="1"/>
  <c r="J54" i="3" s="1"/>
  <c r="K54" i="3" s="1"/>
  <c r="L54" i="3" s="1"/>
  <c r="M54" i="3" s="1"/>
  <c r="N54" i="3" s="1"/>
  <c r="O54" i="3" s="1"/>
  <c r="P54" i="3" s="1"/>
  <c r="Q54" i="3" s="1"/>
  <c r="R54" i="3" s="1"/>
  <c r="S54" i="3" s="1"/>
  <c r="T54" i="3" s="1"/>
  <c r="U54" i="3" s="1"/>
  <c r="V54" i="3" s="1"/>
  <c r="W54" i="3" s="1"/>
  <c r="X54" i="3" s="1"/>
  <c r="Y54" i="3" s="1"/>
  <c r="Z54" i="3" s="1"/>
  <c r="AA54" i="3" s="1"/>
  <c r="AB54" i="3" s="1"/>
  <c r="AC54" i="3" s="1"/>
  <c r="AD54" i="3" s="1"/>
  <c r="AE54" i="3" s="1"/>
  <c r="AF54" i="3" s="1"/>
  <c r="AG54" i="3" s="1"/>
  <c r="AH54" i="3" s="1"/>
  <c r="AI54" i="3" s="1"/>
  <c r="AJ54" i="3" s="1"/>
  <c r="AK54" i="3" s="1"/>
  <c r="AL54" i="3" s="1"/>
  <c r="G76" i="3"/>
  <c r="H76" i="3" s="1"/>
  <c r="I76" i="3" s="1"/>
  <c r="J76" i="3" s="1"/>
  <c r="K76" i="3" s="1"/>
  <c r="L76" i="3" s="1"/>
  <c r="M76" i="3" s="1"/>
  <c r="N76" i="3" s="1"/>
  <c r="O76" i="3" s="1"/>
  <c r="P76" i="3" s="1"/>
  <c r="Q76" i="3" s="1"/>
  <c r="R76" i="3" s="1"/>
  <c r="S76" i="3" s="1"/>
  <c r="T76" i="3" s="1"/>
  <c r="U76" i="3" s="1"/>
  <c r="V76" i="3" s="1"/>
  <c r="W76" i="3" s="1"/>
  <c r="X76" i="3" s="1"/>
  <c r="Y76" i="3" s="1"/>
  <c r="Z76" i="3" s="1"/>
  <c r="AA76" i="3" s="1"/>
  <c r="AB76" i="3" s="1"/>
  <c r="AC76" i="3" s="1"/>
  <c r="AD76" i="3" s="1"/>
  <c r="AE76" i="3" s="1"/>
  <c r="AF76" i="3" s="1"/>
  <c r="AG76" i="3" s="1"/>
  <c r="AH76" i="3" s="1"/>
  <c r="AI76" i="3" s="1"/>
  <c r="AJ76" i="3" s="1"/>
  <c r="AK76" i="3" s="1"/>
  <c r="AL76" i="3" s="1"/>
  <c r="G78" i="3"/>
  <c r="H78" i="3" s="1"/>
  <c r="I78" i="3" s="1"/>
  <c r="J78" i="3" s="1"/>
  <c r="K78" i="3" s="1"/>
  <c r="L78" i="3" s="1"/>
  <c r="M78" i="3" s="1"/>
  <c r="N78" i="3" s="1"/>
  <c r="O78" i="3" s="1"/>
  <c r="P78" i="3" s="1"/>
  <c r="Q78" i="3" s="1"/>
  <c r="R78" i="3" s="1"/>
  <c r="S78" i="3" s="1"/>
  <c r="T78" i="3" s="1"/>
  <c r="U78" i="3" s="1"/>
  <c r="V78" i="3" s="1"/>
  <c r="W78" i="3" s="1"/>
  <c r="X78" i="3" s="1"/>
  <c r="Y78" i="3" s="1"/>
  <c r="Z78" i="3" s="1"/>
  <c r="AA78" i="3" s="1"/>
  <c r="AB78" i="3" s="1"/>
  <c r="AC78" i="3" s="1"/>
  <c r="AD78" i="3" s="1"/>
  <c r="AE78" i="3" s="1"/>
  <c r="AF78" i="3" s="1"/>
  <c r="AG78" i="3" s="1"/>
  <c r="AH78" i="3" s="1"/>
  <c r="AI78" i="3" s="1"/>
  <c r="AJ78" i="3" s="1"/>
  <c r="AK78" i="3" s="1"/>
  <c r="AL78" i="3" s="1"/>
  <c r="G90" i="3"/>
  <c r="H90" i="3" s="1"/>
  <c r="I90" i="3" s="1"/>
  <c r="J90" i="3" s="1"/>
  <c r="K90" i="3" s="1"/>
  <c r="L90" i="3" s="1"/>
  <c r="M90" i="3" s="1"/>
  <c r="N90" i="3" s="1"/>
  <c r="O90" i="3" s="1"/>
  <c r="P90" i="3" s="1"/>
  <c r="Q90" i="3" s="1"/>
  <c r="R90" i="3" s="1"/>
  <c r="S90" i="3" s="1"/>
  <c r="T90" i="3" s="1"/>
  <c r="U90" i="3" s="1"/>
  <c r="V90" i="3" s="1"/>
  <c r="W90" i="3" s="1"/>
  <c r="X90" i="3" s="1"/>
  <c r="Y90" i="3" s="1"/>
  <c r="Z90" i="3" s="1"/>
  <c r="AA90" i="3" s="1"/>
  <c r="AB90" i="3" s="1"/>
  <c r="AC90" i="3" s="1"/>
  <c r="AD90" i="3" s="1"/>
  <c r="AE90" i="3" s="1"/>
  <c r="AF90" i="3" s="1"/>
  <c r="AG90" i="3" s="1"/>
  <c r="AH90" i="3" s="1"/>
  <c r="AI90" i="3" s="1"/>
  <c r="AJ90" i="3" s="1"/>
  <c r="AK90" i="3" s="1"/>
  <c r="AL90" i="3" s="1"/>
  <c r="G18" i="3"/>
  <c r="H18" i="3" s="1"/>
  <c r="I18" i="3" s="1"/>
  <c r="J18" i="3" s="1"/>
  <c r="K18" i="3" s="1"/>
  <c r="L18" i="3" s="1"/>
  <c r="M18" i="3" s="1"/>
  <c r="N18" i="3" s="1"/>
  <c r="O18" i="3" s="1"/>
  <c r="P18" i="3" s="1"/>
  <c r="Q18" i="3" s="1"/>
  <c r="R18" i="3" s="1"/>
  <c r="S18" i="3" s="1"/>
  <c r="T18" i="3" s="1"/>
  <c r="U18" i="3" s="1"/>
  <c r="V18" i="3" s="1"/>
  <c r="W18" i="3" s="1"/>
  <c r="X18" i="3" s="1"/>
  <c r="Y18" i="3" s="1"/>
  <c r="Z18" i="3" s="1"/>
  <c r="AA18" i="3" s="1"/>
  <c r="AB18" i="3" s="1"/>
  <c r="AC18" i="3" s="1"/>
  <c r="AD18" i="3" s="1"/>
  <c r="AE18" i="3" s="1"/>
  <c r="AF18" i="3" s="1"/>
  <c r="AG18" i="3" s="1"/>
  <c r="AH18" i="3" s="1"/>
  <c r="AI18" i="3" s="1"/>
  <c r="AJ18" i="3" s="1"/>
  <c r="AK18" i="3" s="1"/>
  <c r="AL18" i="3" s="1"/>
  <c r="G38" i="3"/>
  <c r="H38" i="3" s="1"/>
  <c r="I38" i="3" s="1"/>
  <c r="J38" i="3" s="1"/>
  <c r="K38" i="3" s="1"/>
  <c r="L38" i="3" s="1"/>
  <c r="M38" i="3" s="1"/>
  <c r="N38" i="3" s="1"/>
  <c r="O38" i="3" s="1"/>
  <c r="P38" i="3" s="1"/>
  <c r="Q38" i="3" s="1"/>
  <c r="R38" i="3" s="1"/>
  <c r="S38" i="3" s="1"/>
  <c r="T38" i="3" s="1"/>
  <c r="U38" i="3" s="1"/>
  <c r="V38" i="3" s="1"/>
  <c r="W38" i="3" s="1"/>
  <c r="X38" i="3" s="1"/>
  <c r="Y38" i="3" s="1"/>
  <c r="Z38" i="3" s="1"/>
  <c r="AA38" i="3" s="1"/>
  <c r="AB38" i="3" s="1"/>
  <c r="AC38" i="3" s="1"/>
  <c r="AD38" i="3" s="1"/>
  <c r="AE38" i="3" s="1"/>
  <c r="AF38" i="3" s="1"/>
  <c r="AG38" i="3" s="1"/>
  <c r="AH38" i="3" s="1"/>
  <c r="AI38" i="3" s="1"/>
  <c r="AJ38" i="3" s="1"/>
  <c r="AK38" i="3" s="1"/>
  <c r="AL38" i="3" s="1"/>
  <c r="G42" i="3"/>
  <c r="H42" i="3" s="1"/>
  <c r="I42" i="3" s="1"/>
  <c r="J42" i="3" s="1"/>
  <c r="K42" i="3" s="1"/>
  <c r="L42" i="3" s="1"/>
  <c r="M42" i="3" s="1"/>
  <c r="N42" i="3" s="1"/>
  <c r="O42" i="3" s="1"/>
  <c r="P42" i="3" s="1"/>
  <c r="Q42" i="3" s="1"/>
  <c r="R42" i="3" s="1"/>
  <c r="S42" i="3" s="1"/>
  <c r="T42" i="3" s="1"/>
  <c r="U42" i="3" s="1"/>
  <c r="V42" i="3" s="1"/>
  <c r="W42" i="3" s="1"/>
  <c r="X42" i="3" s="1"/>
  <c r="Y42" i="3" s="1"/>
  <c r="Z42" i="3" s="1"/>
  <c r="AA42" i="3" s="1"/>
  <c r="AB42" i="3" s="1"/>
  <c r="AC42" i="3" s="1"/>
  <c r="AD42" i="3" s="1"/>
  <c r="AE42" i="3" s="1"/>
  <c r="AF42" i="3" s="1"/>
  <c r="AG42" i="3" s="1"/>
  <c r="AH42" i="3" s="1"/>
  <c r="AI42" i="3" s="1"/>
  <c r="AJ42" i="3" s="1"/>
  <c r="AK42" i="3" s="1"/>
  <c r="AL42" i="3" s="1"/>
  <c r="G48" i="3"/>
  <c r="H48" i="3" s="1"/>
  <c r="I48" i="3" s="1"/>
  <c r="J48" i="3" s="1"/>
  <c r="K48" i="3" s="1"/>
  <c r="L48" i="3" s="1"/>
  <c r="M48" i="3" s="1"/>
  <c r="N48" i="3" s="1"/>
  <c r="O48" i="3" s="1"/>
  <c r="P48" i="3" s="1"/>
  <c r="Q48" i="3" s="1"/>
  <c r="R48" i="3" s="1"/>
  <c r="S48" i="3" s="1"/>
  <c r="T48" i="3" s="1"/>
  <c r="U48" i="3" s="1"/>
  <c r="V48" i="3" s="1"/>
  <c r="W48" i="3" s="1"/>
  <c r="X48" i="3" s="1"/>
  <c r="Y48" i="3" s="1"/>
  <c r="Z48" i="3" s="1"/>
  <c r="AA48" i="3" s="1"/>
  <c r="AB48" i="3" s="1"/>
  <c r="AC48" i="3" s="1"/>
  <c r="AD48" i="3" s="1"/>
  <c r="AE48" i="3" s="1"/>
  <c r="AF48" i="3" s="1"/>
  <c r="AG48" i="3" s="1"/>
  <c r="AH48" i="3" s="1"/>
  <c r="AI48" i="3" s="1"/>
  <c r="AJ48" i="3" s="1"/>
  <c r="AK48" i="3" s="1"/>
  <c r="AL48" i="3" s="1"/>
  <c r="G56" i="3"/>
  <c r="H56" i="3" s="1"/>
  <c r="I56" i="3" s="1"/>
  <c r="J56" i="3" s="1"/>
  <c r="K56" i="3" s="1"/>
  <c r="L56" i="3" s="1"/>
  <c r="M56" i="3" s="1"/>
  <c r="N56" i="3" s="1"/>
  <c r="O56" i="3" s="1"/>
  <c r="P56" i="3" s="1"/>
  <c r="Q56" i="3" s="1"/>
  <c r="R56" i="3" s="1"/>
  <c r="S56" i="3" s="1"/>
  <c r="T56" i="3" s="1"/>
  <c r="U56" i="3" s="1"/>
  <c r="V56" i="3" s="1"/>
  <c r="W56" i="3" s="1"/>
  <c r="X56" i="3" s="1"/>
  <c r="Y56" i="3" s="1"/>
  <c r="Z56" i="3" s="1"/>
  <c r="AA56" i="3" s="1"/>
  <c r="AB56" i="3" s="1"/>
  <c r="AC56" i="3" s="1"/>
  <c r="AD56" i="3" s="1"/>
  <c r="AE56" i="3" s="1"/>
  <c r="AF56" i="3" s="1"/>
  <c r="AG56" i="3" s="1"/>
  <c r="AH56" i="3" s="1"/>
  <c r="AI56" i="3" s="1"/>
  <c r="AJ56" i="3" s="1"/>
  <c r="AK56" i="3" s="1"/>
  <c r="AL56" i="3" s="1"/>
  <c r="G82" i="3"/>
  <c r="H82" i="3" s="1"/>
  <c r="I82" i="3" s="1"/>
  <c r="J82" i="3" s="1"/>
  <c r="K82" i="3" s="1"/>
  <c r="L82" i="3" s="1"/>
  <c r="M82" i="3" s="1"/>
  <c r="N82" i="3" s="1"/>
  <c r="O82" i="3" s="1"/>
  <c r="P82" i="3" s="1"/>
  <c r="Q82" i="3" s="1"/>
  <c r="R82" i="3" s="1"/>
  <c r="S82" i="3" s="1"/>
  <c r="T82" i="3" s="1"/>
  <c r="U82" i="3" s="1"/>
  <c r="V82" i="3" s="1"/>
  <c r="W82" i="3" s="1"/>
  <c r="X82" i="3" s="1"/>
  <c r="Y82" i="3" s="1"/>
  <c r="Z82" i="3" s="1"/>
  <c r="AA82" i="3" s="1"/>
  <c r="AB82" i="3" s="1"/>
  <c r="AC82" i="3" s="1"/>
  <c r="AD82" i="3" s="1"/>
  <c r="AE82" i="3" s="1"/>
  <c r="AF82" i="3" s="1"/>
  <c r="AG82" i="3" s="1"/>
  <c r="AH82" i="3" s="1"/>
  <c r="AI82" i="3" s="1"/>
  <c r="AJ82" i="3" s="1"/>
  <c r="AK82" i="3" s="1"/>
  <c r="AL82" i="3" s="1"/>
  <c r="G84" i="3"/>
  <c r="H84" i="3" s="1"/>
  <c r="I84" i="3" s="1"/>
  <c r="J84" i="3" s="1"/>
  <c r="K84" i="3" s="1"/>
  <c r="L84" i="3" s="1"/>
  <c r="M84" i="3" s="1"/>
  <c r="N84" i="3" s="1"/>
  <c r="O84" i="3" s="1"/>
  <c r="P84" i="3" s="1"/>
  <c r="Q84" i="3" s="1"/>
  <c r="R84" i="3" s="1"/>
  <c r="S84" i="3" s="1"/>
  <c r="T84" i="3" s="1"/>
  <c r="U84" i="3" s="1"/>
  <c r="V84" i="3" s="1"/>
  <c r="W84" i="3" s="1"/>
  <c r="X84" i="3" s="1"/>
  <c r="Y84" i="3" s="1"/>
  <c r="Z84" i="3" s="1"/>
  <c r="AA84" i="3" s="1"/>
  <c r="AB84" i="3" s="1"/>
  <c r="AC84" i="3" s="1"/>
  <c r="AD84" i="3" s="1"/>
  <c r="AE84" i="3" s="1"/>
  <c r="AF84" i="3" s="1"/>
  <c r="AG84" i="3" s="1"/>
  <c r="AH84" i="3" s="1"/>
  <c r="AI84" i="3" s="1"/>
  <c r="AJ84" i="3" s="1"/>
  <c r="AK84" i="3" s="1"/>
  <c r="AL84" i="3" s="1"/>
  <c r="G92" i="3"/>
  <c r="H92" i="3" s="1"/>
  <c r="I92" i="3" s="1"/>
  <c r="J92" i="3" s="1"/>
  <c r="K92" i="3" s="1"/>
  <c r="L92" i="3" s="1"/>
  <c r="M92" i="3" s="1"/>
  <c r="N92" i="3" s="1"/>
  <c r="O92" i="3" s="1"/>
  <c r="P92" i="3" s="1"/>
  <c r="Q92" i="3" s="1"/>
  <c r="R92" i="3" s="1"/>
  <c r="S92" i="3" s="1"/>
  <c r="T92" i="3" s="1"/>
  <c r="U92" i="3" s="1"/>
  <c r="V92" i="3" s="1"/>
  <c r="W92" i="3" s="1"/>
  <c r="X92" i="3" s="1"/>
  <c r="Y92" i="3" s="1"/>
  <c r="Z92" i="3" s="1"/>
  <c r="AA92" i="3" s="1"/>
  <c r="AB92" i="3" s="1"/>
  <c r="AC92" i="3" s="1"/>
  <c r="AD92" i="3" s="1"/>
  <c r="AE92" i="3" s="1"/>
  <c r="AF92" i="3" s="1"/>
  <c r="AG92" i="3" s="1"/>
  <c r="AH92" i="3" s="1"/>
  <c r="AI92" i="3" s="1"/>
  <c r="AJ92" i="3" s="1"/>
  <c r="AK92" i="3" s="1"/>
  <c r="AL92" i="3" s="1"/>
  <c r="G98" i="3"/>
  <c r="H98" i="3" s="1"/>
  <c r="I98" i="3" s="1"/>
  <c r="J98" i="3" s="1"/>
  <c r="K98" i="3" s="1"/>
  <c r="L98" i="3" s="1"/>
  <c r="M98" i="3" s="1"/>
  <c r="N98" i="3" s="1"/>
  <c r="O98" i="3" s="1"/>
  <c r="P98" i="3" s="1"/>
  <c r="Q98" i="3" s="1"/>
  <c r="R98" i="3" s="1"/>
  <c r="S98" i="3" s="1"/>
  <c r="T98" i="3" s="1"/>
  <c r="U98" i="3" s="1"/>
  <c r="V98" i="3" s="1"/>
  <c r="W98" i="3" s="1"/>
  <c r="X98" i="3" s="1"/>
  <c r="Y98" i="3" s="1"/>
  <c r="Z98" i="3" s="1"/>
  <c r="AA98" i="3" s="1"/>
  <c r="AB98" i="3" s="1"/>
  <c r="AC98" i="3" s="1"/>
  <c r="AD98" i="3" s="1"/>
  <c r="AE98" i="3" s="1"/>
  <c r="AF98" i="3" s="1"/>
  <c r="AG98" i="3" s="1"/>
  <c r="AH98" i="3" s="1"/>
  <c r="AI98" i="3" s="1"/>
  <c r="AJ98" i="3" s="1"/>
  <c r="AK98" i="3" s="1"/>
  <c r="AL98" i="3" s="1"/>
  <c r="H12" i="3"/>
  <c r="I12" i="3" s="1"/>
  <c r="J12" i="3" s="1"/>
  <c r="K12" i="3" s="1"/>
  <c r="L12" i="3" s="1"/>
  <c r="M12" i="3" s="1"/>
  <c r="N12" i="3" s="1"/>
  <c r="O12" i="3" s="1"/>
  <c r="P12" i="3" s="1"/>
  <c r="Q12" i="3" s="1"/>
  <c r="R12" i="3" s="1"/>
  <c r="S12" i="3" s="1"/>
  <c r="T12" i="3" s="1"/>
  <c r="U12" i="3" s="1"/>
  <c r="V12" i="3" s="1"/>
  <c r="W12" i="3" s="1"/>
  <c r="X12" i="3" s="1"/>
  <c r="Y12" i="3" s="1"/>
  <c r="Z12" i="3" s="1"/>
  <c r="AA12" i="3" s="1"/>
  <c r="AB12" i="3" s="1"/>
  <c r="AC12" i="3" s="1"/>
  <c r="AD12" i="3" s="1"/>
  <c r="AE12" i="3" s="1"/>
  <c r="AF12" i="3" s="1"/>
  <c r="AG12" i="3" s="1"/>
  <c r="AH12" i="3" s="1"/>
  <c r="AI12" i="3" s="1"/>
  <c r="AJ12" i="3" s="1"/>
  <c r="AK12" i="3" s="1"/>
  <c r="AL12" i="3" s="1"/>
  <c r="J28" i="3"/>
  <c r="K28" i="3" s="1"/>
  <c r="L28" i="3" s="1"/>
  <c r="M28" i="3" s="1"/>
  <c r="N28" i="3" s="1"/>
  <c r="O28" i="3" s="1"/>
  <c r="P28" i="3" s="1"/>
  <c r="Q28" i="3" s="1"/>
  <c r="R28" i="3" s="1"/>
  <c r="S28" i="3" s="1"/>
  <c r="T28" i="3" s="1"/>
  <c r="U28" i="3" s="1"/>
  <c r="V28" i="3" s="1"/>
  <c r="W28" i="3" s="1"/>
  <c r="X28" i="3" s="1"/>
  <c r="Y28" i="3" s="1"/>
  <c r="Z28" i="3" s="1"/>
  <c r="AA28" i="3" s="1"/>
  <c r="AB28" i="3" s="1"/>
  <c r="AC28" i="3" s="1"/>
  <c r="AD28" i="3" s="1"/>
  <c r="AE28" i="3" s="1"/>
  <c r="AF28" i="3" s="1"/>
  <c r="AG28" i="3" s="1"/>
  <c r="AH28" i="3" s="1"/>
  <c r="AI28" i="3" s="1"/>
  <c r="AJ28" i="3" s="1"/>
  <c r="AK28" i="3" s="1"/>
  <c r="AL28" i="3" s="1"/>
  <c r="H36" i="3"/>
  <c r="I36" i="3" s="1"/>
  <c r="J36" i="3" s="1"/>
  <c r="K36" i="3" s="1"/>
  <c r="L36" i="3" s="1"/>
  <c r="M36" i="3" s="1"/>
  <c r="N36" i="3" s="1"/>
  <c r="O36" i="3" s="1"/>
  <c r="P36" i="3" s="1"/>
  <c r="Q36" i="3" s="1"/>
  <c r="R36" i="3" s="1"/>
  <c r="S36" i="3" s="1"/>
  <c r="T36" i="3" s="1"/>
  <c r="U36" i="3" s="1"/>
  <c r="V36" i="3" s="1"/>
  <c r="W36" i="3" s="1"/>
  <c r="X36" i="3" s="1"/>
  <c r="Y36" i="3" s="1"/>
  <c r="Z36" i="3" s="1"/>
  <c r="AA36" i="3" s="1"/>
  <c r="AB36" i="3" s="1"/>
  <c r="AC36" i="3" s="1"/>
  <c r="AD36" i="3" s="1"/>
  <c r="AE36" i="3" s="1"/>
  <c r="AF36" i="3" s="1"/>
  <c r="AG36" i="3" s="1"/>
  <c r="AH36" i="3" s="1"/>
  <c r="AI36" i="3" s="1"/>
  <c r="AJ36" i="3" s="1"/>
  <c r="AK36" i="3" s="1"/>
  <c r="AL36" i="3" s="1"/>
  <c r="H46" i="3"/>
  <c r="I46" i="3" s="1"/>
  <c r="J46" i="3" s="1"/>
  <c r="K46" i="3" s="1"/>
  <c r="L46" i="3" s="1"/>
  <c r="M46" i="3" s="1"/>
  <c r="N46" i="3" s="1"/>
  <c r="O46" i="3" s="1"/>
  <c r="P46" i="3" s="1"/>
  <c r="Q46" i="3" s="1"/>
  <c r="R46" i="3" s="1"/>
  <c r="S46" i="3" s="1"/>
  <c r="T46" i="3" s="1"/>
  <c r="U46" i="3" s="1"/>
  <c r="V46" i="3" s="1"/>
  <c r="W46" i="3" s="1"/>
  <c r="X46" i="3" s="1"/>
  <c r="Y46" i="3" s="1"/>
  <c r="Z46" i="3" s="1"/>
  <c r="AA46" i="3" s="1"/>
  <c r="AB46" i="3" s="1"/>
  <c r="AC46" i="3" s="1"/>
  <c r="AD46" i="3" s="1"/>
  <c r="AE46" i="3" s="1"/>
  <c r="AF46" i="3" s="1"/>
  <c r="AG46" i="3" s="1"/>
  <c r="AH46" i="3" s="1"/>
  <c r="AI46" i="3" s="1"/>
  <c r="AJ46" i="3" s="1"/>
  <c r="AK46" i="3" s="1"/>
  <c r="AL46" i="3" s="1"/>
  <c r="H51" i="3"/>
  <c r="I51" i="3" s="1"/>
  <c r="J51" i="3" s="1"/>
  <c r="K51" i="3" s="1"/>
  <c r="L51" i="3" s="1"/>
  <c r="M51" i="3" s="1"/>
  <c r="N51" i="3" s="1"/>
  <c r="O51" i="3" s="1"/>
  <c r="P51" i="3" s="1"/>
  <c r="Q51" i="3" s="1"/>
  <c r="R51" i="3" s="1"/>
  <c r="S51" i="3" s="1"/>
  <c r="T51" i="3" s="1"/>
  <c r="U51" i="3" s="1"/>
  <c r="V51" i="3" s="1"/>
  <c r="W51" i="3" s="1"/>
  <c r="X51" i="3" s="1"/>
  <c r="Y51" i="3" s="1"/>
  <c r="Z51" i="3" s="1"/>
  <c r="AA51" i="3" s="1"/>
  <c r="AB51" i="3" s="1"/>
  <c r="AC51" i="3" s="1"/>
  <c r="AD51" i="3" s="1"/>
  <c r="AE51" i="3" s="1"/>
  <c r="AF51" i="3" s="1"/>
  <c r="AG51" i="3" s="1"/>
  <c r="AH51" i="3" s="1"/>
  <c r="AI51" i="3" s="1"/>
  <c r="AJ51" i="3" s="1"/>
  <c r="G30" i="3"/>
  <c r="H30" i="3" s="1"/>
  <c r="I30" i="3" s="1"/>
  <c r="J30" i="3" s="1"/>
  <c r="K30" i="3" s="1"/>
  <c r="L30" i="3" s="1"/>
  <c r="M30" i="3" s="1"/>
  <c r="N30" i="3" s="1"/>
  <c r="O30" i="3" s="1"/>
  <c r="P30" i="3" s="1"/>
  <c r="Q30" i="3" s="1"/>
  <c r="R30" i="3" s="1"/>
  <c r="S30" i="3" s="1"/>
  <c r="T30" i="3" s="1"/>
  <c r="U30" i="3" s="1"/>
  <c r="V30" i="3" s="1"/>
  <c r="W30" i="3" s="1"/>
  <c r="X30" i="3" s="1"/>
  <c r="Y30" i="3" s="1"/>
  <c r="Z30" i="3" s="1"/>
  <c r="AA30" i="3" s="1"/>
  <c r="AB30" i="3" s="1"/>
  <c r="AC30" i="3" s="1"/>
  <c r="AD30" i="3" s="1"/>
  <c r="AE30" i="3" s="1"/>
  <c r="AF30" i="3" s="1"/>
  <c r="AG30" i="3" s="1"/>
  <c r="AH30" i="3" s="1"/>
  <c r="AI30" i="3" s="1"/>
  <c r="AJ30" i="3" s="1"/>
  <c r="AK30" i="3" s="1"/>
  <c r="AL30" i="3" s="1"/>
  <c r="H32" i="3"/>
  <c r="I32" i="3" s="1"/>
  <c r="J32" i="3" s="1"/>
  <c r="K32" i="3" s="1"/>
  <c r="L32" i="3" s="1"/>
  <c r="M32" i="3" s="1"/>
  <c r="N32" i="3" s="1"/>
  <c r="O32" i="3" s="1"/>
  <c r="P32" i="3" s="1"/>
  <c r="Q32" i="3" s="1"/>
  <c r="R32" i="3" s="1"/>
  <c r="S32" i="3" s="1"/>
  <c r="T32" i="3" s="1"/>
  <c r="U32" i="3" s="1"/>
  <c r="V32" i="3" s="1"/>
  <c r="W32" i="3" s="1"/>
  <c r="X32" i="3" s="1"/>
  <c r="Y32" i="3" s="1"/>
  <c r="Z32" i="3" s="1"/>
  <c r="AA32" i="3" s="1"/>
  <c r="AB32" i="3" s="1"/>
  <c r="AC32" i="3" s="1"/>
  <c r="AD32" i="3" s="1"/>
  <c r="AE32" i="3" s="1"/>
  <c r="AF32" i="3" s="1"/>
  <c r="AG32" i="3" s="1"/>
  <c r="AH32" i="3" s="1"/>
  <c r="AI32" i="3" s="1"/>
  <c r="AJ32" i="3" s="1"/>
  <c r="AK32" i="3" s="1"/>
  <c r="AL32" i="3" s="1"/>
  <c r="G22" i="3"/>
  <c r="H22" i="3" s="1"/>
  <c r="I22" i="3" s="1"/>
  <c r="J22" i="3" s="1"/>
  <c r="K22" i="3" s="1"/>
  <c r="L22" i="3" s="1"/>
  <c r="M22" i="3" s="1"/>
  <c r="N22" i="3" s="1"/>
  <c r="O22" i="3" s="1"/>
  <c r="P22" i="3" s="1"/>
  <c r="Q22" i="3" s="1"/>
  <c r="R22" i="3" s="1"/>
  <c r="S22" i="3" s="1"/>
  <c r="T22" i="3" s="1"/>
  <c r="U22" i="3" s="1"/>
  <c r="V22" i="3" s="1"/>
  <c r="W22" i="3" s="1"/>
  <c r="X22" i="3" s="1"/>
  <c r="Y22" i="3" s="1"/>
  <c r="Z22" i="3" s="1"/>
  <c r="AA22" i="3" s="1"/>
  <c r="AB22" i="3" s="1"/>
  <c r="AC22" i="3" s="1"/>
  <c r="AD22" i="3" s="1"/>
  <c r="AE22" i="3" s="1"/>
  <c r="AF22" i="3" s="1"/>
  <c r="AG22" i="3" s="1"/>
  <c r="AH22" i="3" s="1"/>
  <c r="AI22" i="3" s="1"/>
  <c r="AJ22" i="3" s="1"/>
  <c r="AK22" i="3" s="1"/>
  <c r="AL22" i="3" s="1"/>
  <c r="H34" i="3"/>
  <c r="I34" i="3" s="1"/>
  <c r="J34" i="3" s="1"/>
  <c r="K34" i="3" s="1"/>
  <c r="L34" i="3" s="1"/>
  <c r="M34" i="3" s="1"/>
  <c r="N34" i="3" s="1"/>
  <c r="O34" i="3" s="1"/>
  <c r="P34" i="3" s="1"/>
  <c r="Q34" i="3" s="1"/>
  <c r="R34" i="3" s="1"/>
  <c r="S34" i="3" s="1"/>
  <c r="T34" i="3" s="1"/>
  <c r="U34" i="3" s="1"/>
  <c r="V34" i="3" s="1"/>
  <c r="W34" i="3" s="1"/>
  <c r="X34" i="3" s="1"/>
  <c r="Y34" i="3" s="1"/>
  <c r="Z34" i="3" s="1"/>
  <c r="AA34" i="3" s="1"/>
  <c r="AB34" i="3" s="1"/>
  <c r="AC34" i="3" s="1"/>
  <c r="AD34" i="3" s="1"/>
  <c r="AE34" i="3" s="1"/>
  <c r="AF34" i="3" s="1"/>
  <c r="AG34" i="3" s="1"/>
  <c r="AH34" i="3" s="1"/>
  <c r="AI34" i="3" s="1"/>
  <c r="AJ34" i="3" s="1"/>
  <c r="AK34" i="3" s="1"/>
  <c r="AL34" i="3" s="1"/>
  <c r="H24" i="3"/>
  <c r="I24" i="3" s="1"/>
  <c r="J24" i="3" s="1"/>
  <c r="K24" i="3" s="1"/>
  <c r="L24" i="3" s="1"/>
  <c r="M24" i="3" s="1"/>
  <c r="N24" i="3" s="1"/>
  <c r="O24" i="3" s="1"/>
  <c r="P24" i="3" s="1"/>
  <c r="Q24" i="3" s="1"/>
  <c r="R24" i="3" s="1"/>
  <c r="S24" i="3" s="1"/>
  <c r="T24" i="3" s="1"/>
  <c r="U24" i="3" s="1"/>
  <c r="V24" i="3" s="1"/>
  <c r="W24" i="3" s="1"/>
  <c r="X24" i="3" s="1"/>
  <c r="Y24" i="3" s="1"/>
  <c r="Z24" i="3" s="1"/>
  <c r="AA24" i="3" s="1"/>
  <c r="AB24" i="3" s="1"/>
  <c r="AC24" i="3" s="1"/>
  <c r="AD24" i="3" s="1"/>
  <c r="AE24" i="3" s="1"/>
  <c r="AF24" i="3" s="1"/>
  <c r="AG24" i="3" s="1"/>
  <c r="AH24" i="3" s="1"/>
  <c r="AI24" i="3" s="1"/>
  <c r="AJ24" i="3" s="1"/>
  <c r="AK24" i="3" s="1"/>
  <c r="AL24" i="3" s="1"/>
  <c r="E39" i="3"/>
  <c r="G40" i="3" s="1"/>
  <c r="H40" i="3" s="1"/>
  <c r="I40" i="3" s="1"/>
  <c r="J40" i="3" s="1"/>
  <c r="K40" i="3" s="1"/>
  <c r="L40" i="3" s="1"/>
  <c r="M40" i="3" s="1"/>
  <c r="N40" i="3" s="1"/>
  <c r="O40" i="3" s="1"/>
  <c r="P40" i="3" s="1"/>
  <c r="Q40" i="3" s="1"/>
  <c r="R40" i="3" s="1"/>
  <c r="S40" i="3" s="1"/>
  <c r="T40" i="3" s="1"/>
  <c r="U40" i="3" s="1"/>
  <c r="V40" i="3" s="1"/>
  <c r="W40" i="3" s="1"/>
  <c r="X40" i="3" s="1"/>
  <c r="Y40" i="3" s="1"/>
  <c r="Z40" i="3" s="1"/>
  <c r="AA40" i="3" s="1"/>
  <c r="AB40" i="3" s="1"/>
  <c r="AC40" i="3" s="1"/>
  <c r="AD40" i="3" s="1"/>
  <c r="AE40" i="3" s="1"/>
  <c r="AF40" i="3" s="1"/>
  <c r="AG40" i="3" s="1"/>
  <c r="AH40" i="3" s="1"/>
  <c r="AI40" i="3" s="1"/>
  <c r="AJ40" i="3" s="1"/>
  <c r="AK40" i="3" s="1"/>
  <c r="AL40" i="3" s="1"/>
  <c r="G60" i="3"/>
  <c r="H60" i="3" s="1"/>
  <c r="I60" i="3" s="1"/>
  <c r="J60" i="3" s="1"/>
  <c r="K60" i="3" s="1"/>
  <c r="L60" i="3" s="1"/>
  <c r="M60" i="3" s="1"/>
  <c r="N60" i="3" s="1"/>
  <c r="O60" i="3" s="1"/>
  <c r="P60" i="3" s="1"/>
  <c r="Q60" i="3" s="1"/>
  <c r="R60" i="3" s="1"/>
  <c r="S60" i="3" s="1"/>
  <c r="T60" i="3" s="1"/>
  <c r="U60" i="3" s="1"/>
  <c r="V60" i="3" s="1"/>
  <c r="W60" i="3" s="1"/>
  <c r="X60" i="3" s="1"/>
  <c r="Y60" i="3" s="1"/>
  <c r="Z60" i="3" s="1"/>
  <c r="AA60" i="3" s="1"/>
  <c r="AB60" i="3" s="1"/>
  <c r="AC60" i="3" s="1"/>
  <c r="AD60" i="3" s="1"/>
  <c r="AE60" i="3" s="1"/>
  <c r="AF60" i="3" s="1"/>
  <c r="AG60" i="3" s="1"/>
  <c r="AH60" i="3" s="1"/>
  <c r="AI60" i="3" s="1"/>
  <c r="AJ60" i="3" s="1"/>
  <c r="AK60" i="3" s="1"/>
  <c r="AL60" i="3" s="1"/>
  <c r="G66" i="3"/>
  <c r="H66" i="3" s="1"/>
  <c r="I66" i="3" s="1"/>
  <c r="J66" i="3" s="1"/>
  <c r="K66" i="3" s="1"/>
  <c r="L66" i="3" s="1"/>
  <c r="M66" i="3" s="1"/>
  <c r="N66" i="3" s="1"/>
  <c r="O66" i="3" s="1"/>
  <c r="P66" i="3" s="1"/>
  <c r="Q66" i="3" s="1"/>
  <c r="R66" i="3" s="1"/>
  <c r="S66" i="3" s="1"/>
  <c r="T66" i="3" s="1"/>
  <c r="U66" i="3" s="1"/>
  <c r="V66" i="3" s="1"/>
  <c r="W66" i="3" s="1"/>
  <c r="X66" i="3" s="1"/>
  <c r="Y66" i="3" s="1"/>
  <c r="Z66" i="3" s="1"/>
  <c r="AA66" i="3" s="1"/>
  <c r="AB66" i="3" s="1"/>
  <c r="AC66" i="3" s="1"/>
  <c r="AD66" i="3" s="1"/>
  <c r="AE66" i="3" s="1"/>
  <c r="AF66" i="3" s="1"/>
  <c r="AG66" i="3" s="1"/>
  <c r="AH66" i="3" s="1"/>
  <c r="AI66" i="3" s="1"/>
  <c r="AJ66" i="3" s="1"/>
  <c r="AK66" i="3" s="1"/>
  <c r="AL66" i="3" s="1"/>
  <c r="G72" i="3"/>
  <c r="H72" i="3" s="1"/>
  <c r="I72" i="3" s="1"/>
  <c r="J72" i="3" s="1"/>
  <c r="K72" i="3" s="1"/>
  <c r="L72" i="3" s="1"/>
  <c r="M72" i="3" s="1"/>
  <c r="N72" i="3" s="1"/>
  <c r="O72" i="3" s="1"/>
  <c r="P72" i="3" s="1"/>
  <c r="Q72" i="3" s="1"/>
  <c r="R72" i="3" s="1"/>
  <c r="S72" i="3" s="1"/>
  <c r="T72" i="3" s="1"/>
  <c r="U72" i="3" s="1"/>
  <c r="V72" i="3" s="1"/>
  <c r="W72" i="3" s="1"/>
  <c r="X72" i="3" s="1"/>
  <c r="Y72" i="3" s="1"/>
  <c r="Z72" i="3" s="1"/>
  <c r="AA72" i="3" s="1"/>
  <c r="AB72" i="3" s="1"/>
  <c r="AC72" i="3" s="1"/>
  <c r="AD72" i="3" s="1"/>
  <c r="AE72" i="3" s="1"/>
  <c r="AF72" i="3" s="1"/>
  <c r="AG72" i="3" s="1"/>
  <c r="AH72" i="3" s="1"/>
  <c r="AI72" i="3" s="1"/>
  <c r="AJ72" i="3" s="1"/>
  <c r="AK72" i="3" s="1"/>
  <c r="AL72" i="3" s="1"/>
  <c r="G80" i="3"/>
  <c r="H80" i="3" s="1"/>
  <c r="I80" i="3" s="1"/>
  <c r="J80" i="3" s="1"/>
  <c r="K80" i="3" s="1"/>
  <c r="L80" i="3" s="1"/>
  <c r="M80" i="3" s="1"/>
  <c r="N80" i="3" s="1"/>
  <c r="O80" i="3" s="1"/>
  <c r="P80" i="3" s="1"/>
  <c r="Q80" i="3" s="1"/>
  <c r="R80" i="3" s="1"/>
  <c r="S80" i="3" s="1"/>
  <c r="T80" i="3" s="1"/>
  <c r="U80" i="3" s="1"/>
  <c r="V80" i="3" s="1"/>
  <c r="W80" i="3" s="1"/>
  <c r="X80" i="3" s="1"/>
  <c r="Y80" i="3" s="1"/>
  <c r="Z80" i="3" s="1"/>
  <c r="AA80" i="3" s="1"/>
  <c r="AB80" i="3" s="1"/>
  <c r="AC80" i="3" s="1"/>
  <c r="AD80" i="3" s="1"/>
  <c r="AE80" i="3" s="1"/>
  <c r="AF80" i="3" s="1"/>
  <c r="AG80" i="3" s="1"/>
  <c r="AH80" i="3" s="1"/>
  <c r="AI80" i="3" s="1"/>
  <c r="AJ80" i="3" s="1"/>
  <c r="AK80" i="3" s="1"/>
  <c r="AL80" i="3" s="1"/>
  <c r="G94" i="3"/>
  <c r="H94" i="3" s="1"/>
  <c r="I94" i="3" s="1"/>
  <c r="J94" i="3" s="1"/>
  <c r="K94" i="3" s="1"/>
  <c r="L94" i="3" s="1"/>
  <c r="M94" i="3" s="1"/>
  <c r="N94" i="3" s="1"/>
  <c r="O94" i="3" s="1"/>
  <c r="P94" i="3" s="1"/>
  <c r="Q94" i="3" s="1"/>
  <c r="R94" i="3" s="1"/>
  <c r="S94" i="3" s="1"/>
  <c r="T94" i="3" s="1"/>
  <c r="U94" i="3" s="1"/>
  <c r="V94" i="3" s="1"/>
  <c r="W94" i="3" s="1"/>
  <c r="X94" i="3" s="1"/>
  <c r="Y94" i="3" s="1"/>
  <c r="Z94" i="3" s="1"/>
  <c r="AA94" i="3" s="1"/>
  <c r="AB94" i="3" s="1"/>
  <c r="AC94" i="3" s="1"/>
  <c r="AD94" i="3" s="1"/>
  <c r="AE94" i="3" s="1"/>
  <c r="AF94" i="3" s="1"/>
  <c r="AG94" i="3" s="1"/>
  <c r="AH94" i="3" s="1"/>
  <c r="AI94" i="3" s="1"/>
  <c r="AJ94" i="3" s="1"/>
  <c r="AK94" i="3" s="1"/>
  <c r="AL94" i="3" s="1"/>
  <c r="G96" i="3"/>
  <c r="H96" i="3" s="1"/>
  <c r="I96" i="3" s="1"/>
  <c r="J96" i="3" s="1"/>
  <c r="K96" i="3" s="1"/>
  <c r="L96" i="3" s="1"/>
  <c r="M96" i="3" s="1"/>
  <c r="N96" i="3" s="1"/>
  <c r="O96" i="3" s="1"/>
  <c r="P96" i="3" s="1"/>
  <c r="Q96" i="3" s="1"/>
  <c r="R96" i="3" s="1"/>
  <c r="S96" i="3" s="1"/>
  <c r="T96" i="3" s="1"/>
  <c r="U96" i="3" s="1"/>
  <c r="V96" i="3" s="1"/>
  <c r="W96" i="3" s="1"/>
  <c r="X96" i="3" s="1"/>
  <c r="Y96" i="3" s="1"/>
  <c r="Z96" i="3" s="1"/>
  <c r="AA96" i="3" s="1"/>
  <c r="AB96" i="3" s="1"/>
  <c r="AC96" i="3" s="1"/>
  <c r="AD96" i="3" s="1"/>
  <c r="AE96" i="3" s="1"/>
  <c r="AF96" i="3" s="1"/>
  <c r="AG96" i="3" s="1"/>
  <c r="AH96" i="3" s="1"/>
  <c r="AI96" i="3" s="1"/>
  <c r="AJ96" i="3" s="1"/>
  <c r="AK96" i="3" s="1"/>
  <c r="AL96" i="3" s="1"/>
  <c r="H4" i="3" l="1"/>
  <c r="I4" i="3" s="1"/>
  <c r="J4" i="3" s="1"/>
  <c r="K3" i="3"/>
  <c r="H52" i="3"/>
  <c r="I52" i="3" s="1"/>
  <c r="J52" i="3" s="1"/>
  <c r="K52" i="3" s="1"/>
  <c r="L52" i="3" s="1"/>
  <c r="M52" i="3" s="1"/>
  <c r="N52" i="3" s="1"/>
  <c r="O52" i="3" s="1"/>
  <c r="P52" i="3" s="1"/>
  <c r="Q52" i="3" s="1"/>
  <c r="R52" i="3" s="1"/>
  <c r="S52" i="3" s="1"/>
  <c r="T52" i="3" s="1"/>
  <c r="U52" i="3" s="1"/>
  <c r="V52" i="3" s="1"/>
  <c r="W52" i="3" s="1"/>
  <c r="X52" i="3" s="1"/>
  <c r="Y52" i="3" s="1"/>
  <c r="Z52" i="3" s="1"/>
  <c r="AA52" i="3" s="1"/>
  <c r="AB52" i="3" s="1"/>
  <c r="AC52" i="3" s="1"/>
  <c r="AD52" i="3" s="1"/>
  <c r="AE52" i="3" s="1"/>
  <c r="AF52" i="3" s="1"/>
  <c r="AG52" i="3" s="1"/>
  <c r="AH52" i="3" s="1"/>
  <c r="AI52" i="3" s="1"/>
  <c r="AJ52" i="3" s="1"/>
  <c r="AK52" i="3" s="1"/>
  <c r="AL52" i="3" s="1"/>
  <c r="K4" i="3" l="1"/>
  <c r="L3" i="3"/>
  <c r="M3" i="3" s="1"/>
  <c r="N3" i="3" s="1"/>
  <c r="O3" i="3" s="1"/>
  <c r="P3" i="3" s="1"/>
  <c r="Q3" i="3" s="1"/>
  <c r="R3" i="3" s="1"/>
  <c r="S3" i="3" s="1"/>
  <c r="T3" i="3" s="1"/>
  <c r="U3" i="3" s="1"/>
  <c r="V3" i="3" s="1"/>
  <c r="W3" i="3" s="1"/>
  <c r="X3" i="3" s="1"/>
  <c r="Y3" i="3" s="1"/>
  <c r="Z3" i="3" s="1"/>
  <c r="AA3" i="3" s="1"/>
  <c r="AB3" i="3" s="1"/>
  <c r="AC3" i="3" s="1"/>
  <c r="AD3" i="3" s="1"/>
  <c r="AE3" i="3" s="1"/>
  <c r="AF3" i="3" s="1"/>
  <c r="AG3" i="3" s="1"/>
  <c r="AH3" i="3" s="1"/>
  <c r="AI3" i="3" s="1"/>
  <c r="AJ3" i="3" s="1"/>
  <c r="G132" i="1"/>
  <c r="H132" i="1" s="1"/>
  <c r="L4" i="3" l="1"/>
  <c r="M4" i="3" s="1"/>
  <c r="N4" i="3" s="1"/>
  <c r="O4" i="3" s="1"/>
  <c r="P4" i="3" s="1"/>
  <c r="Q4" i="3" s="1"/>
  <c r="R4" i="3" s="1"/>
  <c r="S4" i="3" s="1"/>
  <c r="T4" i="3" s="1"/>
  <c r="U4" i="3" s="1"/>
  <c r="V4" i="3" s="1"/>
  <c r="W4" i="3" s="1"/>
  <c r="X4" i="3" s="1"/>
  <c r="Y4" i="3" s="1"/>
  <c r="Z4" i="3" s="1"/>
  <c r="AA4" i="3" s="1"/>
  <c r="AB4" i="3" s="1"/>
  <c r="AC4" i="3" s="1"/>
  <c r="AD4" i="3" s="1"/>
  <c r="AE4" i="3" s="1"/>
  <c r="AF4" i="3" s="1"/>
  <c r="AG4" i="3" s="1"/>
  <c r="AH4" i="3" s="1"/>
  <c r="AI4" i="3" s="1"/>
  <c r="AJ4" i="3" s="1"/>
  <c r="AK4" i="3" s="1"/>
  <c r="AL4" i="3" s="1"/>
  <c r="G46" i="1"/>
  <c r="H46" i="1" s="1"/>
  <c r="G78" i="1"/>
  <c r="H78" i="1" s="1"/>
  <c r="G143" i="1"/>
  <c r="H143" i="1" s="1"/>
  <c r="G144" i="1"/>
  <c r="H144" i="1" s="1"/>
  <c r="G210" i="1"/>
  <c r="H210" i="1" s="1"/>
  <c r="G129" i="1"/>
  <c r="H129" i="1" s="1"/>
  <c r="G131" i="1"/>
  <c r="G48" i="1"/>
  <c r="H48" i="1" s="1"/>
  <c r="G49" i="1"/>
  <c r="H49" i="1" s="1"/>
  <c r="H131" i="1" l="1"/>
  <c r="L133" i="1" s="1"/>
  <c r="K133" i="1"/>
  <c r="G243" i="1" l="1"/>
  <c r="H243" i="1" s="1"/>
  <c r="G12" i="1"/>
  <c r="H12" i="1" s="1"/>
  <c r="G4" i="1" l="1"/>
  <c r="H4" i="1" s="1"/>
  <c r="G98" i="1"/>
  <c r="H98" i="1" s="1"/>
  <c r="G112" i="1"/>
  <c r="H112" i="1" s="1"/>
  <c r="G69" i="1"/>
  <c r="G165" i="1"/>
  <c r="H165" i="1" s="1"/>
  <c r="G114" i="1"/>
  <c r="G71" i="1"/>
  <c r="H71" i="1" s="1"/>
  <c r="G79" i="1"/>
  <c r="H79" i="1" s="1"/>
  <c r="G291" i="1"/>
  <c r="H291" i="1" s="1"/>
  <c r="G173" i="1"/>
  <c r="H173" i="1" s="1"/>
  <c r="G119" i="1"/>
  <c r="H119" i="1" s="1"/>
  <c r="G103" i="1"/>
  <c r="H103" i="1" s="1"/>
  <c r="G21" i="1"/>
  <c r="H21" i="1" s="1"/>
  <c r="G2" i="1"/>
  <c r="H2" i="1" s="1"/>
  <c r="G6" i="1"/>
  <c r="H6" i="1" s="1"/>
  <c r="G239" i="1"/>
  <c r="H239" i="1" s="1"/>
  <c r="G19" i="1"/>
  <c r="H19" i="1" s="1"/>
  <c r="G105" i="1"/>
  <c r="H105" i="1" s="1"/>
  <c r="G137" i="1"/>
  <c r="G128" i="1"/>
  <c r="H128" i="1" s="1"/>
  <c r="G283" i="1"/>
  <c r="H283" i="1" s="1"/>
  <c r="G135" i="1"/>
  <c r="H135" i="1" s="1"/>
  <c r="G101" i="1"/>
  <c r="H101" i="1" s="1"/>
  <c r="G50" i="1"/>
  <c r="H50" i="1" s="1"/>
  <c r="G116" i="1"/>
  <c r="H116" i="1" s="1"/>
  <c r="G169" i="1"/>
  <c r="H169" i="1" s="1"/>
  <c r="G295" i="1"/>
  <c r="H295" i="1" s="1"/>
  <c r="G256" i="1"/>
  <c r="H256" i="1" s="1"/>
  <c r="G47" i="1"/>
  <c r="H47" i="1" s="1"/>
  <c r="G240" i="1"/>
  <c r="H240" i="1" s="1"/>
  <c r="G7" i="1"/>
  <c r="H7" i="1" s="1"/>
  <c r="G104" i="1"/>
  <c r="H104" i="1" s="1"/>
  <c r="G244" i="1"/>
  <c r="H244" i="1" s="1"/>
  <c r="G23" i="1"/>
  <c r="H23" i="1" s="1"/>
  <c r="G250" i="1"/>
  <c r="H250" i="1" s="1"/>
  <c r="G64" i="1"/>
  <c r="H64" i="1" s="1"/>
  <c r="G241" i="1"/>
  <c r="H241" i="1" s="1"/>
  <c r="G67" i="1"/>
  <c r="H67" i="1" s="1"/>
  <c r="G238" i="1"/>
  <c r="H238" i="1" s="1"/>
  <c r="G290" i="1"/>
  <c r="H290" i="1" s="1"/>
  <c r="G287" i="1"/>
  <c r="H287" i="1" s="1"/>
  <c r="G276" i="1"/>
  <c r="H276" i="1" s="1"/>
  <c r="G53" i="1"/>
  <c r="H53" i="1" s="1"/>
  <c r="G120" i="1"/>
  <c r="H120" i="1" s="1"/>
  <c r="G174" i="1"/>
  <c r="H174" i="1" s="1"/>
  <c r="G107" i="1"/>
  <c r="H107" i="1" s="1"/>
  <c r="G61" i="1"/>
  <c r="H61" i="1" s="1"/>
  <c r="G17" i="1"/>
  <c r="H17" i="1" s="1"/>
  <c r="G198" i="1"/>
  <c r="H198" i="1" s="1"/>
  <c r="G272" i="1" l="1"/>
  <c r="H272" i="1" s="1"/>
  <c r="G51" i="1"/>
  <c r="H51" i="1" s="1"/>
  <c r="G121" i="1"/>
  <c r="H121" i="1" s="1"/>
  <c r="G170" i="1"/>
  <c r="H170" i="1" s="1"/>
  <c r="G9" i="1"/>
  <c r="H9" i="1" s="1"/>
  <c r="G260" i="1"/>
  <c r="H260" i="1" s="1"/>
  <c r="G183" i="1"/>
  <c r="H183" i="1" s="1"/>
  <c r="G18" i="1"/>
  <c r="H18" i="1" s="1"/>
  <c r="G108" i="1"/>
  <c r="H108" i="1" s="1"/>
  <c r="G62" i="1"/>
  <c r="H62" i="1" s="1"/>
  <c r="G122" i="1"/>
  <c r="H122" i="1" s="1"/>
  <c r="G171" i="1"/>
  <c r="H171" i="1" s="1"/>
  <c r="G73" i="1"/>
  <c r="H73" i="1" s="1"/>
  <c r="G118" i="1"/>
  <c r="H118" i="1" s="1"/>
  <c r="G167" i="1"/>
  <c r="H167" i="1" s="1"/>
  <c r="G220" i="1"/>
  <c r="H220" i="1" s="1"/>
  <c r="G268" i="1"/>
  <c r="H268" i="1" s="1"/>
  <c r="G184" i="1"/>
  <c r="H184" i="1" s="1"/>
  <c r="G253" i="1"/>
  <c r="H253" i="1" s="1"/>
  <c r="G5" i="1"/>
  <c r="H5" i="1" s="1"/>
  <c r="G266" i="1"/>
  <c r="H266" i="1" s="1"/>
  <c r="G41" i="1"/>
  <c r="H41" i="1" s="1"/>
  <c r="G70" i="1"/>
  <c r="H70" i="1" s="1"/>
  <c r="G294" i="1"/>
  <c r="H294" i="1" s="1"/>
  <c r="G259" i="1"/>
  <c r="H259" i="1" s="1"/>
  <c r="G20" i="1"/>
  <c r="H20" i="1" s="1"/>
  <c r="G3" i="1"/>
  <c r="H3" i="1" s="1"/>
  <c r="G223" i="1"/>
  <c r="H223" i="1" s="1"/>
  <c r="G226" i="1"/>
  <c r="H226" i="1" s="1"/>
  <c r="G206" i="1"/>
  <c r="H206" i="1" s="1"/>
  <c r="G230" i="1"/>
  <c r="H230" i="1" s="1"/>
  <c r="G11" i="1"/>
  <c r="H11" i="1" s="1"/>
  <c r="G57" i="1"/>
  <c r="H57" i="1" s="1"/>
  <c r="G126" i="1"/>
  <c r="H126" i="1" s="1"/>
  <c r="G286" i="1"/>
  <c r="H286" i="1" s="1"/>
  <c r="G274" i="1"/>
  <c r="H274" i="1" s="1"/>
  <c r="G84" i="1"/>
  <c r="H84" i="1" s="1"/>
  <c r="G22" i="1"/>
  <c r="H22" i="1" s="1"/>
  <c r="G109" i="1"/>
  <c r="H109" i="1" s="1"/>
  <c r="G10" i="1"/>
  <c r="H10" i="1" s="1"/>
  <c r="G56" i="1"/>
  <c r="H56" i="1" s="1"/>
  <c r="G285" i="1"/>
  <c r="H285" i="1" s="1"/>
  <c r="G8" i="1"/>
  <c r="H8" i="1" s="1"/>
  <c r="G263" i="1"/>
  <c r="H263" i="1" s="1"/>
  <c r="G15" i="1"/>
  <c r="H15" i="1" s="1"/>
  <c r="G100" i="1"/>
  <c r="G187" i="1"/>
  <c r="G228" i="1"/>
  <c r="H228" i="1" s="1"/>
  <c r="G54" i="1"/>
  <c r="H54" i="1" s="1"/>
  <c r="G235" i="1"/>
  <c r="H235" i="1" s="1"/>
  <c r="G172" i="1"/>
  <c r="H172" i="1" s="1"/>
  <c r="G123" i="1"/>
  <c r="H123" i="1" s="1"/>
  <c r="G168" i="1"/>
  <c r="H168" i="1" s="1"/>
  <c r="G117" i="1"/>
  <c r="H117" i="1" s="1"/>
  <c r="G166" i="1"/>
  <c r="H166" i="1" s="1"/>
  <c r="G115" i="1"/>
  <c r="H115" i="1" s="1"/>
  <c r="G255" i="1"/>
  <c r="H255" i="1" s="1"/>
  <c r="G16" i="1"/>
  <c r="H16" i="1" s="1"/>
  <c r="G102" i="1"/>
  <c r="H102" i="1" s="1"/>
  <c r="G189" i="1"/>
  <c r="H189" i="1" s="1"/>
  <c r="G60" i="1"/>
  <c r="H60" i="1" s="1"/>
  <c r="G24" i="1"/>
  <c r="H24" i="1" s="1"/>
  <c r="G106" i="1"/>
  <c r="H106" i="1" s="1"/>
  <c r="G246" i="1"/>
  <c r="H246" i="1" s="1"/>
  <c r="G25" i="1"/>
  <c r="H25" i="1" s="1"/>
  <c r="G52" i="1"/>
  <c r="H52" i="1" s="1"/>
  <c r="G222" i="1"/>
  <c r="H222" i="1" s="1"/>
  <c r="G225" i="1"/>
  <c r="H225" i="1" s="1"/>
  <c r="G199" i="1"/>
  <c r="H199" i="1" s="1"/>
  <c r="G72" i="1"/>
  <c r="H72" i="1" s="1"/>
  <c r="G207" i="1"/>
  <c r="H207" i="1" s="1"/>
  <c r="G233" i="1"/>
  <c r="H233" i="1" s="1"/>
  <c r="G264" i="1"/>
  <c r="H264" i="1" s="1"/>
  <c r="H137" i="1"/>
  <c r="K138" i="1" s="1"/>
  <c r="J138" i="1"/>
  <c r="G192" i="1"/>
  <c r="G196" i="1"/>
  <c r="H196" i="1" s="1"/>
  <c r="G236" i="1"/>
  <c r="H236" i="1" s="1"/>
  <c r="G13" i="1"/>
  <c r="H13" i="1" s="1"/>
  <c r="G261" i="1"/>
  <c r="H261" i="1" s="1"/>
  <c r="H114" i="1"/>
  <c r="K124" i="1" s="1"/>
  <c r="J124" i="1"/>
  <c r="G288" i="1"/>
  <c r="H288" i="1" s="1"/>
  <c r="G42" i="1"/>
  <c r="H42" i="1" s="1"/>
  <c r="G195" i="1"/>
  <c r="H195" i="1" s="1"/>
  <c r="G197" i="1"/>
  <c r="H197" i="1" s="1"/>
  <c r="G231" i="1"/>
  <c r="H231" i="1" s="1"/>
  <c r="G55" i="1"/>
  <c r="H55" i="1" s="1"/>
  <c r="G200" i="1"/>
  <c r="H200" i="1" s="1"/>
  <c r="G293" i="1"/>
  <c r="H293" i="1" s="1"/>
  <c r="G77" i="1"/>
  <c r="H77" i="1" s="1"/>
  <c r="H69" i="1"/>
  <c r="K99" i="1" s="1"/>
  <c r="J99" i="1"/>
  <c r="H192" i="1" l="1"/>
  <c r="K194" i="1" s="1"/>
  <c r="J194" i="1"/>
  <c r="H100" i="1"/>
  <c r="K113" i="1" s="1"/>
  <c r="J113" i="1"/>
  <c r="H187" i="1"/>
  <c r="K191" i="1" s="1"/>
  <c r="J191" i="1"/>
  <c r="G30" i="1" l="1"/>
  <c r="H30" i="1" s="1"/>
  <c r="G289" i="1"/>
  <c r="H289" i="1" s="1"/>
  <c r="G140" i="1"/>
  <c r="H140" i="1" s="1"/>
  <c r="G93" i="1"/>
  <c r="H93" i="1" s="1"/>
  <c r="G284" i="1"/>
  <c r="H284" i="1" s="1"/>
  <c r="G27" i="1"/>
  <c r="H27" i="1" s="1"/>
  <c r="G91" i="1"/>
  <c r="H91" i="1" s="1"/>
  <c r="G150" i="1"/>
  <c r="H150" i="1" s="1"/>
  <c r="G162" i="1"/>
  <c r="H162" i="1" s="1"/>
  <c r="G89" i="1"/>
  <c r="H89" i="1" s="1"/>
  <c r="G152" i="1"/>
  <c r="H152" i="1" s="1"/>
  <c r="G88" i="1"/>
  <c r="H88" i="1" s="1"/>
  <c r="G151" i="1"/>
  <c r="H151" i="1" s="1"/>
  <c r="G83" i="1"/>
  <c r="H83" i="1" s="1"/>
  <c r="G161" i="1"/>
  <c r="H161" i="1" s="1"/>
  <c r="G85" i="1"/>
  <c r="H85" i="1" s="1"/>
  <c r="G156" i="1"/>
  <c r="H156" i="1" s="1"/>
  <c r="G75" i="1"/>
  <c r="H75" i="1" s="1"/>
  <c r="G76" i="1"/>
  <c r="H76" i="1" s="1"/>
  <c r="G146" i="1" l="1"/>
  <c r="H146" i="1" s="1"/>
  <c r="G80" i="1"/>
  <c r="H80" i="1" s="1"/>
  <c r="G142" i="1"/>
  <c r="H142" i="1" s="1"/>
  <c r="G87" i="1"/>
  <c r="H87" i="1" s="1"/>
  <c r="G139" i="1"/>
  <c r="H139" i="1" s="1"/>
  <c r="G94" i="1"/>
  <c r="H94" i="1" s="1"/>
  <c r="G40" i="1"/>
  <c r="H40" i="1" s="1"/>
  <c r="G149" i="1"/>
  <c r="H149" i="1" s="1"/>
  <c r="G160" i="1"/>
  <c r="H160" i="1" s="1"/>
  <c r="G28" i="1"/>
  <c r="H28" i="1" s="1"/>
  <c r="G92" i="1"/>
  <c r="H92" i="1" s="1"/>
  <c r="G111" i="1"/>
  <c r="H111" i="1" s="1"/>
  <c r="G163" i="1"/>
  <c r="H163" i="1" s="1"/>
  <c r="G97" i="1"/>
  <c r="H97" i="1" s="1"/>
  <c r="G39" i="1"/>
  <c r="H39" i="1" s="1"/>
  <c r="G157" i="1"/>
  <c r="H157" i="1" s="1"/>
  <c r="G96" i="1"/>
  <c r="H96" i="1" s="1"/>
  <c r="G110" i="1"/>
  <c r="H110" i="1" s="1"/>
  <c r="G86" i="1"/>
  <c r="H86" i="1" s="1"/>
  <c r="G153" i="1"/>
  <c r="H153" i="1" s="1"/>
  <c r="G159" i="1"/>
  <c r="H159" i="1" s="1"/>
  <c r="G282" i="1"/>
  <c r="H282" i="1" s="1"/>
  <c r="G29" i="1"/>
  <c r="H29" i="1" s="1"/>
  <c r="G74" i="1"/>
  <c r="H74" i="1" s="1"/>
  <c r="G154" i="1"/>
  <c r="H154" i="1" s="1"/>
  <c r="G66" i="1"/>
  <c r="H66" i="1" s="1"/>
  <c r="H68" i="1" s="1"/>
  <c r="I68" i="1" s="1"/>
  <c r="J68" i="1" s="1"/>
  <c r="K68" i="1" s="1"/>
  <c r="L68" i="1" s="1"/>
  <c r="M68" i="1" s="1"/>
  <c r="N68" i="1" s="1"/>
  <c r="O68" i="1" s="1"/>
  <c r="P68" i="1" s="1"/>
  <c r="Q68" i="1" s="1"/>
  <c r="G95" i="1"/>
  <c r="H95" i="1" s="1"/>
  <c r="G158" i="1"/>
  <c r="H158" i="1" s="1"/>
  <c r="G147" i="1"/>
  <c r="H147" i="1" s="1"/>
  <c r="G81" i="1"/>
  <c r="H81" i="1" s="1"/>
  <c r="G26" i="1"/>
  <c r="H26" i="1" s="1"/>
  <c r="G90" i="1"/>
  <c r="H90" i="1" s="1"/>
  <c r="G141" i="1"/>
  <c r="H141" i="1" s="1"/>
  <c r="Q174" i="15" l="1" a="1"/>
  <c r="Q174" i="15" s="1"/>
  <c r="Q110" i="15" a="1"/>
  <c r="Q110" i="15" s="1"/>
  <c r="Q122" i="15" a="1"/>
  <c r="Q122" i="15" s="1"/>
  <c r="Q201" i="15" a="1"/>
  <c r="Q201" i="15" s="1"/>
  <c r="Q121" i="15" a="1"/>
  <c r="Q121" i="15" s="1"/>
  <c r="Q180" i="15" a="1"/>
  <c r="Q180" i="15" s="1"/>
  <c r="Q336" i="15" a="1"/>
  <c r="Q336" i="15" s="1"/>
  <c r="Q113" i="15" a="1"/>
  <c r="Q113" i="15" s="1"/>
  <c r="Q101" i="15" a="1"/>
  <c r="Q101" i="15" s="1"/>
  <c r="Q254" i="15" a="1"/>
  <c r="Q254" i="15" s="1"/>
  <c r="Q123" i="15" a="1"/>
  <c r="Q123" i="15" s="1"/>
  <c r="Q411" i="15" a="1"/>
  <c r="Q411" i="15" s="1"/>
  <c r="Q412" i="15" s="1"/>
  <c r="Q188" i="15" a="1"/>
  <c r="Q188" i="15" s="1"/>
  <c r="Q159" i="15" a="1"/>
  <c r="Q159" i="15" s="1"/>
  <c r="Q309" i="15" a="1"/>
  <c r="Q309" i="15" s="1"/>
  <c r="Q226" i="15" a="1"/>
  <c r="Q226" i="15" s="1"/>
  <c r="Q421" i="15"/>
  <c r="Q427" i="15"/>
  <c r="Q369" i="15" a="1"/>
  <c r="Q369" i="15" s="1"/>
  <c r="Q225" i="15" a="1"/>
  <c r="Q225" i="15" s="1"/>
  <c r="Q124" i="15" a="1"/>
  <c r="Q124" i="15" s="1"/>
  <c r="Q119" i="15" a="1"/>
  <c r="Q119" i="15" s="1"/>
  <c r="Q199" i="15" a="1"/>
  <c r="Q199" i="15" s="1"/>
  <c r="Q279" i="15" a="1"/>
  <c r="Q279" i="15" s="1"/>
  <c r="Q256" i="15" a="1"/>
  <c r="Q256" i="15" s="1"/>
  <c r="Q301" i="15" a="1"/>
  <c r="Q301" i="15" s="1"/>
  <c r="Q376" i="15" a="1"/>
  <c r="Q376" i="15" s="1"/>
  <c r="Q106" i="15" a="1"/>
  <c r="Q106" i="15" s="1"/>
  <c r="Q374" i="15" a="1"/>
  <c r="Q374" i="15" s="1"/>
  <c r="Q420" i="15"/>
  <c r="Q311" i="15" a="1"/>
  <c r="Q311" i="15" s="1"/>
  <c r="Q179" i="15" a="1"/>
  <c r="Q179" i="15" s="1"/>
  <c r="Q413" i="15" a="1"/>
  <c r="Q413" i="15" s="1"/>
  <c r="Q414" i="15" s="1"/>
  <c r="Q290" i="15" a="1"/>
  <c r="Q290" i="15" s="1"/>
  <c r="Q379" i="15" a="1"/>
  <c r="Q379" i="15" s="1"/>
  <c r="Q115" i="15" a="1"/>
  <c r="Q115" i="15" s="1"/>
  <c r="Q184" i="15" a="1"/>
  <c r="Q184" i="15" s="1"/>
  <c r="Q281" i="15" a="1"/>
  <c r="Q281" i="15" s="1"/>
  <c r="Q430" i="15"/>
  <c r="Q181" i="15" a="1"/>
  <c r="Q181" i="15" s="1"/>
  <c r="Q300" i="15" a="1"/>
  <c r="Q300" i="15" s="1"/>
  <c r="Q274" i="15" a="1"/>
  <c r="Q274" i="15" s="1"/>
  <c r="Q125" i="15" a="1"/>
  <c r="Q125" i="15" s="1"/>
  <c r="Q194" i="15" a="1"/>
  <c r="Q194" i="15" s="1"/>
  <c r="Q382" i="15" a="1"/>
  <c r="Q382" i="15" s="1"/>
  <c r="Q383" i="15" s="1"/>
  <c r="Q134" i="15" a="1"/>
  <c r="Q134" i="15" s="1"/>
  <c r="Q218" i="15" a="1"/>
  <c r="Q218" i="15" s="1"/>
  <c r="Q185" i="15" a="1"/>
  <c r="Q185" i="15" s="1"/>
  <c r="Q426" i="15"/>
  <c r="Q255" i="15" a="1"/>
  <c r="Q255" i="15" s="1"/>
  <c r="Q431" i="15"/>
  <c r="Q288" i="15" a="1"/>
  <c r="Q288" i="15" s="1"/>
  <c r="Q200" i="15" a="1"/>
  <c r="Q200" i="15" s="1"/>
  <c r="Q118" i="15" a="1"/>
  <c r="Q118" i="15" s="1"/>
  <c r="Q161" i="15" a="1"/>
  <c r="Q161" i="15" s="1"/>
  <c r="Q422" i="15"/>
  <c r="Q171" i="15" a="1"/>
  <c r="Q171" i="15" s="1"/>
  <c r="Q224" i="15" a="1"/>
  <c r="Q224" i="15" s="1"/>
  <c r="Q202" i="15" a="1"/>
  <c r="Q202" i="15" s="1"/>
  <c r="Q135" i="15" a="1"/>
  <c r="Q135" i="15" s="1"/>
  <c r="Q299" i="15" a="1"/>
  <c r="Q299" i="15" s="1"/>
  <c r="Q219" i="15" a="1"/>
  <c r="Q219" i="15" s="1"/>
  <c r="Q268" i="15" a="1"/>
  <c r="Q268" i="15" s="1"/>
  <c r="Q266" i="15" a="1"/>
  <c r="Q266" i="15" s="1"/>
  <c r="Q137" i="15" a="1"/>
  <c r="Q137" i="15" s="1"/>
  <c r="Q259" i="15" a="1"/>
  <c r="Q259" i="15" s="1"/>
  <c r="Q392" i="15" a="1"/>
  <c r="Q392" i="15" s="1"/>
  <c r="Q312" i="15" a="1"/>
  <c r="Q312" i="15" s="1"/>
  <c r="Q111" i="15" a="1"/>
  <c r="Q111" i="15" s="1"/>
  <c r="Q117" i="15" a="1"/>
  <c r="Q117" i="15" s="1"/>
  <c r="Q116" i="15" a="1"/>
  <c r="Q116" i="15" s="1"/>
  <c r="Q198" i="15" a="1"/>
  <c r="Q198" i="15" s="1"/>
  <c r="Q220" i="15" a="1"/>
  <c r="Q220" i="15" s="1"/>
  <c r="Q222" i="15" a="1"/>
  <c r="Q222" i="15" s="1"/>
  <c r="Q395" i="15" a="1"/>
  <c r="Q395" i="15" s="1"/>
  <c r="Q221" i="15" a="1"/>
  <c r="Q221" i="15" s="1"/>
  <c r="Q380" i="15" a="1"/>
  <c r="Q380" i="15" s="1"/>
  <c r="Q203" i="15" a="1"/>
  <c r="Q203" i="15" s="1"/>
  <c r="Q292" i="15" a="1"/>
  <c r="Q292" i="15" s="1"/>
  <c r="Q166" i="15" a="1"/>
  <c r="Q166" i="15" s="1"/>
  <c r="Q105" i="15" a="1"/>
  <c r="Q105" i="15" s="1"/>
  <c r="Q377" i="15" a="1"/>
  <c r="Q377" i="15" s="1"/>
  <c r="Q397" i="15" a="1"/>
  <c r="Q397" i="15" s="1"/>
  <c r="Q424" i="15"/>
  <c r="Q364" i="15" a="1"/>
  <c r="Q364" i="15" s="1"/>
  <c r="Q400" i="15" a="1"/>
  <c r="Q400" i="15" s="1"/>
  <c r="Q428" i="15"/>
  <c r="Q296" i="15" a="1"/>
  <c r="Q296" i="15" s="1"/>
  <c r="Q186" i="15" a="1"/>
  <c r="Q186" i="15" s="1"/>
  <c r="Q425" i="15"/>
  <c r="Q338" i="15" a="1"/>
  <c r="Q338" i="15" s="1"/>
  <c r="Q280" i="15" a="1"/>
  <c r="Q280" i="15" s="1"/>
  <c r="Q192" i="15" a="1"/>
  <c r="Q192" i="15" s="1"/>
  <c r="Q252" i="15" a="1"/>
  <c r="Q252" i="15" s="1"/>
  <c r="Q285" i="15" a="1"/>
  <c r="Q285" i="15" s="1"/>
  <c r="Q298" i="15" a="1"/>
  <c r="Q298" i="15" s="1"/>
  <c r="Q399" i="15" a="1"/>
  <c r="Q399" i="15" s="1"/>
  <c r="Q176" i="15" a="1"/>
  <c r="Q176" i="15" s="1"/>
  <c r="Q97" i="15" a="1"/>
  <c r="Q97" i="15" s="1"/>
  <c r="Q98" i="15" a="1"/>
  <c r="Q98" i="15" s="1"/>
  <c r="Q214" i="15" a="1"/>
  <c r="Q214" i="15" s="1"/>
  <c r="Q262" i="15" a="1"/>
  <c r="Q262" i="15" s="1"/>
  <c r="Q265" i="15" a="1"/>
  <c r="Q265" i="15" s="1"/>
  <c r="Q100" i="15" a="1"/>
  <c r="Q100" i="15" s="1"/>
  <c r="Q120" i="15" a="1"/>
  <c r="Q120" i="15" s="1"/>
  <c r="Q136" i="15" a="1"/>
  <c r="Q136" i="15" s="1"/>
  <c r="Q196" i="15" a="1"/>
  <c r="Q196" i="15" s="1"/>
  <c r="Q158" i="15" a="1"/>
  <c r="Q158" i="15" s="1"/>
  <c r="Q217" i="15" a="1"/>
  <c r="Q217" i="15" s="1"/>
  <c r="Q253" i="15" a="1"/>
  <c r="Q253" i="15" s="1"/>
  <c r="Q297" i="15" a="1"/>
  <c r="Q297" i="15" s="1"/>
  <c r="Q112" i="15" a="1"/>
  <c r="Q112" i="15" s="1"/>
  <c r="Q276" i="15" a="1"/>
  <c r="Q276" i="15" s="1"/>
  <c r="Q163" i="15" a="1"/>
  <c r="Q163" i="15" s="1"/>
  <c r="Q264" i="15" a="1"/>
  <c r="Q264" i="15" s="1"/>
  <c r="Q286" i="15" a="1"/>
  <c r="Q286" i="15" s="1"/>
  <c r="Q267" i="15" a="1"/>
  <c r="Q267" i="15" s="1"/>
  <c r="Q165" i="15" a="1"/>
  <c r="Q165" i="15" s="1"/>
  <c r="Q182" i="15" a="1"/>
  <c r="Q182" i="15" s="1"/>
  <c r="Q175" i="15" a="1"/>
  <c r="Q175" i="15" s="1"/>
  <c r="Q423" i="15"/>
  <c r="Q402" i="15" a="1"/>
  <c r="Q402" i="15" s="1"/>
  <c r="Q403" i="15" s="1"/>
  <c r="Q289" i="15" a="1"/>
  <c r="Q289" i="15" s="1"/>
  <c r="Q302" i="15" a="1"/>
  <c r="Q302" i="15" s="1"/>
  <c r="Q313" i="15" a="1"/>
  <c r="Q313" i="15" s="1"/>
  <c r="Q306" i="15" a="1"/>
  <c r="Q306" i="15" s="1"/>
  <c r="Q223" i="15" a="1"/>
  <c r="Q223" i="15" s="1"/>
  <c r="Q190" i="15" a="1"/>
  <c r="Q190" i="15" s="1"/>
  <c r="Q215" i="15" a="1"/>
  <c r="Q215" i="15" s="1"/>
  <c r="Q310" i="15" a="1"/>
  <c r="Q310" i="15" s="1"/>
  <c r="Q291" i="15" a="1"/>
  <c r="Q291" i="15" s="1"/>
  <c r="Q195" i="15" a="1"/>
  <c r="Q195" i="15" s="1"/>
  <c r="Q167" i="15" a="1"/>
  <c r="Q167" i="15" s="1"/>
  <c r="Q172" i="15" a="1"/>
  <c r="Q172" i="15" s="1"/>
  <c r="Q108" i="15" a="1"/>
  <c r="Q108" i="15" s="1"/>
  <c r="Q404" i="15" a="1"/>
  <c r="Q404" i="15" s="1"/>
  <c r="Q405" i="15" s="1"/>
  <c r="Q391" i="15" a="1"/>
  <c r="Q391" i="15" s="1"/>
  <c r="Q263" i="15" a="1"/>
  <c r="Q263" i="15" s="1"/>
  <c r="Q164" i="15" a="1"/>
  <c r="Q164" i="15" s="1"/>
  <c r="Q258" i="15" a="1"/>
  <c r="Q258" i="15" s="1"/>
  <c r="Q102" i="15" a="1"/>
  <c r="Q102" i="15" s="1"/>
  <c r="Q375" i="15" a="1"/>
  <c r="Q375" i="15" s="1"/>
  <c r="Q213" i="15" a="1"/>
  <c r="Q213" i="15" s="1"/>
  <c r="Q107" i="15" a="1"/>
  <c r="Q107" i="15" s="1"/>
  <c r="Q114" i="15" a="1"/>
  <c r="Q114" i="15" s="1"/>
  <c r="Q197" i="15" a="1"/>
  <c r="Q197" i="15" s="1"/>
  <c r="Q408" i="15" a="1"/>
  <c r="Q408" i="15" s="1"/>
  <c r="Q409" i="15" s="1"/>
  <c r="Q389" i="15" a="1"/>
  <c r="Q389" i="15" s="1"/>
  <c r="Q390" i="15" s="1"/>
  <c r="Q216" i="15" a="1"/>
  <c r="Q216" i="15" s="1"/>
  <c r="Q193" i="15" a="1"/>
  <c r="Q193" i="15" s="1"/>
  <c r="Q191" i="15" a="1"/>
  <c r="Q191" i="15" s="1"/>
  <c r="Q396" i="15" a="1"/>
  <c r="Q396" i="15" s="1"/>
  <c r="Q415" i="15" a="1"/>
  <c r="Q415" i="15" s="1"/>
  <c r="Q416" i="15" s="1"/>
  <c r="Q337" i="15" a="1"/>
  <c r="Q337" i="15" s="1"/>
  <c r="Q307" i="15" a="1"/>
  <c r="Q307" i="15" s="1"/>
  <c r="Q177" i="15" a="1"/>
  <c r="Q177" i="15" s="1"/>
  <c r="Q278" i="15" a="1"/>
  <c r="Q278" i="15" s="1"/>
  <c r="Q308" i="15" a="1"/>
  <c r="Q308" i="15" s="1"/>
  <c r="Q103" i="15" a="1"/>
  <c r="Q103" i="15" s="1"/>
  <c r="Q99" i="15" a="1"/>
  <c r="Q99" i="15" s="1"/>
  <c r="R116" i="15" a="1"/>
  <c r="R116" i="15" s="1"/>
  <c r="R216" i="15" a="1"/>
  <c r="R216" i="15" s="1"/>
  <c r="R256" i="15" a="1"/>
  <c r="R256" i="15" s="1"/>
  <c r="R309" i="15" a="1"/>
  <c r="R309" i="15" s="1"/>
  <c r="R374" i="15" a="1"/>
  <c r="R374" i="15" s="1"/>
  <c r="R427" i="15"/>
  <c r="S427" i="15" s="1"/>
  <c r="R408" i="15" a="1"/>
  <c r="R408" i="15" s="1"/>
  <c r="R392" i="15" a="1"/>
  <c r="R392" i="15" s="1"/>
  <c r="R21" i="15" a="1"/>
  <c r="R21" i="15" s="1"/>
  <c r="R141" i="15" a="1"/>
  <c r="R141" i="15" s="1"/>
  <c r="R254" i="15" a="1"/>
  <c r="R254" i="15" s="1"/>
  <c r="R312" i="15" a="1"/>
  <c r="R312" i="15" s="1"/>
  <c r="Q53" i="15" a="1"/>
  <c r="Q53" i="15" s="1"/>
  <c r="Q143" i="15" a="1"/>
  <c r="Q143" i="15" s="1"/>
  <c r="R120" i="15" a="1"/>
  <c r="R120" i="15" s="1"/>
  <c r="R382" i="15" a="1"/>
  <c r="R382" i="15" s="1"/>
  <c r="R415" i="15" a="1"/>
  <c r="R415" i="15" s="1"/>
  <c r="Q178" i="15" a="1"/>
  <c r="Q178" i="15" s="1"/>
  <c r="Q334" i="15" a="1"/>
  <c r="Q334" i="15" s="1"/>
  <c r="R404" i="15" a="1"/>
  <c r="R404" i="15" s="1"/>
  <c r="R53" i="15" a="1"/>
  <c r="R53" i="15" s="1"/>
  <c r="R119" i="15" a="1"/>
  <c r="R119" i="15" s="1"/>
  <c r="R219" i="15" a="1"/>
  <c r="R219" i="15" s="1"/>
  <c r="R263" i="15" a="1"/>
  <c r="R263" i="15" s="1"/>
  <c r="R112" i="15" a="1"/>
  <c r="R112" i="15" s="1"/>
  <c r="R220" i="15" a="1"/>
  <c r="R220" i="15" s="1"/>
  <c r="R264" i="15" a="1"/>
  <c r="R264" i="15" s="1"/>
  <c r="R107" i="15" a="1"/>
  <c r="R107" i="15" s="1"/>
  <c r="R379" i="15" a="1"/>
  <c r="R379" i="15" s="1"/>
  <c r="Q141" i="15" a="1"/>
  <c r="Q141" i="15" s="1"/>
  <c r="Q21" i="15" a="1"/>
  <c r="Q21" i="15" s="1"/>
  <c r="R101" i="15" a="1"/>
  <c r="R101" i="15" s="1"/>
  <c r="R375" i="15" a="1"/>
  <c r="R375" i="15" s="1"/>
  <c r="Q18" i="15" a="1"/>
  <c r="Q18" i="15" s="1"/>
  <c r="R182" i="15" a="1"/>
  <c r="R182" i="15" s="1"/>
  <c r="R430" i="15"/>
  <c r="R100" i="15" a="1"/>
  <c r="R100" i="15" s="1"/>
  <c r="R389" i="15" a="1"/>
  <c r="R389" i="15" s="1"/>
  <c r="Q31" i="15" a="1"/>
  <c r="Q31" i="15" s="1"/>
  <c r="Q169" i="15" a="1"/>
  <c r="Q169" i="15" s="1"/>
  <c r="Q189" i="15" a="1"/>
  <c r="Q189" i="15" s="1"/>
  <c r="Q104" i="15" a="1"/>
  <c r="Q104" i="15" s="1"/>
  <c r="Q160" i="15" a="1"/>
  <c r="Q160" i="15" s="1"/>
  <c r="R203" i="15" a="1"/>
  <c r="R203" i="15" s="1"/>
  <c r="R226" i="15" a="1"/>
  <c r="R226" i="15" s="1"/>
  <c r="R174" i="15" a="1"/>
  <c r="R174" i="15" s="1"/>
  <c r="R396" i="15" a="1"/>
  <c r="R396" i="15" s="1"/>
  <c r="R54" i="15" a="1"/>
  <c r="R54" i="15" s="1"/>
  <c r="R276" i="15" a="1"/>
  <c r="R276" i="15" s="1"/>
  <c r="R274" i="15" a="1"/>
  <c r="R274" i="15" s="1"/>
  <c r="R420" i="15"/>
  <c r="R259" i="15" a="1"/>
  <c r="R259" i="15" s="1"/>
  <c r="R311" i="15" a="1"/>
  <c r="R311" i="15" s="1"/>
  <c r="S311" i="15" s="1"/>
  <c r="R255" i="15" a="1"/>
  <c r="R255" i="15" s="1"/>
  <c r="R313" i="15" a="1"/>
  <c r="R313" i="15" s="1"/>
  <c r="R336" i="15" a="1"/>
  <c r="R336" i="15" s="1"/>
  <c r="R221" i="15" a="1"/>
  <c r="R221" i="15" s="1"/>
  <c r="R265" i="15" a="1"/>
  <c r="R265" i="15" s="1"/>
  <c r="R113" i="15" a="1"/>
  <c r="R113" i="15" s="1"/>
  <c r="R110" i="15" a="1"/>
  <c r="R110" i="15" s="1"/>
  <c r="R213" i="15" a="1"/>
  <c r="R213" i="15" s="1"/>
  <c r="Q54" i="15" a="1"/>
  <c r="Q54" i="15" s="1"/>
  <c r="R175" i="15" a="1"/>
  <c r="R175" i="15" s="1"/>
  <c r="R400" i="15" a="1"/>
  <c r="R400" i="15" s="1"/>
  <c r="R431" i="15"/>
  <c r="S431" i="15" s="1"/>
  <c r="R102" i="15" a="1"/>
  <c r="R102" i="15" s="1"/>
  <c r="R217" i="15" a="1"/>
  <c r="R217" i="15" s="1"/>
  <c r="R222" i="15" a="1"/>
  <c r="R222" i="15" s="1"/>
  <c r="R117" i="15" a="1"/>
  <c r="R117" i="15" s="1"/>
  <c r="R111" i="15" a="1"/>
  <c r="R111" i="15" s="1"/>
  <c r="R215" i="15" a="1"/>
  <c r="R215" i="15" s="1"/>
  <c r="Q257" i="15" a="1"/>
  <c r="Q257" i="15" s="1"/>
  <c r="R114" i="15" a="1"/>
  <c r="R114" i="15" s="1"/>
  <c r="R218" i="15" a="1"/>
  <c r="R218" i="15" s="1"/>
  <c r="S218" i="15" s="1"/>
  <c r="R262" i="15" a="1"/>
  <c r="R262" i="15" s="1"/>
  <c r="R136" i="15" a="1"/>
  <c r="R136" i="15" s="1"/>
  <c r="R402" i="15" a="1"/>
  <c r="R402" i="15" s="1"/>
  <c r="R376" i="15" a="1"/>
  <c r="R376" i="15" s="1"/>
  <c r="R18" i="15" a="1"/>
  <c r="R18" i="15" s="1"/>
  <c r="R380" i="15" a="1"/>
  <c r="R380" i="15" s="1"/>
  <c r="R118" i="15" a="1"/>
  <c r="R118" i="15" s="1"/>
  <c r="R411" i="15" a="1"/>
  <c r="R411" i="15" s="1"/>
  <c r="R423" i="15"/>
  <c r="R268" i="15" a="1"/>
  <c r="R268" i="15" s="1"/>
  <c r="S268" i="15" s="1"/>
  <c r="R106" i="15" a="1"/>
  <c r="R106" i="15" s="1"/>
  <c r="R310" i="15" a="1"/>
  <c r="R310" i="15" s="1"/>
  <c r="R258" i="15" a="1"/>
  <c r="R258" i="15" s="1"/>
  <c r="R31" i="15" a="1"/>
  <c r="R31" i="15" s="1"/>
  <c r="R369" i="15" a="1"/>
  <c r="R369" i="15" s="1"/>
  <c r="R425" i="15"/>
  <c r="S425" i="15" s="1"/>
  <c r="R137" i="15" a="1"/>
  <c r="R137" i="15" s="1"/>
  <c r="R413" i="15" a="1"/>
  <c r="R413" i="15" s="1"/>
  <c r="S413" i="15" s="1"/>
  <c r="R159" i="15" a="1"/>
  <c r="R159" i="15" s="1"/>
  <c r="R428" i="15"/>
  <c r="R184" i="15" a="1"/>
  <c r="R184" i="15" s="1"/>
  <c r="R395" i="15" a="1"/>
  <c r="R395" i="15" s="1"/>
  <c r="R115" i="15" a="1"/>
  <c r="R115" i="15" s="1"/>
  <c r="R306" i="15" a="1"/>
  <c r="R306" i="15" s="1"/>
  <c r="R338" i="15" a="1"/>
  <c r="R338" i="15" s="1"/>
  <c r="R424" i="15"/>
  <c r="Q56" i="15" a="1"/>
  <c r="Q56" i="15" s="1"/>
  <c r="Q8" i="15" a="1"/>
  <c r="Q8" i="15" s="1"/>
  <c r="R334" i="15" a="1"/>
  <c r="R334" i="15" s="1"/>
  <c r="Q152" i="15" a="1"/>
  <c r="Q152" i="15" s="1"/>
  <c r="R48" i="15" a="1"/>
  <c r="R48" i="15" s="1"/>
  <c r="Q91" i="15" a="1"/>
  <c r="Q91" i="15" s="1"/>
  <c r="R337" i="15" a="1"/>
  <c r="R337" i="15" s="1"/>
  <c r="R178" i="15" a="1"/>
  <c r="R178" i="15" s="1"/>
  <c r="R59" i="15" a="1"/>
  <c r="R59" i="15" s="1"/>
  <c r="Q58" i="15" a="1"/>
  <c r="Q58" i="15" s="1"/>
  <c r="R105" i="15" a="1"/>
  <c r="R105" i="15" s="1"/>
  <c r="R4" i="15" a="1"/>
  <c r="R4" i="15" s="1"/>
  <c r="R214" i="15" a="1"/>
  <c r="R214" i="15" s="1"/>
  <c r="R97" i="15" a="1"/>
  <c r="R97" i="15" s="1"/>
  <c r="Q55" i="15" a="1"/>
  <c r="Q55" i="15" s="1"/>
  <c r="R176" i="15" a="1"/>
  <c r="R176" i="15" s="1"/>
  <c r="R391" i="15" a="1"/>
  <c r="R391" i="15" s="1"/>
  <c r="S391" i="15" s="1"/>
  <c r="Q145" i="15" a="1"/>
  <c r="Q145" i="15" s="1"/>
  <c r="Q20" i="15" a="1"/>
  <c r="Q20" i="15" s="1"/>
  <c r="R56" i="15" a="1"/>
  <c r="R56" i="15" s="1"/>
  <c r="R8" i="15" a="1"/>
  <c r="R8" i="15" s="1"/>
  <c r="Q16" i="15" a="1"/>
  <c r="Q16" i="15" s="1"/>
  <c r="R152" i="15" a="1"/>
  <c r="R152" i="15" s="1"/>
  <c r="R91" i="15" a="1"/>
  <c r="R91" i="15" s="1"/>
  <c r="Q49" i="15" a="1"/>
  <c r="Q49" i="15" s="1"/>
  <c r="R108" i="15" a="1"/>
  <c r="R108" i="15" s="1"/>
  <c r="R377" i="15" a="1"/>
  <c r="R377" i="15" s="1"/>
  <c r="R58" i="15" a="1"/>
  <c r="R58" i="15" s="1"/>
  <c r="Q57" i="15" a="1"/>
  <c r="Q57" i="15" s="1"/>
  <c r="R397" i="15" a="1"/>
  <c r="R397" i="15" s="1"/>
  <c r="Q3" i="15" a="1"/>
  <c r="Q3" i="15" s="1"/>
  <c r="R177" i="15" a="1"/>
  <c r="R177" i="15" s="1"/>
  <c r="R103" i="15" a="1"/>
  <c r="R103" i="15" s="1"/>
  <c r="Q24" i="15" a="1"/>
  <c r="Q24" i="15" s="1"/>
  <c r="R55" i="15" a="1"/>
  <c r="R55" i="15" s="1"/>
  <c r="Q44" i="15" a="1"/>
  <c r="Q44" i="15" s="1"/>
  <c r="R98" i="15" a="1"/>
  <c r="R98" i="15" s="1"/>
  <c r="R145" i="15" a="1"/>
  <c r="R145" i="15" s="1"/>
  <c r="Q147" i="15" a="1"/>
  <c r="Q147" i="15" s="1"/>
  <c r="R20" i="15" a="1"/>
  <c r="R20" i="15" s="1"/>
  <c r="Q148" i="15" a="1"/>
  <c r="Q148" i="15" s="1"/>
  <c r="R16" i="15" a="1"/>
  <c r="R16" i="15" s="1"/>
  <c r="Q153" i="15" a="1"/>
  <c r="Q153" i="15" s="1"/>
  <c r="R49" i="15" a="1"/>
  <c r="R49" i="15" s="1"/>
  <c r="Q30" i="15" a="1"/>
  <c r="Q30" i="15" s="1"/>
  <c r="R189" i="15" a="1"/>
  <c r="R189" i="15" s="1"/>
  <c r="R169" i="15" a="1"/>
  <c r="R169" i="15" s="1"/>
  <c r="Q12" i="15" a="1"/>
  <c r="Q12" i="15" s="1"/>
  <c r="R57" i="15" a="1"/>
  <c r="R57" i="15" s="1"/>
  <c r="Q52" i="15" a="1"/>
  <c r="Q52" i="15" s="1"/>
  <c r="R3" i="15" a="1"/>
  <c r="R3" i="15" s="1"/>
  <c r="Q5" i="15" a="1"/>
  <c r="Q5" i="15" s="1"/>
  <c r="R308" i="15" a="1"/>
  <c r="R308" i="15" s="1"/>
  <c r="Q149" i="15" a="1"/>
  <c r="Q149" i="15" s="1"/>
  <c r="R24" i="15" a="1"/>
  <c r="R24" i="15" s="1"/>
  <c r="R44" i="15" a="1"/>
  <c r="R44" i="15" s="1"/>
  <c r="R307" i="15" a="1"/>
  <c r="R307" i="15" s="1"/>
  <c r="Q155" i="15" a="1"/>
  <c r="Q155" i="15" s="1"/>
  <c r="S155" i="15" s="1"/>
  <c r="Q150" i="15" a="1"/>
  <c r="Q150" i="15" s="1"/>
  <c r="R364" i="15" a="1"/>
  <c r="R364" i="15" s="1"/>
  <c r="Q48" i="15" a="1"/>
  <c r="Q48" i="15" s="1"/>
  <c r="R30" i="15" a="1"/>
  <c r="R30" i="15" s="1"/>
  <c r="R172" i="15" a="1"/>
  <c r="R172" i="15" s="1"/>
  <c r="R12" i="15" a="1"/>
  <c r="R12" i="15" s="1"/>
  <c r="Q59" i="15" a="1"/>
  <c r="Q59" i="15" s="1"/>
  <c r="R52" i="15" a="1"/>
  <c r="R52" i="15" s="1"/>
  <c r="R5" i="15" a="1"/>
  <c r="R5" i="15" s="1"/>
  <c r="Q4" i="15" a="1"/>
  <c r="Q4" i="15" s="1"/>
  <c r="R149" i="15" a="1"/>
  <c r="R149" i="15" s="1"/>
  <c r="R104" i="15" a="1"/>
  <c r="R104" i="15" s="1"/>
  <c r="R399" i="15" a="1"/>
  <c r="R399" i="15" s="1"/>
  <c r="R99" i="15" a="1"/>
  <c r="R99" i="15" s="1"/>
  <c r="R160" i="15" a="1"/>
  <c r="R160" i="15" s="1"/>
  <c r="R292" i="15" a="1"/>
  <c r="R292" i="15" s="1"/>
  <c r="R191" i="15" a="1"/>
  <c r="R191" i="15" s="1"/>
  <c r="R286" i="15" a="1"/>
  <c r="R286" i="15" s="1"/>
  <c r="R186" i="15" a="1"/>
  <c r="R186" i="15" s="1"/>
  <c r="R202" i="15" a="1"/>
  <c r="R202" i="15" s="1"/>
  <c r="R224" i="15" a="1"/>
  <c r="R224" i="15" s="1"/>
  <c r="R302" i="15" a="1"/>
  <c r="R302" i="15" s="1"/>
  <c r="R253" i="15" a="1"/>
  <c r="R253" i="15" s="1"/>
  <c r="R280" i="15" a="1"/>
  <c r="R280" i="15" s="1"/>
  <c r="R195" i="15" a="1"/>
  <c r="R195" i="15" s="1"/>
  <c r="R121" i="15" a="1"/>
  <c r="R121" i="15" s="1"/>
  <c r="R285" i="15" a="1"/>
  <c r="R285" i="15" s="1"/>
  <c r="R185" i="15" a="1"/>
  <c r="R185" i="15" s="1"/>
  <c r="R181" i="15" a="1"/>
  <c r="R181" i="15" s="1"/>
  <c r="R180" i="15" a="1"/>
  <c r="R180" i="15" s="1"/>
  <c r="R298" i="15" a="1"/>
  <c r="R298" i="15" s="1"/>
  <c r="R124" i="15" a="1"/>
  <c r="R124" i="15" s="1"/>
  <c r="R199" i="15" a="1"/>
  <c r="R199" i="15" s="1"/>
  <c r="R288" i="15" a="1"/>
  <c r="R288" i="15" s="1"/>
  <c r="R135" i="15" a="1"/>
  <c r="R135" i="15" s="1"/>
  <c r="R252" i="15" a="1"/>
  <c r="R252" i="15" s="1"/>
  <c r="R171" i="15" a="1"/>
  <c r="R171" i="15" s="1"/>
  <c r="R297" i="15" a="1"/>
  <c r="R297" i="15" s="1"/>
  <c r="R200" i="15" a="1"/>
  <c r="R200" i="15" s="1"/>
  <c r="R123" i="15" a="1"/>
  <c r="R123" i="15" s="1"/>
  <c r="R225" i="15" a="1"/>
  <c r="R225" i="15" s="1"/>
  <c r="R299" i="15" a="1"/>
  <c r="R299" i="15" s="1"/>
  <c r="R197" i="15" a="1"/>
  <c r="R197" i="15" s="1"/>
  <c r="R291" i="15" a="1"/>
  <c r="R291" i="15" s="1"/>
  <c r="R193" i="15" a="1"/>
  <c r="R193" i="15" s="1"/>
  <c r="R290" i="15" a="1"/>
  <c r="R290" i="15" s="1"/>
  <c r="R188" i="15" a="1"/>
  <c r="R188" i="15" s="1"/>
  <c r="R278" i="15" a="1"/>
  <c r="R278" i="15" s="1"/>
  <c r="R179" i="15" a="1"/>
  <c r="R179" i="15" s="1"/>
  <c r="R190" i="15" a="1"/>
  <c r="R190" i="15" s="1"/>
  <c r="R300" i="15" a="1"/>
  <c r="R300" i="15" s="1"/>
  <c r="R196" i="15" a="1"/>
  <c r="R196" i="15" s="1"/>
  <c r="R122" i="15" a="1"/>
  <c r="R122" i="15" s="1"/>
  <c r="R289" i="15" a="1"/>
  <c r="R289" i="15" s="1"/>
  <c r="R421" i="15"/>
  <c r="R279" i="15" a="1"/>
  <c r="R279" i="15" s="1"/>
  <c r="R125" i="15" a="1"/>
  <c r="R125" i="15" s="1"/>
  <c r="R198" i="15" a="1"/>
  <c r="R198" i="15" s="1"/>
  <c r="R257" i="15" a="1"/>
  <c r="R257" i="15" s="1"/>
  <c r="R426" i="15"/>
  <c r="R194" i="15" a="1"/>
  <c r="R194" i="15" s="1"/>
  <c r="R301" i="15" a="1"/>
  <c r="R301" i="15" s="1"/>
  <c r="R422" i="15"/>
  <c r="R192" i="15" a="1"/>
  <c r="R192" i="15" s="1"/>
  <c r="R281" i="15" a="1"/>
  <c r="R281" i="15" s="1"/>
  <c r="R266" i="15" a="1"/>
  <c r="R266" i="15" s="1"/>
  <c r="R134" i="15" a="1"/>
  <c r="R134" i="15" s="1"/>
  <c r="R296" i="15" a="1"/>
  <c r="R296" i="15" s="1"/>
  <c r="R201" i="15" a="1"/>
  <c r="R201" i="15" s="1"/>
  <c r="R223" i="15" a="1"/>
  <c r="R223" i="15" s="1"/>
  <c r="R267" i="15" a="1"/>
  <c r="R267" i="15" s="1"/>
  <c r="S117" i="15" l="1"/>
  <c r="S422" i="15"/>
  <c r="Q433" i="15"/>
  <c r="R433" i="15" s="1"/>
  <c r="S402" i="15"/>
  <c r="Q173" i="15"/>
  <c r="R173" i="15" s="1"/>
  <c r="Q168" i="15"/>
  <c r="R168" i="15" s="1"/>
  <c r="Q140" i="15"/>
  <c r="R140" i="15" s="1"/>
  <c r="S21" i="15"/>
  <c r="S59" i="15"/>
  <c r="S48" i="15"/>
  <c r="S4" i="15"/>
  <c r="S54" i="15"/>
  <c r="S141" i="15"/>
  <c r="S150" i="15"/>
  <c r="S143" i="15"/>
  <c r="S408" i="15"/>
  <c r="S5" i="15"/>
  <c r="S12" i="15"/>
  <c r="S57" i="15"/>
  <c r="S49" i="15"/>
  <c r="S56" i="15"/>
  <c r="S53" i="15"/>
  <c r="S44" i="15"/>
  <c r="S31" i="15"/>
  <c r="S52" i="15"/>
  <c r="S20" i="15"/>
  <c r="S55" i="15"/>
  <c r="S18" i="15"/>
  <c r="S30" i="15"/>
  <c r="S24" i="15"/>
  <c r="S16" i="15"/>
  <c r="S58" i="15"/>
  <c r="S91" i="15"/>
  <c r="S8" i="15"/>
  <c r="S145" i="15"/>
  <c r="S178" i="15"/>
  <c r="S191" i="15"/>
  <c r="S164" i="15"/>
  <c r="S223" i="15"/>
  <c r="S182" i="15"/>
  <c r="S196" i="15"/>
  <c r="S202" i="15"/>
  <c r="S161" i="15"/>
  <c r="S184" i="15"/>
  <c r="S148" i="15"/>
  <c r="S376" i="15"/>
  <c r="S189" i="15"/>
  <c r="S193" i="15"/>
  <c r="S197" i="15"/>
  <c r="S172" i="15"/>
  <c r="S165" i="15"/>
  <c r="S163" i="15"/>
  <c r="S176" i="15"/>
  <c r="S222" i="15"/>
  <c r="S219" i="15"/>
  <c r="S224" i="15"/>
  <c r="S188" i="15"/>
  <c r="S152" i="15"/>
  <c r="S169" i="15"/>
  <c r="S167" i="15"/>
  <c r="S215" i="15"/>
  <c r="S217" i="15"/>
  <c r="S192" i="15"/>
  <c r="S186" i="15"/>
  <c r="S220" i="15"/>
  <c r="S171" i="15"/>
  <c r="S200" i="15"/>
  <c r="S225" i="15"/>
  <c r="S149" i="15"/>
  <c r="S153" i="15"/>
  <c r="S147" i="15"/>
  <c r="S190" i="15"/>
  <c r="S158" i="15"/>
  <c r="S166" i="15"/>
  <c r="S221" i="15"/>
  <c r="S198" i="15"/>
  <c r="S194" i="15"/>
  <c r="S199" i="15"/>
  <c r="S201" i="15"/>
  <c r="S267" i="15"/>
  <c r="S426" i="15"/>
  <c r="S135" i="15"/>
  <c r="S111" i="15"/>
  <c r="S430" i="15"/>
  <c r="S288" i="15"/>
  <c r="S428" i="15"/>
  <c r="S179" i="15"/>
  <c r="S216" i="15"/>
  <c r="S290" i="15"/>
  <c r="S115" i="15"/>
  <c r="S137" i="15"/>
  <c r="S375" i="15"/>
  <c r="S264" i="15"/>
  <c r="S112" i="15"/>
  <c r="S99" i="15"/>
  <c r="S136" i="15"/>
  <c r="S174" i="15"/>
  <c r="S102" i="15"/>
  <c r="S263" i="15"/>
  <c r="S276" i="15"/>
  <c r="Q394" i="15"/>
  <c r="R394" i="15" s="1"/>
  <c r="S394" i="15" s="1"/>
  <c r="S312" i="15"/>
  <c r="S185" i="15"/>
  <c r="S106" i="15"/>
  <c r="S259" i="15"/>
  <c r="S104" i="15"/>
  <c r="S103" i="15"/>
  <c r="S307" i="15"/>
  <c r="S396" i="15"/>
  <c r="S108" i="15"/>
  <c r="S195" i="15"/>
  <c r="S313" i="15"/>
  <c r="S399" i="15"/>
  <c r="S252" i="15"/>
  <c r="S338" i="15"/>
  <c r="S397" i="15"/>
  <c r="S380" i="15"/>
  <c r="S392" i="15"/>
  <c r="S118" i="15"/>
  <c r="R383" i="15"/>
  <c r="S383" i="15" s="1"/>
  <c r="S119" i="15"/>
  <c r="S308" i="15"/>
  <c r="S114" i="15"/>
  <c r="S291" i="15"/>
  <c r="S302" i="15"/>
  <c r="S297" i="15"/>
  <c r="S265" i="15"/>
  <c r="S98" i="15"/>
  <c r="S298" i="15"/>
  <c r="S400" i="15"/>
  <c r="S292" i="15"/>
  <c r="S116" i="15"/>
  <c r="S266" i="15"/>
  <c r="S374" i="15"/>
  <c r="S279" i="15"/>
  <c r="S160" i="15"/>
  <c r="S337" i="15"/>
  <c r="S107" i="15"/>
  <c r="S175" i="15"/>
  <c r="S253" i="15"/>
  <c r="S120" i="15"/>
  <c r="S285" i="15"/>
  <c r="Q365" i="15"/>
  <c r="S364" i="15"/>
  <c r="S377" i="15"/>
  <c r="Q398" i="15"/>
  <c r="R398" i="15" s="1"/>
  <c r="S395" i="15"/>
  <c r="S299" i="15"/>
  <c r="S255" i="15"/>
  <c r="S334" i="15"/>
  <c r="S177" i="15"/>
  <c r="S258" i="15"/>
  <c r="S310" i="15"/>
  <c r="Q314" i="15"/>
  <c r="S306" i="15"/>
  <c r="Q294" i="15"/>
  <c r="S286" i="15"/>
  <c r="S100" i="15"/>
  <c r="S214" i="15"/>
  <c r="S280" i="15"/>
  <c r="S296" i="15"/>
  <c r="S424" i="15"/>
  <c r="S105" i="15"/>
  <c r="S203" i="15"/>
  <c r="Q287" i="15"/>
  <c r="Q227" i="15"/>
  <c r="Q269" i="15"/>
  <c r="Q133" i="15"/>
  <c r="R133" i="15" s="1"/>
  <c r="S134" i="15"/>
  <c r="Q303" i="15"/>
  <c r="Q275" i="15"/>
  <c r="S274" i="15"/>
  <c r="Q381" i="15"/>
  <c r="S379" i="15"/>
  <c r="R414" i="15"/>
  <c r="S414" i="15" s="1"/>
  <c r="S301" i="15"/>
  <c r="Q370" i="15"/>
  <c r="R370" i="15" s="1"/>
  <c r="S369" i="15"/>
  <c r="S226" i="15"/>
  <c r="S101" i="15"/>
  <c r="S113" i="15"/>
  <c r="S121" i="15"/>
  <c r="S110" i="15"/>
  <c r="R409" i="15"/>
  <c r="S409" i="15" s="1"/>
  <c r="S289" i="15"/>
  <c r="S423" i="15"/>
  <c r="Q401" i="15"/>
  <c r="R401" i="15" s="1"/>
  <c r="S300" i="15"/>
  <c r="Q378" i="15"/>
  <c r="R378" i="15" s="1"/>
  <c r="S123" i="15"/>
  <c r="S336" i="15"/>
  <c r="S415" i="15"/>
  <c r="S389" i="15"/>
  <c r="S404" i="15"/>
  <c r="S281" i="15"/>
  <c r="S256" i="15"/>
  <c r="S124" i="15"/>
  <c r="S421" i="15"/>
  <c r="S309" i="15"/>
  <c r="S254" i="15"/>
  <c r="Q204" i="15"/>
  <c r="Q339" i="15"/>
  <c r="S278" i="15"/>
  <c r="R416" i="15"/>
  <c r="S416" i="15" s="1"/>
  <c r="R390" i="15"/>
  <c r="S390" i="15" s="1"/>
  <c r="S213" i="15"/>
  <c r="R405" i="15"/>
  <c r="S405" i="15" s="1"/>
  <c r="R403" i="15"/>
  <c r="S403" i="15" s="1"/>
  <c r="S262" i="15"/>
  <c r="S97" i="15"/>
  <c r="S382" i="15"/>
  <c r="S125" i="15"/>
  <c r="S181" i="15"/>
  <c r="S420" i="15"/>
  <c r="S159" i="15"/>
  <c r="R412" i="15"/>
  <c r="S412" i="15" s="1"/>
  <c r="S180" i="15"/>
  <c r="S122" i="15"/>
  <c r="Q260" i="15"/>
  <c r="S433" i="15" l="1"/>
  <c r="R260" i="15"/>
  <c r="S260" i="15" s="1"/>
  <c r="S401" i="15"/>
  <c r="S173" i="15"/>
  <c r="S398" i="15"/>
  <c r="S370" i="15"/>
  <c r="S378" i="15"/>
  <c r="R339" i="15"/>
  <c r="S339" i="15" s="1"/>
  <c r="R275" i="15"/>
  <c r="S275" i="15" s="1"/>
  <c r="S133" i="15"/>
  <c r="R294" i="15"/>
  <c r="S294" i="15" s="1"/>
  <c r="R365" i="15"/>
  <c r="S365" i="15" s="1"/>
  <c r="R204" i="15"/>
  <c r="S204" i="15" s="1"/>
  <c r="R381" i="15"/>
  <c r="S381" i="15" s="1"/>
  <c r="R303" i="15"/>
  <c r="S303" i="15" s="1"/>
  <c r="R269" i="15"/>
  <c r="S269" i="15" s="1"/>
  <c r="R227" i="15"/>
  <c r="S227" i="15" s="1"/>
  <c r="R314" i="15"/>
  <c r="S314" i="15" s="1"/>
  <c r="R287" i="15"/>
  <c r="S287" i="15" s="1"/>
  <c r="S140" i="15"/>
  <c r="S168" i="15"/>
  <c r="Q186" i="1"/>
  <c r="P186" i="1"/>
  <c r="O186" i="1"/>
  <c r="N186" i="1"/>
  <c r="M186" i="1"/>
  <c r="L186" i="1"/>
  <c r="K186" i="1"/>
  <c r="J186" i="1"/>
  <c r="I186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THU HUYEN</author>
    <author>Admin</author>
  </authors>
  <commentList>
    <comment ref="C128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THU HUYEN:</t>
        </r>
        <r>
          <rPr>
            <sz val="9"/>
            <color indexed="81"/>
            <rFont val="Tahoma"/>
            <family val="2"/>
          </rPr>
          <t xml:space="preserve">
150k</t>
        </r>
      </text>
    </comment>
    <comment ref="A267" authorId="1" shapeId="0" xr:uid="{00000000-0006-0000-0100-000002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BH flex</t>
        </r>
      </text>
    </comment>
    <comment ref="C309" authorId="0" shapeId="0" xr:uid="{00000000-0006-0000-0100-000003000000}">
      <text>
        <r>
          <rPr>
            <b/>
            <sz val="9"/>
            <color indexed="81"/>
            <rFont val="Tahoma"/>
            <family val="2"/>
          </rPr>
          <t>THU HUYEN:</t>
        </r>
        <r>
          <rPr>
            <sz val="9"/>
            <color indexed="81"/>
            <rFont val="Tahoma"/>
            <family val="2"/>
          </rPr>
          <t xml:space="preserve">
16838a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THU HUYEN</author>
    <author>Admin</author>
  </authors>
  <commentList>
    <comment ref="C127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THU HUYEN:</t>
        </r>
        <r>
          <rPr>
            <sz val="9"/>
            <color indexed="81"/>
            <rFont val="Tahoma"/>
            <family val="2"/>
          </rPr>
          <t xml:space="preserve">
150k</t>
        </r>
      </text>
    </comment>
    <comment ref="A252" authorId="1" shapeId="0" xr:uid="{00000000-0006-0000-0200-000002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BH flex</t>
        </r>
      </text>
    </comment>
    <comment ref="C295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THU HUYEN:</t>
        </r>
        <r>
          <rPr>
            <sz val="9"/>
            <color indexed="81"/>
            <rFont val="Tahoma"/>
            <family val="2"/>
          </rPr>
          <t xml:space="preserve">
16838a</t>
        </r>
      </text>
    </comment>
  </commentList>
</comments>
</file>

<file path=xl/sharedStrings.xml><?xml version="1.0" encoding="utf-8"?>
<sst xmlns="http://schemas.openxmlformats.org/spreadsheetml/2006/main" count="5688" uniqueCount="826">
  <si>
    <t xml:space="preserve">Tên  </t>
  </si>
  <si>
    <t>Code sử dụng</t>
  </si>
  <si>
    <t>Thành phẩm / cái</t>
  </si>
  <si>
    <t>Tồn sản xuát</t>
  </si>
  <si>
    <t>Tồn Po</t>
  </si>
  <si>
    <t>Tổng Tồn</t>
  </si>
  <si>
    <t>LJ63-19416A</t>
  </si>
  <si>
    <t>LJ63-19617A</t>
  </si>
  <si>
    <t>LJ63-19618A</t>
  </si>
  <si>
    <t>LJ63-18798A</t>
  </si>
  <si>
    <t>LJ63-19412A</t>
  </si>
  <si>
    <t>LJ63-18690A</t>
  </si>
  <si>
    <t>LJ63-19533A</t>
  </si>
  <si>
    <t>LJ63-19595A</t>
  </si>
  <si>
    <t>LJ63-18648B</t>
  </si>
  <si>
    <t>LJ63-17834B</t>
  </si>
  <si>
    <t>LJ63-18020A</t>
  </si>
  <si>
    <t>LJ63-17312A</t>
  </si>
  <si>
    <t>5210000223-CSDT1</t>
  </si>
  <si>
    <t>LJ63-16317B</t>
  </si>
  <si>
    <t>LJ63-16395B</t>
  </si>
  <si>
    <t>LJ63-18021A</t>
  </si>
  <si>
    <t>LJ63-17543A</t>
  </si>
  <si>
    <t>LJ63-19387A</t>
  </si>
  <si>
    <t>LJ63-18951A</t>
  </si>
  <si>
    <t>LJ63-18946A</t>
  </si>
  <si>
    <t>LJ63-18144A</t>
  </si>
  <si>
    <t>LJ63-18649A</t>
  </si>
  <si>
    <t>LJ63-18631A</t>
  </si>
  <si>
    <t>LJ63-17642A</t>
  </si>
  <si>
    <t>LJ63-19635A</t>
  </si>
  <si>
    <t>LJ63-19682A</t>
  </si>
  <si>
    <t>LJ63-19683A</t>
  </si>
  <si>
    <t>LJ63-19680A</t>
  </si>
  <si>
    <t>LJ63-19634A</t>
  </si>
  <si>
    <t>SS20-00046A</t>
  </si>
  <si>
    <t>SS20-00047A</t>
  </si>
  <si>
    <t>SS20-00048A</t>
  </si>
  <si>
    <t>SS20-00049A</t>
  </si>
  <si>
    <t>SS20-00050A</t>
  </si>
  <si>
    <t>SS20-00051A</t>
  </si>
  <si>
    <t>SS20-00052A</t>
  </si>
  <si>
    <t>Túi bóng (ESD bag)
20cm*31cm*0.05</t>
  </si>
  <si>
    <t>Túi bóng (ESD bag)
15cm*26cm*0.05</t>
  </si>
  <si>
    <t>LJ63-19633A</t>
  </si>
  <si>
    <t>LJ63-19668A</t>
  </si>
  <si>
    <t>LJ63-19384A</t>
  </si>
  <si>
    <t>LJ63-17016A</t>
  </si>
  <si>
    <t>Q470-009182</t>
  </si>
  <si>
    <t>Q470-009181</t>
  </si>
  <si>
    <t>Q310-808896</t>
  </si>
  <si>
    <t>LJ63-18800A</t>
  </si>
  <si>
    <t>Q130-003379</t>
  </si>
  <si>
    <t>LJ63-19391A v1</t>
  </si>
  <si>
    <t>LJ63-16157A</t>
  </si>
  <si>
    <t>LJ63-16300A</t>
  </si>
  <si>
    <t>LJ63-15645A</t>
  </si>
  <si>
    <t>LJ63-17348A</t>
  </si>
  <si>
    <t>LJ63-17451A</t>
  </si>
  <si>
    <t xml:space="preserve">Túi bóng (ESD bag)
30cm*50cm*0.08
</t>
  </si>
  <si>
    <t>LJ63-18318A</t>
  </si>
  <si>
    <t>CEDMB9043</t>
  </si>
  <si>
    <t>LJ63-19789A</t>
  </si>
  <si>
    <t>LJ63-18319A</t>
  </si>
  <si>
    <t>Túi bóng (ESD bag)
18cm*42cm*0.08</t>
  </si>
  <si>
    <t>LJ63-19615A</t>
  </si>
  <si>
    <t>LJ63-19411A</t>
  </si>
  <si>
    <t>LJ63-19692A</t>
  </si>
  <si>
    <t>LJ63-19383A</t>
  </si>
  <si>
    <t>LJ63-19112A</t>
  </si>
  <si>
    <t>LJ63-16147A</t>
  </si>
  <si>
    <t>LJ63-16286A</t>
  </si>
  <si>
    <t>LJ63-18964A</t>
  </si>
  <si>
    <t>Q300-015272</t>
  </si>
  <si>
    <t>LJ63-18950A</t>
  </si>
  <si>
    <t>LJ63-18674A</t>
  </si>
  <si>
    <t>LJ63-18675A</t>
  </si>
  <si>
    <t>Q130-003129</t>
  </si>
  <si>
    <t>LJ63-18024A</t>
  </si>
  <si>
    <t>LJ63-19111A</t>
  </si>
  <si>
    <t>LJ63-17935A</t>
  </si>
  <si>
    <t>LJ63-17813A</t>
  </si>
  <si>
    <t>LJ63-19609A</t>
  </si>
  <si>
    <t>LJ63-19611A</t>
  </si>
  <si>
    <t>LJ63-19610A</t>
  </si>
  <si>
    <t>LJ63-17836A</t>
  </si>
  <si>
    <t>Túi bóng (ESD bag)
45cm*50cm*0.05</t>
  </si>
  <si>
    <t>LJ63-19381A</t>
  </si>
  <si>
    <t>Túi bóng (ESD bag)
60cm*77cm*0.05</t>
  </si>
  <si>
    <t>Túi bóng (ESD bag)
77cm*63cm*0.05</t>
  </si>
  <si>
    <t>LJ63-19694A</t>
  </si>
  <si>
    <t>LJ63-19616A</t>
  </si>
  <si>
    <t>LJ63-19510A</t>
  </si>
  <si>
    <t>LJ63-19511A</t>
  </si>
  <si>
    <t>LJ63-18947A</t>
  </si>
  <si>
    <t>LJ63-18022A</t>
  </si>
  <si>
    <t>LJ63-18525A</t>
  </si>
  <si>
    <t>LJ63-17308A</t>
  </si>
  <si>
    <t>LJ63-18644A</t>
  </si>
  <si>
    <t>Túi bóng (ESD bag)
6cm*9cm*0.5</t>
  </si>
  <si>
    <t>LJ63-19385B</t>
  </si>
  <si>
    <t>Q300-016186</t>
  </si>
  <si>
    <t>Túi bóng (ESD bag)
20cm*35cm*0.8</t>
  </si>
  <si>
    <t>Q300-016399</t>
  </si>
  <si>
    <t>Q300-016398</t>
  </si>
  <si>
    <t>SEALING BACK (UV)
(Túi đóng hàng)
NEW</t>
  </si>
  <si>
    <t>Túi bóng (ESD bag)
8cm*10cm*0.8</t>
  </si>
  <si>
    <t>Túi bóng (ESD bag)
10cm*20cm*0.8</t>
  </si>
  <si>
    <t>LJ63-16146A</t>
  </si>
  <si>
    <t>BOBIN BLACK
300*125*100( EA)</t>
  </si>
  <si>
    <t>BOBIN BLUE
250*125*80( EA)</t>
  </si>
  <si>
    <t>BOBIN GREEN
250*125*76.5( EA)</t>
  </si>
  <si>
    <t>BOBIN BLACK 
420*150*120 (EA)</t>
  </si>
  <si>
    <t>BOBIN JNTC  280*176</t>
  </si>
  <si>
    <t>JTAF064-07D-R8-TOP (TC 10*15)</t>
  </si>
  <si>
    <t>SS20-00044A</t>
  </si>
  <si>
    <t>SS20-00045A</t>
  </si>
  <si>
    <t>JTAF064-07D-R8-TOP(new)</t>
  </si>
  <si>
    <t>LJ63-19050B</t>
  </si>
  <si>
    <t>BOBIN BLACK 500
500*150*105</t>
  </si>
  <si>
    <t>stock</t>
  </si>
  <si>
    <t>LJ63-16462B</t>
  </si>
  <si>
    <t>LJ63-16462C</t>
  </si>
  <si>
    <t>8-10 day</t>
  </si>
  <si>
    <t>LJ63-16787A</t>
  </si>
  <si>
    <t>Q130-003104</t>
  </si>
  <si>
    <t>LJ63-16787B</t>
  </si>
  <si>
    <t>LJ63-16597A</t>
  </si>
  <si>
    <t>LJ63-16232A</t>
  </si>
  <si>
    <t>LJ63-17347A</t>
  </si>
  <si>
    <t>LJ63-16507A</t>
  </si>
  <si>
    <t>LJ63-18013A</t>
  </si>
  <si>
    <t>LJ63-17350A</t>
  </si>
  <si>
    <t>LJ63-17617A</t>
  </si>
  <si>
    <t>INOX JLJIN</t>
  </si>
  <si>
    <t>LJ63-16706A</t>
  </si>
  <si>
    <t>LJ63-16500B</t>
  </si>
  <si>
    <t>Q310-690732</t>
  </si>
  <si>
    <t>Q130-003007</t>
  </si>
  <si>
    <t>Q130-003180</t>
  </si>
  <si>
    <t>Q130-003009</t>
  </si>
  <si>
    <t>Q130-003053</t>
  </si>
  <si>
    <t>Q130-003025</t>
  </si>
  <si>
    <t>Q130-003166</t>
  </si>
  <si>
    <t>Q130-003193</t>
  </si>
  <si>
    <t>Q130-003008</t>
  </si>
  <si>
    <t>LJ63-19077A</t>
  </si>
  <si>
    <t>LJ63-17315A</t>
  </si>
  <si>
    <t>LJ63-16215A</t>
  </si>
  <si>
    <t>LJ63-17349A</t>
  </si>
  <si>
    <t>LJ63-17616A</t>
  </si>
  <si>
    <t>LJ63-17630A</t>
  </si>
  <si>
    <t>LJ63-18142A</t>
  </si>
  <si>
    <t>LJ63-19418A</t>
  </si>
  <si>
    <t>LJ63-18145A</t>
  </si>
  <si>
    <t>LJ63-18665A</t>
  </si>
  <si>
    <t>LJ63-18303A</t>
  </si>
  <si>
    <t>LJ63-18448A</t>
  </si>
  <si>
    <t>LJ63-18667A</t>
  </si>
  <si>
    <t>LJ63-18146A</t>
  </si>
  <si>
    <t>LJ63-16362A</t>
  </si>
  <si>
    <t>Q230-122796</t>
  </si>
  <si>
    <t>LJ63-19076B</t>
  </si>
  <si>
    <t>LJ63-18607A</t>
  </si>
  <si>
    <t>LJ63-18948A</t>
  </si>
  <si>
    <t>LJ63-18531A</t>
  </si>
  <si>
    <t>LJ63-18638A</t>
  </si>
  <si>
    <t>LJ63-15999A</t>
  </si>
  <si>
    <t>LJ63-16172A</t>
  </si>
  <si>
    <t>Lõi nhựa 4T(6")*120mm</t>
  </si>
  <si>
    <t xml:space="preserve"> Lõi nhựa 
5T(77mm)*70mm key 5.5</t>
  </si>
  <si>
    <t>Lõi nhựa
5T(77mm)*71mm key 5.5</t>
  </si>
  <si>
    <t>Lõi nhựa 5T(77mm)*81mm key 5.5</t>
  </si>
  <si>
    <t>Lõi nhựa 5T(77mm)*85mm key 5.5</t>
  </si>
  <si>
    <t>Lõi nhựa 4T(6")*80mm</t>
  </si>
  <si>
    <t>Lõi nhựa 5T(77mm)*100mm key 5.5</t>
  </si>
  <si>
    <t>Lõi nhựa 5T(77mm)*84mm key 5.5</t>
  </si>
  <si>
    <t>Lõi nhựa 5T(77mm)*66mm key 5.5</t>
  </si>
  <si>
    <t>Lõi nhựa 5T(77mm)*80mm key 5.5</t>
  </si>
  <si>
    <t>Lõi nhựa 5T(77mm)*21mm key 5.5</t>
  </si>
  <si>
    <t>Lõi nhựa 5T(77mm)*47mm key 5.5</t>
  </si>
  <si>
    <t xml:space="preserve"> Lõi nhựa 5T(77mm) 63mm key 5.5</t>
  </si>
  <si>
    <t xml:space="preserve"> Lõi nhựa 5T(77mm) 73mm key 5.5</t>
  </si>
  <si>
    <t>Lõi nhựa 5T(77mm)*33mm key 5.5</t>
  </si>
  <si>
    <t>Lõi nhựa 5T(77mm)*64mm key 5.5</t>
  </si>
  <si>
    <t>Lõi nhựa  5T(77mm) *45mm key 5.5</t>
  </si>
  <si>
    <t xml:space="preserve"> Lõi nhựa 5T(77mm)*90mm key 5.5</t>
  </si>
  <si>
    <t xml:space="preserve"> Loĩ nhựa 5T(77mm) 62mm key 5.5</t>
  </si>
  <si>
    <t>Lõi nhựa 5T(77mm)*60mm key 5.5</t>
  </si>
  <si>
    <t>Lõi nhựa 5T(77mm)*67mm key 5.5</t>
  </si>
  <si>
    <t>Lõi nhựa 5T(77mm)*87mm key 5.5</t>
  </si>
  <si>
    <t>Lõi nhựa 5T(77mm)*88mm key 5.5</t>
  </si>
  <si>
    <t>Lõi nhựa 5T(77mm)*65mm key 5.5</t>
  </si>
  <si>
    <t>Lõi nhựa
4T(6")*75mm</t>
  </si>
  <si>
    <t>Lõi nhựa 4T (6")*95mm</t>
  </si>
  <si>
    <t>Lõi nhựa 4T(6")*86mm</t>
  </si>
  <si>
    <t>Lõi nhựa 4T(6")*90mm</t>
  </si>
  <si>
    <t>LJ63-17015A</t>
  </si>
  <si>
    <t>LJ63-18609A</t>
  </si>
  <si>
    <t>Băng dính sạch 
투명테이프
19m*32.9m</t>
  </si>
  <si>
    <t>Gang tay cao su 
 장갑</t>
  </si>
  <si>
    <t>Khẩu Trang  y tế / Face mask (White) 3 lớp  (9*18mm) EA</t>
  </si>
  <si>
    <t>Mũ chụp tóc phòng sạch
Clearn Hair hat</t>
  </si>
  <si>
    <t>Khăn lau PS PL3008
Claearoom wipers 
걸레 (Box)</t>
  </si>
  <si>
    <t>Cồn (Ancol)
 Nồng độ 99.9%
알코올
(Lit)</t>
  </si>
  <si>
    <t>Con lăn dính bụi /
 Sticky roller/스티키 롤러
15cm*17M   Roll</t>
  </si>
  <si>
    <t>Con lăn dính bụi /
 Sticky roller/스티키 롤러
 30cm*17M   Roll</t>
  </si>
  <si>
    <t>Con lăn dính bụi /
 Sticky roller/스티키 롤러
20cm*17M   Roll</t>
  </si>
  <si>
    <t>Giấy phòng sạch
clean paper
A4 컬러 용지</t>
  </si>
  <si>
    <t xml:space="preserve">Miếng Vàng 
 백업판   </t>
  </si>
  <si>
    <t>WD40</t>
  </si>
  <si>
    <t>Bút Marking 매직팬</t>
  </si>
  <si>
    <t>Thảm dính bụi PS  
sticky mat
테이프 600*90
EA</t>
  </si>
  <si>
    <t>Màng chít xanh
블루 비닐</t>
  </si>
  <si>
    <t>Màng chít trắng
흰색 비닐</t>
  </si>
  <si>
    <t>TEM PVC (PVC LABEL)
Recycal</t>
  </si>
  <si>
    <t>TEM PVC (PVC LABEL)
100mm*65mm*100mm
(1470EA/Roll)</t>
  </si>
  <si>
    <t>KEO CHẤM BỤI
젤리클리너 (Box)</t>
  </si>
  <si>
    <t>Mực in tem
 라벨 인쇄하는 잉크
EA</t>
  </si>
  <si>
    <t>라인테이프 
Line Tape  xanh dương ( Blue) 48mm*33m</t>
  </si>
  <si>
    <t>라인테이프 
Line Tape màu vàng ( yellow) 48mm*33m</t>
  </si>
  <si>
    <t>라인테이프 
Line Tape màu đỏ (red) 48mm*33m</t>
  </si>
  <si>
    <t>Xốp trắng 1T
Sponge 1T White</t>
  </si>
  <si>
    <t>Xốp trắng 2T
Sponge 2T White</t>
  </si>
  <si>
    <t>Xốp trắng 3T
Sponge 3T White</t>
  </si>
  <si>
    <t>Xốp trắng 5T
Sponge 5T White</t>
  </si>
  <si>
    <t>Xốp vàng 1T
Sponge 1T Yellow</t>
  </si>
  <si>
    <t>Xốp vàng 2T
Sponge 2T Yellow</t>
  </si>
  <si>
    <t>Xốp cam 1T CY TECH</t>
  </si>
  <si>
    <t>Xốp cam 1.5T CY TECH</t>
  </si>
  <si>
    <t>Xốp cam 2T CY TECH</t>
  </si>
  <si>
    <t>Xốp cam 3T CY TECH</t>
  </si>
  <si>
    <t xml:space="preserve">Xốp đen 2T </t>
  </si>
  <si>
    <t xml:space="preserve">Xốp xanh 2T </t>
  </si>
  <si>
    <t>DYT 950G
30*200</t>
  </si>
  <si>
    <t>DYT 950G
40*500</t>
  </si>
  <si>
    <t>DYT 950G
50*500</t>
  </si>
  <si>
    <t>DYT 950G
80*500</t>
  </si>
  <si>
    <t>JYS G60
20*50</t>
  </si>
  <si>
    <t>Túi bóng (Poly bag)
 플리백
26*15*0.05T(LOẠI B)</t>
  </si>
  <si>
    <t>Túi bóng (Poly bag)
 플리백
80*80*0.05T ( LOẠI B)</t>
  </si>
  <si>
    <t>Túi bóng (Poly bag)
 플리백
100*130*0.05T (LOẠI B)</t>
  </si>
  <si>
    <t>Túi bóng (Poly bag)
 플리백
170*130*0.05T (LOẠI B)</t>
  </si>
  <si>
    <t>Thùng Carton
490*340*240
EA</t>
  </si>
  <si>
    <t>Xốp lá 
Sponge leaf
5mm*1000mm*50m</t>
  </si>
  <si>
    <t>Xốp lá 
Sponge leaf
8mm*1000mm*50m</t>
  </si>
  <si>
    <t>Xốp lá 
Sponge leaf
10mm*1000mm*50m</t>
  </si>
  <si>
    <t>STT</t>
  </si>
  <si>
    <t>TÊN</t>
  </si>
  <si>
    <t>Tồn kho hiện tại</t>
  </si>
  <si>
    <t>Tồn PO</t>
  </si>
  <si>
    <t>Tổng tồn</t>
  </si>
  <si>
    <t>Số lượng
 trung bình</t>
  </si>
  <si>
    <t>Stock</t>
  </si>
  <si>
    <t>STOOK</t>
  </si>
  <si>
    <t>SL cần dùng</t>
  </si>
  <si>
    <t>MODEL</t>
  </si>
  <si>
    <t>NAME</t>
  </si>
  <si>
    <t>CODE</t>
  </si>
  <si>
    <t>W35</t>
  </si>
  <si>
    <t>W36</t>
  </si>
  <si>
    <t>W37</t>
  </si>
  <si>
    <t>W38</t>
  </si>
  <si>
    <t>W39</t>
  </si>
  <si>
    <t>W40</t>
  </si>
  <si>
    <t>toatal</t>
  </si>
  <si>
    <t>AMB509EG02</t>
  </si>
  <si>
    <t>COVER PANEL</t>
  </si>
  <si>
    <t>LJ63-15125B</t>
  </si>
  <si>
    <t>COVER IC PCF</t>
  </si>
  <si>
    <t>LJ63-15126A</t>
  </si>
  <si>
    <t>COVER WINDOW C</t>
  </si>
  <si>
    <t>LJ63-15128A</t>
  </si>
  <si>
    <t>AMB567HT01</t>
  </si>
  <si>
    <t>LJ63-15456A</t>
  </si>
  <si>
    <t xml:space="preserve">COVER IC </t>
  </si>
  <si>
    <t>LJ63-15458A</t>
  </si>
  <si>
    <t>LJ63-15460A</t>
  </si>
  <si>
    <t>COVER FPC</t>
  </si>
  <si>
    <t>LJ63-15487A</t>
  </si>
  <si>
    <t>AMB567HT28</t>
  </si>
  <si>
    <t>LJ63-16219A</t>
  </si>
  <si>
    <t>AMB549KR01</t>
  </si>
  <si>
    <t xml:space="preserve">COVER WINDOW </t>
  </si>
  <si>
    <t>LJ63-16305A</t>
  </si>
  <si>
    <t>AMB156KK01</t>
  </si>
  <si>
    <t>COVER SPACER</t>
  </si>
  <si>
    <t>LJ63-16071A</t>
  </si>
  <si>
    <t>AMB130MJ01</t>
  </si>
  <si>
    <t>COVER-COF</t>
  </si>
  <si>
    <t>LJ63-16183A</t>
  </si>
  <si>
    <t>AMB119EU01</t>
  </si>
  <si>
    <t>LJ63-15095A</t>
  </si>
  <si>
    <t>COVER COF</t>
  </si>
  <si>
    <t>AMB119EU08</t>
  </si>
  <si>
    <t>LJ63-16354A</t>
  </si>
  <si>
    <t>AMB119EU09</t>
  </si>
  <si>
    <t>AMB130MJ04</t>
  </si>
  <si>
    <t>COVER-PANEL</t>
  </si>
  <si>
    <t>AMB509ME09</t>
  </si>
  <si>
    <t>COVER-GRIP</t>
  </si>
  <si>
    <t>LJ63-16343A</t>
  </si>
  <si>
    <t>COVER-WINDOW(C)</t>
  </si>
  <si>
    <t>COVER-FPC</t>
  </si>
  <si>
    <t>LJ63-16436A</t>
  </si>
  <si>
    <t>AMB509ME11</t>
  </si>
  <si>
    <t>COVER IC</t>
  </si>
  <si>
    <t>LJ63-17513A</t>
  </si>
  <si>
    <t>LJ63-18656A</t>
  </si>
  <si>
    <t>LJ63-16296A</t>
  </si>
  <si>
    <t>AMB622MR01</t>
  </si>
  <si>
    <t>COVER-IC</t>
  </si>
  <si>
    <t>COVER-SPACER</t>
  </si>
  <si>
    <t>AMB622MQ01</t>
  </si>
  <si>
    <t>COVER PAD</t>
  </si>
  <si>
    <t>LJ63-16334A</t>
  </si>
  <si>
    <t>LJ63-16344B</t>
  </si>
  <si>
    <t>AMB622NP01</t>
  </si>
  <si>
    <t>COVER-WINDOW</t>
  </si>
  <si>
    <t>LJ63-16467B</t>
  </si>
  <si>
    <t>LJ63-16465A</t>
  </si>
  <si>
    <t>LJ63-16465C</t>
  </si>
  <si>
    <t>AMB585PX01</t>
  </si>
  <si>
    <t>COVER-WINDOW C</t>
  </si>
  <si>
    <t>LJ63-16465B</t>
  </si>
  <si>
    <t>AMB638RD01</t>
  </si>
  <si>
    <t xml:space="preserve">COVER SPACER </t>
  </si>
  <si>
    <t>LJ63-16707A</t>
  </si>
  <si>
    <t>COVER WINDOW</t>
  </si>
  <si>
    <t>LJ63-16595B</t>
  </si>
  <si>
    <t>AMB644WQ01</t>
  </si>
  <si>
    <t>LJ63-17304A</t>
  </si>
  <si>
    <t>COVER GRIP</t>
  </si>
  <si>
    <t>LJ63-17310A</t>
  </si>
  <si>
    <t>AMB611WP01</t>
  </si>
  <si>
    <t>LJ63-17830A</t>
  </si>
  <si>
    <t>AMB650WH01</t>
  </si>
  <si>
    <t>LJ63-17602A</t>
  </si>
  <si>
    <t>LJ63-17609A</t>
  </si>
  <si>
    <t>LJ63-17631A</t>
  </si>
  <si>
    <t>LJ63-17430A</t>
  </si>
  <si>
    <t>LJ63-17834D</t>
  </si>
  <si>
    <t>AMB675TG01</t>
  </si>
  <si>
    <t>AMB120TV01</t>
  </si>
  <si>
    <t>COVER PANEL
(Z TYPE)</t>
  </si>
  <si>
    <t>LJ63-18273A</t>
  </si>
  <si>
    <t>LJ63-18143A</t>
  </si>
  <si>
    <t>AMB136TW01</t>
  </si>
  <si>
    <t>COVER-PAD</t>
  </si>
  <si>
    <t>AMB667US01</t>
  </si>
  <si>
    <t>LJ63-18662A</t>
  </si>
  <si>
    <t>COVER  PANEL</t>
  </si>
  <si>
    <t>LJ63-18666B</t>
  </si>
  <si>
    <t>LJ63-19215B</t>
  </si>
  <si>
    <t>LJ63-18663A</t>
  </si>
  <si>
    <t>AMB623TS01</t>
  </si>
  <si>
    <t>LJ63-18648A</t>
  </si>
  <si>
    <t>LJ63-18644A AFTP</t>
  </si>
  <si>
    <t>COVER  GRIP</t>
  </si>
  <si>
    <t>AMB667UM07</t>
  </si>
  <si>
    <t>Cover-Spacer</t>
  </si>
  <si>
    <t>Cover-PANEL(Z type)</t>
  </si>
  <si>
    <t>Cover-PANEL(sheet type)</t>
  </si>
  <si>
    <t>LJ63-18964C</t>
  </si>
  <si>
    <t>Cover-Pad</t>
  </si>
  <si>
    <t>Cover-Window</t>
  </si>
  <si>
    <t> AMB120TV04</t>
  </si>
  <si>
    <t> COVER-IC</t>
  </si>
  <si>
    <t> COVER PANEL</t>
  </si>
  <si>
    <t>LJ63-19417A</t>
  </si>
  <si>
    <t>LJ63-19534A</t>
  </si>
  <si>
    <t> AMB120TV06</t>
  </si>
  <si>
    <t>LJ63-19534B</t>
  </si>
  <si>
    <t> COVER-SPACER</t>
  </si>
  <si>
    <t>AMB120TV04</t>
  </si>
  <si>
    <t>LJ63-19603A</t>
  </si>
  <si>
    <t>UM06</t>
  </si>
  <si>
    <t>Cover-Panel</t>
  </si>
  <si>
    <t>LJ63-18905A</t>
  </si>
  <si>
    <t>LJ63-18905B</t>
  </si>
  <si>
    <t>AMB656VQ01</t>
  </si>
  <si>
    <t>Cover-PANEL</t>
  </si>
  <si>
    <t>Cover-WINDOW</t>
  </si>
  <si>
    <t>Cover-spacer</t>
  </si>
  <si>
    <t>Cover-IC</t>
  </si>
  <si>
    <t>LJ63-19391A v3</t>
  </si>
  <si>
    <t>Cover-PAD</t>
  </si>
  <si>
    <t>AMB656VQ04</t>
  </si>
  <si>
    <t>LJ63-19385A</t>
  </si>
  <si>
    <t>AMB120TW04</t>
  </si>
  <si>
    <t>Cover-FPC</t>
  </si>
  <si>
    <t>AMB136TW06</t>
  </si>
  <si>
    <t>LJ63-19533B</t>
  </si>
  <si>
    <t>AMB658VD04</t>
  </si>
  <si>
    <t>Cover-PANEL(dạng Z)</t>
  </si>
  <si>
    <t>LJ63-19075A</t>
  </si>
  <si>
    <t>Cover-PANEL(dạng  sheet)</t>
  </si>
  <si>
    <t>LJ63-19075B</t>
  </si>
  <si>
    <t>LJ63-19285A</t>
  </si>
  <si>
    <t>LJ63-19285B</t>
  </si>
  <si>
    <t>LJ63-18933A</t>
  </si>
  <si>
    <t>LJ63-19076A</t>
  </si>
  <si>
    <t>LJ63-19074A</t>
  </si>
  <si>
    <t>AMB678UW01</t>
  </si>
  <si>
    <t>LJ63-19078A</t>
  </si>
  <si>
    <t>VQ08</t>
  </si>
  <si>
    <t>VQ07</t>
  </si>
  <si>
    <t>AMB542SL01
(FUJI)</t>
  </si>
  <si>
    <t>C-WINDOW</t>
  </si>
  <si>
    <t>C-SPACER</t>
  </si>
  <si>
    <t>C-IC(POR)</t>
  </si>
  <si>
    <t>C-PAD</t>
  </si>
  <si>
    <t>AMB668SW01
(HONEY GOLD)</t>
  </si>
  <si>
    <t>C-IC (POR)</t>
  </si>
  <si>
    <t>C-METAL SPACER</t>
  </si>
  <si>
    <t>GALA(SS01)</t>
  </si>
  <si>
    <t>Cover-COF</t>
  </si>
  <si>
    <t>AMB585SH01</t>
  </si>
  <si>
    <t>AMB646SK01</t>
  </si>
  <si>
    <t xml:space="preserve">  COVER WINDOW</t>
  </si>
  <si>
    <t xml:space="preserve"> COVER COF</t>
  </si>
  <si>
    <t>AMB585NM01</t>
  </si>
  <si>
    <t>LJ63-18680A</t>
  </si>
  <si>
    <t>AMB585NE01</t>
  </si>
  <si>
    <t>AMB646NH04</t>
  </si>
  <si>
    <t>LJ63-16385A</t>
  </si>
  <si>
    <t>LJ63-18679A</t>
  </si>
  <si>
    <t>LJ63-16386A</t>
  </si>
  <si>
    <t>TAPE DOUBLE</t>
  </si>
  <si>
    <t>TAPE SLIVER COVER</t>
  </si>
  <si>
    <t>Q130-003378</t>
  </si>
  <si>
    <t>Q310-678042</t>
  </si>
  <si>
    <t>Q310-670869</t>
  </si>
  <si>
    <t>Q310-505920</t>
  </si>
  <si>
    <t>Q310-459215</t>
  </si>
  <si>
    <t>Q310-459220</t>
  </si>
  <si>
    <t>AMB658VD01</t>
  </si>
  <si>
    <t>Guide film</t>
  </si>
  <si>
    <t>Q300-015415</t>
  </si>
  <si>
    <t>VD01</t>
  </si>
  <si>
    <t>AMF670UH01</t>
  </si>
  <si>
    <t>COVER WD</t>
  </si>
  <si>
    <t>AMB676VT01</t>
  </si>
  <si>
    <t>Guide film GPL case 2</t>
  </si>
  <si>
    <t>Q130-003296</t>
  </si>
  <si>
    <t>REAR FILM</t>
  </si>
  <si>
    <t>Q470-008557</t>
  </si>
  <si>
    <t>FRONT FILM</t>
  </si>
  <si>
    <t>Q470-008546</t>
  </si>
  <si>
    <t>COVER REAR</t>
  </si>
  <si>
    <t>Q470-008547</t>
  </si>
  <si>
    <t>FRONT COVER</t>
  </si>
  <si>
    <t>Q470-008548</t>
  </si>
  <si>
    <t>AMB642RJ01</t>
  </si>
  <si>
    <t>WINDOW FRONT FILM</t>
  </si>
  <si>
    <t>Q470-008666</t>
  </si>
  <si>
    <t>COVER WINDOW_REALR</t>
  </si>
  <si>
    <t>Q470-008667</t>
  </si>
  <si>
    <t xml:space="preserve">SS GRAPHITE </t>
  </si>
  <si>
    <t>SSDT1</t>
  </si>
  <si>
    <t>EMBO CUSHION</t>
  </si>
  <si>
    <t>CSDT1</t>
  </si>
  <si>
    <t>AMB632NF01</t>
  </si>
  <si>
    <t>5210000174-SSDT1</t>
  </si>
  <si>
    <t>5210000173-CSDT1</t>
  </si>
  <si>
    <t xml:space="preserve">AMB687VX01 </t>
  </si>
  <si>
    <t>S9005R207-04_D_TAPE-B3_R207-04(2)</t>
  </si>
  <si>
    <t>MA111218029</t>
  </si>
  <si>
    <t>AMB575WN01</t>
  </si>
  <si>
    <t>COVER WINDOW BACK</t>
  </si>
  <si>
    <t>Q310-690815</t>
  </si>
  <si>
    <t>COVER WINDOW FRONT</t>
  </si>
  <si>
    <t>Q310-712671</t>
  </si>
  <si>
    <t>SM-G988</t>
  </si>
  <si>
    <t>TAPE BATTERY</t>
  </si>
  <si>
    <t>GH02-20237A</t>
  </si>
  <si>
    <t xml:space="preserve">SM-F916U </t>
  </si>
  <si>
    <t>A/S-UB SIDE PSATAPE</t>
  </si>
  <si>
    <t>GH81-19483A
(SS20-00055A)</t>
  </si>
  <si>
    <t>SM-M315F</t>
  </si>
  <si>
    <t>GH02-20580A</t>
  </si>
  <si>
    <t>C1/N981</t>
  </si>
  <si>
    <t>SPONGE CAM DECO</t>
  </si>
  <si>
    <t>GH02-21206A</t>
  </si>
  <si>
    <t>SM-A013F</t>
  </si>
  <si>
    <t>GH63-18993A</t>
  </si>
  <si>
    <t>COVER PANEL: LJ63-18648A (LINER)</t>
  </si>
  <si>
    <t>GH81-18116A</t>
  </si>
  <si>
    <t>STAR2</t>
  </si>
  <si>
    <t>A/S-COVER_PANEL</t>
  </si>
  <si>
    <t>GH81-15950A
(LJ63-16465A)</t>
  </si>
  <si>
    <t>SM-G975</t>
  </si>
  <si>
    <t>A/S-COVER_GRIP</t>
  </si>
  <si>
    <t>GH81-17036A
(LJ63-17451A)</t>
  </si>
  <si>
    <t>GH81-17037A
(LJ63-17830A)</t>
  </si>
  <si>
    <t>A/S-COVER_SPACER</t>
  </si>
  <si>
    <t>GH81-17040A
(LJ63-17347A)</t>
  </si>
  <si>
    <t xml:space="preserve"> AMB638RD01</t>
  </si>
  <si>
    <t xml:space="preserve">A/S-UB COP CAP_SVC </t>
  </si>
  <si>
    <t>GH81-15893A
(LJ63-16707A)</t>
  </si>
  <si>
    <t>A/S-UB COP CAP_SVC</t>
  </si>
  <si>
    <t xml:space="preserve">GH81-15318A
(LJ63-16395A) </t>
  </si>
  <si>
    <t>SM-G975U</t>
  </si>
  <si>
    <t>GH81-16480A
(LJ63-17310A)</t>
  </si>
  <si>
    <t>SM-N975F</t>
  </si>
  <si>
    <t>GH81-18081A
(LJ63-18022A)</t>
  </si>
  <si>
    <t>GH81-18085A
(LJ63-18013A)</t>
  </si>
  <si>
    <t>SM-G980F</t>
  </si>
  <si>
    <t>A/S-UB_REWORK_COVER PAD TAPE</t>
  </si>
  <si>
    <t>GH81-18118A
(LJ63-18631A)</t>
  </si>
  <si>
    <t>D2</t>
  </si>
  <si>
    <t>TAPE FPCB CONN-PR</t>
  </si>
  <si>
    <t>GH02-19028A</t>
  </si>
  <si>
    <t>TAPE INSU SC-BD70</t>
  </si>
  <si>
    <t>GH02-19039A</t>
  </si>
  <si>
    <t>TAPE REAR MID
 INSU BATT</t>
  </si>
  <si>
    <t>GH02-19012A</t>
  </si>
  <si>
    <t>TAPE REAR MID
 INSU ALL BD70</t>
  </si>
  <si>
    <t>GH02-19011A</t>
  </si>
  <si>
    <t>SPONGE REAR SUS</t>
  </si>
  <si>
    <t>GH02-19290A</t>
  </si>
  <si>
    <t>TAPE BG CONDUTIVE</t>
  </si>
  <si>
    <t>GH02-19150A</t>
  </si>
  <si>
    <t>DAVINCI 2</t>
  </si>
  <si>
    <t>TAPE PD CONN</t>
  </si>
  <si>
    <t>GH02-19027A</t>
  </si>
  <si>
    <t>SM-A705F</t>
  </si>
  <si>
    <t>SPONGE SIDE MAIN CAM</t>
  </si>
  <si>
    <t>GH02-18438A</t>
  </si>
  <si>
    <t>SPONGE COP</t>
  </si>
  <si>
    <t>GH02-19278A</t>
  </si>
  <si>
    <t>GH02-19026A</t>
  </si>
  <si>
    <t>TAPE ABSORBER</t>
  </si>
  <si>
    <t>GH02-19151A</t>
  </si>
  <si>
    <t>SM-A105FN</t>
  </si>
  <si>
    <t>SPONGE SEALING REAR</t>
  </si>
  <si>
    <t>GH02-18783A</t>
  </si>
  <si>
    <t>SM-A10F</t>
  </si>
  <si>
    <t>TAPE FLASH WINDOW</t>
  </si>
  <si>
    <t>GH02-18209A</t>
  </si>
  <si>
    <t>SM-A908N</t>
  </si>
  <si>
    <t>TAPE INSULATION</t>
  </si>
  <si>
    <t>GH81-19472A</t>
  </si>
  <si>
    <t>TAPE HR</t>
  </si>
  <si>
    <t>GH81-19142A</t>
  </si>
  <si>
    <t>TAPE GAP</t>
  </si>
  <si>
    <t>GH81-19144A</t>
  </si>
  <si>
    <t>SPONGE BG REAR</t>
  </si>
  <si>
    <t>GH02-19289A</t>
  </si>
  <si>
    <t>TAPE INSU FINGER</t>
  </si>
  <si>
    <t>GH02-19041A</t>
  </si>
  <si>
    <t>TAPE INSU CAM</t>
  </si>
  <si>
    <t>GH02-19044A</t>
  </si>
  <si>
    <t>SM-A505F</t>
  </si>
  <si>
    <t>TAPE CAM DECO</t>
  </si>
  <si>
    <t>GH02-17926A</t>
  </si>
  <si>
    <t>TAPE WINDOW CAM</t>
  </si>
  <si>
    <t>GH02-17922A</t>
  </si>
  <si>
    <t>SPONGE MAIN CAM</t>
  </si>
  <si>
    <t>GH02-17924A</t>
  </si>
  <si>
    <t>SPONGE BG TB</t>
  </si>
  <si>
    <t>GH02-19337A</t>
  </si>
  <si>
    <t>SM-A102U</t>
  </si>
  <si>
    <t>GH02-18655A</t>
  </si>
  <si>
    <t>SM-A505U</t>
  </si>
  <si>
    <t>SPONGE_WP_CORNER3_US</t>
  </si>
  <si>
    <t>GH02-18566A</t>
  </si>
  <si>
    <t>SPONGE SEALING SIM SOCKET</t>
  </si>
  <si>
    <t>GH02-18469A</t>
  </si>
  <si>
    <t>SPONGE RCV ANT</t>
  </si>
  <si>
    <t>GH02-19031A</t>
  </si>
  <si>
    <t>GH02-18203A</t>
  </si>
  <si>
    <t>A405</t>
  </si>
  <si>
    <t>GH02-17866A</t>
  </si>
  <si>
    <t>SPONGE MAIN CAM UPPER</t>
  </si>
  <si>
    <t>GH02-18228A</t>
  </si>
  <si>
    <t>SPONGE SPK</t>
  </si>
  <si>
    <t>GH02-18901A</t>
  </si>
  <si>
    <t>INNOX</t>
  </si>
  <si>
    <t>AMS667UK08( DẠNG SHEET)</t>
  </si>
  <si>
    <t>SS-MMP</t>
  </si>
  <si>
    <t>CH5P6-D25T-B2SS</t>
  </si>
  <si>
    <t>VG01</t>
  </si>
  <si>
    <t>Q310-844020</t>
  </si>
  <si>
    <t xml:space="preserve">AMB667UM23 </t>
  </si>
  <si>
    <t>AMS667UK08_Digitizer CSDT1</t>
  </si>
  <si>
    <t>CEDMB9008</t>
  </si>
  <si>
    <t>BACK VINYL</t>
  </si>
  <si>
    <t>Q130-002934</t>
  </si>
  <si>
    <t>Q310-716491</t>
  </si>
  <si>
    <t>WQ01</t>
  </si>
  <si>
    <t>C PAD - TAPE</t>
  </si>
  <si>
    <t>GH81-16479A</t>
  </si>
  <si>
    <t>GH81-16480A</t>
  </si>
  <si>
    <t>GH81-16481A</t>
  </si>
  <si>
    <t>PANEL LINER</t>
  </si>
  <si>
    <t>GH81-16482A</t>
  </si>
  <si>
    <t>NP01</t>
  </si>
  <si>
    <t>COVER PANEL (Z TYPE)</t>
  </si>
  <si>
    <t>GH81-15950A</t>
  </si>
  <si>
    <t>GH81-15952A</t>
  </si>
  <si>
    <t>PX01</t>
  </si>
  <si>
    <t>GH81-15318A</t>
  </si>
  <si>
    <t>GH81-15896A</t>
  </si>
  <si>
    <t>GH81-15893A</t>
  </si>
  <si>
    <t>Q130-002931</t>
  </si>
  <si>
    <t>Q130-002930</t>
  </si>
  <si>
    <t>Q130-002929</t>
  </si>
  <si>
    <t>Q130-002932</t>
  </si>
  <si>
    <t>COVER WINDOW(433A)</t>
  </si>
  <si>
    <t>Q310-725075</t>
  </si>
  <si>
    <t>COVER WINDOW(304A)</t>
  </si>
  <si>
    <t>Q310-724796</t>
  </si>
  <si>
    <t>WJ01( WINNER)</t>
  </si>
  <si>
    <t>WJ01(WINNER)</t>
  </si>
  <si>
    <t>Q130-003013</t>
  </si>
  <si>
    <t>WU01(ONE+)</t>
  </si>
  <si>
    <t>WH01(GRIFFIN)</t>
  </si>
  <si>
    <t>JP01 
(Apple watch)</t>
  </si>
  <si>
    <t>WS04 
(Beyond X)</t>
  </si>
  <si>
    <t>COVER BACK</t>
  </si>
  <si>
    <t>Q130-003015</t>
  </si>
  <si>
    <t>COVER FRONT</t>
  </si>
  <si>
    <t>Q130-003016</t>
  </si>
  <si>
    <t>WU01
 (One Plus)</t>
  </si>
  <si>
    <t>Q130-003021</t>
  </si>
  <si>
    <t>KE01(Griffin)</t>
  </si>
  <si>
    <t>Q130-003023</t>
  </si>
  <si>
    <t>VIVO(TQ01)</t>
  </si>
  <si>
    <t>GOOGLE C2</t>
  </si>
  <si>
    <t>COVER WINOW FRONT</t>
  </si>
  <si>
    <t>Q130-003055</t>
  </si>
  <si>
    <t>Q130-003054</t>
  </si>
  <si>
    <t>VIVO</t>
  </si>
  <si>
    <t>Q130-003052</t>
  </si>
  <si>
    <t>HUAWEI</t>
  </si>
  <si>
    <t>Q130-003197</t>
  </si>
  <si>
    <t>COVER WINOW BACK</t>
  </si>
  <si>
    <t>Q130-003050</t>
  </si>
  <si>
    <t xml:space="preserve">GUIDE FILM B TAPE </t>
  </si>
  <si>
    <t>Q300-014626</t>
  </si>
  <si>
    <t>TS01</t>
  </si>
  <si>
    <t>Cover window
 (A type)</t>
  </si>
  <si>
    <t>Q130-003226</t>
  </si>
  <si>
    <t>US01</t>
  </si>
  <si>
    <t>Q130-003220</t>
  </si>
  <si>
    <t>ELSTAR</t>
  </si>
  <si>
    <t>REMOVER TAPE</t>
  </si>
  <si>
    <t>BEYOND1</t>
  </si>
  <si>
    <t>A30</t>
  </si>
  <si>
    <t xml:space="preserve">COVER WINDOW FRONT </t>
  </si>
  <si>
    <t>Q130-003029</t>
  </si>
  <si>
    <t>wp01</t>
  </si>
  <si>
    <t>COVER WINDOW(308A)</t>
  </si>
  <si>
    <t>Q310-724797</t>
  </si>
  <si>
    <t>SM-A307
(intops)</t>
  </si>
  <si>
    <t>ANT SUB2 DIV OUT</t>
  </si>
  <si>
    <t>GH42-06453A</t>
  </si>
  <si>
    <t>ANT WIFI</t>
  </si>
  <si>
    <t>GH42-06455A</t>
  </si>
  <si>
    <t>AMB667US01-XIAOMI</t>
  </si>
  <si>
    <t>JTAF064-07D (JNTC)</t>
  </si>
  <si>
    <t xml:space="preserve">COVER WINDOW
(FRONT) </t>
  </si>
  <si>
    <t>JTAF064-11D</t>
  </si>
  <si>
    <t>C WINDOW  F R4</t>
  </si>
  <si>
    <t>C WINDOW  B R4</t>
  </si>
  <si>
    <t>JTDF067-07</t>
  </si>
  <si>
    <t>cover window front</t>
  </si>
  <si>
    <t>SS20-00053A</t>
  </si>
  <si>
    <t>cover window back</t>
  </si>
  <si>
    <t>SS20-00054A</t>
  </si>
  <si>
    <t>RELEASE LINER</t>
  </si>
  <si>
    <t>GFTUH0101</t>
  </si>
  <si>
    <t xml:space="preserve">TPU PSA </t>
  </si>
  <si>
    <t>GFTUH0102</t>
  </si>
  <si>
    <t>CU PSA</t>
  </si>
  <si>
    <t>GFTUH0110</t>
  </si>
  <si>
    <t>GRAPHITE SHEET</t>
  </si>
  <si>
    <t>GFTUH0104</t>
  </si>
  <si>
    <t>COVER TAPE</t>
  </si>
  <si>
    <t>GFTUH0111</t>
  </si>
  <si>
    <t>GAP TAPE</t>
  </si>
  <si>
    <t>GFTUH0107</t>
  </si>
  <si>
    <t>FPCB TAPE</t>
  </si>
  <si>
    <t>GFTUH0109</t>
  </si>
  <si>
    <t>TOP+ BOTTOM LINNER</t>
  </si>
  <si>
    <t>GFTUH0108</t>
  </si>
  <si>
    <t>TOP LINER</t>
  </si>
  <si>
    <t>CUSHION TAPE</t>
  </si>
  <si>
    <t>SIDE PSA TAPE</t>
  </si>
  <si>
    <t>BOTTOM LINER</t>
  </si>
  <si>
    <t>SNL156B73</t>
  </si>
  <si>
    <t>SINGLE TAPE</t>
  </si>
  <si>
    <t>T002-0070</t>
  </si>
  <si>
    <t>SNL123B07</t>
  </si>
  <si>
    <t xml:space="preserve">DOUBLE  TAPE </t>
  </si>
  <si>
    <t>T002-0077</t>
  </si>
  <si>
    <t>Fcst TOTAL</t>
  </si>
  <si>
    <t>Tồn sản xuất</t>
  </si>
  <si>
    <t>Fcst  4 Tuần</t>
  </si>
  <si>
    <t>W41</t>
  </si>
  <si>
    <t>TOTAL</t>
  </si>
  <si>
    <t>LJ63-17631B</t>
  </si>
  <si>
    <t>LJ63-18950B</t>
  </si>
  <si>
    <t>Lõi nhựa
4T(6")*120mm</t>
  </si>
  <si>
    <t>LJ63-19358C</t>
  </si>
  <si>
    <t>LJ63-19391A</t>
  </si>
  <si>
    <t>SS20-00025A</t>
  </si>
  <si>
    <t>SS20-00035A</t>
  </si>
  <si>
    <t>SS20-00036A</t>
  </si>
  <si>
    <t>SS20-00028A</t>
  </si>
  <si>
    <t>GH02-18057A</t>
  </si>
  <si>
    <t>LJ63-16036A</t>
  </si>
  <si>
    <t>LJ63-16264A</t>
  </si>
  <si>
    <t>GH02-17848A</t>
  </si>
  <si>
    <t>GH02-17846A</t>
  </si>
  <si>
    <t>LJ63-17432A</t>
  </si>
  <si>
    <t>LJ63-17309A</t>
  </si>
  <si>
    <t>LJ63-17544A</t>
  </si>
  <si>
    <t>LJ63-18141A</t>
  </si>
  <si>
    <t>GH02-19225A</t>
  </si>
  <si>
    <t>GH02-19042A</t>
  </si>
  <si>
    <t>GH02-19025A</t>
  </si>
  <si>
    <t>LJ63-18138A</t>
  </si>
  <si>
    <t>LJ63-17674A</t>
  </si>
  <si>
    <t>GH02-19635A</t>
  </si>
  <si>
    <t>GH02-17923A</t>
  </si>
  <si>
    <t>7250L-8235A</t>
  </si>
  <si>
    <t>GH02-20502A</t>
  </si>
  <si>
    <t>LJ63-19076b</t>
  </si>
  <si>
    <t>LJ63-18281A</t>
  </si>
  <si>
    <t>LJ63-18300A</t>
  </si>
  <si>
    <t>Q130-003171</t>
  </si>
  <si>
    <t>GH02-19269A</t>
  </si>
  <si>
    <t>GH02-19617A</t>
  </si>
  <si>
    <t>GH02-19214A</t>
  </si>
  <si>
    <t>GH02-19139A</t>
  </si>
  <si>
    <t>JTAF064-07D-R8-TOP(8mm)</t>
  </si>
  <si>
    <t>JTAF064-07D-R8-TOP (16MM)</t>
  </si>
  <si>
    <t>LJ63-18451A</t>
  </si>
  <si>
    <t>GH02-19543A</t>
  </si>
  <si>
    <t>GH02-19552A</t>
  </si>
  <si>
    <t>GH02-19370A</t>
  </si>
  <si>
    <t>GH02-20473A</t>
  </si>
  <si>
    <t>GH02-20474A</t>
  </si>
  <si>
    <t>GH02-20475A</t>
  </si>
  <si>
    <t>GH02-20476A</t>
  </si>
  <si>
    <t>GH02-19960A</t>
  </si>
  <si>
    <t>GH02-19381A</t>
  </si>
  <si>
    <t>SS20-00002A</t>
  </si>
  <si>
    <t>SS20-00003A</t>
  </si>
  <si>
    <t>SS20-00004A</t>
  </si>
  <si>
    <t>GH02-19411A</t>
  </si>
  <si>
    <t>SS20-00006A</t>
  </si>
  <si>
    <t>GH02-17927A</t>
  </si>
  <si>
    <t>LJ63-18631B</t>
  </si>
  <si>
    <t>GH02-19038A</t>
  </si>
  <si>
    <t>LJ63-19544A</t>
  </si>
  <si>
    <t>LJ63-16595A</t>
  </si>
  <si>
    <t>Q310-002612</t>
  </si>
  <si>
    <t>LJ63-17433A</t>
  </si>
  <si>
    <t>LJ63-18301A</t>
  </si>
  <si>
    <t>LJ63-18301B</t>
  </si>
  <si>
    <t>Q310-002688</t>
  </si>
  <si>
    <t>W42</t>
  </si>
  <si>
    <t>Túi bóng (ESD bag)
20cm*35cm*0.08</t>
  </si>
  <si>
    <t>Túi bóng (ESD bag)
15cm*26cm*0.08</t>
  </si>
  <si>
    <t>Túi bóng (ESD bag)
60cm*77cm*0.08</t>
  </si>
  <si>
    <t>Túi bóng (ESD bag)
63cm*77cm*0.08</t>
  </si>
  <si>
    <t>TOTAL FCST 4 Tuần</t>
  </si>
  <si>
    <t>Maý dập</t>
  </si>
  <si>
    <t>Khuôn 1</t>
  </si>
  <si>
    <t>Khuôn 2</t>
  </si>
  <si>
    <t>Khuôn 3</t>
  </si>
  <si>
    <t>Rotary</t>
  </si>
  <si>
    <t>Khuôn 4</t>
  </si>
  <si>
    <t>Khuôn 5</t>
  </si>
  <si>
    <t>Khuôn 6</t>
  </si>
  <si>
    <t xml:space="preserve">Khuôn 5 </t>
  </si>
  <si>
    <t>Khuôn 7</t>
  </si>
  <si>
    <t>Khuôn 8</t>
  </si>
  <si>
    <t>Khuôn 9</t>
  </si>
  <si>
    <t>Khuôn 10</t>
  </si>
  <si>
    <t>Loại Xốp dùng</t>
  </si>
  <si>
    <t>SỐ lượng cần sd tổng</t>
  </si>
  <si>
    <t>SPONGE ORANGE 1T
500mm*330mm (EA)</t>
  </si>
  <si>
    <t>SPONGE ORANGE 2T
500mm*330mm (EA)</t>
  </si>
  <si>
    <t>SPONGE ORANGE 3T
500mm*330mm (EA)</t>
  </si>
  <si>
    <t>SPONGE GREEN 2T
500mm*330mm (EA)</t>
  </si>
  <si>
    <t>SPONGE GREEN 1T
500mm*330mm (EA)</t>
  </si>
  <si>
    <t>SPONGE BLACK 2T
500mm*330mm (EA)</t>
  </si>
  <si>
    <t>LJ63-18905E</t>
  </si>
  <si>
    <t>SM-N976B</t>
  </si>
  <si>
    <t>A/S-COVER_PAD ASSY</t>
  </si>
  <si>
    <t>GH81-17238A
(LJ63-18021A)</t>
  </si>
  <si>
    <t>W43</t>
  </si>
  <si>
    <t>W44</t>
  </si>
  <si>
    <t>AMB542SL01</t>
  </si>
  <si>
    <t>AMB668SW01</t>
  </si>
  <si>
    <t>GALA(SS01</t>
  </si>
  <si>
    <t>AMB681XS01</t>
  </si>
  <si>
    <t>LJ63-20065B</t>
  </si>
  <si>
    <t>LJ63-20066A</t>
  </si>
  <si>
    <t>LJ63-20067A</t>
  </si>
  <si>
    <t>LJ63-20068A</t>
  </si>
  <si>
    <t>LJ63-20069A</t>
  </si>
  <si>
    <t>AMB656YG04</t>
  </si>
  <si>
    <t>LJ63-20153A</t>
  </si>
  <si>
    <t>LJ63-20155A</t>
  </si>
  <si>
    <t>LJ63-20156A</t>
  </si>
  <si>
    <t>LJ63-20157A</t>
  </si>
  <si>
    <t>LJ63-20158A</t>
  </si>
  <si>
    <t>AMB656YG01</t>
  </si>
  <si>
    <t>LJ63-20184A</t>
  </si>
  <si>
    <t>LJ63-20185A</t>
  </si>
  <si>
    <t>LJ63-20186A</t>
  </si>
  <si>
    <t>GH81-15896A
(LJ63-16787A)</t>
  </si>
  <si>
    <t>SM-A307</t>
  </si>
  <si>
    <t>AMS667UK08</t>
  </si>
  <si>
    <t>W45</t>
  </si>
  <si>
    <t>Fcst  5 Tuần</t>
  </si>
  <si>
    <t>Xốp lá 5T</t>
  </si>
  <si>
    <t>Lj63-18648B</t>
  </si>
  <si>
    <t>Xốp lá 8T</t>
  </si>
  <si>
    <t>Xốp lá 10T</t>
  </si>
  <si>
    <t>TEM TÁI CHẾ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</si>
</sst>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41" formatCode="_(* #,##0_);_(* \(#,##0\);_(* &quot;-&quot;_);_(@_)"/>
    <numFmt numFmtId="43" formatCode="_(* #,##0.00_);_(* \(#,##0.00\);_(* &quot;-&quot;??_);_(@_)"/>
    <numFmt numFmtId="164" formatCode="#,##0.0"/>
    <numFmt numFmtId="165" formatCode="[$$-409]#,##0"/>
    <numFmt numFmtId="166" formatCode="m/d;@"/>
    <numFmt numFmtId="167" formatCode="_(* #,##0.0_);_(* \(#,##0.0\);_(* &quot;-&quot;?_);_(@_)"/>
    <numFmt numFmtId="168" formatCode="#,##0.0_);[Red]\(#,##0.0\)"/>
    <numFmt numFmtId="169" formatCode="#,##0.0_ ;[Red]\-#,##0.0\ "/>
    <numFmt numFmtId="170" formatCode="_(* #,##0_);_(* \(#,##0\);_(* &quot;-&quot;??_);_(@_)"/>
    <numFmt numFmtId="171" formatCode="#,##0;[Red]#,##0"/>
    <numFmt numFmtId="172" formatCode="_-* #,##0.00_-;\-* #,##0.00_-;_-* &quot;-&quot;??_-;_-@_-"/>
    <numFmt numFmtId="173" formatCode="_-* #,##0_-;\-* #,##0_-;_-* &quot;-&quot;??_-;_-@_-"/>
    <numFmt numFmtId="174" formatCode="[$-409]d\-mmm;@"/>
  </numFmts>
  <fonts count="35">
    <font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sz val="11"/>
      <color theme="1"/>
      <name val="Calibri"/>
      <family val="3"/>
      <charset val="129"/>
      <scheme val="minor"/>
    </font>
    <font>
      <sz val="11"/>
      <name val="Times New Roman"/>
      <family val="1"/>
    </font>
    <font>
      <sz val="11"/>
      <color theme="1"/>
      <name val="Calibri"/>
      <family val="2"/>
      <scheme val="minor"/>
    </font>
    <font>
      <sz val="10"/>
      <color theme="1"/>
      <name val="Times New Roman"/>
      <family val="1"/>
    </font>
    <font>
      <sz val="12"/>
      <color theme="1"/>
      <name val="Times New Roman"/>
      <family val="2"/>
    </font>
    <font>
      <sz val="13"/>
      <color theme="1"/>
      <name val="Times New Roman"/>
      <family val="1"/>
    </font>
    <font>
      <sz val="13"/>
      <color rgb="FFFF0000"/>
      <name val="Times New Roman"/>
      <family val="1"/>
    </font>
    <font>
      <b/>
      <sz val="10"/>
      <color theme="1"/>
      <name val="Times New Roman"/>
      <family val="1"/>
    </font>
    <font>
      <b/>
      <sz val="11"/>
      <color rgb="FFFF0000"/>
      <name val="Times New Roman"/>
      <family val="1"/>
    </font>
    <font>
      <sz val="11"/>
      <color rgb="FF000000"/>
      <name val="Times New Roman"/>
      <family val="1"/>
    </font>
    <font>
      <sz val="14"/>
      <name val="Times New Roman"/>
      <family val="1"/>
    </font>
    <font>
      <sz val="11"/>
      <color rgb="FF333333"/>
      <name val="Times New Roman"/>
      <family val="1"/>
    </font>
    <font>
      <sz val="11"/>
      <color rgb="FFFF0000"/>
      <name val="Times New Roman"/>
      <family val="1"/>
    </font>
    <font>
      <sz val="10"/>
      <name val="Times New Roman"/>
      <family val="1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Times New Roman"/>
      <family val="1"/>
    </font>
    <font>
      <b/>
      <sz val="14"/>
      <color rgb="FFFF0000"/>
      <name val="Times New Roman"/>
      <family val="1"/>
    </font>
    <font>
      <sz val="14"/>
      <color theme="1"/>
      <name val="Times New Roman"/>
      <family val="1"/>
    </font>
    <font>
      <sz val="10"/>
      <color theme="1"/>
      <name val="Calibri"/>
      <family val="2"/>
      <scheme val="minor"/>
    </font>
    <font>
      <b/>
      <sz val="10"/>
      <color rgb="FFFF0000"/>
      <name val="Times New Roman"/>
      <family val="1"/>
    </font>
    <font>
      <sz val="12"/>
      <color theme="1"/>
      <name val="Times New Roman"/>
      <family val="1"/>
    </font>
    <font>
      <sz val="11"/>
      <color theme="1"/>
      <name val="Times New Roman"/>
      <family val="2"/>
    </font>
    <font>
      <b/>
      <sz val="10"/>
      <color theme="1"/>
      <name val="Calibri"/>
      <family val="2"/>
      <scheme val="minor"/>
    </font>
    <font>
      <sz val="15"/>
      <color theme="1"/>
      <name val="Times New Roman"/>
      <family val="1"/>
    </font>
    <font>
      <sz val="12"/>
      <color rgb="FF000000"/>
      <name val="Times New Roman"/>
      <family val="1"/>
    </font>
    <font>
      <sz val="12"/>
      <name val="Times New Roman"/>
      <family val="1"/>
    </font>
    <font>
      <b/>
      <sz val="12"/>
      <color theme="1"/>
      <name val="Times New Roman"/>
      <family val="1"/>
    </font>
    <font>
      <sz val="13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6"/>
      <color theme="1"/>
      <name val="Times New Roman"/>
      <family val="1"/>
    </font>
  </fonts>
  <fills count="16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</fills>
  <borders count="2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dashed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</borders>
  <cellStyleXfs count="11">
    <xf numFmtId="0" fontId="0" fillId="0" borderId="0"/>
    <xf numFmtId="0" fontId="2" fillId="0" borderId="0">
      <alignment vertical="center"/>
    </xf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6" fillId="0" borderId="0"/>
    <xf numFmtId="165" fontId="4" fillId="0" borderId="0"/>
    <xf numFmtId="172" fontId="4" fillId="0" borderId="0" applyFont="0" applyFill="0" applyBorder="0" applyAlignment="0" applyProtection="0"/>
    <xf numFmtId="0" fontId="12" fillId="0" borderId="0"/>
    <xf numFmtId="165" fontId="12" fillId="0" borderId="0"/>
    <xf numFmtId="0" fontId="26" fillId="0" borderId="0"/>
  </cellStyleXfs>
  <cellXfs count="671">
    <xf numFmtId="0" fontId="0" fillId="0" borderId="0" xfId="0"/>
    <xf numFmtId="165" fontId="4" fillId="0" borderId="1" xfId="6" applyBorder="1"/>
    <xf numFmtId="165" fontId="4" fillId="0" borderId="0" xfId="6"/>
    <xf numFmtId="165" fontId="4" fillId="4" borderId="1" xfId="6" applyFill="1" applyBorder="1" applyAlignment="1">
      <alignment horizontal="center" vertical="center"/>
    </xf>
    <xf numFmtId="166" fontId="4" fillId="5" borderId="1" xfId="6" applyNumberFormat="1" applyFill="1" applyBorder="1" applyAlignment="1">
      <alignment horizontal="center" vertical="center"/>
    </xf>
    <xf numFmtId="165" fontId="4" fillId="4" borderId="0" xfId="6" applyFill="1"/>
    <xf numFmtId="165" fontId="7" fillId="9" borderId="1" xfId="6" applyFont="1" applyFill="1" applyBorder="1" applyAlignment="1">
      <alignment horizontal="center" vertical="center" wrapText="1"/>
    </xf>
    <xf numFmtId="167" fontId="4" fillId="9" borderId="1" xfId="6" applyNumberFormat="1" applyFill="1" applyBorder="1" applyAlignment="1">
      <alignment vertical="center"/>
    </xf>
    <xf numFmtId="38" fontId="4" fillId="9" borderId="1" xfId="6" applyNumberFormat="1" applyFill="1" applyBorder="1" applyAlignment="1">
      <alignment horizontal="center" vertical="center"/>
    </xf>
    <xf numFmtId="38" fontId="4" fillId="7" borderId="1" xfId="6" applyNumberFormat="1" applyFill="1" applyBorder="1" applyAlignment="1">
      <alignment horizontal="center" vertical="center"/>
    </xf>
    <xf numFmtId="165" fontId="7" fillId="9" borderId="1" xfId="6" applyFont="1" applyFill="1" applyBorder="1" applyAlignment="1">
      <alignment horizontal="center" vertical="center"/>
    </xf>
    <xf numFmtId="38" fontId="4" fillId="10" borderId="1" xfId="6" applyNumberFormat="1" applyFill="1" applyBorder="1" applyAlignment="1">
      <alignment horizontal="center" vertical="center"/>
    </xf>
    <xf numFmtId="3" fontId="7" fillId="6" borderId="3" xfId="6" applyNumberFormat="1" applyFont="1" applyFill="1" applyBorder="1" applyAlignment="1">
      <alignment horizontal="center" vertical="center"/>
    </xf>
    <xf numFmtId="3" fontId="4" fillId="9" borderId="1" xfId="6" applyNumberFormat="1" applyFill="1" applyBorder="1" applyAlignment="1">
      <alignment horizontal="center" vertical="center"/>
    </xf>
    <xf numFmtId="38" fontId="4" fillId="0" borderId="1" xfId="6" applyNumberFormat="1" applyBorder="1" applyAlignment="1">
      <alignment horizontal="center" vertical="center"/>
    </xf>
    <xf numFmtId="168" fontId="4" fillId="0" borderId="1" xfId="6" applyNumberFormat="1" applyBorder="1" applyAlignment="1">
      <alignment horizontal="center" vertical="center"/>
    </xf>
    <xf numFmtId="3" fontId="4" fillId="0" borderId="1" xfId="6" applyNumberFormat="1" applyBorder="1" applyAlignment="1">
      <alignment horizontal="center" vertical="center"/>
    </xf>
    <xf numFmtId="168" fontId="4" fillId="7" borderId="1" xfId="6" applyNumberFormat="1" applyFill="1" applyBorder="1" applyAlignment="1">
      <alignment horizontal="center" vertical="center"/>
    </xf>
    <xf numFmtId="169" fontId="4" fillId="0" borderId="1" xfId="6" applyNumberFormat="1" applyBorder="1" applyAlignment="1">
      <alignment horizontal="center" vertical="center"/>
    </xf>
    <xf numFmtId="169" fontId="4" fillId="7" borderId="1" xfId="6" applyNumberFormat="1" applyFill="1" applyBorder="1" applyAlignment="1">
      <alignment horizontal="center" vertical="center"/>
    </xf>
    <xf numFmtId="169" fontId="4" fillId="10" borderId="1" xfId="6" applyNumberFormat="1" applyFill="1" applyBorder="1" applyAlignment="1">
      <alignment horizontal="center" vertical="center"/>
    </xf>
    <xf numFmtId="168" fontId="4" fillId="10" borderId="1" xfId="6" applyNumberForma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/>
    <xf numFmtId="0" fontId="1" fillId="2" borderId="4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/>
    </xf>
    <xf numFmtId="174" fontId="9" fillId="10" borderId="1" xfId="0" applyNumberFormat="1" applyFont="1" applyFill="1" applyBorder="1" applyAlignment="1">
      <alignment horizontal="center" vertical="center"/>
    </xf>
    <xf numFmtId="173" fontId="10" fillId="2" borderId="1" xfId="7" applyNumberFormat="1" applyFont="1" applyFill="1" applyBorder="1" applyAlignment="1">
      <alignment horizontal="center" vertical="center" wrapText="1"/>
    </xf>
    <xf numFmtId="16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0" fontId="1" fillId="5" borderId="1" xfId="0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 wrapText="1"/>
    </xf>
    <xf numFmtId="170" fontId="11" fillId="3" borderId="1" xfId="7" applyNumberFormat="1" applyFont="1" applyFill="1" applyBorder="1" applyAlignment="1">
      <alignment horizontal="center" vertical="center" wrapText="1"/>
    </xf>
    <xf numFmtId="170" fontId="1" fillId="0" borderId="0" xfId="0" applyNumberFormat="1" applyFont="1"/>
    <xf numFmtId="0" fontId="1" fillId="0" borderId="0" xfId="0" applyFont="1" applyAlignment="1">
      <alignment vertical="center"/>
    </xf>
    <xf numFmtId="0" fontId="1" fillId="3" borderId="0" xfId="0" applyFont="1" applyFill="1"/>
    <xf numFmtId="0" fontId="3" fillId="5" borderId="1" xfId="8" applyFont="1" applyFill="1" applyBorder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3" fillId="5" borderId="1" xfId="0" applyFont="1" applyFill="1" applyBorder="1" applyAlignment="1">
      <alignment horizontal="center" vertical="center"/>
    </xf>
    <xf numFmtId="165" fontId="3" fillId="5" borderId="1" xfId="9" applyFont="1" applyFill="1" applyBorder="1" applyAlignment="1">
      <alignment horizontal="center" vertical="center"/>
    </xf>
    <xf numFmtId="0" fontId="3" fillId="5" borderId="1" xfId="0" applyFont="1" applyFill="1" applyBorder="1" applyAlignment="1">
      <alignment horizontal="center" vertical="center"/>
    </xf>
    <xf numFmtId="0" fontId="3" fillId="5" borderId="4" xfId="8" applyFont="1" applyFill="1" applyBorder="1" applyAlignment="1">
      <alignment horizontal="center" vertical="center"/>
    </xf>
    <xf numFmtId="0" fontId="1" fillId="5" borderId="1" xfId="8" applyFont="1" applyFill="1" applyBorder="1" applyAlignment="1">
      <alignment horizontal="center" vertical="center"/>
    </xf>
    <xf numFmtId="0" fontId="3" fillId="5" borderId="4" xfId="8" applyFont="1" applyFill="1" applyBorder="1" applyAlignment="1">
      <alignment horizontal="center" vertical="center" wrapText="1"/>
    </xf>
    <xf numFmtId="0" fontId="3" fillId="5" borderId="1" xfId="0" applyFont="1" applyFill="1" applyBorder="1" applyAlignment="1">
      <alignment horizontal="center" vertical="center" wrapText="1"/>
    </xf>
    <xf numFmtId="0" fontId="14" fillId="5" borderId="1" xfId="0" applyFont="1" applyFill="1" applyBorder="1" applyAlignment="1">
      <alignment horizontal="center" vertical="center"/>
    </xf>
    <xf numFmtId="0" fontId="1" fillId="5" borderId="4" xfId="0" applyFont="1" applyFill="1" applyBorder="1" applyAlignment="1">
      <alignment horizontal="center" vertical="center" wrapText="1"/>
    </xf>
    <xf numFmtId="170" fontId="11" fillId="3" borderId="0" xfId="7" applyNumberFormat="1" applyFont="1" applyFill="1" applyBorder="1" applyAlignment="1">
      <alignment horizontal="center" vertical="center" wrapText="1"/>
    </xf>
    <xf numFmtId="0" fontId="1" fillId="5" borderId="4" xfId="0" applyFont="1" applyFill="1" applyBorder="1" applyAlignment="1">
      <alignment horizontal="center" vertical="center"/>
    </xf>
    <xf numFmtId="0" fontId="5" fillId="5" borderId="1" xfId="0" applyFont="1" applyFill="1" applyBorder="1" applyAlignment="1">
      <alignment horizontal="center" vertical="center"/>
    </xf>
    <xf numFmtId="3" fontId="5" fillId="5" borderId="4" xfId="0" applyNumberFormat="1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/>
    </xf>
    <xf numFmtId="173" fontId="1" fillId="0" borderId="6" xfId="7" applyNumberFormat="1" applyFont="1" applyBorder="1"/>
    <xf numFmtId="0" fontId="1" fillId="0" borderId="6" xfId="0" applyFont="1" applyBorder="1"/>
    <xf numFmtId="170" fontId="1" fillId="0" borderId="1" xfId="7" applyNumberFormat="1" applyFont="1" applyBorder="1" applyAlignment="1">
      <alignment horizontal="center" vertical="center"/>
    </xf>
    <xf numFmtId="170" fontId="1" fillId="0" borderId="6" xfId="7" applyNumberFormat="1" applyFont="1" applyBorder="1" applyAlignment="1">
      <alignment horizontal="center" vertical="center"/>
    </xf>
    <xf numFmtId="0" fontId="1" fillId="0" borderId="1" xfId="0" applyFont="1" applyBorder="1"/>
    <xf numFmtId="0" fontId="1" fillId="3" borderId="6" xfId="0" applyFont="1" applyFill="1" applyBorder="1"/>
    <xf numFmtId="0" fontId="1" fillId="3" borderId="1" xfId="0" applyFont="1" applyFill="1" applyBorder="1"/>
    <xf numFmtId="0" fontId="11" fillId="5" borderId="1" xfId="0" applyFont="1" applyFill="1" applyBorder="1" applyAlignment="1">
      <alignment horizontal="center" vertical="center" wrapText="1"/>
    </xf>
    <xf numFmtId="170" fontId="1" fillId="0" borderId="6" xfId="7" applyNumberFormat="1" applyFont="1" applyBorder="1"/>
    <xf numFmtId="170" fontId="1" fillId="0" borderId="1" xfId="7" applyNumberFormat="1" applyFont="1" applyBorder="1"/>
    <xf numFmtId="170" fontId="1" fillId="0" borderId="0" xfId="7" applyNumberFormat="1" applyFont="1" applyBorder="1"/>
    <xf numFmtId="170" fontId="1" fillId="0" borderId="0" xfId="7" applyNumberFormat="1" applyFont="1"/>
    <xf numFmtId="170" fontId="1" fillId="0" borderId="0" xfId="7" applyNumberFormat="1" applyFont="1" applyBorder="1" applyAlignment="1">
      <alignment horizontal="center" vertical="center"/>
    </xf>
    <xf numFmtId="173" fontId="1" fillId="0" borderId="6" xfId="7" applyNumberFormat="1" applyFont="1" applyBorder="1" applyAlignment="1">
      <alignment horizontal="center" vertical="center"/>
    </xf>
    <xf numFmtId="173" fontId="1" fillId="0" borderId="0" xfId="7" applyNumberFormat="1" applyFont="1" applyBorder="1" applyAlignment="1">
      <alignment horizontal="center" vertical="center"/>
    </xf>
    <xf numFmtId="173" fontId="1" fillId="0" borderId="1" xfId="7" applyNumberFormat="1" applyFont="1" applyBorder="1" applyAlignment="1">
      <alignment horizontal="center" vertical="center"/>
    </xf>
    <xf numFmtId="173" fontId="1" fillId="3" borderId="6" xfId="7" applyNumberFormat="1" applyFont="1" applyFill="1" applyBorder="1"/>
    <xf numFmtId="173" fontId="1" fillId="3" borderId="1" xfId="7" applyNumberFormat="1" applyFont="1" applyFill="1" applyBorder="1"/>
    <xf numFmtId="0" fontId="1" fillId="0" borderId="6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173" fontId="1" fillId="0" borderId="1" xfId="7" applyNumberFormat="1" applyFont="1" applyBorder="1"/>
    <xf numFmtId="165" fontId="3" fillId="5" borderId="1" xfId="9" applyFont="1" applyFill="1" applyBorder="1" applyAlignment="1">
      <alignment horizontal="center" vertical="center" wrapText="1"/>
    </xf>
    <xf numFmtId="173" fontId="1" fillId="3" borderId="8" xfId="7" applyNumberFormat="1" applyFont="1" applyFill="1" applyBorder="1"/>
    <xf numFmtId="3" fontId="1" fillId="5" borderId="1" xfId="0" applyNumberFormat="1" applyFont="1" applyFill="1" applyBorder="1" applyAlignment="1">
      <alignment horizontal="center" vertical="center" wrapText="1"/>
    </xf>
    <xf numFmtId="0" fontId="5" fillId="5" borderId="1" xfId="0" applyFont="1" applyFill="1" applyBorder="1" applyAlignment="1">
      <alignment horizontal="center" vertical="center" wrapText="1"/>
    </xf>
    <xf numFmtId="0" fontId="15" fillId="5" borderId="1" xfId="0" applyFont="1" applyFill="1" applyBorder="1" applyAlignment="1">
      <alignment horizontal="center" vertical="center"/>
    </xf>
    <xf numFmtId="173" fontId="1" fillId="0" borderId="0" xfId="7" applyNumberFormat="1" applyFont="1" applyBorder="1"/>
    <xf numFmtId="173" fontId="1" fillId="7" borderId="1" xfId="7" applyNumberFormat="1" applyFont="1" applyFill="1" applyBorder="1"/>
    <xf numFmtId="0" fontId="1" fillId="5" borderId="5" xfId="0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wrapText="1"/>
    </xf>
    <xf numFmtId="0" fontId="1" fillId="5" borderId="1" xfId="0" applyFont="1" applyFill="1" applyBorder="1" applyAlignment="1">
      <alignment horizontal="center"/>
    </xf>
    <xf numFmtId="0" fontId="0" fillId="13" borderId="0" xfId="0" applyFill="1"/>
    <xf numFmtId="0" fontId="1" fillId="13" borderId="1" xfId="0" applyFont="1" applyFill="1" applyBorder="1" applyAlignment="1">
      <alignment horizontal="center" vertical="center" wrapText="1"/>
    </xf>
    <xf numFmtId="0" fontId="1" fillId="13" borderId="1" xfId="0" applyFont="1" applyFill="1" applyBorder="1" applyAlignment="1">
      <alignment horizontal="center" vertical="center"/>
    </xf>
    <xf numFmtId="0" fontId="18" fillId="0" borderId="0" xfId="0" applyFont="1"/>
    <xf numFmtId="170" fontId="19" fillId="0" borderId="1" xfId="2" applyNumberFormat="1" applyFont="1" applyFill="1" applyBorder="1" applyAlignment="1">
      <alignment horizontal="center" vertical="center"/>
    </xf>
    <xf numFmtId="171" fontId="19" fillId="0" borderId="1" xfId="2" applyNumberFormat="1" applyFont="1" applyFill="1" applyBorder="1" applyAlignment="1">
      <alignment horizontal="center" vertical="center"/>
    </xf>
    <xf numFmtId="174" fontId="20" fillId="12" borderId="1" xfId="0" applyNumberFormat="1" applyFont="1" applyFill="1" applyBorder="1" applyAlignment="1">
      <alignment horizontal="center" vertical="center"/>
    </xf>
    <xf numFmtId="173" fontId="21" fillId="12" borderId="1" xfId="7" applyNumberFormat="1" applyFont="1" applyFill="1" applyBorder="1" applyAlignment="1">
      <alignment horizontal="center" vertical="center" wrapText="1"/>
    </xf>
    <xf numFmtId="3" fontId="22" fillId="0" borderId="1" xfId="0" applyNumberFormat="1" applyFont="1" applyFill="1" applyBorder="1" applyAlignment="1">
      <alignment horizontal="center"/>
    </xf>
    <xf numFmtId="170" fontId="19" fillId="0" borderId="1" xfId="2" applyNumberFormat="1" applyFont="1" applyFill="1" applyBorder="1" applyAlignment="1">
      <alignment horizontal="center" vertical="center"/>
    </xf>
    <xf numFmtId="171" fontId="19" fillId="0" borderId="1" xfId="2" applyNumberFormat="1" applyFont="1" applyFill="1" applyBorder="1"/>
    <xf numFmtId="170" fontId="19" fillId="0" borderId="1" xfId="2" applyNumberFormat="1" applyFont="1" applyBorder="1"/>
    <xf numFmtId="167" fontId="19" fillId="0" borderId="1" xfId="0" applyNumberFormat="1" applyFont="1" applyBorder="1" applyAlignment="1">
      <alignment horizontal="center" vertical="center"/>
    </xf>
    <xf numFmtId="3" fontId="19" fillId="0" borderId="1" xfId="0" applyNumberFormat="1" applyFont="1" applyFill="1" applyBorder="1" applyAlignment="1">
      <alignment horizontal="center"/>
    </xf>
    <xf numFmtId="0" fontId="22" fillId="0" borderId="1" xfId="0" applyFont="1" applyFill="1" applyBorder="1" applyAlignment="1">
      <alignment horizontal="center" vertical="center" wrapText="1"/>
    </xf>
    <xf numFmtId="170" fontId="19" fillId="13" borderId="1" xfId="2" applyNumberFormat="1" applyFont="1" applyFill="1" applyBorder="1"/>
    <xf numFmtId="168" fontId="19" fillId="13" borderId="1" xfId="0" applyNumberFormat="1" applyFont="1" applyFill="1" applyBorder="1" applyAlignment="1">
      <alignment horizontal="center" vertical="center"/>
    </xf>
    <xf numFmtId="167" fontId="19" fillId="13" borderId="1" xfId="0" applyNumberFormat="1" applyFont="1" applyFill="1" applyBorder="1" applyAlignment="1">
      <alignment horizontal="center" vertical="center"/>
    </xf>
    <xf numFmtId="171" fontId="19" fillId="13" borderId="1" xfId="2" applyNumberFormat="1" applyFont="1" applyFill="1" applyBorder="1"/>
    <xf numFmtId="170" fontId="19" fillId="13" borderId="1" xfId="2" applyNumberFormat="1" applyFont="1" applyFill="1" applyBorder="1" applyAlignment="1">
      <alignment vertical="center"/>
    </xf>
    <xf numFmtId="0" fontId="19" fillId="0" borderId="1" xfId="0" applyFont="1" applyFill="1" applyBorder="1" applyAlignment="1">
      <alignment horizontal="center" vertical="center"/>
    </xf>
    <xf numFmtId="3" fontId="22" fillId="0" borderId="1" xfId="0" applyNumberFormat="1" applyFont="1" applyFill="1" applyBorder="1" applyAlignment="1">
      <alignment horizontal="center" vertical="center" wrapText="1"/>
    </xf>
    <xf numFmtId="0" fontId="19" fillId="0" borderId="0" xfId="0" applyFont="1"/>
    <xf numFmtId="170" fontId="19" fillId="0" borderId="0" xfId="2" applyNumberFormat="1" applyFont="1" applyAlignment="1">
      <alignment horizontal="center" vertical="center"/>
    </xf>
    <xf numFmtId="171" fontId="19" fillId="0" borderId="0" xfId="2" applyNumberFormat="1" applyFont="1"/>
    <xf numFmtId="170" fontId="19" fillId="0" borderId="0" xfId="2" applyNumberFormat="1" applyFont="1"/>
    <xf numFmtId="0" fontId="19" fillId="0" borderId="1" xfId="0" applyFont="1" applyFill="1" applyBorder="1" applyAlignment="1">
      <alignment vertical="center" wrapText="1"/>
    </xf>
    <xf numFmtId="0" fontId="19" fillId="0" borderId="0" xfId="0" applyFont="1" applyAlignment="1">
      <alignment vertical="center"/>
    </xf>
    <xf numFmtId="0" fontId="19" fillId="0" borderId="1" xfId="0" applyFont="1" applyFill="1" applyBorder="1" applyAlignment="1">
      <alignment horizontal="center"/>
    </xf>
    <xf numFmtId="170" fontId="19" fillId="0" borderId="1" xfId="2" applyNumberFormat="1" applyFont="1" applyFill="1" applyBorder="1" applyAlignment="1">
      <alignment horizontal="center"/>
    </xf>
    <xf numFmtId="0" fontId="22" fillId="0" borderId="1" xfId="0" applyFont="1" applyFill="1" applyBorder="1" applyAlignment="1">
      <alignment horizontal="center" wrapText="1"/>
    </xf>
    <xf numFmtId="49" fontId="19" fillId="0" borderId="1" xfId="0" applyNumberFormat="1" applyFont="1" applyFill="1" applyBorder="1" applyAlignment="1">
      <alignment horizontal="center"/>
    </xf>
    <xf numFmtId="0" fontId="12" fillId="0" borderId="1" xfId="1" applyFont="1" applyFill="1" applyBorder="1" applyAlignment="1">
      <alignment horizontal="center" wrapText="1"/>
    </xf>
    <xf numFmtId="0" fontId="22" fillId="0" borderId="1" xfId="3" applyFont="1" applyFill="1" applyBorder="1" applyAlignment="1">
      <alignment horizontal="center"/>
    </xf>
    <xf numFmtId="0" fontId="22" fillId="0" borderId="1" xfId="4" applyFont="1" applyFill="1" applyBorder="1" applyAlignment="1">
      <alignment horizontal="center" wrapText="1"/>
    </xf>
    <xf numFmtId="0" fontId="19" fillId="0" borderId="1" xfId="0" quotePrefix="1" applyFont="1" applyFill="1" applyBorder="1" applyAlignment="1">
      <alignment horizontal="center"/>
    </xf>
    <xf numFmtId="164" fontId="19" fillId="0" borderId="1" xfId="0" applyNumberFormat="1" applyFont="1" applyFill="1" applyBorder="1" applyAlignment="1">
      <alignment horizontal="center"/>
    </xf>
    <xf numFmtId="0" fontId="19" fillId="0" borderId="0" xfId="0" applyFont="1" applyAlignment="1"/>
    <xf numFmtId="170" fontId="19" fillId="0" borderId="0" xfId="2" applyNumberFormat="1" applyFont="1" applyAlignment="1">
      <alignment horizontal="center"/>
    </xf>
    <xf numFmtId="0" fontId="23" fillId="0" borderId="1" xfId="0" applyFont="1" applyFill="1" applyBorder="1" applyAlignment="1">
      <alignment horizontal="center" vertical="center"/>
    </xf>
    <xf numFmtId="170" fontId="23" fillId="0" borderId="1" xfId="2" applyNumberFormat="1" applyFont="1" applyFill="1" applyBorder="1" applyAlignment="1">
      <alignment horizontal="center" vertical="center"/>
    </xf>
    <xf numFmtId="171" fontId="23" fillId="0" borderId="1" xfId="2" applyNumberFormat="1" applyFont="1" applyFill="1" applyBorder="1" applyAlignment="1">
      <alignment horizontal="center" vertical="center"/>
    </xf>
    <xf numFmtId="174" fontId="9" fillId="12" borderId="1" xfId="0" applyNumberFormat="1" applyFont="1" applyFill="1" applyBorder="1" applyAlignment="1">
      <alignment horizontal="center" vertical="center"/>
    </xf>
    <xf numFmtId="173" fontId="24" fillId="12" borderId="1" xfId="7" applyNumberFormat="1" applyFont="1" applyFill="1" applyBorder="1" applyAlignment="1">
      <alignment horizontal="center" vertical="center" wrapText="1"/>
    </xf>
    <xf numFmtId="0" fontId="23" fillId="0" borderId="0" xfId="0" applyFont="1" applyAlignment="1">
      <alignment horizontal="center" vertical="center"/>
    </xf>
    <xf numFmtId="0" fontId="23" fillId="0" borderId="1" xfId="0" applyFont="1" applyFill="1" applyBorder="1" applyAlignment="1">
      <alignment horizontal="center"/>
    </xf>
    <xf numFmtId="3" fontId="5" fillId="0" borderId="1" xfId="0" applyNumberFormat="1" applyFont="1" applyFill="1" applyBorder="1" applyAlignment="1">
      <alignment horizontal="center"/>
    </xf>
    <xf numFmtId="170" fontId="23" fillId="0" borderId="1" xfId="2" applyNumberFormat="1" applyFont="1" applyFill="1" applyBorder="1" applyAlignment="1">
      <alignment horizontal="center" vertical="center"/>
    </xf>
    <xf numFmtId="167" fontId="23" fillId="0" borderId="1" xfId="0" applyNumberFormat="1" applyFont="1" applyBorder="1" applyAlignment="1">
      <alignment horizontal="center" vertical="center"/>
    </xf>
    <xf numFmtId="3" fontId="23" fillId="0" borderId="1" xfId="0" applyNumberFormat="1" applyFont="1" applyFill="1" applyBorder="1" applyAlignment="1">
      <alignment horizontal="center"/>
    </xf>
    <xf numFmtId="0" fontId="5" fillId="0" borderId="1" xfId="0" applyFont="1" applyFill="1" applyBorder="1" applyAlignment="1">
      <alignment horizontal="center" wrapText="1"/>
    </xf>
    <xf numFmtId="168" fontId="23" fillId="13" borderId="1" xfId="0" applyNumberFormat="1" applyFont="1" applyFill="1" applyBorder="1" applyAlignment="1">
      <alignment horizontal="center" vertical="center"/>
    </xf>
    <xf numFmtId="167" fontId="23" fillId="13" borderId="1" xfId="0" applyNumberFormat="1" applyFont="1" applyFill="1" applyBorder="1" applyAlignment="1">
      <alignment horizontal="center" vertical="center"/>
    </xf>
    <xf numFmtId="49" fontId="23" fillId="0" borderId="1" xfId="0" applyNumberFormat="1" applyFont="1" applyFill="1" applyBorder="1" applyAlignment="1">
      <alignment horizontal="center"/>
    </xf>
    <xf numFmtId="0" fontId="23" fillId="0" borderId="1" xfId="0" applyFont="1" applyFill="1" applyBorder="1" applyAlignment="1">
      <alignment horizontal="center" vertical="center"/>
    </xf>
    <xf numFmtId="0" fontId="15" fillId="0" borderId="1" xfId="1" applyFont="1" applyFill="1" applyBorder="1" applyAlignment="1">
      <alignment horizontal="center" wrapText="1"/>
    </xf>
    <xf numFmtId="170" fontId="23" fillId="0" borderId="1" xfId="2" applyNumberFormat="1" applyFont="1" applyFill="1" applyBorder="1" applyAlignment="1">
      <alignment horizontal="center"/>
    </xf>
    <xf numFmtId="0" fontId="5" fillId="0" borderId="1" xfId="3" applyFont="1" applyFill="1" applyBorder="1" applyAlignment="1">
      <alignment horizontal="center"/>
    </xf>
    <xf numFmtId="0" fontId="5" fillId="0" borderId="1" xfId="4" applyFont="1" applyFill="1" applyBorder="1" applyAlignment="1">
      <alignment horizontal="center" wrapText="1"/>
    </xf>
    <xf numFmtId="0" fontId="5" fillId="0" borderId="1" xfId="0" applyFont="1" applyFill="1" applyBorder="1" applyAlignment="1">
      <alignment horizontal="center" vertical="center" wrapText="1"/>
    </xf>
    <xf numFmtId="0" fontId="23" fillId="0" borderId="1" xfId="0" quotePrefix="1" applyFont="1" applyFill="1" applyBorder="1" applyAlignment="1">
      <alignment horizontal="center"/>
    </xf>
    <xf numFmtId="3" fontId="5" fillId="0" borderId="1" xfId="0" applyNumberFormat="1" applyFont="1" applyFill="1" applyBorder="1" applyAlignment="1">
      <alignment horizontal="center" vertical="center" wrapText="1"/>
    </xf>
    <xf numFmtId="164" fontId="23" fillId="0" borderId="1" xfId="0" applyNumberFormat="1" applyFont="1" applyFill="1" applyBorder="1" applyAlignment="1">
      <alignment horizontal="center"/>
    </xf>
    <xf numFmtId="170" fontId="23" fillId="0" borderId="0" xfId="2" applyNumberFormat="1" applyFont="1" applyAlignment="1">
      <alignment horizontal="center" vertical="center"/>
    </xf>
    <xf numFmtId="170" fontId="23" fillId="0" borderId="0" xfId="2" applyNumberFormat="1" applyFont="1" applyAlignment="1">
      <alignment horizontal="center"/>
    </xf>
    <xf numFmtId="0" fontId="23" fillId="0" borderId="1" xfId="0" applyFont="1" applyFill="1" applyBorder="1" applyAlignment="1">
      <alignment horizontal="center" vertical="center" wrapText="1"/>
    </xf>
    <xf numFmtId="171" fontId="23" fillId="0" borderId="1" xfId="2" applyNumberFormat="1" applyFont="1" applyFill="1" applyBorder="1" applyAlignment="1">
      <alignment horizontal="center"/>
    </xf>
    <xf numFmtId="170" fontId="23" fillId="0" borderId="1" xfId="2" applyNumberFormat="1" applyFont="1" applyBorder="1" applyAlignment="1">
      <alignment horizontal="center"/>
    </xf>
    <xf numFmtId="0" fontId="23" fillId="0" borderId="0" xfId="0" applyFont="1" applyAlignment="1">
      <alignment horizontal="center"/>
    </xf>
    <xf numFmtId="170" fontId="23" fillId="13" borderId="1" xfId="2" applyNumberFormat="1" applyFont="1" applyFill="1" applyBorder="1" applyAlignment="1">
      <alignment horizontal="center"/>
    </xf>
    <xf numFmtId="171" fontId="23" fillId="13" borderId="1" xfId="2" applyNumberFormat="1" applyFont="1" applyFill="1" applyBorder="1" applyAlignment="1">
      <alignment horizontal="center"/>
    </xf>
    <xf numFmtId="170" fontId="23" fillId="13" borderId="1" xfId="2" applyNumberFormat="1" applyFont="1" applyFill="1" applyBorder="1" applyAlignment="1">
      <alignment horizontal="center" vertical="center"/>
    </xf>
    <xf numFmtId="0" fontId="23" fillId="13" borderId="0" xfId="0" applyFont="1" applyFill="1" applyAlignment="1">
      <alignment horizontal="center"/>
    </xf>
    <xf numFmtId="171" fontId="23" fillId="0" borderId="0" xfId="2" applyNumberFormat="1" applyFont="1" applyAlignment="1">
      <alignment horizontal="center"/>
    </xf>
    <xf numFmtId="165" fontId="0" fillId="4" borderId="1" xfId="6" applyFont="1" applyFill="1" applyBorder="1" applyAlignment="1">
      <alignment horizontal="center" vertical="center"/>
    </xf>
    <xf numFmtId="166" fontId="0" fillId="5" borderId="1" xfId="6" applyNumberFormat="1" applyFont="1" applyFill="1" applyBorder="1" applyAlignment="1">
      <alignment horizontal="center" vertical="center"/>
    </xf>
    <xf numFmtId="0" fontId="0" fillId="0" borderId="0" xfId="0" applyFont="1"/>
    <xf numFmtId="165" fontId="1" fillId="9" borderId="1" xfId="6" applyFont="1" applyFill="1" applyBorder="1" applyAlignment="1">
      <alignment horizontal="center" vertical="center" wrapText="1"/>
    </xf>
    <xf numFmtId="167" fontId="0" fillId="9" borderId="1" xfId="6" applyNumberFormat="1" applyFont="1" applyFill="1" applyBorder="1" applyAlignment="1">
      <alignment vertical="center"/>
    </xf>
    <xf numFmtId="38" fontId="0" fillId="9" borderId="1" xfId="6" applyNumberFormat="1" applyFont="1" applyFill="1" applyBorder="1" applyAlignment="1">
      <alignment horizontal="center" vertical="center"/>
    </xf>
    <xf numFmtId="165" fontId="1" fillId="9" borderId="1" xfId="6" applyFont="1" applyFill="1" applyBorder="1" applyAlignment="1">
      <alignment horizontal="center" vertical="center"/>
    </xf>
    <xf numFmtId="38" fontId="0" fillId="10" borderId="1" xfId="6" applyNumberFormat="1" applyFont="1" applyFill="1" applyBorder="1" applyAlignment="1">
      <alignment horizontal="center" vertical="center"/>
    </xf>
    <xf numFmtId="3" fontId="0" fillId="9" borderId="1" xfId="6" applyNumberFormat="1" applyFont="1" applyFill="1" applyBorder="1" applyAlignment="1">
      <alignment horizontal="center" vertical="center"/>
    </xf>
    <xf numFmtId="170" fontId="23" fillId="0" borderId="1" xfId="2" applyNumberFormat="1" applyFont="1" applyFill="1" applyBorder="1" applyAlignment="1">
      <alignment horizontal="center" vertical="center"/>
    </xf>
    <xf numFmtId="170" fontId="23" fillId="0" borderId="1" xfId="2" applyNumberFormat="1" applyFont="1" applyFill="1" applyBorder="1" applyAlignment="1">
      <alignment horizontal="center"/>
    </xf>
    <xf numFmtId="3" fontId="5" fillId="0" borderId="1" xfId="0" applyNumberFormat="1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 wrapText="1"/>
    </xf>
    <xf numFmtId="0" fontId="23" fillId="0" borderId="1" xfId="0" applyFont="1" applyFill="1" applyBorder="1" applyAlignment="1">
      <alignment horizontal="center" vertical="center"/>
    </xf>
    <xf numFmtId="0" fontId="23" fillId="0" borderId="1" xfId="0" applyFont="1" applyFill="1" applyBorder="1" applyAlignment="1">
      <alignment horizontal="center" vertical="center" wrapText="1"/>
    </xf>
    <xf numFmtId="0" fontId="1" fillId="7" borderId="1" xfId="0" applyFont="1" applyFill="1" applyBorder="1" applyAlignment="1">
      <alignment horizontal="center" vertical="center"/>
    </xf>
    <xf numFmtId="0" fontId="3" fillId="7" borderId="1" xfId="8" applyFont="1" applyFill="1" applyBorder="1" applyAlignment="1">
      <alignment horizontal="center" vertical="center"/>
    </xf>
    <xf numFmtId="0" fontId="1" fillId="12" borderId="1" xfId="0" applyFont="1" applyFill="1" applyBorder="1" applyAlignment="1">
      <alignment horizontal="center" vertical="center"/>
    </xf>
    <xf numFmtId="0" fontId="1" fillId="12" borderId="1" xfId="0" applyFont="1" applyFill="1" applyBorder="1" applyAlignment="1">
      <alignment horizontal="center" vertical="center" wrapText="1"/>
    </xf>
    <xf numFmtId="170" fontId="11" fillId="13" borderId="1" xfId="7" applyNumberFormat="1" applyFont="1" applyFill="1" applyBorder="1" applyAlignment="1">
      <alignment horizontal="center" wrapText="1"/>
    </xf>
    <xf numFmtId="38" fontId="23" fillId="13" borderId="1" xfId="0" applyNumberFormat="1" applyFont="1" applyFill="1" applyBorder="1" applyAlignment="1">
      <alignment horizontal="center"/>
    </xf>
    <xf numFmtId="167" fontId="23" fillId="0" borderId="1" xfId="0" applyNumberFormat="1" applyFont="1" applyBorder="1" applyAlignment="1">
      <alignment horizontal="center"/>
    </xf>
    <xf numFmtId="170" fontId="11" fillId="3" borderId="1" xfId="7" applyNumberFormat="1" applyFont="1" applyFill="1" applyBorder="1" applyAlignment="1">
      <alignment horizontal="center" wrapText="1"/>
    </xf>
    <xf numFmtId="167" fontId="23" fillId="13" borderId="1" xfId="0" applyNumberFormat="1" applyFont="1" applyFill="1" applyBorder="1" applyAlignment="1">
      <alignment horizontal="center"/>
    </xf>
    <xf numFmtId="171" fontId="23" fillId="11" borderId="0" xfId="2" applyNumberFormat="1" applyFont="1" applyFill="1" applyAlignment="1">
      <alignment horizontal="center"/>
    </xf>
    <xf numFmtId="170" fontId="23" fillId="14" borderId="1" xfId="2" applyNumberFormat="1" applyFont="1" applyFill="1" applyBorder="1" applyAlignment="1">
      <alignment horizontal="center"/>
    </xf>
    <xf numFmtId="170" fontId="23" fillId="14" borderId="0" xfId="2" applyNumberFormat="1" applyFont="1" applyFill="1" applyAlignment="1">
      <alignment horizontal="center"/>
    </xf>
    <xf numFmtId="171" fontId="23" fillId="11" borderId="1" xfId="2" applyNumberFormat="1" applyFont="1" applyFill="1" applyBorder="1" applyAlignment="1">
      <alignment horizontal="center" vertical="center"/>
    </xf>
    <xf numFmtId="170" fontId="23" fillId="14" borderId="2" xfId="2" applyNumberFormat="1" applyFont="1" applyFill="1" applyBorder="1" applyAlignment="1">
      <alignment horizontal="center"/>
    </xf>
    <xf numFmtId="167" fontId="23" fillId="0" borderId="2" xfId="0" applyNumberFormat="1" applyFont="1" applyBorder="1" applyAlignment="1">
      <alignment horizontal="center"/>
    </xf>
    <xf numFmtId="170" fontId="23" fillId="14" borderId="10" xfId="2" applyNumberFormat="1" applyFont="1" applyFill="1" applyBorder="1" applyAlignment="1">
      <alignment horizontal="center"/>
    </xf>
    <xf numFmtId="38" fontId="23" fillId="13" borderId="10" xfId="2" applyNumberFormat="1" applyFont="1" applyFill="1" applyBorder="1" applyAlignment="1">
      <alignment horizontal="center"/>
    </xf>
    <xf numFmtId="38" fontId="23" fillId="13" borderId="10" xfId="0" applyNumberFormat="1" applyFont="1" applyFill="1" applyBorder="1" applyAlignment="1">
      <alignment horizontal="center"/>
    </xf>
    <xf numFmtId="170" fontId="11" fillId="3" borderId="2" xfId="7" applyNumberFormat="1" applyFont="1" applyFill="1" applyBorder="1" applyAlignment="1">
      <alignment horizontal="center" wrapText="1"/>
    </xf>
    <xf numFmtId="170" fontId="11" fillId="13" borderId="10" xfId="7" applyNumberFormat="1" applyFont="1" applyFill="1" applyBorder="1" applyAlignment="1">
      <alignment horizontal="center" wrapText="1"/>
    </xf>
    <xf numFmtId="0" fontId="23" fillId="0" borderId="14" xfId="0" applyFont="1" applyBorder="1" applyAlignment="1">
      <alignment horizontal="center"/>
    </xf>
    <xf numFmtId="0" fontId="23" fillId="13" borderId="14" xfId="0" applyFont="1" applyFill="1" applyBorder="1" applyAlignment="1">
      <alignment horizontal="center"/>
    </xf>
    <xf numFmtId="170" fontId="11" fillId="3" borderId="10" xfId="7" applyNumberFormat="1" applyFont="1" applyFill="1" applyBorder="1" applyAlignment="1">
      <alignment horizontal="center" wrapText="1"/>
    </xf>
    <xf numFmtId="38" fontId="23" fillId="14" borderId="10" xfId="2" applyNumberFormat="1" applyFont="1" applyFill="1" applyBorder="1" applyAlignment="1">
      <alignment horizontal="center"/>
    </xf>
    <xf numFmtId="167" fontId="23" fillId="13" borderId="10" xfId="0" applyNumberFormat="1" applyFont="1" applyFill="1" applyBorder="1" applyAlignment="1">
      <alignment horizontal="center"/>
    </xf>
    <xf numFmtId="3" fontId="5" fillId="3" borderId="2" xfId="0" applyNumberFormat="1" applyFont="1" applyFill="1" applyBorder="1" applyAlignment="1">
      <alignment horizontal="center" wrapText="1"/>
    </xf>
    <xf numFmtId="167" fontId="23" fillId="0" borderId="10" xfId="0" applyNumberFormat="1" applyFont="1" applyBorder="1" applyAlignment="1">
      <alignment horizontal="center"/>
    </xf>
    <xf numFmtId="3" fontId="23" fillId="13" borderId="7" xfId="0" applyNumberFormat="1" applyFont="1" applyFill="1" applyBorder="1" applyAlignment="1"/>
    <xf numFmtId="171" fontId="23" fillId="11" borderId="2" xfId="2" applyNumberFormat="1" applyFont="1" applyFill="1" applyBorder="1" applyAlignment="1">
      <alignment horizontal="center" vertical="center"/>
    </xf>
    <xf numFmtId="171" fontId="23" fillId="11" borderId="10" xfId="2" applyNumberFormat="1" applyFont="1" applyFill="1" applyBorder="1" applyAlignment="1">
      <alignment horizontal="center" vertical="center"/>
    </xf>
    <xf numFmtId="167" fontId="23" fillId="0" borderId="2" xfId="0" applyNumberFormat="1" applyFont="1" applyBorder="1" applyAlignment="1">
      <alignment horizontal="center" vertical="center"/>
    </xf>
    <xf numFmtId="0" fontId="23" fillId="0" borderId="0" xfId="0" applyFont="1" applyBorder="1" applyAlignment="1">
      <alignment horizontal="center"/>
    </xf>
    <xf numFmtId="3" fontId="25" fillId="3" borderId="1" xfId="0" applyNumberFormat="1" applyFont="1" applyFill="1" applyBorder="1" applyAlignment="1">
      <alignment horizontal="center" vertical="center"/>
    </xf>
    <xf numFmtId="0" fontId="25" fillId="3" borderId="1" xfId="0" applyFont="1" applyFill="1" applyBorder="1" applyAlignment="1">
      <alignment horizontal="center" vertical="center"/>
    </xf>
    <xf numFmtId="0" fontId="23" fillId="3" borderId="1" xfId="0" applyFont="1" applyFill="1" applyBorder="1" applyAlignment="1">
      <alignment horizontal="center" vertical="center"/>
    </xf>
    <xf numFmtId="0" fontId="23" fillId="3" borderId="3" xfId="0" applyFont="1" applyFill="1" applyBorder="1" applyAlignment="1">
      <alignment wrapText="1"/>
    </xf>
    <xf numFmtId="0" fontId="23" fillId="3" borderId="2" xfId="0" applyFont="1" applyFill="1" applyBorder="1" applyAlignment="1">
      <alignment wrapText="1"/>
    </xf>
    <xf numFmtId="170" fontId="23" fillId="14" borderId="3" xfId="2" applyNumberFormat="1" applyFont="1" applyFill="1" applyBorder="1" applyAlignment="1">
      <alignment horizontal="center"/>
    </xf>
    <xf numFmtId="38" fontId="23" fillId="13" borderId="4" xfId="0" applyNumberFormat="1" applyFont="1" applyFill="1" applyBorder="1" applyAlignment="1">
      <alignment horizontal="center"/>
    </xf>
    <xf numFmtId="0" fontId="23" fillId="3" borderId="1" xfId="0" applyFont="1" applyFill="1" applyBorder="1" applyAlignment="1">
      <alignment horizontal="center"/>
    </xf>
    <xf numFmtId="3" fontId="5" fillId="3" borderId="1" xfId="0" applyNumberFormat="1" applyFont="1" applyFill="1" applyBorder="1" applyAlignment="1">
      <alignment horizontal="center"/>
    </xf>
    <xf numFmtId="0" fontId="0" fillId="3" borderId="16" xfId="0" applyFill="1" applyBorder="1" applyAlignment="1">
      <alignment horizontal="center" vertical="center"/>
    </xf>
    <xf numFmtId="3" fontId="1" fillId="3" borderId="16" xfId="0" applyNumberFormat="1" applyFon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3" fontId="1" fillId="3" borderId="2" xfId="0" applyNumberFormat="1" applyFont="1" applyFill="1" applyBorder="1" applyAlignment="1">
      <alignment horizontal="center" vertical="center"/>
    </xf>
    <xf numFmtId="3" fontId="1" fillId="3" borderId="1" xfId="0" applyNumberFormat="1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/>
    </xf>
    <xf numFmtId="3" fontId="23" fillId="3" borderId="1" xfId="0" applyNumberFormat="1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 wrapText="1"/>
    </xf>
    <xf numFmtId="0" fontId="23" fillId="3" borderId="2" xfId="0" applyFont="1" applyFill="1" applyBorder="1" applyAlignment="1">
      <alignment horizontal="center"/>
    </xf>
    <xf numFmtId="3" fontId="5" fillId="3" borderId="2" xfId="0" applyNumberFormat="1" applyFont="1" applyFill="1" applyBorder="1" applyAlignment="1">
      <alignment horizontal="center"/>
    </xf>
    <xf numFmtId="0" fontId="0" fillId="3" borderId="2" xfId="0" applyFill="1" applyBorder="1" applyAlignment="1">
      <alignment horizontal="center" vertical="center"/>
    </xf>
    <xf numFmtId="3" fontId="0" fillId="3" borderId="2" xfId="0" applyNumberFormat="1" applyFill="1" applyBorder="1" applyAlignment="1">
      <alignment horizontal="center" vertical="center"/>
    </xf>
    <xf numFmtId="3" fontId="0" fillId="3" borderId="1" xfId="0" applyNumberFormat="1" applyFill="1" applyBorder="1" applyAlignment="1">
      <alignment horizontal="center" vertical="center"/>
    </xf>
    <xf numFmtId="49" fontId="23" fillId="3" borderId="2" xfId="0" applyNumberFormat="1" applyFont="1" applyFill="1" applyBorder="1" applyAlignment="1">
      <alignment horizontal="center"/>
    </xf>
    <xf numFmtId="3" fontId="23" fillId="3" borderId="2" xfId="0" applyNumberFormat="1" applyFont="1" applyFill="1" applyBorder="1" applyAlignment="1">
      <alignment horizontal="center"/>
    </xf>
    <xf numFmtId="49" fontId="23" fillId="3" borderId="1" xfId="0" applyNumberFormat="1" applyFont="1" applyFill="1" applyBorder="1" applyAlignment="1">
      <alignment horizontal="center"/>
    </xf>
    <xf numFmtId="0" fontId="15" fillId="3" borderId="1" xfId="1" applyFont="1" applyFill="1" applyBorder="1" applyAlignment="1">
      <alignment horizontal="center" wrapText="1"/>
    </xf>
    <xf numFmtId="0" fontId="3" fillId="3" borderId="2" xfId="1" applyFont="1" applyFill="1" applyBorder="1" applyAlignment="1">
      <alignment horizontal="center" vertical="center" wrapText="1"/>
    </xf>
    <xf numFmtId="0" fontId="3" fillId="3" borderId="1" xfId="1" applyFont="1" applyFill="1" applyBorder="1" applyAlignment="1">
      <alignment horizontal="center" vertical="center" wrapText="1"/>
    </xf>
    <xf numFmtId="0" fontId="1" fillId="3" borderId="1" xfId="4" applyFont="1" applyFill="1" applyBorder="1" applyAlignment="1">
      <alignment horizontal="center" vertical="center" wrapText="1"/>
    </xf>
    <xf numFmtId="3" fontId="23" fillId="3" borderId="9" xfId="0" applyNumberFormat="1" applyFont="1" applyFill="1" applyBorder="1" applyAlignment="1"/>
    <xf numFmtId="0" fontId="5" fillId="3" borderId="1" xfId="3" applyFont="1" applyFill="1" applyBorder="1" applyAlignment="1">
      <alignment horizontal="center"/>
    </xf>
    <xf numFmtId="0" fontId="5" fillId="3" borderId="1" xfId="4" applyFont="1" applyFill="1" applyBorder="1" applyAlignment="1">
      <alignment horizontal="center" wrapText="1"/>
    </xf>
    <xf numFmtId="0" fontId="23" fillId="3" borderId="1" xfId="0" quotePrefix="1" applyFont="1" applyFill="1" applyBorder="1" applyAlignment="1">
      <alignment horizontal="center"/>
    </xf>
    <xf numFmtId="164" fontId="23" fillId="3" borderId="2" xfId="0" applyNumberFormat="1" applyFont="1" applyFill="1" applyBorder="1" applyAlignment="1">
      <alignment horizontal="center"/>
    </xf>
    <xf numFmtId="164" fontId="23" fillId="3" borderId="1" xfId="0" applyNumberFormat="1" applyFont="1" applyFill="1" applyBorder="1" applyAlignment="1">
      <alignment horizontal="center"/>
    </xf>
    <xf numFmtId="0" fontId="23" fillId="3" borderId="0" xfId="0" applyFont="1" applyFill="1" applyAlignment="1">
      <alignment horizontal="center"/>
    </xf>
    <xf numFmtId="170" fontId="23" fillId="3" borderId="1" xfId="2" applyNumberFormat="1" applyFont="1" applyFill="1" applyBorder="1" applyAlignment="1">
      <alignment horizontal="center" vertical="center"/>
    </xf>
    <xf numFmtId="170" fontId="23" fillId="3" borderId="3" xfId="2" applyNumberFormat="1" applyFont="1" applyFill="1" applyBorder="1" applyAlignment="1">
      <alignment vertical="center"/>
    </xf>
    <xf numFmtId="170" fontId="23" fillId="3" borderId="2" xfId="2" applyNumberFormat="1" applyFont="1" applyFill="1" applyBorder="1" applyAlignment="1">
      <alignment vertical="center"/>
    </xf>
    <xf numFmtId="3" fontId="23" fillId="3" borderId="6" xfId="0" applyNumberFormat="1" applyFont="1" applyFill="1" applyBorder="1" applyAlignment="1"/>
    <xf numFmtId="0" fontId="23" fillId="3" borderId="2" xfId="0" applyFont="1" applyFill="1" applyBorder="1" applyAlignment="1">
      <alignment horizontal="center" vertical="center" wrapText="1"/>
    </xf>
    <xf numFmtId="170" fontId="23" fillId="3" borderId="2" xfId="2" applyNumberFormat="1" applyFont="1" applyFill="1" applyBorder="1" applyAlignment="1">
      <alignment horizontal="center" vertical="center"/>
    </xf>
    <xf numFmtId="0" fontId="23" fillId="3" borderId="1" xfId="0" applyFon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 wrapText="1"/>
    </xf>
    <xf numFmtId="0" fontId="5" fillId="3" borderId="2" xfId="0" applyFont="1" applyFill="1" applyBorder="1" applyAlignment="1">
      <alignment horizontal="center" vertical="center" wrapText="1"/>
    </xf>
    <xf numFmtId="3" fontId="5" fillId="3" borderId="1" xfId="0" applyNumberFormat="1" applyFont="1" applyFill="1" applyBorder="1" applyAlignment="1">
      <alignment horizontal="center" vertical="center" wrapText="1"/>
    </xf>
    <xf numFmtId="3" fontId="5" fillId="3" borderId="2" xfId="0" applyNumberFormat="1" applyFont="1" applyFill="1" applyBorder="1" applyAlignment="1">
      <alignment horizontal="center" vertical="center" wrapText="1"/>
    </xf>
    <xf numFmtId="0" fontId="23" fillId="3" borderId="0" xfId="0" applyFont="1" applyFill="1" applyAlignment="1">
      <alignment horizontal="center" vertical="center"/>
    </xf>
    <xf numFmtId="170" fontId="23" fillId="3" borderId="0" xfId="2" applyNumberFormat="1" applyFont="1" applyFill="1" applyAlignment="1">
      <alignment horizontal="center" vertical="center"/>
    </xf>
    <xf numFmtId="170" fontId="1" fillId="0" borderId="1" xfId="0" applyNumberFormat="1" applyFont="1" applyBorder="1"/>
    <xf numFmtId="0" fontId="1" fillId="0" borderId="1" xfId="0" applyFont="1" applyBorder="1" applyAlignment="1">
      <alignment horizontal="center"/>
    </xf>
    <xf numFmtId="171" fontId="23" fillId="3" borderId="1" xfId="2" applyNumberFormat="1" applyFont="1" applyFill="1" applyBorder="1" applyAlignment="1">
      <alignment horizontal="center" vertical="center"/>
    </xf>
    <xf numFmtId="174" fontId="9" fillId="3" borderId="1" xfId="0" applyNumberFormat="1" applyFont="1" applyFill="1" applyBorder="1" applyAlignment="1">
      <alignment horizontal="center" vertical="center"/>
    </xf>
    <xf numFmtId="173" fontId="10" fillId="3" borderId="1" xfId="7" applyNumberFormat="1" applyFont="1" applyFill="1" applyBorder="1" applyAlignment="1">
      <alignment horizontal="center" vertical="center" wrapText="1"/>
    </xf>
    <xf numFmtId="170" fontId="23" fillId="14" borderId="10" xfId="2" applyNumberFormat="1" applyFont="1" applyFill="1" applyBorder="1" applyAlignment="1">
      <alignment horizontal="center" vertical="center"/>
    </xf>
    <xf numFmtId="171" fontId="27" fillId="11" borderId="10" xfId="2" applyNumberFormat="1" applyFont="1" applyFill="1" applyBorder="1" applyAlignment="1">
      <alignment horizontal="center" vertical="center"/>
    </xf>
    <xf numFmtId="171" fontId="27" fillId="11" borderId="1" xfId="2" applyNumberFormat="1" applyFont="1" applyFill="1" applyBorder="1" applyAlignment="1">
      <alignment horizontal="center" vertical="center"/>
    </xf>
    <xf numFmtId="170" fontId="11" fillId="13" borderId="2" xfId="7" applyNumberFormat="1" applyFont="1" applyFill="1" applyBorder="1" applyAlignment="1">
      <alignment horizontal="center" wrapText="1"/>
    </xf>
    <xf numFmtId="170" fontId="23" fillId="14" borderId="17" xfId="2" applyNumberFormat="1" applyFont="1" applyFill="1" applyBorder="1" applyAlignment="1">
      <alignment horizontal="center"/>
    </xf>
    <xf numFmtId="38" fontId="23" fillId="13" borderId="17" xfId="0" applyNumberFormat="1" applyFont="1" applyFill="1" applyBorder="1" applyAlignment="1">
      <alignment horizontal="center"/>
    </xf>
    <xf numFmtId="170" fontId="11" fillId="13" borderId="17" xfId="7" applyNumberFormat="1" applyFont="1" applyFill="1" applyBorder="1" applyAlignment="1">
      <alignment horizontal="center" wrapText="1"/>
    </xf>
    <xf numFmtId="38" fontId="23" fillId="13" borderId="2" xfId="0" applyNumberFormat="1" applyFont="1" applyFill="1" applyBorder="1" applyAlignment="1">
      <alignment horizontal="center"/>
    </xf>
    <xf numFmtId="38" fontId="23" fillId="3" borderId="4" xfId="0" applyNumberFormat="1" applyFont="1" applyFill="1" applyBorder="1" applyAlignment="1">
      <alignment horizontal="center"/>
    </xf>
    <xf numFmtId="0" fontId="1" fillId="5" borderId="1" xfId="0" applyFont="1" applyFill="1" applyBorder="1" applyAlignment="1">
      <alignment horizontal="center" vertical="center" wrapText="1"/>
    </xf>
    <xf numFmtId="170" fontId="23" fillId="3" borderId="2" xfId="2" applyNumberFormat="1" applyFont="1" applyFill="1" applyBorder="1" applyAlignment="1">
      <alignment horizontal="center" vertical="center"/>
    </xf>
    <xf numFmtId="0" fontId="23" fillId="3" borderId="2" xfId="0" applyFont="1" applyFill="1" applyBorder="1" applyAlignment="1">
      <alignment horizontal="center" vertical="center"/>
    </xf>
    <xf numFmtId="0" fontId="23" fillId="3" borderId="2" xfId="0" applyFont="1" applyFill="1" applyBorder="1" applyAlignment="1">
      <alignment horizontal="center"/>
    </xf>
    <xf numFmtId="170" fontId="23" fillId="3" borderId="1" xfId="2" applyNumberFormat="1" applyFont="1" applyFill="1" applyBorder="1" applyAlignment="1">
      <alignment horizontal="center" vertical="center"/>
    </xf>
    <xf numFmtId="3" fontId="5" fillId="3" borderId="2" xfId="0" applyNumberFormat="1" applyFont="1" applyFill="1" applyBorder="1" applyAlignment="1">
      <alignment horizontal="center" vertical="center" wrapText="1"/>
    </xf>
    <xf numFmtId="0" fontId="23" fillId="3" borderId="1" xfId="0" applyFont="1" applyFill="1" applyBorder="1" applyAlignment="1">
      <alignment horizontal="center" vertical="center"/>
    </xf>
    <xf numFmtId="0" fontId="23" fillId="3" borderId="1" xfId="0" applyFont="1" applyFill="1" applyBorder="1" applyAlignment="1">
      <alignment horizontal="center"/>
    </xf>
    <xf numFmtId="170" fontId="23" fillId="3" borderId="2" xfId="2" applyNumberFormat="1" applyFont="1" applyFill="1" applyBorder="1" applyAlignment="1">
      <alignment horizontal="center" vertical="center"/>
    </xf>
    <xf numFmtId="170" fontId="23" fillId="3" borderId="1" xfId="2" applyNumberFormat="1" applyFont="1" applyFill="1" applyBorder="1" applyAlignment="1">
      <alignment horizontal="center" vertical="center"/>
    </xf>
    <xf numFmtId="170" fontId="23" fillId="3" borderId="4" xfId="2" applyNumberFormat="1" applyFont="1" applyFill="1" applyBorder="1" applyAlignment="1">
      <alignment horizontal="center" vertical="center"/>
    </xf>
    <xf numFmtId="0" fontId="23" fillId="3" borderId="1" xfId="0" applyFont="1" applyFill="1" applyBorder="1" applyAlignment="1">
      <alignment horizontal="center"/>
    </xf>
    <xf numFmtId="0" fontId="28" fillId="3" borderId="1" xfId="0" applyFont="1" applyFill="1" applyBorder="1" applyAlignment="1">
      <alignment horizontal="center" vertical="center"/>
    </xf>
    <xf numFmtId="0" fontId="1" fillId="0" borderId="6" xfId="0" applyFont="1" applyBorder="1" applyAlignment="1">
      <alignment horizontal="center"/>
    </xf>
    <xf numFmtId="170" fontId="1" fillId="0" borderId="0" xfId="0" applyNumberFormat="1" applyFont="1" applyBorder="1"/>
    <xf numFmtId="171" fontId="23" fillId="11" borderId="1" xfId="2" applyNumberFormat="1" applyFont="1" applyFill="1" applyBorder="1" applyAlignment="1">
      <alignment horizontal="center"/>
    </xf>
    <xf numFmtId="0" fontId="23" fillId="0" borderId="1" xfId="0" applyFont="1" applyBorder="1" applyAlignment="1">
      <alignment horizontal="center"/>
    </xf>
    <xf numFmtId="0" fontId="1" fillId="5" borderId="2" xfId="0" applyFont="1" applyFill="1" applyBorder="1" applyAlignment="1">
      <alignment horizontal="center" vertical="center"/>
    </xf>
    <xf numFmtId="0" fontId="1" fillId="5" borderId="10" xfId="0" applyFont="1" applyFill="1" applyBorder="1" applyAlignment="1">
      <alignment horizontal="center" vertical="center"/>
    </xf>
    <xf numFmtId="0" fontId="23" fillId="3" borderId="10" xfId="0" applyFont="1" applyFill="1" applyBorder="1" applyAlignment="1">
      <alignment horizontal="center"/>
    </xf>
    <xf numFmtId="170" fontId="23" fillId="3" borderId="10" xfId="2" applyNumberFormat="1" applyFont="1" applyFill="1" applyBorder="1" applyAlignment="1">
      <alignment horizontal="center" vertical="center"/>
    </xf>
    <xf numFmtId="171" fontId="23" fillId="11" borderId="10" xfId="2" applyNumberFormat="1" applyFont="1" applyFill="1" applyBorder="1" applyAlignment="1">
      <alignment horizontal="center"/>
    </xf>
    <xf numFmtId="0" fontId="23" fillId="0" borderId="10" xfId="0" applyFont="1" applyBorder="1" applyAlignment="1">
      <alignment horizontal="center"/>
    </xf>
    <xf numFmtId="0" fontId="23" fillId="3" borderId="0" xfId="0" applyFont="1" applyFill="1" applyAlignment="1">
      <alignment horizontal="center" vertical="center" wrapText="1"/>
    </xf>
    <xf numFmtId="0" fontId="23" fillId="3" borderId="4" xfId="0" applyFont="1" applyFill="1" applyBorder="1" applyAlignment="1">
      <alignment horizontal="center"/>
    </xf>
    <xf numFmtId="171" fontId="23" fillId="11" borderId="4" xfId="2" applyNumberFormat="1" applyFont="1" applyFill="1" applyBorder="1" applyAlignment="1">
      <alignment horizontal="center"/>
    </xf>
    <xf numFmtId="170" fontId="23" fillId="14" borderId="4" xfId="2" applyNumberFormat="1" applyFont="1" applyFill="1" applyBorder="1" applyAlignment="1">
      <alignment horizontal="center"/>
    </xf>
    <xf numFmtId="0" fontId="23" fillId="0" borderId="4" xfId="0" applyFont="1" applyBorder="1" applyAlignment="1">
      <alignment horizontal="center"/>
    </xf>
    <xf numFmtId="171" fontId="23" fillId="11" borderId="2" xfId="2" applyNumberFormat="1" applyFont="1" applyFill="1" applyBorder="1" applyAlignment="1">
      <alignment horizontal="center"/>
    </xf>
    <xf numFmtId="0" fontId="23" fillId="0" borderId="2" xfId="0" applyFont="1" applyBorder="1" applyAlignment="1">
      <alignment horizontal="center"/>
    </xf>
    <xf numFmtId="0" fontId="23" fillId="3" borderId="14" xfId="0" applyFont="1" applyFill="1" applyBorder="1" applyAlignment="1">
      <alignment horizontal="center" vertical="center"/>
    </xf>
    <xf numFmtId="0" fontId="1" fillId="0" borderId="10" xfId="0" applyFont="1" applyBorder="1" applyAlignment="1">
      <alignment horizontal="center"/>
    </xf>
    <xf numFmtId="0" fontId="23" fillId="3" borderId="0" xfId="0" applyFont="1" applyFill="1" applyBorder="1" applyAlignment="1">
      <alignment horizontal="center"/>
    </xf>
    <xf numFmtId="170" fontId="23" fillId="3" borderId="0" xfId="2" applyNumberFormat="1" applyFont="1" applyFill="1" applyBorder="1" applyAlignment="1">
      <alignment horizontal="center" vertical="center"/>
    </xf>
    <xf numFmtId="171" fontId="23" fillId="11" borderId="0" xfId="2" applyNumberFormat="1" applyFont="1" applyFill="1" applyBorder="1" applyAlignment="1">
      <alignment horizontal="center"/>
    </xf>
    <xf numFmtId="170" fontId="23" fillId="14" borderId="0" xfId="2" applyNumberFormat="1" applyFont="1" applyFill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1" fillId="5" borderId="6" xfId="0" applyFont="1" applyFill="1" applyBorder="1" applyAlignment="1">
      <alignment horizontal="center" vertical="center"/>
    </xf>
    <xf numFmtId="0" fontId="1" fillId="5" borderId="6" xfId="0" applyFont="1" applyFill="1" applyBorder="1" applyAlignment="1">
      <alignment horizontal="center" vertical="center" wrapText="1"/>
    </xf>
    <xf numFmtId="0" fontId="3" fillId="5" borderId="6" xfId="0" applyFont="1" applyFill="1" applyBorder="1" applyAlignment="1">
      <alignment horizontal="center" vertical="center"/>
    </xf>
    <xf numFmtId="0" fontId="3" fillId="5" borderId="6" xfId="8" applyFont="1" applyFill="1" applyBorder="1" applyAlignment="1">
      <alignment horizontal="center" vertical="center"/>
    </xf>
    <xf numFmtId="0" fontId="1" fillId="0" borderId="4" xfId="0" applyFont="1" applyBorder="1" applyAlignment="1">
      <alignment horizontal="center"/>
    </xf>
    <xf numFmtId="0" fontId="23" fillId="3" borderId="0" xfId="0" applyFont="1" applyFill="1" applyBorder="1" applyAlignment="1">
      <alignment horizontal="center" vertical="center"/>
    </xf>
    <xf numFmtId="0" fontId="1" fillId="5" borderId="22" xfId="0" applyFont="1" applyFill="1" applyBorder="1" applyAlignment="1">
      <alignment horizontal="center" vertical="center" wrapText="1"/>
    </xf>
    <xf numFmtId="0" fontId="3" fillId="5" borderId="10" xfId="0" applyFont="1" applyFill="1" applyBorder="1" applyAlignment="1">
      <alignment horizontal="center" vertical="center"/>
    </xf>
    <xf numFmtId="0" fontId="1" fillId="0" borderId="2" xfId="0" applyFont="1" applyBorder="1" applyAlignment="1">
      <alignment horizontal="center"/>
    </xf>
    <xf numFmtId="171" fontId="23" fillId="11" borderId="17" xfId="2" applyNumberFormat="1" applyFont="1" applyFill="1" applyBorder="1" applyAlignment="1">
      <alignment horizontal="center"/>
    </xf>
    <xf numFmtId="0" fontId="3" fillId="5" borderId="21" xfId="0" applyFont="1" applyFill="1" applyBorder="1" applyAlignment="1">
      <alignment horizontal="center" vertical="center"/>
    </xf>
    <xf numFmtId="0" fontId="1" fillId="5" borderId="22" xfId="0" applyFont="1" applyFill="1" applyBorder="1" applyAlignment="1">
      <alignment horizontal="center" vertical="center"/>
    </xf>
    <xf numFmtId="0" fontId="1" fillId="5" borderId="0" xfId="0" applyFont="1" applyFill="1" applyBorder="1" applyAlignment="1">
      <alignment horizontal="center" vertical="center"/>
    </xf>
    <xf numFmtId="0" fontId="23" fillId="3" borderId="1" xfId="0" applyFont="1" applyFill="1" applyBorder="1" applyAlignment="1"/>
    <xf numFmtId="0" fontId="1" fillId="3" borderId="2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3" borderId="1" xfId="8" applyFont="1" applyFill="1" applyBorder="1" applyAlignment="1">
      <alignment horizontal="center" vertical="center"/>
    </xf>
    <xf numFmtId="43" fontId="23" fillId="14" borderId="1" xfId="2" applyNumberFormat="1" applyFont="1" applyFill="1" applyBorder="1" applyAlignment="1">
      <alignment horizontal="center"/>
    </xf>
    <xf numFmtId="43" fontId="23" fillId="0" borderId="1" xfId="0" applyNumberFormat="1" applyFont="1" applyBorder="1" applyAlignment="1">
      <alignment horizontal="center" vertical="center"/>
    </xf>
    <xf numFmtId="43" fontId="23" fillId="0" borderId="1" xfId="0" applyNumberFormat="1" applyFont="1" applyBorder="1" applyAlignment="1">
      <alignment horizontal="center"/>
    </xf>
    <xf numFmtId="43" fontId="23" fillId="0" borderId="17" xfId="0" applyNumberFormat="1" applyFont="1" applyBorder="1" applyAlignment="1">
      <alignment horizontal="center"/>
    </xf>
    <xf numFmtId="0" fontId="1" fillId="5" borderId="21" xfId="0" applyFont="1" applyFill="1" applyBorder="1" applyAlignment="1">
      <alignment horizontal="center" vertical="center" wrapText="1"/>
    </xf>
    <xf numFmtId="0" fontId="23" fillId="3" borderId="2" xfId="0" applyFont="1" applyFill="1" applyBorder="1" applyAlignment="1">
      <alignment vertical="center"/>
    </xf>
    <xf numFmtId="0" fontId="1" fillId="5" borderId="1" xfId="0" applyNumberFormat="1" applyFont="1" applyFill="1" applyBorder="1" applyAlignment="1">
      <alignment horizontal="center" vertical="center" wrapText="1"/>
    </xf>
    <xf numFmtId="0" fontId="1" fillId="7" borderId="1" xfId="0" applyNumberFormat="1" applyFont="1" applyFill="1" applyBorder="1" applyAlignment="1">
      <alignment horizontal="center" vertical="center" wrapText="1"/>
    </xf>
    <xf numFmtId="0" fontId="1" fillId="0" borderId="1" xfId="0" applyFont="1" applyBorder="1" applyAlignment="1">
      <alignment vertical="center"/>
    </xf>
    <xf numFmtId="41" fontId="29" fillId="3" borderId="1" xfId="7" applyNumberFormat="1" applyFont="1" applyFill="1" applyBorder="1" applyAlignment="1">
      <alignment horizontal="center" vertical="center" wrapText="1"/>
    </xf>
    <xf numFmtId="0" fontId="1" fillId="5" borderId="1" xfId="0" applyFont="1" applyFill="1" applyBorder="1" applyAlignment="1">
      <alignment horizontal="center" vertical="center" wrapText="1"/>
    </xf>
    <xf numFmtId="0" fontId="23" fillId="3" borderId="1" xfId="0" applyFont="1" applyFill="1" applyBorder="1" applyAlignment="1">
      <alignment horizontal="center" vertical="center"/>
    </xf>
    <xf numFmtId="0" fontId="23" fillId="3" borderId="2" xfId="0" applyFont="1" applyFill="1" applyBorder="1" applyAlignment="1">
      <alignment horizontal="center" vertical="center"/>
    </xf>
    <xf numFmtId="0" fontId="1" fillId="5" borderId="1" xfId="0" applyFont="1" applyFill="1" applyBorder="1" applyAlignment="1">
      <alignment vertical="center" wrapText="1"/>
    </xf>
    <xf numFmtId="171" fontId="25" fillId="11" borderId="1" xfId="2" applyNumberFormat="1" applyFont="1" applyFill="1" applyBorder="1" applyAlignment="1">
      <alignment horizontal="center" vertical="center"/>
    </xf>
    <xf numFmtId="170" fontId="25" fillId="14" borderId="1" xfId="2" applyNumberFormat="1" applyFont="1" applyFill="1" applyBorder="1" applyAlignment="1">
      <alignment horizontal="center" vertical="center"/>
    </xf>
    <xf numFmtId="41" fontId="25" fillId="0" borderId="1" xfId="0" applyNumberFormat="1" applyFont="1" applyBorder="1" applyAlignment="1">
      <alignment horizontal="center" vertical="center"/>
    </xf>
    <xf numFmtId="38" fontId="25" fillId="13" borderId="10" xfId="2" applyNumberFormat="1" applyFont="1" applyFill="1" applyBorder="1" applyAlignment="1">
      <alignment horizontal="center" vertical="center"/>
    </xf>
    <xf numFmtId="167" fontId="25" fillId="0" borderId="2" xfId="0" applyNumberFormat="1" applyFont="1" applyBorder="1" applyAlignment="1">
      <alignment horizontal="center" vertical="center"/>
    </xf>
    <xf numFmtId="167" fontId="25" fillId="0" borderId="1" xfId="0" applyNumberFormat="1" applyFont="1" applyBorder="1" applyAlignment="1">
      <alignment horizontal="center" vertical="center"/>
    </xf>
    <xf numFmtId="38" fontId="25" fillId="13" borderId="10" xfId="0" applyNumberFormat="1" applyFont="1" applyFill="1" applyBorder="1" applyAlignment="1">
      <alignment horizontal="center" vertical="center"/>
    </xf>
    <xf numFmtId="170" fontId="25" fillId="14" borderId="10" xfId="2" applyNumberFormat="1" applyFont="1" applyFill="1" applyBorder="1" applyAlignment="1">
      <alignment horizontal="center" vertical="center"/>
    </xf>
    <xf numFmtId="170" fontId="25" fillId="14" borderId="2" xfId="2" applyNumberFormat="1" applyFont="1" applyFill="1" applyBorder="1" applyAlignment="1">
      <alignment horizontal="center" vertical="center"/>
    </xf>
    <xf numFmtId="38" fontId="25" fillId="13" borderId="2" xfId="0" applyNumberFormat="1" applyFont="1" applyFill="1" applyBorder="1" applyAlignment="1">
      <alignment horizontal="center" vertical="center"/>
    </xf>
    <xf numFmtId="38" fontId="25" fillId="13" borderId="1" xfId="0" applyNumberFormat="1" applyFont="1" applyFill="1" applyBorder="1" applyAlignment="1">
      <alignment horizontal="center" vertical="center"/>
    </xf>
    <xf numFmtId="167" fontId="25" fillId="13" borderId="10" xfId="0" applyNumberFormat="1" applyFont="1" applyFill="1" applyBorder="1" applyAlignment="1">
      <alignment horizontal="center" vertical="center"/>
    </xf>
    <xf numFmtId="167" fontId="25" fillId="13" borderId="1" xfId="0" applyNumberFormat="1" applyFont="1" applyFill="1" applyBorder="1" applyAlignment="1">
      <alignment horizontal="center" vertical="center"/>
    </xf>
    <xf numFmtId="43" fontId="25" fillId="0" borderId="1" xfId="0" applyNumberFormat="1" applyFont="1" applyBorder="1" applyAlignment="1">
      <alignment horizontal="center" vertical="center"/>
    </xf>
    <xf numFmtId="0" fontId="25" fillId="3" borderId="16" xfId="0" applyFont="1" applyFill="1" applyBorder="1" applyAlignment="1">
      <alignment horizontal="center" vertical="center"/>
    </xf>
    <xf numFmtId="3" fontId="25" fillId="3" borderId="16" xfId="0" applyNumberFormat="1" applyFont="1" applyFill="1" applyBorder="1" applyAlignment="1">
      <alignment horizontal="center" vertical="center"/>
    </xf>
    <xf numFmtId="0" fontId="25" fillId="0" borderId="0" xfId="0" applyFont="1" applyAlignment="1">
      <alignment horizontal="center" vertical="center"/>
    </xf>
    <xf numFmtId="3" fontId="25" fillId="3" borderId="2" xfId="0" applyNumberFormat="1" applyFont="1" applyFill="1" applyBorder="1" applyAlignment="1">
      <alignment horizontal="center" vertical="center"/>
    </xf>
    <xf numFmtId="0" fontId="25" fillId="3" borderId="1" xfId="0" applyFont="1" applyFill="1" applyBorder="1" applyAlignment="1">
      <alignment horizontal="center" vertical="center" wrapText="1"/>
    </xf>
    <xf numFmtId="0" fontId="25" fillId="3" borderId="2" xfId="0" applyFont="1" applyFill="1" applyBorder="1" applyAlignment="1">
      <alignment horizontal="center" vertical="center"/>
    </xf>
    <xf numFmtId="170" fontId="25" fillId="3" borderId="3" xfId="2" applyNumberFormat="1" applyFont="1" applyFill="1" applyBorder="1" applyAlignment="1">
      <alignment horizontal="center" vertical="center"/>
    </xf>
    <xf numFmtId="0" fontId="25" fillId="3" borderId="3" xfId="0" applyFont="1" applyFill="1" applyBorder="1" applyAlignment="1">
      <alignment horizontal="center" vertical="center" wrapText="1"/>
    </xf>
    <xf numFmtId="171" fontId="25" fillId="11" borderId="2" xfId="2" applyNumberFormat="1" applyFont="1" applyFill="1" applyBorder="1" applyAlignment="1">
      <alignment horizontal="center" vertical="center"/>
    </xf>
    <xf numFmtId="49" fontId="25" fillId="3" borderId="2" xfId="0" applyNumberFormat="1" applyFont="1" applyFill="1" applyBorder="1" applyAlignment="1">
      <alignment horizontal="center" vertical="center"/>
    </xf>
    <xf numFmtId="49" fontId="25" fillId="3" borderId="1" xfId="0" applyNumberFormat="1" applyFont="1" applyFill="1" applyBorder="1" applyAlignment="1">
      <alignment horizontal="center" vertical="center"/>
    </xf>
    <xf numFmtId="0" fontId="25" fillId="0" borderId="14" xfId="0" applyFont="1" applyBorder="1" applyAlignment="1">
      <alignment horizontal="center" vertical="center"/>
    </xf>
    <xf numFmtId="0" fontId="30" fillId="3" borderId="1" xfId="1" applyFont="1" applyFill="1" applyBorder="1" applyAlignment="1">
      <alignment horizontal="center" vertical="center" wrapText="1"/>
    </xf>
    <xf numFmtId="0" fontId="25" fillId="13" borderId="0" xfId="0" applyFont="1" applyFill="1" applyAlignment="1">
      <alignment horizontal="center" vertical="center"/>
    </xf>
    <xf numFmtId="170" fontId="25" fillId="14" borderId="3" xfId="2" applyNumberFormat="1" applyFont="1" applyFill="1" applyBorder="1" applyAlignment="1">
      <alignment horizontal="center" vertical="center"/>
    </xf>
    <xf numFmtId="0" fontId="30" fillId="3" borderId="2" xfId="1" applyFont="1" applyFill="1" applyBorder="1" applyAlignment="1">
      <alignment horizontal="center" vertical="center" wrapText="1"/>
    </xf>
    <xf numFmtId="0" fontId="25" fillId="3" borderId="1" xfId="4" applyFont="1" applyFill="1" applyBorder="1" applyAlignment="1">
      <alignment horizontal="center" vertical="center" wrapText="1"/>
    </xf>
    <xf numFmtId="0" fontId="25" fillId="13" borderId="14" xfId="0" applyFont="1" applyFill="1" applyBorder="1" applyAlignment="1">
      <alignment horizontal="center" vertical="center"/>
    </xf>
    <xf numFmtId="3" fontId="25" fillId="3" borderId="6" xfId="0" applyNumberFormat="1" applyFont="1" applyFill="1" applyBorder="1" applyAlignment="1">
      <alignment horizontal="center" vertical="center"/>
    </xf>
    <xf numFmtId="3" fontId="25" fillId="3" borderId="9" xfId="0" applyNumberFormat="1" applyFont="1" applyFill="1" applyBorder="1" applyAlignment="1">
      <alignment horizontal="center" vertical="center"/>
    </xf>
    <xf numFmtId="0" fontId="25" fillId="3" borderId="2" xfId="0" applyFont="1" applyFill="1" applyBorder="1" applyAlignment="1">
      <alignment horizontal="center" vertical="center" wrapText="1"/>
    </xf>
    <xf numFmtId="170" fontId="25" fillId="3" borderId="2" xfId="2" applyNumberFormat="1" applyFont="1" applyFill="1" applyBorder="1" applyAlignment="1">
      <alignment horizontal="center" vertical="center"/>
    </xf>
    <xf numFmtId="167" fontId="25" fillId="13" borderId="4" xfId="0" applyNumberFormat="1" applyFont="1" applyFill="1" applyBorder="1" applyAlignment="1">
      <alignment horizontal="center" vertical="center"/>
    </xf>
    <xf numFmtId="0" fontId="25" fillId="3" borderId="1" xfId="3" applyFont="1" applyFill="1" applyBorder="1" applyAlignment="1">
      <alignment horizontal="center" vertical="center"/>
    </xf>
    <xf numFmtId="170" fontId="25" fillId="3" borderId="1" xfId="2" applyNumberFormat="1" applyFont="1" applyFill="1" applyBorder="1" applyAlignment="1">
      <alignment horizontal="center" vertical="center"/>
    </xf>
    <xf numFmtId="0" fontId="25" fillId="3" borderId="1" xfId="0" quotePrefix="1" applyFont="1" applyFill="1" applyBorder="1" applyAlignment="1">
      <alignment horizontal="center" vertical="center"/>
    </xf>
    <xf numFmtId="3" fontId="25" fillId="3" borderId="2" xfId="0" applyNumberFormat="1" applyFont="1" applyFill="1" applyBorder="1" applyAlignment="1">
      <alignment horizontal="center" vertical="center" wrapText="1"/>
    </xf>
    <xf numFmtId="0" fontId="25" fillId="0" borderId="0" xfId="0" applyFont="1" applyBorder="1" applyAlignment="1">
      <alignment horizontal="center" vertical="center"/>
    </xf>
    <xf numFmtId="164" fontId="25" fillId="3" borderId="2" xfId="0" applyNumberFormat="1" applyFont="1" applyFill="1" applyBorder="1" applyAlignment="1">
      <alignment horizontal="center" vertical="center"/>
    </xf>
    <xf numFmtId="164" fontId="25" fillId="3" borderId="1" xfId="0" applyNumberFormat="1" applyFont="1" applyFill="1" applyBorder="1" applyAlignment="1">
      <alignment horizontal="center" vertical="center"/>
    </xf>
    <xf numFmtId="170" fontId="25" fillId="14" borderId="1" xfId="2" applyNumberFormat="1" applyFont="1" applyFill="1" applyBorder="1" applyAlignment="1">
      <alignment vertical="center"/>
    </xf>
    <xf numFmtId="170" fontId="25" fillId="14" borderId="2" xfId="2" applyNumberFormat="1" applyFont="1" applyFill="1" applyBorder="1" applyAlignment="1">
      <alignment vertical="center"/>
    </xf>
    <xf numFmtId="170" fontId="25" fillId="14" borderId="10" xfId="2" applyNumberFormat="1" applyFont="1" applyFill="1" applyBorder="1" applyAlignment="1">
      <alignment vertical="center"/>
    </xf>
    <xf numFmtId="170" fontId="25" fillId="14" borderId="17" xfId="2" applyNumberFormat="1" applyFont="1" applyFill="1" applyBorder="1" applyAlignment="1">
      <alignment vertical="center"/>
    </xf>
    <xf numFmtId="38" fontId="25" fillId="14" borderId="10" xfId="2" applyNumberFormat="1" applyFont="1" applyFill="1" applyBorder="1" applyAlignment="1">
      <alignment vertical="center"/>
    </xf>
    <xf numFmtId="0" fontId="25" fillId="15" borderId="1" xfId="0" applyFont="1" applyFill="1" applyBorder="1" applyAlignment="1">
      <alignment horizontal="center" vertical="center"/>
    </xf>
    <xf numFmtId="3" fontId="25" fillId="15" borderId="1" xfId="0" applyNumberFormat="1" applyFont="1" applyFill="1" applyBorder="1" applyAlignment="1">
      <alignment horizontal="center" vertical="center"/>
    </xf>
    <xf numFmtId="170" fontId="25" fillId="15" borderId="1" xfId="2" applyNumberFormat="1" applyFont="1" applyFill="1" applyBorder="1" applyAlignment="1">
      <alignment horizontal="center" vertical="center"/>
    </xf>
    <xf numFmtId="171" fontId="25" fillId="15" borderId="1" xfId="2" applyNumberFormat="1" applyFont="1" applyFill="1" applyBorder="1" applyAlignment="1">
      <alignment horizontal="center" vertical="center"/>
    </xf>
    <xf numFmtId="174" fontId="31" fillId="15" borderId="1" xfId="0" applyNumberFormat="1" applyFont="1" applyFill="1" applyBorder="1" applyAlignment="1">
      <alignment horizontal="center" vertical="center"/>
    </xf>
    <xf numFmtId="0" fontId="25" fillId="0" borderId="0" xfId="0" applyFont="1" applyAlignment="1">
      <alignment horizontal="center"/>
    </xf>
    <xf numFmtId="173" fontId="31" fillId="15" borderId="1" xfId="7" applyNumberFormat="1" applyFont="1" applyFill="1" applyBorder="1" applyAlignment="1">
      <alignment horizontal="center" vertical="center" wrapText="1"/>
    </xf>
    <xf numFmtId="170" fontId="25" fillId="15" borderId="1" xfId="7" applyNumberFormat="1" applyFont="1" applyFill="1" applyBorder="1" applyAlignment="1">
      <alignment horizontal="center" vertical="center" wrapText="1"/>
    </xf>
    <xf numFmtId="170" fontId="25" fillId="15" borderId="1" xfId="2" applyNumberFormat="1" applyFont="1" applyFill="1" applyBorder="1" applyAlignment="1">
      <alignment vertical="center"/>
    </xf>
    <xf numFmtId="170" fontId="23" fillId="14" borderId="0" xfId="2" applyNumberFormat="1" applyFont="1" applyFill="1" applyAlignment="1"/>
    <xf numFmtId="170" fontId="23" fillId="14" borderId="1" xfId="2" applyNumberFormat="1" applyFont="1" applyFill="1" applyBorder="1" applyAlignment="1">
      <alignment vertical="center"/>
    </xf>
    <xf numFmtId="0" fontId="32" fillId="0" borderId="1" xfId="0" applyFont="1" applyBorder="1" applyAlignment="1">
      <alignment horizontal="center" vertical="center"/>
    </xf>
    <xf numFmtId="0" fontId="32" fillId="0" borderId="7" xfId="0" applyFont="1" applyBorder="1" applyAlignment="1">
      <alignment horizontal="center" vertical="center"/>
    </xf>
    <xf numFmtId="171" fontId="25" fillId="11" borderId="16" xfId="2" applyNumberFormat="1" applyFont="1" applyFill="1" applyBorder="1" applyAlignment="1">
      <alignment horizontal="center" vertical="center"/>
    </xf>
    <xf numFmtId="170" fontId="23" fillId="14" borderId="10" xfId="2" applyNumberFormat="1" applyFont="1" applyFill="1" applyBorder="1" applyAlignment="1">
      <alignment vertical="center"/>
    </xf>
    <xf numFmtId="170" fontId="23" fillId="14" borderId="15" xfId="2" applyNumberFormat="1" applyFont="1" applyFill="1" applyBorder="1" applyAlignment="1">
      <alignment vertical="center"/>
    </xf>
    <xf numFmtId="171" fontId="34" fillId="11" borderId="1" xfId="2" applyNumberFormat="1" applyFont="1" applyFill="1" applyBorder="1" applyAlignment="1">
      <alignment horizontal="center" vertical="center"/>
    </xf>
    <xf numFmtId="168" fontId="23" fillId="0" borderId="17" xfId="0" applyNumberFormat="1" applyFont="1" applyBorder="1" applyAlignment="1">
      <alignment horizontal="center" vertical="center"/>
    </xf>
    <xf numFmtId="167" fontId="1" fillId="0" borderId="27" xfId="0" applyNumberFormat="1" applyFont="1" applyBorder="1" applyAlignment="1">
      <alignment horizontal="center" vertical="center"/>
    </xf>
    <xf numFmtId="43" fontId="33" fillId="14" borderId="1" xfId="2" applyNumberFormat="1" applyFont="1" applyFill="1" applyBorder="1" applyAlignment="1">
      <alignment vertical="center"/>
    </xf>
    <xf numFmtId="43" fontId="25" fillId="0" borderId="3" xfId="0" applyNumberFormat="1" applyFont="1" applyBorder="1" applyAlignment="1">
      <alignment horizontal="center" vertical="center"/>
    </xf>
    <xf numFmtId="167" fontId="25" fillId="0" borderId="15" xfId="0" applyNumberFormat="1" applyFont="1" applyBorder="1" applyAlignment="1">
      <alignment horizontal="center" vertical="center"/>
    </xf>
    <xf numFmtId="171" fontId="34" fillId="11" borderId="2" xfId="2" applyNumberFormat="1" applyFont="1" applyFill="1" applyBorder="1" applyAlignment="1">
      <alignment horizontal="center" vertical="center"/>
    </xf>
    <xf numFmtId="43" fontId="33" fillId="14" borderId="3" xfId="2" applyNumberFormat="1" applyFont="1" applyFill="1" applyBorder="1" applyAlignment="1">
      <alignment vertical="center"/>
    </xf>
    <xf numFmtId="170" fontId="23" fillId="14" borderId="3" xfId="2" applyNumberFormat="1" applyFont="1" applyFill="1" applyBorder="1" applyAlignment="1">
      <alignment vertical="center"/>
    </xf>
    <xf numFmtId="171" fontId="25" fillId="11" borderId="15" xfId="2" applyNumberFormat="1" applyFont="1" applyFill="1" applyBorder="1" applyAlignment="1">
      <alignment horizontal="center" vertical="center"/>
    </xf>
    <xf numFmtId="41" fontId="33" fillId="14" borderId="1" xfId="2" applyNumberFormat="1" applyFont="1" applyFill="1" applyBorder="1" applyAlignment="1">
      <alignment vertical="center"/>
    </xf>
    <xf numFmtId="170" fontId="25" fillId="3" borderId="1" xfId="2" applyNumberFormat="1" applyFont="1" applyFill="1" applyBorder="1" applyAlignment="1">
      <alignment horizontal="center" vertical="center"/>
    </xf>
    <xf numFmtId="170" fontId="25" fillId="3" borderId="2" xfId="2" applyNumberFormat="1" applyFont="1" applyFill="1" applyBorder="1" applyAlignment="1">
      <alignment horizontal="center" vertical="center"/>
    </xf>
    <xf numFmtId="41" fontId="33" fillId="14" borderId="10" xfId="2" applyNumberFormat="1" applyFont="1" applyFill="1" applyBorder="1" applyAlignment="1">
      <alignment vertical="center"/>
    </xf>
    <xf numFmtId="43" fontId="33" fillId="14" borderId="10" xfId="2" applyNumberFormat="1" applyFont="1" applyFill="1" applyBorder="1" applyAlignment="1">
      <alignment vertical="center"/>
    </xf>
    <xf numFmtId="38" fontId="25" fillId="14" borderId="10" xfId="0" applyNumberFormat="1" applyFont="1" applyFill="1" applyBorder="1" applyAlignment="1">
      <alignment horizontal="center" vertical="center"/>
    </xf>
    <xf numFmtId="171" fontId="25" fillId="14" borderId="1" xfId="2" applyNumberFormat="1" applyFont="1" applyFill="1" applyBorder="1" applyAlignment="1">
      <alignment horizontal="center" vertical="center"/>
    </xf>
    <xf numFmtId="171" fontId="25" fillId="14" borderId="10" xfId="2" applyNumberFormat="1" applyFont="1" applyFill="1" applyBorder="1" applyAlignment="1">
      <alignment horizontal="center" vertical="center"/>
    </xf>
    <xf numFmtId="167" fontId="25" fillId="14" borderId="10" xfId="0" applyNumberFormat="1" applyFont="1" applyFill="1" applyBorder="1" applyAlignment="1">
      <alignment horizontal="center" vertical="center"/>
    </xf>
    <xf numFmtId="38" fontId="25" fillId="14" borderId="10" xfId="2" applyNumberFormat="1" applyFont="1" applyFill="1" applyBorder="1" applyAlignment="1">
      <alignment horizontal="center" vertical="center"/>
    </xf>
    <xf numFmtId="38" fontId="25" fillId="14" borderId="17" xfId="0" applyNumberFormat="1" applyFont="1" applyFill="1" applyBorder="1" applyAlignment="1">
      <alignment horizontal="center" vertical="center"/>
    </xf>
    <xf numFmtId="0" fontId="25" fillId="3" borderId="4" xfId="0" applyFont="1" applyFill="1" applyBorder="1" applyAlignment="1">
      <alignment horizontal="center" vertical="center" wrapText="1"/>
    </xf>
    <xf numFmtId="0" fontId="25" fillId="3" borderId="3" xfId="0" applyFont="1" applyFill="1" applyBorder="1" applyAlignment="1">
      <alignment horizontal="center" vertical="center" wrapText="1"/>
    </xf>
    <xf numFmtId="0" fontId="25" fillId="3" borderId="2" xfId="0" applyFont="1" applyFill="1" applyBorder="1" applyAlignment="1">
      <alignment horizontal="center" vertical="center" wrapText="1"/>
    </xf>
    <xf numFmtId="170" fontId="25" fillId="3" borderId="4" xfId="2" applyNumberFormat="1" applyFont="1" applyFill="1" applyBorder="1" applyAlignment="1">
      <alignment horizontal="center" vertical="center"/>
    </xf>
    <xf numFmtId="170" fontId="25" fillId="3" borderId="3" xfId="2" applyNumberFormat="1" applyFont="1" applyFill="1" applyBorder="1" applyAlignment="1">
      <alignment horizontal="center" vertical="center"/>
    </xf>
    <xf numFmtId="170" fontId="25" fillId="3" borderId="2" xfId="2" applyNumberFormat="1" applyFont="1" applyFill="1" applyBorder="1" applyAlignment="1">
      <alignment horizontal="center" vertical="center"/>
    </xf>
    <xf numFmtId="3" fontId="25" fillId="3" borderId="11" xfId="0" applyNumberFormat="1" applyFont="1" applyFill="1" applyBorder="1" applyAlignment="1">
      <alignment horizontal="center" vertical="center"/>
    </xf>
    <xf numFmtId="3" fontId="25" fillId="3" borderId="12" xfId="0" applyNumberFormat="1" applyFont="1" applyFill="1" applyBorder="1" applyAlignment="1">
      <alignment horizontal="center" vertical="center"/>
    </xf>
    <xf numFmtId="0" fontId="25" fillId="3" borderId="1" xfId="0" applyFont="1" applyFill="1" applyBorder="1" applyAlignment="1">
      <alignment horizontal="center" vertical="center" wrapText="1"/>
    </xf>
    <xf numFmtId="170" fontId="25" fillId="3" borderId="1" xfId="2" applyNumberFormat="1" applyFont="1" applyFill="1" applyBorder="1" applyAlignment="1">
      <alignment horizontal="center" vertical="center"/>
    </xf>
    <xf numFmtId="0" fontId="25" fillId="3" borderId="11" xfId="0" applyFont="1" applyFill="1" applyBorder="1" applyAlignment="1">
      <alignment horizontal="center" vertical="center"/>
    </xf>
    <xf numFmtId="0" fontId="25" fillId="3" borderId="12" xfId="0" applyFont="1" applyFill="1" applyBorder="1" applyAlignment="1">
      <alignment horizontal="center" vertical="center"/>
    </xf>
    <xf numFmtId="0" fontId="25" fillId="3" borderId="13" xfId="0" applyFont="1" applyFill="1" applyBorder="1" applyAlignment="1">
      <alignment horizontal="center" vertical="center"/>
    </xf>
    <xf numFmtId="0" fontId="25" fillId="3" borderId="1" xfId="0" applyFont="1" applyFill="1" applyBorder="1" applyAlignment="1">
      <alignment horizontal="center" vertical="center"/>
    </xf>
    <xf numFmtId="0" fontId="25" fillId="3" borderId="11" xfId="0" applyFont="1" applyFill="1" applyBorder="1" applyAlignment="1">
      <alignment horizontal="center" vertical="center" wrapText="1"/>
    </xf>
    <xf numFmtId="0" fontId="25" fillId="3" borderId="12" xfId="0" applyFont="1" applyFill="1" applyBorder="1" applyAlignment="1">
      <alignment horizontal="center" vertical="center" wrapText="1"/>
    </xf>
    <xf numFmtId="0" fontId="25" fillId="3" borderId="13" xfId="0" applyFont="1" applyFill="1" applyBorder="1" applyAlignment="1">
      <alignment horizontal="center" vertical="center" wrapText="1"/>
    </xf>
    <xf numFmtId="0" fontId="25" fillId="3" borderId="15" xfId="0" applyFont="1" applyFill="1" applyBorder="1" applyAlignment="1">
      <alignment horizontal="center" vertical="center" wrapText="1"/>
    </xf>
    <xf numFmtId="0" fontId="25" fillId="3" borderId="3" xfId="0" applyFont="1" applyFill="1" applyBorder="1" applyAlignment="1">
      <alignment horizontal="center" vertical="center"/>
    </xf>
    <xf numFmtId="0" fontId="25" fillId="3" borderId="2" xfId="0" applyFont="1" applyFill="1" applyBorder="1" applyAlignment="1">
      <alignment horizontal="center" vertical="center"/>
    </xf>
    <xf numFmtId="170" fontId="25" fillId="3" borderId="15" xfId="2" applyNumberFormat="1" applyFont="1" applyFill="1" applyBorder="1" applyAlignment="1">
      <alignment horizontal="center" vertical="center"/>
    </xf>
    <xf numFmtId="0" fontId="25" fillId="3" borderId="17" xfId="0" applyFont="1" applyFill="1" applyBorder="1" applyAlignment="1">
      <alignment horizontal="center" vertical="center"/>
    </xf>
    <xf numFmtId="0" fontId="25" fillId="3" borderId="15" xfId="0" applyFont="1" applyFill="1" applyBorder="1" applyAlignment="1">
      <alignment horizontal="center" vertical="center"/>
    </xf>
    <xf numFmtId="3" fontId="25" fillId="3" borderId="18" xfId="0" applyNumberFormat="1" applyFont="1" applyFill="1" applyBorder="1" applyAlignment="1">
      <alignment horizontal="center" vertical="center"/>
    </xf>
    <xf numFmtId="3" fontId="25" fillId="3" borderId="14" xfId="0" applyNumberFormat="1" applyFont="1" applyFill="1" applyBorder="1" applyAlignment="1">
      <alignment horizontal="center" vertical="center"/>
    </xf>
    <xf numFmtId="3" fontId="25" fillId="3" borderId="19" xfId="0" applyNumberFormat="1" applyFont="1" applyFill="1" applyBorder="1" applyAlignment="1">
      <alignment horizontal="center" vertical="center"/>
    </xf>
    <xf numFmtId="0" fontId="25" fillId="3" borderId="6" xfId="0" applyFont="1" applyFill="1" applyBorder="1" applyAlignment="1">
      <alignment horizontal="center" vertical="center" wrapText="1"/>
    </xf>
    <xf numFmtId="0" fontId="25" fillId="3" borderId="9" xfId="0" applyFont="1" applyFill="1" applyBorder="1" applyAlignment="1">
      <alignment horizontal="center" vertical="center" wrapText="1"/>
    </xf>
    <xf numFmtId="0" fontId="25" fillId="3" borderId="7" xfId="0" applyFont="1" applyFill="1" applyBorder="1" applyAlignment="1">
      <alignment horizontal="center" vertical="center" wrapText="1"/>
    </xf>
    <xf numFmtId="0" fontId="25" fillId="3" borderId="6" xfId="0" applyFont="1" applyFill="1" applyBorder="1" applyAlignment="1">
      <alignment horizontal="center" vertical="center"/>
    </xf>
    <xf numFmtId="0" fontId="25" fillId="3" borderId="9" xfId="0" applyFont="1" applyFill="1" applyBorder="1" applyAlignment="1">
      <alignment horizontal="center" vertical="center"/>
    </xf>
    <xf numFmtId="0" fontId="25" fillId="3" borderId="7" xfId="0" applyFont="1" applyFill="1" applyBorder="1" applyAlignment="1">
      <alignment horizontal="center" vertical="center"/>
    </xf>
    <xf numFmtId="3" fontId="25" fillId="3" borderId="1" xfId="0" applyNumberFormat="1" applyFont="1" applyFill="1" applyBorder="1" applyAlignment="1">
      <alignment horizontal="center" vertical="center" wrapText="1"/>
    </xf>
    <xf numFmtId="3" fontId="25" fillId="3" borderId="11" xfId="0" applyNumberFormat="1" applyFont="1" applyFill="1" applyBorder="1" applyAlignment="1">
      <alignment horizontal="center" vertical="center" wrapText="1"/>
    </xf>
    <xf numFmtId="3" fontId="25" fillId="3" borderId="12" xfId="0" applyNumberFormat="1" applyFont="1" applyFill="1" applyBorder="1" applyAlignment="1">
      <alignment horizontal="center" vertical="center" wrapText="1"/>
    </xf>
    <xf numFmtId="3" fontId="25" fillId="3" borderId="13" xfId="0" applyNumberFormat="1" applyFont="1" applyFill="1" applyBorder="1" applyAlignment="1">
      <alignment horizontal="center" vertical="center" wrapText="1"/>
    </xf>
    <xf numFmtId="3" fontId="25" fillId="3" borderId="15" xfId="0" applyNumberFormat="1" applyFont="1" applyFill="1" applyBorder="1" applyAlignment="1">
      <alignment horizontal="center" vertical="center" wrapText="1"/>
    </xf>
    <xf numFmtId="3" fontId="25" fillId="3" borderId="2" xfId="0" applyNumberFormat="1" applyFont="1" applyFill="1" applyBorder="1" applyAlignment="1">
      <alignment horizontal="center" vertical="center" wrapText="1"/>
    </xf>
    <xf numFmtId="3" fontId="25" fillId="3" borderId="3" xfId="0" applyNumberFormat="1" applyFont="1" applyFill="1" applyBorder="1" applyAlignment="1">
      <alignment horizontal="center" vertical="center" wrapText="1"/>
    </xf>
    <xf numFmtId="0" fontId="25" fillId="3" borderId="10" xfId="0" applyFont="1" applyFill="1" applyBorder="1" applyAlignment="1">
      <alignment horizontal="center" vertical="center" wrapText="1"/>
    </xf>
    <xf numFmtId="170" fontId="32" fillId="3" borderId="3" xfId="2" applyNumberFormat="1" applyFont="1" applyFill="1" applyBorder="1" applyAlignment="1">
      <alignment horizontal="center" vertical="center"/>
    </xf>
    <xf numFmtId="170" fontId="32" fillId="3" borderId="2" xfId="2" applyNumberFormat="1" applyFont="1" applyFill="1" applyBorder="1" applyAlignment="1">
      <alignment horizontal="center" vertical="center"/>
    </xf>
    <xf numFmtId="0" fontId="33" fillId="3" borderId="25" xfId="0" applyFont="1" applyFill="1" applyBorder="1" applyAlignment="1">
      <alignment horizontal="center" vertical="center"/>
    </xf>
    <xf numFmtId="0" fontId="33" fillId="3" borderId="26" xfId="0" applyFont="1" applyFill="1" applyBorder="1" applyAlignment="1">
      <alignment horizontal="center" vertical="center"/>
    </xf>
    <xf numFmtId="0" fontId="33" fillId="3" borderId="24" xfId="0" applyFont="1" applyFill="1" applyBorder="1" applyAlignment="1">
      <alignment horizontal="center" vertical="center"/>
    </xf>
    <xf numFmtId="170" fontId="33" fillId="3" borderId="15" xfId="2" applyNumberFormat="1" applyFont="1" applyFill="1" applyBorder="1" applyAlignment="1">
      <alignment horizontal="center" vertical="center"/>
    </xf>
    <xf numFmtId="170" fontId="33" fillId="3" borderId="3" xfId="2" applyNumberFormat="1" applyFont="1" applyFill="1" applyBorder="1" applyAlignment="1">
      <alignment horizontal="center" vertical="center"/>
    </xf>
    <xf numFmtId="170" fontId="33" fillId="3" borderId="2" xfId="2" applyNumberFormat="1" applyFont="1" applyFill="1" applyBorder="1" applyAlignment="1">
      <alignment horizontal="center" vertical="center"/>
    </xf>
    <xf numFmtId="37" fontId="23" fillId="3" borderId="15" xfId="2" applyNumberFormat="1" applyFont="1" applyFill="1" applyBorder="1" applyAlignment="1">
      <alignment horizontal="center" vertical="center"/>
    </xf>
    <xf numFmtId="167" fontId="23" fillId="3" borderId="3" xfId="2" applyNumberFormat="1" applyFont="1" applyFill="1" applyBorder="1" applyAlignment="1">
      <alignment horizontal="center" vertical="center"/>
    </xf>
    <xf numFmtId="0" fontId="1" fillId="0" borderId="6" xfId="0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1" fillId="5" borderId="1" xfId="0" applyFont="1" applyFill="1" applyBorder="1" applyAlignment="1">
      <alignment horizontal="center" vertical="center" wrapText="1"/>
    </xf>
    <xf numFmtId="3" fontId="7" fillId="6" borderId="4" xfId="6" applyNumberFormat="1" applyFont="1" applyFill="1" applyBorder="1" applyAlignment="1">
      <alignment horizontal="center" vertical="center"/>
    </xf>
    <xf numFmtId="3" fontId="7" fillId="6" borderId="2" xfId="6" applyNumberFormat="1" applyFont="1" applyFill="1" applyBorder="1" applyAlignment="1">
      <alignment horizontal="center" vertical="center"/>
    </xf>
    <xf numFmtId="165" fontId="7" fillId="11" borderId="4" xfId="6" applyFont="1" applyFill="1" applyBorder="1" applyAlignment="1">
      <alignment horizontal="center" vertical="center" wrapText="1"/>
    </xf>
    <xf numFmtId="165" fontId="7" fillId="11" borderId="2" xfId="6" applyFont="1" applyFill="1" applyBorder="1" applyAlignment="1">
      <alignment horizontal="center" vertical="center" wrapText="1"/>
    </xf>
    <xf numFmtId="3" fontId="8" fillId="7" borderId="4" xfId="6" applyNumberFormat="1" applyFont="1" applyFill="1" applyBorder="1" applyAlignment="1">
      <alignment horizontal="center" vertical="center"/>
    </xf>
    <xf numFmtId="3" fontId="8" fillId="7" borderId="2" xfId="6" applyNumberFormat="1" applyFont="1" applyFill="1" applyBorder="1" applyAlignment="1">
      <alignment horizontal="center" vertical="center"/>
    </xf>
    <xf numFmtId="3" fontId="8" fillId="8" borderId="4" xfId="6" applyNumberFormat="1" applyFont="1" applyFill="1" applyBorder="1" applyAlignment="1">
      <alignment horizontal="center" vertical="center"/>
    </xf>
    <xf numFmtId="3" fontId="8" fillId="8" borderId="2" xfId="6" applyNumberFormat="1" applyFont="1" applyFill="1" applyBorder="1" applyAlignment="1">
      <alignment horizontal="center" vertical="center"/>
    </xf>
    <xf numFmtId="165" fontId="7" fillId="5" borderId="4" xfId="6" applyFont="1" applyFill="1" applyBorder="1" applyAlignment="1">
      <alignment horizontal="center" vertical="center" wrapText="1"/>
    </xf>
    <xf numFmtId="165" fontId="7" fillId="5" borderId="2" xfId="6" applyFont="1" applyFill="1" applyBorder="1" applyAlignment="1">
      <alignment horizontal="center" vertical="center" wrapText="1"/>
    </xf>
    <xf numFmtId="165" fontId="7" fillId="11" borderId="2" xfId="6" applyFont="1" applyFill="1" applyBorder="1" applyAlignment="1">
      <alignment horizontal="center" vertical="center"/>
    </xf>
    <xf numFmtId="165" fontId="7" fillId="11" borderId="4" xfId="6" applyFont="1" applyFill="1" applyBorder="1" applyAlignment="1">
      <alignment horizontal="center" vertical="center"/>
    </xf>
    <xf numFmtId="165" fontId="7" fillId="5" borderId="2" xfId="6" applyFont="1" applyFill="1" applyBorder="1" applyAlignment="1">
      <alignment horizontal="center" vertical="center"/>
    </xf>
    <xf numFmtId="165" fontId="7" fillId="5" borderId="4" xfId="6" applyFont="1" applyFill="1" applyBorder="1" applyAlignment="1">
      <alignment horizontal="center" vertical="center"/>
    </xf>
    <xf numFmtId="3" fontId="1" fillId="6" borderId="4" xfId="6" applyNumberFormat="1" applyFont="1" applyFill="1" applyBorder="1" applyAlignment="1">
      <alignment horizontal="center" vertical="center"/>
    </xf>
    <xf numFmtId="3" fontId="1" fillId="6" borderId="2" xfId="6" applyNumberFormat="1" applyFont="1" applyFill="1" applyBorder="1" applyAlignment="1">
      <alignment horizontal="center" vertical="center"/>
    </xf>
    <xf numFmtId="165" fontId="1" fillId="5" borderId="4" xfId="6" applyFont="1" applyFill="1" applyBorder="1" applyAlignment="1">
      <alignment horizontal="center" vertical="center" wrapText="1"/>
    </xf>
    <xf numFmtId="165" fontId="1" fillId="5" borderId="2" xfId="6" applyFont="1" applyFill="1" applyBorder="1" applyAlignment="1">
      <alignment horizontal="center" vertical="center"/>
    </xf>
    <xf numFmtId="3" fontId="14" fillId="7" borderId="4" xfId="6" applyNumberFormat="1" applyFont="1" applyFill="1" applyBorder="1" applyAlignment="1">
      <alignment horizontal="center" vertical="center"/>
    </xf>
    <xf numFmtId="3" fontId="14" fillId="7" borderId="2" xfId="6" applyNumberFormat="1" applyFont="1" applyFill="1" applyBorder="1" applyAlignment="1">
      <alignment horizontal="center" vertical="center"/>
    </xf>
    <xf numFmtId="3" fontId="14" fillId="8" borderId="4" xfId="6" applyNumberFormat="1" applyFont="1" applyFill="1" applyBorder="1" applyAlignment="1">
      <alignment horizontal="center" vertical="center"/>
    </xf>
    <xf numFmtId="3" fontId="14" fillId="8" borderId="2" xfId="6" applyNumberFormat="1" applyFont="1" applyFill="1" applyBorder="1" applyAlignment="1">
      <alignment horizontal="center" vertical="center"/>
    </xf>
    <xf numFmtId="165" fontId="1" fillId="11" borderId="4" xfId="6" applyFont="1" applyFill="1" applyBorder="1" applyAlignment="1">
      <alignment horizontal="center" vertical="center" wrapText="1"/>
    </xf>
    <xf numFmtId="165" fontId="1" fillId="11" borderId="2" xfId="6" applyFont="1" applyFill="1" applyBorder="1" applyAlignment="1">
      <alignment horizontal="center" vertical="center"/>
    </xf>
    <xf numFmtId="165" fontId="1" fillId="5" borderId="4" xfId="6" applyFont="1" applyFill="1" applyBorder="1" applyAlignment="1">
      <alignment horizontal="center" vertical="center"/>
    </xf>
    <xf numFmtId="165" fontId="1" fillId="11" borderId="4" xfId="6" applyFont="1" applyFill="1" applyBorder="1" applyAlignment="1">
      <alignment horizontal="center" vertical="center"/>
    </xf>
    <xf numFmtId="165" fontId="1" fillId="11" borderId="2" xfId="6" applyFont="1" applyFill="1" applyBorder="1" applyAlignment="1">
      <alignment horizontal="center" vertical="center" wrapText="1"/>
    </xf>
    <xf numFmtId="165" fontId="1" fillId="5" borderId="2" xfId="6" applyFont="1" applyFill="1" applyBorder="1" applyAlignment="1">
      <alignment horizontal="center" vertical="center" wrapText="1"/>
    </xf>
    <xf numFmtId="3" fontId="22" fillId="13" borderId="6" xfId="0" applyNumberFormat="1" applyFont="1" applyFill="1" applyBorder="1" applyAlignment="1">
      <alignment horizontal="center" vertical="center" wrapText="1"/>
    </xf>
    <xf numFmtId="3" fontId="22" fillId="13" borderId="9" xfId="0" applyNumberFormat="1" applyFont="1" applyFill="1" applyBorder="1" applyAlignment="1">
      <alignment horizontal="center" vertical="center" wrapText="1"/>
    </xf>
    <xf numFmtId="3" fontId="22" fillId="13" borderId="7" xfId="0" applyNumberFormat="1" applyFont="1" applyFill="1" applyBorder="1" applyAlignment="1">
      <alignment horizontal="center" vertical="center" wrapText="1"/>
    </xf>
    <xf numFmtId="170" fontId="19" fillId="0" borderId="4" xfId="2" applyNumberFormat="1" applyFont="1" applyFill="1" applyBorder="1" applyAlignment="1">
      <alignment horizontal="center" vertical="center"/>
    </xf>
    <xf numFmtId="170" fontId="19" fillId="0" borderId="3" xfId="2" applyNumberFormat="1" applyFont="1" applyFill="1" applyBorder="1" applyAlignment="1">
      <alignment horizontal="center" vertical="center"/>
    </xf>
    <xf numFmtId="170" fontId="19" fillId="0" borderId="2" xfId="2" applyNumberFormat="1" applyFont="1" applyFill="1" applyBorder="1" applyAlignment="1">
      <alignment horizontal="center" vertical="center"/>
    </xf>
    <xf numFmtId="170" fontId="19" fillId="0" borderId="1" xfId="2" applyNumberFormat="1" applyFont="1" applyFill="1" applyBorder="1" applyAlignment="1">
      <alignment horizontal="center" vertical="center"/>
    </xf>
    <xf numFmtId="0" fontId="22" fillId="13" borderId="6" xfId="0" applyFont="1" applyFill="1" applyBorder="1" applyAlignment="1">
      <alignment horizontal="center" vertical="center" wrapText="1"/>
    </xf>
    <xf numFmtId="0" fontId="22" fillId="13" borderId="9" xfId="0" applyFont="1" applyFill="1" applyBorder="1" applyAlignment="1">
      <alignment horizontal="center" vertical="center" wrapText="1"/>
    </xf>
    <xf numFmtId="0" fontId="22" fillId="13" borderId="7" xfId="0" applyFont="1" applyFill="1" applyBorder="1" applyAlignment="1">
      <alignment horizontal="center" vertical="center" wrapText="1"/>
    </xf>
    <xf numFmtId="0" fontId="19" fillId="13" borderId="1" xfId="0" applyFont="1" applyFill="1" applyBorder="1" applyAlignment="1">
      <alignment horizontal="center" vertical="center" wrapText="1"/>
    </xf>
    <xf numFmtId="3" fontId="19" fillId="13" borderId="6" xfId="0" applyNumberFormat="1" applyFont="1" applyFill="1" applyBorder="1" applyAlignment="1">
      <alignment horizontal="center" vertical="center"/>
    </xf>
    <xf numFmtId="3" fontId="19" fillId="13" borderId="9" xfId="0" applyNumberFormat="1" applyFont="1" applyFill="1" applyBorder="1" applyAlignment="1">
      <alignment horizontal="center" vertical="center"/>
    </xf>
    <xf numFmtId="3" fontId="19" fillId="13" borderId="7" xfId="0" applyNumberFormat="1" applyFont="1" applyFill="1" applyBorder="1" applyAlignment="1">
      <alignment horizontal="center" vertical="center"/>
    </xf>
    <xf numFmtId="0" fontId="22" fillId="13" borderId="6" xfId="0" applyFont="1" applyFill="1" applyBorder="1" applyAlignment="1">
      <alignment horizontal="center" wrapText="1"/>
    </xf>
    <xf numFmtId="0" fontId="22" fillId="13" borderId="9" xfId="0" applyFont="1" applyFill="1" applyBorder="1" applyAlignment="1">
      <alignment horizontal="center" wrapText="1"/>
    </xf>
    <xf numFmtId="0" fontId="22" fillId="13" borderId="7" xfId="0" applyFont="1" applyFill="1" applyBorder="1" applyAlignment="1">
      <alignment horizontal="center" wrapText="1"/>
    </xf>
    <xf numFmtId="170" fontId="19" fillId="0" borderId="1" xfId="2" applyNumberFormat="1" applyFont="1" applyFill="1" applyBorder="1" applyAlignment="1">
      <alignment horizontal="center"/>
    </xf>
    <xf numFmtId="0" fontId="19" fillId="13" borderId="6" xfId="0" applyFont="1" applyFill="1" applyBorder="1" applyAlignment="1">
      <alignment horizontal="center" vertical="center" wrapText="1"/>
    </xf>
    <xf numFmtId="0" fontId="19" fillId="13" borderId="9" xfId="0" applyFont="1" applyFill="1" applyBorder="1" applyAlignment="1">
      <alignment horizontal="center" vertical="center" wrapText="1"/>
    </xf>
    <xf numFmtId="0" fontId="19" fillId="13" borderId="7" xfId="0" applyFont="1" applyFill="1" applyBorder="1" applyAlignment="1">
      <alignment horizontal="center" vertical="center" wrapText="1"/>
    </xf>
    <xf numFmtId="0" fontId="19" fillId="13" borderId="6" xfId="0" applyFont="1" applyFill="1" applyBorder="1" applyAlignment="1">
      <alignment horizontal="center" vertical="center"/>
    </xf>
    <xf numFmtId="0" fontId="19" fillId="13" borderId="9" xfId="0" applyFont="1" applyFill="1" applyBorder="1" applyAlignment="1">
      <alignment horizontal="center" vertical="center"/>
    </xf>
    <xf numFmtId="0" fontId="19" fillId="13" borderId="7" xfId="0" applyFont="1" applyFill="1" applyBorder="1" applyAlignment="1">
      <alignment horizontal="center" vertical="center"/>
    </xf>
    <xf numFmtId="0" fontId="19" fillId="13" borderId="6" xfId="0" applyFont="1" applyFill="1" applyBorder="1" applyAlignment="1">
      <alignment horizontal="center"/>
    </xf>
    <xf numFmtId="0" fontId="19" fillId="13" borderId="9" xfId="0" applyFont="1" applyFill="1" applyBorder="1" applyAlignment="1">
      <alignment horizontal="center"/>
    </xf>
    <xf numFmtId="0" fontId="19" fillId="13" borderId="7" xfId="0" applyFont="1" applyFill="1" applyBorder="1" applyAlignment="1">
      <alignment horizontal="center"/>
    </xf>
    <xf numFmtId="0" fontId="22" fillId="0" borderId="1" xfId="0" applyFont="1" applyFill="1" applyBorder="1" applyAlignment="1">
      <alignment horizontal="center" vertical="center" wrapText="1"/>
    </xf>
    <xf numFmtId="0" fontId="19" fillId="13" borderId="6" xfId="0" applyFont="1" applyFill="1" applyBorder="1" applyAlignment="1">
      <alignment horizontal="center" wrapText="1"/>
    </xf>
    <xf numFmtId="0" fontId="19" fillId="13" borderId="9" xfId="0" applyFont="1" applyFill="1" applyBorder="1" applyAlignment="1">
      <alignment horizontal="center" wrapText="1"/>
    </xf>
    <xf numFmtId="0" fontId="19" fillId="13" borderId="7" xfId="0" applyFont="1" applyFill="1" applyBorder="1" applyAlignment="1">
      <alignment horizontal="center" wrapText="1"/>
    </xf>
    <xf numFmtId="3" fontId="22" fillId="13" borderId="6" xfId="0" applyNumberFormat="1" applyFont="1" applyFill="1" applyBorder="1" applyAlignment="1">
      <alignment horizontal="center" vertical="center"/>
    </xf>
    <xf numFmtId="3" fontId="22" fillId="13" borderId="9" xfId="0" applyNumberFormat="1" applyFont="1" applyFill="1" applyBorder="1" applyAlignment="1">
      <alignment horizontal="center" vertical="center"/>
    </xf>
    <xf numFmtId="3" fontId="22" fillId="13" borderId="7" xfId="0" applyNumberFormat="1" applyFont="1" applyFill="1" applyBorder="1" applyAlignment="1">
      <alignment horizontal="center" vertical="center"/>
    </xf>
    <xf numFmtId="0" fontId="19" fillId="0" borderId="1" xfId="0" applyFont="1" applyFill="1" applyBorder="1" applyAlignment="1">
      <alignment horizontal="center" vertical="center" wrapText="1"/>
    </xf>
    <xf numFmtId="0" fontId="19" fillId="0" borderId="4" xfId="0" applyFont="1" applyFill="1" applyBorder="1" applyAlignment="1">
      <alignment horizontal="center" vertical="center" wrapText="1"/>
    </xf>
    <xf numFmtId="0" fontId="19" fillId="0" borderId="3" xfId="0" applyFont="1" applyFill="1" applyBorder="1" applyAlignment="1">
      <alignment horizontal="center" vertical="center" wrapText="1"/>
    </xf>
    <xf numFmtId="0" fontId="19" fillId="0" borderId="2" xfId="0" applyFont="1" applyFill="1" applyBorder="1" applyAlignment="1">
      <alignment horizontal="center" vertical="center" wrapText="1"/>
    </xf>
    <xf numFmtId="170" fontId="19" fillId="0" borderId="1" xfId="2" applyNumberFormat="1" applyFont="1" applyFill="1" applyBorder="1" applyAlignment="1">
      <alignment horizontal="left" vertical="center"/>
    </xf>
    <xf numFmtId="3" fontId="22" fillId="0" borderId="1" xfId="0" applyNumberFormat="1" applyFont="1" applyFill="1" applyBorder="1" applyAlignment="1">
      <alignment horizontal="center" vertical="center" wrapText="1"/>
    </xf>
    <xf numFmtId="0" fontId="22" fillId="0" borderId="4" xfId="0" applyFont="1" applyFill="1" applyBorder="1" applyAlignment="1">
      <alignment vertical="center" wrapText="1"/>
    </xf>
    <xf numFmtId="0" fontId="22" fillId="0" borderId="3" xfId="0" applyFont="1" applyFill="1" applyBorder="1" applyAlignment="1">
      <alignment vertical="center" wrapText="1"/>
    </xf>
    <xf numFmtId="0" fontId="22" fillId="0" borderId="2" xfId="0" applyFont="1" applyFill="1" applyBorder="1" applyAlignment="1">
      <alignment vertical="center" wrapText="1"/>
    </xf>
    <xf numFmtId="0" fontId="22" fillId="0" borderId="4" xfId="0" applyFont="1" applyFill="1" applyBorder="1" applyAlignment="1">
      <alignment horizontal="center" vertical="center" wrapText="1"/>
    </xf>
    <xf numFmtId="0" fontId="22" fillId="0" borderId="2" xfId="0" applyFont="1" applyFill="1" applyBorder="1" applyAlignment="1">
      <alignment horizontal="center" vertical="center" wrapText="1"/>
    </xf>
    <xf numFmtId="0" fontId="19" fillId="0" borderId="1" xfId="0" applyFont="1" applyFill="1" applyBorder="1" applyAlignment="1">
      <alignment horizontal="center" vertical="center"/>
    </xf>
    <xf numFmtId="0" fontId="23" fillId="13" borderId="1" xfId="0" applyFont="1" applyFill="1" applyBorder="1" applyAlignment="1">
      <alignment horizontal="center" vertical="center" wrapText="1"/>
    </xf>
    <xf numFmtId="170" fontId="23" fillId="0" borderId="4" xfId="2" applyNumberFormat="1" applyFont="1" applyFill="1" applyBorder="1" applyAlignment="1">
      <alignment horizontal="center" vertical="center"/>
    </xf>
    <xf numFmtId="170" fontId="23" fillId="0" borderId="3" xfId="2" applyNumberFormat="1" applyFont="1" applyFill="1" applyBorder="1" applyAlignment="1">
      <alignment horizontal="center" vertical="center"/>
    </xf>
    <xf numFmtId="170" fontId="23" fillId="0" borderId="2" xfId="2" applyNumberFormat="1" applyFont="1" applyFill="1" applyBorder="1" applyAlignment="1">
      <alignment horizontal="center" vertical="center"/>
    </xf>
    <xf numFmtId="3" fontId="5" fillId="13" borderId="6" xfId="0" applyNumberFormat="1" applyFont="1" applyFill="1" applyBorder="1" applyAlignment="1">
      <alignment horizontal="center" vertical="center" wrapText="1"/>
    </xf>
    <xf numFmtId="3" fontId="5" fillId="13" borderId="9" xfId="0" applyNumberFormat="1" applyFont="1" applyFill="1" applyBorder="1" applyAlignment="1">
      <alignment horizontal="center" vertical="center" wrapText="1"/>
    </xf>
    <xf numFmtId="3" fontId="5" fillId="13" borderId="7" xfId="0" applyNumberFormat="1" applyFont="1" applyFill="1" applyBorder="1" applyAlignment="1">
      <alignment horizontal="center" vertical="center" wrapText="1"/>
    </xf>
    <xf numFmtId="0" fontId="23" fillId="0" borderId="4" xfId="0" applyFont="1" applyFill="1" applyBorder="1" applyAlignment="1">
      <alignment horizontal="center" vertical="center" wrapText="1"/>
    </xf>
    <xf numFmtId="0" fontId="23" fillId="0" borderId="3" xfId="0" applyFont="1" applyFill="1" applyBorder="1" applyAlignment="1">
      <alignment horizontal="center" vertical="center" wrapText="1"/>
    </xf>
    <xf numFmtId="0" fontId="23" fillId="0" borderId="2" xfId="0" applyFont="1" applyFill="1" applyBorder="1" applyAlignment="1">
      <alignment horizontal="center" vertical="center" wrapText="1"/>
    </xf>
    <xf numFmtId="170" fontId="23" fillId="0" borderId="1" xfId="2" applyNumberFormat="1" applyFont="1" applyFill="1" applyBorder="1" applyAlignment="1">
      <alignment horizontal="center" vertical="center"/>
    </xf>
    <xf numFmtId="170" fontId="23" fillId="0" borderId="1" xfId="2" applyNumberFormat="1" applyFont="1" applyFill="1" applyBorder="1" applyAlignment="1">
      <alignment horizontal="center"/>
    </xf>
    <xf numFmtId="3" fontId="5" fillId="0" borderId="1" xfId="0" applyNumberFormat="1" applyFont="1" applyFill="1" applyBorder="1" applyAlignment="1">
      <alignment horizontal="center" vertical="center" wrapText="1"/>
    </xf>
    <xf numFmtId="0" fontId="5" fillId="13" borderId="6" xfId="0" applyFont="1" applyFill="1" applyBorder="1" applyAlignment="1">
      <alignment horizontal="center" wrapText="1"/>
    </xf>
    <xf numFmtId="0" fontId="5" fillId="13" borderId="9" xfId="0" applyFont="1" applyFill="1" applyBorder="1" applyAlignment="1">
      <alignment horizontal="center" wrapText="1"/>
    </xf>
    <xf numFmtId="0" fontId="5" fillId="13" borderId="7" xfId="0" applyFont="1" applyFill="1" applyBorder="1" applyAlignment="1">
      <alignment horizontal="center" wrapText="1"/>
    </xf>
    <xf numFmtId="0" fontId="5" fillId="0" borderId="4" xfId="0" applyFont="1" applyFill="1" applyBorder="1" applyAlignment="1">
      <alignment horizontal="center" vertical="center" wrapText="1"/>
    </xf>
    <xf numFmtId="0" fontId="5" fillId="0" borderId="2" xfId="0" applyFont="1" applyFill="1" applyBorder="1" applyAlignment="1">
      <alignment horizontal="center" vertical="center" wrapText="1"/>
    </xf>
    <xf numFmtId="0" fontId="5" fillId="13" borderId="6" xfId="0" applyFont="1" applyFill="1" applyBorder="1" applyAlignment="1">
      <alignment horizontal="center" vertical="center" wrapText="1"/>
    </xf>
    <xf numFmtId="0" fontId="5" fillId="13" borderId="9" xfId="0" applyFont="1" applyFill="1" applyBorder="1" applyAlignment="1">
      <alignment horizontal="center" vertical="center" wrapText="1"/>
    </xf>
    <xf numFmtId="0" fontId="5" fillId="13" borderId="7" xfId="0" applyFont="1" applyFill="1" applyBorder="1" applyAlignment="1">
      <alignment horizontal="center" vertical="center" wrapText="1"/>
    </xf>
    <xf numFmtId="0" fontId="5" fillId="0" borderId="3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 wrapText="1"/>
    </xf>
    <xf numFmtId="0" fontId="23" fillId="13" borderId="6" xfId="0" applyFont="1" applyFill="1" applyBorder="1" applyAlignment="1">
      <alignment horizontal="center" wrapText="1"/>
    </xf>
    <xf numFmtId="0" fontId="23" fillId="13" borderId="9" xfId="0" applyFont="1" applyFill="1" applyBorder="1" applyAlignment="1">
      <alignment horizontal="center" wrapText="1"/>
    </xf>
    <xf numFmtId="0" fontId="23" fillId="13" borderId="7" xfId="0" applyFont="1" applyFill="1" applyBorder="1" applyAlignment="1">
      <alignment horizontal="center" wrapText="1"/>
    </xf>
    <xf numFmtId="0" fontId="23" fillId="13" borderId="6" xfId="0" applyFont="1" applyFill="1" applyBorder="1" applyAlignment="1">
      <alignment horizontal="center"/>
    </xf>
    <xf numFmtId="0" fontId="23" fillId="13" borderId="9" xfId="0" applyFont="1" applyFill="1" applyBorder="1" applyAlignment="1">
      <alignment horizontal="center"/>
    </xf>
    <xf numFmtId="0" fontId="23" fillId="13" borderId="7" xfId="0" applyFont="1" applyFill="1" applyBorder="1" applyAlignment="1">
      <alignment horizontal="center"/>
    </xf>
    <xf numFmtId="0" fontId="23" fillId="0" borderId="1" xfId="0" applyFont="1" applyFill="1" applyBorder="1" applyAlignment="1">
      <alignment horizontal="center" vertical="center"/>
    </xf>
    <xf numFmtId="0" fontId="23" fillId="0" borderId="1" xfId="0" applyFont="1" applyFill="1" applyBorder="1" applyAlignment="1">
      <alignment horizontal="center" vertical="center" wrapText="1"/>
    </xf>
    <xf numFmtId="170" fontId="23" fillId="0" borderId="4" xfId="2" applyNumberFormat="1" applyFont="1" applyFill="1" applyBorder="1" applyAlignment="1">
      <alignment horizontal="center"/>
    </xf>
    <xf numFmtId="170" fontId="23" fillId="0" borderId="2" xfId="2" applyNumberFormat="1" applyFont="1" applyFill="1" applyBorder="1" applyAlignment="1">
      <alignment horizontal="center"/>
    </xf>
    <xf numFmtId="3" fontId="23" fillId="13" borderId="6" xfId="0" applyNumberFormat="1" applyFont="1" applyFill="1" applyBorder="1" applyAlignment="1">
      <alignment horizontal="center" vertical="center"/>
    </xf>
    <xf numFmtId="3" fontId="23" fillId="13" borderId="9" xfId="0" applyNumberFormat="1" applyFont="1" applyFill="1" applyBorder="1" applyAlignment="1">
      <alignment horizontal="center" vertical="center"/>
    </xf>
    <xf numFmtId="3" fontId="23" fillId="13" borderId="7" xfId="0" applyNumberFormat="1" applyFont="1" applyFill="1" applyBorder="1" applyAlignment="1">
      <alignment horizontal="center" vertical="center"/>
    </xf>
    <xf numFmtId="0" fontId="23" fillId="13" borderId="6" xfId="0" applyFont="1" applyFill="1" applyBorder="1" applyAlignment="1">
      <alignment horizontal="center" vertical="center"/>
    </xf>
    <xf numFmtId="0" fontId="23" fillId="13" borderId="9" xfId="0" applyFont="1" applyFill="1" applyBorder="1" applyAlignment="1">
      <alignment horizontal="center" vertical="center"/>
    </xf>
    <xf numFmtId="0" fontId="23" fillId="13" borderId="7" xfId="0" applyFont="1" applyFill="1" applyBorder="1" applyAlignment="1">
      <alignment horizontal="center" vertical="center"/>
    </xf>
    <xf numFmtId="0" fontId="23" fillId="13" borderId="6" xfId="0" applyFont="1" applyFill="1" applyBorder="1" applyAlignment="1">
      <alignment horizontal="center" vertical="center" wrapText="1"/>
    </xf>
    <xf numFmtId="0" fontId="23" fillId="13" borderId="9" xfId="0" applyFont="1" applyFill="1" applyBorder="1" applyAlignment="1">
      <alignment horizontal="center" vertical="center" wrapText="1"/>
    </xf>
    <xf numFmtId="0" fontId="23" fillId="13" borderId="7" xfId="0" applyFont="1" applyFill="1" applyBorder="1" applyAlignment="1">
      <alignment horizontal="center" vertical="center" wrapText="1"/>
    </xf>
    <xf numFmtId="3" fontId="5" fillId="13" borderId="6" xfId="0" applyNumberFormat="1" applyFont="1" applyFill="1" applyBorder="1" applyAlignment="1">
      <alignment horizontal="center" vertical="center"/>
    </xf>
    <xf numFmtId="3" fontId="5" fillId="13" borderId="9" xfId="0" applyNumberFormat="1" applyFont="1" applyFill="1" applyBorder="1" applyAlignment="1">
      <alignment horizontal="center" vertical="center"/>
    </xf>
    <xf numFmtId="3" fontId="5" fillId="13" borderId="7" xfId="0" applyNumberFormat="1" applyFont="1" applyFill="1" applyBorder="1" applyAlignment="1">
      <alignment horizontal="center" vertical="center"/>
    </xf>
    <xf numFmtId="0" fontId="23" fillId="3" borderId="10" xfId="0" applyFont="1" applyFill="1" applyBorder="1" applyAlignment="1">
      <alignment horizontal="center" wrapText="1"/>
    </xf>
    <xf numFmtId="3" fontId="5" fillId="3" borderId="11" xfId="0" applyNumberFormat="1" applyFont="1" applyFill="1" applyBorder="1" applyAlignment="1">
      <alignment horizontal="center" wrapText="1"/>
    </xf>
    <xf numFmtId="3" fontId="5" fillId="3" borderId="12" xfId="0" applyNumberFormat="1" applyFont="1" applyFill="1" applyBorder="1" applyAlignment="1">
      <alignment horizontal="center" wrapText="1"/>
    </xf>
    <xf numFmtId="3" fontId="5" fillId="3" borderId="13" xfId="0" applyNumberFormat="1" applyFont="1" applyFill="1" applyBorder="1" applyAlignment="1">
      <alignment horizontal="center" wrapText="1"/>
    </xf>
    <xf numFmtId="0" fontId="23" fillId="3" borderId="4" xfId="0" applyFont="1" applyFill="1" applyBorder="1" applyAlignment="1">
      <alignment horizontal="center" vertical="center" wrapText="1"/>
    </xf>
    <xf numFmtId="0" fontId="23" fillId="3" borderId="3" xfId="0" applyFont="1" applyFill="1" applyBorder="1" applyAlignment="1">
      <alignment horizontal="center" vertical="center" wrapText="1"/>
    </xf>
    <xf numFmtId="0" fontId="23" fillId="3" borderId="2" xfId="0" applyFont="1" applyFill="1" applyBorder="1" applyAlignment="1">
      <alignment horizontal="center" vertical="center" wrapText="1"/>
    </xf>
    <xf numFmtId="170" fontId="23" fillId="3" borderId="1" xfId="2" applyNumberFormat="1" applyFont="1" applyFill="1" applyBorder="1" applyAlignment="1">
      <alignment horizontal="center" vertical="center"/>
    </xf>
    <xf numFmtId="0" fontId="1" fillId="3" borderId="11" xfId="0" applyFont="1" applyFill="1" applyBorder="1" applyAlignment="1">
      <alignment horizontal="center" vertical="center"/>
    </xf>
    <xf numFmtId="0" fontId="1" fillId="3" borderId="12" xfId="0" applyFont="1" applyFill="1" applyBorder="1" applyAlignment="1">
      <alignment horizontal="center" vertical="center"/>
    </xf>
    <xf numFmtId="0" fontId="1" fillId="3" borderId="13" xfId="0" applyFont="1" applyFill="1" applyBorder="1" applyAlignment="1">
      <alignment horizontal="center" vertical="center"/>
    </xf>
    <xf numFmtId="170" fontId="23" fillId="3" borderId="15" xfId="2" applyNumberFormat="1" applyFont="1" applyFill="1" applyBorder="1" applyAlignment="1">
      <alignment horizontal="center" vertical="center"/>
    </xf>
    <xf numFmtId="170" fontId="23" fillId="3" borderId="3" xfId="2" applyNumberFormat="1" applyFont="1" applyFill="1" applyBorder="1" applyAlignment="1">
      <alignment horizontal="center" vertical="center"/>
    </xf>
    <xf numFmtId="170" fontId="23" fillId="3" borderId="2" xfId="2" applyNumberFormat="1" applyFont="1" applyFill="1" applyBorder="1" applyAlignment="1">
      <alignment horizontal="center" vertical="center"/>
    </xf>
    <xf numFmtId="0" fontId="23" fillId="3" borderId="20" xfId="0" applyFont="1" applyFill="1" applyBorder="1" applyAlignment="1">
      <alignment horizontal="center" vertical="center" wrapText="1"/>
    </xf>
    <xf numFmtId="0" fontId="23" fillId="3" borderId="20" xfId="0" applyFont="1" applyFill="1" applyBorder="1" applyAlignment="1">
      <alignment horizontal="center" vertical="center"/>
    </xf>
    <xf numFmtId="0" fontId="23" fillId="3" borderId="19" xfId="0" applyFont="1" applyFill="1" applyBorder="1" applyAlignment="1">
      <alignment horizontal="center" vertical="center"/>
    </xf>
    <xf numFmtId="0" fontId="23" fillId="3" borderId="1" xfId="0" applyFont="1" applyFill="1" applyBorder="1" applyAlignment="1">
      <alignment horizontal="center" vertical="center"/>
    </xf>
    <xf numFmtId="0" fontId="23" fillId="3" borderId="10" xfId="0" applyFont="1" applyFill="1" applyBorder="1" applyAlignment="1">
      <alignment horizontal="center" vertical="center"/>
    </xf>
    <xf numFmtId="0" fontId="23" fillId="3" borderId="19" xfId="0" applyFont="1" applyFill="1" applyBorder="1" applyAlignment="1">
      <alignment horizontal="center" vertical="center" wrapText="1"/>
    </xf>
    <xf numFmtId="0" fontId="23" fillId="3" borderId="17" xfId="0" applyFont="1" applyFill="1" applyBorder="1" applyAlignment="1">
      <alignment horizontal="center" vertical="center" wrapText="1"/>
    </xf>
    <xf numFmtId="170" fontId="23" fillId="3" borderId="17" xfId="2" applyNumberFormat="1" applyFont="1" applyFill="1" applyBorder="1" applyAlignment="1">
      <alignment horizontal="center" vertical="center"/>
    </xf>
    <xf numFmtId="0" fontId="3" fillId="5" borderId="21" xfId="0" applyFont="1" applyFill="1" applyBorder="1" applyAlignment="1">
      <alignment horizontal="center" vertical="center"/>
    </xf>
    <xf numFmtId="0" fontId="3" fillId="5" borderId="23" xfId="0" applyFont="1" applyFill="1" applyBorder="1" applyAlignment="1">
      <alignment horizontal="center" vertical="center"/>
    </xf>
    <xf numFmtId="0" fontId="3" fillId="5" borderId="5" xfId="0" applyFont="1" applyFill="1" applyBorder="1" applyAlignment="1">
      <alignment horizontal="center" vertical="center"/>
    </xf>
    <xf numFmtId="170" fontId="23" fillId="3" borderId="4" xfId="2" applyNumberFormat="1" applyFont="1" applyFill="1" applyBorder="1" applyAlignment="1">
      <alignment horizontal="center" vertical="center"/>
    </xf>
    <xf numFmtId="0" fontId="23" fillId="3" borderId="15" xfId="0" applyFont="1" applyFill="1" applyBorder="1" applyAlignment="1">
      <alignment horizontal="center" vertical="center" wrapText="1"/>
    </xf>
    <xf numFmtId="0" fontId="23" fillId="3" borderId="3" xfId="0" applyFont="1" applyFill="1" applyBorder="1" applyAlignment="1">
      <alignment horizontal="center" vertical="center"/>
    </xf>
    <xf numFmtId="0" fontId="23" fillId="3" borderId="17" xfId="0" applyFont="1" applyFill="1" applyBorder="1" applyAlignment="1">
      <alignment horizontal="center" vertical="center"/>
    </xf>
    <xf numFmtId="0" fontId="23" fillId="3" borderId="2" xfId="0" applyFont="1" applyFill="1" applyBorder="1" applyAlignment="1">
      <alignment horizontal="center" vertical="center"/>
    </xf>
    <xf numFmtId="0" fontId="23" fillId="3" borderId="11" xfId="0" applyFont="1" applyFill="1" applyBorder="1" applyAlignment="1">
      <alignment horizontal="center" wrapText="1"/>
    </xf>
    <xf numFmtId="0" fontId="23" fillId="3" borderId="12" xfId="0" applyFont="1" applyFill="1" applyBorder="1" applyAlignment="1">
      <alignment horizontal="center" wrapText="1"/>
    </xf>
    <xf numFmtId="0" fontId="23" fillId="3" borderId="13" xfId="0" applyFont="1" applyFill="1" applyBorder="1" applyAlignment="1">
      <alignment horizontal="center" wrapText="1"/>
    </xf>
    <xf numFmtId="0" fontId="23" fillId="3" borderId="3" xfId="0" applyFont="1" applyFill="1" applyBorder="1" applyAlignment="1">
      <alignment horizontal="center"/>
    </xf>
    <xf numFmtId="0" fontId="23" fillId="3" borderId="2" xfId="0" applyFont="1" applyFill="1" applyBorder="1" applyAlignment="1">
      <alignment horizontal="center"/>
    </xf>
    <xf numFmtId="3" fontId="5" fillId="3" borderId="11" xfId="0" applyNumberFormat="1" applyFont="1" applyFill="1" applyBorder="1" applyAlignment="1">
      <alignment horizontal="center"/>
    </xf>
    <xf numFmtId="3" fontId="5" fillId="3" borderId="12" xfId="0" applyNumberFormat="1" applyFont="1" applyFill="1" applyBorder="1" applyAlignment="1">
      <alignment horizontal="center"/>
    </xf>
    <xf numFmtId="0" fontId="23" fillId="3" borderId="1" xfId="0" applyFont="1" applyFill="1" applyBorder="1" applyAlignment="1">
      <alignment horizontal="center" vertical="center" wrapText="1"/>
    </xf>
    <xf numFmtId="0" fontId="23" fillId="3" borderId="11" xfId="0" applyFont="1" applyFill="1" applyBorder="1" applyAlignment="1">
      <alignment horizontal="center"/>
    </xf>
    <xf numFmtId="0" fontId="23" fillId="3" borderId="12" xfId="0" applyFont="1" applyFill="1" applyBorder="1" applyAlignment="1">
      <alignment horizontal="center"/>
    </xf>
    <xf numFmtId="0" fontId="23" fillId="3" borderId="13" xfId="0" applyFont="1" applyFill="1" applyBorder="1" applyAlignment="1">
      <alignment horizontal="center"/>
    </xf>
    <xf numFmtId="3" fontId="5" fillId="3" borderId="3" xfId="0" applyNumberFormat="1" applyFont="1" applyFill="1" applyBorder="1" applyAlignment="1">
      <alignment horizontal="center" vertical="center" wrapText="1"/>
    </xf>
    <xf numFmtId="3" fontId="5" fillId="3" borderId="2" xfId="0" applyNumberFormat="1" applyFont="1" applyFill="1" applyBorder="1" applyAlignment="1">
      <alignment horizontal="center" vertical="center" wrapText="1"/>
    </xf>
    <xf numFmtId="3" fontId="5" fillId="3" borderId="15" xfId="0" applyNumberFormat="1" applyFont="1" applyFill="1" applyBorder="1" applyAlignment="1">
      <alignment horizontal="center" vertical="center" wrapText="1"/>
    </xf>
    <xf numFmtId="3" fontId="5" fillId="3" borderId="1" xfId="0" applyNumberFormat="1" applyFont="1" applyFill="1" applyBorder="1" applyAlignment="1">
      <alignment horizontal="center" vertical="center" wrapText="1"/>
    </xf>
    <xf numFmtId="0" fontId="5" fillId="3" borderId="3" xfId="0" applyFont="1" applyFill="1" applyBorder="1" applyAlignment="1">
      <alignment horizontal="center" vertical="center" wrapText="1"/>
    </xf>
    <xf numFmtId="0" fontId="5" fillId="3" borderId="2" xfId="0" applyFont="1" applyFill="1" applyBorder="1" applyAlignment="1">
      <alignment horizontal="center" vertical="center" wrapText="1"/>
    </xf>
    <xf numFmtId="0" fontId="5" fillId="3" borderId="11" xfId="0" applyFont="1" applyFill="1" applyBorder="1" applyAlignment="1">
      <alignment horizontal="center" wrapText="1"/>
    </xf>
    <xf numFmtId="0" fontId="5" fillId="3" borderId="12" xfId="0" applyFont="1" applyFill="1" applyBorder="1" applyAlignment="1">
      <alignment horizontal="center" wrapText="1"/>
    </xf>
    <xf numFmtId="0" fontId="5" fillId="3" borderId="13" xfId="0" applyFont="1" applyFill="1" applyBorder="1" applyAlignment="1">
      <alignment horizontal="center" wrapText="1"/>
    </xf>
    <xf numFmtId="0" fontId="5" fillId="3" borderId="4" xfId="0" applyFon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 wrapText="1"/>
    </xf>
    <xf numFmtId="0" fontId="5" fillId="3" borderId="6" xfId="0" applyFont="1" applyFill="1" applyBorder="1" applyAlignment="1">
      <alignment horizontal="center" wrapText="1"/>
    </xf>
    <xf numFmtId="0" fontId="5" fillId="3" borderId="9" xfId="0" applyFont="1" applyFill="1" applyBorder="1" applyAlignment="1">
      <alignment horizontal="center" wrapText="1"/>
    </xf>
    <xf numFmtId="0" fontId="5" fillId="3" borderId="7" xfId="0" applyFont="1" applyFill="1" applyBorder="1" applyAlignment="1">
      <alignment horizontal="center" wrapText="1"/>
    </xf>
    <xf numFmtId="0" fontId="23" fillId="3" borderId="6" xfId="0" applyFont="1" applyFill="1" applyBorder="1" applyAlignment="1">
      <alignment horizontal="center" wrapText="1"/>
    </xf>
    <xf numFmtId="0" fontId="23" fillId="3" borderId="9" xfId="0" applyFont="1" applyFill="1" applyBorder="1" applyAlignment="1">
      <alignment horizontal="center" wrapText="1"/>
    </xf>
    <xf numFmtId="0" fontId="23" fillId="3" borderId="7" xfId="0" applyFont="1" applyFill="1" applyBorder="1" applyAlignment="1">
      <alignment horizontal="center" wrapText="1"/>
    </xf>
    <xf numFmtId="0" fontId="23" fillId="3" borderId="6" xfId="0" applyFont="1" applyFill="1" applyBorder="1" applyAlignment="1">
      <alignment horizontal="center"/>
    </xf>
    <xf numFmtId="0" fontId="23" fillId="3" borderId="9" xfId="0" applyFont="1" applyFill="1" applyBorder="1" applyAlignment="1">
      <alignment horizontal="center"/>
    </xf>
    <xf numFmtId="0" fontId="23" fillId="3" borderId="7" xfId="0" applyFont="1" applyFill="1" applyBorder="1" applyAlignment="1">
      <alignment horizontal="center"/>
    </xf>
    <xf numFmtId="3" fontId="23" fillId="3" borderId="18" xfId="0" applyNumberFormat="1" applyFont="1" applyFill="1" applyBorder="1" applyAlignment="1">
      <alignment horizontal="center"/>
    </xf>
    <xf numFmtId="3" fontId="23" fillId="3" borderId="14" xfId="0" applyNumberFormat="1" applyFont="1" applyFill="1" applyBorder="1" applyAlignment="1">
      <alignment horizontal="center"/>
    </xf>
    <xf numFmtId="3" fontId="23" fillId="3" borderId="19" xfId="0" applyNumberFormat="1" applyFont="1" applyFill="1" applyBorder="1" applyAlignment="1">
      <alignment horizontal="center"/>
    </xf>
    <xf numFmtId="0" fontId="23" fillId="3" borderId="1" xfId="0" applyFont="1" applyFill="1" applyBorder="1" applyAlignment="1">
      <alignment horizontal="center"/>
    </xf>
    <xf numFmtId="170" fontId="23" fillId="0" borderId="3" xfId="2" applyNumberFormat="1" applyFont="1" applyFill="1" applyBorder="1" applyAlignment="1">
      <alignment horizontal="center"/>
    </xf>
    <xf numFmtId="0" fontId="23" fillId="0" borderId="4" xfId="0" applyFont="1" applyFill="1" applyBorder="1" applyAlignment="1">
      <alignment horizontal="center" vertical="center"/>
    </xf>
    <xf numFmtId="0" fontId="23" fillId="0" borderId="3" xfId="0" applyFont="1" applyFill="1" applyBorder="1" applyAlignment="1">
      <alignment horizontal="center" vertical="center"/>
    </xf>
    <xf numFmtId="0" fontId="23" fillId="0" borderId="2" xfId="0" applyFont="1" applyFill="1" applyBorder="1" applyAlignment="1">
      <alignment horizontal="center" vertical="center"/>
    </xf>
    <xf numFmtId="3" fontId="5" fillId="0" borderId="4" xfId="0" applyNumberFormat="1" applyFont="1" applyFill="1" applyBorder="1" applyAlignment="1">
      <alignment horizontal="center" vertical="center" wrapText="1"/>
    </xf>
    <xf numFmtId="3" fontId="5" fillId="0" borderId="3" xfId="0" applyNumberFormat="1" applyFont="1" applyFill="1" applyBorder="1" applyAlignment="1">
      <alignment horizontal="center" vertical="center" wrapText="1"/>
    </xf>
    <xf numFmtId="3" fontId="5" fillId="0" borderId="2" xfId="0" applyNumberFormat="1" applyFont="1" applyFill="1" applyBorder="1" applyAlignment="1">
      <alignment horizontal="center" vertical="center" wrapText="1"/>
    </xf>
  </cellXfs>
  <cellStyles count="11">
    <cellStyle name="Comma" xfId="2" builtinId="3"/>
    <cellStyle name="Comma 2" xfId="7" xr:uid="{00000000-0005-0000-0000-000001000000}"/>
    <cellStyle name="Normal" xfId="0" builtinId="0"/>
    <cellStyle name="Normal 11" xfId="1" xr:uid="{00000000-0005-0000-0000-000003000000}"/>
    <cellStyle name="Normal 12" xfId="3" xr:uid="{00000000-0005-0000-0000-000004000000}"/>
    <cellStyle name="Normal 2" xfId="6" xr:uid="{00000000-0005-0000-0000-000005000000}"/>
    <cellStyle name="Normal 2 2" xfId="8" xr:uid="{00000000-0005-0000-0000-000006000000}"/>
    <cellStyle name="Normal 2 2 2" xfId="9" xr:uid="{00000000-0005-0000-0000-000007000000}"/>
    <cellStyle name="Normal 2 7" xfId="10" xr:uid="{00000000-0005-0000-0000-000008000000}"/>
    <cellStyle name="Normal 3 2" xfId="5" xr:uid="{00000000-0005-0000-0000-000009000000}"/>
    <cellStyle name="Normal 6" xfId="4" xr:uid="{00000000-0005-0000-0000-00000A000000}"/>
  </cellStyles>
  <dxfs count="122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4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3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2.xml"/><Relationship Id="rId20" Type="http://schemas.openxmlformats.org/officeDocument/2006/relationships/externalLink" Target="externalLinks/externalLink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50724;&#51333;&#49453;\&#44277;&#50976;%20&#47928;&#49436;\Documents%20and%20Settings\&#50504;&#49457;_&#44053;&#51008;&#51221;\My%20Documents\&#50629;&#47924;\2006&#45380;%20&#50629;&#52404;&#48324;%20&#44552;&#54805;&#51077;&#44256;\2006&#45380;%20&#50629;&#52404;&#48324;%20&#44552;&#54805;&#51077;&#44256;(&#51473;&#45824;&#54805;)&#52572;&#49888;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aehyun\&#54408;&#51656;&#48372;&#51613;&#48512;\INSOO\&#54408;&#51656;\&#54408;&#51656;&#51221;&#48372;-VAN\2000&#45380;\&#51068;&#51068;&#48520;&#47049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C&#431;&#416;NG_2020/&#272;XMH%202020/T9/20.09.2020/&#49373;&#49328;&#44228;&#54925;%2021.09%20-%20Copy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SDV%20-%20Copy\2020\cv%20huy&#7873;n\FCST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C&#431;&#416;NG_2020/XU&#7844;T-NH&#7852;P-T&#7890;N/XU&#7844;T_NH&#7852;P_%20T&#7890;N%20T8-2020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dmin\Downloads\&#49373;&#49328;&#44228;&#54925;%2015.09%20-%20Copy%20(1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금형입고"/>
      <sheetName val="거래명세표누락"/>
      <sheetName val="보고자료용"/>
    </sheetNames>
    <sheetDataSet>
      <sheetData sheetId="0"/>
      <sheetData sheetId="1"/>
      <sheetData sheetId="2">
        <row r="2">
          <cell r="A2" t="str">
            <v>구분</v>
          </cell>
          <cell r="B2" t="str">
            <v>06/01</v>
          </cell>
          <cell r="C2" t="str">
            <v>06/02</v>
          </cell>
          <cell r="D2" t="str">
            <v>06/03</v>
          </cell>
          <cell r="E2" t="str">
            <v>06/04</v>
          </cell>
          <cell r="F2" t="str">
            <v>06/05</v>
          </cell>
          <cell r="G2" t="str">
            <v>06/06</v>
          </cell>
          <cell r="H2" t="str">
            <v>06/07</v>
          </cell>
          <cell r="I2" t="str">
            <v>06/08</v>
          </cell>
          <cell r="J2" t="str">
            <v>06/09</v>
          </cell>
          <cell r="K2" t="str">
            <v>06/10</v>
          </cell>
          <cell r="L2" t="str">
            <v>06/11</v>
          </cell>
          <cell r="M2" t="str">
            <v>06/12</v>
          </cell>
          <cell r="N2" t="str">
            <v>TOTAL</v>
          </cell>
        </row>
        <row r="3">
          <cell r="A3" t="str">
            <v>삼성</v>
          </cell>
          <cell r="B3">
            <v>53</v>
          </cell>
          <cell r="C3">
            <v>61</v>
          </cell>
          <cell r="D3">
            <v>40</v>
          </cell>
          <cell r="E3">
            <v>55</v>
          </cell>
          <cell r="F3">
            <v>44</v>
          </cell>
          <cell r="G3">
            <v>31</v>
          </cell>
          <cell r="H3">
            <v>8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292</v>
          </cell>
        </row>
        <row r="4">
          <cell r="A4" t="str">
            <v>LGPL</v>
          </cell>
          <cell r="B4">
            <v>6</v>
          </cell>
          <cell r="C4">
            <v>15</v>
          </cell>
          <cell r="D4">
            <v>11</v>
          </cell>
          <cell r="E4">
            <v>8</v>
          </cell>
          <cell r="F4">
            <v>17</v>
          </cell>
          <cell r="G4">
            <v>5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62</v>
          </cell>
        </row>
        <row r="5">
          <cell r="A5" t="str">
            <v>HYDIS</v>
          </cell>
          <cell r="B5">
            <v>6</v>
          </cell>
          <cell r="C5">
            <v>12</v>
          </cell>
          <cell r="D5">
            <v>5</v>
          </cell>
          <cell r="E5">
            <v>9</v>
          </cell>
          <cell r="F5">
            <v>7</v>
          </cell>
          <cell r="G5">
            <v>6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45</v>
          </cell>
        </row>
        <row r="6">
          <cell r="A6" t="str">
            <v>현대LCD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1</v>
          </cell>
          <cell r="G6">
            <v>1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2</v>
          </cell>
        </row>
        <row r="7">
          <cell r="A7" t="str">
            <v>오토넷</v>
          </cell>
          <cell r="B7">
            <v>3</v>
          </cell>
          <cell r="C7">
            <v>1</v>
          </cell>
          <cell r="D7">
            <v>2</v>
          </cell>
          <cell r="E7">
            <v>5</v>
          </cell>
          <cell r="F7">
            <v>0</v>
          </cell>
          <cell r="G7">
            <v>3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14</v>
          </cell>
        </row>
        <row r="8">
          <cell r="A8" t="str">
            <v>기타</v>
          </cell>
          <cell r="B8">
            <v>2</v>
          </cell>
          <cell r="C8">
            <v>16</v>
          </cell>
          <cell r="D8">
            <v>8</v>
          </cell>
          <cell r="E8">
            <v>9</v>
          </cell>
          <cell r="F8">
            <v>9</v>
          </cell>
          <cell r="G8">
            <v>4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48</v>
          </cell>
        </row>
        <row r="9">
          <cell r="A9" t="str">
            <v>TOTAL</v>
          </cell>
          <cell r="B9">
            <v>70</v>
          </cell>
          <cell r="C9">
            <v>105</v>
          </cell>
          <cell r="D9">
            <v>66</v>
          </cell>
          <cell r="E9">
            <v>86</v>
          </cell>
          <cell r="F9">
            <v>78</v>
          </cell>
          <cell r="G9">
            <v>50</v>
          </cell>
          <cell r="H9">
            <v>8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463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일일불량-양식"/>
      <sheetName val="일일불량-9909"/>
      <sheetName val="일일불량 -9910"/>
      <sheetName val="일일불량 -9911"/>
      <sheetName val="일일불량 -9912"/>
      <sheetName val="일일불량 -0001"/>
      <sheetName val="일일불량-0002"/>
      <sheetName val="일일불량-0003"/>
      <sheetName val="일일불량-0004"/>
      <sheetName val="일일불량-0005"/>
      <sheetName val="일일불량-0006"/>
      <sheetName val="일일불량-0007"/>
      <sheetName val="일일불량-0008"/>
      <sheetName val="일일불량-0009"/>
      <sheetName val="일일불량-0010"/>
      <sheetName val="일일불량-0011"/>
      <sheetName val="일일불량-0012"/>
    </sheetNames>
    <sheetDataSet>
      <sheetData sheetId="0" refreshError="1"/>
      <sheetData sheetId="1">
        <row r="3">
          <cell r="A3" t="str">
            <v>공장</v>
          </cell>
          <cell r="B3" t="str">
            <v>품  번</v>
          </cell>
          <cell r="C3" t="str">
            <v>품   명</v>
          </cell>
          <cell r="D3" t="str">
            <v>차 종</v>
          </cell>
          <cell r="E3" t="str">
            <v>수입반</v>
          </cell>
          <cell r="F3" t="str">
            <v>납품장소</v>
          </cell>
          <cell r="G3" t="str">
            <v>불량발생통보서</v>
          </cell>
          <cell r="H3" t="str">
            <v>불량발생일</v>
          </cell>
          <cell r="I3" t="str">
            <v>불량코드</v>
          </cell>
          <cell r="J3" t="str">
            <v>불량수량</v>
          </cell>
          <cell r="K3" t="str">
            <v>단  가</v>
          </cell>
          <cell r="L3" t="str">
            <v>금  액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OCK"/>
      <sheetName val="tồn an toàn"/>
      <sheetName val="STOCK THEO KHÁCH HÀNG"/>
      <sheetName val="PLAN WEEK"/>
      <sheetName val="FCST SDV"/>
      <sheetName val="FCST CHUẨN B I"/>
      <sheetName val="FCST SDC"/>
      <sheetName val="일별 DO 비교."/>
      <sheetName val="FCST WOORE"/>
      <sheetName val="Sheet5"/>
    </sheetNames>
    <sheetDataSet>
      <sheetData sheetId="0"/>
      <sheetData sheetId="1"/>
      <sheetData sheetId="2"/>
      <sheetData sheetId="3"/>
      <sheetData sheetId="4">
        <row r="2">
          <cell r="C2" t="str">
            <v>CODE</v>
          </cell>
          <cell r="L2">
            <v>44095</v>
          </cell>
          <cell r="M2">
            <v>44096</v>
          </cell>
          <cell r="N2">
            <v>44097</v>
          </cell>
          <cell r="O2">
            <v>44098</v>
          </cell>
          <cell r="P2">
            <v>44099</v>
          </cell>
          <cell r="Q2">
            <v>44100</v>
          </cell>
          <cell r="R2">
            <v>44101</v>
          </cell>
          <cell r="S2" t="str">
            <v>W39</v>
          </cell>
          <cell r="T2" t="str">
            <v>W40</v>
          </cell>
          <cell r="U2" t="str">
            <v>W41</v>
          </cell>
          <cell r="V2" t="str">
            <v>1--3</v>
          </cell>
        </row>
        <row r="3">
          <cell r="C3" t="str">
            <v>LJ63-15125B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</row>
        <row r="4">
          <cell r="C4" t="str">
            <v>LJ63-15126A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</row>
        <row r="5">
          <cell r="C5" t="str">
            <v>LJ63-15128A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</row>
        <row r="6">
          <cell r="C6" t="str">
            <v>LJ63-15456A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</row>
        <row r="7">
          <cell r="C7" t="str">
            <v>LJ63-15458A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</row>
        <row r="8">
          <cell r="C8" t="str">
            <v>LJ63-15460A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</row>
        <row r="9">
          <cell r="C9" t="str">
            <v>LJ63-15487A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</row>
        <row r="10">
          <cell r="C10" t="str">
            <v>LJ63-16219A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</row>
        <row r="11">
          <cell r="C11" t="str">
            <v>LJ63-16305A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</row>
        <row r="12">
          <cell r="C12" t="str">
            <v>LJ63-15999A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</row>
        <row r="13">
          <cell r="C13" t="str">
            <v>LJ63-16071A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</row>
        <row r="14">
          <cell r="C14" t="str">
            <v>LJ63-16157A</v>
          </cell>
          <cell r="L14">
            <v>6000</v>
          </cell>
          <cell r="M14">
            <v>6000</v>
          </cell>
          <cell r="N14">
            <v>6000</v>
          </cell>
          <cell r="O14">
            <v>6000</v>
          </cell>
          <cell r="P14">
            <v>6000</v>
          </cell>
          <cell r="Q14">
            <v>6000</v>
          </cell>
          <cell r="R14">
            <v>6000</v>
          </cell>
          <cell r="S14">
            <v>42000</v>
          </cell>
          <cell r="T14">
            <v>42000</v>
          </cell>
          <cell r="U14">
            <v>42000</v>
          </cell>
          <cell r="V14">
            <v>0</v>
          </cell>
        </row>
        <row r="15">
          <cell r="C15" t="str">
            <v>LJ63-16183A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</row>
        <row r="16">
          <cell r="C16" t="str">
            <v>LJ63-15095A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</row>
        <row r="17">
          <cell r="C17" t="str">
            <v>LJ63-15645A</v>
          </cell>
          <cell r="L17">
            <v>6000</v>
          </cell>
          <cell r="M17">
            <v>6000</v>
          </cell>
          <cell r="N17">
            <v>6000</v>
          </cell>
          <cell r="O17">
            <v>6000</v>
          </cell>
          <cell r="P17">
            <v>0</v>
          </cell>
          <cell r="Q17">
            <v>0</v>
          </cell>
          <cell r="R17">
            <v>0</v>
          </cell>
          <cell r="S17">
            <v>24000</v>
          </cell>
          <cell r="T17">
            <v>0</v>
          </cell>
          <cell r="U17">
            <v>0</v>
          </cell>
          <cell r="V17">
            <v>0</v>
          </cell>
        </row>
        <row r="18">
          <cell r="C18" t="str">
            <v>LJ63-16354A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</row>
        <row r="19">
          <cell r="C19" t="str">
            <v>LJ63-17015A</v>
          </cell>
          <cell r="L19">
            <v>6000</v>
          </cell>
          <cell r="M19">
            <v>6000</v>
          </cell>
          <cell r="N19">
            <v>6000</v>
          </cell>
          <cell r="O19">
            <v>6000</v>
          </cell>
          <cell r="P19">
            <v>3000</v>
          </cell>
          <cell r="Q19">
            <v>0</v>
          </cell>
          <cell r="R19">
            <v>0</v>
          </cell>
          <cell r="S19">
            <v>27000</v>
          </cell>
          <cell r="T19">
            <v>0</v>
          </cell>
          <cell r="U19">
            <v>0</v>
          </cell>
          <cell r="V19">
            <v>0</v>
          </cell>
        </row>
        <row r="20">
          <cell r="C20" t="str">
            <v>LJ63-17016A</v>
          </cell>
          <cell r="L20">
            <v>6000</v>
          </cell>
          <cell r="M20">
            <v>6000</v>
          </cell>
          <cell r="N20">
            <v>6000</v>
          </cell>
          <cell r="O20">
            <v>6000</v>
          </cell>
          <cell r="P20">
            <v>6000</v>
          </cell>
          <cell r="Q20">
            <v>6000</v>
          </cell>
          <cell r="R20">
            <v>6000</v>
          </cell>
          <cell r="S20">
            <v>42000</v>
          </cell>
          <cell r="T20">
            <v>42000</v>
          </cell>
          <cell r="U20">
            <v>45000</v>
          </cell>
          <cell r="V20">
            <v>0</v>
          </cell>
        </row>
        <row r="21">
          <cell r="C21" t="str">
            <v>LJ63-16343A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12000</v>
          </cell>
          <cell r="Q21">
            <v>0</v>
          </cell>
          <cell r="R21">
            <v>0</v>
          </cell>
          <cell r="S21">
            <v>12000</v>
          </cell>
          <cell r="T21">
            <v>13000</v>
          </cell>
          <cell r="U21">
            <v>0</v>
          </cell>
          <cell r="V21">
            <v>0</v>
          </cell>
        </row>
        <row r="22">
          <cell r="C22" t="str">
            <v>LJ63-16362A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15000</v>
          </cell>
          <cell r="Q22">
            <v>0</v>
          </cell>
          <cell r="R22">
            <v>0</v>
          </cell>
          <cell r="S22">
            <v>15000</v>
          </cell>
          <cell r="T22">
            <v>12000</v>
          </cell>
          <cell r="U22">
            <v>0</v>
          </cell>
          <cell r="V22">
            <v>0</v>
          </cell>
        </row>
        <row r="23">
          <cell r="C23" t="str">
            <v>LJ63-16436A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12000</v>
          </cell>
          <cell r="Q23">
            <v>0</v>
          </cell>
          <cell r="R23">
            <v>0</v>
          </cell>
          <cell r="S23">
            <v>12000</v>
          </cell>
          <cell r="T23">
            <v>13000</v>
          </cell>
          <cell r="U23">
            <v>0</v>
          </cell>
          <cell r="V23">
            <v>0</v>
          </cell>
        </row>
        <row r="24">
          <cell r="C24" t="str">
            <v>LJ63-17513A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15000</v>
          </cell>
          <cell r="Q24">
            <v>0</v>
          </cell>
          <cell r="R24">
            <v>0</v>
          </cell>
          <cell r="S24">
            <v>15000</v>
          </cell>
          <cell r="T24">
            <v>12000</v>
          </cell>
          <cell r="U24">
            <v>0</v>
          </cell>
          <cell r="V24">
            <v>0</v>
          </cell>
        </row>
        <row r="25">
          <cell r="C25" t="str">
            <v>LJ63-18656A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12000</v>
          </cell>
          <cell r="Q25">
            <v>0</v>
          </cell>
          <cell r="R25">
            <v>0</v>
          </cell>
          <cell r="S25">
            <v>12000</v>
          </cell>
          <cell r="T25">
            <v>12000</v>
          </cell>
          <cell r="U25">
            <v>0</v>
          </cell>
          <cell r="V25">
            <v>0</v>
          </cell>
        </row>
        <row r="26">
          <cell r="C26" t="str">
            <v>LJ63-16296A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</row>
        <row r="27">
          <cell r="C27" t="str">
            <v>LJ63-16215A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</row>
        <row r="28">
          <cell r="C28" t="str">
            <v>LJ63-16232A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</row>
        <row r="29">
          <cell r="C29" t="str">
            <v>LJ63-16317B</v>
          </cell>
          <cell r="L29">
            <v>6804</v>
          </cell>
          <cell r="M29">
            <v>4536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11340</v>
          </cell>
          <cell r="T29">
            <v>0</v>
          </cell>
          <cell r="U29">
            <v>0</v>
          </cell>
          <cell r="V29">
            <v>0</v>
          </cell>
        </row>
        <row r="30">
          <cell r="C30" t="str">
            <v>LJ63-16334A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</row>
        <row r="31">
          <cell r="C31" t="str">
            <v>LJ63-16344B</v>
          </cell>
          <cell r="L31">
            <v>8000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4000</v>
          </cell>
          <cell r="T31">
            <v>0</v>
          </cell>
          <cell r="U31">
            <v>0</v>
          </cell>
          <cell r="V31">
            <v>0</v>
          </cell>
        </row>
        <row r="32">
          <cell r="C32" t="str">
            <v>LJ63-16300A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</row>
        <row r="33">
          <cell r="C33" t="str">
            <v>LJ63-16500B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</row>
        <row r="34">
          <cell r="C34" t="str">
            <v>LJ63-16467B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</row>
        <row r="35">
          <cell r="C35" t="str">
            <v>LJ63-16465A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</row>
        <row r="36">
          <cell r="C36" t="str">
            <v>LJ63-16507A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</row>
        <row r="37">
          <cell r="C37" t="str">
            <v>LJ63-16465C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</row>
        <row r="38">
          <cell r="C38" t="str">
            <v>LJ63-16395B</v>
          </cell>
          <cell r="L38">
            <v>10500</v>
          </cell>
          <cell r="M38">
            <v>10500</v>
          </cell>
          <cell r="N38">
            <v>10500</v>
          </cell>
          <cell r="O38">
            <v>5250</v>
          </cell>
          <cell r="P38">
            <v>2625</v>
          </cell>
          <cell r="Q38">
            <v>0</v>
          </cell>
          <cell r="R38">
            <v>0</v>
          </cell>
          <cell r="S38">
            <v>39375</v>
          </cell>
          <cell r="T38">
            <v>0</v>
          </cell>
          <cell r="U38">
            <v>0</v>
          </cell>
          <cell r="V38">
            <v>0</v>
          </cell>
        </row>
        <row r="39">
          <cell r="C39" t="str">
            <v>LJ63-16462B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</row>
        <row r="40">
          <cell r="C40" t="str">
            <v>LJ63-16465B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</row>
        <row r="41">
          <cell r="C41" t="str">
            <v>LJ63-16462C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</row>
        <row r="42">
          <cell r="C42" t="str">
            <v>LJ63-16597A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</row>
        <row r="43">
          <cell r="C43" t="str">
            <v>LJ63-16706A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</row>
        <row r="44">
          <cell r="C44" t="str">
            <v>LJ63-16707A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</row>
        <row r="45">
          <cell r="C45" t="str">
            <v>LJ63-16787A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</row>
        <row r="46">
          <cell r="C46" t="str">
            <v>LJ63-16787B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</row>
        <row r="47">
          <cell r="C47" t="str">
            <v>LJ63-16595B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</row>
        <row r="48">
          <cell r="C48" t="str">
            <v>LJ63-17315A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24000</v>
          </cell>
          <cell r="V48">
            <v>0</v>
          </cell>
        </row>
        <row r="49">
          <cell r="C49" t="str">
            <v>LJ63-17304A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24000</v>
          </cell>
          <cell r="V49">
            <v>0</v>
          </cell>
        </row>
        <row r="50">
          <cell r="C50" t="str">
            <v>LJ63-17347A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24000</v>
          </cell>
          <cell r="V50">
            <v>0</v>
          </cell>
        </row>
        <row r="51">
          <cell r="C51" t="str">
            <v>LJ63-17349A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</row>
        <row r="52">
          <cell r="C52" t="str">
            <v>LJ63-17451A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10400</v>
          </cell>
          <cell r="U52">
            <v>46000</v>
          </cell>
          <cell r="V52">
            <v>0</v>
          </cell>
        </row>
        <row r="53">
          <cell r="C53" t="str">
            <v>LJ63-17348A</v>
          </cell>
          <cell r="L53">
            <v>36000</v>
          </cell>
          <cell r="M53">
            <v>33000</v>
          </cell>
          <cell r="N53">
            <v>27000</v>
          </cell>
          <cell r="O53">
            <v>9000</v>
          </cell>
          <cell r="P53">
            <v>12000</v>
          </cell>
          <cell r="Q53">
            <v>9000</v>
          </cell>
          <cell r="R53">
            <v>12000</v>
          </cell>
          <cell r="S53">
            <v>138000</v>
          </cell>
          <cell r="T53">
            <v>43400</v>
          </cell>
          <cell r="U53">
            <v>205000</v>
          </cell>
          <cell r="V53">
            <v>0</v>
          </cell>
        </row>
        <row r="54">
          <cell r="C54" t="str">
            <v>LJ63-17310A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</row>
        <row r="55">
          <cell r="C55" t="str">
            <v>LJ63-17543A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10400</v>
          </cell>
          <cell r="U55">
            <v>46000</v>
          </cell>
          <cell r="V55">
            <v>0</v>
          </cell>
        </row>
        <row r="56">
          <cell r="C56" t="str">
            <v>LJ63-17830A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</row>
        <row r="57">
          <cell r="C57" t="str">
            <v>LJ63-17616A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9000</v>
          </cell>
          <cell r="U57">
            <v>9000</v>
          </cell>
          <cell r="V57">
            <v>0</v>
          </cell>
        </row>
        <row r="58">
          <cell r="C58" t="str">
            <v>LJ63-17602A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9000</v>
          </cell>
          <cell r="U58">
            <v>6000</v>
          </cell>
          <cell r="V58">
            <v>0</v>
          </cell>
        </row>
        <row r="59">
          <cell r="C59" t="str">
            <v>LJ63-17609A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9000</v>
          </cell>
          <cell r="U59">
            <v>6000</v>
          </cell>
          <cell r="V59">
            <v>0</v>
          </cell>
        </row>
        <row r="60">
          <cell r="C60" t="str">
            <v>LJ63-17617A</v>
          </cell>
          <cell r="L60">
            <v>7000</v>
          </cell>
          <cell r="M60">
            <v>10500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17500</v>
          </cell>
          <cell r="T60">
            <v>28000</v>
          </cell>
          <cell r="U60">
            <v>7000</v>
          </cell>
          <cell r="V60">
            <v>0</v>
          </cell>
        </row>
        <row r="61">
          <cell r="C61" t="str">
            <v>LJ63-17630A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9000</v>
          </cell>
          <cell r="U61">
            <v>6000</v>
          </cell>
          <cell r="V61">
            <v>0</v>
          </cell>
        </row>
        <row r="62">
          <cell r="C62" t="str">
            <v>LJ63-17631A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</row>
        <row r="63">
          <cell r="C63" t="str">
            <v>LJ63-17631B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9000</v>
          </cell>
          <cell r="U63">
            <v>6000</v>
          </cell>
          <cell r="V63"/>
        </row>
        <row r="64">
          <cell r="C64" t="str">
            <v>LJ63-17308A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12000</v>
          </cell>
          <cell r="U64">
            <v>48000</v>
          </cell>
          <cell r="V64">
            <v>0</v>
          </cell>
        </row>
        <row r="65">
          <cell r="C65" t="str">
            <v>LJ63-17350A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12000</v>
          </cell>
          <cell r="U65">
            <v>48000</v>
          </cell>
          <cell r="V65">
            <v>0</v>
          </cell>
        </row>
        <row r="66">
          <cell r="C66" t="str">
            <v>LJ63-17430A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</row>
        <row r="67">
          <cell r="C67" t="str">
            <v>LJ63-17312A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12000</v>
          </cell>
          <cell r="U67">
            <v>48000</v>
          </cell>
          <cell r="V67">
            <v>0</v>
          </cell>
        </row>
        <row r="68">
          <cell r="C68" t="str">
            <v>LJ63-17834B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10400</v>
          </cell>
          <cell r="U68">
            <v>46000</v>
          </cell>
          <cell r="V68">
            <v>0</v>
          </cell>
        </row>
        <row r="69">
          <cell r="C69" t="str">
            <v>LJ63-17834D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</row>
        <row r="70">
          <cell r="C70" t="str">
            <v>LJ63-18013A</v>
          </cell>
          <cell r="L70">
            <v>24500</v>
          </cell>
          <cell r="M70">
            <v>24500</v>
          </cell>
          <cell r="N70">
            <v>24500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73500</v>
          </cell>
          <cell r="T70">
            <v>10500</v>
          </cell>
          <cell r="U70">
            <v>87500</v>
          </cell>
          <cell r="V70">
            <v>0</v>
          </cell>
        </row>
        <row r="71">
          <cell r="C71" t="str">
            <v>LJ63-18020A</v>
          </cell>
          <cell r="L71">
            <v>30000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30000</v>
          </cell>
          <cell r="T71">
            <v>45000</v>
          </cell>
          <cell r="U71">
            <v>60000</v>
          </cell>
          <cell r="V71">
            <v>0</v>
          </cell>
        </row>
        <row r="72">
          <cell r="C72" t="str">
            <v>LJ63-18021A</v>
          </cell>
          <cell r="L72">
            <v>24750</v>
          </cell>
          <cell r="M72">
            <v>24750</v>
          </cell>
          <cell r="N72">
            <v>24750</v>
          </cell>
          <cell r="O72">
            <v>24750</v>
          </cell>
          <cell r="P72">
            <v>0</v>
          </cell>
          <cell r="Q72">
            <v>0</v>
          </cell>
          <cell r="R72">
            <v>0</v>
          </cell>
          <cell r="S72">
            <v>99000</v>
          </cell>
          <cell r="T72">
            <v>10500</v>
          </cell>
          <cell r="U72">
            <v>87500</v>
          </cell>
          <cell r="V72">
            <v>0</v>
          </cell>
        </row>
        <row r="73">
          <cell r="C73" t="str">
            <v>LJ63-18022A</v>
          </cell>
          <cell r="L73">
            <v>24000</v>
          </cell>
          <cell r="M73">
            <v>24000</v>
          </cell>
          <cell r="N73">
            <v>15000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63000</v>
          </cell>
          <cell r="T73">
            <v>12000</v>
          </cell>
          <cell r="U73">
            <v>84000</v>
          </cell>
          <cell r="V73">
            <v>0</v>
          </cell>
        </row>
        <row r="74">
          <cell r="C74" t="str">
            <v>LJ63-18273A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</row>
        <row r="75">
          <cell r="C75" t="str">
            <v>LJ63-19111A</v>
          </cell>
          <cell r="L75">
            <v>10000</v>
          </cell>
          <cell r="M75">
            <v>10000</v>
          </cell>
          <cell r="N75">
            <v>10000</v>
          </cell>
          <cell r="O75">
            <v>10000</v>
          </cell>
          <cell r="P75">
            <v>10000</v>
          </cell>
          <cell r="Q75">
            <v>10000</v>
          </cell>
          <cell r="R75">
            <v>10000</v>
          </cell>
          <cell r="S75">
            <v>70000</v>
          </cell>
          <cell r="T75">
            <v>70000</v>
          </cell>
          <cell r="U75">
            <v>20000</v>
          </cell>
          <cell r="V75">
            <v>0</v>
          </cell>
        </row>
        <row r="76">
          <cell r="C76" t="str">
            <v>LJ63-18142A</v>
          </cell>
          <cell r="L76">
            <v>10000</v>
          </cell>
          <cell r="M76">
            <v>10000</v>
          </cell>
          <cell r="N76">
            <v>10000</v>
          </cell>
          <cell r="O76">
            <v>10000</v>
          </cell>
          <cell r="P76">
            <v>10000</v>
          </cell>
          <cell r="Q76">
            <v>10000</v>
          </cell>
          <cell r="R76">
            <v>10000</v>
          </cell>
          <cell r="S76">
            <v>70000</v>
          </cell>
          <cell r="T76">
            <v>70000</v>
          </cell>
          <cell r="U76">
            <v>20000</v>
          </cell>
          <cell r="V76">
            <v>0</v>
          </cell>
        </row>
        <row r="77">
          <cell r="C77" t="str">
            <v>LJ63-18143A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</row>
        <row r="78">
          <cell r="C78" t="str">
            <v>LJ63-18319A</v>
          </cell>
          <cell r="L78">
            <v>10000</v>
          </cell>
          <cell r="M78">
            <v>10000</v>
          </cell>
          <cell r="N78">
            <v>10000</v>
          </cell>
          <cell r="O78">
            <v>10000</v>
          </cell>
          <cell r="P78">
            <v>10000</v>
          </cell>
          <cell r="Q78">
            <v>10000</v>
          </cell>
          <cell r="R78">
            <v>10000</v>
          </cell>
          <cell r="S78">
            <v>70000</v>
          </cell>
          <cell r="T78">
            <v>70000</v>
          </cell>
          <cell r="U78">
            <v>20000</v>
          </cell>
          <cell r="V78">
            <v>0</v>
          </cell>
        </row>
        <row r="79">
          <cell r="C79" t="str">
            <v>LJ63-19112A</v>
          </cell>
          <cell r="L79">
            <v>10000</v>
          </cell>
          <cell r="M79">
            <v>10000</v>
          </cell>
          <cell r="N79">
            <v>10000</v>
          </cell>
          <cell r="O79">
            <v>10000</v>
          </cell>
          <cell r="P79">
            <v>10000</v>
          </cell>
          <cell r="Q79">
            <v>10000</v>
          </cell>
          <cell r="R79">
            <v>10000</v>
          </cell>
          <cell r="S79">
            <v>70000</v>
          </cell>
          <cell r="T79">
            <v>70000</v>
          </cell>
          <cell r="U79">
            <v>70000</v>
          </cell>
          <cell r="V79">
            <v>0</v>
          </cell>
        </row>
        <row r="80">
          <cell r="C80" t="str">
            <v>LJ63-18145A</v>
          </cell>
          <cell r="L80">
            <v>10000</v>
          </cell>
          <cell r="M80">
            <v>10000</v>
          </cell>
          <cell r="N80">
            <v>10000</v>
          </cell>
          <cell r="O80">
            <v>10000</v>
          </cell>
          <cell r="P80">
            <v>10000</v>
          </cell>
          <cell r="Q80">
            <v>10000</v>
          </cell>
          <cell r="R80">
            <v>10000</v>
          </cell>
          <cell r="S80">
            <v>70000</v>
          </cell>
          <cell r="T80">
            <v>70000</v>
          </cell>
          <cell r="U80">
            <v>70000</v>
          </cell>
          <cell r="V80">
            <v>0</v>
          </cell>
        </row>
        <row r="81">
          <cell r="C81" t="str">
            <v>LJ63-18798A</v>
          </cell>
          <cell r="L81">
            <v>22000</v>
          </cell>
          <cell r="M81">
            <v>22000</v>
          </cell>
          <cell r="N81">
            <v>22000</v>
          </cell>
          <cell r="O81">
            <v>22000</v>
          </cell>
          <cell r="P81">
            <v>22000</v>
          </cell>
          <cell r="Q81">
            <v>22000</v>
          </cell>
          <cell r="R81">
            <v>22000</v>
          </cell>
          <cell r="S81">
            <v>154000</v>
          </cell>
          <cell r="T81">
            <v>154000</v>
          </cell>
          <cell r="U81">
            <v>154000</v>
          </cell>
          <cell r="V81">
            <v>0</v>
          </cell>
        </row>
        <row r="82">
          <cell r="C82" t="str">
            <v>LJ63-18318A</v>
          </cell>
          <cell r="L82">
            <v>10000</v>
          </cell>
          <cell r="M82">
            <v>10000</v>
          </cell>
          <cell r="N82">
            <v>10000</v>
          </cell>
          <cell r="O82">
            <v>10000</v>
          </cell>
          <cell r="P82">
            <v>10000</v>
          </cell>
          <cell r="Q82">
            <v>10000</v>
          </cell>
          <cell r="R82">
            <v>10000</v>
          </cell>
          <cell r="S82">
            <v>70000</v>
          </cell>
          <cell r="T82">
            <v>70000</v>
          </cell>
          <cell r="U82">
            <v>70000</v>
          </cell>
          <cell r="V82">
            <v>0</v>
          </cell>
        </row>
        <row r="83">
          <cell r="C83" t="str">
            <v>LJ63-18144A</v>
          </cell>
          <cell r="L83">
            <v>20000</v>
          </cell>
          <cell r="M83">
            <v>20000</v>
          </cell>
          <cell r="N83">
            <v>20000</v>
          </cell>
          <cell r="O83">
            <v>20000</v>
          </cell>
          <cell r="P83">
            <v>20000</v>
          </cell>
          <cell r="Q83">
            <v>20000</v>
          </cell>
          <cell r="R83">
            <v>20000</v>
          </cell>
          <cell r="S83">
            <v>140000</v>
          </cell>
          <cell r="T83">
            <v>130000</v>
          </cell>
          <cell r="U83">
            <v>100000</v>
          </cell>
          <cell r="V83">
            <v>0</v>
          </cell>
        </row>
        <row r="84">
          <cell r="C84" t="str">
            <v>LJ63-18662A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</row>
        <row r="85">
          <cell r="C85" t="str">
            <v>LJ63-18666B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</row>
        <row r="86">
          <cell r="C86" t="str">
            <v>LJ63-19215B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</row>
        <row r="87">
          <cell r="C87" t="str">
            <v>LJ63-18665A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</row>
        <row r="88">
          <cell r="C88" t="str">
            <v>LJ63-18667A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</row>
        <row r="89">
          <cell r="C89" t="str">
            <v>LJ63-18663A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</row>
        <row r="90">
          <cell r="C90" t="str">
            <v>LJ63-18648A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13000</v>
          </cell>
          <cell r="V90">
            <v>0</v>
          </cell>
        </row>
        <row r="91">
          <cell r="C91" t="str">
            <v>LJ63-18648B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</row>
        <row r="92">
          <cell r="C92" t="str">
            <v>LJ63-18649A</v>
          </cell>
          <cell r="L92">
            <v>9000</v>
          </cell>
          <cell r="M92">
            <v>9000</v>
          </cell>
          <cell r="N92">
            <v>9000</v>
          </cell>
          <cell r="O92">
            <v>9000</v>
          </cell>
          <cell r="P92">
            <v>9000</v>
          </cell>
          <cell r="Q92">
            <v>9000</v>
          </cell>
          <cell r="R92">
            <v>9000</v>
          </cell>
          <cell r="S92">
            <v>63000</v>
          </cell>
          <cell r="T92">
            <v>9000</v>
          </cell>
          <cell r="U92">
            <v>24000</v>
          </cell>
          <cell r="V92">
            <v>0</v>
          </cell>
        </row>
        <row r="93">
          <cell r="C93" t="str">
            <v>LJ63-18631A</v>
          </cell>
          <cell r="L93">
            <v>28000</v>
          </cell>
          <cell r="M93">
            <v>28000</v>
          </cell>
          <cell r="N93">
            <v>28000</v>
          </cell>
          <cell r="O93">
            <v>28000</v>
          </cell>
          <cell r="P93">
            <v>28000</v>
          </cell>
          <cell r="Q93">
            <v>28000</v>
          </cell>
          <cell r="R93">
            <v>28000</v>
          </cell>
          <cell r="S93">
            <v>196000</v>
          </cell>
          <cell r="T93">
            <v>56000</v>
          </cell>
          <cell r="U93">
            <v>73000</v>
          </cell>
          <cell r="V93">
            <v>0</v>
          </cell>
        </row>
        <row r="94">
          <cell r="C94" t="str">
            <v>LJ63-18644A</v>
          </cell>
          <cell r="L94">
            <v>12000</v>
          </cell>
          <cell r="M94">
            <v>12000</v>
          </cell>
          <cell r="N94">
            <v>12000</v>
          </cell>
          <cell r="O94">
            <v>12000</v>
          </cell>
          <cell r="P94">
            <v>12000</v>
          </cell>
          <cell r="Q94">
            <v>12000</v>
          </cell>
          <cell r="R94">
            <v>12000</v>
          </cell>
          <cell r="S94">
            <v>84000</v>
          </cell>
          <cell r="T94">
            <v>24000</v>
          </cell>
          <cell r="U94">
            <v>21000</v>
          </cell>
          <cell r="V94">
            <v>0</v>
          </cell>
        </row>
        <row r="95">
          <cell r="C95" t="str">
            <v>LJ63-18644A AFTP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</row>
        <row r="96">
          <cell r="C96" t="str">
            <v>LJ63-17642A</v>
          </cell>
          <cell r="L96">
            <v>12000</v>
          </cell>
          <cell r="M96">
            <v>9000</v>
          </cell>
          <cell r="N96">
            <v>12000</v>
          </cell>
          <cell r="O96">
            <v>9000</v>
          </cell>
          <cell r="P96">
            <v>12000</v>
          </cell>
          <cell r="Q96">
            <v>9000</v>
          </cell>
          <cell r="R96">
            <v>12000</v>
          </cell>
          <cell r="S96">
            <v>75000</v>
          </cell>
          <cell r="T96">
            <v>21000</v>
          </cell>
          <cell r="U96">
            <v>75000</v>
          </cell>
          <cell r="V96">
            <v>0</v>
          </cell>
        </row>
        <row r="97">
          <cell r="C97" t="str">
            <v>LJ63-18607A</v>
          </cell>
          <cell r="L97">
            <v>75000</v>
          </cell>
          <cell r="M97">
            <v>75000</v>
          </cell>
          <cell r="N97">
            <v>75000</v>
          </cell>
          <cell r="O97">
            <v>75000</v>
          </cell>
          <cell r="P97">
            <v>69000</v>
          </cell>
          <cell r="Q97">
            <v>69000</v>
          </cell>
          <cell r="R97">
            <v>69000</v>
          </cell>
          <cell r="S97">
            <v>507000</v>
          </cell>
          <cell r="T97">
            <v>483000</v>
          </cell>
          <cell r="U97">
            <v>111000</v>
          </cell>
          <cell r="V97">
            <v>0</v>
          </cell>
        </row>
        <row r="98">
          <cell r="C98" t="str">
            <v>LJ63-18531A</v>
          </cell>
          <cell r="L98">
            <v>105000</v>
          </cell>
          <cell r="M98">
            <v>105000</v>
          </cell>
          <cell r="N98">
            <v>105000</v>
          </cell>
          <cell r="O98">
            <v>105000</v>
          </cell>
          <cell r="P98">
            <v>105000</v>
          </cell>
          <cell r="Q98">
            <v>105000</v>
          </cell>
          <cell r="R98">
            <v>105000</v>
          </cell>
          <cell r="S98">
            <v>735000</v>
          </cell>
          <cell r="T98">
            <v>514500</v>
          </cell>
          <cell r="U98">
            <v>297500</v>
          </cell>
          <cell r="V98">
            <v>0</v>
          </cell>
        </row>
        <row r="99">
          <cell r="C99" t="str">
            <v>LJ63-18964A</v>
          </cell>
          <cell r="L99">
            <v>24000</v>
          </cell>
          <cell r="M99">
            <v>24000</v>
          </cell>
          <cell r="N99">
            <v>24000</v>
          </cell>
          <cell r="O99">
            <v>24000</v>
          </cell>
          <cell r="P99">
            <v>24000</v>
          </cell>
          <cell r="Q99">
            <v>24000</v>
          </cell>
          <cell r="R99">
            <v>24000</v>
          </cell>
          <cell r="S99">
            <v>168000</v>
          </cell>
          <cell r="T99">
            <v>60000</v>
          </cell>
          <cell r="U99">
            <v>36000</v>
          </cell>
          <cell r="V99">
            <v>0</v>
          </cell>
        </row>
        <row r="100">
          <cell r="C100" t="str">
            <v>LJ63-18964C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</row>
        <row r="101">
          <cell r="C101" t="str">
            <v>LJ63-18690A</v>
          </cell>
          <cell r="L101">
            <v>105000</v>
          </cell>
          <cell r="M101">
            <v>105000</v>
          </cell>
          <cell r="N101">
            <v>105000</v>
          </cell>
          <cell r="O101">
            <v>105000</v>
          </cell>
          <cell r="P101">
            <v>105000</v>
          </cell>
          <cell r="Q101">
            <v>105000</v>
          </cell>
          <cell r="R101">
            <v>105000</v>
          </cell>
          <cell r="S101">
            <v>735000</v>
          </cell>
          <cell r="T101">
            <v>514500</v>
          </cell>
          <cell r="U101">
            <v>297500</v>
          </cell>
          <cell r="V101">
            <v>0</v>
          </cell>
        </row>
        <row r="102">
          <cell r="C102" t="str">
            <v>LJ63-18525A</v>
          </cell>
          <cell r="L102">
            <v>24000</v>
          </cell>
          <cell r="M102">
            <v>24000</v>
          </cell>
          <cell r="N102">
            <v>24000</v>
          </cell>
          <cell r="O102">
            <v>24000</v>
          </cell>
          <cell r="P102">
            <v>24000</v>
          </cell>
          <cell r="Q102">
            <v>24000</v>
          </cell>
          <cell r="R102">
            <v>24000</v>
          </cell>
          <cell r="S102">
            <v>168000</v>
          </cell>
          <cell r="T102">
            <v>60000</v>
          </cell>
          <cell r="U102">
            <v>36000</v>
          </cell>
          <cell r="V102">
            <v>0</v>
          </cell>
        </row>
        <row r="103">
          <cell r="C103" t="str">
            <v>LJ63-19418A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</row>
        <row r="104">
          <cell r="C104" t="str">
            <v>LJ63-19417A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</row>
        <row r="105">
          <cell r="C105" t="str">
            <v>LJ63-19534A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</row>
        <row r="106">
          <cell r="C106" t="str">
            <v>LJ63-19534B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</row>
        <row r="107">
          <cell r="C107" t="str">
            <v>LJ63-18800A</v>
          </cell>
          <cell r="L107">
            <v>10000</v>
          </cell>
          <cell r="M107">
            <v>10000</v>
          </cell>
          <cell r="N107">
            <v>10000</v>
          </cell>
          <cell r="O107">
            <v>10000</v>
          </cell>
          <cell r="P107">
            <v>10000</v>
          </cell>
          <cell r="Q107">
            <v>10000</v>
          </cell>
          <cell r="R107">
            <v>10000</v>
          </cell>
          <cell r="S107">
            <v>70000</v>
          </cell>
          <cell r="T107">
            <v>70000</v>
          </cell>
          <cell r="U107">
            <v>20000</v>
          </cell>
          <cell r="V107">
            <v>0</v>
          </cell>
        </row>
        <row r="108">
          <cell r="C108" t="str">
            <v>LJ63-19603A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</row>
        <row r="109">
          <cell r="C109" t="str">
            <v>LJ63-18905A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</row>
        <row r="110">
          <cell r="C110" t="str">
            <v>LJ63-18905B</v>
          </cell>
          <cell r="L110">
            <v>48000</v>
          </cell>
          <cell r="M110">
            <v>48000</v>
          </cell>
          <cell r="N110">
            <v>48000</v>
          </cell>
          <cell r="O110">
            <v>48000</v>
          </cell>
          <cell r="P110">
            <v>48000</v>
          </cell>
          <cell r="Q110">
            <v>48000</v>
          </cell>
          <cell r="R110">
            <v>48000</v>
          </cell>
          <cell r="S110">
            <v>336000</v>
          </cell>
          <cell r="T110">
            <v>348000</v>
          </cell>
          <cell r="U110">
            <v>204000</v>
          </cell>
          <cell r="V110">
            <v>0</v>
          </cell>
        </row>
        <row r="111">
          <cell r="C111" t="str">
            <v>LJ63-18609A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</row>
        <row r="112">
          <cell r="C112" t="str">
            <v>LJ63-19383A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</row>
        <row r="113">
          <cell r="C113" t="str">
            <v>LJ63-19510A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</row>
        <row r="114">
          <cell r="C114" t="str">
            <v>LJ63-19384A</v>
          </cell>
          <cell r="L114">
            <v>10500</v>
          </cell>
          <cell r="M114">
            <v>14000</v>
          </cell>
          <cell r="N114">
            <v>0</v>
          </cell>
          <cell r="O114">
            <v>0</v>
          </cell>
          <cell r="P114">
            <v>0</v>
          </cell>
          <cell r="Q114">
            <v>14000</v>
          </cell>
          <cell r="R114">
            <v>0</v>
          </cell>
          <cell r="S114">
            <v>38500</v>
          </cell>
          <cell r="T114">
            <v>0</v>
          </cell>
          <cell r="U114">
            <v>0</v>
          </cell>
          <cell r="V114">
            <v>0</v>
          </cell>
        </row>
        <row r="115">
          <cell r="C115" t="str">
            <v>LJ63-19391A v1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9000</v>
          </cell>
          <cell r="Q115">
            <v>0</v>
          </cell>
          <cell r="R115">
            <v>0</v>
          </cell>
          <cell r="S115">
            <v>9000</v>
          </cell>
          <cell r="T115">
            <v>0</v>
          </cell>
          <cell r="U115">
            <v>0</v>
          </cell>
          <cell r="V115">
            <v>0</v>
          </cell>
        </row>
        <row r="116">
          <cell r="C116" t="str">
            <v>LJ63-19391A v3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</row>
        <row r="117">
          <cell r="C117" t="str">
            <v>LJ63-19381A</v>
          </cell>
          <cell r="L117">
            <v>0</v>
          </cell>
          <cell r="M117">
            <v>9000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9000</v>
          </cell>
          <cell r="T117">
            <v>0</v>
          </cell>
          <cell r="U117">
            <v>0</v>
          </cell>
          <cell r="V117">
            <v>0</v>
          </cell>
        </row>
        <row r="118">
          <cell r="C118" t="str">
            <v>LJ63-19385A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</row>
        <row r="119">
          <cell r="C119" t="str">
            <v>LJ63-19385B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9000</v>
          </cell>
          <cell r="R119">
            <v>6800</v>
          </cell>
          <cell r="S119">
            <v>15800</v>
          </cell>
          <cell r="T119">
            <v>0</v>
          </cell>
          <cell r="U119">
            <v>0</v>
          </cell>
          <cell r="V119">
            <v>0</v>
          </cell>
        </row>
        <row r="120">
          <cell r="C120" t="str">
            <v>LJ63-19511A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9000</v>
          </cell>
          <cell r="R120">
            <v>9000</v>
          </cell>
          <cell r="S120">
            <v>18000</v>
          </cell>
          <cell r="T120">
            <v>0</v>
          </cell>
          <cell r="U120">
            <v>0</v>
          </cell>
          <cell r="V120">
            <v>0</v>
          </cell>
        </row>
        <row r="121">
          <cell r="C121" t="str">
            <v>LJ63-19387A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9000</v>
          </cell>
          <cell r="R121">
            <v>6800</v>
          </cell>
          <cell r="S121">
            <v>15800</v>
          </cell>
          <cell r="T121">
            <v>0</v>
          </cell>
          <cell r="U121">
            <v>0</v>
          </cell>
          <cell r="V121">
            <v>0</v>
          </cell>
        </row>
        <row r="122">
          <cell r="C122" t="str">
            <v>LJ63-19411A</v>
          </cell>
          <cell r="L122">
            <v>10000</v>
          </cell>
          <cell r="M122">
            <v>10000</v>
          </cell>
          <cell r="N122">
            <v>10000</v>
          </cell>
          <cell r="O122">
            <v>10000</v>
          </cell>
          <cell r="P122">
            <v>10000</v>
          </cell>
          <cell r="Q122">
            <v>10000</v>
          </cell>
          <cell r="R122">
            <v>10000</v>
          </cell>
          <cell r="S122">
            <v>70000</v>
          </cell>
          <cell r="T122">
            <v>70000</v>
          </cell>
          <cell r="U122">
            <v>70000</v>
          </cell>
          <cell r="V122">
            <v>0</v>
          </cell>
        </row>
        <row r="123">
          <cell r="C123" t="str">
            <v>LJ63-19412A</v>
          </cell>
          <cell r="L123">
            <v>10000</v>
          </cell>
          <cell r="M123">
            <v>10000</v>
          </cell>
          <cell r="N123">
            <v>10000</v>
          </cell>
          <cell r="O123">
            <v>10000</v>
          </cell>
          <cell r="P123">
            <v>10000</v>
          </cell>
          <cell r="Q123">
            <v>10000</v>
          </cell>
          <cell r="R123">
            <v>10000</v>
          </cell>
          <cell r="S123">
            <v>70000</v>
          </cell>
          <cell r="T123">
            <v>70000</v>
          </cell>
          <cell r="U123">
            <v>70000</v>
          </cell>
          <cell r="V123">
            <v>0</v>
          </cell>
        </row>
        <row r="124">
          <cell r="C124" t="str">
            <v>LJ63-19533A</v>
          </cell>
          <cell r="L124">
            <v>10000</v>
          </cell>
          <cell r="M124">
            <v>10000</v>
          </cell>
          <cell r="N124">
            <v>10000</v>
          </cell>
          <cell r="O124">
            <v>10000</v>
          </cell>
          <cell r="P124">
            <v>10000</v>
          </cell>
          <cell r="Q124">
            <v>10000</v>
          </cell>
          <cell r="R124">
            <v>10000</v>
          </cell>
          <cell r="S124">
            <v>70000</v>
          </cell>
          <cell r="T124">
            <v>70000</v>
          </cell>
          <cell r="U124">
            <v>70000</v>
          </cell>
          <cell r="V124">
            <v>0</v>
          </cell>
        </row>
        <row r="125">
          <cell r="C125" t="str">
            <v>LJ63-19533B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</row>
        <row r="126">
          <cell r="C126" t="str">
            <v>LJ63-19595A</v>
          </cell>
          <cell r="L126">
            <v>10000</v>
          </cell>
          <cell r="M126">
            <v>10000</v>
          </cell>
          <cell r="N126">
            <v>10000</v>
          </cell>
          <cell r="O126">
            <v>10000</v>
          </cell>
          <cell r="P126">
            <v>10000</v>
          </cell>
          <cell r="Q126">
            <v>10000</v>
          </cell>
          <cell r="R126">
            <v>10000</v>
          </cell>
          <cell r="S126">
            <v>70000</v>
          </cell>
          <cell r="T126">
            <v>70000</v>
          </cell>
          <cell r="U126">
            <v>70000</v>
          </cell>
          <cell r="V126">
            <v>0</v>
          </cell>
        </row>
        <row r="127">
          <cell r="C127" t="str">
            <v>LJ63-19416A</v>
          </cell>
          <cell r="L127">
            <v>10000</v>
          </cell>
          <cell r="M127">
            <v>10000</v>
          </cell>
          <cell r="N127">
            <v>10000</v>
          </cell>
          <cell r="O127">
            <v>10000</v>
          </cell>
          <cell r="P127">
            <v>10000</v>
          </cell>
          <cell r="Q127">
            <v>10000</v>
          </cell>
          <cell r="R127">
            <v>10000</v>
          </cell>
          <cell r="S127">
            <v>70000</v>
          </cell>
          <cell r="T127">
            <v>70000</v>
          </cell>
          <cell r="U127">
            <v>70000</v>
          </cell>
          <cell r="V127">
            <v>0</v>
          </cell>
        </row>
        <row r="128">
          <cell r="C128" t="str">
            <v>LJ63-19075A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</row>
        <row r="129">
          <cell r="C129" t="str">
            <v>LJ63-19075B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</row>
        <row r="130">
          <cell r="C130" t="str">
            <v>LJ63-19285A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</row>
        <row r="131">
          <cell r="C131" t="str">
            <v>LJ63-19285B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</row>
        <row r="132">
          <cell r="C132" t="str">
            <v>LJ63-18933A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</row>
        <row r="133">
          <cell r="C133" t="str">
            <v>LJ63-19076A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</row>
        <row r="134">
          <cell r="C134" t="str">
            <v>LJ63-19076B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</row>
        <row r="135">
          <cell r="C135" t="str">
            <v>LJ63-19074A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</row>
        <row r="136">
          <cell r="C136" t="str">
            <v>LJ63-19077A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</row>
        <row r="137">
          <cell r="C137" t="str">
            <v>LJ63-18946A</v>
          </cell>
          <cell r="L137">
            <v>16000</v>
          </cell>
          <cell r="M137">
            <v>16000</v>
          </cell>
          <cell r="N137">
            <v>16000</v>
          </cell>
          <cell r="O137">
            <v>8000</v>
          </cell>
          <cell r="P137">
            <v>8000</v>
          </cell>
          <cell r="Q137">
            <v>8000</v>
          </cell>
          <cell r="R137">
            <v>16000</v>
          </cell>
          <cell r="S137">
            <v>88000</v>
          </cell>
          <cell r="T137">
            <v>85000</v>
          </cell>
          <cell r="U137">
            <v>61000</v>
          </cell>
          <cell r="V137">
            <v>0</v>
          </cell>
        </row>
        <row r="138">
          <cell r="C138" t="str">
            <v>LJ63-18951A</v>
          </cell>
          <cell r="L138">
            <v>15000</v>
          </cell>
          <cell r="M138">
            <v>15000</v>
          </cell>
          <cell r="N138">
            <v>15000</v>
          </cell>
          <cell r="O138">
            <v>15000</v>
          </cell>
          <cell r="P138">
            <v>0</v>
          </cell>
          <cell r="Q138">
            <v>0</v>
          </cell>
          <cell r="R138">
            <v>0</v>
          </cell>
          <cell r="S138">
            <v>60000</v>
          </cell>
          <cell r="T138">
            <v>105000</v>
          </cell>
          <cell r="U138">
            <v>15000</v>
          </cell>
          <cell r="V138">
            <v>0</v>
          </cell>
        </row>
        <row r="139">
          <cell r="C139" t="str">
            <v>LJ63-18947A</v>
          </cell>
          <cell r="L139">
            <v>9000</v>
          </cell>
          <cell r="M139">
            <v>6000</v>
          </cell>
          <cell r="N139">
            <v>0</v>
          </cell>
          <cell r="O139">
            <v>0</v>
          </cell>
          <cell r="P139">
            <v>0</v>
          </cell>
          <cell r="Q139">
            <v>9000</v>
          </cell>
          <cell r="R139">
            <v>9000</v>
          </cell>
          <cell r="S139">
            <v>33000</v>
          </cell>
          <cell r="T139">
            <v>27000</v>
          </cell>
          <cell r="U139">
            <v>15000</v>
          </cell>
          <cell r="V139">
            <v>0</v>
          </cell>
        </row>
        <row r="140">
          <cell r="C140" t="str">
            <v>LJ63-18948A</v>
          </cell>
          <cell r="L140">
            <v>14000</v>
          </cell>
          <cell r="M140">
            <v>14000</v>
          </cell>
          <cell r="N140">
            <v>14000</v>
          </cell>
          <cell r="O140">
            <v>10500</v>
          </cell>
          <cell r="P140">
            <v>10500</v>
          </cell>
          <cell r="Q140">
            <v>10500</v>
          </cell>
          <cell r="R140">
            <v>10500</v>
          </cell>
          <cell r="S140">
            <v>84000</v>
          </cell>
          <cell r="T140">
            <v>80500</v>
          </cell>
          <cell r="U140">
            <v>56000</v>
          </cell>
          <cell r="V140">
            <v>0</v>
          </cell>
        </row>
        <row r="141">
          <cell r="C141" t="str">
            <v>LJ63-18950A</v>
          </cell>
          <cell r="L141">
            <v>8000</v>
          </cell>
          <cell r="M141">
            <v>8000</v>
          </cell>
          <cell r="N141">
            <v>8000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24000</v>
          </cell>
          <cell r="T141">
            <v>0</v>
          </cell>
          <cell r="U141">
            <v>0</v>
          </cell>
          <cell r="V141">
            <v>0</v>
          </cell>
        </row>
        <row r="142">
          <cell r="C142" t="str">
            <v>LJ63-18950B</v>
          </cell>
          <cell r="L142">
            <v>8000</v>
          </cell>
          <cell r="M142">
            <v>8000</v>
          </cell>
          <cell r="N142">
            <v>8000</v>
          </cell>
          <cell r="O142">
            <v>8000</v>
          </cell>
          <cell r="P142">
            <v>8000</v>
          </cell>
          <cell r="Q142">
            <v>8000</v>
          </cell>
          <cell r="R142">
            <v>16000</v>
          </cell>
          <cell r="S142">
            <v>64000</v>
          </cell>
          <cell r="T142">
            <v>85000</v>
          </cell>
          <cell r="U142">
            <v>61000</v>
          </cell>
          <cell r="V142"/>
        </row>
        <row r="143">
          <cell r="C143" t="str">
            <v>LJ63-19078A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9000</v>
          </cell>
          <cell r="Q143">
            <v>9000</v>
          </cell>
          <cell r="R143">
            <v>12000</v>
          </cell>
          <cell r="S143">
            <v>30000</v>
          </cell>
          <cell r="T143">
            <v>48000</v>
          </cell>
          <cell r="U143">
            <v>54000</v>
          </cell>
          <cell r="V143">
            <v>0</v>
          </cell>
        </row>
        <row r="144">
          <cell r="C144" t="str">
            <v>LJ63-19692A</v>
          </cell>
          <cell r="L144">
            <v>0</v>
          </cell>
          <cell r="M144">
            <v>9000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9000</v>
          </cell>
          <cell r="T144">
            <v>0</v>
          </cell>
          <cell r="U144">
            <v>0</v>
          </cell>
          <cell r="V144">
            <v>0</v>
          </cell>
        </row>
        <row r="145">
          <cell r="C145" t="str">
            <v>LJ63-19694A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</row>
        <row r="146">
          <cell r="C146" t="str">
            <v>LJ63-19617A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</row>
        <row r="147">
          <cell r="C147" t="str">
            <v>LJ63-19615A</v>
          </cell>
          <cell r="L147">
            <v>4000</v>
          </cell>
          <cell r="M147">
            <v>4000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8000</v>
          </cell>
          <cell r="T147">
            <v>0</v>
          </cell>
          <cell r="U147">
            <v>0</v>
          </cell>
          <cell r="V147">
            <v>0</v>
          </cell>
        </row>
        <row r="148">
          <cell r="C148" t="str">
            <v>LJ63-19616A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</row>
        <row r="149">
          <cell r="C149" t="str">
            <v>LJ63-19618A</v>
          </cell>
          <cell r="L149">
            <v>4000</v>
          </cell>
          <cell r="M149">
            <v>5000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9000</v>
          </cell>
          <cell r="T149">
            <v>0</v>
          </cell>
          <cell r="U149">
            <v>0</v>
          </cell>
          <cell r="V149">
            <v>0</v>
          </cell>
        </row>
        <row r="150">
          <cell r="C150" t="str">
            <v>LJ63-19635A</v>
          </cell>
          <cell r="L150">
            <v>54000</v>
          </cell>
          <cell r="M150">
            <v>60000</v>
          </cell>
          <cell r="N150">
            <v>60000</v>
          </cell>
          <cell r="O150">
            <v>60000</v>
          </cell>
          <cell r="P150">
            <v>60000</v>
          </cell>
          <cell r="Q150">
            <v>60000</v>
          </cell>
          <cell r="R150">
            <v>60000</v>
          </cell>
          <cell r="S150">
            <v>420000</v>
          </cell>
          <cell r="T150">
            <v>405000</v>
          </cell>
          <cell r="U150"/>
          <cell r="V150">
            <v>0</v>
          </cell>
        </row>
        <row r="151">
          <cell r="C151" t="str">
            <v>LJ63-19682A</v>
          </cell>
          <cell r="L151">
            <v>45000</v>
          </cell>
          <cell r="M151">
            <v>60000</v>
          </cell>
          <cell r="N151">
            <v>60000</v>
          </cell>
          <cell r="O151">
            <v>60000</v>
          </cell>
          <cell r="P151">
            <v>60000</v>
          </cell>
          <cell r="Q151">
            <v>60000</v>
          </cell>
          <cell r="R151">
            <v>60000</v>
          </cell>
          <cell r="S151">
            <v>405000</v>
          </cell>
          <cell r="T151">
            <v>405000</v>
          </cell>
          <cell r="U151"/>
          <cell r="V151">
            <v>0</v>
          </cell>
        </row>
        <row r="152">
          <cell r="C152" t="str">
            <v>LJ63-19683A</v>
          </cell>
          <cell r="L152">
            <v>45000</v>
          </cell>
          <cell r="M152">
            <v>60000</v>
          </cell>
          <cell r="N152">
            <v>60000</v>
          </cell>
          <cell r="O152">
            <v>60000</v>
          </cell>
          <cell r="P152">
            <v>60000</v>
          </cell>
          <cell r="Q152">
            <v>60000</v>
          </cell>
          <cell r="R152">
            <v>60000</v>
          </cell>
          <cell r="S152">
            <v>405000</v>
          </cell>
          <cell r="T152">
            <v>405000</v>
          </cell>
          <cell r="U152"/>
          <cell r="V152">
            <v>0</v>
          </cell>
        </row>
        <row r="153">
          <cell r="C153" t="str">
            <v>LJ63-19680A</v>
          </cell>
          <cell r="L153">
            <v>45000</v>
          </cell>
          <cell r="M153">
            <v>60000</v>
          </cell>
          <cell r="N153">
            <v>60000</v>
          </cell>
          <cell r="O153">
            <v>60000</v>
          </cell>
          <cell r="P153">
            <v>60000</v>
          </cell>
          <cell r="Q153">
            <v>60000</v>
          </cell>
          <cell r="R153">
            <v>60000</v>
          </cell>
          <cell r="S153">
            <v>405000</v>
          </cell>
          <cell r="T153">
            <v>405000</v>
          </cell>
          <cell r="U153"/>
          <cell r="V153">
            <v>0</v>
          </cell>
        </row>
        <row r="154">
          <cell r="C154" t="str">
            <v>LJ63-19634A</v>
          </cell>
          <cell r="L154">
            <v>54000</v>
          </cell>
          <cell r="M154">
            <v>67500</v>
          </cell>
          <cell r="N154">
            <v>81000</v>
          </cell>
          <cell r="O154">
            <v>54000</v>
          </cell>
          <cell r="P154">
            <v>54000</v>
          </cell>
          <cell r="Q154">
            <v>67500</v>
          </cell>
          <cell r="R154">
            <v>67500</v>
          </cell>
          <cell r="S154">
            <v>445500</v>
          </cell>
          <cell r="T154">
            <v>418500</v>
          </cell>
          <cell r="U154"/>
          <cell r="V154">
            <v>0</v>
          </cell>
        </row>
        <row r="155">
          <cell r="C155" t="str">
            <v>LJ63-19789A</v>
          </cell>
          <cell r="L155">
            <v>45000</v>
          </cell>
          <cell r="M155">
            <v>120000</v>
          </cell>
          <cell r="N155">
            <v>120000</v>
          </cell>
          <cell r="O155">
            <v>60000</v>
          </cell>
          <cell r="P155">
            <v>60000</v>
          </cell>
          <cell r="Q155">
            <v>70000</v>
          </cell>
          <cell r="R155">
            <v>70000</v>
          </cell>
          <cell r="S155">
            <v>425000</v>
          </cell>
          <cell r="T155">
            <v>440000</v>
          </cell>
          <cell r="U155"/>
          <cell r="V155">
            <v>0</v>
          </cell>
        </row>
        <row r="156">
          <cell r="C156" t="str">
            <v>LJ63-19633A</v>
          </cell>
          <cell r="L156">
            <v>60000</v>
          </cell>
          <cell r="M156">
            <v>60000</v>
          </cell>
          <cell r="N156">
            <v>60000</v>
          </cell>
          <cell r="O156">
            <v>60000</v>
          </cell>
          <cell r="P156">
            <v>60000</v>
          </cell>
          <cell r="Q156">
            <v>60000</v>
          </cell>
          <cell r="R156">
            <v>75000</v>
          </cell>
          <cell r="S156">
            <v>435000</v>
          </cell>
          <cell r="T156">
            <v>435000</v>
          </cell>
          <cell r="U156"/>
          <cell r="V156">
            <v>0</v>
          </cell>
        </row>
        <row r="157">
          <cell r="C157" t="str">
            <v>LJ63-19668A</v>
          </cell>
          <cell r="L157">
            <v>60000</v>
          </cell>
          <cell r="M157">
            <v>60000</v>
          </cell>
          <cell r="N157">
            <v>60000</v>
          </cell>
          <cell r="O157">
            <v>60000</v>
          </cell>
          <cell r="P157">
            <v>60000</v>
          </cell>
          <cell r="Q157">
            <v>60000</v>
          </cell>
          <cell r="R157">
            <v>72000</v>
          </cell>
          <cell r="S157">
            <v>432000</v>
          </cell>
          <cell r="T157">
            <v>444000</v>
          </cell>
          <cell r="U157"/>
          <cell r="V157">
            <v>0</v>
          </cell>
        </row>
        <row r="158">
          <cell r="C158" t="str">
            <v>LJ63-19609A</v>
          </cell>
          <cell r="L158">
            <v>32000</v>
          </cell>
          <cell r="M158">
            <v>32000</v>
          </cell>
          <cell r="N158">
            <v>32000</v>
          </cell>
          <cell r="O158">
            <v>32000</v>
          </cell>
          <cell r="P158">
            <v>48000</v>
          </cell>
          <cell r="Q158">
            <v>32000</v>
          </cell>
          <cell r="R158">
            <v>48000</v>
          </cell>
          <cell r="S158">
            <v>256000</v>
          </cell>
          <cell r="T158">
            <v>256000</v>
          </cell>
          <cell r="U158"/>
          <cell r="V158">
            <v>0</v>
          </cell>
        </row>
        <row r="159">
          <cell r="C159" t="str">
            <v>LJ63-19610A</v>
          </cell>
          <cell r="L159">
            <v>45000</v>
          </cell>
          <cell r="M159">
            <v>30000</v>
          </cell>
          <cell r="N159">
            <v>45000</v>
          </cell>
          <cell r="O159">
            <v>30000</v>
          </cell>
          <cell r="P159">
            <v>45000</v>
          </cell>
          <cell r="Q159">
            <v>30000</v>
          </cell>
          <cell r="R159">
            <v>45000</v>
          </cell>
          <cell r="S159">
            <v>270000</v>
          </cell>
          <cell r="T159">
            <v>255000</v>
          </cell>
          <cell r="U159"/>
          <cell r="V159">
            <v>0</v>
          </cell>
        </row>
        <row r="160">
          <cell r="C160" t="str">
            <v>LJ63-19611A</v>
          </cell>
          <cell r="L160">
            <v>50000</v>
          </cell>
          <cell r="M160">
            <v>40000</v>
          </cell>
          <cell r="N160">
            <v>50000</v>
          </cell>
          <cell r="O160">
            <v>30000</v>
          </cell>
          <cell r="P160">
            <v>30000</v>
          </cell>
          <cell r="Q160">
            <v>30000</v>
          </cell>
          <cell r="R160">
            <v>40000</v>
          </cell>
          <cell r="S160">
            <v>270000</v>
          </cell>
          <cell r="T160">
            <v>250000</v>
          </cell>
          <cell r="U160"/>
          <cell r="V160">
            <v>0</v>
          </cell>
        </row>
        <row r="161">
          <cell r="C161" t="str">
            <v>LJ63-18024A</v>
          </cell>
          <cell r="L161">
            <v>0</v>
          </cell>
          <cell r="M161">
            <v>0</v>
          </cell>
          <cell r="N161">
            <v>0</v>
          </cell>
          <cell r="O161">
            <v>11500</v>
          </cell>
          <cell r="P161">
            <v>0</v>
          </cell>
          <cell r="Q161">
            <v>0</v>
          </cell>
          <cell r="R161">
            <v>0</v>
          </cell>
          <cell r="S161">
            <v>11500</v>
          </cell>
          <cell r="T161">
            <v>11500</v>
          </cell>
          <cell r="U161"/>
          <cell r="V161">
            <v>0</v>
          </cell>
        </row>
        <row r="162">
          <cell r="C162" t="str">
            <v>LJ63-18675A</v>
          </cell>
          <cell r="L162">
            <v>0</v>
          </cell>
          <cell r="M162">
            <v>0</v>
          </cell>
          <cell r="N162">
            <v>3500</v>
          </cell>
          <cell r="O162">
            <v>0</v>
          </cell>
          <cell r="P162">
            <v>0</v>
          </cell>
          <cell r="Q162">
            <v>0</v>
          </cell>
          <cell r="R162">
            <v>3500</v>
          </cell>
          <cell r="S162">
            <v>7000</v>
          </cell>
          <cell r="T162">
            <v>21000</v>
          </cell>
          <cell r="U162"/>
          <cell r="V162">
            <v>0</v>
          </cell>
        </row>
        <row r="163">
          <cell r="C163" t="str">
            <v>LJ63-17935A</v>
          </cell>
          <cell r="L163">
            <v>15000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15000</v>
          </cell>
          <cell r="T163">
            <v>15000</v>
          </cell>
          <cell r="U163"/>
          <cell r="V163">
            <v>0</v>
          </cell>
        </row>
        <row r="164">
          <cell r="C164" t="str">
            <v>LJ63-17813A</v>
          </cell>
          <cell r="L164">
            <v>11500</v>
          </cell>
          <cell r="M164">
            <v>11500</v>
          </cell>
          <cell r="N164">
            <v>0</v>
          </cell>
          <cell r="O164">
            <v>11500</v>
          </cell>
          <cell r="P164">
            <v>0</v>
          </cell>
          <cell r="Q164">
            <v>11500</v>
          </cell>
          <cell r="R164">
            <v>0</v>
          </cell>
          <cell r="S164">
            <v>34500</v>
          </cell>
          <cell r="T164">
            <v>11500</v>
          </cell>
          <cell r="U164"/>
          <cell r="V164">
            <v>0</v>
          </cell>
        </row>
        <row r="165">
          <cell r="C165" t="str">
            <v>LJ63-18674A</v>
          </cell>
          <cell r="L165">
            <v>9600</v>
          </cell>
          <cell r="M165">
            <v>6400</v>
          </cell>
          <cell r="N165">
            <v>9600</v>
          </cell>
          <cell r="O165">
            <v>6400</v>
          </cell>
          <cell r="P165">
            <v>9600</v>
          </cell>
          <cell r="Q165">
            <v>6400</v>
          </cell>
          <cell r="R165">
            <v>6400</v>
          </cell>
          <cell r="S165">
            <v>51200</v>
          </cell>
          <cell r="T165">
            <v>9600</v>
          </cell>
          <cell r="U165"/>
          <cell r="V165">
            <v>0</v>
          </cell>
        </row>
        <row r="166">
          <cell r="C166" t="str">
            <v>LJ63-17836A</v>
          </cell>
          <cell r="L166">
            <v>15000</v>
          </cell>
          <cell r="M166">
            <v>15000</v>
          </cell>
          <cell r="N166">
            <v>0</v>
          </cell>
          <cell r="O166">
            <v>15000</v>
          </cell>
          <cell r="P166">
            <v>0</v>
          </cell>
          <cell r="Q166">
            <v>0</v>
          </cell>
          <cell r="R166">
            <v>15000</v>
          </cell>
          <cell r="S166">
            <v>45000</v>
          </cell>
          <cell r="T166">
            <v>15000</v>
          </cell>
          <cell r="U166"/>
          <cell r="V166">
            <v>0</v>
          </cell>
        </row>
        <row r="167">
          <cell r="C167" t="str">
            <v>LJ63-16147A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11500</v>
          </cell>
          <cell r="R167">
            <v>0</v>
          </cell>
          <cell r="S167">
            <v>23000</v>
          </cell>
          <cell r="T167">
            <v>0</v>
          </cell>
          <cell r="U167"/>
          <cell r="V167">
            <v>0</v>
          </cell>
        </row>
        <row r="168">
          <cell r="C168" t="str">
            <v>LJ63-18680A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/>
          <cell r="V168">
            <v>0</v>
          </cell>
        </row>
        <row r="169">
          <cell r="C169" t="str">
            <v>LJ63-16286A</v>
          </cell>
          <cell r="L169">
            <v>0</v>
          </cell>
          <cell r="M169">
            <v>19000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19000</v>
          </cell>
          <cell r="T169">
            <v>0</v>
          </cell>
          <cell r="U169"/>
          <cell r="V169">
            <v>0</v>
          </cell>
        </row>
        <row r="170">
          <cell r="C170" t="str">
            <v>LJ63-16146A</v>
          </cell>
          <cell r="L170">
            <v>0</v>
          </cell>
          <cell r="M170">
            <v>3100</v>
          </cell>
          <cell r="N170">
            <v>3100</v>
          </cell>
          <cell r="O170">
            <v>0</v>
          </cell>
          <cell r="P170">
            <v>3100</v>
          </cell>
          <cell r="Q170">
            <v>0</v>
          </cell>
          <cell r="R170">
            <v>0</v>
          </cell>
          <cell r="S170">
            <v>12400</v>
          </cell>
          <cell r="T170">
            <v>3100</v>
          </cell>
          <cell r="U170"/>
          <cell r="V170">
            <v>0</v>
          </cell>
        </row>
        <row r="171">
          <cell r="C171" t="str">
            <v>LJ63-16385A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/>
          <cell r="V171">
            <v>0</v>
          </cell>
        </row>
        <row r="172">
          <cell r="C172" t="str">
            <v>LJ63-18679A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/>
          <cell r="V172">
            <v>0</v>
          </cell>
        </row>
        <row r="173">
          <cell r="C173" t="str">
            <v>LJ63-16386A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/>
          <cell r="V173">
            <v>0</v>
          </cell>
        </row>
        <row r="174">
          <cell r="C174" t="str">
            <v>Q130-003379</v>
          </cell>
          <cell r="L174"/>
          <cell r="M174"/>
          <cell r="N174"/>
          <cell r="O174"/>
          <cell r="P174"/>
          <cell r="Q174"/>
          <cell r="R174"/>
          <cell r="S174"/>
          <cell r="T174"/>
          <cell r="U174"/>
          <cell r="V174">
            <v>0</v>
          </cell>
        </row>
        <row r="175">
          <cell r="C175" t="str">
            <v>Q130-003378</v>
          </cell>
          <cell r="L175"/>
          <cell r="M175"/>
          <cell r="N175"/>
          <cell r="O175"/>
          <cell r="P175"/>
          <cell r="Q175"/>
          <cell r="R175"/>
          <cell r="S175"/>
          <cell r="T175"/>
          <cell r="U175"/>
          <cell r="V175">
            <v>0</v>
          </cell>
        </row>
        <row r="176">
          <cell r="C176" t="str">
            <v>Q310-678042</v>
          </cell>
          <cell r="L176"/>
          <cell r="M176"/>
          <cell r="N176"/>
          <cell r="O176"/>
          <cell r="P176"/>
          <cell r="Q176"/>
          <cell r="R176"/>
          <cell r="S176"/>
          <cell r="T176"/>
          <cell r="U176"/>
          <cell r="V176" t="e">
            <v>#REF!</v>
          </cell>
        </row>
        <row r="177">
          <cell r="C177" t="str">
            <v>Q310-670869</v>
          </cell>
          <cell r="L177"/>
          <cell r="M177"/>
          <cell r="N177"/>
          <cell r="O177"/>
          <cell r="P177"/>
          <cell r="Q177"/>
          <cell r="R177"/>
          <cell r="S177"/>
          <cell r="T177"/>
          <cell r="U177"/>
          <cell r="V177" t="e">
            <v>#REF!</v>
          </cell>
        </row>
        <row r="178">
          <cell r="C178" t="str">
            <v>Q310-505920</v>
          </cell>
          <cell r="L178"/>
          <cell r="M178"/>
          <cell r="N178"/>
          <cell r="O178"/>
          <cell r="P178"/>
          <cell r="Q178"/>
          <cell r="R178"/>
          <cell r="S178"/>
          <cell r="T178"/>
          <cell r="U178"/>
          <cell r="V178" t="e">
            <v>#REF!</v>
          </cell>
        </row>
        <row r="179">
          <cell r="C179" t="str">
            <v>Q310-459215</v>
          </cell>
          <cell r="L179"/>
          <cell r="M179"/>
          <cell r="N179"/>
          <cell r="O179"/>
          <cell r="P179"/>
          <cell r="Q179"/>
          <cell r="R179"/>
          <cell r="S179"/>
          <cell r="T179"/>
          <cell r="U179"/>
          <cell r="V179" t="e">
            <v>#REF!</v>
          </cell>
        </row>
        <row r="180">
          <cell r="C180" t="str">
            <v>Q310-459220</v>
          </cell>
          <cell r="L180"/>
          <cell r="M180"/>
          <cell r="N180"/>
          <cell r="O180"/>
          <cell r="P180"/>
          <cell r="Q180"/>
          <cell r="R180"/>
          <cell r="S180"/>
          <cell r="T180"/>
          <cell r="U180"/>
          <cell r="V180" t="e">
            <v>#REF!</v>
          </cell>
        </row>
        <row r="181">
          <cell r="C181" t="str">
            <v>Q300-015415</v>
          </cell>
          <cell r="L181"/>
          <cell r="M181"/>
          <cell r="N181"/>
          <cell r="O181"/>
          <cell r="P181"/>
          <cell r="Q181"/>
          <cell r="R181"/>
          <cell r="S181"/>
          <cell r="T181"/>
          <cell r="U181"/>
          <cell r="V181" t="e">
            <v>#REF!</v>
          </cell>
        </row>
        <row r="182">
          <cell r="C182" t="str">
            <v>Q300-016399</v>
          </cell>
          <cell r="L182"/>
          <cell r="M182"/>
          <cell r="N182"/>
          <cell r="O182"/>
          <cell r="P182"/>
          <cell r="Q182"/>
          <cell r="R182"/>
          <cell r="S182"/>
          <cell r="T182"/>
          <cell r="U182"/>
          <cell r="V182" t="e">
            <v>#REF!</v>
          </cell>
        </row>
        <row r="183">
          <cell r="C183" t="str">
            <v>Q300-015272</v>
          </cell>
          <cell r="L183"/>
          <cell r="M183"/>
          <cell r="N183"/>
          <cell r="O183"/>
          <cell r="P183"/>
          <cell r="Q183"/>
          <cell r="R183"/>
          <cell r="S183"/>
          <cell r="T183"/>
          <cell r="U183"/>
          <cell r="V183">
            <v>36000</v>
          </cell>
        </row>
        <row r="184">
          <cell r="C184" t="str">
            <v>Q310-808896</v>
          </cell>
          <cell r="L184"/>
          <cell r="M184"/>
          <cell r="N184"/>
          <cell r="O184"/>
          <cell r="P184"/>
          <cell r="Q184"/>
          <cell r="R184"/>
          <cell r="S184"/>
          <cell r="T184"/>
          <cell r="U184"/>
          <cell r="V184">
            <v>18000</v>
          </cell>
        </row>
        <row r="185">
          <cell r="C185" t="str">
            <v>Q300-016398</v>
          </cell>
          <cell r="L185"/>
          <cell r="M185"/>
          <cell r="N185"/>
          <cell r="O185"/>
          <cell r="P185"/>
          <cell r="Q185"/>
          <cell r="R185"/>
          <cell r="S185"/>
          <cell r="T185"/>
          <cell r="U185"/>
          <cell r="V185">
            <v>30000</v>
          </cell>
        </row>
        <row r="186">
          <cell r="C186" t="str">
            <v>Q300-016186</v>
          </cell>
          <cell r="L186"/>
          <cell r="M186"/>
          <cell r="N186"/>
          <cell r="O186"/>
          <cell r="P186"/>
          <cell r="Q186"/>
          <cell r="R186"/>
          <cell r="S186"/>
          <cell r="T186"/>
          <cell r="U186"/>
          <cell r="V186">
            <v>36000</v>
          </cell>
        </row>
        <row r="187">
          <cell r="C187" t="str">
            <v>Q130-003296</v>
          </cell>
          <cell r="L187"/>
          <cell r="M187"/>
          <cell r="N187"/>
          <cell r="O187"/>
          <cell r="P187"/>
          <cell r="Q187"/>
          <cell r="R187"/>
          <cell r="S187"/>
          <cell r="T187"/>
          <cell r="U187"/>
          <cell r="V187" t="e">
            <v>#REF!</v>
          </cell>
        </row>
        <row r="188">
          <cell r="C188" t="str">
            <v>Q470-008557</v>
          </cell>
          <cell r="L188"/>
          <cell r="M188"/>
          <cell r="N188"/>
          <cell r="O188"/>
          <cell r="P188"/>
          <cell r="Q188"/>
          <cell r="R188"/>
          <cell r="S188"/>
          <cell r="T188"/>
          <cell r="U188"/>
          <cell r="V188" t="e">
            <v>#REF!</v>
          </cell>
        </row>
        <row r="189">
          <cell r="C189" t="str">
            <v>Q470-008546</v>
          </cell>
          <cell r="L189"/>
          <cell r="M189"/>
          <cell r="N189"/>
          <cell r="O189"/>
          <cell r="P189"/>
          <cell r="Q189"/>
          <cell r="R189"/>
          <cell r="S189"/>
          <cell r="T189"/>
          <cell r="U189"/>
          <cell r="V189" t="e">
            <v>#REF!</v>
          </cell>
        </row>
        <row r="190">
          <cell r="C190" t="str">
            <v>Q470-008547</v>
          </cell>
          <cell r="L190"/>
          <cell r="M190"/>
          <cell r="N190"/>
          <cell r="O190"/>
          <cell r="P190"/>
          <cell r="Q190"/>
          <cell r="R190"/>
          <cell r="S190"/>
          <cell r="T190"/>
          <cell r="U190"/>
          <cell r="V190" t="e">
            <v>#REF!</v>
          </cell>
        </row>
        <row r="191">
          <cell r="C191" t="str">
            <v>Q470-008548</v>
          </cell>
          <cell r="L191"/>
          <cell r="M191"/>
          <cell r="N191"/>
          <cell r="O191"/>
          <cell r="P191"/>
          <cell r="Q191"/>
          <cell r="R191"/>
          <cell r="S191"/>
          <cell r="T191"/>
          <cell r="U191"/>
          <cell r="V191" t="e">
            <v>#REF!</v>
          </cell>
        </row>
        <row r="192">
          <cell r="C192" t="str">
            <v>Q470-008666</v>
          </cell>
          <cell r="L192"/>
          <cell r="M192"/>
          <cell r="N192"/>
          <cell r="O192"/>
          <cell r="P192"/>
          <cell r="Q192"/>
          <cell r="R192"/>
          <cell r="S192"/>
          <cell r="T192"/>
          <cell r="U192"/>
          <cell r="V192" t="e">
            <v>#REF!</v>
          </cell>
        </row>
        <row r="193">
          <cell r="C193" t="str">
            <v>Q470-008667</v>
          </cell>
          <cell r="L193"/>
          <cell r="M193"/>
          <cell r="N193"/>
          <cell r="O193"/>
          <cell r="P193"/>
          <cell r="Q193"/>
          <cell r="R193"/>
          <cell r="S193"/>
          <cell r="T193"/>
          <cell r="U193"/>
          <cell r="V193" t="e">
            <v>#REF!</v>
          </cell>
        </row>
        <row r="194">
          <cell r="C194" t="str">
            <v>SSDT1</v>
          </cell>
          <cell r="L194"/>
          <cell r="M194"/>
          <cell r="N194"/>
          <cell r="O194"/>
          <cell r="P194"/>
          <cell r="Q194"/>
          <cell r="R194"/>
          <cell r="S194"/>
          <cell r="T194"/>
          <cell r="U194">
            <v>21000</v>
          </cell>
          <cell r="V194" t="e">
            <v>#REF!</v>
          </cell>
        </row>
        <row r="195">
          <cell r="C195" t="str">
            <v>CSDT1</v>
          </cell>
          <cell r="L195"/>
          <cell r="M195"/>
          <cell r="N195"/>
          <cell r="O195"/>
          <cell r="P195"/>
          <cell r="Q195"/>
          <cell r="R195"/>
          <cell r="S195"/>
          <cell r="T195"/>
          <cell r="U195">
            <v>21000</v>
          </cell>
          <cell r="V195" t="e">
            <v>#REF!</v>
          </cell>
        </row>
        <row r="196">
          <cell r="C196" t="str">
            <v>5210000174-SSDT1</v>
          </cell>
          <cell r="L196"/>
          <cell r="M196"/>
          <cell r="N196"/>
          <cell r="O196"/>
          <cell r="P196"/>
          <cell r="Q196"/>
          <cell r="R196"/>
          <cell r="S196"/>
          <cell r="T196">
            <v>10000</v>
          </cell>
          <cell r="U196">
            <v>10000</v>
          </cell>
          <cell r="V196" t="e">
            <v>#REF!</v>
          </cell>
        </row>
        <row r="197">
          <cell r="C197" t="str">
            <v>5210000173-CSDT1</v>
          </cell>
          <cell r="L197"/>
          <cell r="M197"/>
          <cell r="N197"/>
          <cell r="O197"/>
          <cell r="P197"/>
          <cell r="Q197"/>
          <cell r="R197"/>
          <cell r="S197"/>
          <cell r="T197">
            <v>10000</v>
          </cell>
          <cell r="U197">
            <v>10000</v>
          </cell>
          <cell r="V197" t="e">
            <v>#REF!</v>
          </cell>
        </row>
        <row r="198">
          <cell r="C198" t="str">
            <v>5210000223-CSDT1</v>
          </cell>
          <cell r="L198">
            <v>30000</v>
          </cell>
          <cell r="M198">
            <v>36017</v>
          </cell>
          <cell r="N198"/>
          <cell r="O198"/>
          <cell r="P198"/>
          <cell r="Q198"/>
          <cell r="R198"/>
          <cell r="S198">
            <v>66017</v>
          </cell>
          <cell r="T198">
            <v>100000</v>
          </cell>
          <cell r="U198"/>
          <cell r="V198">
            <v>30000</v>
          </cell>
        </row>
        <row r="199">
          <cell r="C199">
            <v>5210000263</v>
          </cell>
          <cell r="L199">
            <v>82000</v>
          </cell>
          <cell r="M199">
            <v>45000</v>
          </cell>
          <cell r="N199">
            <v>45000</v>
          </cell>
          <cell r="O199">
            <v>45000</v>
          </cell>
          <cell r="P199">
            <v>20000</v>
          </cell>
          <cell r="Q199">
            <v>20000</v>
          </cell>
          <cell r="R199">
            <v>20000</v>
          </cell>
          <cell r="S199">
            <v>277000</v>
          </cell>
          <cell r="T199">
            <v>120000</v>
          </cell>
          <cell r="U199">
            <v>120000</v>
          </cell>
          <cell r="V199" t="e">
            <v>#REF!</v>
          </cell>
        </row>
        <row r="200">
          <cell r="C200" t="str">
            <v>MA111218029</v>
          </cell>
          <cell r="L200"/>
          <cell r="M200"/>
          <cell r="N200"/>
          <cell r="O200"/>
          <cell r="P200"/>
          <cell r="Q200"/>
          <cell r="R200"/>
          <cell r="S200"/>
          <cell r="T200"/>
          <cell r="U200"/>
          <cell r="V200" t="e">
            <v>#REF!</v>
          </cell>
        </row>
        <row r="201">
          <cell r="C201" t="str">
            <v>Q310-690815</v>
          </cell>
          <cell r="L201"/>
          <cell r="M201"/>
          <cell r="N201"/>
          <cell r="O201"/>
          <cell r="P201"/>
          <cell r="Q201"/>
          <cell r="R201"/>
          <cell r="S201"/>
          <cell r="T201"/>
          <cell r="U201"/>
          <cell r="V201" t="e">
            <v>#REF!</v>
          </cell>
        </row>
        <row r="202">
          <cell r="C202" t="str">
            <v>Q310-690732</v>
          </cell>
          <cell r="L202"/>
          <cell r="M202"/>
          <cell r="N202"/>
          <cell r="O202"/>
          <cell r="P202"/>
          <cell r="Q202"/>
          <cell r="R202"/>
          <cell r="S202"/>
          <cell r="T202"/>
          <cell r="U202"/>
          <cell r="V202" t="e">
            <v>#REF!</v>
          </cell>
        </row>
        <row r="203">
          <cell r="C203" t="str">
            <v>Q310-712671</v>
          </cell>
          <cell r="L203"/>
          <cell r="M203"/>
          <cell r="N203"/>
          <cell r="O203"/>
          <cell r="P203"/>
          <cell r="Q203"/>
          <cell r="R203"/>
          <cell r="S203"/>
          <cell r="T203"/>
          <cell r="U203"/>
          <cell r="V203" t="e">
            <v>#REF!</v>
          </cell>
        </row>
        <row r="204">
          <cell r="C204" t="str">
            <v>GH02-20237A</v>
          </cell>
          <cell r="L204">
            <v>15000</v>
          </cell>
          <cell r="M204">
            <v>15000</v>
          </cell>
          <cell r="N204">
            <v>15000</v>
          </cell>
          <cell r="O204">
            <v>15000</v>
          </cell>
          <cell r="P204">
            <v>15000</v>
          </cell>
          <cell r="Q204"/>
          <cell r="R204"/>
          <cell r="S204">
            <v>75000</v>
          </cell>
          <cell r="T204">
            <v>30000</v>
          </cell>
          <cell r="U204"/>
          <cell r="V204" t="e">
            <v>#REF!</v>
          </cell>
        </row>
        <row r="205">
          <cell r="C205" t="str">
            <v>GH81-19483A
(SS20-00055A)</v>
          </cell>
          <cell r="L205">
            <v>15000</v>
          </cell>
          <cell r="M205">
            <v>20000</v>
          </cell>
          <cell r="N205"/>
          <cell r="O205"/>
          <cell r="P205"/>
          <cell r="Q205"/>
          <cell r="R205"/>
          <cell r="S205">
            <v>35000</v>
          </cell>
          <cell r="T205"/>
          <cell r="U205"/>
          <cell r="V205" t="e">
            <v>#REF!</v>
          </cell>
        </row>
        <row r="206">
          <cell r="C206" t="str">
            <v>GH02-20580A</v>
          </cell>
          <cell r="L206">
            <v>15000</v>
          </cell>
          <cell r="M206">
            <v>43459</v>
          </cell>
          <cell r="N206">
            <v>15000</v>
          </cell>
          <cell r="O206">
            <v>15000</v>
          </cell>
          <cell r="P206">
            <v>21700</v>
          </cell>
          <cell r="Q206"/>
          <cell r="R206"/>
          <cell r="S206">
            <v>110159</v>
          </cell>
          <cell r="T206">
            <v>35000</v>
          </cell>
          <cell r="U206"/>
          <cell r="V206" t="e">
            <v>#REF!</v>
          </cell>
        </row>
        <row r="207">
          <cell r="C207" t="str">
            <v>GH02-21206A</v>
          </cell>
          <cell r="L207"/>
          <cell r="M207"/>
          <cell r="N207"/>
          <cell r="O207"/>
          <cell r="P207"/>
          <cell r="Q207"/>
          <cell r="R207"/>
          <cell r="S207"/>
          <cell r="T207">
            <v>50000</v>
          </cell>
          <cell r="U207"/>
          <cell r="V207" t="e">
            <v>#REF!</v>
          </cell>
        </row>
        <row r="208">
          <cell r="C208" t="str">
            <v>GH63-18993A</v>
          </cell>
          <cell r="L208"/>
          <cell r="M208"/>
          <cell r="N208"/>
          <cell r="O208"/>
          <cell r="P208"/>
          <cell r="Q208"/>
          <cell r="R208"/>
          <cell r="S208"/>
          <cell r="T208"/>
          <cell r="U208"/>
          <cell r="V208" t="e">
            <v>#REF!</v>
          </cell>
        </row>
        <row r="209">
          <cell r="C209" t="str">
            <v>GH81-18116A</v>
          </cell>
          <cell r="L209"/>
          <cell r="M209"/>
          <cell r="N209"/>
          <cell r="O209"/>
          <cell r="P209"/>
          <cell r="Q209"/>
          <cell r="R209"/>
          <cell r="S209"/>
          <cell r="T209"/>
          <cell r="U209"/>
          <cell r="V209" t="e">
            <v>#REF!</v>
          </cell>
        </row>
        <row r="210">
          <cell r="C210" t="str">
            <v>GH81-15950A
(LJ63-16465A)</v>
          </cell>
          <cell r="L210"/>
          <cell r="M210"/>
          <cell r="N210"/>
          <cell r="O210"/>
          <cell r="P210"/>
          <cell r="Q210"/>
          <cell r="R210"/>
          <cell r="S210"/>
          <cell r="T210"/>
          <cell r="U210"/>
          <cell r="V210" t="e">
            <v>#REF!</v>
          </cell>
        </row>
        <row r="211">
          <cell r="C211" t="str">
            <v>GH81-17036A
(LJ63-17451A)</v>
          </cell>
          <cell r="L211"/>
          <cell r="M211"/>
          <cell r="N211"/>
          <cell r="O211"/>
          <cell r="P211"/>
          <cell r="Q211"/>
          <cell r="R211"/>
          <cell r="S211"/>
          <cell r="T211"/>
          <cell r="U211"/>
          <cell r="V211" t="e">
            <v>#REF!</v>
          </cell>
        </row>
        <row r="212">
          <cell r="C212" t="str">
            <v>GH81-17037A
(LJ63-17830A)</v>
          </cell>
          <cell r="L212"/>
          <cell r="M212"/>
          <cell r="N212"/>
          <cell r="O212"/>
          <cell r="P212"/>
          <cell r="Q212"/>
          <cell r="R212"/>
          <cell r="S212"/>
          <cell r="T212"/>
          <cell r="U212"/>
          <cell r="V212" t="e">
            <v>#REF!</v>
          </cell>
        </row>
        <row r="213">
          <cell r="C213" t="str">
            <v>GH81-17040A
(LJ63-17347A)</v>
          </cell>
          <cell r="L213"/>
          <cell r="M213"/>
          <cell r="N213"/>
          <cell r="O213"/>
          <cell r="P213"/>
          <cell r="Q213"/>
          <cell r="R213"/>
          <cell r="S213"/>
          <cell r="T213"/>
          <cell r="U213"/>
          <cell r="V213" t="e">
            <v>#REF!</v>
          </cell>
        </row>
        <row r="214">
          <cell r="C214" t="str">
            <v>GH81-15893A
(LJ63-16707A)</v>
          </cell>
          <cell r="L214"/>
          <cell r="M214"/>
          <cell r="N214"/>
          <cell r="O214"/>
          <cell r="P214"/>
          <cell r="Q214"/>
          <cell r="R214"/>
          <cell r="S214"/>
          <cell r="T214"/>
          <cell r="U214"/>
          <cell r="V214" t="e">
            <v>#REF!</v>
          </cell>
        </row>
        <row r="215">
          <cell r="C215" t="str">
            <v xml:space="preserve">GH81-15318A
(LJ63-16395A) </v>
          </cell>
          <cell r="L215"/>
          <cell r="M215"/>
          <cell r="N215"/>
          <cell r="O215"/>
          <cell r="P215"/>
          <cell r="Q215"/>
          <cell r="R215"/>
          <cell r="S215"/>
          <cell r="T215"/>
          <cell r="U215"/>
          <cell r="V215" t="e">
            <v>#REF!</v>
          </cell>
        </row>
        <row r="216">
          <cell r="C216" t="str">
            <v>GH81-16480A
(LJ63-17310A)</v>
          </cell>
          <cell r="L216"/>
          <cell r="M216"/>
          <cell r="N216"/>
          <cell r="O216"/>
          <cell r="P216"/>
          <cell r="Q216"/>
          <cell r="R216"/>
          <cell r="S216"/>
          <cell r="T216"/>
          <cell r="U216"/>
          <cell r="V216" t="e">
            <v>#REF!</v>
          </cell>
        </row>
        <row r="217">
          <cell r="C217" t="str">
            <v>GH81-18081A
(LJ63-18022A)</v>
          </cell>
          <cell r="L217"/>
          <cell r="M217"/>
          <cell r="N217"/>
          <cell r="O217"/>
          <cell r="P217"/>
          <cell r="Q217"/>
          <cell r="R217"/>
          <cell r="S217"/>
          <cell r="T217"/>
          <cell r="U217"/>
          <cell r="V217" t="e">
            <v>#REF!</v>
          </cell>
        </row>
        <row r="218">
          <cell r="C218" t="str">
            <v>GH81-18085A
(LJ63-18013A)</v>
          </cell>
          <cell r="L218"/>
          <cell r="M218"/>
          <cell r="N218"/>
          <cell r="O218"/>
          <cell r="P218"/>
          <cell r="Q218"/>
          <cell r="R218"/>
          <cell r="S218"/>
          <cell r="T218"/>
          <cell r="U218"/>
          <cell r="V218" t="e">
            <v>#REF!</v>
          </cell>
        </row>
        <row r="219">
          <cell r="C219" t="str">
            <v>GH81-18118A
(LJ63-18631A)</v>
          </cell>
          <cell r="L219"/>
          <cell r="M219"/>
          <cell r="N219"/>
          <cell r="O219"/>
          <cell r="P219"/>
          <cell r="Q219"/>
          <cell r="R219"/>
          <cell r="S219"/>
          <cell r="T219"/>
          <cell r="U219"/>
          <cell r="V219" t="e">
            <v>#REF!</v>
          </cell>
        </row>
        <row r="220">
          <cell r="C220" t="str">
            <v>GH02-19028A</v>
          </cell>
          <cell r="L220"/>
          <cell r="M220"/>
          <cell r="N220"/>
          <cell r="O220"/>
          <cell r="P220"/>
          <cell r="Q220"/>
          <cell r="R220"/>
          <cell r="S220"/>
          <cell r="T220"/>
          <cell r="U220"/>
          <cell r="V220" t="e">
            <v>#REF!</v>
          </cell>
        </row>
        <row r="221">
          <cell r="C221" t="str">
            <v>GH02-19039A</v>
          </cell>
          <cell r="L221"/>
          <cell r="M221"/>
          <cell r="N221"/>
          <cell r="O221"/>
          <cell r="P221"/>
          <cell r="Q221"/>
          <cell r="R221"/>
          <cell r="S221"/>
          <cell r="T221"/>
          <cell r="U221"/>
          <cell r="V221" t="e">
            <v>#REF!</v>
          </cell>
        </row>
        <row r="222">
          <cell r="C222" t="str">
            <v>GH02-19012A</v>
          </cell>
          <cell r="L222"/>
          <cell r="M222"/>
          <cell r="N222"/>
          <cell r="O222"/>
          <cell r="P222"/>
          <cell r="Q222"/>
          <cell r="R222"/>
          <cell r="S222"/>
          <cell r="T222"/>
          <cell r="U222"/>
          <cell r="V222" t="e">
            <v>#REF!</v>
          </cell>
        </row>
        <row r="223">
          <cell r="C223" t="str">
            <v>GH02-19011A</v>
          </cell>
          <cell r="L223"/>
          <cell r="M223"/>
          <cell r="N223"/>
          <cell r="O223"/>
          <cell r="P223"/>
          <cell r="Q223"/>
          <cell r="R223"/>
          <cell r="S223"/>
          <cell r="T223"/>
          <cell r="U223"/>
          <cell r="V223" t="e">
            <v>#REF!</v>
          </cell>
        </row>
        <row r="224">
          <cell r="C224" t="str">
            <v>GH02-19290A</v>
          </cell>
          <cell r="L224"/>
          <cell r="M224"/>
          <cell r="N224"/>
          <cell r="O224"/>
          <cell r="P224"/>
          <cell r="Q224"/>
          <cell r="R224"/>
          <cell r="S224"/>
          <cell r="T224"/>
          <cell r="U224"/>
          <cell r="V224" t="e">
            <v>#REF!</v>
          </cell>
        </row>
        <row r="225">
          <cell r="C225" t="str">
            <v>GH02-19150A</v>
          </cell>
          <cell r="L225"/>
          <cell r="M225"/>
          <cell r="N225"/>
          <cell r="O225"/>
          <cell r="P225"/>
          <cell r="Q225"/>
          <cell r="R225"/>
          <cell r="S225"/>
          <cell r="T225"/>
          <cell r="U225"/>
          <cell r="V225" t="e">
            <v>#REF!</v>
          </cell>
        </row>
        <row r="226">
          <cell r="C226" t="str">
            <v>GH02-19027A</v>
          </cell>
          <cell r="L226"/>
          <cell r="M226"/>
          <cell r="N226"/>
          <cell r="O226"/>
          <cell r="P226"/>
          <cell r="Q226"/>
          <cell r="R226"/>
          <cell r="S226"/>
          <cell r="T226"/>
          <cell r="U226"/>
          <cell r="V226" t="e">
            <v>#REF!</v>
          </cell>
        </row>
        <row r="227">
          <cell r="C227" t="str">
            <v>GH02-18438A</v>
          </cell>
          <cell r="L227"/>
          <cell r="M227"/>
          <cell r="N227"/>
          <cell r="O227"/>
          <cell r="P227"/>
          <cell r="Q227"/>
          <cell r="R227"/>
          <cell r="S227"/>
          <cell r="T227"/>
          <cell r="U227"/>
          <cell r="V227" t="e">
            <v>#REF!</v>
          </cell>
        </row>
        <row r="228">
          <cell r="C228" t="str">
            <v>GH02-19278A</v>
          </cell>
          <cell r="L228"/>
          <cell r="M228"/>
          <cell r="N228"/>
          <cell r="O228"/>
          <cell r="P228"/>
          <cell r="Q228"/>
          <cell r="R228"/>
          <cell r="S228"/>
          <cell r="T228"/>
          <cell r="U228"/>
          <cell r="V228" t="e">
            <v>#REF!</v>
          </cell>
        </row>
        <row r="229">
          <cell r="C229" t="str">
            <v>GH02-19026A</v>
          </cell>
          <cell r="L229"/>
          <cell r="M229"/>
          <cell r="N229"/>
          <cell r="O229"/>
          <cell r="P229"/>
          <cell r="Q229"/>
          <cell r="R229"/>
          <cell r="S229"/>
          <cell r="T229"/>
          <cell r="U229"/>
          <cell r="V229" t="e">
            <v>#REF!</v>
          </cell>
        </row>
        <row r="230">
          <cell r="C230" t="str">
            <v>GH02-19151A</v>
          </cell>
          <cell r="L230"/>
          <cell r="M230"/>
          <cell r="N230"/>
          <cell r="O230"/>
          <cell r="P230"/>
          <cell r="Q230"/>
          <cell r="R230"/>
          <cell r="S230"/>
          <cell r="T230"/>
          <cell r="U230"/>
          <cell r="V230" t="e">
            <v>#REF!</v>
          </cell>
        </row>
        <row r="231">
          <cell r="C231" t="str">
            <v>GH02-18783A</v>
          </cell>
          <cell r="L231"/>
          <cell r="M231"/>
          <cell r="N231"/>
          <cell r="O231"/>
          <cell r="P231"/>
          <cell r="Q231"/>
          <cell r="R231"/>
          <cell r="S231"/>
          <cell r="T231"/>
          <cell r="U231"/>
          <cell r="V231" t="e">
            <v>#REF!</v>
          </cell>
        </row>
        <row r="232">
          <cell r="C232" t="str">
            <v>GH02-18209A</v>
          </cell>
          <cell r="L232"/>
          <cell r="M232"/>
          <cell r="N232"/>
          <cell r="O232"/>
          <cell r="P232"/>
          <cell r="Q232"/>
          <cell r="R232"/>
          <cell r="S232"/>
          <cell r="T232"/>
          <cell r="U232"/>
          <cell r="V232" t="e">
            <v>#REF!</v>
          </cell>
        </row>
        <row r="233">
          <cell r="C233" t="str">
            <v>GH81-19472A</v>
          </cell>
          <cell r="L233"/>
          <cell r="M233"/>
          <cell r="N233"/>
          <cell r="O233"/>
          <cell r="P233"/>
          <cell r="Q233"/>
          <cell r="R233"/>
          <cell r="S233"/>
          <cell r="T233"/>
          <cell r="U233"/>
          <cell r="V233" t="e">
            <v>#REF!</v>
          </cell>
        </row>
        <row r="234">
          <cell r="C234" t="str">
            <v>GH81-19142A</v>
          </cell>
          <cell r="L234"/>
          <cell r="M234"/>
          <cell r="N234"/>
          <cell r="O234"/>
          <cell r="P234"/>
          <cell r="Q234"/>
          <cell r="R234"/>
          <cell r="S234"/>
          <cell r="T234"/>
          <cell r="U234"/>
          <cell r="V234" t="e">
            <v>#REF!</v>
          </cell>
        </row>
        <row r="235">
          <cell r="C235" t="str">
            <v>GH81-19144A</v>
          </cell>
          <cell r="L235"/>
          <cell r="M235"/>
          <cell r="N235"/>
          <cell r="O235"/>
          <cell r="P235"/>
          <cell r="Q235"/>
          <cell r="R235"/>
          <cell r="S235"/>
          <cell r="T235"/>
          <cell r="U235"/>
          <cell r="V235" t="e">
            <v>#REF!</v>
          </cell>
        </row>
        <row r="236">
          <cell r="C236" t="str">
            <v>GH02-19289A</v>
          </cell>
          <cell r="L236"/>
          <cell r="M236"/>
          <cell r="N236"/>
          <cell r="O236"/>
          <cell r="P236"/>
          <cell r="Q236"/>
          <cell r="R236"/>
          <cell r="S236"/>
          <cell r="T236"/>
          <cell r="U236"/>
          <cell r="V236" t="e">
            <v>#REF!</v>
          </cell>
        </row>
        <row r="237">
          <cell r="C237" t="str">
            <v>GH02-19041A</v>
          </cell>
          <cell r="L237"/>
          <cell r="M237"/>
          <cell r="N237"/>
          <cell r="O237"/>
          <cell r="P237"/>
          <cell r="Q237"/>
          <cell r="R237"/>
          <cell r="S237"/>
          <cell r="T237"/>
          <cell r="U237"/>
          <cell r="V237" t="e">
            <v>#REF!</v>
          </cell>
        </row>
        <row r="238">
          <cell r="C238" t="str">
            <v>GH02-19044A</v>
          </cell>
          <cell r="L238"/>
          <cell r="M238"/>
          <cell r="N238"/>
          <cell r="O238"/>
          <cell r="P238"/>
          <cell r="Q238"/>
          <cell r="R238"/>
          <cell r="S238"/>
          <cell r="T238"/>
          <cell r="U238"/>
          <cell r="V238" t="e">
            <v>#REF!</v>
          </cell>
        </row>
        <row r="239">
          <cell r="C239" t="str">
            <v>GH02-17926A</v>
          </cell>
          <cell r="L239"/>
          <cell r="M239"/>
          <cell r="N239"/>
          <cell r="O239"/>
          <cell r="P239"/>
          <cell r="Q239"/>
          <cell r="R239"/>
          <cell r="S239"/>
          <cell r="T239"/>
          <cell r="U239"/>
          <cell r="V239" t="e">
            <v>#REF!</v>
          </cell>
        </row>
        <row r="240">
          <cell r="C240" t="str">
            <v>GH02-17922A</v>
          </cell>
          <cell r="L240"/>
          <cell r="M240"/>
          <cell r="N240"/>
          <cell r="O240"/>
          <cell r="P240"/>
          <cell r="Q240"/>
          <cell r="R240"/>
          <cell r="S240"/>
          <cell r="T240"/>
          <cell r="U240"/>
          <cell r="V240" t="e">
            <v>#REF!</v>
          </cell>
        </row>
        <row r="241">
          <cell r="C241" t="str">
            <v>GH02-17924A</v>
          </cell>
          <cell r="L241"/>
          <cell r="M241"/>
          <cell r="N241"/>
          <cell r="O241"/>
          <cell r="P241"/>
          <cell r="Q241"/>
          <cell r="R241"/>
          <cell r="S241"/>
          <cell r="T241"/>
          <cell r="U241"/>
          <cell r="V241" t="e">
            <v>#REF!</v>
          </cell>
        </row>
        <row r="242">
          <cell r="C242" t="str">
            <v>GH02-19337A</v>
          </cell>
          <cell r="L242"/>
          <cell r="M242"/>
          <cell r="N242"/>
          <cell r="O242"/>
          <cell r="P242"/>
          <cell r="Q242"/>
          <cell r="R242"/>
          <cell r="S242"/>
          <cell r="T242"/>
          <cell r="U242"/>
          <cell r="V242" t="e">
            <v>#REF!</v>
          </cell>
        </row>
        <row r="243">
          <cell r="C243" t="str">
            <v>GH02-18655A</v>
          </cell>
          <cell r="L243"/>
          <cell r="M243"/>
          <cell r="N243"/>
          <cell r="O243"/>
          <cell r="P243"/>
          <cell r="Q243"/>
          <cell r="R243"/>
          <cell r="S243"/>
          <cell r="T243"/>
          <cell r="U243"/>
          <cell r="V243" t="e">
            <v>#REF!</v>
          </cell>
        </row>
        <row r="244">
          <cell r="C244" t="str">
            <v>GH02-18566A</v>
          </cell>
          <cell r="L244"/>
          <cell r="M244"/>
          <cell r="N244"/>
          <cell r="O244"/>
          <cell r="P244"/>
          <cell r="Q244"/>
          <cell r="R244"/>
          <cell r="S244"/>
          <cell r="T244"/>
          <cell r="U244"/>
          <cell r="V244" t="e">
            <v>#REF!</v>
          </cell>
        </row>
        <row r="245">
          <cell r="C245" t="str">
            <v>GH02-18469A</v>
          </cell>
          <cell r="L245"/>
          <cell r="M245"/>
          <cell r="N245"/>
          <cell r="O245"/>
          <cell r="P245"/>
          <cell r="Q245"/>
          <cell r="R245"/>
          <cell r="S245"/>
          <cell r="T245"/>
          <cell r="U245"/>
          <cell r="V245" t="e">
            <v>#REF!</v>
          </cell>
        </row>
        <row r="246">
          <cell r="C246" t="str">
            <v>GH02-19031A</v>
          </cell>
          <cell r="L246"/>
          <cell r="M246"/>
          <cell r="N246"/>
          <cell r="O246"/>
          <cell r="P246"/>
          <cell r="Q246"/>
          <cell r="R246"/>
          <cell r="S246"/>
          <cell r="T246"/>
          <cell r="U246"/>
          <cell r="V246" t="e">
            <v>#REF!</v>
          </cell>
        </row>
        <row r="247">
          <cell r="C247" t="str">
            <v>GH02-18203A</v>
          </cell>
          <cell r="L247"/>
          <cell r="M247"/>
          <cell r="N247"/>
          <cell r="O247"/>
          <cell r="P247"/>
          <cell r="Q247"/>
          <cell r="R247"/>
          <cell r="S247"/>
          <cell r="T247"/>
          <cell r="U247"/>
          <cell r="V247" t="e">
            <v>#REF!</v>
          </cell>
        </row>
        <row r="248">
          <cell r="C248" t="str">
            <v>GH02-17866A</v>
          </cell>
          <cell r="L248"/>
          <cell r="M248"/>
          <cell r="N248"/>
          <cell r="O248"/>
          <cell r="P248"/>
          <cell r="Q248"/>
          <cell r="R248"/>
          <cell r="S248"/>
          <cell r="T248"/>
          <cell r="U248"/>
          <cell r="V248" t="e">
            <v>#REF!</v>
          </cell>
        </row>
        <row r="249">
          <cell r="C249" t="str">
            <v>GH02-18228A</v>
          </cell>
          <cell r="L249"/>
          <cell r="M249"/>
          <cell r="N249"/>
          <cell r="O249"/>
          <cell r="P249"/>
          <cell r="Q249"/>
          <cell r="R249"/>
          <cell r="S249"/>
          <cell r="T249"/>
          <cell r="U249"/>
          <cell r="V249" t="e">
            <v>#REF!</v>
          </cell>
        </row>
        <row r="250">
          <cell r="C250" t="str">
            <v>GH02-18901A</v>
          </cell>
          <cell r="L250"/>
          <cell r="M250"/>
          <cell r="N250"/>
          <cell r="O250"/>
          <cell r="P250"/>
          <cell r="Q250"/>
          <cell r="R250"/>
          <cell r="S250"/>
          <cell r="T250"/>
          <cell r="U250"/>
          <cell r="V250" t="e">
            <v>#REF!</v>
          </cell>
        </row>
        <row r="251">
          <cell r="C251" t="str">
            <v>SS-MMP</v>
          </cell>
          <cell r="L251"/>
          <cell r="M251"/>
          <cell r="N251">
            <v>7000</v>
          </cell>
          <cell r="O251">
            <v>7000</v>
          </cell>
          <cell r="P251">
            <v>7000</v>
          </cell>
          <cell r="Q251"/>
          <cell r="R251"/>
          <cell r="S251">
            <v>21000</v>
          </cell>
          <cell r="T251"/>
          <cell r="U251"/>
          <cell r="V251" t="e">
            <v>#REF!</v>
          </cell>
        </row>
        <row r="252">
          <cell r="C252" t="str">
            <v>CH5P6-D25T-B2SS</v>
          </cell>
          <cell r="L252"/>
          <cell r="M252"/>
          <cell r="N252"/>
          <cell r="O252"/>
          <cell r="P252"/>
          <cell r="Q252"/>
          <cell r="R252"/>
          <cell r="S252"/>
          <cell r="T252"/>
          <cell r="U252"/>
          <cell r="V252" t="e">
            <v>#REF!</v>
          </cell>
        </row>
        <row r="253">
          <cell r="C253" t="str">
            <v>Q310-844020</v>
          </cell>
          <cell r="L253">
            <v>17000</v>
          </cell>
          <cell r="M253">
            <v>18000</v>
          </cell>
          <cell r="N253">
            <v>18000</v>
          </cell>
          <cell r="O253">
            <v>18000</v>
          </cell>
          <cell r="P253">
            <v>18000</v>
          </cell>
          <cell r="Q253">
            <v>18000</v>
          </cell>
          <cell r="R253">
            <v>18000</v>
          </cell>
          <cell r="S253">
            <v>125000</v>
          </cell>
          <cell r="T253">
            <v>126000</v>
          </cell>
          <cell r="U253">
            <v>105000</v>
          </cell>
          <cell r="V253" t="e">
            <v>#REF!</v>
          </cell>
        </row>
        <row r="254">
          <cell r="C254" t="str">
            <v>CEDMB9043</v>
          </cell>
          <cell r="L254">
            <v>60000</v>
          </cell>
          <cell r="M254">
            <v>60000</v>
          </cell>
          <cell r="N254">
            <v>60000</v>
          </cell>
          <cell r="O254">
            <v>60000</v>
          </cell>
          <cell r="P254">
            <v>19372</v>
          </cell>
          <cell r="Q254"/>
          <cell r="R254"/>
          <cell r="S254">
            <v>259372</v>
          </cell>
          <cell r="T254"/>
          <cell r="U254"/>
          <cell r="V254">
            <v>0</v>
          </cell>
        </row>
        <row r="255">
          <cell r="C255" t="str">
            <v>CEDMB9008</v>
          </cell>
          <cell r="L255">
            <v>20000</v>
          </cell>
          <cell r="M255">
            <v>20000</v>
          </cell>
          <cell r="N255">
            <v>20000</v>
          </cell>
          <cell r="O255">
            <v>20000</v>
          </cell>
          <cell r="P255">
            <v>20000</v>
          </cell>
          <cell r="Q255">
            <v>20000</v>
          </cell>
          <cell r="R255">
            <v>30000</v>
          </cell>
          <cell r="S255">
            <v>150000</v>
          </cell>
          <cell r="T255"/>
          <cell r="U255"/>
          <cell r="V255" t="e">
            <v>#REF!</v>
          </cell>
        </row>
        <row r="256">
          <cell r="C256" t="str">
            <v>Q130-002934</v>
          </cell>
          <cell r="L256"/>
          <cell r="M256"/>
          <cell r="N256"/>
          <cell r="O256"/>
          <cell r="P256"/>
          <cell r="Q256"/>
          <cell r="R256"/>
          <cell r="S256"/>
          <cell r="T256"/>
          <cell r="U256"/>
          <cell r="V256" t="e">
            <v>#REF!</v>
          </cell>
        </row>
        <row r="257">
          <cell r="C257" t="str">
            <v>Q310-716491</v>
          </cell>
          <cell r="L257"/>
          <cell r="M257"/>
          <cell r="N257"/>
          <cell r="O257"/>
          <cell r="P257"/>
          <cell r="Q257"/>
          <cell r="R257"/>
          <cell r="S257"/>
          <cell r="T257"/>
          <cell r="U257"/>
          <cell r="V257" t="e">
            <v>#REF!</v>
          </cell>
        </row>
        <row r="258">
          <cell r="C258" t="str">
            <v>GH81-16479A</v>
          </cell>
          <cell r="L258"/>
          <cell r="M258"/>
          <cell r="N258"/>
          <cell r="O258"/>
          <cell r="P258"/>
          <cell r="Q258"/>
          <cell r="R258"/>
          <cell r="S258"/>
          <cell r="T258"/>
          <cell r="U258"/>
          <cell r="V258" t="e">
            <v>#REF!</v>
          </cell>
        </row>
        <row r="259">
          <cell r="C259" t="str">
            <v>GH81-16480A</v>
          </cell>
          <cell r="L259"/>
          <cell r="M259"/>
          <cell r="N259"/>
          <cell r="O259"/>
          <cell r="P259"/>
          <cell r="Q259"/>
          <cell r="R259"/>
          <cell r="S259"/>
          <cell r="T259"/>
          <cell r="U259"/>
          <cell r="V259" t="e">
            <v>#REF!</v>
          </cell>
        </row>
        <row r="260">
          <cell r="C260" t="str">
            <v>GH81-16481A</v>
          </cell>
          <cell r="L260"/>
          <cell r="M260"/>
          <cell r="N260"/>
          <cell r="O260"/>
          <cell r="P260"/>
          <cell r="Q260"/>
          <cell r="R260"/>
          <cell r="S260"/>
          <cell r="T260"/>
          <cell r="U260"/>
          <cell r="V260" t="e">
            <v>#REF!</v>
          </cell>
        </row>
        <row r="261">
          <cell r="C261" t="str">
            <v>GH81-16482A</v>
          </cell>
          <cell r="L261">
            <v>12000</v>
          </cell>
          <cell r="M261"/>
          <cell r="N261"/>
          <cell r="O261"/>
          <cell r="P261"/>
          <cell r="Q261"/>
          <cell r="R261"/>
          <cell r="S261">
            <v>12000</v>
          </cell>
          <cell r="T261"/>
          <cell r="U261"/>
          <cell r="V261" t="e">
            <v>#REF!</v>
          </cell>
        </row>
        <row r="262">
          <cell r="C262" t="str">
            <v>GH81-15950A</v>
          </cell>
          <cell r="L262"/>
          <cell r="M262"/>
          <cell r="N262"/>
          <cell r="O262"/>
          <cell r="P262"/>
          <cell r="Q262"/>
          <cell r="R262"/>
          <cell r="S262"/>
          <cell r="T262"/>
          <cell r="U262"/>
          <cell r="V262" t="e">
            <v>#REF!</v>
          </cell>
        </row>
        <row r="263">
          <cell r="C263" t="str">
            <v>GH81-15952A</v>
          </cell>
          <cell r="L263"/>
          <cell r="M263"/>
          <cell r="N263"/>
          <cell r="O263"/>
          <cell r="P263"/>
          <cell r="Q263"/>
          <cell r="R263"/>
          <cell r="S263"/>
          <cell r="T263"/>
          <cell r="U263"/>
          <cell r="V263" t="e">
            <v>#REF!</v>
          </cell>
        </row>
        <row r="264">
          <cell r="C264" t="str">
            <v>GH81-15318A</v>
          </cell>
          <cell r="L264"/>
          <cell r="M264"/>
          <cell r="N264"/>
          <cell r="O264"/>
          <cell r="P264"/>
          <cell r="Q264"/>
          <cell r="R264"/>
          <cell r="S264"/>
          <cell r="T264"/>
          <cell r="U264"/>
          <cell r="V264" t="e">
            <v>#REF!</v>
          </cell>
        </row>
        <row r="265">
          <cell r="C265" t="str">
            <v>GH81-15896A</v>
          </cell>
          <cell r="L265"/>
          <cell r="M265"/>
          <cell r="N265"/>
          <cell r="O265"/>
          <cell r="P265"/>
          <cell r="Q265"/>
          <cell r="R265"/>
          <cell r="S265"/>
          <cell r="T265"/>
          <cell r="U265"/>
          <cell r="V265" t="e">
            <v>#REF!</v>
          </cell>
        </row>
        <row r="266">
          <cell r="C266" t="str">
            <v>GH81-15893A</v>
          </cell>
          <cell r="L266"/>
          <cell r="M266"/>
          <cell r="N266"/>
          <cell r="O266"/>
          <cell r="P266"/>
          <cell r="Q266"/>
          <cell r="R266"/>
          <cell r="S266"/>
          <cell r="T266"/>
          <cell r="U266"/>
          <cell r="V266" t="e">
            <v>#REF!</v>
          </cell>
        </row>
        <row r="267">
          <cell r="C267" t="str">
            <v>Q130-002931</v>
          </cell>
          <cell r="L267"/>
          <cell r="M267"/>
          <cell r="N267"/>
          <cell r="O267"/>
          <cell r="P267"/>
          <cell r="Q267"/>
          <cell r="R267"/>
          <cell r="S267"/>
          <cell r="T267"/>
          <cell r="U267"/>
          <cell r="V267" t="e">
            <v>#REF!</v>
          </cell>
        </row>
        <row r="268">
          <cell r="C268" t="str">
            <v>Q130-002930</v>
          </cell>
          <cell r="L268"/>
          <cell r="M268"/>
          <cell r="N268"/>
          <cell r="O268"/>
          <cell r="P268"/>
          <cell r="Q268"/>
          <cell r="R268"/>
          <cell r="S268"/>
          <cell r="T268"/>
          <cell r="U268"/>
          <cell r="V268" t="e">
            <v>#REF!</v>
          </cell>
        </row>
        <row r="269">
          <cell r="C269" t="str">
            <v>Q130-002929</v>
          </cell>
          <cell r="L269"/>
          <cell r="M269"/>
          <cell r="N269"/>
          <cell r="O269"/>
          <cell r="P269"/>
          <cell r="Q269"/>
          <cell r="R269"/>
          <cell r="S269"/>
          <cell r="T269"/>
          <cell r="U269"/>
          <cell r="V269" t="e">
            <v>#REF!</v>
          </cell>
        </row>
        <row r="270">
          <cell r="C270" t="str">
            <v>Q130-002932</v>
          </cell>
          <cell r="L270"/>
          <cell r="M270"/>
          <cell r="N270"/>
          <cell r="O270"/>
          <cell r="P270"/>
          <cell r="Q270"/>
          <cell r="R270"/>
          <cell r="S270"/>
          <cell r="T270"/>
          <cell r="U270"/>
          <cell r="V270" t="e">
            <v>#REF!</v>
          </cell>
        </row>
        <row r="271">
          <cell r="C271" t="str">
            <v>Q310-725075</v>
          </cell>
          <cell r="L271"/>
          <cell r="M271"/>
          <cell r="N271"/>
          <cell r="O271"/>
          <cell r="P271"/>
          <cell r="Q271"/>
          <cell r="R271"/>
          <cell r="S271"/>
          <cell r="T271"/>
          <cell r="U271"/>
          <cell r="V271" t="e">
            <v>#REF!</v>
          </cell>
        </row>
        <row r="272">
          <cell r="C272" t="str">
            <v>Q310-724796</v>
          </cell>
          <cell r="L272"/>
          <cell r="M272"/>
          <cell r="N272"/>
          <cell r="O272"/>
          <cell r="P272"/>
          <cell r="Q272"/>
          <cell r="R272"/>
          <cell r="S272"/>
          <cell r="T272"/>
          <cell r="U272"/>
          <cell r="V272" t="e">
            <v>#REF!</v>
          </cell>
        </row>
        <row r="273">
          <cell r="C273" t="str">
            <v>Q130-003008</v>
          </cell>
          <cell r="L273"/>
          <cell r="M273"/>
          <cell r="N273"/>
          <cell r="O273"/>
          <cell r="P273"/>
          <cell r="Q273"/>
          <cell r="R273"/>
          <cell r="S273"/>
          <cell r="T273"/>
          <cell r="U273"/>
          <cell r="V273" t="e">
            <v>#REF!</v>
          </cell>
        </row>
        <row r="274">
          <cell r="C274" t="str">
            <v>Q130-003013</v>
          </cell>
          <cell r="L274"/>
          <cell r="M274"/>
          <cell r="N274"/>
          <cell r="O274"/>
          <cell r="P274"/>
          <cell r="Q274"/>
          <cell r="R274"/>
          <cell r="S274"/>
          <cell r="T274"/>
          <cell r="U274"/>
          <cell r="V274" t="e">
            <v>#REF!</v>
          </cell>
        </row>
        <row r="275">
          <cell r="C275" t="str">
            <v>Q130-003007</v>
          </cell>
          <cell r="L275"/>
          <cell r="M275"/>
          <cell r="N275"/>
          <cell r="O275"/>
          <cell r="P275"/>
          <cell r="Q275"/>
          <cell r="R275"/>
          <cell r="S275"/>
          <cell r="T275"/>
          <cell r="U275"/>
          <cell r="V275" t="e">
            <v>#REF!</v>
          </cell>
        </row>
        <row r="276">
          <cell r="C276" t="str">
            <v>Q130-003009</v>
          </cell>
          <cell r="L276"/>
          <cell r="M276"/>
          <cell r="N276"/>
          <cell r="O276"/>
          <cell r="P276"/>
          <cell r="Q276"/>
          <cell r="R276"/>
          <cell r="S276"/>
          <cell r="T276"/>
          <cell r="U276"/>
          <cell r="V276" t="e">
            <v>#REF!</v>
          </cell>
        </row>
        <row r="277">
          <cell r="C277" t="str">
            <v>Q470-009181</v>
          </cell>
          <cell r="L277">
            <v>40000</v>
          </cell>
          <cell r="M277"/>
          <cell r="N277"/>
          <cell r="O277"/>
          <cell r="P277">
            <v>40000</v>
          </cell>
          <cell r="Q277"/>
          <cell r="R277"/>
          <cell r="S277">
            <v>80000</v>
          </cell>
          <cell r="T277">
            <v>100000</v>
          </cell>
          <cell r="U277">
            <v>100000</v>
          </cell>
          <cell r="V277" t="e">
            <v>#REF!</v>
          </cell>
        </row>
        <row r="278">
          <cell r="C278" t="str">
            <v>Q470-009182</v>
          </cell>
          <cell r="L278">
            <v>80000</v>
          </cell>
          <cell r="M278"/>
          <cell r="N278"/>
          <cell r="O278"/>
          <cell r="P278">
            <v>80000</v>
          </cell>
          <cell r="Q278"/>
          <cell r="R278"/>
          <cell r="S278">
            <v>160000</v>
          </cell>
          <cell r="T278">
            <v>160000</v>
          </cell>
          <cell r="U278">
            <v>160000</v>
          </cell>
          <cell r="V278" t="e">
            <v>#REF!</v>
          </cell>
        </row>
        <row r="279">
          <cell r="C279" t="str">
            <v>Q130-003015</v>
          </cell>
          <cell r="L279"/>
          <cell r="M279"/>
          <cell r="N279"/>
          <cell r="O279"/>
          <cell r="P279"/>
          <cell r="Q279"/>
          <cell r="R279"/>
          <cell r="S279"/>
          <cell r="T279"/>
          <cell r="U279"/>
          <cell r="V279" t="e">
            <v>#REF!</v>
          </cell>
        </row>
        <row r="280">
          <cell r="C280" t="str">
            <v>Q130-003016</v>
          </cell>
          <cell r="L280"/>
          <cell r="M280"/>
          <cell r="N280"/>
          <cell r="O280"/>
          <cell r="P280"/>
          <cell r="Q280"/>
          <cell r="R280"/>
          <cell r="S280"/>
          <cell r="T280"/>
          <cell r="U280"/>
          <cell r="V280" t="e">
            <v>#REF!</v>
          </cell>
        </row>
        <row r="281">
          <cell r="C281" t="str">
            <v>Q130-003021</v>
          </cell>
          <cell r="L281"/>
          <cell r="M281"/>
          <cell r="N281"/>
          <cell r="O281"/>
          <cell r="P281"/>
          <cell r="Q281"/>
          <cell r="R281"/>
          <cell r="S281"/>
          <cell r="T281"/>
          <cell r="U281"/>
          <cell r="V281" t="e">
            <v>#REF!</v>
          </cell>
        </row>
        <row r="282">
          <cell r="C282" t="str">
            <v>Q130-003023</v>
          </cell>
          <cell r="L282"/>
          <cell r="M282"/>
          <cell r="N282"/>
          <cell r="O282"/>
          <cell r="P282"/>
          <cell r="Q282"/>
          <cell r="R282"/>
          <cell r="S282"/>
          <cell r="T282"/>
          <cell r="U282"/>
          <cell r="V282" t="e">
            <v>#REF!</v>
          </cell>
        </row>
        <row r="283">
          <cell r="C283" t="str">
            <v>Q130-003180</v>
          </cell>
          <cell r="L283"/>
          <cell r="M283"/>
          <cell r="N283"/>
          <cell r="O283"/>
          <cell r="P283"/>
          <cell r="Q283"/>
          <cell r="R283"/>
          <cell r="S283"/>
          <cell r="T283"/>
          <cell r="U283"/>
          <cell r="V283" t="e">
            <v>#REF!</v>
          </cell>
        </row>
        <row r="284">
          <cell r="C284" t="str">
            <v>Q130-003055</v>
          </cell>
          <cell r="L284"/>
          <cell r="M284"/>
          <cell r="N284"/>
          <cell r="O284"/>
          <cell r="P284"/>
          <cell r="Q284"/>
          <cell r="R284"/>
          <cell r="S284"/>
          <cell r="T284"/>
          <cell r="U284"/>
          <cell r="V284" t="e">
            <v>#REF!</v>
          </cell>
        </row>
        <row r="285">
          <cell r="C285" t="str">
            <v>Q130-003054</v>
          </cell>
          <cell r="L285"/>
          <cell r="M285"/>
          <cell r="N285"/>
          <cell r="O285"/>
          <cell r="P285"/>
          <cell r="Q285"/>
          <cell r="R285"/>
          <cell r="S285"/>
          <cell r="T285"/>
          <cell r="U285"/>
          <cell r="V285" t="e">
            <v>#REF!</v>
          </cell>
        </row>
        <row r="286">
          <cell r="C286" t="str">
            <v>Q130-003053</v>
          </cell>
          <cell r="L286"/>
          <cell r="M286"/>
          <cell r="N286"/>
          <cell r="O286"/>
          <cell r="P286"/>
          <cell r="Q286"/>
          <cell r="R286"/>
          <cell r="S286"/>
          <cell r="T286"/>
          <cell r="U286"/>
          <cell r="V286" t="e">
            <v>#REF!</v>
          </cell>
        </row>
        <row r="287">
          <cell r="C287" t="str">
            <v>Q130-003052</v>
          </cell>
          <cell r="L287"/>
          <cell r="M287"/>
          <cell r="N287"/>
          <cell r="O287"/>
          <cell r="P287"/>
          <cell r="Q287"/>
          <cell r="R287"/>
          <cell r="S287"/>
          <cell r="T287"/>
          <cell r="U287"/>
          <cell r="V287" t="e">
            <v>#REF!</v>
          </cell>
        </row>
        <row r="288">
          <cell r="C288" t="str">
            <v>Q130-003025</v>
          </cell>
          <cell r="L288"/>
          <cell r="M288"/>
          <cell r="N288"/>
          <cell r="O288"/>
          <cell r="P288"/>
          <cell r="Q288"/>
          <cell r="R288"/>
          <cell r="S288"/>
          <cell r="T288"/>
          <cell r="U288"/>
          <cell r="V288" t="e">
            <v>#REF!</v>
          </cell>
        </row>
        <row r="289">
          <cell r="C289" t="str">
            <v>Q130-003193</v>
          </cell>
          <cell r="L289"/>
          <cell r="M289"/>
          <cell r="N289"/>
          <cell r="O289"/>
          <cell r="P289"/>
          <cell r="Q289"/>
          <cell r="R289"/>
          <cell r="S289"/>
          <cell r="T289"/>
          <cell r="U289"/>
          <cell r="V289" t="e">
            <v>#REF!</v>
          </cell>
        </row>
        <row r="290">
          <cell r="C290" t="str">
            <v>Q130-003197</v>
          </cell>
          <cell r="L290"/>
          <cell r="M290"/>
          <cell r="N290"/>
          <cell r="O290"/>
          <cell r="P290"/>
          <cell r="Q290"/>
          <cell r="R290"/>
          <cell r="S290"/>
          <cell r="T290"/>
          <cell r="U290"/>
          <cell r="V290" t="e">
            <v>#REF!</v>
          </cell>
        </row>
        <row r="291">
          <cell r="C291" t="str">
            <v>Q130-003050</v>
          </cell>
          <cell r="L291"/>
          <cell r="M291"/>
          <cell r="N291"/>
          <cell r="O291"/>
          <cell r="P291"/>
          <cell r="Q291"/>
          <cell r="R291"/>
          <cell r="S291"/>
          <cell r="T291"/>
          <cell r="U291"/>
          <cell r="V291" t="e">
            <v>#REF!</v>
          </cell>
        </row>
        <row r="292">
          <cell r="C292" t="str">
            <v>Q300-014626</v>
          </cell>
          <cell r="L292"/>
          <cell r="M292"/>
          <cell r="N292"/>
          <cell r="O292"/>
          <cell r="P292"/>
          <cell r="Q292"/>
          <cell r="R292"/>
          <cell r="S292"/>
          <cell r="T292"/>
          <cell r="U292"/>
          <cell r="V292" t="e">
            <v>#REF!</v>
          </cell>
        </row>
        <row r="293">
          <cell r="C293" t="str">
            <v>Q130-003226</v>
          </cell>
          <cell r="L293"/>
          <cell r="M293"/>
          <cell r="N293"/>
          <cell r="O293"/>
          <cell r="P293"/>
          <cell r="Q293"/>
          <cell r="R293"/>
          <cell r="S293"/>
          <cell r="T293"/>
          <cell r="U293"/>
          <cell r="V293" t="e">
            <v>#REF!</v>
          </cell>
        </row>
        <row r="294">
          <cell r="C294" t="str">
            <v>Q130-003220</v>
          </cell>
          <cell r="L294"/>
          <cell r="M294"/>
          <cell r="N294"/>
          <cell r="O294"/>
          <cell r="P294"/>
          <cell r="Q294"/>
          <cell r="R294"/>
          <cell r="S294"/>
          <cell r="T294"/>
          <cell r="U294"/>
          <cell r="V294" t="e">
            <v>#REF!</v>
          </cell>
        </row>
        <row r="295">
          <cell r="C295" t="str">
            <v>Q130-003129</v>
          </cell>
          <cell r="L295">
            <v>20000</v>
          </cell>
          <cell r="M295"/>
          <cell r="N295"/>
          <cell r="O295"/>
          <cell r="P295"/>
          <cell r="Q295"/>
          <cell r="R295"/>
          <cell r="S295">
            <v>20000</v>
          </cell>
          <cell r="T295">
            <v>61800</v>
          </cell>
          <cell r="U295"/>
          <cell r="V295">
            <v>30000</v>
          </cell>
        </row>
        <row r="296">
          <cell r="C296" t="str">
            <v>Q230-122796</v>
          </cell>
          <cell r="L296"/>
          <cell r="M296"/>
          <cell r="N296"/>
          <cell r="O296"/>
          <cell r="P296"/>
          <cell r="Q296"/>
          <cell r="R296"/>
          <cell r="S296"/>
          <cell r="T296"/>
          <cell r="U296"/>
          <cell r="V296" t="e">
            <v>#REF!</v>
          </cell>
        </row>
        <row r="297">
          <cell r="C297" t="str">
            <v>Q130-003104</v>
          </cell>
          <cell r="L297"/>
          <cell r="M297"/>
          <cell r="N297"/>
          <cell r="O297"/>
          <cell r="P297"/>
          <cell r="Q297"/>
          <cell r="R297"/>
          <cell r="S297"/>
          <cell r="T297"/>
          <cell r="U297"/>
          <cell r="V297" t="e">
            <v>#REF!</v>
          </cell>
        </row>
        <row r="298">
          <cell r="C298" t="str">
            <v>Q130-003029</v>
          </cell>
          <cell r="L298"/>
          <cell r="M298"/>
          <cell r="N298"/>
          <cell r="O298"/>
          <cell r="P298"/>
          <cell r="Q298"/>
          <cell r="R298"/>
          <cell r="S298"/>
          <cell r="T298"/>
          <cell r="U298"/>
          <cell r="V298" t="e">
            <v>#REF!</v>
          </cell>
        </row>
        <row r="299">
          <cell r="C299" t="str">
            <v>Q310-724797</v>
          </cell>
          <cell r="L299"/>
          <cell r="M299"/>
          <cell r="N299"/>
          <cell r="O299"/>
          <cell r="P299"/>
          <cell r="Q299"/>
          <cell r="R299"/>
          <cell r="S299"/>
          <cell r="T299"/>
          <cell r="U299"/>
          <cell r="V299" t="e">
            <v>#REF!</v>
          </cell>
        </row>
        <row r="300">
          <cell r="C300" t="str">
            <v>GH42-06453A</v>
          </cell>
          <cell r="L300"/>
          <cell r="M300"/>
          <cell r="N300"/>
          <cell r="O300"/>
          <cell r="P300"/>
          <cell r="Q300"/>
          <cell r="R300"/>
          <cell r="S300"/>
          <cell r="T300"/>
          <cell r="U300"/>
          <cell r="V300" t="e">
            <v>#REF!</v>
          </cell>
        </row>
        <row r="301">
          <cell r="C301" t="str">
            <v>GH42-06455A</v>
          </cell>
          <cell r="L301"/>
          <cell r="M301"/>
          <cell r="N301"/>
          <cell r="O301"/>
          <cell r="P301"/>
          <cell r="Q301"/>
          <cell r="R301"/>
          <cell r="S301"/>
          <cell r="T301"/>
          <cell r="U301"/>
          <cell r="V301" t="e">
            <v>#REF!</v>
          </cell>
        </row>
        <row r="302">
          <cell r="C302" t="str">
            <v>Q130-003166</v>
          </cell>
          <cell r="L302"/>
          <cell r="M302"/>
          <cell r="N302"/>
          <cell r="O302"/>
          <cell r="P302"/>
          <cell r="Q302"/>
          <cell r="R302"/>
          <cell r="S302"/>
          <cell r="T302"/>
          <cell r="U302"/>
          <cell r="V302" t="e">
            <v>#REF!</v>
          </cell>
        </row>
        <row r="303">
          <cell r="C303" t="str">
            <v>JTAF064-07D-R8-TOP (TC 10*15)</v>
          </cell>
          <cell r="L303"/>
          <cell r="M303"/>
          <cell r="N303"/>
          <cell r="O303"/>
          <cell r="P303"/>
          <cell r="Q303"/>
          <cell r="R303"/>
          <cell r="S303"/>
          <cell r="T303"/>
          <cell r="U303"/>
          <cell r="V303" t="e">
            <v>#REF!</v>
          </cell>
        </row>
        <row r="304">
          <cell r="C304" t="str">
            <v>SS20-00044A</v>
          </cell>
          <cell r="L304"/>
          <cell r="M304"/>
          <cell r="N304"/>
          <cell r="O304"/>
          <cell r="P304"/>
          <cell r="Q304"/>
          <cell r="R304"/>
          <cell r="S304"/>
          <cell r="T304"/>
          <cell r="U304"/>
          <cell r="V304" t="e">
            <v>#REF!</v>
          </cell>
        </row>
        <row r="305">
          <cell r="C305" t="str">
            <v>SS20-00045A</v>
          </cell>
          <cell r="L305"/>
          <cell r="M305"/>
          <cell r="N305"/>
          <cell r="O305"/>
          <cell r="P305"/>
          <cell r="Q305"/>
          <cell r="R305"/>
          <cell r="S305"/>
          <cell r="T305"/>
          <cell r="U305"/>
          <cell r="V305" t="e">
            <v>#REF!</v>
          </cell>
        </row>
        <row r="306">
          <cell r="C306" t="str">
            <v>SS20-00053A</v>
          </cell>
          <cell r="L306"/>
          <cell r="M306"/>
          <cell r="N306"/>
          <cell r="O306"/>
          <cell r="P306"/>
          <cell r="Q306"/>
          <cell r="R306"/>
          <cell r="S306"/>
          <cell r="T306"/>
          <cell r="U306"/>
          <cell r="V306" t="e">
            <v>#REF!</v>
          </cell>
        </row>
        <row r="307">
          <cell r="C307" t="str">
            <v>SS20-00054A</v>
          </cell>
          <cell r="L307"/>
          <cell r="M307"/>
          <cell r="N307"/>
          <cell r="O307"/>
          <cell r="P307"/>
          <cell r="Q307"/>
          <cell r="R307"/>
          <cell r="S307"/>
          <cell r="T307"/>
          <cell r="U307"/>
          <cell r="V307" t="e">
            <v>#REF!</v>
          </cell>
        </row>
        <row r="308">
          <cell r="C308" t="str">
            <v>GFTUH0101</v>
          </cell>
          <cell r="L308"/>
          <cell r="M308"/>
          <cell r="N308"/>
          <cell r="O308"/>
          <cell r="P308"/>
          <cell r="Q308"/>
          <cell r="R308"/>
          <cell r="S308"/>
          <cell r="T308"/>
          <cell r="U308"/>
          <cell r="V308" t="e">
            <v>#REF!</v>
          </cell>
        </row>
        <row r="309">
          <cell r="C309" t="str">
            <v>GFTUH0102</v>
          </cell>
          <cell r="L309"/>
          <cell r="M309"/>
          <cell r="N309"/>
          <cell r="O309"/>
          <cell r="P309"/>
          <cell r="Q309"/>
          <cell r="R309"/>
          <cell r="S309"/>
          <cell r="T309"/>
          <cell r="U309"/>
          <cell r="V309" t="e">
            <v>#REF!</v>
          </cell>
        </row>
        <row r="310">
          <cell r="C310" t="str">
            <v>GFTUH0110</v>
          </cell>
          <cell r="L310"/>
          <cell r="M310"/>
          <cell r="N310"/>
          <cell r="O310"/>
          <cell r="P310"/>
          <cell r="Q310"/>
          <cell r="R310"/>
          <cell r="S310"/>
          <cell r="T310"/>
          <cell r="U310"/>
          <cell r="V310" t="e">
            <v>#REF!</v>
          </cell>
        </row>
        <row r="311">
          <cell r="C311" t="str">
            <v>GFTUH0104</v>
          </cell>
          <cell r="L311"/>
          <cell r="M311"/>
          <cell r="N311"/>
          <cell r="O311"/>
          <cell r="P311"/>
          <cell r="Q311"/>
          <cell r="R311"/>
          <cell r="S311"/>
          <cell r="T311"/>
          <cell r="U311"/>
          <cell r="V311" t="e">
            <v>#REF!</v>
          </cell>
        </row>
        <row r="312">
          <cell r="C312" t="str">
            <v>GFTUH0111</v>
          </cell>
          <cell r="L312"/>
          <cell r="M312"/>
          <cell r="N312"/>
          <cell r="O312"/>
          <cell r="P312"/>
          <cell r="Q312"/>
          <cell r="R312"/>
          <cell r="S312"/>
          <cell r="T312"/>
          <cell r="U312"/>
          <cell r="V312" t="e">
            <v>#REF!</v>
          </cell>
        </row>
        <row r="313">
          <cell r="C313" t="str">
            <v>GFTUH0107</v>
          </cell>
          <cell r="L313"/>
          <cell r="M313"/>
          <cell r="N313"/>
          <cell r="O313"/>
          <cell r="P313"/>
          <cell r="Q313"/>
          <cell r="R313"/>
          <cell r="S313"/>
          <cell r="T313"/>
          <cell r="U313"/>
          <cell r="V313" t="e">
            <v>#REF!</v>
          </cell>
        </row>
        <row r="314">
          <cell r="C314" t="str">
            <v>GFTUH0109</v>
          </cell>
          <cell r="L314"/>
          <cell r="M314"/>
          <cell r="N314"/>
          <cell r="O314"/>
          <cell r="P314"/>
          <cell r="Q314"/>
          <cell r="R314"/>
          <cell r="S314"/>
          <cell r="T314"/>
          <cell r="U314"/>
          <cell r="V314" t="e">
            <v>#REF!</v>
          </cell>
        </row>
        <row r="315">
          <cell r="C315" t="str">
            <v>GFTUH0108</v>
          </cell>
          <cell r="L315">
            <v>0</v>
          </cell>
          <cell r="M315"/>
          <cell r="N315"/>
          <cell r="O315"/>
          <cell r="P315"/>
          <cell r="Q315"/>
          <cell r="R315"/>
          <cell r="S315">
            <v>0</v>
          </cell>
          <cell r="T315"/>
          <cell r="U315"/>
          <cell r="V315" t="e">
            <v>#REF!</v>
          </cell>
        </row>
        <row r="316">
          <cell r="C316" t="str">
            <v>SS20-00046A</v>
          </cell>
          <cell r="L316">
            <v>15000</v>
          </cell>
          <cell r="M316">
            <v>15000</v>
          </cell>
          <cell r="N316">
            <v>15000</v>
          </cell>
          <cell r="O316">
            <v>15000</v>
          </cell>
          <cell r="P316">
            <v>15000</v>
          </cell>
          <cell r="Q316">
            <v>15000</v>
          </cell>
          <cell r="R316">
            <v>15000</v>
          </cell>
          <cell r="S316">
            <v>105000</v>
          </cell>
          <cell r="T316">
            <v>100000</v>
          </cell>
          <cell r="U316">
            <v>100000</v>
          </cell>
          <cell r="V316" t="e">
            <v>#REF!</v>
          </cell>
        </row>
        <row r="317">
          <cell r="C317" t="str">
            <v>SS20-00047A</v>
          </cell>
          <cell r="L317">
            <v>15000</v>
          </cell>
          <cell r="M317">
            <v>15000</v>
          </cell>
          <cell r="N317">
            <v>15000</v>
          </cell>
          <cell r="O317">
            <v>15000</v>
          </cell>
          <cell r="P317">
            <v>15000</v>
          </cell>
          <cell r="Q317">
            <v>15000</v>
          </cell>
          <cell r="R317">
            <v>15000</v>
          </cell>
          <cell r="S317">
            <v>105000</v>
          </cell>
          <cell r="T317">
            <v>100000</v>
          </cell>
          <cell r="U317">
            <v>100000</v>
          </cell>
          <cell r="V317" t="e">
            <v>#REF!</v>
          </cell>
        </row>
        <row r="318">
          <cell r="C318" t="str">
            <v>SS20-00048A</v>
          </cell>
          <cell r="L318">
            <v>15000</v>
          </cell>
          <cell r="M318">
            <v>15000</v>
          </cell>
          <cell r="N318">
            <v>15000</v>
          </cell>
          <cell r="O318">
            <v>15000</v>
          </cell>
          <cell r="P318">
            <v>15000</v>
          </cell>
          <cell r="Q318">
            <v>15000</v>
          </cell>
          <cell r="R318">
            <v>15000</v>
          </cell>
          <cell r="S318">
            <v>105000</v>
          </cell>
          <cell r="T318">
            <v>100000</v>
          </cell>
          <cell r="U318">
            <v>100000</v>
          </cell>
          <cell r="V318" t="e">
            <v>#REF!</v>
          </cell>
        </row>
        <row r="319">
          <cell r="C319" t="str">
            <v>SS20-00049A</v>
          </cell>
          <cell r="L319">
            <v>15000</v>
          </cell>
          <cell r="M319">
            <v>15000</v>
          </cell>
          <cell r="N319">
            <v>15000</v>
          </cell>
          <cell r="O319">
            <v>15000</v>
          </cell>
          <cell r="P319">
            <v>15000</v>
          </cell>
          <cell r="Q319">
            <v>15000</v>
          </cell>
          <cell r="R319">
            <v>15000</v>
          </cell>
          <cell r="S319">
            <v>105000</v>
          </cell>
          <cell r="T319">
            <v>100000</v>
          </cell>
          <cell r="U319">
            <v>100000</v>
          </cell>
          <cell r="V319" t="e">
            <v>#REF!</v>
          </cell>
        </row>
        <row r="320">
          <cell r="C320" t="str">
            <v>SS20-00050A</v>
          </cell>
          <cell r="L320">
            <v>15000</v>
          </cell>
          <cell r="M320">
            <v>15000</v>
          </cell>
          <cell r="N320">
            <v>15000</v>
          </cell>
          <cell r="O320">
            <v>15000</v>
          </cell>
          <cell r="P320">
            <v>15000</v>
          </cell>
          <cell r="Q320">
            <v>15000</v>
          </cell>
          <cell r="R320">
            <v>15000</v>
          </cell>
          <cell r="S320">
            <v>105000</v>
          </cell>
          <cell r="T320">
            <v>100000</v>
          </cell>
          <cell r="U320">
            <v>100000</v>
          </cell>
          <cell r="V320" t="e">
            <v>#REF!</v>
          </cell>
        </row>
        <row r="321">
          <cell r="C321" t="str">
            <v>SS20-00051A</v>
          </cell>
          <cell r="L321">
            <v>15000</v>
          </cell>
          <cell r="M321">
            <v>15000</v>
          </cell>
          <cell r="N321">
            <v>15000</v>
          </cell>
          <cell r="O321">
            <v>15000</v>
          </cell>
          <cell r="P321">
            <v>15000</v>
          </cell>
          <cell r="Q321">
            <v>15000</v>
          </cell>
          <cell r="R321">
            <v>15000</v>
          </cell>
          <cell r="S321">
            <v>105000</v>
          </cell>
          <cell r="T321">
            <v>100000</v>
          </cell>
          <cell r="U321">
            <v>100000</v>
          </cell>
          <cell r="V321" t="e">
            <v>#REF!</v>
          </cell>
        </row>
        <row r="322">
          <cell r="C322" t="str">
            <v>SS20-00052A</v>
          </cell>
          <cell r="L322">
            <v>15000</v>
          </cell>
          <cell r="M322">
            <v>15000</v>
          </cell>
          <cell r="N322">
            <v>15000</v>
          </cell>
          <cell r="O322">
            <v>15000</v>
          </cell>
          <cell r="P322">
            <v>15000</v>
          </cell>
          <cell r="Q322">
            <v>15000</v>
          </cell>
          <cell r="R322">
            <v>15000</v>
          </cell>
          <cell r="S322">
            <v>105000</v>
          </cell>
          <cell r="T322">
            <v>100000</v>
          </cell>
          <cell r="U322">
            <v>100000</v>
          </cell>
          <cell r="V322" t="e">
            <v>#REF!</v>
          </cell>
        </row>
        <row r="323">
          <cell r="C323" t="str">
            <v>T002-0070</v>
          </cell>
          <cell r="L323"/>
          <cell r="M323"/>
          <cell r="N323"/>
          <cell r="O323"/>
          <cell r="P323"/>
          <cell r="Q323"/>
          <cell r="R323"/>
          <cell r="S323"/>
          <cell r="T323"/>
          <cell r="U323"/>
          <cell r="V323" t="e">
            <v>#REF!</v>
          </cell>
        </row>
        <row r="324">
          <cell r="C324" t="str">
            <v>T002-0077</v>
          </cell>
          <cell r="L324"/>
          <cell r="M324"/>
          <cell r="N324"/>
          <cell r="O324"/>
          <cell r="P324"/>
          <cell r="Q324"/>
          <cell r="R324"/>
          <cell r="S324"/>
          <cell r="T324"/>
          <cell r="U324"/>
          <cell r="V324" t="e">
            <v>#REF!</v>
          </cell>
        </row>
        <row r="325">
          <cell r="L325">
            <v>1985154</v>
          </cell>
          <cell r="M325">
            <v>1931762</v>
          </cell>
          <cell r="N325">
            <v>1779950</v>
          </cell>
          <cell r="O325">
            <v>1600900</v>
          </cell>
          <cell r="P325">
            <v>1693897</v>
          </cell>
          <cell r="Q325">
            <v>1483400</v>
          </cell>
          <cell r="R325">
            <v>1563500</v>
          </cell>
          <cell r="S325">
            <v>11905463</v>
          </cell>
          <cell r="T325">
            <v>9760100</v>
          </cell>
          <cell r="U325"/>
        </row>
      </sheetData>
      <sheetData sheetId="5"/>
      <sheetData sheetId="6"/>
      <sheetData sheetId="7"/>
      <sheetData sheetId="8"/>
      <sheetData sheetId="9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cst 28.05"/>
      <sheetName val="29.05"/>
      <sheetName val="30.05"/>
      <sheetName val="02.06"/>
      <sheetName val="Sheet14"/>
      <sheetName val="Sheet13"/>
      <sheetName val="Sheet15"/>
      <sheetName val="03.06"/>
      <sheetName val="fcst 04.06"/>
      <sheetName val="Sheet18"/>
      <sheetName val="053.06"/>
      <sheetName val="Sheet19"/>
      <sheetName val="08.06"/>
      <sheetName val="Sheet20"/>
      <sheetName val="Sheet16"/>
      <sheetName val="09.06"/>
      <sheetName val="10.06"/>
      <sheetName val="Sheet24"/>
      <sheetName val="11.06"/>
      <sheetName val="13.06"/>
      <sheetName val="Sheet21"/>
      <sheetName val="Sheet22"/>
      <sheetName val="15.06"/>
      <sheetName val="Sheet25"/>
      <sheetName val="16.06"/>
      <sheetName val="Sheet27"/>
      <sheetName val="Sheet23"/>
      <sheetName val="17.06"/>
      <sheetName val="Sheet28"/>
      <sheetName val="Sheet29"/>
      <sheetName val="w26"/>
      <sheetName val="Sheet26"/>
      <sheetName val="19.06"/>
      <sheetName val="21.06"/>
      <sheetName val="Sheet31"/>
      <sheetName val="22.06."/>
      <sheetName val="22.06"/>
      <sheetName val="23.06"/>
      <sheetName val="Sheet32"/>
      <sheetName val="24.06"/>
      <sheetName val="24.06."/>
      <sheetName val="Sheet34"/>
      <sheetName val="25.06"/>
      <sheetName val="Sheet33"/>
      <sheetName val="w27"/>
      <sheetName val="27.06."/>
      <sheetName val="Sheet30"/>
      <sheetName val="27.06"/>
      <sheetName val="29.06"/>
      <sheetName val="Sheet35"/>
      <sheetName val="30.06"/>
      <sheetName val="Sheet37"/>
      <sheetName val="01.07"/>
      <sheetName val="Sheet36"/>
      <sheetName val="Sheet38"/>
      <sheetName val="02.07"/>
      <sheetName val="Sheet40"/>
      <sheetName val="03.07"/>
      <sheetName val="Sheet41"/>
      <sheetName val="06.07"/>
      <sheetName val="Sheet39"/>
      <sheetName val="07.07"/>
      <sheetName val="Sheet43"/>
      <sheetName val="w28"/>
      <sheetName val="Sheet44"/>
      <sheetName val="Sheet45"/>
      <sheetName val="9.07"/>
      <sheetName val="Sheet42"/>
      <sheetName val="10.07"/>
      <sheetName val="Sheet47"/>
      <sheetName val="13.07"/>
      <sheetName val="Sheet48"/>
      <sheetName val="14.07"/>
      <sheetName val="Sheet49"/>
      <sheetName val="w29"/>
      <sheetName val="Sheet50"/>
      <sheetName val="Sheet51"/>
      <sheetName val="16.07"/>
      <sheetName val="Sheet52"/>
      <sheetName val="17.07"/>
      <sheetName val="Sheet53"/>
      <sheetName val="Sheet54"/>
      <sheetName val="21.07"/>
      <sheetName val="Sheet55"/>
      <sheetName val="22.07"/>
      <sheetName val="23.07"/>
      <sheetName val="Sheet57"/>
      <sheetName val="Sheet58"/>
      <sheetName val="Sheet46"/>
      <sheetName val="24.07"/>
      <sheetName val="Sheet56"/>
      <sheetName val="27.07"/>
      <sheetName val="Sheet60"/>
      <sheetName val="28.07"/>
      <sheetName val="Sheet61"/>
      <sheetName val="29.07"/>
      <sheetName val="Sheet62"/>
      <sheetName val="Sheet63"/>
      <sheetName val="30.07"/>
      <sheetName val="Sheet64"/>
      <sheetName val="31.07"/>
      <sheetName val="Sheet65"/>
      <sheetName val="3.08"/>
      <sheetName val="Sheet66"/>
      <sheetName val="04.08"/>
      <sheetName val="Sheet67"/>
      <sheetName val="05.08"/>
      <sheetName val="Sheet68"/>
      <sheetName val="Sheet59"/>
      <sheetName val="Sheet69"/>
      <sheetName val="06.08"/>
      <sheetName val="06.08 (2)"/>
      <sheetName val="Sheet70"/>
      <sheetName val="07.08"/>
      <sheetName val="07.08 (2)"/>
      <sheetName val="Sheet71"/>
      <sheetName val="Sheet72"/>
      <sheetName val="10.08"/>
      <sheetName val="Sheet74"/>
      <sheetName val="11.08"/>
      <sheetName val="Sheet75"/>
      <sheetName val="12.08"/>
      <sheetName val="Sheet76"/>
      <sheetName val="Sheet73"/>
      <sheetName val="13.08"/>
      <sheetName val="Sheet78"/>
      <sheetName val="14.08"/>
      <sheetName val="14.08 (2)"/>
      <sheetName val="Sheet79"/>
      <sheetName val="Sheet77"/>
      <sheetName val="17.08"/>
      <sheetName val="Sheet2"/>
      <sheetName val="18.08"/>
      <sheetName val="Sheet3"/>
      <sheetName val="19.08"/>
      <sheetName val="Sheet4"/>
      <sheetName val="Sheet1"/>
      <sheetName val="wooree"/>
      <sheetName val="20.08"/>
      <sheetName val="Sheet6"/>
      <sheetName val="Sheet5"/>
      <sheetName val="Sheet7"/>
      <sheetName val="21.08"/>
      <sheetName val="21.08 (2)"/>
      <sheetName val="Sheet9"/>
      <sheetName val="24.08"/>
      <sheetName val="Sheet10"/>
      <sheetName val="Sheet8"/>
      <sheetName val="25.08"/>
      <sheetName val="Sheet12"/>
      <sheetName val="Sheet11"/>
      <sheetName val="26.08"/>
      <sheetName val="Sheet80"/>
      <sheetName val="27.08"/>
      <sheetName val="Sheet17"/>
      <sheetName val="Sheet82"/>
      <sheetName val="28.08"/>
      <sheetName val="28.08 (2)"/>
      <sheetName val="Sheet83"/>
      <sheetName val="Sheet81"/>
      <sheetName val="30.08"/>
      <sheetName val="Sheet85"/>
      <sheetName val="31.08"/>
      <sheetName val="31.08."/>
      <sheetName val="01.09"/>
      <sheetName val="Sheet87"/>
      <sheetName val="Sheet88"/>
      <sheetName val="Sheet89"/>
      <sheetName val="Sheet84"/>
      <sheetName val="03.09"/>
      <sheetName val="Sheet90"/>
      <sheetName val="Sheet86"/>
      <sheetName val="04.09"/>
      <sheetName val="04.09 (2)"/>
      <sheetName val="Sheet92"/>
      <sheetName val="Sheet93"/>
      <sheetName val="07.09"/>
      <sheetName val="Sheet94"/>
      <sheetName val="08.09"/>
      <sheetName val="Sheet95"/>
      <sheetName val="09.09"/>
      <sheetName val="Sheet96"/>
      <sheetName val="Sheet97"/>
      <sheetName val="10.09"/>
      <sheetName val="Sheet98"/>
      <sheetName val="11.09"/>
      <sheetName val="11.09 (2)"/>
      <sheetName val="Sheet99"/>
      <sheetName val="Sheet100"/>
      <sheetName val="14.09"/>
      <sheetName val="14.09 (2)"/>
      <sheetName val="Sheet91"/>
      <sheetName val="Sheet103"/>
      <sheetName val="15.09."/>
      <sheetName val="15.09"/>
      <sheetName val="16.09"/>
      <sheetName val="Sheet102"/>
      <sheetName val="Sheet104"/>
      <sheetName val="Sheet105"/>
      <sheetName val="17.09"/>
      <sheetName val="Sheet106"/>
      <sheetName val="Sheet107"/>
      <sheetName val="18.09"/>
      <sheetName val="18.09 (2)"/>
      <sheetName val="Sheet108"/>
      <sheetName val="Sheet101"/>
      <sheetName val="21.09"/>
      <sheetName val="Sheet110"/>
      <sheetName val="22.09"/>
      <sheetName val="Sheet109"/>
      <sheetName val="Sheet111"/>
      <sheetName val="23.09"/>
      <sheetName val="23.09 (2)"/>
      <sheetName val="Sheet113"/>
      <sheetName val="Sheet117"/>
      <sheetName val="24.09"/>
      <sheetName val="Sheet114"/>
      <sheetName val="Sheet115"/>
      <sheetName val="25.09"/>
      <sheetName val="25.09 (2)"/>
      <sheetName val="Sheet116"/>
      <sheetName val="28.09"/>
      <sheetName val="28.09 (3)"/>
      <sheetName val="28.09 (2)"/>
      <sheetName val="Sheet118"/>
      <sheetName val="Sheet121"/>
      <sheetName val="29.09"/>
      <sheetName val="Sheet119"/>
      <sheetName val="Sheet112"/>
      <sheetName val="Sheet120"/>
      <sheetName val="Sheet122"/>
      <sheetName val="Sheet123"/>
      <sheetName val="30.09"/>
      <sheetName val="Sheet125"/>
      <sheetName val="Sheet124"/>
      <sheetName val="01.10"/>
      <sheetName val="Sheet127"/>
      <sheetName val="Sheet126"/>
      <sheetName val="02.10"/>
      <sheetName val="Sheet129"/>
      <sheetName val="Sheet128"/>
      <sheetName val="02.10 (2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>
        <row r="1">
          <cell r="A1" t="str">
            <v>Shinsung /신성</v>
          </cell>
          <cell r="B1">
            <v>44063</v>
          </cell>
          <cell r="C1">
            <v>44064</v>
          </cell>
          <cell r="D1">
            <v>44065</v>
          </cell>
          <cell r="E1">
            <v>44066</v>
          </cell>
          <cell r="F1">
            <v>44067</v>
          </cell>
          <cell r="G1">
            <v>44068</v>
          </cell>
          <cell r="H1">
            <v>44069</v>
          </cell>
          <cell r="I1">
            <v>44070</v>
          </cell>
          <cell r="J1">
            <v>44071</v>
          </cell>
          <cell r="K1">
            <v>44072</v>
          </cell>
          <cell r="L1">
            <v>44073</v>
          </cell>
          <cell r="M1" t="str">
            <v>w35</v>
          </cell>
          <cell r="N1" t="str">
            <v>w36</v>
          </cell>
        </row>
        <row r="2">
          <cell r="A2" t="str">
            <v>LJ63-16147A</v>
          </cell>
          <cell r="B2">
            <v>0</v>
          </cell>
          <cell r="C2">
            <v>11500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11500</v>
          </cell>
          <cell r="K2">
            <v>11500</v>
          </cell>
          <cell r="L2">
            <v>0</v>
          </cell>
          <cell r="M2">
            <v>23000</v>
          </cell>
          <cell r="N2">
            <v>11500</v>
          </cell>
        </row>
        <row r="3">
          <cell r="A3" t="str">
            <v>LJ63-18680A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</row>
        <row r="4">
          <cell r="A4" t="str">
            <v>LJ63-16286A</v>
          </cell>
          <cell r="B4">
            <v>0</v>
          </cell>
          <cell r="C4">
            <v>0</v>
          </cell>
          <cell r="D4">
            <v>0</v>
          </cell>
          <cell r="E4">
            <v>19000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19000</v>
          </cell>
          <cell r="L4">
            <v>0</v>
          </cell>
          <cell r="M4">
            <v>19000</v>
          </cell>
          <cell r="N4">
            <v>19000</v>
          </cell>
        </row>
        <row r="5">
          <cell r="A5" t="str">
            <v>LJ63-16146A</v>
          </cell>
          <cell r="B5">
            <v>3100</v>
          </cell>
          <cell r="C5">
            <v>3100</v>
          </cell>
          <cell r="D5">
            <v>3100</v>
          </cell>
          <cell r="E5">
            <v>0</v>
          </cell>
          <cell r="F5">
            <v>3100</v>
          </cell>
          <cell r="G5">
            <v>0</v>
          </cell>
          <cell r="H5">
            <v>3100</v>
          </cell>
          <cell r="I5">
            <v>3100</v>
          </cell>
          <cell r="J5">
            <v>3100</v>
          </cell>
          <cell r="K5">
            <v>0</v>
          </cell>
          <cell r="L5">
            <v>3100</v>
          </cell>
          <cell r="M5">
            <v>15500</v>
          </cell>
          <cell r="N5">
            <v>15500</v>
          </cell>
        </row>
        <row r="6">
          <cell r="A6" t="str">
            <v>LJ63-16385A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</row>
        <row r="7">
          <cell r="A7" t="str">
            <v>LJ63-18679A</v>
          </cell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A8" t="str">
            <v>LJ63-16386A</v>
          </cell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A9" t="str">
            <v>LJ63-18024A</v>
          </cell>
          <cell r="B9">
            <v>0</v>
          </cell>
          <cell r="C9">
            <v>11500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11500</v>
          </cell>
          <cell r="I9">
            <v>0</v>
          </cell>
          <cell r="J9">
            <v>0</v>
          </cell>
          <cell r="K9">
            <v>11500</v>
          </cell>
          <cell r="L9">
            <v>11500</v>
          </cell>
          <cell r="M9">
            <v>34500</v>
          </cell>
          <cell r="N9">
            <v>11500</v>
          </cell>
        </row>
        <row r="10">
          <cell r="A10" t="str">
            <v>LJ63-18675A</v>
          </cell>
          <cell r="B10">
            <v>3500</v>
          </cell>
          <cell r="C10">
            <v>3500</v>
          </cell>
          <cell r="D10">
            <v>3500</v>
          </cell>
          <cell r="E10">
            <v>3500</v>
          </cell>
          <cell r="F10">
            <v>3500</v>
          </cell>
          <cell r="G10">
            <v>3500</v>
          </cell>
          <cell r="H10">
            <v>3500</v>
          </cell>
          <cell r="I10">
            <v>3500</v>
          </cell>
          <cell r="J10">
            <v>3500</v>
          </cell>
          <cell r="K10">
            <v>3500</v>
          </cell>
          <cell r="L10">
            <v>0</v>
          </cell>
          <cell r="M10">
            <v>21000</v>
          </cell>
          <cell r="N10">
            <v>21000</v>
          </cell>
        </row>
        <row r="11">
          <cell r="A11" t="str">
            <v>LJ63-17935A</v>
          </cell>
          <cell r="B11">
            <v>0</v>
          </cell>
          <cell r="C11">
            <v>0</v>
          </cell>
          <cell r="D11">
            <v>15000</v>
          </cell>
          <cell r="E11">
            <v>0</v>
          </cell>
          <cell r="F11">
            <v>15000</v>
          </cell>
          <cell r="G11">
            <v>0</v>
          </cell>
          <cell r="H11">
            <v>15000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30000</v>
          </cell>
          <cell r="N11">
            <v>15000</v>
          </cell>
        </row>
        <row r="12">
          <cell r="A12" t="str">
            <v>LJ63-17813A</v>
          </cell>
          <cell r="B12">
            <v>23000</v>
          </cell>
          <cell r="C12">
            <v>11500</v>
          </cell>
          <cell r="D12">
            <v>11500</v>
          </cell>
          <cell r="E12">
            <v>23000</v>
          </cell>
          <cell r="F12">
            <v>11500</v>
          </cell>
          <cell r="G12">
            <v>11500</v>
          </cell>
          <cell r="H12">
            <v>11500</v>
          </cell>
          <cell r="I12">
            <v>11500</v>
          </cell>
          <cell r="J12">
            <v>11500</v>
          </cell>
          <cell r="K12">
            <v>11500</v>
          </cell>
          <cell r="L12">
            <v>11500</v>
          </cell>
          <cell r="M12">
            <v>80500</v>
          </cell>
          <cell r="N12">
            <v>69000</v>
          </cell>
        </row>
        <row r="13">
          <cell r="A13" t="str">
            <v>LJ63-18674A</v>
          </cell>
          <cell r="B13">
            <v>16000</v>
          </cell>
          <cell r="C13">
            <v>16000</v>
          </cell>
          <cell r="D13">
            <v>12800</v>
          </cell>
          <cell r="E13">
            <v>12800</v>
          </cell>
          <cell r="F13">
            <v>12800</v>
          </cell>
          <cell r="G13">
            <v>16000</v>
          </cell>
          <cell r="H13">
            <v>16000</v>
          </cell>
          <cell r="I13">
            <v>16000</v>
          </cell>
          <cell r="J13">
            <v>16000</v>
          </cell>
          <cell r="K13">
            <v>9600</v>
          </cell>
          <cell r="L13">
            <v>3200</v>
          </cell>
          <cell r="M13">
            <v>89600</v>
          </cell>
          <cell r="N13">
            <v>73600</v>
          </cell>
        </row>
        <row r="14">
          <cell r="A14" t="str">
            <v>LJ63-17836A</v>
          </cell>
          <cell r="B14">
            <v>15000</v>
          </cell>
          <cell r="C14">
            <v>15000</v>
          </cell>
          <cell r="D14">
            <v>0</v>
          </cell>
          <cell r="E14">
            <v>15000</v>
          </cell>
          <cell r="F14">
            <v>0</v>
          </cell>
          <cell r="G14">
            <v>15000</v>
          </cell>
          <cell r="H14">
            <v>0</v>
          </cell>
          <cell r="I14">
            <v>15000</v>
          </cell>
          <cell r="J14">
            <v>15000</v>
          </cell>
          <cell r="K14">
            <v>15000</v>
          </cell>
          <cell r="L14">
            <v>0</v>
          </cell>
          <cell r="M14">
            <v>60000</v>
          </cell>
          <cell r="N14">
            <v>60000</v>
          </cell>
        </row>
        <row r="15">
          <cell r="A15" t="str">
            <v>LJ63-19611A</v>
          </cell>
          <cell r="B15">
            <v>100000</v>
          </cell>
          <cell r="C15">
            <v>100000</v>
          </cell>
          <cell r="D15">
            <v>100000</v>
          </cell>
          <cell r="E15">
            <v>120000</v>
          </cell>
          <cell r="F15">
            <v>100000</v>
          </cell>
          <cell r="G15">
            <v>100000</v>
          </cell>
          <cell r="H15">
            <v>100000</v>
          </cell>
          <cell r="I15">
            <v>100000</v>
          </cell>
          <cell r="J15">
            <v>100000</v>
          </cell>
          <cell r="K15">
            <v>100000</v>
          </cell>
          <cell r="L15">
            <v>120000</v>
          </cell>
          <cell r="M15">
            <v>720000</v>
          </cell>
          <cell r="N15">
            <v>720000</v>
          </cell>
        </row>
        <row r="16">
          <cell r="A16" t="str">
            <v>LJ63-19609A</v>
          </cell>
          <cell r="B16">
            <v>96000</v>
          </cell>
          <cell r="C16">
            <v>96000</v>
          </cell>
          <cell r="D16">
            <v>128000</v>
          </cell>
          <cell r="E16">
            <v>128000</v>
          </cell>
          <cell r="F16">
            <v>96000</v>
          </cell>
          <cell r="G16">
            <v>96000</v>
          </cell>
          <cell r="H16">
            <v>96000</v>
          </cell>
          <cell r="I16">
            <v>128000</v>
          </cell>
          <cell r="J16">
            <v>128000</v>
          </cell>
          <cell r="K16">
            <v>96000</v>
          </cell>
          <cell r="L16">
            <v>128000</v>
          </cell>
          <cell r="M16">
            <v>768000</v>
          </cell>
          <cell r="N16">
            <v>768000</v>
          </cell>
        </row>
        <row r="17">
          <cell r="A17" t="str">
            <v>LJ63-19610A</v>
          </cell>
          <cell r="B17">
            <v>90000</v>
          </cell>
          <cell r="C17">
            <v>90000</v>
          </cell>
          <cell r="D17">
            <v>120000</v>
          </cell>
          <cell r="E17">
            <v>120000</v>
          </cell>
          <cell r="F17">
            <v>90000</v>
          </cell>
          <cell r="G17">
            <v>90000</v>
          </cell>
          <cell r="H17">
            <v>90000</v>
          </cell>
          <cell r="I17">
            <v>120000</v>
          </cell>
          <cell r="J17">
            <v>120000</v>
          </cell>
          <cell r="K17">
            <v>120000</v>
          </cell>
          <cell r="L17">
            <v>120000</v>
          </cell>
          <cell r="M17">
            <v>750000</v>
          </cell>
          <cell r="N17">
            <v>750000</v>
          </cell>
        </row>
        <row r="18">
          <cell r="A18" t="str">
            <v>LJ63-19668A</v>
          </cell>
          <cell r="B18">
            <v>30000</v>
          </cell>
          <cell r="C18">
            <v>45000</v>
          </cell>
          <cell r="D18">
            <v>45000</v>
          </cell>
          <cell r="E18">
            <v>45000</v>
          </cell>
          <cell r="F18">
            <v>45000</v>
          </cell>
          <cell r="G18">
            <v>60000</v>
          </cell>
          <cell r="H18">
            <v>75000</v>
          </cell>
          <cell r="I18">
            <v>75000</v>
          </cell>
          <cell r="J18">
            <v>75000</v>
          </cell>
          <cell r="K18">
            <v>75000</v>
          </cell>
          <cell r="L18">
            <v>75000</v>
          </cell>
          <cell r="M18">
            <v>480000</v>
          </cell>
          <cell r="N18">
            <v>582000</v>
          </cell>
        </row>
        <row r="19">
          <cell r="A19" t="str">
            <v>LJ63-19789A</v>
          </cell>
          <cell r="B19">
            <v>40000</v>
          </cell>
          <cell r="C19">
            <v>40000</v>
          </cell>
          <cell r="D19">
            <v>50000</v>
          </cell>
          <cell r="E19">
            <v>50000</v>
          </cell>
          <cell r="F19">
            <v>50000</v>
          </cell>
          <cell r="G19">
            <v>50000</v>
          </cell>
          <cell r="H19">
            <v>60000</v>
          </cell>
          <cell r="I19">
            <v>80000</v>
          </cell>
          <cell r="J19">
            <v>80000</v>
          </cell>
          <cell r="K19">
            <v>60000</v>
          </cell>
          <cell r="L19">
            <v>80000</v>
          </cell>
          <cell r="M19">
            <v>460000</v>
          </cell>
          <cell r="N19">
            <v>600000</v>
          </cell>
        </row>
        <row r="20">
          <cell r="A20" t="str">
            <v>LJ63-19633A</v>
          </cell>
          <cell r="B20">
            <v>30000</v>
          </cell>
          <cell r="C20">
            <v>45000</v>
          </cell>
          <cell r="D20">
            <v>45000</v>
          </cell>
          <cell r="E20">
            <v>45000</v>
          </cell>
          <cell r="F20">
            <v>45000</v>
          </cell>
          <cell r="G20">
            <v>60000</v>
          </cell>
          <cell r="H20">
            <v>75000</v>
          </cell>
          <cell r="I20">
            <v>75000</v>
          </cell>
          <cell r="J20">
            <v>75000</v>
          </cell>
          <cell r="K20">
            <v>75000</v>
          </cell>
          <cell r="L20">
            <v>75000</v>
          </cell>
          <cell r="M20">
            <v>480000</v>
          </cell>
          <cell r="N20">
            <v>582000</v>
          </cell>
        </row>
        <row r="21">
          <cell r="A21" t="str">
            <v>LJ63-19634A</v>
          </cell>
          <cell r="B21">
            <v>30000</v>
          </cell>
          <cell r="C21">
            <v>45000</v>
          </cell>
          <cell r="D21">
            <v>45000</v>
          </cell>
          <cell r="E21">
            <v>45000</v>
          </cell>
          <cell r="F21">
            <v>45000</v>
          </cell>
          <cell r="G21">
            <v>60000</v>
          </cell>
          <cell r="H21">
            <v>75000</v>
          </cell>
          <cell r="I21">
            <v>75000</v>
          </cell>
          <cell r="J21">
            <v>75000</v>
          </cell>
          <cell r="K21">
            <v>75000</v>
          </cell>
          <cell r="L21">
            <v>75000</v>
          </cell>
          <cell r="M21">
            <v>480000</v>
          </cell>
          <cell r="N21">
            <v>582000</v>
          </cell>
        </row>
        <row r="22">
          <cell r="A22" t="str">
            <v>LJ63-19682A</v>
          </cell>
          <cell r="B22">
            <v>0</v>
          </cell>
          <cell r="C22">
            <v>30000</v>
          </cell>
          <cell r="D22">
            <v>30000</v>
          </cell>
          <cell r="E22">
            <v>30000</v>
          </cell>
          <cell r="F22">
            <v>15000</v>
          </cell>
          <cell r="G22">
            <v>21000</v>
          </cell>
          <cell r="H22">
            <v>45000</v>
          </cell>
          <cell r="I22">
            <v>30000</v>
          </cell>
          <cell r="J22">
            <v>30000</v>
          </cell>
          <cell r="K22">
            <v>30000</v>
          </cell>
          <cell r="L22">
            <v>45000</v>
          </cell>
          <cell r="M22">
            <v>216000</v>
          </cell>
          <cell r="N22">
            <v>270000</v>
          </cell>
        </row>
        <row r="23">
          <cell r="A23" t="str">
            <v>LJ63-19683A</v>
          </cell>
          <cell r="B23">
            <v>10000</v>
          </cell>
          <cell r="C23">
            <v>30000</v>
          </cell>
          <cell r="D23">
            <v>30000</v>
          </cell>
          <cell r="E23">
            <v>30000</v>
          </cell>
          <cell r="F23">
            <v>15000</v>
          </cell>
          <cell r="G23">
            <v>15000</v>
          </cell>
          <cell r="H23">
            <v>45000</v>
          </cell>
          <cell r="I23">
            <v>30000</v>
          </cell>
          <cell r="J23">
            <v>30000</v>
          </cell>
          <cell r="K23">
            <v>30000</v>
          </cell>
          <cell r="L23">
            <v>45000</v>
          </cell>
          <cell r="M23">
            <v>210000</v>
          </cell>
          <cell r="N23">
            <v>270000</v>
          </cell>
        </row>
        <row r="24">
          <cell r="A24" t="str">
            <v>LJ63-19680A</v>
          </cell>
          <cell r="B24">
            <v>9000</v>
          </cell>
          <cell r="C24">
            <v>30000</v>
          </cell>
          <cell r="D24">
            <v>30000</v>
          </cell>
          <cell r="E24">
            <v>30000</v>
          </cell>
          <cell r="F24">
            <v>15000</v>
          </cell>
          <cell r="G24">
            <v>21000</v>
          </cell>
          <cell r="H24">
            <v>45000</v>
          </cell>
          <cell r="I24">
            <v>30000</v>
          </cell>
          <cell r="J24">
            <v>30000</v>
          </cell>
          <cell r="K24">
            <v>30000</v>
          </cell>
          <cell r="L24">
            <v>45000</v>
          </cell>
          <cell r="M24">
            <v>216000</v>
          </cell>
          <cell r="N24">
            <v>282000</v>
          </cell>
        </row>
        <row r="25">
          <cell r="A25" t="str">
            <v>LJ63-19635A</v>
          </cell>
          <cell r="B25">
            <v>0</v>
          </cell>
          <cell r="C25">
            <v>30000</v>
          </cell>
          <cell r="D25">
            <v>30000</v>
          </cell>
          <cell r="E25">
            <v>30000</v>
          </cell>
          <cell r="F25">
            <v>15000</v>
          </cell>
          <cell r="G25">
            <v>21000</v>
          </cell>
          <cell r="H25">
            <v>45000</v>
          </cell>
          <cell r="I25">
            <v>30000</v>
          </cell>
          <cell r="J25">
            <v>30000</v>
          </cell>
          <cell r="K25">
            <v>30000</v>
          </cell>
          <cell r="L25">
            <v>45000</v>
          </cell>
          <cell r="M25">
            <v>216000</v>
          </cell>
          <cell r="N25">
            <v>282000</v>
          </cell>
        </row>
      </sheetData>
      <sheetData sheetId="137"/>
      <sheetData sheetId="138"/>
      <sheetData sheetId="139"/>
      <sheetData sheetId="140"/>
      <sheetData sheetId="141">
        <row r="1">
          <cell r="A1" t="str">
            <v>Shinsung /신성</v>
          </cell>
          <cell r="B1">
            <v>44065</v>
          </cell>
          <cell r="C1">
            <v>44066</v>
          </cell>
          <cell r="D1">
            <v>44067</v>
          </cell>
        </row>
        <row r="2">
          <cell r="A2" t="str">
            <v>LJ63-16147A</v>
          </cell>
          <cell r="B2">
            <v>0</v>
          </cell>
          <cell r="C2">
            <v>0</v>
          </cell>
          <cell r="D2">
            <v>0</v>
          </cell>
        </row>
        <row r="3">
          <cell r="A3" t="str">
            <v>LJ63-18680A</v>
          </cell>
          <cell r="B3">
            <v>0</v>
          </cell>
          <cell r="C3">
            <v>0</v>
          </cell>
          <cell r="D3">
            <v>0</v>
          </cell>
        </row>
        <row r="4">
          <cell r="A4" t="str">
            <v>LJ63-16286A</v>
          </cell>
          <cell r="B4">
            <v>0</v>
          </cell>
          <cell r="C4">
            <v>19000</v>
          </cell>
          <cell r="D4">
            <v>0</v>
          </cell>
        </row>
        <row r="5">
          <cell r="A5" t="str">
            <v>LJ63-16146A</v>
          </cell>
          <cell r="B5">
            <v>6200</v>
          </cell>
          <cell r="C5">
            <v>0</v>
          </cell>
          <cell r="D5">
            <v>3100</v>
          </cell>
        </row>
        <row r="6">
          <cell r="A6" t="str">
            <v>LJ63-16385A</v>
          </cell>
          <cell r="B6">
            <v>0</v>
          </cell>
          <cell r="C6">
            <v>0</v>
          </cell>
          <cell r="D6">
            <v>0</v>
          </cell>
        </row>
        <row r="7">
          <cell r="A7" t="str">
            <v>LJ63-18679A</v>
          </cell>
          <cell r="B7">
            <v>0</v>
          </cell>
          <cell r="C7">
            <v>0</v>
          </cell>
          <cell r="D7">
            <v>0</v>
          </cell>
        </row>
        <row r="8">
          <cell r="A8" t="str">
            <v>LJ63-16386A</v>
          </cell>
          <cell r="B8">
            <v>0</v>
          </cell>
          <cell r="C8">
            <v>0</v>
          </cell>
          <cell r="D8">
            <v>0</v>
          </cell>
        </row>
        <row r="9">
          <cell r="A9" t="str">
            <v>LJ63-18024A</v>
          </cell>
          <cell r="B9">
            <v>0</v>
          </cell>
          <cell r="C9">
            <v>0</v>
          </cell>
          <cell r="D9">
            <v>0</v>
          </cell>
        </row>
        <row r="10">
          <cell r="A10" t="str">
            <v>LJ63-18675A</v>
          </cell>
          <cell r="B10">
            <v>7000</v>
          </cell>
          <cell r="C10">
            <v>3500</v>
          </cell>
          <cell r="D10">
            <v>3500</v>
          </cell>
        </row>
        <row r="11">
          <cell r="A11" t="str">
            <v>LJ63-17935A</v>
          </cell>
          <cell r="B11">
            <v>15000</v>
          </cell>
          <cell r="C11">
            <v>0</v>
          </cell>
          <cell r="D11">
            <v>15000</v>
          </cell>
        </row>
        <row r="12">
          <cell r="A12" t="str">
            <v>LJ63-17813A</v>
          </cell>
          <cell r="B12">
            <v>11500</v>
          </cell>
          <cell r="C12">
            <v>23000</v>
          </cell>
          <cell r="D12">
            <v>11500</v>
          </cell>
        </row>
        <row r="13">
          <cell r="A13" t="str">
            <v>LJ63-18674A</v>
          </cell>
          <cell r="B13">
            <v>16000</v>
          </cell>
          <cell r="C13">
            <v>12800</v>
          </cell>
          <cell r="D13">
            <v>12800</v>
          </cell>
        </row>
        <row r="14">
          <cell r="A14" t="str">
            <v>LJ63-17836A</v>
          </cell>
          <cell r="B14">
            <v>15000</v>
          </cell>
          <cell r="C14">
            <v>0</v>
          </cell>
          <cell r="D14">
            <v>0</v>
          </cell>
        </row>
        <row r="15">
          <cell r="A15" t="str">
            <v>LJ63-19611A</v>
          </cell>
          <cell r="B15">
            <v>100000</v>
          </cell>
          <cell r="C15">
            <v>120000</v>
          </cell>
          <cell r="D15">
            <v>100000</v>
          </cell>
        </row>
        <row r="16">
          <cell r="A16" t="str">
            <v>LJ63-19609A</v>
          </cell>
          <cell r="B16">
            <v>128000</v>
          </cell>
          <cell r="C16">
            <v>128000</v>
          </cell>
          <cell r="D16">
            <v>96000</v>
          </cell>
        </row>
        <row r="17">
          <cell r="A17" t="str">
            <v>LJ63-19610A</v>
          </cell>
          <cell r="B17">
            <v>120000</v>
          </cell>
          <cell r="C17">
            <v>120000</v>
          </cell>
          <cell r="D17">
            <v>90000</v>
          </cell>
        </row>
        <row r="18">
          <cell r="A18" t="str">
            <v>LJ63-19668A</v>
          </cell>
          <cell r="B18">
            <v>45000</v>
          </cell>
          <cell r="C18">
            <v>45000</v>
          </cell>
          <cell r="D18">
            <v>45000</v>
          </cell>
        </row>
        <row r="19">
          <cell r="A19" t="str">
            <v>LJ63-19789A</v>
          </cell>
          <cell r="B19">
            <v>50000</v>
          </cell>
          <cell r="C19">
            <v>50000</v>
          </cell>
          <cell r="D19">
            <v>50000</v>
          </cell>
        </row>
        <row r="20">
          <cell r="A20" t="str">
            <v>LJ63-19633A</v>
          </cell>
          <cell r="B20">
            <v>45000</v>
          </cell>
          <cell r="C20">
            <v>45000</v>
          </cell>
          <cell r="D20">
            <v>45000</v>
          </cell>
        </row>
        <row r="21">
          <cell r="A21" t="str">
            <v>LJ63-19634A</v>
          </cell>
          <cell r="B21">
            <v>45900</v>
          </cell>
          <cell r="C21">
            <v>45900</v>
          </cell>
          <cell r="D21">
            <v>45900</v>
          </cell>
        </row>
        <row r="22">
          <cell r="A22" t="str">
            <v>LJ63-19682A</v>
          </cell>
          <cell r="B22">
            <v>15000</v>
          </cell>
          <cell r="C22">
            <v>30000</v>
          </cell>
          <cell r="D22">
            <v>15000</v>
          </cell>
        </row>
        <row r="23">
          <cell r="A23" t="str">
            <v>LJ63-19683A</v>
          </cell>
          <cell r="B23">
            <v>1000</v>
          </cell>
          <cell r="C23">
            <v>30000</v>
          </cell>
          <cell r="D23">
            <v>15000</v>
          </cell>
        </row>
        <row r="24">
          <cell r="A24" t="str">
            <v>LJ63-19680A</v>
          </cell>
          <cell r="B24">
            <v>21000</v>
          </cell>
          <cell r="C24">
            <v>30000</v>
          </cell>
          <cell r="D24">
            <v>15000</v>
          </cell>
        </row>
        <row r="25">
          <cell r="A25" t="str">
            <v>LJ63-19635A</v>
          </cell>
          <cell r="B25">
            <v>21000</v>
          </cell>
          <cell r="C25">
            <v>30000</v>
          </cell>
          <cell r="D25">
            <v>15000</v>
          </cell>
        </row>
      </sheetData>
      <sheetData sheetId="142"/>
      <sheetData sheetId="143"/>
      <sheetData sheetId="144"/>
      <sheetData sheetId="145">
        <row r="1">
          <cell r="D1">
            <v>44067</v>
          </cell>
          <cell r="E1">
            <v>44068</v>
          </cell>
          <cell r="F1">
            <v>44069</v>
          </cell>
          <cell r="G1">
            <v>44070</v>
          </cell>
          <cell r="H1">
            <v>44071</v>
          </cell>
          <cell r="I1">
            <v>44072</v>
          </cell>
          <cell r="J1">
            <v>44073</v>
          </cell>
          <cell r="K1" t="str">
            <v>W35</v>
          </cell>
          <cell r="L1" t="str">
            <v>W36</v>
          </cell>
        </row>
        <row r="2">
          <cell r="C2" t="str">
            <v>LJ63-16462B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</row>
        <row r="3">
          <cell r="C3" t="str">
            <v>LJ63-16467B</v>
          </cell>
          <cell r="D3">
            <v>0</v>
          </cell>
          <cell r="E3">
            <v>6000</v>
          </cell>
          <cell r="F3">
            <v>6000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12000</v>
          </cell>
          <cell r="L3">
            <v>0</v>
          </cell>
        </row>
        <row r="4">
          <cell r="C4" t="str">
            <v>LJ63-16500B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</row>
        <row r="5">
          <cell r="C5" t="str">
            <v>LJ63-16507A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</row>
        <row r="6">
          <cell r="C6" t="str">
            <v>LJ63-16465A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</row>
        <row r="7">
          <cell r="C7" t="str">
            <v>LJ63-16465B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</row>
        <row r="8">
          <cell r="C8" t="str">
            <v>LJ63-16462C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</row>
        <row r="9">
          <cell r="C9" t="str">
            <v>LJ63-16395B</v>
          </cell>
          <cell r="D9">
            <v>9975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9975</v>
          </cell>
          <cell r="L9">
            <v>0</v>
          </cell>
        </row>
        <row r="10">
          <cell r="C10" t="str">
            <v>LJ63-16215A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</row>
        <row r="11">
          <cell r="C11" t="str">
            <v>LJ63-16232A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</row>
        <row r="12">
          <cell r="C12" t="str">
            <v>LJ63-16300A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</row>
        <row r="13">
          <cell r="C13" t="str">
            <v>LJ63-16334A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C14" t="str">
            <v>LJ63-16344B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C15" t="str">
            <v>LJ63-16317B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</row>
        <row r="16">
          <cell r="C16" t="str">
            <v>LJ63-15999A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C17" t="str">
            <v>LJ63-16071A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C18" t="str">
            <v>LJ63-16157A</v>
          </cell>
          <cell r="D18">
            <v>9000</v>
          </cell>
          <cell r="E18">
            <v>0</v>
          </cell>
          <cell r="F18">
            <v>0</v>
          </cell>
          <cell r="G18">
            <v>0</v>
          </cell>
          <cell r="H18">
            <v>15000</v>
          </cell>
          <cell r="I18">
            <v>0</v>
          </cell>
          <cell r="J18">
            <v>0</v>
          </cell>
          <cell r="K18">
            <v>24000</v>
          </cell>
          <cell r="L18">
            <v>39000</v>
          </cell>
        </row>
        <row r="19">
          <cell r="C19" t="str">
            <v>LJ63-16183A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</row>
        <row r="20">
          <cell r="C20" t="str">
            <v>LJ63-15095A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</row>
        <row r="21">
          <cell r="C21" t="str">
            <v>LJ63-15645A</v>
          </cell>
          <cell r="D21">
            <v>6000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6000</v>
          </cell>
          <cell r="L21">
            <v>0</v>
          </cell>
        </row>
        <row r="22">
          <cell r="C22" t="str">
            <v>LJ63-16354A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LJ63-17016A</v>
          </cell>
          <cell r="D23">
            <v>6000</v>
          </cell>
          <cell r="E23">
            <v>0</v>
          </cell>
          <cell r="F23">
            <v>6750</v>
          </cell>
          <cell r="G23">
            <v>0</v>
          </cell>
          <cell r="H23">
            <v>12000</v>
          </cell>
          <cell r="I23">
            <v>0</v>
          </cell>
          <cell r="J23">
            <v>0</v>
          </cell>
          <cell r="K23">
            <v>24750</v>
          </cell>
          <cell r="L23">
            <v>39000</v>
          </cell>
        </row>
        <row r="24">
          <cell r="C24" t="str">
            <v>LJ63-17015A</v>
          </cell>
          <cell r="D24">
            <v>4500</v>
          </cell>
          <cell r="E24">
            <v>0</v>
          </cell>
          <cell r="F24">
            <v>3000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7500</v>
          </cell>
          <cell r="L24">
            <v>40384</v>
          </cell>
        </row>
        <row r="25">
          <cell r="C25" t="str">
            <v>LJ63-18142A</v>
          </cell>
          <cell r="D25">
            <v>10000</v>
          </cell>
          <cell r="E25">
            <v>10000</v>
          </cell>
          <cell r="F25">
            <v>10000</v>
          </cell>
          <cell r="G25">
            <v>10000</v>
          </cell>
          <cell r="H25">
            <v>10000</v>
          </cell>
          <cell r="I25">
            <v>10000</v>
          </cell>
          <cell r="J25">
            <v>0</v>
          </cell>
          <cell r="K25">
            <v>60000</v>
          </cell>
          <cell r="L25">
            <v>70000</v>
          </cell>
        </row>
        <row r="26">
          <cell r="C26" t="str">
            <v>LJ63-19111A</v>
          </cell>
          <cell r="D26">
            <v>10000</v>
          </cell>
          <cell r="E26">
            <v>10000</v>
          </cell>
          <cell r="F26">
            <v>10000</v>
          </cell>
          <cell r="G26">
            <v>10000</v>
          </cell>
          <cell r="H26">
            <v>10000</v>
          </cell>
          <cell r="I26">
            <v>10000</v>
          </cell>
          <cell r="J26">
            <v>0</v>
          </cell>
          <cell r="K26">
            <v>60000</v>
          </cell>
          <cell r="L26">
            <v>70000</v>
          </cell>
        </row>
        <row r="27">
          <cell r="C27" t="str">
            <v>LJ63-18319A</v>
          </cell>
          <cell r="D27">
            <v>10000</v>
          </cell>
          <cell r="E27">
            <v>10000</v>
          </cell>
          <cell r="F27">
            <v>10000</v>
          </cell>
          <cell r="G27">
            <v>10000</v>
          </cell>
          <cell r="H27">
            <v>10000</v>
          </cell>
          <cell r="I27">
            <v>10000</v>
          </cell>
          <cell r="J27">
            <v>0</v>
          </cell>
          <cell r="K27">
            <v>60000</v>
          </cell>
          <cell r="L27">
            <v>70000</v>
          </cell>
        </row>
        <row r="28">
          <cell r="C28" t="str">
            <v>LJ63-18144A</v>
          </cell>
          <cell r="D28">
            <v>10000</v>
          </cell>
          <cell r="E28">
            <v>10000</v>
          </cell>
          <cell r="F28">
            <v>10000</v>
          </cell>
          <cell r="G28">
            <v>10000</v>
          </cell>
          <cell r="H28">
            <v>10000</v>
          </cell>
          <cell r="I28">
            <v>10000</v>
          </cell>
          <cell r="J28">
            <v>10000</v>
          </cell>
          <cell r="K28">
            <v>70000</v>
          </cell>
          <cell r="L28">
            <v>130000</v>
          </cell>
        </row>
        <row r="29">
          <cell r="C29" t="str">
            <v>LJ63-19418A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</row>
        <row r="30">
          <cell r="C30" t="str">
            <v>LJ63-19417A</v>
          </cell>
          <cell r="D30">
            <v>0</v>
          </cell>
          <cell r="E30">
            <v>10000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10000</v>
          </cell>
          <cell r="L30">
            <v>0</v>
          </cell>
        </row>
        <row r="31">
          <cell r="C31" t="str">
            <v>LJ63-19603A</v>
          </cell>
          <cell r="D31">
            <v>0</v>
          </cell>
          <cell r="E31">
            <v>10000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10000</v>
          </cell>
          <cell r="L31">
            <v>0</v>
          </cell>
        </row>
        <row r="32">
          <cell r="C32" t="str">
            <v>LJ63-19534A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</row>
        <row r="33">
          <cell r="C33" t="str">
            <v>LJ63-19534B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</row>
        <row r="34">
          <cell r="C34" t="str">
            <v>LJ63-18800A</v>
          </cell>
          <cell r="D34">
            <v>10000</v>
          </cell>
          <cell r="E34">
            <v>0</v>
          </cell>
          <cell r="F34">
            <v>10000</v>
          </cell>
          <cell r="G34">
            <v>10000</v>
          </cell>
          <cell r="H34">
            <v>10000</v>
          </cell>
          <cell r="I34">
            <v>10000</v>
          </cell>
          <cell r="J34">
            <v>10000</v>
          </cell>
          <cell r="K34">
            <v>60000</v>
          </cell>
          <cell r="L34">
            <v>70000</v>
          </cell>
        </row>
        <row r="35">
          <cell r="C35" t="str">
            <v>LJ63-19416A</v>
          </cell>
          <cell r="D35">
            <v>20000</v>
          </cell>
          <cell r="E35">
            <v>0</v>
          </cell>
          <cell r="F35">
            <v>0</v>
          </cell>
          <cell r="G35">
            <v>20000</v>
          </cell>
          <cell r="H35">
            <v>20000</v>
          </cell>
          <cell r="I35">
            <v>10000</v>
          </cell>
          <cell r="J35">
            <v>10000</v>
          </cell>
          <cell r="K35">
            <v>80000</v>
          </cell>
          <cell r="L35">
            <v>70000</v>
          </cell>
        </row>
        <row r="36">
          <cell r="C36" t="str">
            <v>LJ63-18145A</v>
          </cell>
          <cell r="D36">
            <v>10000</v>
          </cell>
          <cell r="E36">
            <v>10000</v>
          </cell>
          <cell r="F36">
            <v>10000</v>
          </cell>
          <cell r="G36">
            <v>10000</v>
          </cell>
          <cell r="H36">
            <v>10000</v>
          </cell>
          <cell r="I36">
            <v>10000</v>
          </cell>
          <cell r="J36">
            <v>10000</v>
          </cell>
          <cell r="K36">
            <v>70000</v>
          </cell>
          <cell r="L36">
            <v>65000</v>
          </cell>
        </row>
        <row r="37">
          <cell r="C37" t="str">
            <v>LJ63-19112A</v>
          </cell>
          <cell r="D37">
            <v>10000</v>
          </cell>
          <cell r="E37">
            <v>0</v>
          </cell>
          <cell r="F37">
            <v>10000</v>
          </cell>
          <cell r="G37">
            <v>10000</v>
          </cell>
          <cell r="H37">
            <v>10000</v>
          </cell>
          <cell r="I37">
            <v>10000</v>
          </cell>
          <cell r="J37">
            <v>10000</v>
          </cell>
          <cell r="K37">
            <v>60000</v>
          </cell>
          <cell r="L37">
            <v>65000</v>
          </cell>
        </row>
        <row r="38">
          <cell r="C38" t="str">
            <v>LJ63-18318A</v>
          </cell>
          <cell r="D38">
            <v>10000</v>
          </cell>
          <cell r="E38">
            <v>10000</v>
          </cell>
          <cell r="F38">
            <v>10000</v>
          </cell>
          <cell r="G38">
            <v>10000</v>
          </cell>
          <cell r="H38">
            <v>10000</v>
          </cell>
          <cell r="I38">
            <v>10000</v>
          </cell>
          <cell r="J38">
            <v>10000</v>
          </cell>
          <cell r="K38">
            <v>70000</v>
          </cell>
          <cell r="L38">
            <v>65000</v>
          </cell>
        </row>
        <row r="39">
          <cell r="C39" t="str">
            <v>LJ63-18798A</v>
          </cell>
          <cell r="D39">
            <v>20000</v>
          </cell>
          <cell r="E39">
            <v>0</v>
          </cell>
          <cell r="F39">
            <v>20000</v>
          </cell>
          <cell r="G39">
            <v>20000</v>
          </cell>
          <cell r="H39">
            <v>20000</v>
          </cell>
          <cell r="I39">
            <v>20000</v>
          </cell>
          <cell r="J39">
            <v>20000</v>
          </cell>
          <cell r="K39">
            <v>120000</v>
          </cell>
          <cell r="L39">
            <v>140000</v>
          </cell>
        </row>
        <row r="40">
          <cell r="C40" t="str">
            <v>LJ63-19412A</v>
          </cell>
          <cell r="D40">
            <v>10000</v>
          </cell>
          <cell r="E40">
            <v>10000</v>
          </cell>
          <cell r="F40">
            <v>10000</v>
          </cell>
          <cell r="G40">
            <v>10000</v>
          </cell>
          <cell r="H40">
            <v>10000</v>
          </cell>
          <cell r="I40">
            <v>10000</v>
          </cell>
          <cell r="J40">
            <v>10000</v>
          </cell>
          <cell r="K40">
            <v>70000</v>
          </cell>
          <cell r="L40">
            <v>70000</v>
          </cell>
        </row>
        <row r="41">
          <cell r="C41" t="str">
            <v>LJ63-19411A</v>
          </cell>
          <cell r="D41">
            <v>10000</v>
          </cell>
          <cell r="E41">
            <v>10000</v>
          </cell>
          <cell r="F41">
            <v>10000</v>
          </cell>
          <cell r="G41">
            <v>10000</v>
          </cell>
          <cell r="H41">
            <v>10000</v>
          </cell>
          <cell r="I41">
            <v>10000</v>
          </cell>
          <cell r="J41">
            <v>10000</v>
          </cell>
          <cell r="K41">
            <v>70000</v>
          </cell>
          <cell r="L41">
            <v>70000</v>
          </cell>
        </row>
        <row r="42">
          <cell r="C42" t="str">
            <v>LJ63-19533A</v>
          </cell>
          <cell r="D42">
            <v>10000</v>
          </cell>
          <cell r="E42">
            <v>10000</v>
          </cell>
          <cell r="F42">
            <v>10000</v>
          </cell>
          <cell r="G42">
            <v>10000</v>
          </cell>
          <cell r="H42">
            <v>10000</v>
          </cell>
          <cell r="I42">
            <v>10000</v>
          </cell>
          <cell r="J42">
            <v>10000</v>
          </cell>
          <cell r="K42">
            <v>70000</v>
          </cell>
          <cell r="L42">
            <v>70000</v>
          </cell>
        </row>
        <row r="43">
          <cell r="C43" t="str">
            <v>LJ63-19595A</v>
          </cell>
          <cell r="D43">
            <v>10000</v>
          </cell>
          <cell r="E43">
            <v>10000</v>
          </cell>
          <cell r="F43">
            <v>10000</v>
          </cell>
          <cell r="G43">
            <v>10000</v>
          </cell>
          <cell r="H43">
            <v>10000</v>
          </cell>
          <cell r="I43">
            <v>10000</v>
          </cell>
          <cell r="J43">
            <v>10000</v>
          </cell>
          <cell r="K43">
            <v>70000</v>
          </cell>
          <cell r="L43">
            <v>70000</v>
          </cell>
        </row>
        <row r="44">
          <cell r="C44" t="str">
            <v>LJ63-19533B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</row>
        <row r="45">
          <cell r="C45" t="str">
            <v>LJ63-17513A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</row>
        <row r="46">
          <cell r="C46" t="str">
            <v>LJ63-18656A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</row>
        <row r="47">
          <cell r="C47" t="str">
            <v>LJ63-16362A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</row>
        <row r="48">
          <cell r="C48" t="str">
            <v>LJ63-16436A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</row>
        <row r="49">
          <cell r="C49" t="str">
            <v>LJ63-16343A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</row>
        <row r="50">
          <cell r="C50" t="str">
            <v>LJ63-18665A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</row>
        <row r="51">
          <cell r="C51" t="str">
            <v>LJ63-18662A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</row>
        <row r="52">
          <cell r="C52" t="str">
            <v>LJ63-18666B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</row>
        <row r="53">
          <cell r="C53" t="str">
            <v>LJ63-19215B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</row>
        <row r="54">
          <cell r="C54" t="str">
            <v>LJ63-18667A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</row>
        <row r="55">
          <cell r="C55" t="str">
            <v>LJ63-18663A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</row>
        <row r="56">
          <cell r="C56" t="str">
            <v>LJ63-16787B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</row>
        <row r="57">
          <cell r="C57" t="str">
            <v>LJ63-16595B</v>
          </cell>
          <cell r="D57">
            <v>9000</v>
          </cell>
          <cell r="E57">
            <v>6000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15000</v>
          </cell>
          <cell r="L57">
            <v>0</v>
          </cell>
        </row>
        <row r="58">
          <cell r="C58" t="str">
            <v>LJ63-16597A</v>
          </cell>
          <cell r="D58">
            <v>7000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7000</v>
          </cell>
          <cell r="L58">
            <v>0</v>
          </cell>
        </row>
        <row r="59">
          <cell r="C59" t="str">
            <v>LJ63-16706A</v>
          </cell>
          <cell r="D59">
            <v>12000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12000</v>
          </cell>
          <cell r="L59">
            <v>0</v>
          </cell>
        </row>
        <row r="60">
          <cell r="C60" t="str">
            <v>LJ63-16707A</v>
          </cell>
          <cell r="D60">
            <v>9000</v>
          </cell>
          <cell r="E60">
            <v>0</v>
          </cell>
          <cell r="F60">
            <v>0</v>
          </cell>
          <cell r="G60">
            <v>1800</v>
          </cell>
          <cell r="H60">
            <v>0</v>
          </cell>
          <cell r="I60">
            <v>0</v>
          </cell>
          <cell r="J60">
            <v>0</v>
          </cell>
          <cell r="K60">
            <v>10800</v>
          </cell>
          <cell r="L60">
            <v>0</v>
          </cell>
        </row>
        <row r="61">
          <cell r="C61" t="str">
            <v>LJ63-16787A</v>
          </cell>
          <cell r="D61">
            <v>6000</v>
          </cell>
          <cell r="E61">
            <v>6000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12000</v>
          </cell>
          <cell r="L61">
            <v>0</v>
          </cell>
        </row>
        <row r="62">
          <cell r="C62" t="str">
            <v>LJ63-17308A</v>
          </cell>
          <cell r="D62">
            <v>15000</v>
          </cell>
          <cell r="E62">
            <v>0</v>
          </cell>
          <cell r="F62">
            <v>15000</v>
          </cell>
          <cell r="G62">
            <v>15000</v>
          </cell>
          <cell r="H62">
            <v>15000</v>
          </cell>
          <cell r="I62">
            <v>15000</v>
          </cell>
          <cell r="J62">
            <v>15000</v>
          </cell>
          <cell r="K62">
            <v>90000</v>
          </cell>
          <cell r="L62">
            <v>81000</v>
          </cell>
        </row>
        <row r="63">
          <cell r="C63" t="str">
            <v>LJ63-17312A</v>
          </cell>
          <cell r="D63">
            <v>12000</v>
          </cell>
          <cell r="E63">
            <v>0</v>
          </cell>
          <cell r="F63">
            <v>12000</v>
          </cell>
          <cell r="G63">
            <v>12000</v>
          </cell>
          <cell r="H63">
            <v>12000</v>
          </cell>
          <cell r="I63">
            <v>12000</v>
          </cell>
          <cell r="J63">
            <v>12000</v>
          </cell>
          <cell r="K63">
            <v>72000</v>
          </cell>
          <cell r="L63">
            <v>72000</v>
          </cell>
        </row>
        <row r="64">
          <cell r="C64" t="str">
            <v>LJ63-17350A</v>
          </cell>
          <cell r="D64">
            <v>14000</v>
          </cell>
          <cell r="E64">
            <v>0</v>
          </cell>
          <cell r="F64">
            <v>0</v>
          </cell>
          <cell r="G64">
            <v>14000</v>
          </cell>
          <cell r="H64">
            <v>14000</v>
          </cell>
          <cell r="I64">
            <v>14000</v>
          </cell>
          <cell r="J64">
            <v>14000</v>
          </cell>
          <cell r="K64">
            <v>70000</v>
          </cell>
          <cell r="L64">
            <v>84000</v>
          </cell>
        </row>
        <row r="65">
          <cell r="C65" t="str">
            <v>LJ63-17430A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C66" t="str">
            <v>LJ63-17543A</v>
          </cell>
          <cell r="D66">
            <v>13125</v>
          </cell>
          <cell r="E66">
            <v>0</v>
          </cell>
          <cell r="F66">
            <v>13000</v>
          </cell>
          <cell r="G66">
            <v>13000</v>
          </cell>
          <cell r="H66">
            <v>13000</v>
          </cell>
          <cell r="I66">
            <v>13000</v>
          </cell>
          <cell r="J66">
            <v>13000</v>
          </cell>
          <cell r="K66">
            <v>78125</v>
          </cell>
          <cell r="L66">
            <v>91000</v>
          </cell>
        </row>
        <row r="67">
          <cell r="C67" t="str">
            <v>LJ63-17834D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LJ63-17834B</v>
          </cell>
          <cell r="D68">
            <v>13000</v>
          </cell>
          <cell r="E68">
            <v>0</v>
          </cell>
          <cell r="F68">
            <v>13000</v>
          </cell>
          <cell r="G68">
            <v>13000</v>
          </cell>
          <cell r="H68">
            <v>13000</v>
          </cell>
          <cell r="I68">
            <v>13000</v>
          </cell>
          <cell r="J68">
            <v>13000</v>
          </cell>
          <cell r="K68">
            <v>78000</v>
          </cell>
          <cell r="L68">
            <v>78000</v>
          </cell>
        </row>
        <row r="69">
          <cell r="C69" t="str">
            <v>LJ63-17348A</v>
          </cell>
          <cell r="D69">
            <v>24000</v>
          </cell>
          <cell r="E69">
            <v>9000</v>
          </cell>
          <cell r="F69">
            <v>16000</v>
          </cell>
          <cell r="G69">
            <v>22000</v>
          </cell>
          <cell r="H69">
            <v>28000</v>
          </cell>
          <cell r="I69">
            <v>31000</v>
          </cell>
          <cell r="J69">
            <v>28000</v>
          </cell>
          <cell r="K69">
            <v>158000</v>
          </cell>
          <cell r="L69">
            <v>237000</v>
          </cell>
        </row>
        <row r="70">
          <cell r="C70" t="str">
            <v>LJ63-17451A</v>
          </cell>
          <cell r="D70">
            <v>15000</v>
          </cell>
          <cell r="E70">
            <v>0</v>
          </cell>
          <cell r="F70">
            <v>0</v>
          </cell>
          <cell r="G70">
            <v>15000</v>
          </cell>
          <cell r="H70">
            <v>15000</v>
          </cell>
          <cell r="I70">
            <v>15000</v>
          </cell>
          <cell r="J70">
            <v>15000</v>
          </cell>
          <cell r="K70">
            <v>75000</v>
          </cell>
          <cell r="L70">
            <v>75000</v>
          </cell>
        </row>
        <row r="71">
          <cell r="C71" t="str">
            <v>LJ63-17304A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</row>
        <row r="72">
          <cell r="C72" t="str">
            <v>LJ63-17310A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</row>
        <row r="73">
          <cell r="C73" t="str">
            <v>LJ63-17315A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</row>
        <row r="74">
          <cell r="C74" t="str">
            <v>LJ63-17347A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</row>
        <row r="75">
          <cell r="C75" t="str">
            <v>LJ63-17433A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</row>
        <row r="76">
          <cell r="C76" t="str">
            <v>LJ63-17830A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</row>
        <row r="77">
          <cell r="C77" t="str">
            <v>LJ63-18021A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42000</v>
          </cell>
        </row>
        <row r="78">
          <cell r="C78" t="str">
            <v>LJ63-18013A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42000</v>
          </cell>
        </row>
        <row r="79">
          <cell r="C79" t="str">
            <v>LJ63-18020A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42000</v>
          </cell>
        </row>
        <row r="80">
          <cell r="C80" t="str">
            <v>LJ63-18022A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45000</v>
          </cell>
        </row>
        <row r="81">
          <cell r="C81" t="str">
            <v>LJ63-16033A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</row>
        <row r="82">
          <cell r="C82" t="str">
            <v>LJ63-16036A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</row>
        <row r="83">
          <cell r="C83" t="str">
            <v>LJ63-16037A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</row>
        <row r="84">
          <cell r="C84" t="str">
            <v>LJ63-16083A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LJ63-16152A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</row>
        <row r="86">
          <cell r="C86" t="str">
            <v>LJ63-18648A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</row>
        <row r="87">
          <cell r="C87" t="str">
            <v>LJ63-18644A</v>
          </cell>
          <cell r="D87">
            <v>9000</v>
          </cell>
          <cell r="E87">
            <v>6000</v>
          </cell>
          <cell r="F87">
            <v>9000</v>
          </cell>
          <cell r="G87">
            <v>9000</v>
          </cell>
          <cell r="H87">
            <v>15000</v>
          </cell>
          <cell r="I87">
            <v>18000</v>
          </cell>
          <cell r="J87">
            <v>15000</v>
          </cell>
          <cell r="K87">
            <v>81000</v>
          </cell>
          <cell r="L87">
            <v>114000</v>
          </cell>
        </row>
        <row r="88">
          <cell r="C88" t="str">
            <v>LJ63-18631A</v>
          </cell>
          <cell r="D88">
            <v>21000</v>
          </cell>
          <cell r="E88">
            <v>27000</v>
          </cell>
          <cell r="F88">
            <v>21000</v>
          </cell>
          <cell r="G88">
            <v>21000</v>
          </cell>
          <cell r="H88">
            <v>33000</v>
          </cell>
          <cell r="I88">
            <v>33000</v>
          </cell>
          <cell r="J88">
            <v>33000</v>
          </cell>
          <cell r="K88">
            <v>189000</v>
          </cell>
          <cell r="L88">
            <v>231000</v>
          </cell>
        </row>
        <row r="89">
          <cell r="C89" t="str">
            <v>LJ63-17642A</v>
          </cell>
          <cell r="D89">
            <v>9000</v>
          </cell>
          <cell r="E89">
            <v>0</v>
          </cell>
          <cell r="F89">
            <v>3000</v>
          </cell>
          <cell r="G89">
            <v>9000</v>
          </cell>
          <cell r="H89">
            <v>15000</v>
          </cell>
          <cell r="I89">
            <v>18000</v>
          </cell>
          <cell r="J89">
            <v>15000</v>
          </cell>
          <cell r="K89">
            <v>69000</v>
          </cell>
          <cell r="L89">
            <v>114000</v>
          </cell>
        </row>
        <row r="90">
          <cell r="C90" t="str">
            <v>LJ63-18648B</v>
          </cell>
          <cell r="D90">
            <v>6000</v>
          </cell>
          <cell r="E90">
            <v>12000</v>
          </cell>
          <cell r="F90">
            <v>6000</v>
          </cell>
          <cell r="G90">
            <v>6000</v>
          </cell>
          <cell r="H90">
            <v>18000</v>
          </cell>
          <cell r="I90">
            <v>18000</v>
          </cell>
          <cell r="J90">
            <v>18000</v>
          </cell>
          <cell r="K90">
            <v>84000</v>
          </cell>
          <cell r="L90">
            <v>126000</v>
          </cell>
        </row>
        <row r="91">
          <cell r="C91" t="str">
            <v>LJ63-18649A</v>
          </cell>
          <cell r="D91">
            <v>12000</v>
          </cell>
          <cell r="E91">
            <v>9000</v>
          </cell>
          <cell r="F91">
            <v>9000</v>
          </cell>
          <cell r="G91">
            <v>15000</v>
          </cell>
          <cell r="H91">
            <v>15000</v>
          </cell>
          <cell r="I91">
            <v>15000</v>
          </cell>
          <cell r="J91">
            <v>15000</v>
          </cell>
          <cell r="K91">
            <v>90000</v>
          </cell>
          <cell r="L91">
            <v>105000</v>
          </cell>
        </row>
        <row r="92">
          <cell r="C92" t="str">
            <v>LJ63-15776B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</row>
        <row r="93">
          <cell r="C93" t="str">
            <v>LJ63-19078A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</row>
        <row r="94">
          <cell r="C94" t="str">
            <v>LJ63-18946A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</row>
        <row r="95">
          <cell r="C95" t="str">
            <v>LJ63-18947A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</row>
        <row r="96">
          <cell r="C96" t="str">
            <v>LJ63-18948A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</row>
        <row r="97">
          <cell r="C97" t="str">
            <v>LJ63-18950A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</row>
        <row r="98">
          <cell r="C98" t="str">
            <v>LJ63-18951A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</row>
        <row r="99">
          <cell r="C99" t="str">
            <v>LJ63-17602A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</row>
        <row r="100">
          <cell r="C100" t="str">
            <v>LJ63-17609A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</row>
        <row r="101">
          <cell r="C101" t="str">
            <v>LJ63-17617A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C102" t="str">
            <v>LJ63-17630A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C103" t="str">
            <v>LJ63-17631A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</row>
        <row r="104">
          <cell r="C104" t="str">
            <v>LJ63-17616A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C105" t="str">
            <v>LJ63-16172A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C106" t="str">
            <v>LJ63-16264A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LJ63-15125B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</row>
        <row r="108">
          <cell r="C108" t="str">
            <v>LJ63-15126A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</row>
        <row r="109">
          <cell r="C109" t="str">
            <v>LJ63-15128A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C110" t="str">
            <v>LJ63-15456A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LJ63-15458A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LJ63-15460A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</row>
        <row r="113">
          <cell r="C113" t="str">
            <v>LJ63-15487A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</row>
        <row r="114">
          <cell r="C114" t="str">
            <v>LJ63-18531A</v>
          </cell>
          <cell r="D114">
            <v>10500</v>
          </cell>
          <cell r="E114">
            <v>0</v>
          </cell>
          <cell r="F114">
            <v>10500</v>
          </cell>
          <cell r="G114">
            <v>10500</v>
          </cell>
          <cell r="H114">
            <v>10500</v>
          </cell>
          <cell r="I114">
            <v>10500</v>
          </cell>
          <cell r="J114">
            <v>10500</v>
          </cell>
          <cell r="K114">
            <v>63000</v>
          </cell>
          <cell r="L114">
            <v>175000</v>
          </cell>
        </row>
        <row r="115">
          <cell r="C115" t="str">
            <v>LJ63-18964A</v>
          </cell>
          <cell r="D115">
            <v>9000</v>
          </cell>
          <cell r="E115">
            <v>0</v>
          </cell>
          <cell r="F115">
            <v>9000</v>
          </cell>
          <cell r="G115">
            <v>9000</v>
          </cell>
          <cell r="H115">
            <v>9000</v>
          </cell>
          <cell r="I115">
            <v>9000</v>
          </cell>
          <cell r="J115">
            <v>9000</v>
          </cell>
          <cell r="K115">
            <v>54000</v>
          </cell>
          <cell r="L115">
            <v>63000</v>
          </cell>
        </row>
        <row r="116">
          <cell r="C116" t="str">
            <v>LJ63-18607A</v>
          </cell>
          <cell r="D116">
            <v>12000</v>
          </cell>
          <cell r="E116">
            <v>0</v>
          </cell>
          <cell r="F116">
            <v>0</v>
          </cell>
          <cell r="G116">
            <v>12000</v>
          </cell>
          <cell r="H116">
            <v>12000</v>
          </cell>
          <cell r="I116">
            <v>12000</v>
          </cell>
          <cell r="J116">
            <v>12000</v>
          </cell>
          <cell r="K116">
            <v>60000</v>
          </cell>
          <cell r="L116">
            <v>204000</v>
          </cell>
        </row>
        <row r="117">
          <cell r="C117" t="str">
            <v>LJ63-18525A</v>
          </cell>
          <cell r="D117">
            <v>9000</v>
          </cell>
          <cell r="E117">
            <v>0</v>
          </cell>
          <cell r="F117">
            <v>12000</v>
          </cell>
          <cell r="G117">
            <v>12000</v>
          </cell>
          <cell r="H117">
            <v>12000</v>
          </cell>
          <cell r="I117">
            <v>12000</v>
          </cell>
          <cell r="J117">
            <v>12000</v>
          </cell>
          <cell r="K117">
            <v>69000</v>
          </cell>
          <cell r="L117">
            <v>63000</v>
          </cell>
        </row>
        <row r="118">
          <cell r="C118" t="str">
            <v>LJ63-18690A</v>
          </cell>
          <cell r="D118">
            <v>9000</v>
          </cell>
          <cell r="E118">
            <v>9000</v>
          </cell>
          <cell r="F118">
            <v>9000</v>
          </cell>
          <cell r="G118">
            <v>9000</v>
          </cell>
          <cell r="H118">
            <v>9000</v>
          </cell>
          <cell r="I118">
            <v>9000</v>
          </cell>
          <cell r="J118">
            <v>9000</v>
          </cell>
          <cell r="K118">
            <v>63000</v>
          </cell>
          <cell r="L118">
            <v>175000</v>
          </cell>
        </row>
        <row r="119">
          <cell r="C119" t="str">
            <v>LJ63-19074A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</row>
        <row r="120">
          <cell r="C120" t="str">
            <v>LJ63-19077A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</row>
        <row r="121">
          <cell r="C121" t="str">
            <v>LJ63-18933A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</row>
        <row r="122">
          <cell r="C122" t="str">
            <v>LJ63-19076B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</row>
        <row r="123">
          <cell r="C123" t="str">
            <v>LJ63-19285A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</row>
        <row r="124">
          <cell r="C124" t="str">
            <v>LJ63-19285B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C125" t="str">
            <v>LJ63-19391A V1</v>
          </cell>
          <cell r="D125">
            <v>0</v>
          </cell>
          <cell r="E125">
            <v>0</v>
          </cell>
          <cell r="F125">
            <v>12000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12000</v>
          </cell>
          <cell r="L125">
            <v>15000</v>
          </cell>
        </row>
        <row r="126">
          <cell r="C126" t="str">
            <v>LJ63-19391A V</v>
          </cell>
        </row>
        <row r="127">
          <cell r="C127" t="str">
            <v>LJ63-19384A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10500</v>
          </cell>
        </row>
        <row r="128">
          <cell r="C128" t="str">
            <v>LJ63-19383A</v>
          </cell>
          <cell r="D128">
            <v>0</v>
          </cell>
          <cell r="E128">
            <v>0</v>
          </cell>
          <cell r="F128">
            <v>8800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8800</v>
          </cell>
          <cell r="L128">
            <v>0</v>
          </cell>
        </row>
        <row r="129">
          <cell r="C129" t="str">
            <v>LJ63-19381A</v>
          </cell>
          <cell r="D129">
            <v>0</v>
          </cell>
          <cell r="E129">
            <v>0</v>
          </cell>
          <cell r="F129">
            <v>8000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8000</v>
          </cell>
          <cell r="L129">
            <v>0</v>
          </cell>
        </row>
        <row r="130">
          <cell r="C130" t="str">
            <v>LJ63-19510A</v>
          </cell>
          <cell r="D130">
            <v>0</v>
          </cell>
          <cell r="E130">
            <v>0</v>
          </cell>
          <cell r="F130">
            <v>12000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12000</v>
          </cell>
          <cell r="L130">
            <v>0</v>
          </cell>
        </row>
        <row r="131">
          <cell r="C131" t="str">
            <v>LJ63-19385A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</row>
        <row r="132">
          <cell r="C132" t="str">
            <v>LJ63-19387A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15800</v>
          </cell>
        </row>
        <row r="133">
          <cell r="C133" t="str">
            <v>LJ63-19511A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18000</v>
          </cell>
        </row>
        <row r="134">
          <cell r="C134" t="str">
            <v>LJ63-18632A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</row>
        <row r="135">
          <cell r="C135" t="str">
            <v>LJ63-18638A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</row>
        <row r="136">
          <cell r="C136" t="str">
            <v>LJ63-18905B</v>
          </cell>
          <cell r="D136">
            <v>12000</v>
          </cell>
          <cell r="E136">
            <v>0</v>
          </cell>
          <cell r="F136">
            <v>0</v>
          </cell>
          <cell r="G136">
            <v>12000</v>
          </cell>
          <cell r="H136">
            <v>12000</v>
          </cell>
          <cell r="I136">
            <v>12000</v>
          </cell>
          <cell r="J136">
            <v>12000</v>
          </cell>
          <cell r="K136">
            <v>60000</v>
          </cell>
          <cell r="L136">
            <v>123000</v>
          </cell>
        </row>
        <row r="137">
          <cell r="C137" t="str">
            <v>LJ63-19385B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15800</v>
          </cell>
        </row>
        <row r="138">
          <cell r="C138" t="str">
            <v>LJ63-19617A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</row>
        <row r="139">
          <cell r="C139" t="str">
            <v>LJ63-19692A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</row>
        <row r="140">
          <cell r="C140" t="str">
            <v>LJ63-19694A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</row>
        <row r="141">
          <cell r="C141" t="str">
            <v>LJ63-19615A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</row>
        <row r="142">
          <cell r="C142" t="str">
            <v>LJ63-19616A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</row>
        <row r="143">
          <cell r="C143" t="str">
            <v>LJ63-19618A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</row>
        <row r="144">
          <cell r="C144" t="str">
            <v>LJ63-18905E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</row>
        <row r="145">
          <cell r="C145" t="str">
            <v>LJ63-18609A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120000</v>
          </cell>
        </row>
      </sheetData>
      <sheetData sheetId="146"/>
      <sheetData sheetId="147">
        <row r="1">
          <cell r="A1" t="str">
            <v>Shinsung /신성</v>
          </cell>
          <cell r="B1">
            <v>44068</v>
          </cell>
          <cell r="C1">
            <v>44069</v>
          </cell>
          <cell r="D1">
            <v>44070</v>
          </cell>
          <cell r="E1">
            <v>44071</v>
          </cell>
          <cell r="F1">
            <v>44072</v>
          </cell>
          <cell r="G1">
            <v>44073</v>
          </cell>
        </row>
        <row r="2">
          <cell r="A2" t="str">
            <v>LJ63-16147A</v>
          </cell>
          <cell r="B2">
            <v>0</v>
          </cell>
          <cell r="C2">
            <v>0</v>
          </cell>
          <cell r="D2">
            <v>0</v>
          </cell>
          <cell r="E2">
            <v>11500</v>
          </cell>
          <cell r="F2">
            <v>11500</v>
          </cell>
          <cell r="G2">
            <v>0</v>
          </cell>
        </row>
        <row r="3">
          <cell r="A3" t="str">
            <v>LJ63-18680A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LJ63-16286A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19000</v>
          </cell>
          <cell r="G4">
            <v>0</v>
          </cell>
        </row>
        <row r="5">
          <cell r="A5" t="str">
            <v>LJ63-16146A</v>
          </cell>
          <cell r="B5">
            <v>0</v>
          </cell>
          <cell r="C5">
            <v>3100</v>
          </cell>
          <cell r="D5">
            <v>3100</v>
          </cell>
          <cell r="E5">
            <v>3100</v>
          </cell>
          <cell r="F5">
            <v>0</v>
          </cell>
          <cell r="G5">
            <v>3100</v>
          </cell>
        </row>
        <row r="6">
          <cell r="A6" t="str">
            <v>LJ63-16385A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LJ63-18679A</v>
          </cell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</row>
        <row r="8">
          <cell r="A8" t="str">
            <v>LJ63-16386A</v>
          </cell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</row>
        <row r="9">
          <cell r="A9" t="str">
            <v>LJ63-18024A</v>
          </cell>
          <cell r="B9">
            <v>0</v>
          </cell>
          <cell r="C9">
            <v>11500</v>
          </cell>
          <cell r="D9">
            <v>0</v>
          </cell>
          <cell r="E9">
            <v>0</v>
          </cell>
          <cell r="F9">
            <v>11500</v>
          </cell>
          <cell r="G9">
            <v>11500</v>
          </cell>
        </row>
        <row r="10">
          <cell r="A10" t="str">
            <v>LJ63-18675A</v>
          </cell>
          <cell r="B10">
            <v>3500</v>
          </cell>
          <cell r="C10">
            <v>3500</v>
          </cell>
          <cell r="D10">
            <v>3500</v>
          </cell>
          <cell r="E10">
            <v>3500</v>
          </cell>
          <cell r="F10">
            <v>3500</v>
          </cell>
          <cell r="G10">
            <v>0</v>
          </cell>
        </row>
        <row r="11">
          <cell r="A11" t="str">
            <v>LJ63-17935A</v>
          </cell>
          <cell r="B11">
            <v>0</v>
          </cell>
          <cell r="C11">
            <v>15000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</row>
        <row r="12">
          <cell r="A12" t="str">
            <v>LJ63-17813A</v>
          </cell>
          <cell r="B12">
            <v>11500</v>
          </cell>
          <cell r="C12">
            <v>11500</v>
          </cell>
          <cell r="D12">
            <v>11500</v>
          </cell>
          <cell r="E12">
            <v>11500</v>
          </cell>
          <cell r="F12">
            <v>11500</v>
          </cell>
          <cell r="G12">
            <v>11500</v>
          </cell>
        </row>
        <row r="13">
          <cell r="A13" t="str">
            <v>LJ63-18674A</v>
          </cell>
          <cell r="B13">
            <v>16000</v>
          </cell>
          <cell r="C13">
            <v>16000</v>
          </cell>
          <cell r="D13">
            <v>16000</v>
          </cell>
          <cell r="E13">
            <v>16000</v>
          </cell>
          <cell r="F13">
            <v>9600</v>
          </cell>
          <cell r="G13">
            <v>3200</v>
          </cell>
        </row>
        <row r="14">
          <cell r="A14" t="str">
            <v>LJ63-17836A</v>
          </cell>
          <cell r="B14">
            <v>15000</v>
          </cell>
          <cell r="C14">
            <v>0</v>
          </cell>
          <cell r="D14">
            <v>15000</v>
          </cell>
          <cell r="E14">
            <v>15000</v>
          </cell>
          <cell r="F14">
            <v>15000</v>
          </cell>
          <cell r="G14">
            <v>0</v>
          </cell>
        </row>
        <row r="15">
          <cell r="A15" t="str">
            <v>LJ63-19611A</v>
          </cell>
          <cell r="B15">
            <v>100000</v>
          </cell>
          <cell r="C15">
            <v>100000</v>
          </cell>
          <cell r="D15">
            <v>100000</v>
          </cell>
          <cell r="E15">
            <v>100000</v>
          </cell>
          <cell r="F15">
            <v>100000</v>
          </cell>
          <cell r="G15">
            <v>120000</v>
          </cell>
        </row>
        <row r="16">
          <cell r="A16" t="str">
            <v>LJ63-19609A</v>
          </cell>
          <cell r="B16">
            <v>96000</v>
          </cell>
          <cell r="C16">
            <v>96000</v>
          </cell>
          <cell r="D16">
            <v>128000</v>
          </cell>
          <cell r="E16">
            <v>128000</v>
          </cell>
          <cell r="F16">
            <v>96000</v>
          </cell>
          <cell r="G16">
            <v>128000</v>
          </cell>
        </row>
        <row r="17">
          <cell r="A17" t="str">
            <v>LJ63-19610A</v>
          </cell>
          <cell r="B17">
            <v>90000</v>
          </cell>
          <cell r="C17">
            <v>90000</v>
          </cell>
          <cell r="D17">
            <v>120000</v>
          </cell>
          <cell r="E17">
            <v>120000</v>
          </cell>
          <cell r="F17">
            <v>120000</v>
          </cell>
          <cell r="G17">
            <v>120000</v>
          </cell>
        </row>
        <row r="18">
          <cell r="A18" t="str">
            <v>LJ63-19668A</v>
          </cell>
          <cell r="B18">
            <v>0</v>
          </cell>
          <cell r="C18">
            <v>0</v>
          </cell>
          <cell r="D18">
            <v>60000</v>
          </cell>
          <cell r="E18">
            <v>75000</v>
          </cell>
          <cell r="F18">
            <v>75000</v>
          </cell>
          <cell r="G18">
            <v>75000</v>
          </cell>
        </row>
        <row r="19">
          <cell r="A19" t="str">
            <v>LJ63-19789A</v>
          </cell>
          <cell r="B19">
            <v>0</v>
          </cell>
          <cell r="C19">
            <v>60000</v>
          </cell>
          <cell r="D19">
            <v>80000</v>
          </cell>
          <cell r="E19">
            <v>80000</v>
          </cell>
          <cell r="F19">
            <v>60000</v>
          </cell>
          <cell r="G19">
            <v>80000</v>
          </cell>
        </row>
        <row r="20">
          <cell r="A20" t="str">
            <v>LJ63-19633A</v>
          </cell>
          <cell r="B20">
            <v>0</v>
          </cell>
          <cell r="C20">
            <v>60000</v>
          </cell>
          <cell r="D20">
            <v>75000</v>
          </cell>
          <cell r="E20">
            <v>75000</v>
          </cell>
          <cell r="F20">
            <v>75000</v>
          </cell>
          <cell r="G20">
            <v>75000</v>
          </cell>
        </row>
        <row r="21">
          <cell r="A21" t="str">
            <v>LJ63-19634A</v>
          </cell>
          <cell r="B21">
            <v>0</v>
          </cell>
          <cell r="C21">
            <v>0</v>
          </cell>
          <cell r="D21">
            <v>54000</v>
          </cell>
          <cell r="E21">
            <v>54000</v>
          </cell>
          <cell r="F21">
            <v>81000</v>
          </cell>
          <cell r="G21">
            <v>81000</v>
          </cell>
        </row>
        <row r="22">
          <cell r="A22" t="str">
            <v>LJ63-19682A</v>
          </cell>
          <cell r="B22">
            <v>0</v>
          </cell>
          <cell r="C22">
            <v>0</v>
          </cell>
          <cell r="D22">
            <v>15000</v>
          </cell>
          <cell r="E22">
            <v>30000</v>
          </cell>
          <cell r="F22">
            <v>30000</v>
          </cell>
          <cell r="G22">
            <v>45000</v>
          </cell>
        </row>
        <row r="23">
          <cell r="A23" t="str">
            <v>LJ63-19683A</v>
          </cell>
          <cell r="B23">
            <v>0</v>
          </cell>
          <cell r="C23">
            <v>0</v>
          </cell>
          <cell r="D23">
            <v>30000</v>
          </cell>
          <cell r="E23">
            <v>30000</v>
          </cell>
          <cell r="F23">
            <v>30000</v>
          </cell>
          <cell r="G23">
            <v>45000</v>
          </cell>
        </row>
        <row r="24">
          <cell r="A24" t="str">
            <v>LJ63-19680A</v>
          </cell>
          <cell r="B24">
            <v>0</v>
          </cell>
          <cell r="C24">
            <v>0</v>
          </cell>
          <cell r="D24">
            <v>21000</v>
          </cell>
          <cell r="E24">
            <v>30000</v>
          </cell>
          <cell r="F24">
            <v>30000</v>
          </cell>
          <cell r="G24">
            <v>45000</v>
          </cell>
        </row>
        <row r="25">
          <cell r="A25" t="str">
            <v>LJ63-19635A</v>
          </cell>
          <cell r="B25">
            <v>0</v>
          </cell>
          <cell r="C25">
            <v>0</v>
          </cell>
          <cell r="D25">
            <v>30000</v>
          </cell>
          <cell r="E25">
            <v>30000</v>
          </cell>
          <cell r="F25">
            <v>30000</v>
          </cell>
          <cell r="G25">
            <v>45000</v>
          </cell>
        </row>
      </sheetData>
      <sheetData sheetId="148">
        <row r="1">
          <cell r="D1">
            <v>44068</v>
          </cell>
          <cell r="E1">
            <v>44069</v>
          </cell>
          <cell r="F1">
            <v>44070</v>
          </cell>
          <cell r="G1">
            <v>44071</v>
          </cell>
          <cell r="H1">
            <v>44072</v>
          </cell>
          <cell r="I1">
            <v>44073</v>
          </cell>
          <cell r="J1" t="str">
            <v>w35</v>
          </cell>
        </row>
        <row r="2">
          <cell r="C2" t="str">
            <v>LJ63-16462B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</row>
        <row r="3">
          <cell r="C3" t="str">
            <v>LJ63-16467B</v>
          </cell>
          <cell r="D3">
            <v>6000</v>
          </cell>
          <cell r="E3">
            <v>6000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12000</v>
          </cell>
        </row>
        <row r="4">
          <cell r="C4" t="str">
            <v>LJ63-16500B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</row>
        <row r="5">
          <cell r="C5" t="str">
            <v>LJ63-16507A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</row>
        <row r="6">
          <cell r="C6" t="str">
            <v>LJ63-16465A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</row>
        <row r="7">
          <cell r="C7" t="str">
            <v>LJ63-16465B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</row>
        <row r="8">
          <cell r="C8" t="str">
            <v>LJ63-16462C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</row>
        <row r="9">
          <cell r="C9" t="str">
            <v>LJ63-16395B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9975</v>
          </cell>
        </row>
        <row r="10">
          <cell r="C10" t="str">
            <v>LJ63-16215A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</row>
        <row r="11">
          <cell r="C11" t="str">
            <v>LJ63-16232A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</row>
        <row r="12">
          <cell r="C12" t="str">
            <v>LJ63-16300A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</row>
        <row r="13">
          <cell r="C13" t="str">
            <v>LJ63-16334A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</row>
        <row r="14">
          <cell r="C14" t="str">
            <v>LJ63-16344B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</row>
        <row r="15">
          <cell r="C15" t="str">
            <v>LJ63-16317B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</row>
        <row r="16">
          <cell r="C16" t="str">
            <v>LJ63-15999A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C17" t="str">
            <v>LJ63-16071A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</row>
        <row r="18">
          <cell r="C18" t="str">
            <v>LJ63-16157A</v>
          </cell>
          <cell r="D18">
            <v>0</v>
          </cell>
          <cell r="E18">
            <v>0</v>
          </cell>
          <cell r="F18">
            <v>6000</v>
          </cell>
          <cell r="G18">
            <v>6000</v>
          </cell>
          <cell r="H18">
            <v>3000</v>
          </cell>
          <cell r="I18">
            <v>0</v>
          </cell>
          <cell r="J18">
            <v>24000</v>
          </cell>
        </row>
        <row r="19">
          <cell r="C19" t="str">
            <v>LJ63-16183A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C20" t="str">
            <v>LJ63-15095A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</row>
        <row r="21">
          <cell r="C21" t="str">
            <v>LJ63-15645A</v>
          </cell>
          <cell r="D21">
            <v>6000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12000</v>
          </cell>
        </row>
        <row r="22">
          <cell r="C22" t="str">
            <v>LJ63-16354A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C23" t="str">
            <v>LJ63-17016A</v>
          </cell>
          <cell r="D23">
            <v>0</v>
          </cell>
          <cell r="E23">
            <v>6750</v>
          </cell>
          <cell r="F23">
            <v>0</v>
          </cell>
          <cell r="G23">
            <v>12000</v>
          </cell>
          <cell r="H23">
            <v>0</v>
          </cell>
          <cell r="I23">
            <v>0</v>
          </cell>
          <cell r="J23">
            <v>24750</v>
          </cell>
        </row>
        <row r="24">
          <cell r="C24" t="str">
            <v>LJ63-17015A</v>
          </cell>
          <cell r="D24">
            <v>0</v>
          </cell>
          <cell r="E24">
            <v>3000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7500</v>
          </cell>
        </row>
        <row r="25">
          <cell r="C25" t="str">
            <v>LJ63-18142A</v>
          </cell>
          <cell r="D25">
            <v>10000</v>
          </cell>
          <cell r="E25">
            <v>0</v>
          </cell>
          <cell r="F25">
            <v>10000</v>
          </cell>
          <cell r="G25">
            <v>10000</v>
          </cell>
          <cell r="H25">
            <v>10000</v>
          </cell>
          <cell r="I25">
            <v>0</v>
          </cell>
          <cell r="J25">
            <v>50000</v>
          </cell>
        </row>
        <row r="26">
          <cell r="C26" t="str">
            <v>LJ63-19111A</v>
          </cell>
          <cell r="D26">
            <v>10000</v>
          </cell>
          <cell r="E26">
            <v>0</v>
          </cell>
          <cell r="F26">
            <v>10000</v>
          </cell>
          <cell r="G26">
            <v>10000</v>
          </cell>
          <cell r="H26">
            <v>10000</v>
          </cell>
          <cell r="I26">
            <v>0</v>
          </cell>
          <cell r="J26">
            <v>50000</v>
          </cell>
        </row>
        <row r="27">
          <cell r="C27" t="str">
            <v>LJ63-18319A</v>
          </cell>
          <cell r="D27">
            <v>10000</v>
          </cell>
          <cell r="E27">
            <v>0</v>
          </cell>
          <cell r="F27">
            <v>10000</v>
          </cell>
          <cell r="G27">
            <v>10000</v>
          </cell>
          <cell r="H27">
            <v>10000</v>
          </cell>
          <cell r="I27">
            <v>0</v>
          </cell>
          <cell r="J27">
            <v>50000</v>
          </cell>
        </row>
        <row r="28">
          <cell r="C28" t="str">
            <v>LJ63-18144A</v>
          </cell>
          <cell r="D28">
            <v>10000</v>
          </cell>
          <cell r="E28">
            <v>0</v>
          </cell>
          <cell r="F28">
            <v>10000</v>
          </cell>
          <cell r="G28">
            <v>10000</v>
          </cell>
          <cell r="H28">
            <v>10000</v>
          </cell>
          <cell r="I28">
            <v>10000</v>
          </cell>
          <cell r="J28">
            <v>60000</v>
          </cell>
        </row>
        <row r="29">
          <cell r="C29" t="str">
            <v>LJ63-19418A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</row>
        <row r="30">
          <cell r="C30" t="str">
            <v>LJ63-19417A</v>
          </cell>
          <cell r="D30">
            <v>20000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20000</v>
          </cell>
        </row>
        <row r="31">
          <cell r="C31" t="str">
            <v>LJ63-19603A</v>
          </cell>
          <cell r="D31">
            <v>16000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16000</v>
          </cell>
        </row>
        <row r="32">
          <cell r="C32" t="str">
            <v>LJ63-19534A</v>
          </cell>
          <cell r="D32">
            <v>10000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10000</v>
          </cell>
        </row>
        <row r="33">
          <cell r="C33" t="str">
            <v>LJ63-19534B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</row>
        <row r="34">
          <cell r="C34" t="str">
            <v>LJ63-18800A</v>
          </cell>
          <cell r="D34">
            <v>0</v>
          </cell>
          <cell r="E34">
            <v>0</v>
          </cell>
          <cell r="F34">
            <v>10000</v>
          </cell>
          <cell r="G34">
            <v>10000</v>
          </cell>
          <cell r="H34">
            <v>10000</v>
          </cell>
          <cell r="I34">
            <v>10000</v>
          </cell>
          <cell r="J34">
            <v>50000</v>
          </cell>
        </row>
        <row r="35">
          <cell r="C35" t="str">
            <v>LJ63-19416A</v>
          </cell>
          <cell r="D35">
            <v>0</v>
          </cell>
          <cell r="E35">
            <v>10000</v>
          </cell>
          <cell r="F35">
            <v>20000</v>
          </cell>
          <cell r="G35">
            <v>20000</v>
          </cell>
          <cell r="H35">
            <v>10000</v>
          </cell>
          <cell r="I35">
            <v>10000</v>
          </cell>
          <cell r="J35">
            <v>90000</v>
          </cell>
        </row>
        <row r="36">
          <cell r="C36" t="str">
            <v>LJ63-18145A</v>
          </cell>
          <cell r="D36">
            <v>10000</v>
          </cell>
          <cell r="E36">
            <v>0</v>
          </cell>
          <cell r="F36">
            <v>0</v>
          </cell>
          <cell r="G36">
            <v>10000</v>
          </cell>
          <cell r="H36">
            <v>10000</v>
          </cell>
          <cell r="I36">
            <v>10000</v>
          </cell>
          <cell r="J36">
            <v>50000</v>
          </cell>
        </row>
        <row r="37">
          <cell r="C37" t="str">
            <v>LJ63-19112A</v>
          </cell>
          <cell r="D37">
            <v>0</v>
          </cell>
          <cell r="E37">
            <v>0</v>
          </cell>
          <cell r="F37">
            <v>0</v>
          </cell>
          <cell r="G37">
            <v>10000</v>
          </cell>
          <cell r="H37">
            <v>10000</v>
          </cell>
          <cell r="I37">
            <v>10000</v>
          </cell>
          <cell r="J37">
            <v>40000</v>
          </cell>
        </row>
        <row r="38">
          <cell r="C38" t="str">
            <v>LJ63-18318A</v>
          </cell>
          <cell r="D38">
            <v>10000</v>
          </cell>
          <cell r="E38">
            <v>0</v>
          </cell>
          <cell r="F38">
            <v>0</v>
          </cell>
          <cell r="G38">
            <v>10000</v>
          </cell>
          <cell r="H38">
            <v>10000</v>
          </cell>
          <cell r="I38">
            <v>10000</v>
          </cell>
          <cell r="J38">
            <v>50000</v>
          </cell>
        </row>
        <row r="39">
          <cell r="C39" t="str">
            <v>LJ63-18798A</v>
          </cell>
          <cell r="D39">
            <v>0</v>
          </cell>
          <cell r="E39">
            <v>10000</v>
          </cell>
          <cell r="F39">
            <v>10000</v>
          </cell>
          <cell r="G39">
            <v>15000</v>
          </cell>
          <cell r="H39">
            <v>20000</v>
          </cell>
          <cell r="I39">
            <v>20000</v>
          </cell>
          <cell r="J39">
            <v>95000</v>
          </cell>
        </row>
        <row r="40">
          <cell r="C40" t="str">
            <v>LJ63-19412A</v>
          </cell>
          <cell r="D40">
            <v>10000</v>
          </cell>
          <cell r="E40">
            <v>10000</v>
          </cell>
          <cell r="F40">
            <v>10000</v>
          </cell>
          <cell r="G40">
            <v>10000</v>
          </cell>
          <cell r="H40">
            <v>10000</v>
          </cell>
          <cell r="I40">
            <v>10000</v>
          </cell>
          <cell r="J40">
            <v>70000</v>
          </cell>
        </row>
        <row r="41">
          <cell r="C41" t="str">
            <v>LJ63-19411A</v>
          </cell>
          <cell r="D41">
            <v>10000</v>
          </cell>
          <cell r="E41">
            <v>10000</v>
          </cell>
          <cell r="F41">
            <v>10000</v>
          </cell>
          <cell r="G41">
            <v>10000</v>
          </cell>
          <cell r="H41">
            <v>10000</v>
          </cell>
          <cell r="I41">
            <v>10000</v>
          </cell>
          <cell r="J41">
            <v>70000</v>
          </cell>
        </row>
        <row r="42">
          <cell r="C42" t="str">
            <v>LJ63-19533A</v>
          </cell>
          <cell r="D42">
            <v>10000</v>
          </cell>
          <cell r="E42">
            <v>0</v>
          </cell>
          <cell r="F42">
            <v>10000</v>
          </cell>
          <cell r="G42">
            <v>10000</v>
          </cell>
          <cell r="H42">
            <v>10000</v>
          </cell>
          <cell r="I42">
            <v>10000</v>
          </cell>
          <cell r="J42">
            <v>60000</v>
          </cell>
        </row>
        <row r="43">
          <cell r="C43" t="str">
            <v>LJ63-19595A</v>
          </cell>
          <cell r="D43">
            <v>10000</v>
          </cell>
          <cell r="E43">
            <v>10000</v>
          </cell>
          <cell r="F43">
            <v>10000</v>
          </cell>
          <cell r="G43">
            <v>10000</v>
          </cell>
          <cell r="H43">
            <v>10000</v>
          </cell>
          <cell r="I43">
            <v>10000</v>
          </cell>
          <cell r="J43">
            <v>70000</v>
          </cell>
        </row>
        <row r="44">
          <cell r="C44" t="str">
            <v>LJ63-19533B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C45" t="str">
            <v>LJ63-17513A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</row>
        <row r="46">
          <cell r="C46" t="str">
            <v>LJ63-18656A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</row>
        <row r="47">
          <cell r="C47" t="str">
            <v>LJ63-16362A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</row>
        <row r="48">
          <cell r="C48" t="str">
            <v>LJ63-16436A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</row>
        <row r="49">
          <cell r="C49" t="str">
            <v>LJ63-16343A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C50" t="str">
            <v>LJ63-18665A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</row>
        <row r="51">
          <cell r="C51" t="str">
            <v>LJ63-18662A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C52" t="str">
            <v>LJ63-18666B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C53" t="str">
            <v>LJ63-19215B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C54" t="str">
            <v>LJ63-18667A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</row>
        <row r="55">
          <cell r="C55" t="str">
            <v>LJ63-18663A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C56" t="str">
            <v>LJ63-16787B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</row>
        <row r="57">
          <cell r="C57" t="str">
            <v>LJ63-16595B</v>
          </cell>
          <cell r="D57">
            <v>6000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15000</v>
          </cell>
        </row>
        <row r="58">
          <cell r="C58" t="str">
            <v>LJ63-16597A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7000</v>
          </cell>
        </row>
        <row r="59">
          <cell r="C59" t="str">
            <v>LJ63-16706A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12000</v>
          </cell>
        </row>
        <row r="60">
          <cell r="C60" t="str">
            <v>LJ63-16707A</v>
          </cell>
          <cell r="D60">
            <v>0</v>
          </cell>
          <cell r="E60">
            <v>0</v>
          </cell>
          <cell r="F60">
            <v>1800</v>
          </cell>
          <cell r="G60">
            <v>0</v>
          </cell>
          <cell r="H60">
            <v>0</v>
          </cell>
          <cell r="I60">
            <v>0</v>
          </cell>
          <cell r="J60">
            <v>10800</v>
          </cell>
        </row>
        <row r="61">
          <cell r="C61" t="str">
            <v>LJ63-16787A</v>
          </cell>
          <cell r="D61">
            <v>6000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12000</v>
          </cell>
        </row>
        <row r="62">
          <cell r="C62" t="str">
            <v>LJ63-17308A</v>
          </cell>
          <cell r="D62">
            <v>0</v>
          </cell>
          <cell r="E62">
            <v>15000</v>
          </cell>
          <cell r="F62">
            <v>15000</v>
          </cell>
          <cell r="G62">
            <v>15000</v>
          </cell>
          <cell r="H62">
            <v>15000</v>
          </cell>
          <cell r="I62">
            <v>15000</v>
          </cell>
          <cell r="J62">
            <v>90000</v>
          </cell>
        </row>
        <row r="63">
          <cell r="C63" t="str">
            <v>LJ63-17312A</v>
          </cell>
          <cell r="D63">
            <v>0</v>
          </cell>
          <cell r="E63">
            <v>12000</v>
          </cell>
          <cell r="F63">
            <v>12000</v>
          </cell>
          <cell r="G63">
            <v>12000</v>
          </cell>
          <cell r="H63">
            <v>12000</v>
          </cell>
          <cell r="I63">
            <v>12000</v>
          </cell>
          <cell r="J63">
            <v>72000</v>
          </cell>
        </row>
        <row r="64">
          <cell r="C64" t="str">
            <v>LJ63-17350A</v>
          </cell>
          <cell r="D64">
            <v>0</v>
          </cell>
          <cell r="E64">
            <v>0</v>
          </cell>
          <cell r="F64">
            <v>14000</v>
          </cell>
          <cell r="G64">
            <v>14000</v>
          </cell>
          <cell r="H64">
            <v>14000</v>
          </cell>
          <cell r="I64">
            <v>14000</v>
          </cell>
          <cell r="J64">
            <v>70000</v>
          </cell>
        </row>
        <row r="65">
          <cell r="C65" t="str">
            <v>LJ63-17430A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</row>
        <row r="66">
          <cell r="C66" t="str">
            <v>LJ63-17543A</v>
          </cell>
          <cell r="D66">
            <v>0</v>
          </cell>
          <cell r="E66">
            <v>13000</v>
          </cell>
          <cell r="F66">
            <v>13000</v>
          </cell>
          <cell r="G66">
            <v>13000</v>
          </cell>
          <cell r="H66">
            <v>13000</v>
          </cell>
          <cell r="I66">
            <v>13000</v>
          </cell>
          <cell r="J66">
            <v>78125</v>
          </cell>
        </row>
        <row r="67">
          <cell r="C67" t="str">
            <v>LJ63-17834D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</row>
        <row r="68">
          <cell r="C68" t="str">
            <v>LJ63-17834B</v>
          </cell>
          <cell r="D68">
            <v>0</v>
          </cell>
          <cell r="E68">
            <v>7000</v>
          </cell>
          <cell r="F68">
            <v>13000</v>
          </cell>
          <cell r="G68">
            <v>13000</v>
          </cell>
          <cell r="H68">
            <v>13000</v>
          </cell>
          <cell r="I68">
            <v>13000</v>
          </cell>
          <cell r="J68">
            <v>72000</v>
          </cell>
        </row>
        <row r="69">
          <cell r="C69" t="str">
            <v>LJ63-17348A</v>
          </cell>
          <cell r="D69">
            <v>9000</v>
          </cell>
          <cell r="E69">
            <v>15000</v>
          </cell>
          <cell r="F69">
            <v>22000</v>
          </cell>
          <cell r="G69">
            <v>28000</v>
          </cell>
          <cell r="H69">
            <v>31000</v>
          </cell>
          <cell r="I69">
            <v>28000</v>
          </cell>
          <cell r="J69">
            <v>157000</v>
          </cell>
        </row>
        <row r="70">
          <cell r="C70" t="str">
            <v>LJ63-17451A</v>
          </cell>
          <cell r="D70">
            <v>0</v>
          </cell>
          <cell r="E70">
            <v>0</v>
          </cell>
          <cell r="F70">
            <v>15000</v>
          </cell>
          <cell r="G70">
            <v>15000</v>
          </cell>
          <cell r="H70">
            <v>15000</v>
          </cell>
          <cell r="I70">
            <v>15000</v>
          </cell>
          <cell r="J70">
            <v>75000</v>
          </cell>
        </row>
        <row r="71">
          <cell r="C71" t="str">
            <v>LJ63-17304A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</row>
        <row r="72">
          <cell r="C72" t="str">
            <v>LJ63-17310A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</row>
        <row r="73">
          <cell r="C73" t="str">
            <v>LJ63-17315A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</row>
        <row r="74">
          <cell r="C74" t="str">
            <v>LJ63-17347A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</row>
        <row r="75">
          <cell r="C75" t="str">
            <v>LJ63-17433A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</row>
        <row r="76">
          <cell r="C76" t="str">
            <v>LJ63-17830A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</row>
        <row r="77">
          <cell r="C77" t="str">
            <v>LJ63-18021A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</row>
        <row r="78">
          <cell r="C78" t="str">
            <v>LJ63-18013A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</row>
        <row r="79">
          <cell r="C79" t="str">
            <v>LJ63-18020A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</row>
        <row r="80">
          <cell r="C80" t="str">
            <v>LJ63-18022A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</row>
        <row r="81">
          <cell r="C81" t="str">
            <v>LJ63-16033A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</row>
        <row r="82">
          <cell r="C82" t="str">
            <v>LJ63-16036A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</row>
        <row r="83">
          <cell r="C83" t="str">
            <v>LJ63-16037A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</row>
        <row r="84">
          <cell r="C84" t="str">
            <v>LJ63-16083A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</row>
        <row r="85">
          <cell r="C85" t="str">
            <v>LJ63-16152A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</row>
        <row r="86">
          <cell r="C86" t="str">
            <v>LJ63-18648A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</row>
        <row r="87">
          <cell r="C87" t="str">
            <v>LJ63-18644A</v>
          </cell>
          <cell r="D87">
            <v>6000</v>
          </cell>
          <cell r="E87">
            <v>0</v>
          </cell>
          <cell r="F87">
            <v>9000</v>
          </cell>
          <cell r="G87">
            <v>15000</v>
          </cell>
          <cell r="H87">
            <v>18000</v>
          </cell>
          <cell r="I87">
            <v>15000</v>
          </cell>
          <cell r="J87">
            <v>72000</v>
          </cell>
        </row>
        <row r="88">
          <cell r="C88" t="str">
            <v>LJ63-18631A</v>
          </cell>
          <cell r="D88">
            <v>27000</v>
          </cell>
          <cell r="E88">
            <v>0</v>
          </cell>
          <cell r="F88">
            <v>21000</v>
          </cell>
          <cell r="G88">
            <v>33000</v>
          </cell>
          <cell r="H88">
            <v>33000</v>
          </cell>
          <cell r="I88">
            <v>33000</v>
          </cell>
          <cell r="J88">
            <v>168000</v>
          </cell>
        </row>
        <row r="89">
          <cell r="C89" t="str">
            <v>LJ63-17642A</v>
          </cell>
          <cell r="D89">
            <v>0</v>
          </cell>
          <cell r="E89">
            <v>0</v>
          </cell>
          <cell r="F89">
            <v>9000</v>
          </cell>
          <cell r="G89">
            <v>15000</v>
          </cell>
          <cell r="H89">
            <v>18000</v>
          </cell>
          <cell r="I89">
            <v>15000</v>
          </cell>
          <cell r="J89">
            <v>66000</v>
          </cell>
        </row>
        <row r="90">
          <cell r="C90" t="str">
            <v>LJ63-18648B</v>
          </cell>
          <cell r="D90">
            <v>12000</v>
          </cell>
          <cell r="E90">
            <v>6000</v>
          </cell>
          <cell r="F90">
            <v>6000</v>
          </cell>
          <cell r="G90">
            <v>18000</v>
          </cell>
          <cell r="H90">
            <v>18000</v>
          </cell>
          <cell r="I90">
            <v>18000</v>
          </cell>
          <cell r="J90">
            <v>84000</v>
          </cell>
        </row>
        <row r="91">
          <cell r="C91" t="str">
            <v>LJ63-18649A</v>
          </cell>
          <cell r="D91">
            <v>9000</v>
          </cell>
          <cell r="E91">
            <v>6000</v>
          </cell>
          <cell r="F91">
            <v>15000</v>
          </cell>
          <cell r="G91">
            <v>15000</v>
          </cell>
          <cell r="H91">
            <v>15000</v>
          </cell>
          <cell r="I91">
            <v>15000</v>
          </cell>
          <cell r="J91">
            <v>87000</v>
          </cell>
        </row>
        <row r="92">
          <cell r="C92" t="str">
            <v>LJ63-15776B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</row>
        <row r="93">
          <cell r="C93" t="str">
            <v>LJ63-19078A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</row>
        <row r="94">
          <cell r="C94" t="str">
            <v>LJ63-18946A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</row>
        <row r="95">
          <cell r="C95" t="str">
            <v>LJ63-18947A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</row>
        <row r="96">
          <cell r="C96" t="str">
            <v>LJ63-18948A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</row>
        <row r="97">
          <cell r="C97" t="str">
            <v>LJ63-18950A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</row>
        <row r="98">
          <cell r="C98" t="str">
            <v>LJ63-18951A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</row>
        <row r="99">
          <cell r="C99" t="str">
            <v>LJ63-17602A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</row>
        <row r="100">
          <cell r="C100" t="str">
            <v>LJ63-17609A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</row>
        <row r="101">
          <cell r="C101" t="str">
            <v>LJ63-17617A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</row>
        <row r="102">
          <cell r="C102" t="str">
            <v>LJ63-17630A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</row>
        <row r="103">
          <cell r="C103" t="str">
            <v>LJ63-17631A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</row>
        <row r="104">
          <cell r="C104" t="str">
            <v>LJ63-17616A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</row>
        <row r="105">
          <cell r="C105" t="str">
            <v>LJ63-16172A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C106" t="str">
            <v>LJ63-16264A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</row>
        <row r="107">
          <cell r="C107" t="str">
            <v>LJ63-15125B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</row>
        <row r="108">
          <cell r="C108" t="str">
            <v>LJ63-15126A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</row>
        <row r="109">
          <cell r="C109" t="str">
            <v>LJ63-15128A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</row>
        <row r="110">
          <cell r="C110" t="str">
            <v>LJ63-15456A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</row>
        <row r="111">
          <cell r="C111" t="str">
            <v>LJ63-15458A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</row>
        <row r="112">
          <cell r="C112" t="str">
            <v>LJ63-15460A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</row>
        <row r="113">
          <cell r="C113" t="str">
            <v>LJ63-15487A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</row>
        <row r="114">
          <cell r="C114" t="str">
            <v>LJ63-18531A</v>
          </cell>
          <cell r="D114">
            <v>0</v>
          </cell>
          <cell r="E114">
            <v>0</v>
          </cell>
          <cell r="F114">
            <v>10500</v>
          </cell>
          <cell r="G114">
            <v>10500</v>
          </cell>
          <cell r="H114">
            <v>10500</v>
          </cell>
          <cell r="I114">
            <v>10500</v>
          </cell>
          <cell r="J114">
            <v>52500</v>
          </cell>
        </row>
        <row r="115">
          <cell r="C115" t="str">
            <v>LJ63-18964A</v>
          </cell>
          <cell r="D115">
            <v>0</v>
          </cell>
          <cell r="E115">
            <v>9000</v>
          </cell>
          <cell r="F115">
            <v>9000</v>
          </cell>
          <cell r="G115">
            <v>9000</v>
          </cell>
          <cell r="H115">
            <v>9000</v>
          </cell>
          <cell r="I115">
            <v>9000</v>
          </cell>
          <cell r="J115">
            <v>54000</v>
          </cell>
        </row>
        <row r="116">
          <cell r="C116" t="str">
            <v>LJ63-18607A</v>
          </cell>
          <cell r="D116">
            <v>0</v>
          </cell>
          <cell r="E116">
            <v>0</v>
          </cell>
          <cell r="F116">
            <v>12000</v>
          </cell>
          <cell r="G116">
            <v>12000</v>
          </cell>
          <cell r="H116">
            <v>12000</v>
          </cell>
          <cell r="I116">
            <v>12000</v>
          </cell>
          <cell r="J116">
            <v>60000</v>
          </cell>
        </row>
        <row r="117">
          <cell r="C117" t="str">
            <v>LJ63-18525A</v>
          </cell>
          <cell r="D117">
            <v>0</v>
          </cell>
          <cell r="E117">
            <v>9000</v>
          </cell>
          <cell r="F117">
            <v>12000</v>
          </cell>
          <cell r="G117">
            <v>12000</v>
          </cell>
          <cell r="H117">
            <v>12000</v>
          </cell>
          <cell r="I117">
            <v>12000</v>
          </cell>
          <cell r="J117">
            <v>66000</v>
          </cell>
        </row>
        <row r="118">
          <cell r="C118" t="str">
            <v>LJ63-18690A</v>
          </cell>
          <cell r="D118">
            <v>9000</v>
          </cell>
          <cell r="E118">
            <v>0</v>
          </cell>
          <cell r="F118">
            <v>9000</v>
          </cell>
          <cell r="G118">
            <v>9000</v>
          </cell>
          <cell r="H118">
            <v>9000</v>
          </cell>
          <cell r="I118">
            <v>9000</v>
          </cell>
          <cell r="J118">
            <v>54000</v>
          </cell>
        </row>
        <row r="119">
          <cell r="C119" t="str">
            <v>LJ63-19074A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</row>
        <row r="120">
          <cell r="C120" t="str">
            <v>LJ63-19077A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</row>
        <row r="121">
          <cell r="C121" t="str">
            <v>LJ63-18933A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</row>
        <row r="122">
          <cell r="C122" t="str">
            <v>LJ63-19076B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</row>
        <row r="123">
          <cell r="C123" t="str">
            <v>LJ63-19285A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</row>
        <row r="124">
          <cell r="C124" t="str">
            <v>LJ63-19285B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</row>
        <row r="125">
          <cell r="C125" t="str">
            <v>LJ63-19391A v1</v>
          </cell>
          <cell r="D125">
            <v>0</v>
          </cell>
          <cell r="E125">
            <v>3000</v>
          </cell>
          <cell r="F125">
            <v>0</v>
          </cell>
          <cell r="G125">
            <v>9000</v>
          </cell>
          <cell r="H125">
            <v>0</v>
          </cell>
          <cell r="I125">
            <v>0</v>
          </cell>
          <cell r="J125">
            <v>12000</v>
          </cell>
        </row>
        <row r="126">
          <cell r="C126" t="str">
            <v>LJ63-19391A v3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</row>
        <row r="127">
          <cell r="C127" t="str">
            <v>LJ63-19384A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</row>
        <row r="128">
          <cell r="C128" t="str">
            <v>LJ63-19383A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8800</v>
          </cell>
          <cell r="J128">
            <v>8800</v>
          </cell>
        </row>
        <row r="129">
          <cell r="C129" t="str">
            <v>LJ63-19381A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8000</v>
          </cell>
          <cell r="J129">
            <v>8000</v>
          </cell>
        </row>
        <row r="130">
          <cell r="C130" t="str">
            <v>LJ63-19510A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12000</v>
          </cell>
          <cell r="J130">
            <v>12000</v>
          </cell>
        </row>
        <row r="131">
          <cell r="C131" t="str">
            <v>LJ63-19385A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</row>
        <row r="132">
          <cell r="C132" t="str">
            <v>LJ63-19387A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</row>
        <row r="133">
          <cell r="C133" t="str">
            <v>LJ63-19511A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</row>
        <row r="134">
          <cell r="C134" t="str">
            <v>LJ63-18632A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</row>
        <row r="135">
          <cell r="C135" t="str">
            <v>LJ63-18638A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</row>
        <row r="136">
          <cell r="C136" t="str">
            <v>LJ63-18905B</v>
          </cell>
          <cell r="D136">
            <v>0</v>
          </cell>
          <cell r="E136">
            <v>0</v>
          </cell>
          <cell r="F136">
            <v>12000</v>
          </cell>
          <cell r="G136">
            <v>12000</v>
          </cell>
          <cell r="H136">
            <v>12000</v>
          </cell>
          <cell r="I136">
            <v>12000</v>
          </cell>
          <cell r="J136">
            <v>60000</v>
          </cell>
        </row>
        <row r="137">
          <cell r="C137" t="str">
            <v>LJ63-19385B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</row>
        <row r="138">
          <cell r="C138" t="str">
            <v>LJ63-19617A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</row>
        <row r="139">
          <cell r="C139" t="str">
            <v>LJ63-19692A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</row>
        <row r="140">
          <cell r="C140" t="str">
            <v>LJ63-19694A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</row>
        <row r="141">
          <cell r="C141" t="str">
            <v>LJ63-19615A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</row>
        <row r="142">
          <cell r="C142" t="str">
            <v>LJ63-19616A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</row>
        <row r="143">
          <cell r="C143" t="str">
            <v>LJ63-19618A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</row>
        <row r="144">
          <cell r="C144" t="str">
            <v>LJ63-18905E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</row>
        <row r="145">
          <cell r="C145" t="str">
            <v>LJ63-18609A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</row>
      </sheetData>
      <sheetData sheetId="149"/>
      <sheetData sheetId="150">
        <row r="1">
          <cell r="A1" t="str">
            <v>Shinsung /신성</v>
          </cell>
          <cell r="B1">
            <v>44069</v>
          </cell>
          <cell r="C1">
            <v>44070</v>
          </cell>
          <cell r="D1">
            <v>44071</v>
          </cell>
          <cell r="E1">
            <v>44072</v>
          </cell>
          <cell r="F1">
            <v>44073</v>
          </cell>
          <cell r="G1">
            <v>44074</v>
          </cell>
          <cell r="H1">
            <v>44075</v>
          </cell>
          <cell r="I1">
            <v>44076</v>
          </cell>
          <cell r="J1">
            <v>44077</v>
          </cell>
          <cell r="K1">
            <v>44078</v>
          </cell>
          <cell r="L1">
            <v>44079</v>
          </cell>
          <cell r="M1">
            <v>44080</v>
          </cell>
          <cell r="N1" t="str">
            <v>W36</v>
          </cell>
          <cell r="O1" t="str">
            <v>W37</v>
          </cell>
        </row>
        <row r="2">
          <cell r="A2" t="str">
            <v>LJ63-16147A</v>
          </cell>
          <cell r="B2">
            <v>0</v>
          </cell>
          <cell r="C2">
            <v>0</v>
          </cell>
          <cell r="D2">
            <v>11500</v>
          </cell>
          <cell r="E2">
            <v>11500</v>
          </cell>
          <cell r="F2">
            <v>0</v>
          </cell>
          <cell r="G2">
            <v>11500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11500</v>
          </cell>
          <cell r="O2">
            <v>0</v>
          </cell>
        </row>
        <row r="3">
          <cell r="A3" t="str">
            <v>LJ63-18680A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</row>
        <row r="4">
          <cell r="A4" t="str">
            <v>LJ63-16286A</v>
          </cell>
          <cell r="B4">
            <v>0</v>
          </cell>
          <cell r="C4">
            <v>0</v>
          </cell>
          <cell r="D4">
            <v>0</v>
          </cell>
          <cell r="E4">
            <v>19000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19000</v>
          </cell>
        </row>
        <row r="5">
          <cell r="A5" t="str">
            <v>LJ63-16146A</v>
          </cell>
          <cell r="B5">
            <v>3100</v>
          </cell>
          <cell r="C5">
            <v>3100</v>
          </cell>
          <cell r="D5">
            <v>3100</v>
          </cell>
          <cell r="E5">
            <v>0</v>
          </cell>
          <cell r="F5">
            <v>3100</v>
          </cell>
          <cell r="G5">
            <v>0</v>
          </cell>
          <cell r="H5">
            <v>0</v>
          </cell>
          <cell r="I5">
            <v>3100</v>
          </cell>
          <cell r="J5">
            <v>3100</v>
          </cell>
          <cell r="K5">
            <v>3100</v>
          </cell>
          <cell r="L5">
            <v>3100</v>
          </cell>
          <cell r="M5">
            <v>3100</v>
          </cell>
          <cell r="N5">
            <v>15500</v>
          </cell>
          <cell r="O5">
            <v>3100</v>
          </cell>
        </row>
        <row r="6">
          <cell r="A6" t="str">
            <v>LJ63-16385A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</row>
        <row r="7">
          <cell r="A7" t="str">
            <v>LJ63-18679A</v>
          </cell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</row>
        <row r="8">
          <cell r="A8" t="str">
            <v>LJ63-16386A</v>
          </cell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</row>
        <row r="9">
          <cell r="A9" t="str">
            <v>LJ63-18024A</v>
          </cell>
          <cell r="B9">
            <v>11500</v>
          </cell>
          <cell r="C9">
            <v>0</v>
          </cell>
          <cell r="D9">
            <v>0</v>
          </cell>
          <cell r="E9">
            <v>11500</v>
          </cell>
          <cell r="F9">
            <v>11500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11500</v>
          </cell>
        </row>
        <row r="10">
          <cell r="A10" t="str">
            <v>LJ63-18675A</v>
          </cell>
          <cell r="B10">
            <v>3500</v>
          </cell>
          <cell r="C10">
            <v>3500</v>
          </cell>
          <cell r="D10">
            <v>3500</v>
          </cell>
          <cell r="E10">
            <v>3500</v>
          </cell>
          <cell r="F10">
            <v>3500</v>
          </cell>
          <cell r="G10">
            <v>0</v>
          </cell>
          <cell r="H10">
            <v>3500</v>
          </cell>
          <cell r="I10">
            <v>0</v>
          </cell>
          <cell r="J10">
            <v>3500</v>
          </cell>
          <cell r="K10">
            <v>0</v>
          </cell>
          <cell r="L10">
            <v>0</v>
          </cell>
          <cell r="M10">
            <v>0</v>
          </cell>
          <cell r="N10">
            <v>7000</v>
          </cell>
          <cell r="O10">
            <v>10500</v>
          </cell>
        </row>
        <row r="11">
          <cell r="A11" t="str">
            <v>LJ63-17935A</v>
          </cell>
          <cell r="B11">
            <v>15000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15000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15000</v>
          </cell>
          <cell r="O11">
            <v>15000</v>
          </cell>
        </row>
        <row r="12">
          <cell r="A12" t="str">
            <v>LJ63-17813A</v>
          </cell>
          <cell r="B12">
            <v>11500</v>
          </cell>
          <cell r="C12">
            <v>11500</v>
          </cell>
          <cell r="D12">
            <v>11500</v>
          </cell>
          <cell r="E12">
            <v>11500</v>
          </cell>
          <cell r="F12">
            <v>11500</v>
          </cell>
          <cell r="G12">
            <v>11500</v>
          </cell>
          <cell r="H12">
            <v>11500</v>
          </cell>
          <cell r="I12">
            <v>11500</v>
          </cell>
          <cell r="J12">
            <v>11500</v>
          </cell>
          <cell r="K12">
            <v>11500</v>
          </cell>
          <cell r="L12">
            <v>23000</v>
          </cell>
          <cell r="M12">
            <v>11500</v>
          </cell>
          <cell r="N12">
            <v>92000</v>
          </cell>
          <cell r="O12">
            <v>57500</v>
          </cell>
        </row>
        <row r="13">
          <cell r="A13" t="str">
            <v>LJ63-18674A</v>
          </cell>
          <cell r="B13">
            <v>16000</v>
          </cell>
          <cell r="C13">
            <v>16000</v>
          </cell>
          <cell r="D13">
            <v>16000</v>
          </cell>
          <cell r="E13">
            <v>9600</v>
          </cell>
          <cell r="F13">
            <v>9600</v>
          </cell>
          <cell r="G13">
            <v>16000</v>
          </cell>
          <cell r="H13">
            <v>16000</v>
          </cell>
          <cell r="I13">
            <v>16000</v>
          </cell>
          <cell r="J13">
            <v>16000</v>
          </cell>
          <cell r="K13">
            <v>16000</v>
          </cell>
          <cell r="L13">
            <v>9600</v>
          </cell>
          <cell r="M13">
            <v>3200</v>
          </cell>
          <cell r="N13">
            <v>92800</v>
          </cell>
          <cell r="O13">
            <v>64000</v>
          </cell>
        </row>
        <row r="14">
          <cell r="A14" t="str">
            <v>LJ63-17836A</v>
          </cell>
          <cell r="B14">
            <v>0</v>
          </cell>
          <cell r="C14">
            <v>15000</v>
          </cell>
          <cell r="D14">
            <v>15000</v>
          </cell>
          <cell r="E14">
            <v>15000</v>
          </cell>
          <cell r="F14">
            <v>15000</v>
          </cell>
          <cell r="G14">
            <v>0</v>
          </cell>
          <cell r="H14">
            <v>15000</v>
          </cell>
          <cell r="I14">
            <v>0</v>
          </cell>
          <cell r="J14">
            <v>15000</v>
          </cell>
          <cell r="K14">
            <v>15000</v>
          </cell>
          <cell r="L14">
            <v>15000</v>
          </cell>
          <cell r="M14">
            <v>15000</v>
          </cell>
          <cell r="N14">
            <v>75000</v>
          </cell>
          <cell r="O14">
            <v>45000</v>
          </cell>
        </row>
        <row r="15">
          <cell r="A15" t="str">
            <v>LJ63-19611A</v>
          </cell>
          <cell r="B15">
            <v>100000</v>
          </cell>
          <cell r="C15">
            <v>100000</v>
          </cell>
          <cell r="D15">
            <v>100000</v>
          </cell>
          <cell r="E15">
            <v>100000</v>
          </cell>
          <cell r="F15">
            <v>120000</v>
          </cell>
          <cell r="G15">
            <v>100000</v>
          </cell>
          <cell r="H15">
            <v>100000</v>
          </cell>
          <cell r="I15">
            <v>100000</v>
          </cell>
          <cell r="J15">
            <v>100000</v>
          </cell>
          <cell r="K15">
            <v>100000</v>
          </cell>
          <cell r="L15">
            <v>100000</v>
          </cell>
          <cell r="M15">
            <v>120000</v>
          </cell>
          <cell r="N15">
            <v>720000</v>
          </cell>
          <cell r="O15">
            <v>760000</v>
          </cell>
        </row>
        <row r="16">
          <cell r="A16" t="str">
            <v>LJ63-19609A</v>
          </cell>
          <cell r="B16">
            <v>96000</v>
          </cell>
          <cell r="C16">
            <v>128000</v>
          </cell>
          <cell r="D16">
            <v>128000</v>
          </cell>
          <cell r="E16">
            <v>96000</v>
          </cell>
          <cell r="F16">
            <v>128000</v>
          </cell>
          <cell r="G16">
            <v>96000</v>
          </cell>
          <cell r="H16">
            <v>96000</v>
          </cell>
          <cell r="I16">
            <v>96000</v>
          </cell>
          <cell r="J16">
            <v>128000</v>
          </cell>
          <cell r="K16">
            <v>128000</v>
          </cell>
          <cell r="L16">
            <v>96000</v>
          </cell>
          <cell r="M16">
            <v>128000</v>
          </cell>
          <cell r="N16">
            <v>768000</v>
          </cell>
          <cell r="O16">
            <v>768000</v>
          </cell>
        </row>
        <row r="17">
          <cell r="A17" t="str">
            <v>LJ63-19610A</v>
          </cell>
          <cell r="B17">
            <v>90000</v>
          </cell>
          <cell r="C17">
            <v>120000</v>
          </cell>
          <cell r="D17">
            <v>120000</v>
          </cell>
          <cell r="E17">
            <v>120000</v>
          </cell>
          <cell r="F17">
            <v>120000</v>
          </cell>
          <cell r="G17">
            <v>90000</v>
          </cell>
          <cell r="H17">
            <v>90000</v>
          </cell>
          <cell r="I17">
            <v>90000</v>
          </cell>
          <cell r="J17">
            <v>120000</v>
          </cell>
          <cell r="K17">
            <v>120000</v>
          </cell>
          <cell r="L17">
            <v>120000</v>
          </cell>
          <cell r="M17">
            <v>120000</v>
          </cell>
          <cell r="N17">
            <v>750000</v>
          </cell>
          <cell r="O17">
            <v>780000</v>
          </cell>
        </row>
        <row r="18">
          <cell r="A18" t="str">
            <v>LJ63-19668A</v>
          </cell>
          <cell r="B18">
            <v>0</v>
          </cell>
          <cell r="C18">
            <v>0</v>
          </cell>
          <cell r="D18">
            <v>15000</v>
          </cell>
          <cell r="E18">
            <v>45000</v>
          </cell>
          <cell r="F18">
            <v>75000</v>
          </cell>
          <cell r="G18">
            <v>45000</v>
          </cell>
          <cell r="H18">
            <v>54000</v>
          </cell>
          <cell r="I18">
            <v>90000</v>
          </cell>
          <cell r="J18">
            <v>90000</v>
          </cell>
          <cell r="K18">
            <v>90000</v>
          </cell>
          <cell r="L18">
            <v>90000</v>
          </cell>
          <cell r="M18">
            <v>90000</v>
          </cell>
          <cell r="N18">
            <v>549000</v>
          </cell>
          <cell r="O18">
            <v>705000</v>
          </cell>
        </row>
        <row r="19">
          <cell r="A19" t="str">
            <v>LJ63-19789A</v>
          </cell>
          <cell r="B19">
            <v>0</v>
          </cell>
          <cell r="C19">
            <v>50000</v>
          </cell>
          <cell r="D19">
            <v>50000</v>
          </cell>
          <cell r="E19">
            <v>60000</v>
          </cell>
          <cell r="F19">
            <v>80000</v>
          </cell>
          <cell r="G19">
            <v>50000</v>
          </cell>
          <cell r="H19">
            <v>70000</v>
          </cell>
          <cell r="I19">
            <v>90000</v>
          </cell>
          <cell r="J19">
            <v>90000</v>
          </cell>
          <cell r="K19">
            <v>90000</v>
          </cell>
          <cell r="L19">
            <v>90000</v>
          </cell>
          <cell r="M19">
            <v>90000</v>
          </cell>
          <cell r="N19">
            <v>570000</v>
          </cell>
          <cell r="O19">
            <v>705000</v>
          </cell>
        </row>
        <row r="20">
          <cell r="A20" t="str">
            <v>LJ63-19633A</v>
          </cell>
          <cell r="B20">
            <v>0</v>
          </cell>
          <cell r="C20">
            <v>45000</v>
          </cell>
          <cell r="D20">
            <v>60000</v>
          </cell>
          <cell r="E20">
            <v>60000</v>
          </cell>
          <cell r="F20">
            <v>75000</v>
          </cell>
          <cell r="G20">
            <v>45000</v>
          </cell>
          <cell r="H20">
            <v>54000</v>
          </cell>
          <cell r="I20">
            <v>90000</v>
          </cell>
          <cell r="J20">
            <v>90000</v>
          </cell>
          <cell r="K20">
            <v>90000</v>
          </cell>
          <cell r="L20">
            <v>90000</v>
          </cell>
          <cell r="M20">
            <v>90000</v>
          </cell>
          <cell r="N20">
            <v>549000</v>
          </cell>
          <cell r="O20">
            <v>705000</v>
          </cell>
        </row>
        <row r="21">
          <cell r="A21" t="str">
            <v>LJ63-19634A</v>
          </cell>
          <cell r="B21">
            <v>0</v>
          </cell>
          <cell r="C21">
            <v>0</v>
          </cell>
          <cell r="D21">
            <v>40500</v>
          </cell>
          <cell r="E21">
            <v>54000</v>
          </cell>
          <cell r="F21">
            <v>81000</v>
          </cell>
          <cell r="G21">
            <v>54000</v>
          </cell>
          <cell r="H21">
            <v>54000</v>
          </cell>
          <cell r="I21">
            <v>81000</v>
          </cell>
          <cell r="J21">
            <v>81000</v>
          </cell>
          <cell r="K21">
            <v>81000</v>
          </cell>
          <cell r="L21">
            <v>81000</v>
          </cell>
          <cell r="M21">
            <v>94500</v>
          </cell>
          <cell r="N21">
            <v>526500</v>
          </cell>
          <cell r="O21">
            <v>756000</v>
          </cell>
        </row>
        <row r="22">
          <cell r="A22" t="str">
            <v>LJ63-19682A</v>
          </cell>
          <cell r="B22">
            <v>0</v>
          </cell>
          <cell r="C22">
            <v>0</v>
          </cell>
          <cell r="D22">
            <v>0</v>
          </cell>
          <cell r="E22">
            <v>15000</v>
          </cell>
          <cell r="F22">
            <v>45000</v>
          </cell>
          <cell r="G22">
            <v>30000</v>
          </cell>
          <cell r="H22">
            <v>30000</v>
          </cell>
          <cell r="I22">
            <v>30000</v>
          </cell>
          <cell r="J22">
            <v>42000</v>
          </cell>
          <cell r="K22">
            <v>45000</v>
          </cell>
          <cell r="L22">
            <v>45000</v>
          </cell>
          <cell r="M22">
            <v>60000</v>
          </cell>
          <cell r="N22">
            <v>282000</v>
          </cell>
          <cell r="O22">
            <v>375000</v>
          </cell>
        </row>
        <row r="23">
          <cell r="A23" t="str">
            <v>LJ63-19683A</v>
          </cell>
          <cell r="B23">
            <v>0</v>
          </cell>
          <cell r="C23">
            <v>20000</v>
          </cell>
          <cell r="D23">
            <v>10000</v>
          </cell>
          <cell r="E23">
            <v>30000</v>
          </cell>
          <cell r="F23">
            <v>30000</v>
          </cell>
          <cell r="G23">
            <v>30000</v>
          </cell>
          <cell r="H23">
            <v>30000</v>
          </cell>
          <cell r="I23">
            <v>30000</v>
          </cell>
          <cell r="J23">
            <v>40000</v>
          </cell>
          <cell r="K23">
            <v>45000</v>
          </cell>
          <cell r="L23">
            <v>45000</v>
          </cell>
          <cell r="M23">
            <v>60000</v>
          </cell>
          <cell r="N23">
            <v>280000</v>
          </cell>
          <cell r="O23">
            <v>390000</v>
          </cell>
        </row>
        <row r="24">
          <cell r="A24" t="str">
            <v>LJ63-19680A</v>
          </cell>
          <cell r="B24">
            <v>0</v>
          </cell>
          <cell r="C24">
            <v>0</v>
          </cell>
          <cell r="D24">
            <v>15000</v>
          </cell>
          <cell r="E24">
            <v>30000</v>
          </cell>
          <cell r="F24">
            <v>30000</v>
          </cell>
          <cell r="G24">
            <v>30000</v>
          </cell>
          <cell r="H24">
            <v>30000</v>
          </cell>
          <cell r="I24">
            <v>30000</v>
          </cell>
          <cell r="J24">
            <v>42000</v>
          </cell>
          <cell r="K24">
            <v>45000</v>
          </cell>
          <cell r="L24">
            <v>45000</v>
          </cell>
          <cell r="M24">
            <v>60000</v>
          </cell>
          <cell r="N24">
            <v>282000</v>
          </cell>
          <cell r="O24">
            <v>375000</v>
          </cell>
        </row>
        <row r="25">
          <cell r="A25" t="str">
            <v>LJ63-19635A</v>
          </cell>
          <cell r="B25">
            <v>0</v>
          </cell>
          <cell r="C25">
            <v>0</v>
          </cell>
          <cell r="D25">
            <v>15000</v>
          </cell>
          <cell r="E25">
            <v>30000</v>
          </cell>
          <cell r="F25">
            <v>30000</v>
          </cell>
          <cell r="G25">
            <v>30000</v>
          </cell>
          <cell r="H25">
            <v>30000</v>
          </cell>
          <cell r="I25">
            <v>30000</v>
          </cell>
          <cell r="J25">
            <v>42000</v>
          </cell>
          <cell r="K25">
            <v>45000</v>
          </cell>
          <cell r="L25">
            <v>45000</v>
          </cell>
          <cell r="M25">
            <v>60000</v>
          </cell>
          <cell r="N25">
            <v>282000</v>
          </cell>
          <cell r="O25">
            <v>375000</v>
          </cell>
        </row>
      </sheetData>
      <sheetData sheetId="151">
        <row r="1">
          <cell r="D1">
            <v>44069</v>
          </cell>
          <cell r="E1">
            <v>44070</v>
          </cell>
          <cell r="F1">
            <v>44071</v>
          </cell>
          <cell r="G1">
            <v>44072</v>
          </cell>
          <cell r="H1">
            <v>44073</v>
          </cell>
          <cell r="I1" t="str">
            <v>w35</v>
          </cell>
          <cell r="J1">
            <v>44074</v>
          </cell>
          <cell r="K1">
            <v>44075</v>
          </cell>
          <cell r="L1">
            <v>44076</v>
          </cell>
          <cell r="M1">
            <v>44077</v>
          </cell>
          <cell r="N1">
            <v>44078</v>
          </cell>
          <cell r="O1">
            <v>44079</v>
          </cell>
          <cell r="P1">
            <v>44080</v>
          </cell>
          <cell r="Q1" t="str">
            <v>w36</v>
          </cell>
          <cell r="R1" t="str">
            <v>w37</v>
          </cell>
          <cell r="S1" t="str">
            <v>w38</v>
          </cell>
        </row>
        <row r="2">
          <cell r="C2" t="str">
            <v>LJ63-16462B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0</v>
          </cell>
        </row>
        <row r="3">
          <cell r="C3" t="str">
            <v>LJ63-16467B</v>
          </cell>
          <cell r="D3">
            <v>6000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12000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</row>
        <row r="4">
          <cell r="C4" t="str">
            <v>LJ63-16500B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</row>
        <row r="5">
          <cell r="C5" t="str">
            <v>LJ63-16507A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</row>
        <row r="6">
          <cell r="C6" t="str">
            <v>LJ63-16465A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</row>
        <row r="7">
          <cell r="C7" t="str">
            <v>LJ63-16465B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</row>
        <row r="8">
          <cell r="C8" t="str">
            <v>LJ63-16462C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</row>
        <row r="9">
          <cell r="C9" t="str">
            <v>LJ63-16395B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9975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26250</v>
          </cell>
        </row>
        <row r="10">
          <cell r="C10" t="str">
            <v>LJ63-16215A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</row>
        <row r="11">
          <cell r="C11" t="str">
            <v>LJ63-16232A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</row>
        <row r="12">
          <cell r="C12" t="str">
            <v>LJ63-16300A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21000</v>
          </cell>
        </row>
        <row r="13">
          <cell r="C13" t="str">
            <v>LJ63-16334A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LJ63-16344B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18500</v>
          </cell>
        </row>
        <row r="15">
          <cell r="C15" t="str">
            <v>LJ63-16317B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18900</v>
          </cell>
        </row>
        <row r="16">
          <cell r="C16" t="str">
            <v>LJ63-15999A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LJ63-16071A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C18" t="str">
            <v>LJ63-16157A</v>
          </cell>
          <cell r="D18">
            <v>0</v>
          </cell>
          <cell r="E18">
            <v>0</v>
          </cell>
          <cell r="F18">
            <v>6000</v>
          </cell>
          <cell r="G18">
            <v>6000</v>
          </cell>
          <cell r="H18">
            <v>0</v>
          </cell>
          <cell r="I18">
            <v>21000</v>
          </cell>
          <cell r="J18">
            <v>0</v>
          </cell>
          <cell r="K18">
            <v>0</v>
          </cell>
          <cell r="L18">
            <v>0</v>
          </cell>
          <cell r="M18">
            <v>39000</v>
          </cell>
          <cell r="N18">
            <v>0</v>
          </cell>
          <cell r="O18">
            <v>0</v>
          </cell>
          <cell r="P18">
            <v>0</v>
          </cell>
          <cell r="Q18">
            <v>39000</v>
          </cell>
          <cell r="R18">
            <v>42000</v>
          </cell>
          <cell r="S18">
            <v>52000</v>
          </cell>
        </row>
        <row r="19">
          <cell r="C19" t="str">
            <v>LJ63-16183A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C20" t="str">
            <v>LJ63-15095A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LJ63-15645A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12000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27000</v>
          </cell>
        </row>
        <row r="22">
          <cell r="C22" t="str">
            <v>LJ63-16354A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LJ63-17016A</v>
          </cell>
          <cell r="D23">
            <v>6750</v>
          </cell>
          <cell r="E23">
            <v>0</v>
          </cell>
          <cell r="F23">
            <v>12000</v>
          </cell>
          <cell r="G23">
            <v>0</v>
          </cell>
          <cell r="H23">
            <v>0</v>
          </cell>
          <cell r="I23">
            <v>24750</v>
          </cell>
          <cell r="J23">
            <v>0</v>
          </cell>
          <cell r="K23">
            <v>0</v>
          </cell>
          <cell r="L23">
            <v>0</v>
          </cell>
          <cell r="M23">
            <v>39000</v>
          </cell>
          <cell r="N23">
            <v>0</v>
          </cell>
          <cell r="O23">
            <v>0</v>
          </cell>
          <cell r="P23">
            <v>0</v>
          </cell>
          <cell r="Q23">
            <v>39000</v>
          </cell>
          <cell r="R23">
            <v>42000</v>
          </cell>
          <cell r="S23">
            <v>52000</v>
          </cell>
        </row>
        <row r="24">
          <cell r="C24" t="str">
            <v>LJ63-17015A</v>
          </cell>
          <cell r="D24">
            <v>3000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7500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27000</v>
          </cell>
        </row>
        <row r="25">
          <cell r="C25" t="str">
            <v>LJ63-18142A</v>
          </cell>
          <cell r="D25">
            <v>0</v>
          </cell>
          <cell r="E25">
            <v>0</v>
          </cell>
          <cell r="F25">
            <v>5000</v>
          </cell>
          <cell r="G25">
            <v>10000</v>
          </cell>
          <cell r="H25">
            <v>10000</v>
          </cell>
          <cell r="I25">
            <v>45000</v>
          </cell>
          <cell r="J25">
            <v>10000</v>
          </cell>
          <cell r="K25">
            <v>10000</v>
          </cell>
          <cell r="L25">
            <v>10000</v>
          </cell>
          <cell r="M25">
            <v>10000</v>
          </cell>
          <cell r="N25">
            <v>10000</v>
          </cell>
          <cell r="O25">
            <v>10000</v>
          </cell>
          <cell r="P25">
            <v>10000</v>
          </cell>
          <cell r="Q25">
            <v>70000</v>
          </cell>
          <cell r="R25">
            <v>70000</v>
          </cell>
          <cell r="S25">
            <v>70000</v>
          </cell>
        </row>
        <row r="26">
          <cell r="C26" t="str">
            <v>LJ63-19111A</v>
          </cell>
          <cell r="D26">
            <v>0</v>
          </cell>
          <cell r="E26">
            <v>0</v>
          </cell>
          <cell r="F26">
            <v>5000</v>
          </cell>
          <cell r="G26">
            <v>10000</v>
          </cell>
          <cell r="H26">
            <v>10000</v>
          </cell>
          <cell r="I26">
            <v>39000</v>
          </cell>
          <cell r="J26">
            <v>10000</v>
          </cell>
          <cell r="K26">
            <v>10000</v>
          </cell>
          <cell r="L26">
            <v>10000</v>
          </cell>
          <cell r="M26">
            <v>10000</v>
          </cell>
          <cell r="N26">
            <v>10000</v>
          </cell>
          <cell r="O26">
            <v>10000</v>
          </cell>
          <cell r="P26">
            <v>10000</v>
          </cell>
          <cell r="Q26">
            <v>70000</v>
          </cell>
          <cell r="R26">
            <v>70000</v>
          </cell>
          <cell r="S26">
            <v>70000</v>
          </cell>
        </row>
        <row r="27">
          <cell r="C27" t="str">
            <v>LJ63-18319A</v>
          </cell>
          <cell r="D27">
            <v>0</v>
          </cell>
          <cell r="E27">
            <v>8000</v>
          </cell>
          <cell r="F27">
            <v>10000</v>
          </cell>
          <cell r="G27">
            <v>10000</v>
          </cell>
          <cell r="H27">
            <v>10000</v>
          </cell>
          <cell r="I27">
            <v>58000</v>
          </cell>
          <cell r="J27">
            <v>10000</v>
          </cell>
          <cell r="K27">
            <v>10000</v>
          </cell>
          <cell r="L27">
            <v>10000</v>
          </cell>
          <cell r="M27">
            <v>10000</v>
          </cell>
          <cell r="N27">
            <v>10000</v>
          </cell>
          <cell r="O27">
            <v>10000</v>
          </cell>
          <cell r="P27">
            <v>10000</v>
          </cell>
          <cell r="Q27">
            <v>70000</v>
          </cell>
          <cell r="R27">
            <v>70000</v>
          </cell>
          <cell r="S27">
            <v>70000</v>
          </cell>
        </row>
        <row r="28">
          <cell r="C28" t="str">
            <v>LJ63-18144A</v>
          </cell>
          <cell r="D28">
            <v>0</v>
          </cell>
          <cell r="E28">
            <v>0</v>
          </cell>
          <cell r="F28">
            <v>5000</v>
          </cell>
          <cell r="G28">
            <v>10000</v>
          </cell>
          <cell r="H28">
            <v>10000</v>
          </cell>
          <cell r="I28">
            <v>45000</v>
          </cell>
          <cell r="J28">
            <v>20000</v>
          </cell>
          <cell r="K28">
            <v>20000</v>
          </cell>
          <cell r="L28">
            <v>20000</v>
          </cell>
          <cell r="M28">
            <v>20000</v>
          </cell>
          <cell r="N28">
            <v>20000</v>
          </cell>
          <cell r="O28">
            <v>20000</v>
          </cell>
          <cell r="P28">
            <v>10000</v>
          </cell>
          <cell r="Q28">
            <v>130000</v>
          </cell>
          <cell r="R28">
            <v>130000</v>
          </cell>
          <cell r="S28">
            <v>130000</v>
          </cell>
        </row>
        <row r="29">
          <cell r="C29" t="str">
            <v>LJ63-19418A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LJ63-19417A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20000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LJ63-19603A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16000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LJ63-19534A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10000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LJ63-19534B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LJ63-18800A</v>
          </cell>
          <cell r="D34">
            <v>0</v>
          </cell>
          <cell r="E34">
            <v>0</v>
          </cell>
          <cell r="F34">
            <v>10000</v>
          </cell>
          <cell r="G34">
            <v>10000</v>
          </cell>
          <cell r="H34">
            <v>10000</v>
          </cell>
          <cell r="I34">
            <v>40000</v>
          </cell>
          <cell r="J34">
            <v>10000</v>
          </cell>
          <cell r="K34">
            <v>10000</v>
          </cell>
          <cell r="L34">
            <v>10000</v>
          </cell>
          <cell r="M34">
            <v>10000</v>
          </cell>
          <cell r="N34">
            <v>10000</v>
          </cell>
          <cell r="O34">
            <v>10000</v>
          </cell>
          <cell r="P34">
            <v>10000</v>
          </cell>
          <cell r="Q34">
            <v>70000</v>
          </cell>
          <cell r="R34">
            <v>70000</v>
          </cell>
          <cell r="S34">
            <v>70000</v>
          </cell>
        </row>
        <row r="35">
          <cell r="C35" t="str">
            <v>LJ63-19416A</v>
          </cell>
          <cell r="D35">
            <v>10000</v>
          </cell>
          <cell r="E35">
            <v>30000</v>
          </cell>
          <cell r="F35">
            <v>10000</v>
          </cell>
          <cell r="G35">
            <v>10000</v>
          </cell>
          <cell r="H35">
            <v>10000</v>
          </cell>
          <cell r="I35">
            <v>90000</v>
          </cell>
          <cell r="J35">
            <v>10000</v>
          </cell>
          <cell r="K35">
            <v>10000</v>
          </cell>
          <cell r="L35">
            <v>10000</v>
          </cell>
          <cell r="M35">
            <v>10000</v>
          </cell>
          <cell r="N35">
            <v>10000</v>
          </cell>
          <cell r="O35">
            <v>10000</v>
          </cell>
          <cell r="P35">
            <v>10000</v>
          </cell>
          <cell r="Q35">
            <v>70000</v>
          </cell>
          <cell r="R35">
            <v>70000</v>
          </cell>
          <cell r="S35">
            <v>70000</v>
          </cell>
        </row>
        <row r="36">
          <cell r="C36" t="str">
            <v>LJ63-18145A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10000</v>
          </cell>
          <cell r="I36">
            <v>30000</v>
          </cell>
          <cell r="J36">
            <v>10000</v>
          </cell>
          <cell r="K36">
            <v>10000</v>
          </cell>
          <cell r="L36">
            <v>10000</v>
          </cell>
          <cell r="M36">
            <v>10000</v>
          </cell>
          <cell r="N36">
            <v>10000</v>
          </cell>
          <cell r="O36">
            <v>10000</v>
          </cell>
          <cell r="P36">
            <v>10000</v>
          </cell>
          <cell r="Q36">
            <v>70000</v>
          </cell>
          <cell r="R36">
            <v>70000</v>
          </cell>
          <cell r="S36">
            <v>70000</v>
          </cell>
        </row>
        <row r="37">
          <cell r="C37" t="str">
            <v>LJ63-19112A</v>
          </cell>
          <cell r="D37">
            <v>0</v>
          </cell>
          <cell r="E37">
            <v>0</v>
          </cell>
          <cell r="F37">
            <v>0</v>
          </cell>
          <cell r="G37">
            <v>6000</v>
          </cell>
          <cell r="H37">
            <v>10000</v>
          </cell>
          <cell r="I37">
            <v>30000</v>
          </cell>
          <cell r="J37">
            <v>10000</v>
          </cell>
          <cell r="K37">
            <v>10000</v>
          </cell>
          <cell r="L37">
            <v>10000</v>
          </cell>
          <cell r="M37">
            <v>10000</v>
          </cell>
          <cell r="N37">
            <v>10000</v>
          </cell>
          <cell r="O37">
            <v>10000</v>
          </cell>
          <cell r="P37">
            <v>10000</v>
          </cell>
          <cell r="Q37">
            <v>70000</v>
          </cell>
          <cell r="R37">
            <v>70000</v>
          </cell>
          <cell r="S37">
            <v>70000</v>
          </cell>
        </row>
        <row r="38">
          <cell r="C38" t="str">
            <v>LJ63-18318A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20000</v>
          </cell>
          <cell r="J38">
            <v>10000</v>
          </cell>
          <cell r="K38">
            <v>10000</v>
          </cell>
          <cell r="L38">
            <v>10000</v>
          </cell>
          <cell r="M38">
            <v>10000</v>
          </cell>
          <cell r="N38">
            <v>10000</v>
          </cell>
          <cell r="O38">
            <v>10000</v>
          </cell>
          <cell r="P38">
            <v>10000</v>
          </cell>
          <cell r="Q38">
            <v>70000</v>
          </cell>
          <cell r="R38">
            <v>70000</v>
          </cell>
          <cell r="S38">
            <v>70000</v>
          </cell>
        </row>
        <row r="39">
          <cell r="C39" t="str">
            <v>LJ63-18798A</v>
          </cell>
          <cell r="D39">
            <v>10000</v>
          </cell>
          <cell r="E39">
            <v>15000</v>
          </cell>
          <cell r="F39">
            <v>20000</v>
          </cell>
          <cell r="G39">
            <v>20000</v>
          </cell>
          <cell r="H39">
            <v>20000</v>
          </cell>
          <cell r="I39">
            <v>105000</v>
          </cell>
          <cell r="J39">
            <v>20000</v>
          </cell>
          <cell r="K39">
            <v>20000</v>
          </cell>
          <cell r="L39">
            <v>20000</v>
          </cell>
          <cell r="M39">
            <v>20000</v>
          </cell>
          <cell r="N39">
            <v>20000</v>
          </cell>
          <cell r="O39">
            <v>20000</v>
          </cell>
          <cell r="P39">
            <v>20000</v>
          </cell>
          <cell r="Q39">
            <v>140000</v>
          </cell>
          <cell r="R39">
            <v>140000</v>
          </cell>
          <cell r="S39">
            <v>120000</v>
          </cell>
        </row>
        <row r="40">
          <cell r="C40" t="str">
            <v>LJ63-19412A</v>
          </cell>
          <cell r="D40">
            <v>10000</v>
          </cell>
          <cell r="E40">
            <v>0</v>
          </cell>
          <cell r="F40">
            <v>7500</v>
          </cell>
          <cell r="G40">
            <v>10000</v>
          </cell>
          <cell r="H40">
            <v>10000</v>
          </cell>
          <cell r="I40">
            <v>57500</v>
          </cell>
          <cell r="J40">
            <v>10000</v>
          </cell>
          <cell r="K40">
            <v>10000</v>
          </cell>
          <cell r="L40">
            <v>10000</v>
          </cell>
          <cell r="M40">
            <v>10000</v>
          </cell>
          <cell r="N40">
            <v>10000</v>
          </cell>
          <cell r="O40">
            <v>10000</v>
          </cell>
          <cell r="P40">
            <v>10000</v>
          </cell>
          <cell r="Q40">
            <v>70000</v>
          </cell>
          <cell r="R40">
            <v>70000</v>
          </cell>
          <cell r="S40">
            <v>70000</v>
          </cell>
        </row>
        <row r="41">
          <cell r="C41" t="str">
            <v>LJ63-19411A</v>
          </cell>
          <cell r="D41">
            <v>10000</v>
          </cell>
          <cell r="E41">
            <v>10000</v>
          </cell>
          <cell r="F41">
            <v>0</v>
          </cell>
          <cell r="G41">
            <v>10000</v>
          </cell>
          <cell r="H41">
            <v>10000</v>
          </cell>
          <cell r="I41">
            <v>60000</v>
          </cell>
          <cell r="J41">
            <v>10000</v>
          </cell>
          <cell r="K41">
            <v>10000</v>
          </cell>
          <cell r="L41">
            <v>10000</v>
          </cell>
          <cell r="M41">
            <v>10000</v>
          </cell>
          <cell r="N41">
            <v>10000</v>
          </cell>
          <cell r="O41">
            <v>10000</v>
          </cell>
          <cell r="P41">
            <v>10000</v>
          </cell>
          <cell r="Q41">
            <v>70000</v>
          </cell>
          <cell r="R41">
            <v>70000</v>
          </cell>
          <cell r="S41">
            <v>70000</v>
          </cell>
        </row>
        <row r="42">
          <cell r="C42" t="str">
            <v>LJ63-19533A</v>
          </cell>
          <cell r="D42">
            <v>0</v>
          </cell>
          <cell r="E42">
            <v>10000</v>
          </cell>
          <cell r="F42">
            <v>10000</v>
          </cell>
          <cell r="G42">
            <v>10000</v>
          </cell>
          <cell r="H42">
            <v>10000</v>
          </cell>
          <cell r="I42">
            <v>60000</v>
          </cell>
          <cell r="J42">
            <v>10000</v>
          </cell>
          <cell r="K42">
            <v>10000</v>
          </cell>
          <cell r="L42">
            <v>10000</v>
          </cell>
          <cell r="M42">
            <v>10000</v>
          </cell>
          <cell r="N42">
            <v>10000</v>
          </cell>
          <cell r="O42">
            <v>10000</v>
          </cell>
          <cell r="P42">
            <v>10000</v>
          </cell>
          <cell r="Q42">
            <v>70000</v>
          </cell>
          <cell r="R42">
            <v>70000</v>
          </cell>
          <cell r="S42">
            <v>70000</v>
          </cell>
        </row>
        <row r="43">
          <cell r="C43" t="str">
            <v>LJ63-19595A</v>
          </cell>
          <cell r="D43">
            <v>10000</v>
          </cell>
          <cell r="E43">
            <v>10000</v>
          </cell>
          <cell r="F43">
            <v>10000</v>
          </cell>
          <cell r="G43">
            <v>10000</v>
          </cell>
          <cell r="H43">
            <v>10000</v>
          </cell>
          <cell r="I43">
            <v>70000</v>
          </cell>
          <cell r="J43">
            <v>10000</v>
          </cell>
          <cell r="K43">
            <v>10000</v>
          </cell>
          <cell r="L43">
            <v>10000</v>
          </cell>
          <cell r="M43">
            <v>10000</v>
          </cell>
          <cell r="N43">
            <v>10000</v>
          </cell>
          <cell r="O43">
            <v>10000</v>
          </cell>
          <cell r="P43">
            <v>10000</v>
          </cell>
          <cell r="Q43">
            <v>70000</v>
          </cell>
          <cell r="R43">
            <v>70000</v>
          </cell>
          <cell r="S43">
            <v>70000</v>
          </cell>
        </row>
        <row r="44">
          <cell r="C44" t="str">
            <v>LJ63-19533B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LJ63-17513A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LJ63-18656A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LJ63-16362A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LJ63-16436A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LJ63-16343A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LJ63-18665A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LJ63-18662A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LJ63-18666B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>LJ63-19215B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LJ63-18667A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C55" t="str">
            <v>LJ63-18663A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</row>
        <row r="56">
          <cell r="C56" t="str">
            <v>LJ63-16787B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</row>
        <row r="57">
          <cell r="C57" t="str">
            <v>LJ63-16595B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15000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C58" t="str">
            <v>LJ63-16597A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7000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</row>
        <row r="59">
          <cell r="C59" t="str">
            <v>LJ63-16706A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12000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</row>
        <row r="60">
          <cell r="C60" t="str">
            <v>LJ63-16707A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9000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</row>
        <row r="61">
          <cell r="C61" t="str">
            <v>LJ63-16787A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12000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</row>
        <row r="62">
          <cell r="C62" t="str">
            <v>LJ63-17308A</v>
          </cell>
          <cell r="D62">
            <v>15000</v>
          </cell>
          <cell r="E62">
            <v>9000</v>
          </cell>
          <cell r="F62">
            <v>15000</v>
          </cell>
          <cell r="G62">
            <v>15000</v>
          </cell>
          <cell r="H62">
            <v>15000</v>
          </cell>
          <cell r="I62">
            <v>84000</v>
          </cell>
          <cell r="J62">
            <v>12000</v>
          </cell>
          <cell r="K62">
            <v>15000</v>
          </cell>
          <cell r="L62">
            <v>12000</v>
          </cell>
          <cell r="M62">
            <v>15000</v>
          </cell>
          <cell r="N62">
            <v>12000</v>
          </cell>
          <cell r="O62">
            <v>15000</v>
          </cell>
          <cell r="P62">
            <v>0</v>
          </cell>
          <cell r="Q62">
            <v>81000</v>
          </cell>
          <cell r="R62">
            <v>0</v>
          </cell>
          <cell r="S62">
            <v>0</v>
          </cell>
        </row>
        <row r="63">
          <cell r="C63" t="str">
            <v>LJ63-17312A</v>
          </cell>
          <cell r="D63">
            <v>12000</v>
          </cell>
          <cell r="E63">
            <v>9000</v>
          </cell>
          <cell r="F63">
            <v>12000</v>
          </cell>
          <cell r="G63">
            <v>12000</v>
          </cell>
          <cell r="H63">
            <v>9000</v>
          </cell>
          <cell r="I63">
            <v>66000</v>
          </cell>
          <cell r="J63">
            <v>9000</v>
          </cell>
          <cell r="K63">
            <v>12000</v>
          </cell>
          <cell r="L63">
            <v>12000</v>
          </cell>
          <cell r="M63">
            <v>12000</v>
          </cell>
          <cell r="N63">
            <v>12000</v>
          </cell>
          <cell r="O63">
            <v>12000</v>
          </cell>
          <cell r="P63">
            <v>12000</v>
          </cell>
          <cell r="Q63">
            <v>81000</v>
          </cell>
          <cell r="R63">
            <v>6000</v>
          </cell>
          <cell r="S63">
            <v>24000</v>
          </cell>
        </row>
        <row r="64">
          <cell r="C64" t="str">
            <v>LJ63-17350A</v>
          </cell>
          <cell r="D64">
            <v>0</v>
          </cell>
          <cell r="E64">
            <v>0</v>
          </cell>
          <cell r="F64">
            <v>14000</v>
          </cell>
          <cell r="G64">
            <v>14000</v>
          </cell>
          <cell r="H64">
            <v>10500</v>
          </cell>
          <cell r="I64">
            <v>52500</v>
          </cell>
          <cell r="J64">
            <v>10500</v>
          </cell>
          <cell r="K64">
            <v>10500</v>
          </cell>
          <cell r="L64">
            <v>10500</v>
          </cell>
          <cell r="M64">
            <v>10500</v>
          </cell>
          <cell r="N64">
            <v>10500</v>
          </cell>
          <cell r="O64">
            <v>10500</v>
          </cell>
          <cell r="P64">
            <v>10500</v>
          </cell>
          <cell r="Q64">
            <v>73500</v>
          </cell>
          <cell r="R64">
            <v>38500</v>
          </cell>
          <cell r="S64">
            <v>21000</v>
          </cell>
        </row>
        <row r="65">
          <cell r="C65" t="str">
            <v>LJ63-17430A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C66" t="str">
            <v>LJ63-17543A</v>
          </cell>
          <cell r="D66">
            <v>13125</v>
          </cell>
          <cell r="E66">
            <v>6000</v>
          </cell>
          <cell r="F66">
            <v>13000</v>
          </cell>
          <cell r="G66">
            <v>13000</v>
          </cell>
          <cell r="H66">
            <v>9000</v>
          </cell>
          <cell r="I66">
            <v>67250</v>
          </cell>
          <cell r="J66">
            <v>9000</v>
          </cell>
          <cell r="K66">
            <v>10000</v>
          </cell>
          <cell r="L66">
            <v>10000</v>
          </cell>
          <cell r="M66">
            <v>10000</v>
          </cell>
          <cell r="N66">
            <v>10000</v>
          </cell>
          <cell r="O66">
            <v>10000</v>
          </cell>
          <cell r="P66">
            <v>10000</v>
          </cell>
          <cell r="Q66">
            <v>69000</v>
          </cell>
          <cell r="R66">
            <v>49000</v>
          </cell>
          <cell r="S66">
            <v>20000</v>
          </cell>
        </row>
        <row r="67">
          <cell r="C67" t="str">
            <v>LJ63-17834D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LJ63-17834B</v>
          </cell>
          <cell r="D68">
            <v>7000</v>
          </cell>
          <cell r="E68">
            <v>0</v>
          </cell>
          <cell r="F68">
            <v>13000</v>
          </cell>
          <cell r="G68">
            <v>13000</v>
          </cell>
          <cell r="H68">
            <v>13000</v>
          </cell>
          <cell r="I68">
            <v>59000</v>
          </cell>
          <cell r="J68">
            <v>10000</v>
          </cell>
          <cell r="K68">
            <v>10000</v>
          </cell>
          <cell r="L68">
            <v>10000</v>
          </cell>
          <cell r="M68">
            <v>10000</v>
          </cell>
          <cell r="N68">
            <v>10000</v>
          </cell>
          <cell r="O68">
            <v>10000</v>
          </cell>
          <cell r="P68">
            <v>10000</v>
          </cell>
          <cell r="Q68">
            <v>70000</v>
          </cell>
          <cell r="R68">
            <v>38000</v>
          </cell>
          <cell r="S68">
            <v>20000</v>
          </cell>
        </row>
        <row r="69">
          <cell r="C69" t="str">
            <v>LJ63-17348A</v>
          </cell>
          <cell r="D69">
            <v>15000</v>
          </cell>
          <cell r="E69">
            <v>9000</v>
          </cell>
          <cell r="F69">
            <v>28000</v>
          </cell>
          <cell r="G69">
            <v>31000</v>
          </cell>
          <cell r="H69">
            <v>28000</v>
          </cell>
          <cell r="I69">
            <v>144000</v>
          </cell>
          <cell r="J69">
            <v>22000</v>
          </cell>
          <cell r="K69">
            <v>22000</v>
          </cell>
          <cell r="L69">
            <v>22000</v>
          </cell>
          <cell r="M69">
            <v>34000</v>
          </cell>
          <cell r="N69">
            <v>34000</v>
          </cell>
          <cell r="O69">
            <v>34000</v>
          </cell>
          <cell r="P69">
            <v>34000</v>
          </cell>
          <cell r="Q69">
            <v>202000</v>
          </cell>
          <cell r="R69">
            <v>182000</v>
          </cell>
          <cell r="S69">
            <v>152000</v>
          </cell>
        </row>
        <row r="70">
          <cell r="C70" t="str">
            <v>LJ63-17451A</v>
          </cell>
          <cell r="D70">
            <v>0</v>
          </cell>
          <cell r="E70">
            <v>0</v>
          </cell>
          <cell r="F70">
            <v>15000</v>
          </cell>
          <cell r="G70">
            <v>15000</v>
          </cell>
          <cell r="H70">
            <v>15000</v>
          </cell>
          <cell r="I70">
            <v>60000</v>
          </cell>
          <cell r="J70">
            <v>9000</v>
          </cell>
          <cell r="K70">
            <v>9000</v>
          </cell>
          <cell r="L70">
            <v>9000</v>
          </cell>
          <cell r="M70">
            <v>9000</v>
          </cell>
          <cell r="N70">
            <v>9000</v>
          </cell>
          <cell r="O70">
            <v>9000</v>
          </cell>
          <cell r="P70">
            <v>9000</v>
          </cell>
          <cell r="Q70">
            <v>63000</v>
          </cell>
          <cell r="R70">
            <v>36000</v>
          </cell>
          <cell r="S70">
            <v>20000</v>
          </cell>
        </row>
        <row r="71">
          <cell r="C71" t="str">
            <v>LJ63-17304A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LJ63-17310A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LJ63-17315A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</row>
        <row r="74">
          <cell r="C74" t="str">
            <v>LJ63-17347A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LJ63-17433A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LJ63-17830A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7">
          <cell r="C77" t="str">
            <v>LJ63-18021A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10500</v>
          </cell>
          <cell r="N77">
            <v>10500</v>
          </cell>
          <cell r="O77">
            <v>10500</v>
          </cell>
          <cell r="P77">
            <v>10500</v>
          </cell>
          <cell r="Q77">
            <v>42000</v>
          </cell>
          <cell r="R77">
            <v>59500</v>
          </cell>
          <cell r="S77">
            <v>80500</v>
          </cell>
        </row>
        <row r="78">
          <cell r="C78" t="str">
            <v>LJ63-18013A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10500</v>
          </cell>
          <cell r="N78">
            <v>10500</v>
          </cell>
          <cell r="O78">
            <v>10500</v>
          </cell>
          <cell r="P78">
            <v>10500</v>
          </cell>
          <cell r="Q78">
            <v>42000</v>
          </cell>
          <cell r="R78">
            <v>59500</v>
          </cell>
          <cell r="S78">
            <v>80500</v>
          </cell>
        </row>
        <row r="79">
          <cell r="C79" t="str">
            <v>LJ63-18020A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15000</v>
          </cell>
          <cell r="L79">
            <v>15000</v>
          </cell>
          <cell r="M79">
            <v>15000</v>
          </cell>
          <cell r="N79">
            <v>0</v>
          </cell>
          <cell r="O79">
            <v>0</v>
          </cell>
          <cell r="P79">
            <v>0</v>
          </cell>
          <cell r="Q79">
            <v>45000</v>
          </cell>
          <cell r="R79">
            <v>81000</v>
          </cell>
          <cell r="S79">
            <v>0</v>
          </cell>
        </row>
        <row r="80">
          <cell r="C80" t="str">
            <v>LJ63-18022A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12000</v>
          </cell>
          <cell r="N80">
            <v>12000</v>
          </cell>
          <cell r="O80">
            <v>12000</v>
          </cell>
          <cell r="P80">
            <v>12000</v>
          </cell>
          <cell r="Q80">
            <v>48000</v>
          </cell>
          <cell r="R80">
            <v>60000</v>
          </cell>
          <cell r="S80">
            <v>84000</v>
          </cell>
        </row>
        <row r="81">
          <cell r="C81" t="str">
            <v>LJ63-16033A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LJ63-16036A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LJ63-16037A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LJ63-16083A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LJ63-16152A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LJ63-18648A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LJ63-18644A</v>
          </cell>
          <cell r="D87">
            <v>0</v>
          </cell>
          <cell r="E87">
            <v>9000</v>
          </cell>
          <cell r="F87">
            <v>15000</v>
          </cell>
          <cell r="G87">
            <v>18000</v>
          </cell>
          <cell r="H87">
            <v>15000</v>
          </cell>
          <cell r="I87">
            <v>72000</v>
          </cell>
          <cell r="J87">
            <v>12000</v>
          </cell>
          <cell r="K87">
            <v>12000</v>
          </cell>
          <cell r="L87">
            <v>12000</v>
          </cell>
          <cell r="M87">
            <v>12000</v>
          </cell>
          <cell r="N87">
            <v>12000</v>
          </cell>
          <cell r="O87">
            <v>12000</v>
          </cell>
          <cell r="P87">
            <v>12000</v>
          </cell>
          <cell r="Q87">
            <v>84000</v>
          </cell>
          <cell r="R87">
            <v>84000</v>
          </cell>
          <cell r="S87">
            <v>48000</v>
          </cell>
        </row>
        <row r="88">
          <cell r="C88" t="str">
            <v>LJ63-18631A</v>
          </cell>
          <cell r="D88">
            <v>0</v>
          </cell>
          <cell r="E88">
            <v>14000</v>
          </cell>
          <cell r="F88">
            <v>33000</v>
          </cell>
          <cell r="G88">
            <v>33000</v>
          </cell>
          <cell r="H88">
            <v>33000</v>
          </cell>
          <cell r="I88">
            <v>161000</v>
          </cell>
          <cell r="J88">
            <v>30000</v>
          </cell>
          <cell r="K88">
            <v>30000</v>
          </cell>
          <cell r="L88">
            <v>30000</v>
          </cell>
          <cell r="M88">
            <v>30000</v>
          </cell>
          <cell r="N88">
            <v>30000</v>
          </cell>
          <cell r="O88">
            <v>30000</v>
          </cell>
          <cell r="P88">
            <v>30000</v>
          </cell>
          <cell r="Q88">
            <v>210000</v>
          </cell>
          <cell r="R88">
            <v>210000</v>
          </cell>
          <cell r="S88">
            <v>120000</v>
          </cell>
        </row>
        <row r="89">
          <cell r="C89" t="str">
            <v>LJ63-17642A</v>
          </cell>
          <cell r="D89">
            <v>0</v>
          </cell>
          <cell r="E89">
            <v>9000</v>
          </cell>
          <cell r="F89">
            <v>15000</v>
          </cell>
          <cell r="G89">
            <v>18000</v>
          </cell>
          <cell r="H89">
            <v>15000</v>
          </cell>
          <cell r="I89">
            <v>66000</v>
          </cell>
          <cell r="J89">
            <v>12000</v>
          </cell>
          <cell r="K89">
            <v>12000</v>
          </cell>
          <cell r="L89">
            <v>12000</v>
          </cell>
          <cell r="M89">
            <v>12000</v>
          </cell>
          <cell r="N89">
            <v>12000</v>
          </cell>
          <cell r="O89">
            <v>12000</v>
          </cell>
          <cell r="P89">
            <v>12000</v>
          </cell>
          <cell r="Q89">
            <v>84000</v>
          </cell>
          <cell r="R89">
            <v>84000</v>
          </cell>
          <cell r="S89">
            <v>48000</v>
          </cell>
        </row>
        <row r="90">
          <cell r="C90" t="str">
            <v>LJ63-18648B</v>
          </cell>
          <cell r="D90">
            <v>6000</v>
          </cell>
          <cell r="E90">
            <v>6000</v>
          </cell>
          <cell r="F90">
            <v>18000</v>
          </cell>
          <cell r="G90">
            <v>18000</v>
          </cell>
          <cell r="H90">
            <v>18000</v>
          </cell>
          <cell r="I90">
            <v>84000</v>
          </cell>
          <cell r="J90">
            <v>9000</v>
          </cell>
          <cell r="K90">
            <v>9000</v>
          </cell>
          <cell r="L90">
            <v>9000</v>
          </cell>
          <cell r="M90">
            <v>9000</v>
          </cell>
          <cell r="N90">
            <v>9000</v>
          </cell>
          <cell r="O90">
            <v>9000</v>
          </cell>
          <cell r="P90">
            <v>9000</v>
          </cell>
          <cell r="Q90">
            <v>63000</v>
          </cell>
          <cell r="R90">
            <v>63000</v>
          </cell>
          <cell r="S90">
            <v>45000</v>
          </cell>
        </row>
        <row r="91">
          <cell r="C91" t="str">
            <v>LJ63-18649A</v>
          </cell>
          <cell r="D91">
            <v>6000</v>
          </cell>
          <cell r="E91">
            <v>9000</v>
          </cell>
          <cell r="F91">
            <v>15000</v>
          </cell>
          <cell r="G91">
            <v>15000</v>
          </cell>
          <cell r="H91">
            <v>15000</v>
          </cell>
          <cell r="I91">
            <v>81000</v>
          </cell>
          <cell r="J91">
            <v>15000</v>
          </cell>
          <cell r="K91">
            <v>15000</v>
          </cell>
          <cell r="L91">
            <v>15000</v>
          </cell>
          <cell r="M91">
            <v>15000</v>
          </cell>
          <cell r="N91">
            <v>15000</v>
          </cell>
          <cell r="O91">
            <v>15000</v>
          </cell>
          <cell r="P91">
            <v>15000</v>
          </cell>
          <cell r="Q91">
            <v>105000</v>
          </cell>
          <cell r="R91">
            <v>105000</v>
          </cell>
          <cell r="S91">
            <v>0</v>
          </cell>
        </row>
        <row r="92">
          <cell r="C92" t="str">
            <v>LJ63-15776B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LJ63-19078A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9000</v>
          </cell>
        </row>
        <row r="94">
          <cell r="C94" t="str">
            <v>LJ63-18946A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9000</v>
          </cell>
          <cell r="S94">
            <v>45000</v>
          </cell>
        </row>
        <row r="95">
          <cell r="C95" t="str">
            <v>LJ63-18947A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18000</v>
          </cell>
          <cell r="S95">
            <v>45000</v>
          </cell>
        </row>
        <row r="96">
          <cell r="C96" t="str">
            <v>LJ63-18948A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17500</v>
          </cell>
          <cell r="S96">
            <v>45500</v>
          </cell>
        </row>
        <row r="97">
          <cell r="C97" t="str">
            <v>LJ63-18950A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11000</v>
          </cell>
          <cell r="S97">
            <v>45000</v>
          </cell>
        </row>
        <row r="98">
          <cell r="C98" t="str">
            <v>LJ63-18951A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18000</v>
          </cell>
          <cell r="S98">
            <v>57000</v>
          </cell>
        </row>
        <row r="99">
          <cell r="C99" t="str">
            <v>LJ63-17602A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LJ63-17609A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LJ63-17617A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LJ63-17630A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LJ63-17631A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LJ63-17616A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LJ63-18531A</v>
          </cell>
          <cell r="D105">
            <v>0</v>
          </cell>
          <cell r="E105">
            <v>10500</v>
          </cell>
          <cell r="F105">
            <v>10500</v>
          </cell>
          <cell r="G105">
            <v>10500</v>
          </cell>
          <cell r="H105">
            <v>10500</v>
          </cell>
          <cell r="I105">
            <v>52500</v>
          </cell>
          <cell r="J105">
            <v>33000</v>
          </cell>
          <cell r="K105">
            <v>33000</v>
          </cell>
          <cell r="L105">
            <v>33000</v>
          </cell>
          <cell r="M105">
            <v>33000</v>
          </cell>
          <cell r="N105">
            <v>33000</v>
          </cell>
          <cell r="O105">
            <v>33000</v>
          </cell>
          <cell r="P105">
            <v>33000</v>
          </cell>
          <cell r="Q105">
            <v>231000</v>
          </cell>
          <cell r="R105">
            <v>294000</v>
          </cell>
          <cell r="S105">
            <v>294000</v>
          </cell>
        </row>
        <row r="106">
          <cell r="C106" t="str">
            <v>LJ63-18964A</v>
          </cell>
          <cell r="D106">
            <v>9000</v>
          </cell>
          <cell r="E106">
            <v>9000</v>
          </cell>
          <cell r="F106">
            <v>9000</v>
          </cell>
          <cell r="G106">
            <v>9000</v>
          </cell>
          <cell r="H106">
            <v>9000</v>
          </cell>
          <cell r="I106">
            <v>54000</v>
          </cell>
          <cell r="J106">
            <v>9000</v>
          </cell>
          <cell r="K106">
            <v>9000</v>
          </cell>
          <cell r="L106">
            <v>9000</v>
          </cell>
          <cell r="M106">
            <v>9000</v>
          </cell>
          <cell r="N106">
            <v>9000</v>
          </cell>
          <cell r="O106">
            <v>9000</v>
          </cell>
          <cell r="P106">
            <v>9000</v>
          </cell>
          <cell r="Q106">
            <v>63000</v>
          </cell>
          <cell r="R106">
            <v>126000</v>
          </cell>
          <cell r="S106">
            <v>126000</v>
          </cell>
        </row>
        <row r="107">
          <cell r="C107" t="str">
            <v>LJ63-18607A</v>
          </cell>
          <cell r="D107">
            <v>0</v>
          </cell>
          <cell r="E107">
            <v>12000</v>
          </cell>
          <cell r="F107">
            <v>12000</v>
          </cell>
          <cell r="G107">
            <v>12000</v>
          </cell>
          <cell r="H107">
            <v>12000</v>
          </cell>
          <cell r="I107">
            <v>60000</v>
          </cell>
          <cell r="J107">
            <v>12000</v>
          </cell>
          <cell r="K107">
            <v>12000</v>
          </cell>
          <cell r="L107">
            <v>12000</v>
          </cell>
          <cell r="M107">
            <v>48000</v>
          </cell>
          <cell r="N107">
            <v>48000</v>
          </cell>
          <cell r="O107">
            <v>48000</v>
          </cell>
          <cell r="P107">
            <v>48000</v>
          </cell>
          <cell r="Q107">
            <v>228000</v>
          </cell>
          <cell r="R107">
            <v>267000</v>
          </cell>
          <cell r="S107">
            <v>285000</v>
          </cell>
        </row>
        <row r="108">
          <cell r="C108" t="str">
            <v>LJ63-18525A</v>
          </cell>
          <cell r="D108">
            <v>9000</v>
          </cell>
          <cell r="E108">
            <v>12000</v>
          </cell>
          <cell r="F108">
            <v>12000</v>
          </cell>
          <cell r="G108">
            <v>12000</v>
          </cell>
          <cell r="H108">
            <v>12000</v>
          </cell>
          <cell r="I108">
            <v>66000</v>
          </cell>
          <cell r="J108">
            <v>9000</v>
          </cell>
          <cell r="K108">
            <v>9000</v>
          </cell>
          <cell r="L108">
            <v>9000</v>
          </cell>
          <cell r="M108">
            <v>9000</v>
          </cell>
          <cell r="N108">
            <v>9000</v>
          </cell>
          <cell r="O108">
            <v>9000</v>
          </cell>
          <cell r="P108">
            <v>9000</v>
          </cell>
          <cell r="Q108">
            <v>63000</v>
          </cell>
          <cell r="R108">
            <v>126000</v>
          </cell>
          <cell r="S108">
            <v>126000</v>
          </cell>
        </row>
        <row r="109">
          <cell r="C109" t="str">
            <v>LJ63-18690A</v>
          </cell>
          <cell r="D109">
            <v>0</v>
          </cell>
          <cell r="E109">
            <v>9000</v>
          </cell>
          <cell r="F109">
            <v>9000</v>
          </cell>
          <cell r="G109">
            <v>9000</v>
          </cell>
          <cell r="H109">
            <v>9000</v>
          </cell>
          <cell r="I109">
            <v>54000</v>
          </cell>
          <cell r="J109">
            <v>33000</v>
          </cell>
          <cell r="K109">
            <v>33000</v>
          </cell>
          <cell r="L109">
            <v>33000</v>
          </cell>
          <cell r="M109">
            <v>33000</v>
          </cell>
          <cell r="N109">
            <v>33000</v>
          </cell>
          <cell r="O109">
            <v>33000</v>
          </cell>
          <cell r="P109">
            <v>33000</v>
          </cell>
          <cell r="Q109">
            <v>231000</v>
          </cell>
          <cell r="R109">
            <v>294000</v>
          </cell>
          <cell r="S109">
            <v>294000</v>
          </cell>
        </row>
        <row r="110">
          <cell r="C110" t="str">
            <v>LJ63-19074A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C111" t="str">
            <v>LJ63-19077A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C112" t="str">
            <v>LJ63-18933A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C113" t="str">
            <v>LJ63-19076B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C114" t="str">
            <v>LJ63-19285A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LJ63-19285B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LJ63-19391A v1</v>
          </cell>
          <cell r="D116">
            <v>3000</v>
          </cell>
          <cell r="E116">
            <v>9000</v>
          </cell>
          <cell r="F116">
            <v>0</v>
          </cell>
          <cell r="G116">
            <v>0</v>
          </cell>
          <cell r="H116">
            <v>0</v>
          </cell>
          <cell r="I116">
            <v>12000</v>
          </cell>
          <cell r="J116">
            <v>12000</v>
          </cell>
          <cell r="K116">
            <v>12000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24000</v>
          </cell>
          <cell r="R116">
            <v>0</v>
          </cell>
          <cell r="S116">
            <v>0</v>
          </cell>
        </row>
        <row r="117">
          <cell r="C117" t="str">
            <v>LJ63-19391A v3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C118" t="str">
            <v>LJ63-19384A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77000</v>
          </cell>
          <cell r="S118">
            <v>18000</v>
          </cell>
        </row>
        <row r="119">
          <cell r="C119" t="str">
            <v>LJ63-19383A</v>
          </cell>
          <cell r="D119">
            <v>0</v>
          </cell>
          <cell r="E119">
            <v>0</v>
          </cell>
          <cell r="F119">
            <v>8700</v>
          </cell>
          <cell r="G119">
            <v>0</v>
          </cell>
          <cell r="H119">
            <v>0</v>
          </cell>
          <cell r="I119">
            <v>8700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LJ63-19381A</v>
          </cell>
          <cell r="D120">
            <v>0</v>
          </cell>
          <cell r="E120">
            <v>0</v>
          </cell>
          <cell r="F120">
            <v>7800</v>
          </cell>
          <cell r="G120">
            <v>0</v>
          </cell>
          <cell r="H120">
            <v>0</v>
          </cell>
          <cell r="I120">
            <v>7800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36000</v>
          </cell>
          <cell r="S120">
            <v>18000</v>
          </cell>
        </row>
        <row r="121">
          <cell r="C121" t="str">
            <v>LJ63-19510A</v>
          </cell>
          <cell r="D121">
            <v>0</v>
          </cell>
          <cell r="E121">
            <v>3000</v>
          </cell>
          <cell r="F121">
            <v>9000</v>
          </cell>
          <cell r="G121">
            <v>0</v>
          </cell>
          <cell r="H121">
            <v>0</v>
          </cell>
          <cell r="I121">
            <v>12000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C122" t="str">
            <v>LJ63-19385A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LJ63-19387A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9000</v>
          </cell>
          <cell r="M123">
            <v>6800</v>
          </cell>
          <cell r="N123">
            <v>0</v>
          </cell>
          <cell r="O123">
            <v>0</v>
          </cell>
          <cell r="P123">
            <v>0</v>
          </cell>
          <cell r="Q123">
            <v>15800</v>
          </cell>
          <cell r="R123">
            <v>0</v>
          </cell>
          <cell r="S123">
            <v>0</v>
          </cell>
        </row>
        <row r="124">
          <cell r="C124" t="str">
            <v>LJ63-19511A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9000</v>
          </cell>
          <cell r="M124">
            <v>9000</v>
          </cell>
          <cell r="N124">
            <v>0</v>
          </cell>
          <cell r="O124">
            <v>0</v>
          </cell>
          <cell r="P124">
            <v>0</v>
          </cell>
          <cell r="Q124">
            <v>18000</v>
          </cell>
          <cell r="R124">
            <v>0</v>
          </cell>
          <cell r="S124">
            <v>0</v>
          </cell>
        </row>
        <row r="125">
          <cell r="C125" t="str">
            <v>LJ63-18632A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LJ63-18638A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LJ63-18905B</v>
          </cell>
          <cell r="D127">
            <v>0</v>
          </cell>
          <cell r="E127">
            <v>0</v>
          </cell>
          <cell r="F127">
            <v>12000</v>
          </cell>
          <cell r="G127">
            <v>12000</v>
          </cell>
          <cell r="H127">
            <v>12000</v>
          </cell>
          <cell r="I127">
            <v>48000</v>
          </cell>
          <cell r="J127">
            <v>24000</v>
          </cell>
          <cell r="K127">
            <v>24000</v>
          </cell>
          <cell r="L127">
            <v>24000</v>
          </cell>
          <cell r="M127">
            <v>24000</v>
          </cell>
          <cell r="N127">
            <v>24000</v>
          </cell>
          <cell r="O127">
            <v>24000</v>
          </cell>
          <cell r="P127">
            <v>24000</v>
          </cell>
          <cell r="Q127">
            <v>168000</v>
          </cell>
          <cell r="R127">
            <v>147000</v>
          </cell>
          <cell r="S127">
            <v>147000</v>
          </cell>
        </row>
        <row r="128">
          <cell r="C128" t="str">
            <v>LJ63-19385B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9000</v>
          </cell>
          <cell r="M128">
            <v>6800</v>
          </cell>
          <cell r="N128">
            <v>0</v>
          </cell>
          <cell r="O128">
            <v>0</v>
          </cell>
          <cell r="P128">
            <v>0</v>
          </cell>
          <cell r="Q128">
            <v>15800</v>
          </cell>
          <cell r="R128">
            <v>0</v>
          </cell>
          <cell r="S128">
            <v>0</v>
          </cell>
        </row>
        <row r="129">
          <cell r="C129" t="str">
            <v>LJ63-19617A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39000</v>
          </cell>
          <cell r="S129">
            <v>57000</v>
          </cell>
        </row>
        <row r="130">
          <cell r="C130" t="str">
            <v>LJ63-19692A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32500</v>
          </cell>
          <cell r="S130">
            <v>18000</v>
          </cell>
        </row>
        <row r="131">
          <cell r="C131" t="str">
            <v>LJ63-19694A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36000</v>
          </cell>
          <cell r="S131">
            <v>18000</v>
          </cell>
        </row>
        <row r="132">
          <cell r="C132" t="str">
            <v>LJ63-19615A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21000</v>
          </cell>
        </row>
        <row r="133">
          <cell r="C133" t="str">
            <v>LJ63-19616A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27000</v>
          </cell>
        </row>
        <row r="134">
          <cell r="C134" t="str">
            <v>LJ63-19618A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19800</v>
          </cell>
        </row>
        <row r="135">
          <cell r="C135" t="str">
            <v>LJ63-18905E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LJ63-18609A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30000</v>
          </cell>
          <cell r="N136">
            <v>30000</v>
          </cell>
          <cell r="O136">
            <v>30000</v>
          </cell>
          <cell r="P136">
            <v>30000</v>
          </cell>
          <cell r="Q136">
            <v>120000</v>
          </cell>
          <cell r="R136">
            <v>147000</v>
          </cell>
          <cell r="S136">
            <v>147000</v>
          </cell>
        </row>
      </sheetData>
      <sheetData sheetId="152"/>
      <sheetData sheetId="153">
        <row r="1">
          <cell r="D1">
            <v>44070</v>
          </cell>
          <cell r="E1">
            <v>44071</v>
          </cell>
          <cell r="F1">
            <v>44072</v>
          </cell>
          <cell r="G1">
            <v>44073</v>
          </cell>
          <cell r="H1" t="str">
            <v>w35</v>
          </cell>
          <cell r="I1">
            <v>44074</v>
          </cell>
          <cell r="J1">
            <v>44075</v>
          </cell>
          <cell r="K1">
            <v>44076</v>
          </cell>
          <cell r="L1">
            <v>44077</v>
          </cell>
          <cell r="M1">
            <v>44078</v>
          </cell>
          <cell r="N1">
            <v>44079</v>
          </cell>
          <cell r="O1">
            <v>44080</v>
          </cell>
          <cell r="P1" t="str">
            <v>w36</v>
          </cell>
        </row>
        <row r="2">
          <cell r="C2" t="str">
            <v>LJ63-16462B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  <cell r="O2">
            <v>0</v>
          </cell>
          <cell r="P2">
            <v>0</v>
          </cell>
        </row>
        <row r="3">
          <cell r="C3" t="str">
            <v>LJ63-16467B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12000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</row>
        <row r="4">
          <cell r="C4" t="str">
            <v>LJ63-16500B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</row>
        <row r="5">
          <cell r="C5" t="str">
            <v>LJ63-16507A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</row>
        <row r="6">
          <cell r="C6" t="str">
            <v>LJ63-16465A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</row>
        <row r="7">
          <cell r="C7" t="str">
            <v>LJ63-16465B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</row>
        <row r="8">
          <cell r="C8" t="str">
            <v>LJ63-16462C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</row>
        <row r="9">
          <cell r="C9" t="str">
            <v>LJ63-16395B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9975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</row>
        <row r="10">
          <cell r="C10" t="str">
            <v>LJ63-16215A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</row>
        <row r="11">
          <cell r="C11" t="str">
            <v>LJ63-16232A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</row>
        <row r="12">
          <cell r="C12" t="str">
            <v>LJ63-16300A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</row>
        <row r="13">
          <cell r="C13" t="str">
            <v>LJ63-16334A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</row>
        <row r="14">
          <cell r="C14" t="str">
            <v>LJ63-16344B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</row>
        <row r="15">
          <cell r="C15" t="str">
            <v>LJ63-16317B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</row>
        <row r="16">
          <cell r="C16" t="str">
            <v>LJ63-15999A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</row>
        <row r="17">
          <cell r="C17" t="str">
            <v>LJ63-16071A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</row>
        <row r="18">
          <cell r="C18" t="str">
            <v>LJ63-16157A</v>
          </cell>
          <cell r="D18">
            <v>0</v>
          </cell>
          <cell r="E18">
            <v>6000</v>
          </cell>
          <cell r="F18">
            <v>6000</v>
          </cell>
          <cell r="G18">
            <v>0</v>
          </cell>
          <cell r="H18">
            <v>21000</v>
          </cell>
          <cell r="I18">
            <v>0</v>
          </cell>
          <cell r="J18">
            <v>0</v>
          </cell>
          <cell r="K18">
            <v>0</v>
          </cell>
          <cell r="L18">
            <v>39000</v>
          </cell>
          <cell r="M18">
            <v>0</v>
          </cell>
          <cell r="N18">
            <v>0</v>
          </cell>
          <cell r="O18">
            <v>0</v>
          </cell>
          <cell r="P18">
            <v>39000</v>
          </cell>
        </row>
        <row r="19">
          <cell r="C19" t="str">
            <v>LJ63-16183A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</row>
        <row r="20">
          <cell r="C20" t="str">
            <v>LJ63-15095A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</row>
        <row r="21">
          <cell r="C21" t="str">
            <v>LJ63-15645A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12000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</row>
        <row r="22">
          <cell r="C22" t="str">
            <v>LJ63-16354A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</row>
        <row r="23">
          <cell r="C23" t="str">
            <v>LJ63-17016A</v>
          </cell>
          <cell r="D23">
            <v>0</v>
          </cell>
          <cell r="E23">
            <v>12000</v>
          </cell>
          <cell r="F23">
            <v>0</v>
          </cell>
          <cell r="G23">
            <v>0</v>
          </cell>
          <cell r="H23">
            <v>24750</v>
          </cell>
          <cell r="I23">
            <v>0</v>
          </cell>
          <cell r="J23">
            <v>0</v>
          </cell>
          <cell r="K23">
            <v>0</v>
          </cell>
          <cell r="L23">
            <v>39000</v>
          </cell>
          <cell r="M23">
            <v>0</v>
          </cell>
          <cell r="N23">
            <v>0</v>
          </cell>
          <cell r="O23">
            <v>0</v>
          </cell>
          <cell r="P23">
            <v>39000</v>
          </cell>
        </row>
        <row r="24">
          <cell r="C24" t="str">
            <v>LJ63-17015A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7500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</row>
        <row r="25">
          <cell r="C25" t="str">
            <v>LJ63-18142A</v>
          </cell>
          <cell r="D25">
            <v>0</v>
          </cell>
          <cell r="E25">
            <v>5000</v>
          </cell>
          <cell r="F25">
            <v>10000</v>
          </cell>
          <cell r="G25">
            <v>10000</v>
          </cell>
          <cell r="H25">
            <v>45000</v>
          </cell>
          <cell r="I25">
            <v>10000</v>
          </cell>
          <cell r="J25">
            <v>10000</v>
          </cell>
          <cell r="K25">
            <v>10000</v>
          </cell>
          <cell r="L25">
            <v>10000</v>
          </cell>
          <cell r="M25">
            <v>10000</v>
          </cell>
          <cell r="N25">
            <v>10000</v>
          </cell>
          <cell r="O25">
            <v>10000</v>
          </cell>
          <cell r="P25">
            <v>70000</v>
          </cell>
        </row>
        <row r="26">
          <cell r="C26" t="str">
            <v>LJ63-19111A</v>
          </cell>
          <cell r="D26">
            <v>0</v>
          </cell>
          <cell r="E26">
            <v>5000</v>
          </cell>
          <cell r="F26">
            <v>10000</v>
          </cell>
          <cell r="G26">
            <v>10000</v>
          </cell>
          <cell r="H26">
            <v>39000</v>
          </cell>
          <cell r="I26">
            <v>10000</v>
          </cell>
          <cell r="J26">
            <v>10000</v>
          </cell>
          <cell r="K26">
            <v>10000</v>
          </cell>
          <cell r="L26">
            <v>10000</v>
          </cell>
          <cell r="M26">
            <v>10000</v>
          </cell>
          <cell r="N26">
            <v>10000</v>
          </cell>
          <cell r="O26">
            <v>10000</v>
          </cell>
          <cell r="P26">
            <v>70000</v>
          </cell>
        </row>
        <row r="27">
          <cell r="C27" t="str">
            <v>LJ63-18319A</v>
          </cell>
          <cell r="D27">
            <v>8000</v>
          </cell>
          <cell r="E27">
            <v>10000</v>
          </cell>
          <cell r="F27">
            <v>10000</v>
          </cell>
          <cell r="G27">
            <v>10000</v>
          </cell>
          <cell r="H27">
            <v>58000</v>
          </cell>
          <cell r="I27">
            <v>10000</v>
          </cell>
          <cell r="J27">
            <v>10000</v>
          </cell>
          <cell r="K27">
            <v>10000</v>
          </cell>
          <cell r="L27">
            <v>10000</v>
          </cell>
          <cell r="M27">
            <v>10000</v>
          </cell>
          <cell r="N27">
            <v>10000</v>
          </cell>
          <cell r="O27">
            <v>10000</v>
          </cell>
          <cell r="P27">
            <v>70000</v>
          </cell>
        </row>
        <row r="28">
          <cell r="C28" t="str">
            <v>LJ63-18144A</v>
          </cell>
          <cell r="D28">
            <v>0</v>
          </cell>
          <cell r="E28">
            <v>5000</v>
          </cell>
          <cell r="F28">
            <v>10000</v>
          </cell>
          <cell r="G28">
            <v>10000</v>
          </cell>
          <cell r="H28">
            <v>45000</v>
          </cell>
          <cell r="I28">
            <v>20000</v>
          </cell>
          <cell r="J28">
            <v>20000</v>
          </cell>
          <cell r="K28">
            <v>20000</v>
          </cell>
          <cell r="L28">
            <v>20000</v>
          </cell>
          <cell r="M28">
            <v>20000</v>
          </cell>
          <cell r="N28">
            <v>20000</v>
          </cell>
          <cell r="O28">
            <v>10000</v>
          </cell>
          <cell r="P28">
            <v>130000</v>
          </cell>
        </row>
        <row r="29">
          <cell r="C29" t="str">
            <v>LJ63-19418A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</row>
        <row r="30">
          <cell r="C30" t="str">
            <v>LJ63-19417A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20000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</row>
        <row r="31">
          <cell r="C31" t="str">
            <v>LJ63-19603A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16000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</row>
        <row r="32">
          <cell r="C32" t="str">
            <v>LJ63-19534A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10000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</row>
        <row r="33">
          <cell r="C33" t="str">
            <v>LJ63-19534B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</row>
        <row r="34">
          <cell r="C34" t="str">
            <v>LJ63-18800A</v>
          </cell>
          <cell r="D34">
            <v>0</v>
          </cell>
          <cell r="E34">
            <v>10000</v>
          </cell>
          <cell r="F34">
            <v>10000</v>
          </cell>
          <cell r="G34">
            <v>10000</v>
          </cell>
          <cell r="H34">
            <v>40000</v>
          </cell>
          <cell r="I34">
            <v>10000</v>
          </cell>
          <cell r="J34">
            <v>10000</v>
          </cell>
          <cell r="K34">
            <v>10000</v>
          </cell>
          <cell r="L34">
            <v>10000</v>
          </cell>
          <cell r="M34">
            <v>10000</v>
          </cell>
          <cell r="N34">
            <v>10000</v>
          </cell>
          <cell r="O34">
            <v>10000</v>
          </cell>
          <cell r="P34">
            <v>70000</v>
          </cell>
        </row>
        <row r="35">
          <cell r="C35" t="str">
            <v>LJ63-19416A</v>
          </cell>
          <cell r="D35">
            <v>30000</v>
          </cell>
          <cell r="E35">
            <v>10000</v>
          </cell>
          <cell r="F35">
            <v>10000</v>
          </cell>
          <cell r="G35">
            <v>10000</v>
          </cell>
          <cell r="H35">
            <v>90000</v>
          </cell>
          <cell r="I35">
            <v>10000</v>
          </cell>
          <cell r="J35">
            <v>10000</v>
          </cell>
          <cell r="K35">
            <v>10000</v>
          </cell>
          <cell r="L35">
            <v>10000</v>
          </cell>
          <cell r="M35">
            <v>10000</v>
          </cell>
          <cell r="N35">
            <v>10000</v>
          </cell>
          <cell r="O35">
            <v>10000</v>
          </cell>
          <cell r="P35">
            <v>70000</v>
          </cell>
        </row>
        <row r="36">
          <cell r="C36" t="str">
            <v>LJ63-18145A</v>
          </cell>
          <cell r="D36">
            <v>0</v>
          </cell>
          <cell r="E36">
            <v>0</v>
          </cell>
          <cell r="F36">
            <v>0</v>
          </cell>
          <cell r="G36">
            <v>10000</v>
          </cell>
          <cell r="H36">
            <v>30000</v>
          </cell>
          <cell r="I36">
            <v>10000</v>
          </cell>
          <cell r="J36">
            <v>10000</v>
          </cell>
          <cell r="K36">
            <v>10000</v>
          </cell>
          <cell r="L36">
            <v>10000</v>
          </cell>
          <cell r="M36">
            <v>10000</v>
          </cell>
          <cell r="N36">
            <v>10000</v>
          </cell>
          <cell r="O36">
            <v>10000</v>
          </cell>
          <cell r="P36">
            <v>70000</v>
          </cell>
        </row>
        <row r="37">
          <cell r="C37" t="str">
            <v>LJ63-19112A</v>
          </cell>
          <cell r="D37">
            <v>0</v>
          </cell>
          <cell r="E37">
            <v>0</v>
          </cell>
          <cell r="F37">
            <v>6000</v>
          </cell>
          <cell r="G37">
            <v>10000</v>
          </cell>
          <cell r="H37">
            <v>30000</v>
          </cell>
          <cell r="I37">
            <v>10000</v>
          </cell>
          <cell r="J37">
            <v>10000</v>
          </cell>
          <cell r="K37">
            <v>10000</v>
          </cell>
          <cell r="L37">
            <v>10000</v>
          </cell>
          <cell r="M37">
            <v>10000</v>
          </cell>
          <cell r="N37">
            <v>10000</v>
          </cell>
          <cell r="O37">
            <v>10000</v>
          </cell>
          <cell r="P37">
            <v>70000</v>
          </cell>
        </row>
        <row r="38">
          <cell r="C38" t="str">
            <v>LJ63-18318A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20000</v>
          </cell>
          <cell r="I38">
            <v>10000</v>
          </cell>
          <cell r="J38">
            <v>10000</v>
          </cell>
          <cell r="K38">
            <v>10000</v>
          </cell>
          <cell r="L38">
            <v>10000</v>
          </cell>
          <cell r="M38">
            <v>10000</v>
          </cell>
          <cell r="N38">
            <v>10000</v>
          </cell>
          <cell r="O38">
            <v>10000</v>
          </cell>
          <cell r="P38">
            <v>70000</v>
          </cell>
        </row>
        <row r="39">
          <cell r="C39" t="str">
            <v>LJ63-18798A</v>
          </cell>
          <cell r="D39">
            <v>15000</v>
          </cell>
          <cell r="E39">
            <v>20000</v>
          </cell>
          <cell r="F39">
            <v>20000</v>
          </cell>
          <cell r="G39">
            <v>20000</v>
          </cell>
          <cell r="H39">
            <v>105000</v>
          </cell>
          <cell r="I39">
            <v>20000</v>
          </cell>
          <cell r="J39">
            <v>20000</v>
          </cell>
          <cell r="K39">
            <v>20000</v>
          </cell>
          <cell r="L39">
            <v>20000</v>
          </cell>
          <cell r="M39">
            <v>20000</v>
          </cell>
          <cell r="N39">
            <v>20000</v>
          </cell>
          <cell r="O39">
            <v>20000</v>
          </cell>
          <cell r="P39">
            <v>140000</v>
          </cell>
        </row>
        <row r="40">
          <cell r="C40" t="str">
            <v>LJ63-19412A</v>
          </cell>
          <cell r="D40">
            <v>0</v>
          </cell>
          <cell r="E40">
            <v>7500</v>
          </cell>
          <cell r="F40">
            <v>10000</v>
          </cell>
          <cell r="G40">
            <v>10000</v>
          </cell>
          <cell r="H40">
            <v>57500</v>
          </cell>
          <cell r="I40">
            <v>10000</v>
          </cell>
          <cell r="J40">
            <v>10000</v>
          </cell>
          <cell r="K40">
            <v>10000</v>
          </cell>
          <cell r="L40">
            <v>10000</v>
          </cell>
          <cell r="M40">
            <v>10000</v>
          </cell>
          <cell r="N40">
            <v>10000</v>
          </cell>
          <cell r="O40">
            <v>10000</v>
          </cell>
          <cell r="P40">
            <v>70000</v>
          </cell>
        </row>
        <row r="41">
          <cell r="C41" t="str">
            <v>LJ63-19411A</v>
          </cell>
          <cell r="D41">
            <v>10000</v>
          </cell>
          <cell r="E41">
            <v>0</v>
          </cell>
          <cell r="F41">
            <v>10000</v>
          </cell>
          <cell r="G41">
            <v>10000</v>
          </cell>
          <cell r="H41">
            <v>60000</v>
          </cell>
          <cell r="I41">
            <v>10000</v>
          </cell>
          <cell r="J41">
            <v>10000</v>
          </cell>
          <cell r="K41">
            <v>10000</v>
          </cell>
          <cell r="L41">
            <v>10000</v>
          </cell>
          <cell r="M41">
            <v>10000</v>
          </cell>
          <cell r="N41">
            <v>10000</v>
          </cell>
          <cell r="O41">
            <v>10000</v>
          </cell>
          <cell r="P41">
            <v>70000</v>
          </cell>
        </row>
        <row r="42">
          <cell r="C42" t="str">
            <v>LJ63-19533A</v>
          </cell>
          <cell r="D42">
            <v>10000</v>
          </cell>
          <cell r="E42">
            <v>10000</v>
          </cell>
          <cell r="F42">
            <v>10000</v>
          </cell>
          <cell r="G42">
            <v>10000</v>
          </cell>
          <cell r="H42">
            <v>60000</v>
          </cell>
          <cell r="I42">
            <v>10000</v>
          </cell>
          <cell r="J42">
            <v>10000</v>
          </cell>
          <cell r="K42">
            <v>10000</v>
          </cell>
          <cell r="L42">
            <v>10000</v>
          </cell>
          <cell r="M42">
            <v>10000</v>
          </cell>
          <cell r="N42">
            <v>10000</v>
          </cell>
          <cell r="O42">
            <v>10000</v>
          </cell>
          <cell r="P42">
            <v>70000</v>
          </cell>
        </row>
        <row r="43">
          <cell r="C43" t="str">
            <v>LJ63-19595A</v>
          </cell>
          <cell r="D43">
            <v>10000</v>
          </cell>
          <cell r="E43">
            <v>10000</v>
          </cell>
          <cell r="F43">
            <v>10000</v>
          </cell>
          <cell r="G43">
            <v>10000</v>
          </cell>
          <cell r="H43">
            <v>70000</v>
          </cell>
          <cell r="I43">
            <v>10000</v>
          </cell>
          <cell r="J43">
            <v>10000</v>
          </cell>
          <cell r="K43">
            <v>10000</v>
          </cell>
          <cell r="L43">
            <v>10000</v>
          </cell>
          <cell r="M43">
            <v>10000</v>
          </cell>
          <cell r="N43">
            <v>10000</v>
          </cell>
          <cell r="O43">
            <v>10000</v>
          </cell>
          <cell r="P43">
            <v>70000</v>
          </cell>
        </row>
        <row r="44">
          <cell r="C44" t="str">
            <v>LJ63-19533B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</row>
        <row r="45">
          <cell r="C45" t="str">
            <v>LJ63-17513A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</row>
        <row r="46">
          <cell r="C46" t="str">
            <v>LJ63-18656A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</row>
        <row r="47">
          <cell r="C47" t="str">
            <v>LJ63-16362A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</row>
        <row r="48">
          <cell r="C48" t="str">
            <v>LJ63-16436A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</row>
        <row r="49">
          <cell r="C49" t="str">
            <v>LJ63-16343A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</row>
        <row r="50">
          <cell r="C50" t="str">
            <v>LJ63-18665A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</row>
        <row r="51">
          <cell r="C51" t="str">
            <v>LJ63-18662A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</row>
        <row r="52">
          <cell r="C52" t="str">
            <v>LJ63-18666B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</row>
        <row r="53">
          <cell r="C53" t="str">
            <v>LJ63-19215B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</row>
        <row r="54">
          <cell r="C54" t="str">
            <v>LJ63-18667A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</row>
        <row r="55">
          <cell r="C55" t="str">
            <v>LJ63-18663A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</row>
        <row r="56">
          <cell r="C56" t="str">
            <v>LJ63-16787B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</row>
        <row r="57">
          <cell r="C57" t="str">
            <v>LJ63-16595B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15000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</row>
        <row r="58">
          <cell r="C58" t="str">
            <v>LJ63-16597A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7000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</row>
        <row r="59">
          <cell r="C59" t="str">
            <v>LJ63-16706A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12000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</row>
        <row r="60">
          <cell r="C60" t="str">
            <v>LJ63-16707A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9000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</row>
        <row r="61">
          <cell r="C61" t="str">
            <v>LJ63-16787A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12000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</row>
        <row r="62">
          <cell r="C62" t="str">
            <v>LJ63-17308A</v>
          </cell>
          <cell r="D62">
            <v>9000</v>
          </cell>
          <cell r="E62">
            <v>0</v>
          </cell>
          <cell r="F62">
            <v>15000</v>
          </cell>
          <cell r="G62">
            <v>15000</v>
          </cell>
          <cell r="H62">
            <v>69000</v>
          </cell>
          <cell r="I62">
            <v>12000</v>
          </cell>
          <cell r="J62">
            <v>15000</v>
          </cell>
          <cell r="K62">
            <v>12000</v>
          </cell>
          <cell r="L62">
            <v>15000</v>
          </cell>
          <cell r="M62">
            <v>12000</v>
          </cell>
          <cell r="N62">
            <v>15000</v>
          </cell>
          <cell r="O62">
            <v>0</v>
          </cell>
          <cell r="P62">
            <v>81000</v>
          </cell>
        </row>
        <row r="63">
          <cell r="C63" t="str">
            <v>LJ63-17312A</v>
          </cell>
          <cell r="D63">
            <v>9000</v>
          </cell>
          <cell r="E63">
            <v>12000</v>
          </cell>
          <cell r="F63">
            <v>12000</v>
          </cell>
          <cell r="G63">
            <v>9000</v>
          </cell>
          <cell r="H63">
            <v>66000</v>
          </cell>
          <cell r="I63">
            <v>9000</v>
          </cell>
          <cell r="J63">
            <v>12000</v>
          </cell>
          <cell r="K63">
            <v>12000</v>
          </cell>
          <cell r="L63">
            <v>12000</v>
          </cell>
          <cell r="M63">
            <v>12000</v>
          </cell>
          <cell r="N63">
            <v>12000</v>
          </cell>
          <cell r="O63">
            <v>12000</v>
          </cell>
          <cell r="P63">
            <v>81000</v>
          </cell>
        </row>
        <row r="64">
          <cell r="C64" t="str">
            <v>LJ63-17350A</v>
          </cell>
          <cell r="D64">
            <v>0</v>
          </cell>
          <cell r="E64">
            <v>14000</v>
          </cell>
          <cell r="F64">
            <v>14000</v>
          </cell>
          <cell r="G64">
            <v>10500</v>
          </cell>
          <cell r="H64">
            <v>52500</v>
          </cell>
          <cell r="I64">
            <v>10500</v>
          </cell>
          <cell r="J64">
            <v>10500</v>
          </cell>
          <cell r="K64">
            <v>10500</v>
          </cell>
          <cell r="L64">
            <v>10500</v>
          </cell>
          <cell r="M64">
            <v>10500</v>
          </cell>
          <cell r="N64">
            <v>10500</v>
          </cell>
          <cell r="O64">
            <v>10500</v>
          </cell>
          <cell r="P64">
            <v>73500</v>
          </cell>
        </row>
        <row r="65">
          <cell r="C65" t="str">
            <v>LJ63-17430A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</row>
        <row r="66">
          <cell r="C66" t="str">
            <v>LJ63-17543A</v>
          </cell>
          <cell r="D66">
            <v>6000</v>
          </cell>
          <cell r="E66">
            <v>13000</v>
          </cell>
          <cell r="F66">
            <v>13000</v>
          </cell>
          <cell r="G66">
            <v>9000</v>
          </cell>
          <cell r="H66">
            <v>67250</v>
          </cell>
          <cell r="I66">
            <v>9000</v>
          </cell>
          <cell r="J66">
            <v>10000</v>
          </cell>
          <cell r="K66">
            <v>10000</v>
          </cell>
          <cell r="L66">
            <v>10000</v>
          </cell>
          <cell r="M66">
            <v>10000</v>
          </cell>
          <cell r="N66">
            <v>10000</v>
          </cell>
          <cell r="O66">
            <v>10000</v>
          </cell>
          <cell r="P66">
            <v>69000</v>
          </cell>
        </row>
        <row r="67">
          <cell r="C67" t="str">
            <v>LJ63-17834D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</row>
        <row r="68">
          <cell r="C68" t="str">
            <v>LJ63-17834B</v>
          </cell>
          <cell r="D68">
            <v>0</v>
          </cell>
          <cell r="E68">
            <v>13000</v>
          </cell>
          <cell r="F68">
            <v>13000</v>
          </cell>
          <cell r="G68">
            <v>13000</v>
          </cell>
          <cell r="H68">
            <v>59000</v>
          </cell>
          <cell r="I68">
            <v>10000</v>
          </cell>
          <cell r="J68">
            <v>10000</v>
          </cell>
          <cell r="K68">
            <v>10000</v>
          </cell>
          <cell r="L68">
            <v>10000</v>
          </cell>
          <cell r="M68">
            <v>10000</v>
          </cell>
          <cell r="N68">
            <v>10000</v>
          </cell>
          <cell r="O68">
            <v>10000</v>
          </cell>
          <cell r="P68">
            <v>70000</v>
          </cell>
        </row>
        <row r="69">
          <cell r="C69" t="str">
            <v>LJ63-17348A</v>
          </cell>
          <cell r="D69">
            <v>9000</v>
          </cell>
          <cell r="E69">
            <v>12000</v>
          </cell>
          <cell r="F69">
            <v>31000</v>
          </cell>
          <cell r="G69">
            <v>28000</v>
          </cell>
          <cell r="H69">
            <v>128000</v>
          </cell>
          <cell r="I69">
            <v>22000</v>
          </cell>
          <cell r="J69">
            <v>22000</v>
          </cell>
          <cell r="K69">
            <v>22000</v>
          </cell>
          <cell r="L69">
            <v>34000</v>
          </cell>
          <cell r="M69">
            <v>34000</v>
          </cell>
          <cell r="N69">
            <v>34000</v>
          </cell>
          <cell r="O69">
            <v>34000</v>
          </cell>
          <cell r="P69">
            <v>202000</v>
          </cell>
        </row>
        <row r="70">
          <cell r="C70" t="str">
            <v>LJ63-17451A</v>
          </cell>
          <cell r="D70">
            <v>0</v>
          </cell>
          <cell r="E70">
            <v>15000</v>
          </cell>
          <cell r="F70">
            <v>15000</v>
          </cell>
          <cell r="G70">
            <v>15000</v>
          </cell>
          <cell r="H70">
            <v>60000</v>
          </cell>
          <cell r="I70">
            <v>9000</v>
          </cell>
          <cell r="J70">
            <v>9000</v>
          </cell>
          <cell r="K70">
            <v>9000</v>
          </cell>
          <cell r="L70">
            <v>9000</v>
          </cell>
          <cell r="M70">
            <v>9000</v>
          </cell>
          <cell r="N70">
            <v>9000</v>
          </cell>
          <cell r="O70">
            <v>9000</v>
          </cell>
          <cell r="P70">
            <v>63000</v>
          </cell>
        </row>
        <row r="71">
          <cell r="C71" t="str">
            <v>LJ63-17304A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</row>
        <row r="72">
          <cell r="C72" t="str">
            <v>LJ63-17310A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</row>
        <row r="73">
          <cell r="C73" t="str">
            <v>LJ63-17315A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</row>
        <row r="74">
          <cell r="C74" t="str">
            <v>LJ63-17347A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</row>
        <row r="75">
          <cell r="C75" t="str">
            <v>LJ63-17433A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</row>
        <row r="76">
          <cell r="C76" t="str">
            <v>LJ63-17830A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</row>
        <row r="77">
          <cell r="C77" t="str">
            <v>LJ63-18021A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10500</v>
          </cell>
          <cell r="M77">
            <v>10500</v>
          </cell>
          <cell r="N77">
            <v>10500</v>
          </cell>
          <cell r="O77">
            <v>10500</v>
          </cell>
          <cell r="P77">
            <v>42000</v>
          </cell>
        </row>
        <row r="78">
          <cell r="C78" t="str">
            <v>LJ63-18013A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10500</v>
          </cell>
          <cell r="M78">
            <v>10500</v>
          </cell>
          <cell r="N78">
            <v>10500</v>
          </cell>
          <cell r="O78">
            <v>10500</v>
          </cell>
          <cell r="P78">
            <v>42000</v>
          </cell>
        </row>
        <row r="79">
          <cell r="C79" t="str">
            <v>LJ63-18020A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15000</v>
          </cell>
          <cell r="K79">
            <v>15000</v>
          </cell>
          <cell r="L79">
            <v>15000</v>
          </cell>
          <cell r="M79">
            <v>0</v>
          </cell>
          <cell r="N79">
            <v>0</v>
          </cell>
          <cell r="O79">
            <v>0</v>
          </cell>
          <cell r="P79">
            <v>45000</v>
          </cell>
        </row>
        <row r="80">
          <cell r="C80" t="str">
            <v>LJ63-18022A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12000</v>
          </cell>
          <cell r="M80">
            <v>12000</v>
          </cell>
          <cell r="N80">
            <v>12000</v>
          </cell>
          <cell r="O80">
            <v>12000</v>
          </cell>
          <cell r="P80">
            <v>48000</v>
          </cell>
        </row>
        <row r="81">
          <cell r="C81" t="str">
            <v>LJ63-16033A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</row>
        <row r="82">
          <cell r="C82" t="str">
            <v>LJ63-16036A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</row>
        <row r="83">
          <cell r="C83" t="str">
            <v>LJ63-16037A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</row>
        <row r="84">
          <cell r="C84" t="str">
            <v>LJ63-16083A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</row>
        <row r="85">
          <cell r="C85" t="str">
            <v>LJ63-16152A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</row>
        <row r="86">
          <cell r="C86" t="str">
            <v>LJ63-18648A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</row>
        <row r="87">
          <cell r="C87" t="str">
            <v>LJ63-18644A</v>
          </cell>
          <cell r="D87">
            <v>15000</v>
          </cell>
          <cell r="E87">
            <v>9000</v>
          </cell>
          <cell r="F87">
            <v>18000</v>
          </cell>
          <cell r="G87">
            <v>15000</v>
          </cell>
          <cell r="H87">
            <v>72000</v>
          </cell>
          <cell r="I87">
            <v>12000</v>
          </cell>
          <cell r="J87">
            <v>12000</v>
          </cell>
          <cell r="K87">
            <v>12000</v>
          </cell>
          <cell r="L87">
            <v>12000</v>
          </cell>
          <cell r="M87">
            <v>12000</v>
          </cell>
          <cell r="N87">
            <v>12000</v>
          </cell>
          <cell r="O87">
            <v>12000</v>
          </cell>
          <cell r="P87">
            <v>84000</v>
          </cell>
        </row>
        <row r="88">
          <cell r="C88" t="str">
            <v>LJ63-18631A</v>
          </cell>
          <cell r="D88">
            <v>20250</v>
          </cell>
          <cell r="E88">
            <v>14250</v>
          </cell>
          <cell r="F88">
            <v>33000</v>
          </cell>
          <cell r="G88">
            <v>33000</v>
          </cell>
          <cell r="H88">
            <v>148500</v>
          </cell>
          <cell r="I88">
            <v>30000</v>
          </cell>
          <cell r="J88">
            <v>30000</v>
          </cell>
          <cell r="K88">
            <v>30000</v>
          </cell>
          <cell r="L88">
            <v>30000</v>
          </cell>
          <cell r="M88">
            <v>30000</v>
          </cell>
          <cell r="N88">
            <v>30000</v>
          </cell>
          <cell r="O88">
            <v>30000</v>
          </cell>
          <cell r="P88">
            <v>210000</v>
          </cell>
        </row>
        <row r="89">
          <cell r="C89" t="str">
            <v>LJ63-17642A</v>
          </cell>
          <cell r="D89">
            <v>15000</v>
          </cell>
          <cell r="E89">
            <v>9000</v>
          </cell>
          <cell r="F89">
            <v>18000</v>
          </cell>
          <cell r="G89">
            <v>15000</v>
          </cell>
          <cell r="H89">
            <v>66000</v>
          </cell>
          <cell r="I89">
            <v>12000</v>
          </cell>
          <cell r="J89">
            <v>12000</v>
          </cell>
          <cell r="K89">
            <v>12000</v>
          </cell>
          <cell r="L89">
            <v>12000</v>
          </cell>
          <cell r="M89">
            <v>12000</v>
          </cell>
          <cell r="N89">
            <v>12000</v>
          </cell>
          <cell r="O89">
            <v>12000</v>
          </cell>
          <cell r="P89">
            <v>84000</v>
          </cell>
        </row>
        <row r="90">
          <cell r="C90" t="str">
            <v>LJ63-18648B</v>
          </cell>
          <cell r="D90">
            <v>6000</v>
          </cell>
          <cell r="E90">
            <v>6000</v>
          </cell>
          <cell r="F90">
            <v>18000</v>
          </cell>
          <cell r="G90">
            <v>18000</v>
          </cell>
          <cell r="H90">
            <v>72000</v>
          </cell>
          <cell r="I90">
            <v>9000</v>
          </cell>
          <cell r="J90">
            <v>9000</v>
          </cell>
          <cell r="K90">
            <v>9000</v>
          </cell>
          <cell r="L90">
            <v>9000</v>
          </cell>
          <cell r="M90">
            <v>9000</v>
          </cell>
          <cell r="N90">
            <v>9000</v>
          </cell>
          <cell r="O90">
            <v>9000</v>
          </cell>
          <cell r="P90">
            <v>63000</v>
          </cell>
        </row>
        <row r="91">
          <cell r="C91" t="str">
            <v>LJ63-18649A</v>
          </cell>
          <cell r="D91">
            <v>24000</v>
          </cell>
          <cell r="E91">
            <v>15000</v>
          </cell>
          <cell r="F91">
            <v>15000</v>
          </cell>
          <cell r="G91">
            <v>15000</v>
          </cell>
          <cell r="H91">
            <v>96000</v>
          </cell>
          <cell r="I91">
            <v>15000</v>
          </cell>
          <cell r="J91">
            <v>15000</v>
          </cell>
          <cell r="K91">
            <v>15000</v>
          </cell>
          <cell r="L91">
            <v>15000</v>
          </cell>
          <cell r="M91">
            <v>15000</v>
          </cell>
          <cell r="N91">
            <v>15000</v>
          </cell>
          <cell r="O91">
            <v>15000</v>
          </cell>
          <cell r="P91">
            <v>105000</v>
          </cell>
        </row>
        <row r="92">
          <cell r="C92" t="str">
            <v>LJ63-15776B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</row>
        <row r="93">
          <cell r="C93" t="str">
            <v>LJ63-19078A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</row>
        <row r="94">
          <cell r="C94" t="str">
            <v>LJ63-18946A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</row>
        <row r="95">
          <cell r="C95" t="str">
            <v>LJ63-18947A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</row>
        <row r="96">
          <cell r="C96" t="str">
            <v>LJ63-18948A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</row>
        <row r="97">
          <cell r="C97" t="str">
            <v>LJ63-18950A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</row>
        <row r="98">
          <cell r="C98" t="str">
            <v>LJ63-18951A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</row>
        <row r="99">
          <cell r="C99" t="str">
            <v>LJ63-17602A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</row>
        <row r="100">
          <cell r="C100" t="str">
            <v>LJ63-17609A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</row>
        <row r="101">
          <cell r="C101" t="str">
            <v>LJ63-17617A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</row>
        <row r="102">
          <cell r="C102" t="str">
            <v>LJ63-17630A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</row>
        <row r="103">
          <cell r="C103" t="str">
            <v>LJ63-17631A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</row>
        <row r="104">
          <cell r="C104" t="str">
            <v>LJ63-17616A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</row>
        <row r="105">
          <cell r="C105" t="str">
            <v>LJ63-16172A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</row>
        <row r="106">
          <cell r="C106" t="str">
            <v>LJ63-16264A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</row>
        <row r="107">
          <cell r="C107" t="str">
            <v>LJ63-15125B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</row>
        <row r="108">
          <cell r="C108" t="str">
            <v>LJ63-15126A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</row>
        <row r="109">
          <cell r="C109" t="str">
            <v>LJ63-15128A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</row>
        <row r="110">
          <cell r="C110" t="str">
            <v>LJ63-15456A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</row>
        <row r="111">
          <cell r="C111" t="str">
            <v>LJ63-15458A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</row>
        <row r="112">
          <cell r="C112" t="str">
            <v>LJ63-15460A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</row>
        <row r="113">
          <cell r="C113" t="str">
            <v>LJ63-15487A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</row>
        <row r="114">
          <cell r="C114" t="str">
            <v>LJ63-18531A</v>
          </cell>
          <cell r="D114">
            <v>10500</v>
          </cell>
          <cell r="E114">
            <v>10500</v>
          </cell>
          <cell r="F114">
            <v>10500</v>
          </cell>
          <cell r="G114">
            <v>10500</v>
          </cell>
          <cell r="H114">
            <v>52500</v>
          </cell>
          <cell r="I114">
            <v>33000</v>
          </cell>
          <cell r="J114">
            <v>33000</v>
          </cell>
          <cell r="K114">
            <v>33000</v>
          </cell>
          <cell r="L114">
            <v>33000</v>
          </cell>
          <cell r="M114">
            <v>33000</v>
          </cell>
          <cell r="N114">
            <v>33000</v>
          </cell>
          <cell r="O114">
            <v>33000</v>
          </cell>
          <cell r="P114">
            <v>231000</v>
          </cell>
        </row>
        <row r="115">
          <cell r="C115" t="str">
            <v>LJ63-18964A</v>
          </cell>
          <cell r="D115">
            <v>9000</v>
          </cell>
          <cell r="E115">
            <v>0</v>
          </cell>
          <cell r="F115">
            <v>9000</v>
          </cell>
          <cell r="G115">
            <v>9000</v>
          </cell>
          <cell r="H115">
            <v>45000</v>
          </cell>
          <cell r="I115">
            <v>9000</v>
          </cell>
          <cell r="J115">
            <v>9000</v>
          </cell>
          <cell r="K115">
            <v>9000</v>
          </cell>
          <cell r="L115">
            <v>9000</v>
          </cell>
          <cell r="M115">
            <v>9000</v>
          </cell>
          <cell r="N115">
            <v>9000</v>
          </cell>
          <cell r="O115">
            <v>9000</v>
          </cell>
          <cell r="P115">
            <v>63000</v>
          </cell>
        </row>
        <row r="116">
          <cell r="C116" t="str">
            <v>LJ63-18607A</v>
          </cell>
          <cell r="D116">
            <v>12000</v>
          </cell>
          <cell r="E116">
            <v>12000</v>
          </cell>
          <cell r="F116">
            <v>12000</v>
          </cell>
          <cell r="G116">
            <v>12000</v>
          </cell>
          <cell r="H116">
            <v>60000</v>
          </cell>
          <cell r="I116">
            <v>12000</v>
          </cell>
          <cell r="J116">
            <v>12000</v>
          </cell>
          <cell r="K116">
            <v>12000</v>
          </cell>
          <cell r="L116">
            <v>48000</v>
          </cell>
          <cell r="M116">
            <v>48000</v>
          </cell>
          <cell r="N116">
            <v>48000</v>
          </cell>
          <cell r="O116">
            <v>48000</v>
          </cell>
          <cell r="P116">
            <v>228000</v>
          </cell>
        </row>
        <row r="117">
          <cell r="C117" t="str">
            <v>LJ63-18525A</v>
          </cell>
          <cell r="D117">
            <v>12000</v>
          </cell>
          <cell r="E117">
            <v>0</v>
          </cell>
          <cell r="F117">
            <v>12000</v>
          </cell>
          <cell r="G117">
            <v>12000</v>
          </cell>
          <cell r="H117">
            <v>54000</v>
          </cell>
          <cell r="I117">
            <v>9000</v>
          </cell>
          <cell r="J117">
            <v>9000</v>
          </cell>
          <cell r="K117">
            <v>9000</v>
          </cell>
          <cell r="L117">
            <v>9000</v>
          </cell>
          <cell r="M117">
            <v>9000</v>
          </cell>
          <cell r="N117">
            <v>9000</v>
          </cell>
          <cell r="O117">
            <v>9000</v>
          </cell>
          <cell r="P117">
            <v>63000</v>
          </cell>
        </row>
        <row r="118">
          <cell r="C118" t="str">
            <v>LJ63-18690A</v>
          </cell>
          <cell r="D118">
            <v>9000</v>
          </cell>
          <cell r="E118">
            <v>9000</v>
          </cell>
          <cell r="F118">
            <v>9000</v>
          </cell>
          <cell r="G118">
            <v>9000</v>
          </cell>
          <cell r="H118">
            <v>54000</v>
          </cell>
          <cell r="I118">
            <v>33000</v>
          </cell>
          <cell r="J118">
            <v>33000</v>
          </cell>
          <cell r="K118">
            <v>33000</v>
          </cell>
          <cell r="L118">
            <v>33000</v>
          </cell>
          <cell r="M118">
            <v>33000</v>
          </cell>
          <cell r="N118">
            <v>33000</v>
          </cell>
          <cell r="O118">
            <v>33000</v>
          </cell>
          <cell r="P118">
            <v>231000</v>
          </cell>
        </row>
        <row r="119">
          <cell r="C119" t="str">
            <v>LJ63-19074A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</row>
        <row r="120">
          <cell r="C120" t="str">
            <v>LJ63-19077A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</row>
        <row r="121">
          <cell r="C121" t="str">
            <v>LJ63-18933A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</row>
        <row r="122">
          <cell r="C122" t="str">
            <v>LJ63-19076B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</row>
        <row r="123">
          <cell r="C123" t="str">
            <v>LJ63-19285A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</row>
        <row r="124">
          <cell r="C124" t="str">
            <v>LJ63-19285B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</row>
        <row r="125">
          <cell r="C125" t="str">
            <v>LJ63-19391A V1</v>
          </cell>
          <cell r="D125">
            <v>9000</v>
          </cell>
          <cell r="E125">
            <v>0</v>
          </cell>
          <cell r="F125">
            <v>0</v>
          </cell>
          <cell r="G125">
            <v>0</v>
          </cell>
          <cell r="H125">
            <v>12000</v>
          </cell>
          <cell r="I125">
            <v>3000</v>
          </cell>
          <cell r="J125">
            <v>12000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15000</v>
          </cell>
        </row>
        <row r="126">
          <cell r="C126" t="str">
            <v>LJ63-19391A V3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</row>
        <row r="127">
          <cell r="C127" t="str">
            <v>LJ63-19384A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</row>
        <row r="128">
          <cell r="C128" t="str">
            <v>LJ63-19383A</v>
          </cell>
          <cell r="D128">
            <v>0</v>
          </cell>
          <cell r="E128">
            <v>0</v>
          </cell>
          <cell r="F128">
            <v>8700</v>
          </cell>
          <cell r="G128">
            <v>0</v>
          </cell>
          <cell r="H128">
            <v>8700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</row>
        <row r="129">
          <cell r="C129" t="str">
            <v>LJ63-19381A</v>
          </cell>
          <cell r="D129">
            <v>0</v>
          </cell>
          <cell r="E129">
            <v>0</v>
          </cell>
          <cell r="F129">
            <v>7800</v>
          </cell>
          <cell r="G129">
            <v>0</v>
          </cell>
          <cell r="H129">
            <v>7800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</row>
        <row r="130">
          <cell r="C130" t="str">
            <v>LJ63-19510A</v>
          </cell>
          <cell r="D130">
            <v>3000</v>
          </cell>
          <cell r="E130">
            <v>0</v>
          </cell>
          <cell r="F130">
            <v>9000</v>
          </cell>
          <cell r="G130">
            <v>0</v>
          </cell>
          <cell r="H130">
            <v>12000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</row>
        <row r="131">
          <cell r="C131" t="str">
            <v>LJ63-19385A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</row>
        <row r="132">
          <cell r="C132" t="str">
            <v>LJ63-19387A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9000</v>
          </cell>
          <cell r="L132">
            <v>6800</v>
          </cell>
          <cell r="M132">
            <v>0</v>
          </cell>
          <cell r="N132">
            <v>0</v>
          </cell>
          <cell r="O132">
            <v>0</v>
          </cell>
          <cell r="P132">
            <v>15800</v>
          </cell>
        </row>
        <row r="133">
          <cell r="C133" t="str">
            <v>LJ63-19511A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9000</v>
          </cell>
          <cell r="L133">
            <v>9000</v>
          </cell>
          <cell r="M133">
            <v>0</v>
          </cell>
          <cell r="N133">
            <v>0</v>
          </cell>
          <cell r="O133">
            <v>0</v>
          </cell>
          <cell r="P133">
            <v>18000</v>
          </cell>
        </row>
        <row r="134">
          <cell r="C134" t="str">
            <v>LJ63-18632A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</row>
        <row r="135">
          <cell r="C135" t="str">
            <v>LJ63-18638A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</row>
        <row r="136">
          <cell r="C136" t="str">
            <v>LJ63-18905B</v>
          </cell>
          <cell r="D136">
            <v>6000</v>
          </cell>
          <cell r="E136">
            <v>6000</v>
          </cell>
          <cell r="F136">
            <v>12000</v>
          </cell>
          <cell r="G136">
            <v>12000</v>
          </cell>
          <cell r="H136">
            <v>48000</v>
          </cell>
          <cell r="I136">
            <v>24000</v>
          </cell>
          <cell r="J136">
            <v>24000</v>
          </cell>
          <cell r="K136">
            <v>24000</v>
          </cell>
          <cell r="L136">
            <v>24000</v>
          </cell>
          <cell r="M136">
            <v>24000</v>
          </cell>
          <cell r="N136">
            <v>24000</v>
          </cell>
          <cell r="O136">
            <v>24000</v>
          </cell>
          <cell r="P136">
            <v>168000</v>
          </cell>
        </row>
        <row r="137">
          <cell r="C137" t="str">
            <v>LJ63-19385B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9000</v>
          </cell>
          <cell r="L137">
            <v>6800</v>
          </cell>
          <cell r="M137">
            <v>0</v>
          </cell>
          <cell r="N137">
            <v>0</v>
          </cell>
          <cell r="O137">
            <v>0</v>
          </cell>
          <cell r="P137">
            <v>15800</v>
          </cell>
        </row>
        <row r="138">
          <cell r="C138" t="str">
            <v>LJ63-19617A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</row>
        <row r="139">
          <cell r="C139" t="str">
            <v>LJ63-19692A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</row>
        <row r="140">
          <cell r="C140" t="str">
            <v>LJ63-19694A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</row>
        <row r="141">
          <cell r="C141" t="str">
            <v>LJ63-19615A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</row>
        <row r="142">
          <cell r="C142" t="str">
            <v>LJ63-19616A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</row>
        <row r="143">
          <cell r="C143" t="str">
            <v>LJ63-19618A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</row>
        <row r="144">
          <cell r="C144" t="str">
            <v>LJ63-18905E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</row>
        <row r="145">
          <cell r="C145" t="str">
            <v>LJ63-18609A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30000</v>
          </cell>
          <cell r="M145">
            <v>30000</v>
          </cell>
          <cell r="N145">
            <v>30000</v>
          </cell>
          <cell r="O145">
            <v>30000</v>
          </cell>
          <cell r="P145">
            <v>120000</v>
          </cell>
        </row>
      </sheetData>
      <sheetData sheetId="154"/>
      <sheetData sheetId="155">
        <row r="1">
          <cell r="A1" t="str">
            <v>Shinsung/신성</v>
          </cell>
          <cell r="B1">
            <v>44071</v>
          </cell>
          <cell r="C1">
            <v>44072</v>
          </cell>
          <cell r="D1">
            <v>44073</v>
          </cell>
        </row>
        <row r="2">
          <cell r="A2" t="str">
            <v>LJ63-16147A</v>
          </cell>
          <cell r="B2">
            <v>11500</v>
          </cell>
          <cell r="C2">
            <v>11500</v>
          </cell>
          <cell r="D2">
            <v>0</v>
          </cell>
        </row>
        <row r="3">
          <cell r="A3" t="str">
            <v>LJ63-18680A</v>
          </cell>
          <cell r="B3">
            <v>0</v>
          </cell>
          <cell r="C3">
            <v>0</v>
          </cell>
          <cell r="D3">
            <v>0</v>
          </cell>
        </row>
        <row r="4">
          <cell r="A4" t="str">
            <v>LJ63-16286A</v>
          </cell>
          <cell r="B4">
            <v>0</v>
          </cell>
          <cell r="C4">
            <v>19000</v>
          </cell>
          <cell r="D4">
            <v>0</v>
          </cell>
        </row>
        <row r="5">
          <cell r="A5" t="str">
            <v>LJ63-16146A</v>
          </cell>
          <cell r="B5">
            <v>3100</v>
          </cell>
          <cell r="C5">
            <v>0</v>
          </cell>
          <cell r="D5">
            <v>3100</v>
          </cell>
        </row>
        <row r="6">
          <cell r="A6" t="str">
            <v>LJ63-16385A</v>
          </cell>
          <cell r="B6">
            <v>0</v>
          </cell>
          <cell r="C6">
            <v>0</v>
          </cell>
          <cell r="D6">
            <v>0</v>
          </cell>
        </row>
        <row r="7">
          <cell r="A7" t="str">
            <v>LJ63-18679A</v>
          </cell>
          <cell r="B7">
            <v>0</v>
          </cell>
          <cell r="C7">
            <v>0</v>
          </cell>
          <cell r="D7">
            <v>0</v>
          </cell>
        </row>
        <row r="8">
          <cell r="A8" t="str">
            <v>LJ63-16386A</v>
          </cell>
          <cell r="B8">
            <v>0</v>
          </cell>
          <cell r="C8">
            <v>0</v>
          </cell>
          <cell r="D8">
            <v>0</v>
          </cell>
        </row>
        <row r="9">
          <cell r="A9" t="str">
            <v>LJ63-18024A</v>
          </cell>
          <cell r="B9">
            <v>0</v>
          </cell>
          <cell r="C9">
            <v>11500</v>
          </cell>
          <cell r="D9">
            <v>11500</v>
          </cell>
        </row>
        <row r="10">
          <cell r="A10" t="str">
            <v>LJ63-18675A</v>
          </cell>
          <cell r="B10">
            <v>3500</v>
          </cell>
          <cell r="C10">
            <v>3500</v>
          </cell>
          <cell r="D10">
            <v>3500</v>
          </cell>
        </row>
        <row r="11">
          <cell r="A11" t="str">
            <v>LJ63-17935A</v>
          </cell>
          <cell r="B11">
            <v>0</v>
          </cell>
          <cell r="C11">
            <v>0</v>
          </cell>
          <cell r="D11">
            <v>0</v>
          </cell>
        </row>
        <row r="12">
          <cell r="A12" t="str">
            <v>LJ63-17813A</v>
          </cell>
          <cell r="B12">
            <v>23000</v>
          </cell>
          <cell r="C12">
            <v>11500</v>
          </cell>
          <cell r="D12">
            <v>11500</v>
          </cell>
        </row>
        <row r="13">
          <cell r="A13" t="str">
            <v>LJ63-18674A</v>
          </cell>
          <cell r="B13">
            <v>16000</v>
          </cell>
          <cell r="C13">
            <v>9600</v>
          </cell>
          <cell r="D13">
            <v>9600</v>
          </cell>
        </row>
        <row r="14">
          <cell r="A14" t="str">
            <v>LJ63-17836A</v>
          </cell>
          <cell r="B14">
            <v>15000</v>
          </cell>
          <cell r="C14">
            <v>15000</v>
          </cell>
          <cell r="D14">
            <v>15000</v>
          </cell>
        </row>
        <row r="15">
          <cell r="A15" t="str">
            <v>LJ63-19611A</v>
          </cell>
          <cell r="B15">
            <v>100000</v>
          </cell>
          <cell r="C15">
            <v>100000</v>
          </cell>
          <cell r="D15">
            <v>120000</v>
          </cell>
        </row>
        <row r="16">
          <cell r="A16" t="str">
            <v>LJ63-19609A</v>
          </cell>
          <cell r="B16">
            <v>128000</v>
          </cell>
          <cell r="C16">
            <v>128000</v>
          </cell>
          <cell r="D16">
            <v>128000</v>
          </cell>
        </row>
        <row r="17">
          <cell r="A17" t="str">
            <v>LJ63-19610A</v>
          </cell>
          <cell r="B17">
            <v>120000</v>
          </cell>
          <cell r="C17">
            <v>120000</v>
          </cell>
          <cell r="D17">
            <v>120000</v>
          </cell>
        </row>
        <row r="18">
          <cell r="A18" t="str">
            <v>LJ63-19668A</v>
          </cell>
          <cell r="B18">
            <v>0</v>
          </cell>
          <cell r="C18">
            <v>45000</v>
          </cell>
          <cell r="D18">
            <v>75000</v>
          </cell>
        </row>
        <row r="19">
          <cell r="A19" t="str">
            <v>LJ63-19789A</v>
          </cell>
          <cell r="B19">
            <v>0</v>
          </cell>
          <cell r="C19">
            <v>60000</v>
          </cell>
          <cell r="D19">
            <v>80000</v>
          </cell>
        </row>
        <row r="20">
          <cell r="A20" t="str">
            <v>LJ63-19633A</v>
          </cell>
          <cell r="B20">
            <v>45000</v>
          </cell>
          <cell r="C20">
            <v>60000</v>
          </cell>
          <cell r="D20">
            <v>75000</v>
          </cell>
        </row>
        <row r="21">
          <cell r="A21" t="str">
            <v>LJ63-19634A</v>
          </cell>
          <cell r="B21">
            <v>0</v>
          </cell>
          <cell r="C21">
            <v>54000</v>
          </cell>
          <cell r="D21">
            <v>81000</v>
          </cell>
        </row>
        <row r="22">
          <cell r="A22" t="str">
            <v>LJ63-19682A</v>
          </cell>
          <cell r="B22">
            <v>0</v>
          </cell>
          <cell r="C22">
            <v>15000</v>
          </cell>
          <cell r="D22">
            <v>45000</v>
          </cell>
        </row>
        <row r="23">
          <cell r="A23" t="str">
            <v>LJ63-19683A</v>
          </cell>
          <cell r="B23">
            <v>0</v>
          </cell>
          <cell r="C23">
            <v>30000</v>
          </cell>
          <cell r="D23">
            <v>30000</v>
          </cell>
        </row>
        <row r="24">
          <cell r="A24" t="str">
            <v>LJ63-19680A</v>
          </cell>
          <cell r="B24">
            <v>15000</v>
          </cell>
          <cell r="C24">
            <v>30000</v>
          </cell>
          <cell r="D24">
            <v>30000</v>
          </cell>
        </row>
        <row r="25">
          <cell r="A25" t="str">
            <v>LJ63-19635A</v>
          </cell>
          <cell r="B25">
            <v>0</v>
          </cell>
          <cell r="C25">
            <v>30000</v>
          </cell>
          <cell r="D25">
            <v>30000</v>
          </cell>
        </row>
      </sheetData>
      <sheetData sheetId="156">
        <row r="1">
          <cell r="D1">
            <v>44071</v>
          </cell>
          <cell r="E1">
            <v>44072</v>
          </cell>
          <cell r="F1">
            <v>44073</v>
          </cell>
          <cell r="G1" t="str">
            <v>w35</v>
          </cell>
          <cell r="H1">
            <v>44074</v>
          </cell>
          <cell r="I1">
            <v>44075</v>
          </cell>
          <cell r="J1">
            <v>44076</v>
          </cell>
          <cell r="K1">
            <v>44077</v>
          </cell>
          <cell r="L1">
            <v>44078</v>
          </cell>
          <cell r="M1">
            <v>44079</v>
          </cell>
          <cell r="N1">
            <v>44080</v>
          </cell>
          <cell r="O1" t="str">
            <v>w36</v>
          </cell>
        </row>
        <row r="2">
          <cell r="C2" t="str">
            <v>LJ63-16462B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  <cell r="O2">
            <v>0</v>
          </cell>
        </row>
        <row r="3">
          <cell r="C3" t="str">
            <v>LJ63-16467B</v>
          </cell>
          <cell r="D3">
            <v>0</v>
          </cell>
          <cell r="E3">
            <v>0</v>
          </cell>
          <cell r="F3">
            <v>0</v>
          </cell>
          <cell r="G3">
            <v>12000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</row>
        <row r="4">
          <cell r="C4" t="str">
            <v>LJ63-16500B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</row>
        <row r="5">
          <cell r="C5" t="str">
            <v>LJ63-16507A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</row>
        <row r="6">
          <cell r="C6" t="str">
            <v>LJ63-16465A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</row>
        <row r="7">
          <cell r="C7" t="str">
            <v>LJ63-16465B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</row>
        <row r="8">
          <cell r="C8" t="str">
            <v>LJ63-16462C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</row>
        <row r="9">
          <cell r="C9" t="str">
            <v>LJ63-16395B</v>
          </cell>
          <cell r="D9">
            <v>0</v>
          </cell>
          <cell r="E9">
            <v>0</v>
          </cell>
          <cell r="F9">
            <v>0</v>
          </cell>
          <cell r="G9">
            <v>9975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</row>
        <row r="10">
          <cell r="C10" t="str">
            <v>LJ63-16215A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</row>
        <row r="11">
          <cell r="C11" t="str">
            <v>LJ63-16232A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</row>
        <row r="12">
          <cell r="C12" t="str">
            <v>LJ63-16300A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</row>
        <row r="13">
          <cell r="C13" t="str">
            <v>LJ63-16334A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</row>
        <row r="14">
          <cell r="C14" t="str">
            <v>LJ63-16344B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</row>
        <row r="15">
          <cell r="C15" t="str">
            <v>LJ63-16317B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</row>
        <row r="16">
          <cell r="C16" t="str">
            <v>LJ63-15999A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</row>
        <row r="17">
          <cell r="C17" t="str">
            <v>LJ63-16071A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</row>
        <row r="18">
          <cell r="C18" t="str">
            <v>LJ63-16157A</v>
          </cell>
          <cell r="D18">
            <v>6000</v>
          </cell>
          <cell r="E18">
            <v>6000</v>
          </cell>
          <cell r="F18">
            <v>0</v>
          </cell>
          <cell r="G18">
            <v>21000</v>
          </cell>
          <cell r="H18">
            <v>0</v>
          </cell>
          <cell r="I18">
            <v>0</v>
          </cell>
          <cell r="J18">
            <v>0</v>
          </cell>
          <cell r="K18">
            <v>39000</v>
          </cell>
          <cell r="L18">
            <v>0</v>
          </cell>
          <cell r="M18">
            <v>0</v>
          </cell>
          <cell r="N18">
            <v>0</v>
          </cell>
          <cell r="O18">
            <v>39000</v>
          </cell>
        </row>
        <row r="19">
          <cell r="C19" t="str">
            <v>LJ63-16183A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</row>
        <row r="20">
          <cell r="C20" t="str">
            <v>LJ63-15095A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</row>
        <row r="21">
          <cell r="C21" t="str">
            <v>LJ63-15645A</v>
          </cell>
          <cell r="D21">
            <v>0</v>
          </cell>
          <cell r="E21">
            <v>0</v>
          </cell>
          <cell r="F21">
            <v>0</v>
          </cell>
          <cell r="G21">
            <v>12000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</row>
        <row r="22">
          <cell r="C22" t="str">
            <v>LJ63-16354A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</row>
        <row r="23">
          <cell r="C23" t="str">
            <v>LJ63-17016A</v>
          </cell>
          <cell r="D23">
            <v>12000</v>
          </cell>
          <cell r="E23">
            <v>0</v>
          </cell>
          <cell r="F23">
            <v>0</v>
          </cell>
          <cell r="G23">
            <v>24750</v>
          </cell>
          <cell r="H23">
            <v>0</v>
          </cell>
          <cell r="I23">
            <v>0</v>
          </cell>
          <cell r="J23">
            <v>0</v>
          </cell>
          <cell r="K23">
            <v>39000</v>
          </cell>
          <cell r="L23">
            <v>0</v>
          </cell>
          <cell r="M23">
            <v>0</v>
          </cell>
          <cell r="N23">
            <v>0</v>
          </cell>
          <cell r="O23">
            <v>39000</v>
          </cell>
        </row>
        <row r="24">
          <cell r="C24" t="str">
            <v>LJ63-17015A</v>
          </cell>
          <cell r="D24">
            <v>5100</v>
          </cell>
          <cell r="E24">
            <v>0</v>
          </cell>
          <cell r="F24">
            <v>0</v>
          </cell>
          <cell r="G24">
            <v>12600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</row>
        <row r="25">
          <cell r="C25" t="str">
            <v>LJ63-18142A</v>
          </cell>
          <cell r="D25">
            <v>5000</v>
          </cell>
          <cell r="E25">
            <v>10000</v>
          </cell>
          <cell r="F25">
            <v>10000</v>
          </cell>
          <cell r="G25">
            <v>45000</v>
          </cell>
          <cell r="H25">
            <v>10000</v>
          </cell>
          <cell r="I25">
            <v>10000</v>
          </cell>
          <cell r="J25">
            <v>10000</v>
          </cell>
          <cell r="K25">
            <v>10000</v>
          </cell>
          <cell r="L25">
            <v>10000</v>
          </cell>
          <cell r="M25">
            <v>10000</v>
          </cell>
          <cell r="N25">
            <v>10000</v>
          </cell>
          <cell r="O25">
            <v>70000</v>
          </cell>
        </row>
        <row r="26">
          <cell r="C26" t="str">
            <v>LJ63-19111A</v>
          </cell>
          <cell r="D26">
            <v>5000</v>
          </cell>
          <cell r="E26">
            <v>10000</v>
          </cell>
          <cell r="F26">
            <v>10000</v>
          </cell>
          <cell r="G26">
            <v>39000</v>
          </cell>
          <cell r="H26">
            <v>10000</v>
          </cell>
          <cell r="I26">
            <v>10000</v>
          </cell>
          <cell r="J26">
            <v>10000</v>
          </cell>
          <cell r="K26">
            <v>10000</v>
          </cell>
          <cell r="L26">
            <v>10000</v>
          </cell>
          <cell r="M26">
            <v>10000</v>
          </cell>
          <cell r="N26">
            <v>10000</v>
          </cell>
          <cell r="O26">
            <v>70000</v>
          </cell>
        </row>
        <row r="27">
          <cell r="C27" t="str">
            <v>LJ63-18319A</v>
          </cell>
          <cell r="D27">
            <v>10000</v>
          </cell>
          <cell r="E27">
            <v>10000</v>
          </cell>
          <cell r="F27">
            <v>10000</v>
          </cell>
          <cell r="G27">
            <v>58000</v>
          </cell>
          <cell r="H27">
            <v>10000</v>
          </cell>
          <cell r="I27">
            <v>10000</v>
          </cell>
          <cell r="J27">
            <v>10000</v>
          </cell>
          <cell r="K27">
            <v>10000</v>
          </cell>
          <cell r="L27">
            <v>10000</v>
          </cell>
          <cell r="M27">
            <v>10000</v>
          </cell>
          <cell r="N27">
            <v>10000</v>
          </cell>
          <cell r="O27">
            <v>70000</v>
          </cell>
        </row>
        <row r="28">
          <cell r="C28" t="str">
            <v>LJ63-18144A</v>
          </cell>
          <cell r="D28">
            <v>5000</v>
          </cell>
          <cell r="E28">
            <v>10000</v>
          </cell>
          <cell r="F28">
            <v>12000</v>
          </cell>
          <cell r="G28">
            <v>47000</v>
          </cell>
          <cell r="H28">
            <v>15000</v>
          </cell>
          <cell r="I28">
            <v>20000</v>
          </cell>
          <cell r="J28">
            <v>20000</v>
          </cell>
          <cell r="K28">
            <v>20000</v>
          </cell>
          <cell r="L28">
            <v>20000</v>
          </cell>
          <cell r="M28">
            <v>20000</v>
          </cell>
          <cell r="N28">
            <v>10000</v>
          </cell>
          <cell r="O28">
            <v>125000</v>
          </cell>
        </row>
        <row r="29">
          <cell r="C29" t="str">
            <v>LJ63-19418A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</row>
        <row r="30">
          <cell r="C30" t="str">
            <v>LJ63-19417A</v>
          </cell>
          <cell r="D30">
            <v>0</v>
          </cell>
          <cell r="E30">
            <v>0</v>
          </cell>
          <cell r="F30">
            <v>0</v>
          </cell>
          <cell r="G30">
            <v>22000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</row>
        <row r="31">
          <cell r="C31" t="str">
            <v>LJ63-19603A</v>
          </cell>
          <cell r="D31">
            <v>0</v>
          </cell>
          <cell r="E31">
            <v>0</v>
          </cell>
          <cell r="F31">
            <v>0</v>
          </cell>
          <cell r="G31">
            <v>16000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</row>
        <row r="32">
          <cell r="C32" t="str">
            <v>LJ63-19534A</v>
          </cell>
          <cell r="D32">
            <v>0</v>
          </cell>
          <cell r="E32">
            <v>0</v>
          </cell>
          <cell r="F32">
            <v>0</v>
          </cell>
          <cell r="G32">
            <v>10000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</row>
        <row r="33">
          <cell r="C33" t="str">
            <v>LJ63-19534B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C34" t="str">
            <v>LJ63-18800A</v>
          </cell>
          <cell r="D34">
            <v>10000</v>
          </cell>
          <cell r="E34">
            <v>5000</v>
          </cell>
          <cell r="F34">
            <v>10000</v>
          </cell>
          <cell r="G34">
            <v>35000</v>
          </cell>
          <cell r="H34">
            <v>10000</v>
          </cell>
          <cell r="I34">
            <v>10000</v>
          </cell>
          <cell r="J34">
            <v>10000</v>
          </cell>
          <cell r="K34">
            <v>10000</v>
          </cell>
          <cell r="L34">
            <v>10000</v>
          </cell>
          <cell r="M34">
            <v>10000</v>
          </cell>
          <cell r="N34">
            <v>10000</v>
          </cell>
          <cell r="O34">
            <v>70000</v>
          </cell>
        </row>
        <row r="35">
          <cell r="C35" t="str">
            <v>LJ63-19416A</v>
          </cell>
          <cell r="D35">
            <v>10000</v>
          </cell>
          <cell r="E35">
            <v>0</v>
          </cell>
          <cell r="F35">
            <v>0</v>
          </cell>
          <cell r="G35">
            <v>70000</v>
          </cell>
          <cell r="H35">
            <v>6000</v>
          </cell>
          <cell r="I35">
            <v>10000</v>
          </cell>
          <cell r="J35">
            <v>10000</v>
          </cell>
          <cell r="K35">
            <v>10000</v>
          </cell>
          <cell r="L35">
            <v>10000</v>
          </cell>
          <cell r="M35">
            <v>10000</v>
          </cell>
          <cell r="N35">
            <v>10000</v>
          </cell>
          <cell r="O35">
            <v>66000</v>
          </cell>
        </row>
        <row r="36">
          <cell r="C36" t="str">
            <v>LJ63-18145A</v>
          </cell>
          <cell r="D36">
            <v>0</v>
          </cell>
          <cell r="E36">
            <v>0</v>
          </cell>
          <cell r="F36">
            <v>10000</v>
          </cell>
          <cell r="G36">
            <v>30000</v>
          </cell>
          <cell r="H36">
            <v>10000</v>
          </cell>
          <cell r="I36">
            <v>10000</v>
          </cell>
          <cell r="J36">
            <v>10000</v>
          </cell>
          <cell r="K36">
            <v>10000</v>
          </cell>
          <cell r="L36">
            <v>10000</v>
          </cell>
          <cell r="M36">
            <v>10000</v>
          </cell>
          <cell r="N36">
            <v>10000</v>
          </cell>
          <cell r="O36">
            <v>70000</v>
          </cell>
        </row>
        <row r="37">
          <cell r="C37" t="str">
            <v>LJ63-19112A</v>
          </cell>
          <cell r="D37">
            <v>0</v>
          </cell>
          <cell r="E37">
            <v>0</v>
          </cell>
          <cell r="F37">
            <v>0</v>
          </cell>
          <cell r="G37">
            <v>14000</v>
          </cell>
          <cell r="H37">
            <v>6000</v>
          </cell>
          <cell r="I37">
            <v>10000</v>
          </cell>
          <cell r="J37">
            <v>10000</v>
          </cell>
          <cell r="K37">
            <v>10000</v>
          </cell>
          <cell r="L37">
            <v>10000</v>
          </cell>
          <cell r="M37">
            <v>10000</v>
          </cell>
          <cell r="N37">
            <v>10000</v>
          </cell>
          <cell r="O37">
            <v>66000</v>
          </cell>
        </row>
        <row r="38">
          <cell r="C38" t="str">
            <v>LJ63-18318A</v>
          </cell>
          <cell r="D38">
            <v>0</v>
          </cell>
          <cell r="E38">
            <v>0</v>
          </cell>
          <cell r="F38">
            <v>0</v>
          </cell>
          <cell r="G38">
            <v>20000</v>
          </cell>
          <cell r="H38">
            <v>0</v>
          </cell>
          <cell r="I38">
            <v>0</v>
          </cell>
          <cell r="J38">
            <v>0</v>
          </cell>
          <cell r="K38">
            <v>10000</v>
          </cell>
          <cell r="L38">
            <v>10000</v>
          </cell>
          <cell r="M38">
            <v>10000</v>
          </cell>
          <cell r="N38">
            <v>10000</v>
          </cell>
          <cell r="O38">
            <v>40000</v>
          </cell>
        </row>
        <row r="39">
          <cell r="C39" t="str">
            <v>LJ63-18798A</v>
          </cell>
          <cell r="D39">
            <v>20000</v>
          </cell>
          <cell r="E39">
            <v>0</v>
          </cell>
          <cell r="F39">
            <v>0</v>
          </cell>
          <cell r="G39">
            <v>65000</v>
          </cell>
          <cell r="H39">
            <v>0</v>
          </cell>
          <cell r="I39">
            <v>0</v>
          </cell>
          <cell r="J39">
            <v>20000</v>
          </cell>
          <cell r="K39">
            <v>20000</v>
          </cell>
          <cell r="L39">
            <v>20000</v>
          </cell>
          <cell r="M39">
            <v>20000</v>
          </cell>
          <cell r="N39">
            <v>20000</v>
          </cell>
          <cell r="O39">
            <v>100000</v>
          </cell>
        </row>
        <row r="40">
          <cell r="C40" t="str">
            <v>LJ63-19412A</v>
          </cell>
          <cell r="D40">
            <v>7500</v>
          </cell>
          <cell r="E40">
            <v>10000</v>
          </cell>
          <cell r="F40">
            <v>10000</v>
          </cell>
          <cell r="G40">
            <v>57500</v>
          </cell>
          <cell r="H40">
            <v>10000</v>
          </cell>
          <cell r="I40">
            <v>10000</v>
          </cell>
          <cell r="J40">
            <v>10000</v>
          </cell>
          <cell r="K40">
            <v>10000</v>
          </cell>
          <cell r="L40">
            <v>10000</v>
          </cell>
          <cell r="M40">
            <v>10000</v>
          </cell>
          <cell r="N40">
            <v>10000</v>
          </cell>
          <cell r="O40">
            <v>70000</v>
          </cell>
        </row>
        <row r="41">
          <cell r="C41" t="str">
            <v>LJ63-19411A</v>
          </cell>
          <cell r="D41">
            <v>0</v>
          </cell>
          <cell r="E41">
            <v>10000</v>
          </cell>
          <cell r="F41">
            <v>10000</v>
          </cell>
          <cell r="G41">
            <v>60000</v>
          </cell>
          <cell r="H41">
            <v>10000</v>
          </cell>
          <cell r="I41">
            <v>10000</v>
          </cell>
          <cell r="J41">
            <v>10000</v>
          </cell>
          <cell r="K41">
            <v>10000</v>
          </cell>
          <cell r="L41">
            <v>10000</v>
          </cell>
          <cell r="M41">
            <v>10000</v>
          </cell>
          <cell r="N41">
            <v>10000</v>
          </cell>
          <cell r="O41">
            <v>70000</v>
          </cell>
        </row>
        <row r="42">
          <cell r="C42" t="str">
            <v>LJ63-19533A</v>
          </cell>
          <cell r="D42">
            <v>10000</v>
          </cell>
          <cell r="E42">
            <v>0</v>
          </cell>
          <cell r="F42">
            <v>10000</v>
          </cell>
          <cell r="G42">
            <v>50000</v>
          </cell>
          <cell r="H42">
            <v>10000</v>
          </cell>
          <cell r="I42">
            <v>10000</v>
          </cell>
          <cell r="J42">
            <v>10000</v>
          </cell>
          <cell r="K42">
            <v>10000</v>
          </cell>
          <cell r="L42">
            <v>10000</v>
          </cell>
          <cell r="M42">
            <v>10000</v>
          </cell>
          <cell r="N42">
            <v>10000</v>
          </cell>
          <cell r="O42">
            <v>70000</v>
          </cell>
        </row>
        <row r="43">
          <cell r="C43" t="str">
            <v>LJ63-19595A</v>
          </cell>
          <cell r="D43">
            <v>10000</v>
          </cell>
          <cell r="E43">
            <v>5000</v>
          </cell>
          <cell r="F43">
            <v>10000</v>
          </cell>
          <cell r="G43">
            <v>65000</v>
          </cell>
          <cell r="H43">
            <v>10000</v>
          </cell>
          <cell r="I43">
            <v>10000</v>
          </cell>
          <cell r="J43">
            <v>10000</v>
          </cell>
          <cell r="K43">
            <v>10000</v>
          </cell>
          <cell r="L43">
            <v>10000</v>
          </cell>
          <cell r="M43">
            <v>10000</v>
          </cell>
          <cell r="N43">
            <v>10000</v>
          </cell>
          <cell r="O43">
            <v>70000</v>
          </cell>
        </row>
        <row r="44">
          <cell r="C44" t="str">
            <v>LJ63-19533B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</row>
        <row r="45">
          <cell r="C45" t="str">
            <v>LJ63-17513A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</row>
        <row r="46">
          <cell r="C46" t="str">
            <v>LJ63-18656A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</row>
        <row r="47">
          <cell r="C47" t="str">
            <v>LJ63-16362A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</row>
        <row r="48">
          <cell r="C48" t="str">
            <v>LJ63-16436A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</row>
        <row r="49">
          <cell r="C49" t="str">
            <v>LJ63-16343A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0">
          <cell r="C50" t="str">
            <v>LJ63-18665A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</row>
        <row r="51">
          <cell r="C51" t="str">
            <v>LJ63-18662A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</row>
        <row r="52">
          <cell r="C52" t="str">
            <v>LJ63-18666B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</row>
        <row r="53">
          <cell r="C53" t="str">
            <v>LJ63-19215B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</row>
        <row r="54">
          <cell r="C54" t="str">
            <v>LJ63-18667A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</row>
        <row r="55">
          <cell r="C55" t="str">
            <v>LJ63-18663A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</row>
        <row r="56">
          <cell r="C56" t="str">
            <v>LJ63-16787B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</row>
        <row r="57">
          <cell r="C57" t="str">
            <v>LJ63-16595B</v>
          </cell>
          <cell r="D57">
            <v>0</v>
          </cell>
          <cell r="E57">
            <v>0</v>
          </cell>
          <cell r="F57">
            <v>0</v>
          </cell>
          <cell r="G57">
            <v>15000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</row>
        <row r="58">
          <cell r="C58" t="str">
            <v>LJ63-16597A</v>
          </cell>
          <cell r="D58">
            <v>0</v>
          </cell>
          <cell r="E58">
            <v>0</v>
          </cell>
          <cell r="F58">
            <v>0</v>
          </cell>
          <cell r="G58">
            <v>7000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</row>
        <row r="59">
          <cell r="C59" t="str">
            <v>LJ63-16706A</v>
          </cell>
          <cell r="D59">
            <v>0</v>
          </cell>
          <cell r="E59">
            <v>0</v>
          </cell>
          <cell r="F59">
            <v>0</v>
          </cell>
          <cell r="G59">
            <v>12000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</row>
        <row r="60">
          <cell r="C60" t="str">
            <v>LJ63-16707A</v>
          </cell>
          <cell r="D60">
            <v>0</v>
          </cell>
          <cell r="E60">
            <v>0</v>
          </cell>
          <cell r="F60">
            <v>0</v>
          </cell>
          <cell r="G60">
            <v>9000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</row>
        <row r="61">
          <cell r="C61" t="str">
            <v>LJ63-16787A</v>
          </cell>
          <cell r="D61">
            <v>0</v>
          </cell>
          <cell r="E61">
            <v>0</v>
          </cell>
          <cell r="F61">
            <v>0</v>
          </cell>
          <cell r="G61">
            <v>12000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</row>
        <row r="62">
          <cell r="C62" t="str">
            <v>LJ63-17308A</v>
          </cell>
          <cell r="D62">
            <v>0</v>
          </cell>
          <cell r="E62">
            <v>15000</v>
          </cell>
          <cell r="F62">
            <v>15000</v>
          </cell>
          <cell r="G62">
            <v>69000</v>
          </cell>
          <cell r="H62">
            <v>12000</v>
          </cell>
          <cell r="I62">
            <v>15000</v>
          </cell>
          <cell r="J62">
            <v>12000</v>
          </cell>
          <cell r="K62">
            <v>15000</v>
          </cell>
          <cell r="L62">
            <v>12000</v>
          </cell>
          <cell r="M62">
            <v>15000</v>
          </cell>
          <cell r="N62">
            <v>0</v>
          </cell>
          <cell r="O62">
            <v>81000</v>
          </cell>
        </row>
        <row r="63">
          <cell r="C63" t="str">
            <v>LJ63-17312A</v>
          </cell>
          <cell r="D63">
            <v>12000</v>
          </cell>
          <cell r="E63">
            <v>9000</v>
          </cell>
          <cell r="F63">
            <v>9000</v>
          </cell>
          <cell r="G63">
            <v>63000</v>
          </cell>
          <cell r="H63">
            <v>9000</v>
          </cell>
          <cell r="I63">
            <v>12000</v>
          </cell>
          <cell r="J63">
            <v>12000</v>
          </cell>
          <cell r="K63">
            <v>12000</v>
          </cell>
          <cell r="L63">
            <v>12000</v>
          </cell>
          <cell r="M63">
            <v>12000</v>
          </cell>
          <cell r="N63">
            <v>12000</v>
          </cell>
          <cell r="O63">
            <v>81000</v>
          </cell>
        </row>
        <row r="64">
          <cell r="C64" t="str">
            <v>LJ63-17350A</v>
          </cell>
          <cell r="D64">
            <v>14000</v>
          </cell>
          <cell r="E64">
            <v>14000</v>
          </cell>
          <cell r="F64">
            <v>10500</v>
          </cell>
          <cell r="G64">
            <v>52500</v>
          </cell>
          <cell r="H64">
            <v>10500</v>
          </cell>
          <cell r="I64">
            <v>10500</v>
          </cell>
          <cell r="J64">
            <v>10500</v>
          </cell>
          <cell r="K64">
            <v>10500</v>
          </cell>
          <cell r="L64">
            <v>10500</v>
          </cell>
          <cell r="M64">
            <v>10500</v>
          </cell>
          <cell r="N64">
            <v>10500</v>
          </cell>
          <cell r="O64">
            <v>73500</v>
          </cell>
        </row>
        <row r="65">
          <cell r="C65" t="str">
            <v>LJ63-17543A</v>
          </cell>
          <cell r="D65">
            <v>13125</v>
          </cell>
          <cell r="E65">
            <v>9000</v>
          </cell>
          <cell r="F65">
            <v>9000</v>
          </cell>
          <cell r="G65">
            <v>63375</v>
          </cell>
          <cell r="H65">
            <v>9000</v>
          </cell>
          <cell r="I65">
            <v>10000</v>
          </cell>
          <cell r="J65">
            <v>10000</v>
          </cell>
          <cell r="K65">
            <v>10000</v>
          </cell>
          <cell r="L65">
            <v>10000</v>
          </cell>
          <cell r="M65">
            <v>10000</v>
          </cell>
          <cell r="N65">
            <v>10000</v>
          </cell>
          <cell r="O65">
            <v>69000</v>
          </cell>
        </row>
        <row r="66">
          <cell r="C66" t="str">
            <v>LJ63-17834D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</row>
        <row r="67">
          <cell r="C67" t="str">
            <v>LJ63-17834B</v>
          </cell>
          <cell r="D67">
            <v>13000</v>
          </cell>
          <cell r="E67">
            <v>13000</v>
          </cell>
          <cell r="F67">
            <v>13000</v>
          </cell>
          <cell r="G67">
            <v>59000</v>
          </cell>
          <cell r="H67">
            <v>10000</v>
          </cell>
          <cell r="I67">
            <v>10000</v>
          </cell>
          <cell r="J67">
            <v>10000</v>
          </cell>
          <cell r="K67">
            <v>10000</v>
          </cell>
          <cell r="L67">
            <v>10000</v>
          </cell>
          <cell r="M67">
            <v>10000</v>
          </cell>
          <cell r="N67">
            <v>10000</v>
          </cell>
          <cell r="O67">
            <v>70000</v>
          </cell>
        </row>
        <row r="68">
          <cell r="C68" t="str">
            <v>LJ63-17348A</v>
          </cell>
          <cell r="D68">
            <v>12000</v>
          </cell>
          <cell r="E68">
            <v>21000</v>
          </cell>
          <cell r="F68">
            <v>28000</v>
          </cell>
          <cell r="G68">
            <v>118000</v>
          </cell>
          <cell r="H68">
            <v>22000</v>
          </cell>
          <cell r="I68">
            <v>22000</v>
          </cell>
          <cell r="J68">
            <v>22000</v>
          </cell>
          <cell r="K68">
            <v>34000</v>
          </cell>
          <cell r="L68">
            <v>34000</v>
          </cell>
          <cell r="M68">
            <v>34000</v>
          </cell>
          <cell r="N68">
            <v>34000</v>
          </cell>
          <cell r="O68">
            <v>202000</v>
          </cell>
        </row>
        <row r="69">
          <cell r="C69" t="str">
            <v>LJ63-17451A</v>
          </cell>
          <cell r="D69">
            <v>15000</v>
          </cell>
          <cell r="E69">
            <v>0</v>
          </cell>
          <cell r="F69">
            <v>15000</v>
          </cell>
          <cell r="G69">
            <v>45000</v>
          </cell>
          <cell r="H69">
            <v>9000</v>
          </cell>
          <cell r="I69">
            <v>15000</v>
          </cell>
          <cell r="J69">
            <v>12000</v>
          </cell>
          <cell r="K69">
            <v>12000</v>
          </cell>
          <cell r="L69">
            <v>12000</v>
          </cell>
          <cell r="M69">
            <v>9000</v>
          </cell>
          <cell r="N69">
            <v>9000</v>
          </cell>
          <cell r="O69">
            <v>78000</v>
          </cell>
        </row>
        <row r="70">
          <cell r="C70" t="str">
            <v>LJ63-17304A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</row>
        <row r="71">
          <cell r="C71" t="str">
            <v>LJ63-17310A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</row>
        <row r="72">
          <cell r="C72" t="str">
            <v>LJ63-17315A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</row>
        <row r="73">
          <cell r="C73" t="str">
            <v>LJ63-17347A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</row>
        <row r="74">
          <cell r="C74" t="str">
            <v>LJ63-17433A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</row>
        <row r="75">
          <cell r="C75" t="str">
            <v>LJ63-17830A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</row>
        <row r="76">
          <cell r="C76" t="str">
            <v>LJ63-18021A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10500</v>
          </cell>
          <cell r="L76">
            <v>10500</v>
          </cell>
          <cell r="M76">
            <v>10500</v>
          </cell>
          <cell r="N76">
            <v>10500</v>
          </cell>
          <cell r="O76">
            <v>42000</v>
          </cell>
        </row>
        <row r="77">
          <cell r="C77" t="str">
            <v>LJ63-18013A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10500</v>
          </cell>
          <cell r="L77">
            <v>10500</v>
          </cell>
          <cell r="M77">
            <v>10500</v>
          </cell>
          <cell r="N77">
            <v>10500</v>
          </cell>
          <cell r="O77">
            <v>42000</v>
          </cell>
        </row>
        <row r="78">
          <cell r="C78" t="str">
            <v>LJ63-18020A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15000</v>
          </cell>
          <cell r="J78">
            <v>15000</v>
          </cell>
          <cell r="K78">
            <v>15000</v>
          </cell>
          <cell r="L78">
            <v>0</v>
          </cell>
          <cell r="M78">
            <v>0</v>
          </cell>
          <cell r="N78">
            <v>0</v>
          </cell>
          <cell r="O78">
            <v>45000</v>
          </cell>
        </row>
        <row r="79">
          <cell r="C79" t="str">
            <v>LJ63-18022A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12000</v>
          </cell>
          <cell r="L79">
            <v>12000</v>
          </cell>
          <cell r="M79">
            <v>12000</v>
          </cell>
          <cell r="N79">
            <v>12000</v>
          </cell>
          <cell r="O79">
            <v>48000</v>
          </cell>
        </row>
        <row r="80">
          <cell r="C80" t="str">
            <v>LJ63-16033A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</row>
        <row r="81">
          <cell r="C81" t="str">
            <v>LJ63-16036A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2">
          <cell r="C82" t="str">
            <v>LJ63-16037A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</row>
        <row r="83">
          <cell r="C83" t="str">
            <v>LJ63-16083A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</row>
        <row r="84">
          <cell r="C84" t="str">
            <v>LJ63-16152A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</row>
        <row r="85">
          <cell r="C85" t="str">
            <v>LJ63-18648A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</row>
        <row r="86">
          <cell r="C86" t="str">
            <v>LJ63-18644A</v>
          </cell>
          <cell r="D86">
            <v>9000</v>
          </cell>
          <cell r="E86">
            <v>6000</v>
          </cell>
          <cell r="F86">
            <v>15000</v>
          </cell>
          <cell r="G86">
            <v>60000</v>
          </cell>
          <cell r="H86">
            <v>12000</v>
          </cell>
          <cell r="I86">
            <v>12000</v>
          </cell>
          <cell r="J86">
            <v>12000</v>
          </cell>
          <cell r="K86">
            <v>12000</v>
          </cell>
          <cell r="L86">
            <v>12000</v>
          </cell>
          <cell r="M86">
            <v>12000</v>
          </cell>
          <cell r="N86">
            <v>12000</v>
          </cell>
          <cell r="O86">
            <v>84000</v>
          </cell>
        </row>
        <row r="87">
          <cell r="C87" t="str">
            <v>LJ63-18631A</v>
          </cell>
          <cell r="D87">
            <v>14250</v>
          </cell>
          <cell r="E87">
            <v>12000</v>
          </cell>
          <cell r="F87">
            <v>33000</v>
          </cell>
          <cell r="G87">
            <v>127500</v>
          </cell>
          <cell r="H87">
            <v>30000</v>
          </cell>
          <cell r="I87">
            <v>30000</v>
          </cell>
          <cell r="J87">
            <v>30000</v>
          </cell>
          <cell r="K87">
            <v>30000</v>
          </cell>
          <cell r="L87">
            <v>30000</v>
          </cell>
          <cell r="M87">
            <v>30000</v>
          </cell>
          <cell r="N87">
            <v>30000</v>
          </cell>
          <cell r="O87">
            <v>210000</v>
          </cell>
        </row>
        <row r="88">
          <cell r="C88" t="str">
            <v>LJ63-17642A</v>
          </cell>
          <cell r="D88">
            <v>9000</v>
          </cell>
          <cell r="E88">
            <v>6000</v>
          </cell>
          <cell r="F88">
            <v>15000</v>
          </cell>
          <cell r="G88">
            <v>54000</v>
          </cell>
          <cell r="H88">
            <v>12000</v>
          </cell>
          <cell r="I88">
            <v>12000</v>
          </cell>
          <cell r="J88">
            <v>12000</v>
          </cell>
          <cell r="K88">
            <v>12000</v>
          </cell>
          <cell r="L88">
            <v>12000</v>
          </cell>
          <cell r="M88">
            <v>12000</v>
          </cell>
          <cell r="N88">
            <v>12000</v>
          </cell>
          <cell r="O88">
            <v>84000</v>
          </cell>
        </row>
        <row r="89">
          <cell r="C89" t="str">
            <v>LJ63-18648B</v>
          </cell>
          <cell r="D89">
            <v>6000</v>
          </cell>
          <cell r="E89">
            <v>6000</v>
          </cell>
          <cell r="F89">
            <v>18000</v>
          </cell>
          <cell r="G89">
            <v>60000</v>
          </cell>
          <cell r="H89">
            <v>9000</v>
          </cell>
          <cell r="I89">
            <v>9000</v>
          </cell>
          <cell r="J89">
            <v>9000</v>
          </cell>
          <cell r="K89">
            <v>9000</v>
          </cell>
          <cell r="L89">
            <v>9000</v>
          </cell>
          <cell r="M89">
            <v>9000</v>
          </cell>
          <cell r="N89">
            <v>9000</v>
          </cell>
          <cell r="O89">
            <v>63000</v>
          </cell>
        </row>
        <row r="90">
          <cell r="C90" t="str">
            <v>LJ63-18649A</v>
          </cell>
          <cell r="D90">
            <v>15000</v>
          </cell>
          <cell r="E90">
            <v>9000</v>
          </cell>
          <cell r="F90">
            <v>15000</v>
          </cell>
          <cell r="G90">
            <v>90000</v>
          </cell>
          <cell r="H90">
            <v>15000</v>
          </cell>
          <cell r="I90">
            <v>15000</v>
          </cell>
          <cell r="J90">
            <v>15000</v>
          </cell>
          <cell r="K90">
            <v>15000</v>
          </cell>
          <cell r="L90">
            <v>15000</v>
          </cell>
          <cell r="M90">
            <v>15000</v>
          </cell>
          <cell r="N90">
            <v>15000</v>
          </cell>
          <cell r="O90">
            <v>105000</v>
          </cell>
        </row>
        <row r="91">
          <cell r="C91" t="str">
            <v>LJ63-15776B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</row>
        <row r="92">
          <cell r="C92" t="str">
            <v>LJ63-19078A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</row>
        <row r="93">
          <cell r="C93" t="str">
            <v>LJ63-18946A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</row>
        <row r="94">
          <cell r="C94" t="str">
            <v>LJ63-18947A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</row>
        <row r="95">
          <cell r="C95" t="str">
            <v>LJ63-18948A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</row>
        <row r="96">
          <cell r="C96" t="str">
            <v>LJ63-18950A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7">
          <cell r="C97" t="str">
            <v>LJ63-18951A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</row>
        <row r="98">
          <cell r="C98" t="str">
            <v>LJ63-17602A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</row>
        <row r="99">
          <cell r="C99" t="str">
            <v>LJ63-17609A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</row>
        <row r="100">
          <cell r="C100" t="str">
            <v>LJ63-17617A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</row>
        <row r="101">
          <cell r="C101" t="str">
            <v>LJ63-17630A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</row>
        <row r="102">
          <cell r="C102" t="str">
            <v>LJ63-17631A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</row>
        <row r="103">
          <cell r="C103" t="str">
            <v>LJ63-17616A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C104" t="str">
            <v>LJ63-16172A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</row>
        <row r="105">
          <cell r="C105" t="str">
            <v>LJ63-16264A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</row>
        <row r="106">
          <cell r="C106" t="str">
            <v>LJ63-15125B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</row>
        <row r="107">
          <cell r="C107" t="str">
            <v>LJ63-15126A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</row>
        <row r="108">
          <cell r="C108" t="str">
            <v>LJ63-15128A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</row>
        <row r="109">
          <cell r="C109" t="str">
            <v>LJ63-15456A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</row>
        <row r="110">
          <cell r="C110" t="str">
            <v>LJ63-15458A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</row>
        <row r="111">
          <cell r="C111" t="str">
            <v>LJ63-15460A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</row>
        <row r="112">
          <cell r="C112" t="str">
            <v>LJ63-15487A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</row>
        <row r="113">
          <cell r="C113" t="str">
            <v>LJ63-18531A</v>
          </cell>
          <cell r="D113">
            <v>10500</v>
          </cell>
          <cell r="E113">
            <v>10500</v>
          </cell>
          <cell r="F113">
            <v>10500</v>
          </cell>
          <cell r="G113">
            <v>52500</v>
          </cell>
          <cell r="H113">
            <v>33000</v>
          </cell>
          <cell r="I113">
            <v>33000</v>
          </cell>
          <cell r="J113">
            <v>33000</v>
          </cell>
          <cell r="K113">
            <v>33000</v>
          </cell>
          <cell r="L113">
            <v>33000</v>
          </cell>
          <cell r="M113">
            <v>33000</v>
          </cell>
          <cell r="N113">
            <v>33000</v>
          </cell>
          <cell r="O113">
            <v>231000</v>
          </cell>
        </row>
        <row r="114">
          <cell r="C114" t="str">
            <v>LJ63-18964A</v>
          </cell>
          <cell r="D114">
            <v>0</v>
          </cell>
          <cell r="E114">
            <v>9000</v>
          </cell>
          <cell r="F114">
            <v>9000</v>
          </cell>
          <cell r="G114">
            <v>45000</v>
          </cell>
          <cell r="H114">
            <v>9000</v>
          </cell>
          <cell r="I114">
            <v>9000</v>
          </cell>
          <cell r="J114">
            <v>9000</v>
          </cell>
          <cell r="K114">
            <v>9000</v>
          </cell>
          <cell r="L114">
            <v>9000</v>
          </cell>
          <cell r="M114">
            <v>9000</v>
          </cell>
          <cell r="N114">
            <v>9000</v>
          </cell>
          <cell r="O114">
            <v>63000</v>
          </cell>
        </row>
        <row r="115">
          <cell r="C115" t="str">
            <v>LJ63-18607A</v>
          </cell>
          <cell r="D115">
            <v>12000</v>
          </cell>
          <cell r="E115">
            <v>12000</v>
          </cell>
          <cell r="F115">
            <v>12000</v>
          </cell>
          <cell r="G115">
            <v>60000</v>
          </cell>
          <cell r="H115">
            <v>12000</v>
          </cell>
          <cell r="I115">
            <v>12000</v>
          </cell>
          <cell r="J115">
            <v>12000</v>
          </cell>
          <cell r="K115">
            <v>48000</v>
          </cell>
          <cell r="L115">
            <v>48000</v>
          </cell>
          <cell r="M115">
            <v>48000</v>
          </cell>
          <cell r="N115">
            <v>48000</v>
          </cell>
          <cell r="O115">
            <v>228000</v>
          </cell>
        </row>
        <row r="116">
          <cell r="C116" t="str">
            <v>LJ63-18525A</v>
          </cell>
          <cell r="D116">
            <v>0</v>
          </cell>
          <cell r="E116">
            <v>12000</v>
          </cell>
          <cell r="F116">
            <v>12000</v>
          </cell>
          <cell r="G116">
            <v>54000</v>
          </cell>
          <cell r="H116">
            <v>9000</v>
          </cell>
          <cell r="I116">
            <v>9000</v>
          </cell>
          <cell r="J116">
            <v>9000</v>
          </cell>
          <cell r="K116">
            <v>9000</v>
          </cell>
          <cell r="L116">
            <v>9000</v>
          </cell>
          <cell r="M116">
            <v>9000</v>
          </cell>
          <cell r="N116">
            <v>9000</v>
          </cell>
          <cell r="O116">
            <v>63000</v>
          </cell>
        </row>
        <row r="117">
          <cell r="C117" t="str">
            <v>LJ63-18690A</v>
          </cell>
          <cell r="D117">
            <v>9000</v>
          </cell>
          <cell r="E117">
            <v>9000</v>
          </cell>
          <cell r="F117">
            <v>9000</v>
          </cell>
          <cell r="G117">
            <v>54000</v>
          </cell>
          <cell r="H117">
            <v>33000</v>
          </cell>
          <cell r="I117">
            <v>33000</v>
          </cell>
          <cell r="J117">
            <v>33000</v>
          </cell>
          <cell r="K117">
            <v>33000</v>
          </cell>
          <cell r="L117">
            <v>33000</v>
          </cell>
          <cell r="M117">
            <v>33000</v>
          </cell>
          <cell r="N117">
            <v>33000</v>
          </cell>
          <cell r="O117">
            <v>231000</v>
          </cell>
        </row>
        <row r="118">
          <cell r="C118" t="str">
            <v>LJ63-19074A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</row>
        <row r="119">
          <cell r="C119" t="str">
            <v>LJ63-19077A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</row>
        <row r="120">
          <cell r="C120" t="str">
            <v>LJ63-18933A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</row>
        <row r="121">
          <cell r="C121" t="str">
            <v>LJ63-19076B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</row>
        <row r="122">
          <cell r="C122" t="str">
            <v>LJ63-19285A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</row>
        <row r="123">
          <cell r="C123" t="str">
            <v>LJ63-19285B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</row>
        <row r="124">
          <cell r="C124" t="str">
            <v>LJ63-19391A v1</v>
          </cell>
          <cell r="D124">
            <v>0</v>
          </cell>
          <cell r="E124">
            <v>0</v>
          </cell>
          <cell r="F124">
            <v>0</v>
          </cell>
          <cell r="G124">
            <v>12000</v>
          </cell>
          <cell r="H124">
            <v>0</v>
          </cell>
          <cell r="I124">
            <v>12000</v>
          </cell>
          <cell r="J124">
            <v>3000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15000</v>
          </cell>
        </row>
        <row r="125">
          <cell r="C125" t="str">
            <v>LJ63-19391A v3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</row>
        <row r="126">
          <cell r="C126" t="str">
            <v>LJ63-19384A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</row>
        <row r="127">
          <cell r="C127" t="str">
            <v>LJ63-19383A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8700</v>
          </cell>
          <cell r="O127">
            <v>8700</v>
          </cell>
        </row>
        <row r="128">
          <cell r="C128" t="str">
            <v>LJ63-19381A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7800</v>
          </cell>
          <cell r="O128">
            <v>7800</v>
          </cell>
        </row>
        <row r="129">
          <cell r="C129" t="str">
            <v>LJ63-19510A</v>
          </cell>
          <cell r="D129">
            <v>0</v>
          </cell>
          <cell r="E129">
            <v>0</v>
          </cell>
          <cell r="F129">
            <v>0</v>
          </cell>
          <cell r="G129">
            <v>3000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9000</v>
          </cell>
          <cell r="O129">
            <v>9000</v>
          </cell>
        </row>
        <row r="130">
          <cell r="C130" t="str">
            <v>LJ63-19385A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</row>
        <row r="131">
          <cell r="C131" t="str">
            <v>LJ63-19387A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9000</v>
          </cell>
          <cell r="K131">
            <v>6800</v>
          </cell>
          <cell r="L131">
            <v>0</v>
          </cell>
          <cell r="M131">
            <v>0</v>
          </cell>
          <cell r="N131">
            <v>0</v>
          </cell>
          <cell r="O131">
            <v>15800</v>
          </cell>
        </row>
        <row r="132">
          <cell r="C132" t="str">
            <v>LJ63-19511A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9000</v>
          </cell>
          <cell r="K132">
            <v>9000</v>
          </cell>
          <cell r="L132">
            <v>0</v>
          </cell>
          <cell r="M132">
            <v>0</v>
          </cell>
          <cell r="N132">
            <v>0</v>
          </cell>
          <cell r="O132">
            <v>18000</v>
          </cell>
        </row>
        <row r="133">
          <cell r="C133" t="str">
            <v>LJ63-18632A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</row>
        <row r="134">
          <cell r="C134" t="str">
            <v>LJ63-18638A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</row>
        <row r="135">
          <cell r="C135" t="str">
            <v>LJ63-18905B</v>
          </cell>
          <cell r="D135">
            <v>6000</v>
          </cell>
          <cell r="E135">
            <v>12000</v>
          </cell>
          <cell r="F135">
            <v>12000</v>
          </cell>
          <cell r="G135">
            <v>48000</v>
          </cell>
          <cell r="H135">
            <v>24000</v>
          </cell>
          <cell r="I135">
            <v>24000</v>
          </cell>
          <cell r="J135">
            <v>24000</v>
          </cell>
          <cell r="K135">
            <v>24000</v>
          </cell>
          <cell r="L135">
            <v>24000</v>
          </cell>
          <cell r="M135">
            <v>24000</v>
          </cell>
          <cell r="N135">
            <v>24000</v>
          </cell>
          <cell r="O135">
            <v>168000</v>
          </cell>
        </row>
        <row r="136">
          <cell r="C136" t="str">
            <v>LJ63-19385B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9000</v>
          </cell>
          <cell r="K136">
            <v>6800</v>
          </cell>
          <cell r="L136">
            <v>0</v>
          </cell>
          <cell r="M136">
            <v>0</v>
          </cell>
          <cell r="N136">
            <v>0</v>
          </cell>
          <cell r="O136">
            <v>15800</v>
          </cell>
        </row>
        <row r="137">
          <cell r="C137" t="str">
            <v>LJ63-19617A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</row>
        <row r="138">
          <cell r="C138" t="str">
            <v>LJ63-19692A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</row>
        <row r="139">
          <cell r="C139" t="str">
            <v>LJ63-19694A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</row>
        <row r="140">
          <cell r="C140" t="str">
            <v>LJ63-19615A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</row>
        <row r="141">
          <cell r="C141" t="str">
            <v>LJ63-19616A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</row>
        <row r="142">
          <cell r="C142" t="str">
            <v>LJ63-19618A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</row>
        <row r="143">
          <cell r="C143" t="str">
            <v>LJ63-18905E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</row>
        <row r="144">
          <cell r="C144" t="str">
            <v>LJ63-18609A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30000</v>
          </cell>
          <cell r="L144">
            <v>30000</v>
          </cell>
          <cell r="M144">
            <v>30000</v>
          </cell>
          <cell r="N144">
            <v>30000</v>
          </cell>
          <cell r="O144">
            <v>120000</v>
          </cell>
        </row>
      </sheetData>
      <sheetData sheetId="157"/>
      <sheetData sheetId="158"/>
      <sheetData sheetId="159">
        <row r="1">
          <cell r="A1" t="str">
            <v>Shinsung /신성</v>
          </cell>
          <cell r="B1">
            <v>44072</v>
          </cell>
          <cell r="C1">
            <v>44073</v>
          </cell>
        </row>
        <row r="2">
          <cell r="A2" t="str">
            <v>LJ63-16147A</v>
          </cell>
          <cell r="B2">
            <v>0</v>
          </cell>
          <cell r="C2">
            <v>0</v>
          </cell>
        </row>
        <row r="3">
          <cell r="A3" t="str">
            <v>LJ63-18680A</v>
          </cell>
          <cell r="B3">
            <v>0</v>
          </cell>
          <cell r="C3">
            <v>0</v>
          </cell>
        </row>
        <row r="4">
          <cell r="A4" t="str">
            <v>LJ63-16286A</v>
          </cell>
          <cell r="B4">
            <v>0</v>
          </cell>
          <cell r="C4">
            <v>0</v>
          </cell>
        </row>
        <row r="5">
          <cell r="A5" t="str">
            <v>LJ63-16146A</v>
          </cell>
          <cell r="B5">
            <v>0</v>
          </cell>
          <cell r="C5">
            <v>3100</v>
          </cell>
        </row>
        <row r="6">
          <cell r="A6" t="str">
            <v>LJ63-16385A</v>
          </cell>
          <cell r="B6">
            <v>0</v>
          </cell>
          <cell r="C6">
            <v>0</v>
          </cell>
        </row>
        <row r="7">
          <cell r="A7" t="str">
            <v>LJ63-18679A</v>
          </cell>
          <cell r="B7">
            <v>0</v>
          </cell>
          <cell r="C7">
            <v>0</v>
          </cell>
        </row>
        <row r="8">
          <cell r="A8" t="str">
            <v>LJ63-16386A</v>
          </cell>
          <cell r="B8">
            <v>0</v>
          </cell>
          <cell r="C8">
            <v>0</v>
          </cell>
        </row>
        <row r="9">
          <cell r="A9" t="str">
            <v>LJ63-18024A</v>
          </cell>
          <cell r="B9">
            <v>11500</v>
          </cell>
          <cell r="C9">
            <v>11500</v>
          </cell>
        </row>
        <row r="10">
          <cell r="A10" t="str">
            <v>LJ63-18675A</v>
          </cell>
          <cell r="B10">
            <v>3500</v>
          </cell>
          <cell r="C10">
            <v>3500</v>
          </cell>
        </row>
        <row r="11">
          <cell r="A11" t="str">
            <v>LJ63-17935A</v>
          </cell>
          <cell r="B11">
            <v>0</v>
          </cell>
          <cell r="C11">
            <v>0</v>
          </cell>
        </row>
        <row r="12">
          <cell r="A12" t="str">
            <v>LJ63-17813A</v>
          </cell>
          <cell r="B12">
            <v>11500</v>
          </cell>
          <cell r="C12">
            <v>11500</v>
          </cell>
        </row>
        <row r="13">
          <cell r="A13" t="str">
            <v>LJ63-18674A</v>
          </cell>
          <cell r="B13">
            <v>9600</v>
          </cell>
          <cell r="C13">
            <v>9600</v>
          </cell>
        </row>
        <row r="14">
          <cell r="A14" t="str">
            <v>LJ63-17836A</v>
          </cell>
          <cell r="B14">
            <v>15000</v>
          </cell>
          <cell r="C14">
            <v>15000</v>
          </cell>
        </row>
        <row r="15">
          <cell r="A15" t="str">
            <v>LJ63-19611A</v>
          </cell>
          <cell r="B15">
            <v>100000</v>
          </cell>
          <cell r="C15">
            <v>120000</v>
          </cell>
        </row>
        <row r="16">
          <cell r="A16" t="str">
            <v>LJ63-19609A</v>
          </cell>
          <cell r="B16">
            <v>128000</v>
          </cell>
          <cell r="C16">
            <v>128000</v>
          </cell>
        </row>
        <row r="17">
          <cell r="A17" t="str">
            <v>LJ63-19610A</v>
          </cell>
          <cell r="B17">
            <v>120000</v>
          </cell>
          <cell r="C17">
            <v>120000</v>
          </cell>
        </row>
        <row r="18">
          <cell r="A18" t="str">
            <v>LJ63-19668A</v>
          </cell>
          <cell r="B18">
            <v>0</v>
          </cell>
          <cell r="C18">
            <v>30000</v>
          </cell>
        </row>
        <row r="19">
          <cell r="A19" t="str">
            <v>LJ63-19789A</v>
          </cell>
          <cell r="B19">
            <v>0</v>
          </cell>
          <cell r="C19">
            <v>0</v>
          </cell>
        </row>
        <row r="20">
          <cell r="A20" t="str">
            <v>LJ63-19633A</v>
          </cell>
          <cell r="B20">
            <v>45000</v>
          </cell>
          <cell r="C20">
            <v>45000</v>
          </cell>
        </row>
        <row r="21">
          <cell r="A21" t="str">
            <v>LJ63-19634A</v>
          </cell>
          <cell r="B21">
            <v>27000</v>
          </cell>
          <cell r="C21">
            <v>54000</v>
          </cell>
        </row>
        <row r="22">
          <cell r="A22" t="str">
            <v>LJ63-19682A</v>
          </cell>
          <cell r="B22">
            <v>0</v>
          </cell>
          <cell r="C22">
            <v>0</v>
          </cell>
        </row>
        <row r="23">
          <cell r="A23" t="str">
            <v>LJ63-19683A</v>
          </cell>
          <cell r="B23">
            <v>0</v>
          </cell>
          <cell r="C23">
            <v>0</v>
          </cell>
        </row>
        <row r="24">
          <cell r="A24" t="str">
            <v>LJ63-19680A</v>
          </cell>
          <cell r="B24">
            <v>12000</v>
          </cell>
          <cell r="C24">
            <v>15000</v>
          </cell>
        </row>
        <row r="25">
          <cell r="A25" t="str">
            <v>LJ63-19635A</v>
          </cell>
          <cell r="B25">
            <v>0</v>
          </cell>
          <cell r="C25">
            <v>30000</v>
          </cell>
        </row>
      </sheetData>
      <sheetData sheetId="160"/>
      <sheetData sheetId="161"/>
      <sheetData sheetId="162"/>
      <sheetData sheetId="163">
        <row r="1">
          <cell r="D1">
            <v>44074</v>
          </cell>
          <cell r="E1">
            <v>44075</v>
          </cell>
          <cell r="F1">
            <v>44076</v>
          </cell>
          <cell r="G1">
            <v>44077</v>
          </cell>
          <cell r="H1">
            <v>44078</v>
          </cell>
          <cell r="I1">
            <v>44079</v>
          </cell>
          <cell r="J1">
            <v>44080</v>
          </cell>
          <cell r="K1" t="str">
            <v>W36</v>
          </cell>
        </row>
        <row r="2">
          <cell r="C2" t="str">
            <v>LJ63-16462B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</row>
        <row r="3">
          <cell r="C3" t="str">
            <v>LJ63-16467B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</row>
        <row r="4">
          <cell r="C4" t="str">
            <v>LJ63-16500B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</row>
        <row r="5">
          <cell r="C5" t="str">
            <v>LJ63-16507A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</row>
        <row r="6">
          <cell r="C6" t="str">
            <v>LJ63-16465A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</row>
        <row r="7">
          <cell r="C7" t="str">
            <v>LJ63-16465B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</row>
        <row r="8">
          <cell r="C8" t="str">
            <v>LJ63-16462C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</row>
        <row r="9">
          <cell r="C9" t="str">
            <v>LJ63-16395B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</row>
        <row r="10">
          <cell r="C10" t="str">
            <v>LJ63-16215A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</row>
        <row r="11">
          <cell r="C11" t="str">
            <v>LJ63-16232A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</row>
        <row r="12">
          <cell r="C12" t="str">
            <v>LJ63-16300A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</row>
        <row r="13">
          <cell r="C13" t="str">
            <v>LJ63-16334A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C14" t="str">
            <v>LJ63-16344B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C15" t="str">
            <v>LJ63-16317B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</row>
        <row r="16">
          <cell r="C16" t="str">
            <v>LJ63-15999A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C17" t="str">
            <v>LJ63-16071A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C18" t="str">
            <v>LJ63-16157A</v>
          </cell>
          <cell r="D18">
            <v>15000</v>
          </cell>
          <cell r="E18">
            <v>6000</v>
          </cell>
          <cell r="F18">
            <v>0</v>
          </cell>
          <cell r="G18">
            <v>33000</v>
          </cell>
          <cell r="H18">
            <v>0</v>
          </cell>
          <cell r="I18">
            <v>0</v>
          </cell>
          <cell r="J18">
            <v>0</v>
          </cell>
          <cell r="K18">
            <v>39000</v>
          </cell>
        </row>
        <row r="19">
          <cell r="C19" t="str">
            <v>LJ63-16183A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C20" t="str">
            <v>LJ63-15095A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C21" t="str">
            <v>LJ63-15645A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C22" t="str">
            <v>LJ63-16354A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</row>
        <row r="23">
          <cell r="C23" t="str">
            <v>LJ63-17016A</v>
          </cell>
          <cell r="D23">
            <v>13500</v>
          </cell>
          <cell r="E23">
            <v>0</v>
          </cell>
          <cell r="F23">
            <v>0</v>
          </cell>
          <cell r="G23">
            <v>39000</v>
          </cell>
          <cell r="H23">
            <v>0</v>
          </cell>
          <cell r="I23">
            <v>0</v>
          </cell>
          <cell r="J23">
            <v>0</v>
          </cell>
          <cell r="K23">
            <v>39000</v>
          </cell>
        </row>
        <row r="24">
          <cell r="C24" t="str">
            <v>LJ63-17015A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</row>
        <row r="25">
          <cell r="C25" t="str">
            <v>LJ63-18142A</v>
          </cell>
          <cell r="D25">
            <v>10000</v>
          </cell>
          <cell r="E25">
            <v>10000</v>
          </cell>
          <cell r="F25">
            <v>10000</v>
          </cell>
          <cell r="G25">
            <v>10000</v>
          </cell>
          <cell r="H25">
            <v>10000</v>
          </cell>
          <cell r="I25">
            <v>10000</v>
          </cell>
          <cell r="J25">
            <v>10000</v>
          </cell>
          <cell r="K25">
            <v>70000</v>
          </cell>
        </row>
        <row r="26">
          <cell r="C26" t="str">
            <v>LJ63-19111A</v>
          </cell>
          <cell r="D26">
            <v>3000</v>
          </cell>
          <cell r="E26">
            <v>10000</v>
          </cell>
          <cell r="F26">
            <v>10000</v>
          </cell>
          <cell r="G26">
            <v>10000</v>
          </cell>
          <cell r="H26">
            <v>10000</v>
          </cell>
          <cell r="I26">
            <v>10000</v>
          </cell>
          <cell r="J26">
            <v>10000</v>
          </cell>
          <cell r="K26">
            <v>63000</v>
          </cell>
        </row>
        <row r="27">
          <cell r="C27" t="str">
            <v>LJ63-18319A</v>
          </cell>
          <cell r="D27">
            <v>4000</v>
          </cell>
          <cell r="E27">
            <v>10000</v>
          </cell>
          <cell r="F27">
            <v>10000</v>
          </cell>
          <cell r="G27">
            <v>10000</v>
          </cell>
          <cell r="H27">
            <v>10000</v>
          </cell>
          <cell r="I27">
            <v>10000</v>
          </cell>
          <cell r="J27">
            <v>10000</v>
          </cell>
          <cell r="K27">
            <v>64000</v>
          </cell>
        </row>
        <row r="28">
          <cell r="C28" t="str">
            <v>LJ63-18144A</v>
          </cell>
          <cell r="D28">
            <v>15000</v>
          </cell>
          <cell r="E28">
            <v>20000</v>
          </cell>
          <cell r="F28">
            <v>20000</v>
          </cell>
          <cell r="G28">
            <v>20000</v>
          </cell>
          <cell r="H28">
            <v>20000</v>
          </cell>
          <cell r="I28">
            <v>20000</v>
          </cell>
          <cell r="J28">
            <v>10000</v>
          </cell>
          <cell r="K28">
            <v>125000</v>
          </cell>
        </row>
        <row r="29">
          <cell r="C29" t="str">
            <v>LJ63-19418A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C30" t="str">
            <v>LJ63-19417A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C31" t="str">
            <v>LJ63-19603A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C32" t="str">
            <v>LJ63-19534A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C33" t="str">
            <v>LJ63-19534B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</row>
        <row r="34">
          <cell r="C34" t="str">
            <v>LJ63-18800A</v>
          </cell>
          <cell r="D34">
            <v>20000</v>
          </cell>
          <cell r="E34">
            <v>10000</v>
          </cell>
          <cell r="F34">
            <v>10000</v>
          </cell>
          <cell r="G34">
            <v>10000</v>
          </cell>
          <cell r="H34">
            <v>10000</v>
          </cell>
          <cell r="I34">
            <v>10000</v>
          </cell>
          <cell r="J34">
            <v>10000</v>
          </cell>
          <cell r="K34">
            <v>80000</v>
          </cell>
        </row>
        <row r="35">
          <cell r="C35" t="str">
            <v>LJ63-19416A</v>
          </cell>
          <cell r="D35">
            <v>11000</v>
          </cell>
          <cell r="E35">
            <v>10000</v>
          </cell>
          <cell r="F35">
            <v>10000</v>
          </cell>
          <cell r="G35">
            <v>10000</v>
          </cell>
          <cell r="H35">
            <v>10000</v>
          </cell>
          <cell r="I35">
            <v>10000</v>
          </cell>
          <cell r="J35">
            <v>10000</v>
          </cell>
          <cell r="K35">
            <v>71000</v>
          </cell>
        </row>
        <row r="36">
          <cell r="C36" t="str">
            <v>LJ63-18145A</v>
          </cell>
          <cell r="D36">
            <v>10000</v>
          </cell>
          <cell r="E36">
            <v>10000</v>
          </cell>
          <cell r="F36">
            <v>10000</v>
          </cell>
          <cell r="G36">
            <v>10000</v>
          </cell>
          <cell r="H36">
            <v>10000</v>
          </cell>
          <cell r="I36">
            <v>10000</v>
          </cell>
          <cell r="J36">
            <v>10000</v>
          </cell>
          <cell r="K36">
            <v>70000</v>
          </cell>
        </row>
        <row r="37">
          <cell r="C37" t="str">
            <v>LJ63-19112A</v>
          </cell>
          <cell r="D37">
            <v>0</v>
          </cell>
          <cell r="E37">
            <v>0</v>
          </cell>
          <cell r="F37">
            <v>10000</v>
          </cell>
          <cell r="G37">
            <v>10000</v>
          </cell>
          <cell r="H37">
            <v>10000</v>
          </cell>
          <cell r="I37">
            <v>10000</v>
          </cell>
          <cell r="J37">
            <v>10000</v>
          </cell>
          <cell r="K37">
            <v>50000</v>
          </cell>
        </row>
        <row r="38">
          <cell r="C38" t="str">
            <v>LJ63-18318A</v>
          </cell>
          <cell r="D38">
            <v>0</v>
          </cell>
          <cell r="E38">
            <v>0</v>
          </cell>
          <cell r="F38">
            <v>0</v>
          </cell>
          <cell r="G38">
            <v>10000</v>
          </cell>
          <cell r="H38">
            <v>10000</v>
          </cell>
          <cell r="I38">
            <v>10000</v>
          </cell>
          <cell r="J38">
            <v>10000</v>
          </cell>
          <cell r="K38">
            <v>40000</v>
          </cell>
        </row>
        <row r="39">
          <cell r="C39" t="str">
            <v>LJ63-18798A</v>
          </cell>
          <cell r="D39">
            <v>0</v>
          </cell>
          <cell r="E39">
            <v>15000</v>
          </cell>
          <cell r="F39">
            <v>20000</v>
          </cell>
          <cell r="G39">
            <v>20000</v>
          </cell>
          <cell r="H39">
            <v>20000</v>
          </cell>
          <cell r="I39">
            <v>20000</v>
          </cell>
          <cell r="J39">
            <v>20000</v>
          </cell>
          <cell r="K39">
            <v>115000</v>
          </cell>
        </row>
        <row r="40">
          <cell r="C40" t="str">
            <v>LJ63-19412A</v>
          </cell>
          <cell r="D40">
            <v>10000</v>
          </cell>
          <cell r="E40">
            <v>10000</v>
          </cell>
          <cell r="F40">
            <v>10000</v>
          </cell>
          <cell r="G40">
            <v>10000</v>
          </cell>
          <cell r="H40">
            <v>10000</v>
          </cell>
          <cell r="I40">
            <v>10000</v>
          </cell>
          <cell r="J40">
            <v>10000</v>
          </cell>
          <cell r="K40">
            <v>70000</v>
          </cell>
        </row>
        <row r="41">
          <cell r="C41" t="str">
            <v>LJ63-19411A</v>
          </cell>
          <cell r="D41">
            <v>0</v>
          </cell>
          <cell r="E41">
            <v>10000</v>
          </cell>
          <cell r="F41">
            <v>10000</v>
          </cell>
          <cell r="G41">
            <v>10000</v>
          </cell>
          <cell r="H41">
            <v>10000</v>
          </cell>
          <cell r="I41">
            <v>10000</v>
          </cell>
          <cell r="J41">
            <v>10000</v>
          </cell>
          <cell r="K41">
            <v>60000</v>
          </cell>
        </row>
        <row r="42">
          <cell r="C42" t="str">
            <v>LJ63-19533A</v>
          </cell>
          <cell r="D42">
            <v>5000</v>
          </cell>
          <cell r="E42">
            <v>10000</v>
          </cell>
          <cell r="F42">
            <v>10000</v>
          </cell>
          <cell r="G42">
            <v>10000</v>
          </cell>
          <cell r="H42">
            <v>10000</v>
          </cell>
          <cell r="I42">
            <v>10000</v>
          </cell>
          <cell r="J42">
            <v>10000</v>
          </cell>
          <cell r="K42">
            <v>65000</v>
          </cell>
        </row>
        <row r="43">
          <cell r="C43" t="str">
            <v>LJ63-19595A</v>
          </cell>
          <cell r="D43">
            <v>7000</v>
          </cell>
          <cell r="E43">
            <v>10000</v>
          </cell>
          <cell r="F43">
            <v>10000</v>
          </cell>
          <cell r="G43">
            <v>10000</v>
          </cell>
          <cell r="H43">
            <v>10000</v>
          </cell>
          <cell r="I43">
            <v>10000</v>
          </cell>
          <cell r="J43">
            <v>10000</v>
          </cell>
          <cell r="K43">
            <v>67000</v>
          </cell>
        </row>
        <row r="44">
          <cell r="C44" t="str">
            <v>LJ63-19533B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</row>
        <row r="45">
          <cell r="C45" t="str">
            <v>LJ63-17513A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</row>
        <row r="46">
          <cell r="C46" t="str">
            <v>LJ63-18656A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</row>
        <row r="47">
          <cell r="C47" t="str">
            <v>LJ63-16362A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</row>
        <row r="48">
          <cell r="C48" t="str">
            <v>LJ63-16436A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</row>
        <row r="49">
          <cell r="C49" t="str">
            <v>LJ63-16343A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</row>
        <row r="50">
          <cell r="C50" t="str">
            <v>LJ63-18665A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</row>
        <row r="51">
          <cell r="C51" t="str">
            <v>LJ63-18662A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</row>
        <row r="52">
          <cell r="C52" t="str">
            <v>LJ63-18666B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</row>
        <row r="53">
          <cell r="C53" t="str">
            <v>LJ63-19215B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</row>
        <row r="54">
          <cell r="C54" t="str">
            <v>LJ63-18667A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</row>
        <row r="55">
          <cell r="C55" t="str">
            <v>LJ63-18663A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</row>
        <row r="56">
          <cell r="C56" t="str">
            <v>LJ63-16787B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</row>
        <row r="57">
          <cell r="C57" t="str">
            <v>LJ63-16595B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</row>
        <row r="58">
          <cell r="C58" t="str">
            <v>LJ63-16597A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</row>
        <row r="59">
          <cell r="C59" t="str">
            <v>LJ63-16706A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</row>
        <row r="60">
          <cell r="C60" t="str">
            <v>LJ63-16707A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</row>
        <row r="61">
          <cell r="C61" t="str">
            <v>LJ63-16787A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</row>
        <row r="62">
          <cell r="C62" t="str">
            <v>LJ63-17308A</v>
          </cell>
          <cell r="D62">
            <v>15000</v>
          </cell>
          <cell r="E62">
            <v>15000</v>
          </cell>
          <cell r="F62">
            <v>12000</v>
          </cell>
          <cell r="G62">
            <v>15000</v>
          </cell>
          <cell r="H62">
            <v>12000</v>
          </cell>
          <cell r="I62">
            <v>12000</v>
          </cell>
          <cell r="J62">
            <v>6000</v>
          </cell>
          <cell r="K62">
            <v>87000</v>
          </cell>
        </row>
        <row r="63">
          <cell r="C63" t="str">
            <v>LJ63-17312A</v>
          </cell>
          <cell r="D63">
            <v>0</v>
          </cell>
          <cell r="E63">
            <v>12000</v>
          </cell>
          <cell r="F63">
            <v>12000</v>
          </cell>
          <cell r="G63">
            <v>12000</v>
          </cell>
          <cell r="H63">
            <v>12000</v>
          </cell>
          <cell r="I63">
            <v>12000</v>
          </cell>
          <cell r="J63">
            <v>12000</v>
          </cell>
          <cell r="K63">
            <v>72000</v>
          </cell>
        </row>
        <row r="64">
          <cell r="C64" t="str">
            <v>LJ63-17350A</v>
          </cell>
          <cell r="D64">
            <v>14000</v>
          </cell>
          <cell r="E64">
            <v>10500</v>
          </cell>
          <cell r="F64">
            <v>10500</v>
          </cell>
          <cell r="G64">
            <v>10500</v>
          </cell>
          <cell r="H64">
            <v>10500</v>
          </cell>
          <cell r="I64">
            <v>10500</v>
          </cell>
          <cell r="J64">
            <v>10500</v>
          </cell>
          <cell r="K64">
            <v>77000</v>
          </cell>
        </row>
        <row r="65">
          <cell r="C65" t="str">
            <v>LJ63-17543A</v>
          </cell>
          <cell r="D65">
            <v>9000</v>
          </cell>
          <cell r="E65">
            <v>10000</v>
          </cell>
          <cell r="F65">
            <v>10000</v>
          </cell>
          <cell r="G65">
            <v>10000</v>
          </cell>
          <cell r="H65">
            <v>10000</v>
          </cell>
          <cell r="I65">
            <v>10000</v>
          </cell>
          <cell r="J65">
            <v>10000</v>
          </cell>
          <cell r="K65">
            <v>69000</v>
          </cell>
        </row>
        <row r="66">
          <cell r="C66" t="str">
            <v>LJ63-17834D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</row>
        <row r="67">
          <cell r="C67" t="str">
            <v>LJ63-17834B</v>
          </cell>
          <cell r="D67">
            <v>8000</v>
          </cell>
          <cell r="E67">
            <v>10000</v>
          </cell>
          <cell r="F67">
            <v>10000</v>
          </cell>
          <cell r="G67">
            <v>10000</v>
          </cell>
          <cell r="H67">
            <v>10000</v>
          </cell>
          <cell r="I67">
            <v>10000</v>
          </cell>
          <cell r="J67">
            <v>10000</v>
          </cell>
          <cell r="K67">
            <v>68000</v>
          </cell>
        </row>
        <row r="68">
          <cell r="C68" t="str">
            <v>LJ63-17348A</v>
          </cell>
          <cell r="D68">
            <v>0</v>
          </cell>
          <cell r="E68">
            <v>27000</v>
          </cell>
          <cell r="F68">
            <v>25000</v>
          </cell>
          <cell r="G68">
            <v>37000</v>
          </cell>
          <cell r="H68">
            <v>37000</v>
          </cell>
          <cell r="I68">
            <v>37000</v>
          </cell>
          <cell r="J68">
            <v>37000</v>
          </cell>
          <cell r="K68">
            <v>200000</v>
          </cell>
        </row>
        <row r="69">
          <cell r="C69" t="str">
            <v>LJ63-17451A</v>
          </cell>
          <cell r="D69">
            <v>21000</v>
          </cell>
          <cell r="E69">
            <v>15000</v>
          </cell>
          <cell r="F69">
            <v>12000</v>
          </cell>
          <cell r="G69">
            <v>12000</v>
          </cell>
          <cell r="H69">
            <v>12000</v>
          </cell>
          <cell r="I69">
            <v>9000</v>
          </cell>
          <cell r="J69">
            <v>9000</v>
          </cell>
          <cell r="K69">
            <v>90000</v>
          </cell>
        </row>
        <row r="70">
          <cell r="C70" t="str">
            <v>LJ63-17304A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</row>
        <row r="71">
          <cell r="C71" t="str">
            <v>LJ63-17310A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</row>
        <row r="72">
          <cell r="C72" t="str">
            <v>LJ63-17315A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</row>
        <row r="73">
          <cell r="C73" t="str">
            <v>LJ63-17347A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</row>
        <row r="74">
          <cell r="C74" t="str">
            <v>LJ63-17433A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</row>
        <row r="75">
          <cell r="C75" t="str">
            <v>LJ63-17830A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</row>
        <row r="76">
          <cell r="C76" t="str">
            <v>LJ63-18021A</v>
          </cell>
          <cell r="D76">
            <v>0</v>
          </cell>
          <cell r="E76">
            <v>0</v>
          </cell>
          <cell r="F76">
            <v>0</v>
          </cell>
          <cell r="G76">
            <v>10500</v>
          </cell>
          <cell r="H76">
            <v>10500</v>
          </cell>
          <cell r="I76">
            <v>10500</v>
          </cell>
          <cell r="J76">
            <v>10500</v>
          </cell>
          <cell r="K76">
            <v>42000</v>
          </cell>
        </row>
        <row r="77">
          <cell r="C77" t="str">
            <v>LJ63-18013A</v>
          </cell>
          <cell r="D77">
            <v>0</v>
          </cell>
          <cell r="E77">
            <v>0</v>
          </cell>
          <cell r="F77">
            <v>0</v>
          </cell>
          <cell r="G77">
            <v>10500</v>
          </cell>
          <cell r="H77">
            <v>10500</v>
          </cell>
          <cell r="I77">
            <v>10500</v>
          </cell>
          <cell r="J77">
            <v>10500</v>
          </cell>
          <cell r="K77">
            <v>42000</v>
          </cell>
        </row>
        <row r="78">
          <cell r="C78" t="str">
            <v>LJ63-18020A</v>
          </cell>
          <cell r="D78">
            <v>0</v>
          </cell>
          <cell r="E78">
            <v>0</v>
          </cell>
          <cell r="F78">
            <v>15000</v>
          </cell>
          <cell r="G78">
            <v>15000</v>
          </cell>
          <cell r="H78">
            <v>15000</v>
          </cell>
          <cell r="I78">
            <v>0</v>
          </cell>
          <cell r="J78">
            <v>0</v>
          </cell>
          <cell r="K78">
            <v>45000</v>
          </cell>
        </row>
        <row r="79">
          <cell r="C79" t="str">
            <v>LJ63-18022A</v>
          </cell>
          <cell r="D79">
            <v>0</v>
          </cell>
          <cell r="E79">
            <v>0</v>
          </cell>
          <cell r="F79">
            <v>0</v>
          </cell>
          <cell r="G79">
            <v>12000</v>
          </cell>
          <cell r="H79">
            <v>12000</v>
          </cell>
          <cell r="I79">
            <v>12000</v>
          </cell>
          <cell r="J79">
            <v>12000</v>
          </cell>
          <cell r="K79">
            <v>48000</v>
          </cell>
        </row>
        <row r="80">
          <cell r="C80" t="str">
            <v>LJ63-16033A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</row>
        <row r="81">
          <cell r="C81" t="str">
            <v>LJ63-16036A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</row>
        <row r="82">
          <cell r="C82" t="str">
            <v>LJ63-16037A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</row>
        <row r="83">
          <cell r="C83" t="str">
            <v>LJ63-16083A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</row>
        <row r="84">
          <cell r="C84" t="str">
            <v>LJ63-16152A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</row>
        <row r="85">
          <cell r="C85" t="str">
            <v>LJ63-18648A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</row>
        <row r="86">
          <cell r="C86" t="str">
            <v>LJ63-18644A</v>
          </cell>
          <cell r="D86">
            <v>15000</v>
          </cell>
          <cell r="E86">
            <v>12000</v>
          </cell>
          <cell r="F86">
            <v>12000</v>
          </cell>
          <cell r="G86">
            <v>12000</v>
          </cell>
          <cell r="H86">
            <v>12000</v>
          </cell>
          <cell r="I86">
            <v>12000</v>
          </cell>
          <cell r="J86">
            <v>12000</v>
          </cell>
          <cell r="K86">
            <v>87000</v>
          </cell>
        </row>
        <row r="87">
          <cell r="C87" t="str">
            <v>LJ63-18631A</v>
          </cell>
          <cell r="D87">
            <v>21000</v>
          </cell>
          <cell r="E87">
            <v>27000</v>
          </cell>
          <cell r="F87">
            <v>33000</v>
          </cell>
          <cell r="G87">
            <v>33000</v>
          </cell>
          <cell r="H87">
            <v>33000</v>
          </cell>
          <cell r="I87">
            <v>33000</v>
          </cell>
          <cell r="J87">
            <v>33000</v>
          </cell>
          <cell r="K87">
            <v>213000</v>
          </cell>
        </row>
        <row r="88">
          <cell r="C88" t="str">
            <v>LJ63-17642A</v>
          </cell>
          <cell r="D88">
            <v>12000</v>
          </cell>
          <cell r="E88">
            <v>15000</v>
          </cell>
          <cell r="F88">
            <v>15000</v>
          </cell>
          <cell r="G88">
            <v>15000</v>
          </cell>
          <cell r="H88">
            <v>15000</v>
          </cell>
          <cell r="I88">
            <v>15000</v>
          </cell>
          <cell r="J88">
            <v>15000</v>
          </cell>
          <cell r="K88">
            <v>102000</v>
          </cell>
        </row>
        <row r="89">
          <cell r="C89" t="str">
            <v>LJ63-18648B</v>
          </cell>
          <cell r="D89">
            <v>9000</v>
          </cell>
          <cell r="E89">
            <v>12000</v>
          </cell>
          <cell r="F89">
            <v>12000</v>
          </cell>
          <cell r="G89">
            <v>12000</v>
          </cell>
          <cell r="H89">
            <v>12000</v>
          </cell>
          <cell r="I89">
            <v>12000</v>
          </cell>
          <cell r="J89">
            <v>12000</v>
          </cell>
          <cell r="K89">
            <v>81000</v>
          </cell>
        </row>
        <row r="90">
          <cell r="C90" t="str">
            <v>LJ63-18649A</v>
          </cell>
          <cell r="D90">
            <v>12000</v>
          </cell>
          <cell r="E90">
            <v>9000</v>
          </cell>
          <cell r="F90">
            <v>15000</v>
          </cell>
          <cell r="G90">
            <v>15000</v>
          </cell>
          <cell r="H90">
            <v>15000</v>
          </cell>
          <cell r="I90">
            <v>15000</v>
          </cell>
          <cell r="J90">
            <v>15000</v>
          </cell>
          <cell r="K90">
            <v>96000</v>
          </cell>
        </row>
        <row r="91">
          <cell r="C91" t="str">
            <v>LJ63-15776B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</row>
        <row r="92">
          <cell r="C92" t="str">
            <v>LJ63-19078A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</row>
        <row r="93">
          <cell r="C93" t="str">
            <v>LJ63-18946A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</row>
        <row r="94">
          <cell r="C94" t="str">
            <v>LJ63-18947A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</row>
        <row r="95">
          <cell r="C95" t="str">
            <v>LJ63-18948A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</row>
        <row r="96">
          <cell r="C96" t="str">
            <v>LJ63-18950A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</row>
        <row r="97">
          <cell r="C97" t="str">
            <v>LJ63-18951A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</row>
        <row r="98">
          <cell r="C98" t="str">
            <v>LJ63-17602A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</row>
        <row r="99">
          <cell r="C99" t="str">
            <v>LJ63-17609A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</row>
        <row r="100">
          <cell r="C100" t="str">
            <v>LJ63-17617A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</row>
        <row r="101">
          <cell r="C101" t="str">
            <v>LJ63-17630A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</row>
        <row r="102">
          <cell r="C102" t="str">
            <v>LJ63-17631A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</row>
        <row r="103">
          <cell r="C103" t="str">
            <v>LJ63-17616A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</row>
        <row r="104">
          <cell r="C104" t="str">
            <v>LJ63-16172A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</row>
        <row r="105">
          <cell r="C105" t="str">
            <v>LJ63-16264A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</row>
        <row r="106">
          <cell r="C106" t="str">
            <v>LJ63-15125B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</row>
        <row r="107">
          <cell r="C107" t="str">
            <v>LJ63-15126A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</row>
        <row r="108">
          <cell r="C108" t="str">
            <v>LJ63-15128A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</row>
        <row r="109">
          <cell r="C109" t="str">
            <v>LJ63-15456A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</row>
        <row r="110">
          <cell r="C110" t="str">
            <v>LJ63-15458A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</row>
        <row r="111">
          <cell r="C111" t="str">
            <v>LJ63-15460A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</row>
        <row r="112">
          <cell r="C112" t="str">
            <v>LJ63-15487A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</row>
        <row r="113">
          <cell r="C113" t="str">
            <v>LJ63-18531A</v>
          </cell>
          <cell r="D113">
            <v>24000</v>
          </cell>
          <cell r="E113">
            <v>34500</v>
          </cell>
          <cell r="F113">
            <v>34500</v>
          </cell>
          <cell r="G113">
            <v>34500</v>
          </cell>
          <cell r="H113">
            <v>34500</v>
          </cell>
          <cell r="I113">
            <v>34500</v>
          </cell>
          <cell r="J113">
            <v>34500</v>
          </cell>
          <cell r="K113">
            <v>231000</v>
          </cell>
        </row>
        <row r="114">
          <cell r="C114" t="str">
            <v>LJ63-18964A</v>
          </cell>
          <cell r="D114">
            <v>9000</v>
          </cell>
          <cell r="E114">
            <v>9000</v>
          </cell>
          <cell r="F114">
            <v>9000</v>
          </cell>
          <cell r="G114">
            <v>9000</v>
          </cell>
          <cell r="H114">
            <v>9000</v>
          </cell>
          <cell r="I114">
            <v>9000</v>
          </cell>
          <cell r="J114">
            <v>9000</v>
          </cell>
          <cell r="K114">
            <v>63000</v>
          </cell>
        </row>
        <row r="115">
          <cell r="C115" t="str">
            <v>LJ63-18607A</v>
          </cell>
          <cell r="D115">
            <v>0</v>
          </cell>
          <cell r="E115">
            <v>12000</v>
          </cell>
          <cell r="F115">
            <v>12000</v>
          </cell>
          <cell r="G115">
            <v>48000</v>
          </cell>
          <cell r="H115">
            <v>48000</v>
          </cell>
          <cell r="I115">
            <v>48000</v>
          </cell>
          <cell r="J115">
            <v>48000</v>
          </cell>
          <cell r="K115">
            <v>216000</v>
          </cell>
        </row>
        <row r="116">
          <cell r="C116" t="str">
            <v>LJ63-18525A</v>
          </cell>
          <cell r="D116">
            <v>9000</v>
          </cell>
          <cell r="E116">
            <v>12000</v>
          </cell>
          <cell r="F116">
            <v>9000</v>
          </cell>
          <cell r="G116">
            <v>12000</v>
          </cell>
          <cell r="H116">
            <v>9000</v>
          </cell>
          <cell r="I116">
            <v>12000</v>
          </cell>
          <cell r="J116">
            <v>12000</v>
          </cell>
          <cell r="K116">
            <v>75000</v>
          </cell>
        </row>
        <row r="117">
          <cell r="C117" t="str">
            <v>LJ63-18690A</v>
          </cell>
          <cell r="D117">
            <v>9000</v>
          </cell>
          <cell r="E117">
            <v>24000</v>
          </cell>
          <cell r="F117">
            <v>33000</v>
          </cell>
          <cell r="G117">
            <v>33000</v>
          </cell>
          <cell r="H117">
            <v>33000</v>
          </cell>
          <cell r="I117">
            <v>33000</v>
          </cell>
          <cell r="J117">
            <v>33000</v>
          </cell>
          <cell r="K117">
            <v>198000</v>
          </cell>
        </row>
        <row r="118">
          <cell r="C118" t="str">
            <v>LJ63-19074A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</row>
        <row r="119">
          <cell r="C119" t="str">
            <v>LJ63-19077A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</row>
        <row r="120">
          <cell r="C120" t="str">
            <v>LJ63-18933A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</row>
        <row r="121">
          <cell r="C121" t="str">
            <v>LJ63-19076B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</row>
        <row r="122">
          <cell r="C122" t="str">
            <v>LJ63-19285A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</row>
        <row r="123">
          <cell r="C123" t="str">
            <v>LJ63-19285B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</row>
        <row r="124">
          <cell r="C124" t="str">
            <v>LJ63-19391A V1</v>
          </cell>
          <cell r="D124">
            <v>0</v>
          </cell>
          <cell r="E124">
            <v>12000</v>
          </cell>
          <cell r="F124">
            <v>3000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15000</v>
          </cell>
        </row>
        <row r="125">
          <cell r="C125" t="str">
            <v>LJ63-19391A V3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</row>
        <row r="126">
          <cell r="C126" t="str">
            <v>LJ63-19384A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</row>
        <row r="127">
          <cell r="C127" t="str">
            <v>LJ63-19383A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9000</v>
          </cell>
          <cell r="K127">
            <v>9000</v>
          </cell>
        </row>
        <row r="128">
          <cell r="C128" t="str">
            <v>LJ63-19381A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7800</v>
          </cell>
          <cell r="K128">
            <v>7800</v>
          </cell>
        </row>
        <row r="129">
          <cell r="C129" t="str">
            <v>LJ63-19510A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9000</v>
          </cell>
          <cell r="K129">
            <v>9000</v>
          </cell>
        </row>
        <row r="130">
          <cell r="C130" t="str">
            <v>LJ63-19385A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</row>
        <row r="131">
          <cell r="C131" t="str">
            <v>LJ63-19387A</v>
          </cell>
          <cell r="D131">
            <v>0</v>
          </cell>
          <cell r="E131">
            <v>0</v>
          </cell>
          <cell r="F131">
            <v>9000</v>
          </cell>
          <cell r="G131">
            <v>6800</v>
          </cell>
          <cell r="H131">
            <v>0</v>
          </cell>
          <cell r="I131">
            <v>0</v>
          </cell>
          <cell r="J131">
            <v>0</v>
          </cell>
          <cell r="K131">
            <v>15800</v>
          </cell>
        </row>
        <row r="132">
          <cell r="C132" t="str">
            <v>LJ63-19511A</v>
          </cell>
          <cell r="D132">
            <v>0</v>
          </cell>
          <cell r="E132">
            <v>0</v>
          </cell>
          <cell r="F132">
            <v>9000</v>
          </cell>
          <cell r="G132">
            <v>9000</v>
          </cell>
          <cell r="H132">
            <v>0</v>
          </cell>
          <cell r="I132">
            <v>0</v>
          </cell>
          <cell r="J132">
            <v>0</v>
          </cell>
          <cell r="K132">
            <v>18000</v>
          </cell>
        </row>
        <row r="133">
          <cell r="C133" t="str">
            <v>LJ63-18632A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</row>
        <row r="134">
          <cell r="C134" t="str">
            <v>LJ63-18638A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</row>
        <row r="135">
          <cell r="C135" t="str">
            <v>LJ63-18905B</v>
          </cell>
          <cell r="D135">
            <v>15000</v>
          </cell>
          <cell r="E135">
            <v>24000</v>
          </cell>
          <cell r="F135">
            <v>24000</v>
          </cell>
          <cell r="G135">
            <v>24000</v>
          </cell>
          <cell r="H135">
            <v>24000</v>
          </cell>
          <cell r="I135">
            <v>24000</v>
          </cell>
          <cell r="J135">
            <v>24000</v>
          </cell>
          <cell r="K135">
            <v>159000</v>
          </cell>
        </row>
        <row r="136">
          <cell r="C136" t="str">
            <v>LJ63-19385B</v>
          </cell>
          <cell r="D136">
            <v>0</v>
          </cell>
          <cell r="E136">
            <v>0</v>
          </cell>
          <cell r="F136">
            <v>9000</v>
          </cell>
          <cell r="G136">
            <v>6800</v>
          </cell>
          <cell r="H136">
            <v>0</v>
          </cell>
          <cell r="I136">
            <v>0</v>
          </cell>
          <cell r="J136">
            <v>0</v>
          </cell>
          <cell r="K136">
            <v>15800</v>
          </cell>
        </row>
        <row r="137">
          <cell r="C137" t="str">
            <v>LJ63-19617A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</row>
        <row r="138">
          <cell r="C138" t="str">
            <v>LJ63-19692A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</row>
        <row r="139">
          <cell r="C139" t="str">
            <v>LJ63-19694A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</row>
        <row r="140">
          <cell r="C140" t="str">
            <v>LJ63-19615A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</row>
        <row r="141">
          <cell r="C141" t="str">
            <v>LJ63-19616A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</row>
        <row r="142">
          <cell r="C142" t="str">
            <v>LJ63-19618A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</row>
        <row r="143">
          <cell r="C143" t="str">
            <v>LJ63-18905E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</row>
        <row r="144">
          <cell r="C144" t="str">
            <v>LJ63-18609A</v>
          </cell>
          <cell r="D144">
            <v>0</v>
          </cell>
          <cell r="E144">
            <v>0</v>
          </cell>
          <cell r="F144">
            <v>0</v>
          </cell>
          <cell r="G144">
            <v>30000</v>
          </cell>
          <cell r="H144">
            <v>30000</v>
          </cell>
          <cell r="I144">
            <v>30000</v>
          </cell>
          <cell r="J144">
            <v>30000</v>
          </cell>
          <cell r="K144">
            <v>120000</v>
          </cell>
        </row>
      </sheetData>
      <sheetData sheetId="164">
        <row r="1">
          <cell r="D1">
            <v>44075</v>
          </cell>
          <cell r="E1">
            <v>44076</v>
          </cell>
          <cell r="F1">
            <v>44077</v>
          </cell>
          <cell r="G1">
            <v>44078</v>
          </cell>
          <cell r="H1">
            <v>44079</v>
          </cell>
          <cell r="I1">
            <v>44080</v>
          </cell>
          <cell r="J1" t="str">
            <v>w36</v>
          </cell>
          <cell r="K1" t="str">
            <v>w37</v>
          </cell>
        </row>
        <row r="2">
          <cell r="C2" t="str">
            <v>LJ63-16462B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</row>
        <row r="3">
          <cell r="C3" t="str">
            <v>LJ63-16467B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</row>
        <row r="4">
          <cell r="C4" t="str">
            <v>LJ63-16500B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</row>
        <row r="5">
          <cell r="C5" t="str">
            <v>LJ63-16507A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</row>
        <row r="6">
          <cell r="C6" t="str">
            <v>LJ63-16465A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</row>
        <row r="7">
          <cell r="C7" t="str">
            <v>LJ63-16465B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</row>
        <row r="8">
          <cell r="C8" t="str">
            <v>LJ63-16462C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</row>
        <row r="9">
          <cell r="C9" t="str">
            <v>LJ63-16395B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</row>
        <row r="10">
          <cell r="C10" t="str">
            <v>LJ63-16215A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</row>
        <row r="11">
          <cell r="C11" t="str">
            <v>LJ63-16232A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</row>
        <row r="12">
          <cell r="C12" t="str">
            <v>LJ63-16300A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</row>
        <row r="13">
          <cell r="C13" t="str">
            <v>LJ63-16334A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C14" t="str">
            <v>LJ63-16344B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C15" t="str">
            <v>LJ63-16317B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</row>
        <row r="16">
          <cell r="C16" t="str">
            <v>LJ63-15999A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C17" t="str">
            <v>LJ63-16071A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C18" t="str">
            <v>LJ63-16157A</v>
          </cell>
          <cell r="D18">
            <v>6000</v>
          </cell>
          <cell r="E18">
            <v>12000</v>
          </cell>
          <cell r="F18">
            <v>9000</v>
          </cell>
          <cell r="G18">
            <v>9000</v>
          </cell>
          <cell r="H18">
            <v>9000</v>
          </cell>
          <cell r="I18">
            <v>9000</v>
          </cell>
          <cell r="J18">
            <v>69000</v>
          </cell>
          <cell r="K18">
            <v>42000</v>
          </cell>
        </row>
        <row r="19">
          <cell r="C19" t="str">
            <v>LJ63-16183A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C20" t="str">
            <v>LJ63-15095A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C21" t="str">
            <v>LJ63-15645A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C22" t="str">
            <v>LJ63-16354A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</row>
        <row r="23">
          <cell r="C23" t="str">
            <v>LJ63-17016A</v>
          </cell>
          <cell r="D23">
            <v>0</v>
          </cell>
          <cell r="E23">
            <v>6750</v>
          </cell>
          <cell r="F23">
            <v>6750</v>
          </cell>
          <cell r="G23">
            <v>6750</v>
          </cell>
          <cell r="H23">
            <v>6750</v>
          </cell>
          <cell r="I23">
            <v>6750</v>
          </cell>
          <cell r="J23">
            <v>47250</v>
          </cell>
          <cell r="K23">
            <v>47250</v>
          </cell>
        </row>
        <row r="24">
          <cell r="C24" t="str">
            <v>LJ63-17015A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</row>
        <row r="25">
          <cell r="C25" t="str">
            <v>LJ63-18142A</v>
          </cell>
          <cell r="D25">
            <v>10000</v>
          </cell>
          <cell r="E25">
            <v>0</v>
          </cell>
          <cell r="F25">
            <v>10000</v>
          </cell>
          <cell r="G25">
            <v>10000</v>
          </cell>
          <cell r="H25">
            <v>10000</v>
          </cell>
          <cell r="I25">
            <v>10000</v>
          </cell>
          <cell r="J25">
            <v>60000</v>
          </cell>
          <cell r="K25">
            <v>70000</v>
          </cell>
        </row>
        <row r="26">
          <cell r="C26" t="str">
            <v>LJ63-19111A</v>
          </cell>
          <cell r="D26">
            <v>10000</v>
          </cell>
          <cell r="E26">
            <v>10000</v>
          </cell>
          <cell r="F26">
            <v>10000</v>
          </cell>
          <cell r="G26">
            <v>10000</v>
          </cell>
          <cell r="H26">
            <v>10000</v>
          </cell>
          <cell r="I26">
            <v>10000</v>
          </cell>
          <cell r="J26">
            <v>63000</v>
          </cell>
          <cell r="K26">
            <v>70000</v>
          </cell>
        </row>
        <row r="27">
          <cell r="C27" t="str">
            <v>LJ63-18319A</v>
          </cell>
          <cell r="D27">
            <v>10000</v>
          </cell>
          <cell r="E27">
            <v>0</v>
          </cell>
          <cell r="F27">
            <v>10000</v>
          </cell>
          <cell r="G27">
            <v>10000</v>
          </cell>
          <cell r="H27">
            <v>10000</v>
          </cell>
          <cell r="I27">
            <v>10000</v>
          </cell>
          <cell r="J27">
            <v>54000</v>
          </cell>
          <cell r="K27">
            <v>70000</v>
          </cell>
        </row>
        <row r="28">
          <cell r="C28" t="str">
            <v>LJ63-18144A</v>
          </cell>
          <cell r="D28">
            <v>20000</v>
          </cell>
          <cell r="E28">
            <v>0</v>
          </cell>
          <cell r="F28">
            <v>10000</v>
          </cell>
          <cell r="G28">
            <v>20000</v>
          </cell>
          <cell r="H28">
            <v>20000</v>
          </cell>
          <cell r="I28">
            <v>10000</v>
          </cell>
          <cell r="J28">
            <v>95000</v>
          </cell>
          <cell r="K28">
            <v>130000</v>
          </cell>
        </row>
        <row r="29">
          <cell r="C29" t="str">
            <v>LJ63-19418A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C30" t="str">
            <v>LJ63-19417A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C31" t="str">
            <v>LJ63-19603A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C32" t="str">
            <v>LJ63-19534A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C33" t="str">
            <v>LJ63-19534B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</row>
        <row r="34">
          <cell r="C34" t="str">
            <v>LJ63-18800A</v>
          </cell>
          <cell r="D34">
            <v>10000</v>
          </cell>
          <cell r="E34">
            <v>0</v>
          </cell>
          <cell r="F34">
            <v>10000</v>
          </cell>
          <cell r="G34">
            <v>10000</v>
          </cell>
          <cell r="H34">
            <v>10000</v>
          </cell>
          <cell r="I34">
            <v>10000</v>
          </cell>
          <cell r="J34">
            <v>70000</v>
          </cell>
          <cell r="K34">
            <v>70000</v>
          </cell>
        </row>
        <row r="35">
          <cell r="C35" t="str">
            <v>LJ63-19416A</v>
          </cell>
          <cell r="D35">
            <v>10000</v>
          </cell>
          <cell r="E35">
            <v>0</v>
          </cell>
          <cell r="F35">
            <v>6000</v>
          </cell>
          <cell r="G35">
            <v>10000</v>
          </cell>
          <cell r="H35">
            <v>10000</v>
          </cell>
          <cell r="I35">
            <v>10000</v>
          </cell>
          <cell r="J35">
            <v>57000</v>
          </cell>
          <cell r="K35">
            <v>70000</v>
          </cell>
        </row>
        <row r="36">
          <cell r="C36" t="str">
            <v>LJ63-18145A</v>
          </cell>
          <cell r="D36">
            <v>10000</v>
          </cell>
          <cell r="E36">
            <v>0</v>
          </cell>
          <cell r="F36">
            <v>10000</v>
          </cell>
          <cell r="G36">
            <v>10000</v>
          </cell>
          <cell r="H36">
            <v>10000</v>
          </cell>
          <cell r="I36">
            <v>10000</v>
          </cell>
          <cell r="J36">
            <v>60000</v>
          </cell>
          <cell r="K36">
            <v>70000</v>
          </cell>
        </row>
        <row r="37">
          <cell r="C37" t="str">
            <v>LJ63-19112A</v>
          </cell>
          <cell r="D37">
            <v>0</v>
          </cell>
          <cell r="E37">
            <v>0</v>
          </cell>
          <cell r="F37">
            <v>6000</v>
          </cell>
          <cell r="G37">
            <v>10000</v>
          </cell>
          <cell r="H37">
            <v>10000</v>
          </cell>
          <cell r="I37">
            <v>10000</v>
          </cell>
          <cell r="J37">
            <v>36000</v>
          </cell>
          <cell r="K37">
            <v>70000</v>
          </cell>
        </row>
        <row r="38">
          <cell r="C38" t="str">
            <v>LJ63-18318A</v>
          </cell>
          <cell r="D38">
            <v>0</v>
          </cell>
          <cell r="E38">
            <v>0</v>
          </cell>
          <cell r="F38">
            <v>0</v>
          </cell>
          <cell r="G38">
            <v>10000</v>
          </cell>
          <cell r="H38">
            <v>10000</v>
          </cell>
          <cell r="I38">
            <v>10000</v>
          </cell>
          <cell r="J38">
            <v>30000</v>
          </cell>
          <cell r="K38">
            <v>70000</v>
          </cell>
        </row>
        <row r="39">
          <cell r="C39" t="str">
            <v>LJ63-18798A</v>
          </cell>
          <cell r="D39">
            <v>15000</v>
          </cell>
          <cell r="E39">
            <v>0</v>
          </cell>
          <cell r="F39">
            <v>0</v>
          </cell>
          <cell r="G39">
            <v>20000</v>
          </cell>
          <cell r="H39">
            <v>20000</v>
          </cell>
          <cell r="I39">
            <v>20000</v>
          </cell>
          <cell r="J39">
            <v>75000</v>
          </cell>
          <cell r="K39">
            <v>140000</v>
          </cell>
        </row>
        <row r="40">
          <cell r="C40" t="str">
            <v>LJ63-19412A</v>
          </cell>
          <cell r="D40">
            <v>10000</v>
          </cell>
          <cell r="E40">
            <v>0</v>
          </cell>
          <cell r="F40">
            <v>10000</v>
          </cell>
          <cell r="G40">
            <v>10000</v>
          </cell>
          <cell r="H40">
            <v>10000</v>
          </cell>
          <cell r="I40">
            <v>10000</v>
          </cell>
          <cell r="J40">
            <v>60000</v>
          </cell>
          <cell r="K40">
            <v>70000</v>
          </cell>
        </row>
        <row r="41">
          <cell r="C41" t="str">
            <v>LJ63-19411A</v>
          </cell>
          <cell r="D41">
            <v>10000</v>
          </cell>
          <cell r="E41">
            <v>10000</v>
          </cell>
          <cell r="F41">
            <v>10000</v>
          </cell>
          <cell r="G41">
            <v>10000</v>
          </cell>
          <cell r="H41">
            <v>10000</v>
          </cell>
          <cell r="I41">
            <v>10000</v>
          </cell>
          <cell r="J41">
            <v>60000</v>
          </cell>
          <cell r="K41">
            <v>70000</v>
          </cell>
        </row>
        <row r="42">
          <cell r="C42" t="str">
            <v>LJ63-19533A</v>
          </cell>
          <cell r="D42">
            <v>10000</v>
          </cell>
          <cell r="E42">
            <v>0</v>
          </cell>
          <cell r="F42">
            <v>10000</v>
          </cell>
          <cell r="G42">
            <v>10000</v>
          </cell>
          <cell r="H42">
            <v>10000</v>
          </cell>
          <cell r="I42">
            <v>10000</v>
          </cell>
          <cell r="J42">
            <v>55000</v>
          </cell>
          <cell r="K42">
            <v>70000</v>
          </cell>
        </row>
        <row r="43">
          <cell r="C43" t="str">
            <v>LJ63-19595A</v>
          </cell>
          <cell r="D43">
            <v>10000</v>
          </cell>
          <cell r="E43">
            <v>0</v>
          </cell>
          <cell r="F43">
            <v>10000</v>
          </cell>
          <cell r="G43">
            <v>10000</v>
          </cell>
          <cell r="H43">
            <v>10000</v>
          </cell>
          <cell r="I43">
            <v>10000</v>
          </cell>
          <cell r="J43">
            <v>57000</v>
          </cell>
          <cell r="K43">
            <v>70000</v>
          </cell>
        </row>
        <row r="44">
          <cell r="C44" t="str">
            <v>LJ63-19533B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</row>
        <row r="45">
          <cell r="C45" t="str">
            <v>LJ63-17513A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</row>
        <row r="46">
          <cell r="C46" t="str">
            <v>LJ63-18656A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</row>
        <row r="47">
          <cell r="C47" t="str">
            <v>LJ63-16362A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</row>
        <row r="48">
          <cell r="C48" t="str">
            <v>LJ63-16436A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</row>
        <row r="49">
          <cell r="C49" t="str">
            <v>LJ63-16343A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</row>
        <row r="50">
          <cell r="C50" t="str">
            <v>LJ63-18665A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</row>
        <row r="51">
          <cell r="C51" t="str">
            <v>LJ63-18662A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</row>
        <row r="52">
          <cell r="C52" t="str">
            <v>LJ63-18666B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</row>
        <row r="53">
          <cell r="C53" t="str">
            <v>LJ63-19215B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</row>
        <row r="54">
          <cell r="C54" t="str">
            <v>LJ63-18667A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</row>
        <row r="55">
          <cell r="C55" t="str">
            <v>LJ63-18663A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</row>
        <row r="56">
          <cell r="C56" t="str">
            <v>LJ63-16787B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</row>
        <row r="57">
          <cell r="C57" t="str">
            <v>LJ63-16595B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</row>
        <row r="58">
          <cell r="C58" t="str">
            <v>LJ63-16597A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</row>
        <row r="59">
          <cell r="C59" t="str">
            <v>LJ63-16706A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</row>
        <row r="60">
          <cell r="C60" t="str">
            <v>LJ63-16707A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</row>
        <row r="61">
          <cell r="C61" t="str">
            <v>LJ63-16787A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</row>
        <row r="62">
          <cell r="C62" t="str">
            <v>LJ63-17308A</v>
          </cell>
          <cell r="D62">
            <v>15000</v>
          </cell>
          <cell r="E62">
            <v>12000</v>
          </cell>
          <cell r="F62">
            <v>15000</v>
          </cell>
          <cell r="G62">
            <v>12000</v>
          </cell>
          <cell r="H62">
            <v>12000</v>
          </cell>
          <cell r="I62">
            <v>6000</v>
          </cell>
          <cell r="J62">
            <v>87000</v>
          </cell>
          <cell r="K62">
            <v>0</v>
          </cell>
        </row>
        <row r="63">
          <cell r="C63" t="str">
            <v>LJ63-17312A</v>
          </cell>
          <cell r="D63">
            <v>12000</v>
          </cell>
          <cell r="E63">
            <v>12000</v>
          </cell>
          <cell r="F63">
            <v>12000</v>
          </cell>
          <cell r="G63">
            <v>12000</v>
          </cell>
          <cell r="H63">
            <v>12000</v>
          </cell>
          <cell r="I63">
            <v>12000</v>
          </cell>
          <cell r="J63">
            <v>72000</v>
          </cell>
          <cell r="K63">
            <v>6000</v>
          </cell>
        </row>
        <row r="64">
          <cell r="C64" t="str">
            <v>LJ63-17350A</v>
          </cell>
          <cell r="D64">
            <v>10500</v>
          </cell>
          <cell r="E64">
            <v>10500</v>
          </cell>
          <cell r="F64">
            <v>10500</v>
          </cell>
          <cell r="G64">
            <v>10500</v>
          </cell>
          <cell r="H64">
            <v>10500</v>
          </cell>
          <cell r="I64">
            <v>10500</v>
          </cell>
          <cell r="J64">
            <v>77000</v>
          </cell>
          <cell r="K64">
            <v>38500</v>
          </cell>
        </row>
        <row r="65">
          <cell r="C65" t="str">
            <v>LJ63-17543A</v>
          </cell>
          <cell r="D65">
            <v>10125</v>
          </cell>
          <cell r="E65">
            <v>13000</v>
          </cell>
          <cell r="F65">
            <v>10000</v>
          </cell>
          <cell r="G65">
            <v>10000</v>
          </cell>
          <cell r="H65">
            <v>10000</v>
          </cell>
          <cell r="I65">
            <v>10000</v>
          </cell>
          <cell r="J65">
            <v>72125</v>
          </cell>
          <cell r="K65">
            <v>49000</v>
          </cell>
        </row>
        <row r="66">
          <cell r="C66" t="str">
            <v>LJ63-17834D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</row>
        <row r="67">
          <cell r="C67" t="str">
            <v>LJ63-17834B</v>
          </cell>
          <cell r="D67">
            <v>10000</v>
          </cell>
          <cell r="E67">
            <v>10000</v>
          </cell>
          <cell r="F67">
            <v>13000</v>
          </cell>
          <cell r="G67">
            <v>10000</v>
          </cell>
          <cell r="H67">
            <v>10000</v>
          </cell>
          <cell r="I67">
            <v>10000</v>
          </cell>
          <cell r="J67">
            <v>71000</v>
          </cell>
          <cell r="K67">
            <v>38000</v>
          </cell>
        </row>
        <row r="68">
          <cell r="C68" t="str">
            <v>LJ63-17348A</v>
          </cell>
          <cell r="D68">
            <v>27000</v>
          </cell>
          <cell r="E68">
            <v>21000</v>
          </cell>
          <cell r="F68">
            <v>27000</v>
          </cell>
          <cell r="G68">
            <v>27000</v>
          </cell>
          <cell r="H68">
            <v>27000</v>
          </cell>
          <cell r="I68">
            <v>39000</v>
          </cell>
          <cell r="J68">
            <v>168000</v>
          </cell>
          <cell r="K68">
            <v>182000</v>
          </cell>
        </row>
        <row r="69">
          <cell r="C69" t="str">
            <v>LJ63-17451A</v>
          </cell>
          <cell r="D69">
            <v>15000</v>
          </cell>
          <cell r="E69">
            <v>12000</v>
          </cell>
          <cell r="F69">
            <v>12000</v>
          </cell>
          <cell r="G69">
            <v>12000</v>
          </cell>
          <cell r="H69">
            <v>9000</v>
          </cell>
          <cell r="I69">
            <v>9000</v>
          </cell>
          <cell r="J69">
            <v>90000</v>
          </cell>
          <cell r="K69">
            <v>36000</v>
          </cell>
        </row>
        <row r="70">
          <cell r="C70" t="str">
            <v>LJ63-17304A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</row>
        <row r="71">
          <cell r="C71" t="str">
            <v>LJ63-17310A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</row>
        <row r="72">
          <cell r="C72" t="str">
            <v>LJ63-17315A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</row>
        <row r="73">
          <cell r="C73" t="str">
            <v>LJ63-17347A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</row>
        <row r="74">
          <cell r="C74" t="str">
            <v>LJ63-17433A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</row>
        <row r="75">
          <cell r="C75" t="str">
            <v>LJ63-17830A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</row>
        <row r="76">
          <cell r="C76" t="str">
            <v>LJ63-18021A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10500</v>
          </cell>
          <cell r="J76">
            <v>10500</v>
          </cell>
          <cell r="K76">
            <v>59500</v>
          </cell>
        </row>
        <row r="77">
          <cell r="C77" t="str">
            <v>LJ63-18013A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10500</v>
          </cell>
          <cell r="J77">
            <v>10500</v>
          </cell>
          <cell r="K77">
            <v>59500</v>
          </cell>
        </row>
        <row r="78">
          <cell r="C78" t="str">
            <v>LJ63-18020A</v>
          </cell>
          <cell r="D78">
            <v>0</v>
          </cell>
          <cell r="E78">
            <v>0</v>
          </cell>
          <cell r="F78">
            <v>0</v>
          </cell>
          <cell r="G78">
            <v>15000</v>
          </cell>
          <cell r="H78">
            <v>15000</v>
          </cell>
          <cell r="I78">
            <v>15000</v>
          </cell>
          <cell r="J78">
            <v>45000</v>
          </cell>
          <cell r="K78">
            <v>81000</v>
          </cell>
        </row>
        <row r="79">
          <cell r="C79" t="str">
            <v>LJ63-18022A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12000</v>
          </cell>
          <cell r="J79">
            <v>12000</v>
          </cell>
          <cell r="K79">
            <v>60000</v>
          </cell>
        </row>
        <row r="80">
          <cell r="C80" t="str">
            <v>LJ63-16033A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</row>
        <row r="81">
          <cell r="C81" t="str">
            <v>LJ63-16036A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</row>
        <row r="82">
          <cell r="C82" t="str">
            <v>LJ63-16037A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</row>
        <row r="83">
          <cell r="C83" t="str">
            <v>LJ63-16083A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</row>
        <row r="84">
          <cell r="C84" t="str">
            <v>LJ63-16152A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</row>
        <row r="85">
          <cell r="C85" t="str">
            <v>LJ63-18648A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</row>
        <row r="86">
          <cell r="C86" t="str">
            <v>LJ63-18644A</v>
          </cell>
          <cell r="D86">
            <v>12000</v>
          </cell>
          <cell r="E86">
            <v>12000</v>
          </cell>
          <cell r="F86">
            <v>15000</v>
          </cell>
          <cell r="G86">
            <v>15000</v>
          </cell>
          <cell r="H86">
            <v>15000</v>
          </cell>
          <cell r="I86">
            <v>15000</v>
          </cell>
          <cell r="J86">
            <v>99000</v>
          </cell>
          <cell r="K86">
            <v>84000</v>
          </cell>
        </row>
        <row r="87">
          <cell r="C87" t="str">
            <v>LJ63-18631A</v>
          </cell>
          <cell r="D87">
            <v>36000</v>
          </cell>
          <cell r="E87">
            <v>30000</v>
          </cell>
          <cell r="F87">
            <v>33000</v>
          </cell>
          <cell r="G87">
            <v>33000</v>
          </cell>
          <cell r="H87">
            <v>33000</v>
          </cell>
          <cell r="I87">
            <v>33000</v>
          </cell>
          <cell r="J87">
            <v>219000</v>
          </cell>
          <cell r="K87">
            <v>210000</v>
          </cell>
        </row>
        <row r="88">
          <cell r="C88" t="str">
            <v>LJ63-17642A</v>
          </cell>
          <cell r="D88">
            <v>15000</v>
          </cell>
          <cell r="E88">
            <v>15000</v>
          </cell>
          <cell r="F88">
            <v>15000</v>
          </cell>
          <cell r="G88">
            <v>15000</v>
          </cell>
          <cell r="H88">
            <v>15000</v>
          </cell>
          <cell r="I88">
            <v>15000</v>
          </cell>
          <cell r="J88">
            <v>102000</v>
          </cell>
          <cell r="K88">
            <v>84000</v>
          </cell>
        </row>
        <row r="89">
          <cell r="C89" t="str">
            <v>LJ63-18648B</v>
          </cell>
          <cell r="D89">
            <v>12000</v>
          </cell>
          <cell r="E89">
            <v>12000</v>
          </cell>
          <cell r="F89">
            <v>12000</v>
          </cell>
          <cell r="G89">
            <v>12000</v>
          </cell>
          <cell r="H89">
            <v>12000</v>
          </cell>
          <cell r="I89">
            <v>12000</v>
          </cell>
          <cell r="J89">
            <v>81000</v>
          </cell>
          <cell r="K89">
            <v>63000</v>
          </cell>
        </row>
        <row r="90">
          <cell r="C90" t="str">
            <v>LJ63-18649A</v>
          </cell>
          <cell r="D90">
            <v>18000</v>
          </cell>
          <cell r="E90">
            <v>0</v>
          </cell>
          <cell r="F90">
            <v>15000</v>
          </cell>
          <cell r="G90">
            <v>15000</v>
          </cell>
          <cell r="H90">
            <v>15000</v>
          </cell>
          <cell r="I90">
            <v>15000</v>
          </cell>
          <cell r="J90">
            <v>90000</v>
          </cell>
          <cell r="K90">
            <v>105000</v>
          </cell>
        </row>
        <row r="91">
          <cell r="C91" t="str">
            <v>LJ63-15776B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</row>
        <row r="92">
          <cell r="C92" t="str">
            <v>LJ63-19078A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</row>
        <row r="93">
          <cell r="C93" t="str">
            <v>LJ63-18946A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9000</v>
          </cell>
        </row>
        <row r="94">
          <cell r="C94" t="str">
            <v>LJ63-18947A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18000</v>
          </cell>
        </row>
        <row r="95">
          <cell r="C95" t="str">
            <v>LJ63-18948A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17500</v>
          </cell>
        </row>
        <row r="96">
          <cell r="C96" t="str">
            <v>LJ63-18950A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11000</v>
          </cell>
        </row>
        <row r="97">
          <cell r="C97" t="str">
            <v>LJ63-18951A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18000</v>
          </cell>
        </row>
        <row r="98">
          <cell r="C98" t="str">
            <v>LJ63-17602A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</row>
        <row r="99">
          <cell r="C99" t="str">
            <v>LJ63-17609A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</row>
        <row r="100">
          <cell r="C100" t="str">
            <v>LJ63-17617A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</row>
        <row r="101">
          <cell r="C101" t="str">
            <v>LJ63-17630A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</row>
        <row r="102">
          <cell r="C102" t="str">
            <v>LJ63-17631A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</row>
        <row r="103">
          <cell r="C103" t="str">
            <v>LJ63-17616A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</row>
        <row r="104">
          <cell r="C104" t="str">
            <v>LJ63-16172A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</row>
        <row r="105">
          <cell r="C105" t="str">
            <v>LJ63-16264A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</row>
        <row r="106">
          <cell r="C106" t="str">
            <v>LJ63-15125B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</row>
        <row r="107">
          <cell r="C107" t="str">
            <v>LJ63-15126A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</row>
        <row r="108">
          <cell r="C108" t="str">
            <v>LJ63-15128A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</row>
        <row r="109">
          <cell r="C109" t="str">
            <v>LJ63-15456A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</row>
        <row r="110">
          <cell r="C110" t="str">
            <v>LJ63-15458A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</row>
        <row r="111">
          <cell r="C111" t="str">
            <v>LJ63-15460A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</row>
        <row r="112">
          <cell r="C112" t="str">
            <v>LJ63-15487A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</row>
        <row r="113">
          <cell r="C113" t="str">
            <v>LJ63-18531A</v>
          </cell>
          <cell r="D113">
            <v>35000</v>
          </cell>
          <cell r="E113">
            <v>34500</v>
          </cell>
          <cell r="F113">
            <v>34500</v>
          </cell>
          <cell r="G113">
            <v>34500</v>
          </cell>
          <cell r="H113">
            <v>34500</v>
          </cell>
          <cell r="I113">
            <v>34500</v>
          </cell>
          <cell r="J113">
            <v>232000</v>
          </cell>
          <cell r="K113">
            <v>294000</v>
          </cell>
        </row>
        <row r="114">
          <cell r="C114" t="str">
            <v>LJ63-18964A</v>
          </cell>
          <cell r="D114">
            <v>9000</v>
          </cell>
          <cell r="E114">
            <v>9000</v>
          </cell>
          <cell r="F114">
            <v>9000</v>
          </cell>
          <cell r="G114">
            <v>9000</v>
          </cell>
          <cell r="H114">
            <v>9000</v>
          </cell>
          <cell r="I114">
            <v>9000</v>
          </cell>
          <cell r="J114">
            <v>63000</v>
          </cell>
          <cell r="K114">
            <v>126000</v>
          </cell>
        </row>
        <row r="115">
          <cell r="C115" t="str">
            <v>LJ63-18607A</v>
          </cell>
          <cell r="D115">
            <v>12000</v>
          </cell>
          <cell r="E115">
            <v>12000</v>
          </cell>
          <cell r="F115">
            <v>48000</v>
          </cell>
          <cell r="G115">
            <v>48000</v>
          </cell>
          <cell r="H115">
            <v>48000</v>
          </cell>
          <cell r="I115">
            <v>48000</v>
          </cell>
          <cell r="J115">
            <v>216000</v>
          </cell>
          <cell r="K115">
            <v>267000</v>
          </cell>
        </row>
        <row r="116">
          <cell r="C116" t="str">
            <v>LJ63-18525A</v>
          </cell>
          <cell r="D116">
            <v>12000</v>
          </cell>
          <cell r="E116">
            <v>9000</v>
          </cell>
          <cell r="F116">
            <v>12000</v>
          </cell>
          <cell r="G116">
            <v>9000</v>
          </cell>
          <cell r="H116">
            <v>12000</v>
          </cell>
          <cell r="I116">
            <v>12000</v>
          </cell>
          <cell r="J116">
            <v>75000</v>
          </cell>
          <cell r="K116">
            <v>126000</v>
          </cell>
        </row>
        <row r="117">
          <cell r="C117" t="str">
            <v>LJ63-18690A</v>
          </cell>
          <cell r="D117">
            <v>24000</v>
          </cell>
          <cell r="E117">
            <v>33000</v>
          </cell>
          <cell r="F117">
            <v>33000</v>
          </cell>
          <cell r="G117">
            <v>33000</v>
          </cell>
          <cell r="H117">
            <v>33000</v>
          </cell>
          <cell r="I117">
            <v>33000</v>
          </cell>
          <cell r="J117">
            <v>197943</v>
          </cell>
          <cell r="K117">
            <v>294000</v>
          </cell>
        </row>
        <row r="118">
          <cell r="C118" t="str">
            <v>LJ63-19074A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</row>
        <row r="119">
          <cell r="C119" t="str">
            <v>LJ63-19077A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</row>
        <row r="120">
          <cell r="C120" t="str">
            <v>LJ63-18933A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</row>
        <row r="121">
          <cell r="C121" t="str">
            <v>LJ63-19076B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</row>
        <row r="122">
          <cell r="C122" t="str">
            <v>LJ63-19285A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</row>
        <row r="123">
          <cell r="C123" t="str">
            <v>LJ63-19285B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</row>
        <row r="124">
          <cell r="C124" t="str">
            <v>LJ63-19391A v1</v>
          </cell>
          <cell r="D124">
            <v>12000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12000</v>
          </cell>
          <cell r="K124">
            <v>3000</v>
          </cell>
        </row>
        <row r="125">
          <cell r="C125" t="str">
            <v>LJ63-19391A v3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</row>
        <row r="126">
          <cell r="C126" t="str">
            <v>LJ63-19384A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10500</v>
          </cell>
          <cell r="J126">
            <v>10500</v>
          </cell>
          <cell r="K126">
            <v>84000</v>
          </cell>
        </row>
        <row r="127">
          <cell r="C127" t="str">
            <v>LJ63-19383A</v>
          </cell>
          <cell r="D127">
            <v>0</v>
          </cell>
          <cell r="E127">
            <v>0</v>
          </cell>
          <cell r="F127">
            <v>0</v>
          </cell>
          <cell r="G127">
            <v>9000</v>
          </cell>
          <cell r="H127">
            <v>0</v>
          </cell>
          <cell r="I127">
            <v>0</v>
          </cell>
          <cell r="J127">
            <v>9000</v>
          </cell>
          <cell r="K127">
            <v>0</v>
          </cell>
        </row>
        <row r="128">
          <cell r="C128" t="str">
            <v>LJ63-19381A</v>
          </cell>
          <cell r="D128">
            <v>0</v>
          </cell>
          <cell r="E128">
            <v>0</v>
          </cell>
          <cell r="F128">
            <v>0</v>
          </cell>
          <cell r="G128">
            <v>7800</v>
          </cell>
          <cell r="H128">
            <v>9000</v>
          </cell>
          <cell r="I128">
            <v>9000</v>
          </cell>
          <cell r="J128">
            <v>25800</v>
          </cell>
          <cell r="K128">
            <v>50000</v>
          </cell>
        </row>
        <row r="129">
          <cell r="C129" t="str">
            <v>LJ63-19510A</v>
          </cell>
          <cell r="D129">
            <v>0</v>
          </cell>
          <cell r="E129">
            <v>0</v>
          </cell>
          <cell r="F129">
            <v>0</v>
          </cell>
          <cell r="G129">
            <v>9000</v>
          </cell>
          <cell r="H129">
            <v>0</v>
          </cell>
          <cell r="I129">
            <v>0</v>
          </cell>
          <cell r="J129">
            <v>9000</v>
          </cell>
          <cell r="K129">
            <v>0</v>
          </cell>
        </row>
        <row r="130">
          <cell r="C130" t="str">
            <v>LJ63-19385A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</row>
        <row r="131">
          <cell r="C131" t="str">
            <v>LJ63-19387A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</row>
        <row r="132">
          <cell r="C132" t="str">
            <v>LJ63-19511A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</row>
        <row r="133">
          <cell r="C133" t="str">
            <v>LJ63-18632A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</row>
        <row r="134">
          <cell r="C134" t="str">
            <v>LJ63-18638A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</row>
        <row r="135">
          <cell r="C135" t="str">
            <v>LJ63-18905B</v>
          </cell>
          <cell r="D135">
            <v>24000</v>
          </cell>
          <cell r="E135">
            <v>24000</v>
          </cell>
          <cell r="F135">
            <v>24000</v>
          </cell>
          <cell r="G135">
            <v>24000</v>
          </cell>
          <cell r="H135">
            <v>24000</v>
          </cell>
          <cell r="I135">
            <v>24000</v>
          </cell>
          <cell r="J135">
            <v>159000</v>
          </cell>
          <cell r="K135">
            <v>147000</v>
          </cell>
        </row>
        <row r="136">
          <cell r="C136" t="str">
            <v>LJ63-19385B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</row>
        <row r="137">
          <cell r="C137" t="str">
            <v>LJ63-19617A</v>
          </cell>
          <cell r="D137">
            <v>0</v>
          </cell>
          <cell r="E137">
            <v>0</v>
          </cell>
          <cell r="F137">
            <v>12000</v>
          </cell>
          <cell r="G137">
            <v>12000</v>
          </cell>
          <cell r="H137">
            <v>12000</v>
          </cell>
          <cell r="I137">
            <v>12000</v>
          </cell>
          <cell r="J137">
            <v>48000</v>
          </cell>
          <cell r="K137">
            <v>84000</v>
          </cell>
        </row>
        <row r="138">
          <cell r="C138" t="str">
            <v>LJ63-19692A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9000</v>
          </cell>
          <cell r="I138">
            <v>9000</v>
          </cell>
          <cell r="J138">
            <v>18000</v>
          </cell>
          <cell r="K138">
            <v>45000</v>
          </cell>
        </row>
        <row r="139">
          <cell r="C139" t="str">
            <v>LJ63-19694A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9000</v>
          </cell>
          <cell r="I139">
            <v>9000</v>
          </cell>
          <cell r="J139">
            <v>18000</v>
          </cell>
          <cell r="K139">
            <v>51000</v>
          </cell>
        </row>
        <row r="140">
          <cell r="C140" t="str">
            <v>LJ63-19615A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21000</v>
          </cell>
        </row>
        <row r="141">
          <cell r="C141" t="str">
            <v>LJ63-19616A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27000</v>
          </cell>
        </row>
        <row r="142">
          <cell r="C142" t="str">
            <v>LJ63-19618A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19800</v>
          </cell>
        </row>
        <row r="143">
          <cell r="C143" t="str">
            <v>LJ63-18905E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</row>
        <row r="144">
          <cell r="C144" t="str">
            <v>LJ63-18609A</v>
          </cell>
          <cell r="D144">
            <v>0</v>
          </cell>
          <cell r="E144">
            <v>0</v>
          </cell>
          <cell r="F144">
            <v>36000</v>
          </cell>
          <cell r="G144">
            <v>36000</v>
          </cell>
          <cell r="H144">
            <v>36000</v>
          </cell>
          <cell r="I144">
            <v>36000</v>
          </cell>
          <cell r="J144">
            <v>144000</v>
          </cell>
          <cell r="K144">
            <v>147000</v>
          </cell>
        </row>
      </sheetData>
      <sheetData sheetId="165"/>
      <sheetData sheetId="166">
        <row r="1">
          <cell r="A1" t="str">
            <v>Shinsung /신성</v>
          </cell>
          <cell r="B1">
            <v>44076</v>
          </cell>
          <cell r="C1">
            <v>44077</v>
          </cell>
          <cell r="D1">
            <v>44078</v>
          </cell>
          <cell r="E1">
            <v>44079</v>
          </cell>
          <cell r="F1">
            <v>44080</v>
          </cell>
        </row>
        <row r="2">
          <cell r="A2" t="str">
            <v>LJ63-16147A</v>
          </cell>
          <cell r="B2">
            <v>0</v>
          </cell>
          <cell r="C2">
            <v>0</v>
          </cell>
          <cell r="D2">
            <v>11500</v>
          </cell>
          <cell r="E2">
            <v>0</v>
          </cell>
          <cell r="F2">
            <v>0</v>
          </cell>
        </row>
        <row r="3">
          <cell r="A3" t="str">
            <v>LJ63-18680A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</row>
        <row r="4">
          <cell r="A4" t="str">
            <v>LJ63-16286A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</row>
        <row r="5">
          <cell r="A5" t="str">
            <v>LJ63-16146A</v>
          </cell>
          <cell r="B5">
            <v>3100</v>
          </cell>
          <cell r="C5">
            <v>3100</v>
          </cell>
          <cell r="D5">
            <v>3100</v>
          </cell>
          <cell r="E5">
            <v>3100</v>
          </cell>
          <cell r="F5">
            <v>3100</v>
          </cell>
        </row>
        <row r="6">
          <cell r="A6" t="str">
            <v>LJ63-16385A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</row>
        <row r="7">
          <cell r="A7" t="str">
            <v>LJ63-18679A</v>
          </cell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A8" t="str">
            <v>LJ63-16386A</v>
          </cell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A9" t="str">
            <v>LJ63-18024A</v>
          </cell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A10" t="str">
            <v>LJ63-18675A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A11" t="str">
            <v>LJ63-17935A</v>
          </cell>
          <cell r="B11">
            <v>15000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A12" t="str">
            <v>LJ63-17813A</v>
          </cell>
          <cell r="B12">
            <v>11500</v>
          </cell>
          <cell r="C12">
            <v>11500</v>
          </cell>
          <cell r="D12">
            <v>11500</v>
          </cell>
          <cell r="E12">
            <v>23000</v>
          </cell>
          <cell r="F12">
            <v>11500</v>
          </cell>
        </row>
        <row r="13">
          <cell r="A13" t="str">
            <v>LJ63-18674A</v>
          </cell>
          <cell r="B13">
            <v>16000</v>
          </cell>
          <cell r="C13">
            <v>16000</v>
          </cell>
          <cell r="D13">
            <v>16000</v>
          </cell>
          <cell r="E13">
            <v>9600</v>
          </cell>
          <cell r="F13">
            <v>3200</v>
          </cell>
        </row>
        <row r="14">
          <cell r="A14" t="str">
            <v>LJ63-17836A</v>
          </cell>
          <cell r="B14">
            <v>0</v>
          </cell>
          <cell r="C14">
            <v>15000</v>
          </cell>
          <cell r="D14">
            <v>15000</v>
          </cell>
          <cell r="E14">
            <v>15000</v>
          </cell>
          <cell r="F14">
            <v>15000</v>
          </cell>
        </row>
        <row r="15">
          <cell r="A15" t="str">
            <v>LJ63-19611A</v>
          </cell>
          <cell r="B15">
            <v>100000</v>
          </cell>
          <cell r="C15">
            <v>100000</v>
          </cell>
          <cell r="D15">
            <v>100000</v>
          </cell>
          <cell r="E15">
            <v>100000</v>
          </cell>
          <cell r="F15">
            <v>120000</v>
          </cell>
        </row>
        <row r="16">
          <cell r="A16" t="str">
            <v>LJ63-19609A</v>
          </cell>
          <cell r="B16">
            <v>112000</v>
          </cell>
          <cell r="C16">
            <v>128000</v>
          </cell>
          <cell r="D16">
            <v>128000</v>
          </cell>
          <cell r="E16">
            <v>96000</v>
          </cell>
          <cell r="F16">
            <v>128000</v>
          </cell>
        </row>
        <row r="17">
          <cell r="A17" t="str">
            <v>LJ63-19610A</v>
          </cell>
          <cell r="B17">
            <v>90000</v>
          </cell>
          <cell r="C17">
            <v>120000</v>
          </cell>
          <cell r="D17">
            <v>120000</v>
          </cell>
          <cell r="E17">
            <v>120000</v>
          </cell>
          <cell r="F17">
            <v>120000</v>
          </cell>
        </row>
        <row r="18">
          <cell r="A18" t="str">
            <v>LJ63-19668A</v>
          </cell>
          <cell r="B18">
            <v>30000</v>
          </cell>
          <cell r="C18">
            <v>90000</v>
          </cell>
          <cell r="D18">
            <v>90000</v>
          </cell>
          <cell r="E18">
            <v>90000</v>
          </cell>
          <cell r="F18">
            <v>90000</v>
          </cell>
        </row>
        <row r="19">
          <cell r="A19" t="str">
            <v>LJ63-19789A</v>
          </cell>
          <cell r="B19">
            <v>0</v>
          </cell>
          <cell r="C19">
            <v>90000</v>
          </cell>
          <cell r="D19">
            <v>90000</v>
          </cell>
          <cell r="E19">
            <v>90000</v>
          </cell>
          <cell r="F19">
            <v>90000</v>
          </cell>
        </row>
        <row r="20">
          <cell r="A20" t="str">
            <v>LJ63-19633A</v>
          </cell>
          <cell r="B20">
            <v>0</v>
          </cell>
          <cell r="C20">
            <v>90000</v>
          </cell>
          <cell r="D20">
            <v>90000</v>
          </cell>
          <cell r="E20">
            <v>90000</v>
          </cell>
          <cell r="F20">
            <v>90000</v>
          </cell>
        </row>
        <row r="21">
          <cell r="A21" t="str">
            <v>LJ63-19634A</v>
          </cell>
          <cell r="B21">
            <v>81000</v>
          </cell>
          <cell r="C21">
            <v>81000</v>
          </cell>
          <cell r="D21">
            <v>81000</v>
          </cell>
          <cell r="E21">
            <v>81000</v>
          </cell>
          <cell r="F21">
            <v>94500</v>
          </cell>
        </row>
        <row r="22">
          <cell r="A22" t="str">
            <v>LJ63-19682A</v>
          </cell>
          <cell r="B22">
            <v>15000</v>
          </cell>
          <cell r="C22">
            <v>42000</v>
          </cell>
          <cell r="D22">
            <v>45000</v>
          </cell>
          <cell r="E22">
            <v>45000</v>
          </cell>
          <cell r="F22">
            <v>60000</v>
          </cell>
        </row>
        <row r="23">
          <cell r="A23" t="str">
            <v>LJ63-19683A</v>
          </cell>
          <cell r="B23">
            <v>0</v>
          </cell>
          <cell r="C23">
            <v>40000</v>
          </cell>
          <cell r="D23">
            <v>45000</v>
          </cell>
          <cell r="E23">
            <v>45000</v>
          </cell>
          <cell r="F23">
            <v>60000</v>
          </cell>
        </row>
        <row r="24">
          <cell r="A24" t="str">
            <v>LJ63-19680A</v>
          </cell>
          <cell r="B24">
            <v>0</v>
          </cell>
          <cell r="C24">
            <v>42000</v>
          </cell>
          <cell r="D24">
            <v>45000</v>
          </cell>
          <cell r="E24">
            <v>45000</v>
          </cell>
          <cell r="F24">
            <v>60000</v>
          </cell>
        </row>
        <row r="25">
          <cell r="A25" t="str">
            <v>LJ63-19635A</v>
          </cell>
          <cell r="B25">
            <v>21000</v>
          </cell>
          <cell r="C25">
            <v>42000</v>
          </cell>
          <cell r="D25">
            <v>45000</v>
          </cell>
          <cell r="E25">
            <v>45000</v>
          </cell>
          <cell r="F25">
            <v>60000</v>
          </cell>
        </row>
      </sheetData>
      <sheetData sheetId="167"/>
      <sheetData sheetId="168"/>
      <sheetData sheetId="169">
        <row r="1">
          <cell r="D1">
            <v>44077</v>
          </cell>
          <cell r="E1">
            <v>44078</v>
          </cell>
          <cell r="F1">
            <v>44079</v>
          </cell>
          <cell r="G1">
            <v>44080</v>
          </cell>
          <cell r="H1" t="str">
            <v>W36</v>
          </cell>
          <cell r="I1">
            <v>44081</v>
          </cell>
          <cell r="J1">
            <v>44082</v>
          </cell>
          <cell r="K1">
            <v>44083</v>
          </cell>
          <cell r="L1">
            <v>44084</v>
          </cell>
          <cell r="M1">
            <v>44085</v>
          </cell>
          <cell r="N1">
            <v>44086</v>
          </cell>
          <cell r="O1">
            <v>44087</v>
          </cell>
          <cell r="P1" t="str">
            <v>W37</v>
          </cell>
          <cell r="Q1" t="str">
            <v>W38</v>
          </cell>
          <cell r="R1" t="str">
            <v>W39</v>
          </cell>
        </row>
        <row r="2">
          <cell r="C2" t="str">
            <v>LJ63-16462B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</row>
        <row r="3">
          <cell r="C3" t="str">
            <v>LJ63-16467B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</row>
        <row r="4">
          <cell r="C4" t="str">
            <v>LJ63-16500B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</row>
        <row r="5">
          <cell r="C5" t="str">
            <v>LJ63-16507A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</row>
        <row r="6">
          <cell r="C6" t="str">
            <v>LJ63-16465A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</row>
        <row r="7">
          <cell r="C7" t="str">
            <v>LJ63-16465B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</row>
        <row r="8">
          <cell r="C8" t="str">
            <v>LJ63-16462C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</row>
        <row r="9">
          <cell r="C9" t="str">
            <v>LJ63-16395B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26250</v>
          </cell>
          <cell r="R9">
            <v>34125</v>
          </cell>
        </row>
        <row r="10">
          <cell r="C10" t="str">
            <v>LJ63-16215A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</row>
        <row r="11">
          <cell r="C11" t="str">
            <v>LJ63-16232A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</row>
        <row r="12">
          <cell r="C12" t="str">
            <v>LJ63-16300A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21000</v>
          </cell>
          <cell r="R12">
            <v>9000</v>
          </cell>
        </row>
        <row r="13">
          <cell r="C13" t="str">
            <v>LJ63-16334A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</row>
        <row r="14">
          <cell r="C14" t="str">
            <v>LJ63-16344B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18500</v>
          </cell>
          <cell r="R14">
            <v>9000</v>
          </cell>
        </row>
        <row r="15">
          <cell r="C15" t="str">
            <v>LJ63-16317B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18900</v>
          </cell>
          <cell r="R15">
            <v>9000</v>
          </cell>
        </row>
        <row r="16">
          <cell r="C16" t="str">
            <v>LJ63-15999A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</row>
        <row r="17">
          <cell r="C17" t="str">
            <v>LJ63-16071A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</row>
        <row r="18">
          <cell r="C18" t="str">
            <v>LJ63-16157A</v>
          </cell>
          <cell r="D18">
            <v>9000</v>
          </cell>
          <cell r="E18">
            <v>0</v>
          </cell>
          <cell r="F18">
            <v>9000</v>
          </cell>
          <cell r="G18">
            <v>9000</v>
          </cell>
          <cell r="H18">
            <v>60000</v>
          </cell>
          <cell r="I18">
            <v>6000</v>
          </cell>
          <cell r="J18">
            <v>6000</v>
          </cell>
          <cell r="K18">
            <v>6000</v>
          </cell>
          <cell r="L18">
            <v>6000</v>
          </cell>
          <cell r="M18">
            <v>6000</v>
          </cell>
          <cell r="N18">
            <v>6000</v>
          </cell>
          <cell r="O18">
            <v>6000</v>
          </cell>
          <cell r="P18">
            <v>42000</v>
          </cell>
          <cell r="Q18">
            <v>42000</v>
          </cell>
          <cell r="R18">
            <v>42000</v>
          </cell>
        </row>
        <row r="19">
          <cell r="C19" t="str">
            <v>LJ63-16183A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</row>
        <row r="20">
          <cell r="C20" t="str">
            <v>LJ63-15095A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</row>
        <row r="21">
          <cell r="C21" t="str">
            <v>LJ63-15645A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6000</v>
          </cell>
          <cell r="J21">
            <v>0</v>
          </cell>
          <cell r="K21">
            <v>6000</v>
          </cell>
          <cell r="L21">
            <v>6000</v>
          </cell>
          <cell r="M21">
            <v>6000</v>
          </cell>
          <cell r="N21">
            <v>6000</v>
          </cell>
          <cell r="O21">
            <v>6000</v>
          </cell>
          <cell r="P21">
            <v>36000</v>
          </cell>
          <cell r="Q21">
            <v>42000</v>
          </cell>
          <cell r="R21">
            <v>24000</v>
          </cell>
        </row>
        <row r="22">
          <cell r="C22" t="str">
            <v>LJ63-16354A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</row>
        <row r="23">
          <cell r="C23" t="str">
            <v>LJ63-17016A</v>
          </cell>
          <cell r="D23">
            <v>6750</v>
          </cell>
          <cell r="E23">
            <v>3000</v>
          </cell>
          <cell r="F23">
            <v>6750</v>
          </cell>
          <cell r="G23">
            <v>6750</v>
          </cell>
          <cell r="H23">
            <v>43500</v>
          </cell>
          <cell r="I23">
            <v>6750</v>
          </cell>
          <cell r="J23">
            <v>6750</v>
          </cell>
          <cell r="K23">
            <v>6750</v>
          </cell>
          <cell r="L23">
            <v>6750</v>
          </cell>
          <cell r="M23">
            <v>6750</v>
          </cell>
          <cell r="N23">
            <v>6750</v>
          </cell>
          <cell r="O23">
            <v>6750</v>
          </cell>
          <cell r="P23">
            <v>47250</v>
          </cell>
          <cell r="Q23">
            <v>42000</v>
          </cell>
          <cell r="R23">
            <v>42000</v>
          </cell>
        </row>
        <row r="24">
          <cell r="C24" t="str">
            <v>LJ63-17015A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6000</v>
          </cell>
          <cell r="J24">
            <v>0</v>
          </cell>
          <cell r="K24">
            <v>0</v>
          </cell>
          <cell r="L24">
            <v>6000</v>
          </cell>
          <cell r="M24">
            <v>6000</v>
          </cell>
          <cell r="N24">
            <v>6000</v>
          </cell>
          <cell r="O24">
            <v>6000</v>
          </cell>
          <cell r="P24">
            <v>30000</v>
          </cell>
          <cell r="Q24">
            <v>42000</v>
          </cell>
          <cell r="R24">
            <v>27450</v>
          </cell>
        </row>
        <row r="25">
          <cell r="C25" t="str">
            <v>LJ63-18142A</v>
          </cell>
          <cell r="D25">
            <v>10000</v>
          </cell>
          <cell r="E25">
            <v>10000</v>
          </cell>
          <cell r="F25">
            <v>10000</v>
          </cell>
          <cell r="G25">
            <v>10000</v>
          </cell>
          <cell r="H25">
            <v>60000</v>
          </cell>
          <cell r="I25">
            <v>10000</v>
          </cell>
          <cell r="J25">
            <v>10000</v>
          </cell>
          <cell r="K25">
            <v>12500</v>
          </cell>
          <cell r="L25">
            <v>10000</v>
          </cell>
          <cell r="M25">
            <v>12500</v>
          </cell>
          <cell r="N25">
            <v>10000</v>
          </cell>
          <cell r="O25">
            <v>12500</v>
          </cell>
          <cell r="P25">
            <v>77500</v>
          </cell>
          <cell r="Q25">
            <v>70000</v>
          </cell>
          <cell r="R25">
            <v>70000</v>
          </cell>
        </row>
        <row r="26">
          <cell r="C26" t="str">
            <v>LJ63-19111A</v>
          </cell>
          <cell r="D26">
            <v>15000</v>
          </cell>
          <cell r="E26">
            <v>10000</v>
          </cell>
          <cell r="F26">
            <v>10000</v>
          </cell>
          <cell r="G26">
            <v>10000</v>
          </cell>
          <cell r="H26">
            <v>68000</v>
          </cell>
          <cell r="I26">
            <v>11000</v>
          </cell>
          <cell r="J26">
            <v>11000</v>
          </cell>
          <cell r="K26">
            <v>11000</v>
          </cell>
          <cell r="L26">
            <v>11000</v>
          </cell>
          <cell r="M26">
            <v>11000</v>
          </cell>
          <cell r="N26">
            <v>11000</v>
          </cell>
          <cell r="O26">
            <v>11000</v>
          </cell>
          <cell r="P26">
            <v>77000</v>
          </cell>
          <cell r="Q26">
            <v>70000</v>
          </cell>
          <cell r="R26">
            <v>70000</v>
          </cell>
        </row>
        <row r="27">
          <cell r="C27" t="str">
            <v>LJ63-18319A</v>
          </cell>
          <cell r="D27">
            <v>15000</v>
          </cell>
          <cell r="E27">
            <v>15000</v>
          </cell>
          <cell r="F27">
            <v>11000</v>
          </cell>
          <cell r="G27">
            <v>10000</v>
          </cell>
          <cell r="H27">
            <v>65000</v>
          </cell>
          <cell r="I27">
            <v>11000</v>
          </cell>
          <cell r="J27">
            <v>11000</v>
          </cell>
          <cell r="K27">
            <v>11000</v>
          </cell>
          <cell r="L27">
            <v>11000</v>
          </cell>
          <cell r="M27">
            <v>11000</v>
          </cell>
          <cell r="N27">
            <v>11000</v>
          </cell>
          <cell r="O27">
            <v>11000</v>
          </cell>
          <cell r="P27">
            <v>77000</v>
          </cell>
          <cell r="Q27">
            <v>70000</v>
          </cell>
          <cell r="R27">
            <v>70000</v>
          </cell>
        </row>
        <row r="28">
          <cell r="C28" t="str">
            <v>LJ63-18144A</v>
          </cell>
          <cell r="D28">
            <v>33000</v>
          </cell>
          <cell r="E28">
            <v>20000</v>
          </cell>
          <cell r="F28">
            <v>20000</v>
          </cell>
          <cell r="G28">
            <v>20000</v>
          </cell>
          <cell r="H28">
            <v>128000</v>
          </cell>
          <cell r="I28">
            <v>22000</v>
          </cell>
          <cell r="J28">
            <v>22000</v>
          </cell>
          <cell r="K28">
            <v>22000</v>
          </cell>
          <cell r="L28">
            <v>22000</v>
          </cell>
          <cell r="M28">
            <v>22000</v>
          </cell>
          <cell r="N28">
            <v>22000</v>
          </cell>
          <cell r="O28">
            <v>22000</v>
          </cell>
          <cell r="P28">
            <v>154000</v>
          </cell>
          <cell r="Q28">
            <v>130000</v>
          </cell>
          <cell r="R28">
            <v>130000</v>
          </cell>
        </row>
        <row r="29">
          <cell r="C29" t="str">
            <v>LJ63-19418A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</row>
        <row r="30">
          <cell r="C30" t="str">
            <v>LJ63-19417A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</row>
        <row r="31">
          <cell r="C31" t="str">
            <v>LJ63-19603A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</row>
        <row r="32">
          <cell r="C32" t="str">
            <v>LJ63-19534A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</row>
        <row r="33">
          <cell r="C33" t="str">
            <v>LJ63-19534B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</row>
        <row r="34">
          <cell r="C34" t="str">
            <v>LJ63-18800A</v>
          </cell>
          <cell r="D34">
            <v>10000</v>
          </cell>
          <cell r="E34">
            <v>10000</v>
          </cell>
          <cell r="F34">
            <v>10000</v>
          </cell>
          <cell r="G34">
            <v>10000</v>
          </cell>
          <cell r="H34">
            <v>70000</v>
          </cell>
          <cell r="I34">
            <v>12000</v>
          </cell>
          <cell r="J34">
            <v>12000</v>
          </cell>
          <cell r="K34">
            <v>12000</v>
          </cell>
          <cell r="L34">
            <v>12000</v>
          </cell>
          <cell r="M34">
            <v>10000</v>
          </cell>
          <cell r="N34">
            <v>10000</v>
          </cell>
          <cell r="O34">
            <v>10000</v>
          </cell>
          <cell r="P34">
            <v>78000</v>
          </cell>
          <cell r="Q34">
            <v>70000</v>
          </cell>
          <cell r="R34">
            <v>70000</v>
          </cell>
        </row>
        <row r="35">
          <cell r="C35" t="str">
            <v>LJ63-19416A</v>
          </cell>
          <cell r="D35">
            <v>11000</v>
          </cell>
          <cell r="E35">
            <v>10000</v>
          </cell>
          <cell r="F35">
            <v>10000</v>
          </cell>
          <cell r="G35">
            <v>10000</v>
          </cell>
          <cell r="H35">
            <v>62000</v>
          </cell>
          <cell r="I35">
            <v>12000</v>
          </cell>
          <cell r="J35">
            <v>12000</v>
          </cell>
          <cell r="K35">
            <v>12000</v>
          </cell>
          <cell r="L35">
            <v>12000</v>
          </cell>
          <cell r="M35">
            <v>10000</v>
          </cell>
          <cell r="N35">
            <v>10000</v>
          </cell>
          <cell r="O35">
            <v>10000</v>
          </cell>
          <cell r="P35">
            <v>78000</v>
          </cell>
          <cell r="Q35">
            <v>70000</v>
          </cell>
          <cell r="R35">
            <v>70000</v>
          </cell>
        </row>
        <row r="36">
          <cell r="C36" t="str">
            <v>LJ63-18145A</v>
          </cell>
          <cell r="D36">
            <v>10000</v>
          </cell>
          <cell r="E36">
            <v>0</v>
          </cell>
          <cell r="F36">
            <v>12500</v>
          </cell>
          <cell r="G36">
            <v>10000</v>
          </cell>
          <cell r="H36">
            <v>52500</v>
          </cell>
          <cell r="I36">
            <v>12500</v>
          </cell>
          <cell r="J36">
            <v>10000</v>
          </cell>
          <cell r="K36">
            <v>12500</v>
          </cell>
          <cell r="L36">
            <v>10000</v>
          </cell>
          <cell r="M36">
            <v>12500</v>
          </cell>
          <cell r="N36">
            <v>10000</v>
          </cell>
          <cell r="O36">
            <v>10000</v>
          </cell>
          <cell r="P36">
            <v>77500</v>
          </cell>
          <cell r="Q36">
            <v>70000</v>
          </cell>
          <cell r="R36">
            <v>70000</v>
          </cell>
        </row>
        <row r="37">
          <cell r="C37" t="str">
            <v>LJ63-19112A</v>
          </cell>
          <cell r="D37">
            <v>6000</v>
          </cell>
          <cell r="E37">
            <v>15000</v>
          </cell>
          <cell r="F37">
            <v>10000</v>
          </cell>
          <cell r="G37">
            <v>10000</v>
          </cell>
          <cell r="H37">
            <v>41000</v>
          </cell>
          <cell r="I37">
            <v>12500</v>
          </cell>
          <cell r="J37">
            <v>10000</v>
          </cell>
          <cell r="K37">
            <v>12500</v>
          </cell>
          <cell r="L37">
            <v>10000</v>
          </cell>
          <cell r="M37">
            <v>12500</v>
          </cell>
          <cell r="N37">
            <v>10000</v>
          </cell>
          <cell r="O37">
            <v>10000</v>
          </cell>
          <cell r="P37">
            <v>77500</v>
          </cell>
          <cell r="Q37">
            <v>70000</v>
          </cell>
          <cell r="R37">
            <v>70000</v>
          </cell>
        </row>
        <row r="38">
          <cell r="C38" t="str">
            <v>LJ63-18318A</v>
          </cell>
          <cell r="D38">
            <v>0</v>
          </cell>
          <cell r="E38">
            <v>10000</v>
          </cell>
          <cell r="F38">
            <v>10000</v>
          </cell>
          <cell r="G38">
            <v>10000</v>
          </cell>
          <cell r="H38">
            <v>30000</v>
          </cell>
          <cell r="I38">
            <v>12500</v>
          </cell>
          <cell r="J38">
            <v>10000</v>
          </cell>
          <cell r="K38">
            <v>12500</v>
          </cell>
          <cell r="L38">
            <v>10000</v>
          </cell>
          <cell r="M38">
            <v>12500</v>
          </cell>
          <cell r="N38">
            <v>10000</v>
          </cell>
          <cell r="O38">
            <v>10000</v>
          </cell>
          <cell r="P38">
            <v>77500</v>
          </cell>
          <cell r="Q38">
            <v>70000</v>
          </cell>
          <cell r="R38">
            <v>70000</v>
          </cell>
        </row>
        <row r="39">
          <cell r="C39" t="str">
            <v>LJ63-18798A</v>
          </cell>
          <cell r="D39">
            <v>30000</v>
          </cell>
          <cell r="E39">
            <v>35000</v>
          </cell>
          <cell r="F39">
            <v>25000</v>
          </cell>
          <cell r="G39">
            <v>25000</v>
          </cell>
          <cell r="H39">
            <v>130000</v>
          </cell>
          <cell r="I39">
            <v>22000</v>
          </cell>
          <cell r="J39">
            <v>22000</v>
          </cell>
          <cell r="K39">
            <v>22000</v>
          </cell>
          <cell r="L39">
            <v>22000</v>
          </cell>
          <cell r="M39">
            <v>22000</v>
          </cell>
          <cell r="N39">
            <v>22000</v>
          </cell>
          <cell r="O39">
            <v>22000</v>
          </cell>
          <cell r="P39">
            <v>154000</v>
          </cell>
          <cell r="Q39">
            <v>154000</v>
          </cell>
          <cell r="R39">
            <v>154000</v>
          </cell>
        </row>
        <row r="40">
          <cell r="C40" t="str">
            <v>LJ63-19412A</v>
          </cell>
          <cell r="D40">
            <v>10000</v>
          </cell>
          <cell r="E40">
            <v>10000</v>
          </cell>
          <cell r="F40">
            <v>10000</v>
          </cell>
          <cell r="G40">
            <v>10000</v>
          </cell>
          <cell r="H40">
            <v>60000</v>
          </cell>
          <cell r="I40">
            <v>10000</v>
          </cell>
          <cell r="J40">
            <v>10000</v>
          </cell>
          <cell r="K40">
            <v>10000</v>
          </cell>
          <cell r="L40">
            <v>10000</v>
          </cell>
          <cell r="M40">
            <v>10000</v>
          </cell>
          <cell r="N40">
            <v>10000</v>
          </cell>
          <cell r="O40">
            <v>10000</v>
          </cell>
          <cell r="P40">
            <v>70000</v>
          </cell>
          <cell r="Q40">
            <v>70000</v>
          </cell>
          <cell r="R40">
            <v>70000</v>
          </cell>
        </row>
        <row r="41">
          <cell r="C41" t="str">
            <v>LJ63-19411A</v>
          </cell>
          <cell r="D41">
            <v>15000</v>
          </cell>
          <cell r="E41">
            <v>15000</v>
          </cell>
          <cell r="F41">
            <v>10000</v>
          </cell>
          <cell r="G41">
            <v>10000</v>
          </cell>
          <cell r="H41">
            <v>70000</v>
          </cell>
          <cell r="I41">
            <v>10000</v>
          </cell>
          <cell r="J41">
            <v>10000</v>
          </cell>
          <cell r="K41">
            <v>10000</v>
          </cell>
          <cell r="L41">
            <v>10000</v>
          </cell>
          <cell r="M41">
            <v>10000</v>
          </cell>
          <cell r="N41">
            <v>10000</v>
          </cell>
          <cell r="O41">
            <v>10000</v>
          </cell>
          <cell r="P41">
            <v>70000</v>
          </cell>
          <cell r="Q41">
            <v>70000</v>
          </cell>
          <cell r="R41">
            <v>70000</v>
          </cell>
        </row>
        <row r="42">
          <cell r="C42" t="str">
            <v>LJ63-19533A</v>
          </cell>
          <cell r="D42">
            <v>15000</v>
          </cell>
          <cell r="E42">
            <v>15000</v>
          </cell>
          <cell r="F42">
            <v>11000</v>
          </cell>
          <cell r="G42">
            <v>11000</v>
          </cell>
          <cell r="H42">
            <v>72000</v>
          </cell>
          <cell r="I42">
            <v>10000</v>
          </cell>
          <cell r="J42">
            <v>10000</v>
          </cell>
          <cell r="K42">
            <v>10000</v>
          </cell>
          <cell r="L42">
            <v>10000</v>
          </cell>
          <cell r="M42">
            <v>10000</v>
          </cell>
          <cell r="N42">
            <v>10000</v>
          </cell>
          <cell r="O42">
            <v>10000</v>
          </cell>
          <cell r="P42">
            <v>70000</v>
          </cell>
          <cell r="Q42">
            <v>70000</v>
          </cell>
          <cell r="R42">
            <v>60000</v>
          </cell>
        </row>
        <row r="43">
          <cell r="C43" t="str">
            <v>LJ63-19595A</v>
          </cell>
          <cell r="D43">
            <v>15000</v>
          </cell>
          <cell r="E43">
            <v>15000</v>
          </cell>
          <cell r="F43">
            <v>10000</v>
          </cell>
          <cell r="G43">
            <v>10000</v>
          </cell>
          <cell r="H43">
            <v>72000</v>
          </cell>
          <cell r="I43">
            <v>10000</v>
          </cell>
          <cell r="J43">
            <v>10000</v>
          </cell>
          <cell r="K43">
            <v>10000</v>
          </cell>
          <cell r="L43">
            <v>10000</v>
          </cell>
          <cell r="M43">
            <v>10000</v>
          </cell>
          <cell r="N43">
            <v>10000</v>
          </cell>
          <cell r="O43">
            <v>10000</v>
          </cell>
          <cell r="P43">
            <v>70000</v>
          </cell>
          <cell r="Q43">
            <v>70000</v>
          </cell>
          <cell r="R43">
            <v>70000</v>
          </cell>
        </row>
        <row r="44">
          <cell r="C44" t="str">
            <v>LJ63-19533B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</row>
        <row r="45">
          <cell r="C45" t="str">
            <v>LJ63-17513A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12000</v>
          </cell>
        </row>
        <row r="46">
          <cell r="C46" t="str">
            <v>LJ63-18656A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400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12000</v>
          </cell>
        </row>
        <row r="47">
          <cell r="C47" t="str">
            <v>LJ63-16362A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3000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12000</v>
          </cell>
        </row>
        <row r="48">
          <cell r="C48" t="str">
            <v>LJ63-16436A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1000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12000</v>
          </cell>
        </row>
        <row r="49">
          <cell r="C49" t="str">
            <v>LJ63-16343A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1000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12000</v>
          </cell>
        </row>
        <row r="50">
          <cell r="C50" t="str">
            <v>LJ63-18665A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</row>
        <row r="51">
          <cell r="C51" t="str">
            <v>LJ63-18662A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</row>
        <row r="52">
          <cell r="C52" t="str">
            <v>LJ63-18666B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</row>
        <row r="53">
          <cell r="C53" t="str">
            <v>LJ63-19215B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</row>
        <row r="54">
          <cell r="C54" t="str">
            <v>LJ63-18667A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</row>
        <row r="55">
          <cell r="C55" t="str">
            <v>LJ63-18663A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</row>
        <row r="56">
          <cell r="C56" t="str">
            <v>LJ63-16787B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</row>
        <row r="57">
          <cell r="C57" t="str">
            <v>LJ63-16595B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</row>
        <row r="58">
          <cell r="C58" t="str">
            <v>LJ63-16597A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</row>
        <row r="59">
          <cell r="C59" t="str">
            <v>LJ63-16706A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</row>
        <row r="60">
          <cell r="C60" t="str">
            <v>LJ63-16707A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</row>
        <row r="61">
          <cell r="C61" t="str">
            <v>LJ63-16787A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</row>
        <row r="62">
          <cell r="C62" t="str">
            <v>LJ63-17308A</v>
          </cell>
          <cell r="D62">
            <v>15000</v>
          </cell>
          <cell r="E62">
            <v>12000</v>
          </cell>
          <cell r="F62">
            <v>12000</v>
          </cell>
          <cell r="G62">
            <v>12000</v>
          </cell>
          <cell r="H62">
            <v>93000</v>
          </cell>
          <cell r="I62">
            <v>12000</v>
          </cell>
          <cell r="J62">
            <v>12000</v>
          </cell>
          <cell r="K62">
            <v>12000</v>
          </cell>
          <cell r="L62">
            <v>12000</v>
          </cell>
          <cell r="M62">
            <v>12000</v>
          </cell>
          <cell r="N62">
            <v>0</v>
          </cell>
          <cell r="O62">
            <v>0</v>
          </cell>
          <cell r="P62">
            <v>60000</v>
          </cell>
          <cell r="Q62">
            <v>0</v>
          </cell>
          <cell r="R62">
            <v>0</v>
          </cell>
        </row>
        <row r="63">
          <cell r="C63" t="str">
            <v>LJ63-17312A</v>
          </cell>
          <cell r="D63">
            <v>12000</v>
          </cell>
          <cell r="E63">
            <v>0</v>
          </cell>
          <cell r="F63">
            <v>0</v>
          </cell>
          <cell r="G63">
            <v>12000</v>
          </cell>
          <cell r="H63">
            <v>48000</v>
          </cell>
          <cell r="I63">
            <v>12000</v>
          </cell>
          <cell r="J63">
            <v>12000</v>
          </cell>
          <cell r="K63">
            <v>12000</v>
          </cell>
          <cell r="L63">
            <v>12000</v>
          </cell>
          <cell r="M63">
            <v>12000</v>
          </cell>
          <cell r="N63">
            <v>0</v>
          </cell>
          <cell r="O63">
            <v>0</v>
          </cell>
          <cell r="P63">
            <v>60000</v>
          </cell>
          <cell r="Q63">
            <v>0</v>
          </cell>
          <cell r="R63">
            <v>0</v>
          </cell>
        </row>
        <row r="64">
          <cell r="C64" t="str">
            <v>LJ63-17350A</v>
          </cell>
          <cell r="D64">
            <v>10500</v>
          </cell>
          <cell r="E64">
            <v>0</v>
          </cell>
          <cell r="F64">
            <v>10500</v>
          </cell>
          <cell r="G64">
            <v>10500</v>
          </cell>
          <cell r="H64">
            <v>66500</v>
          </cell>
          <cell r="I64">
            <v>10500</v>
          </cell>
          <cell r="J64">
            <v>10500</v>
          </cell>
          <cell r="K64">
            <v>10500</v>
          </cell>
          <cell r="L64">
            <v>10500</v>
          </cell>
          <cell r="M64">
            <v>10500</v>
          </cell>
          <cell r="N64">
            <v>10500</v>
          </cell>
          <cell r="O64">
            <v>10500</v>
          </cell>
          <cell r="P64">
            <v>73500</v>
          </cell>
          <cell r="Q64">
            <v>0</v>
          </cell>
          <cell r="R64">
            <v>0</v>
          </cell>
        </row>
        <row r="65">
          <cell r="C65" t="str">
            <v>LJ63-17543A</v>
          </cell>
          <cell r="D65">
            <v>10000</v>
          </cell>
          <cell r="E65">
            <v>0</v>
          </cell>
          <cell r="F65">
            <v>12000</v>
          </cell>
          <cell r="G65">
            <v>12000</v>
          </cell>
          <cell r="H65">
            <v>66125</v>
          </cell>
          <cell r="I65">
            <v>12000</v>
          </cell>
          <cell r="J65">
            <v>12000</v>
          </cell>
          <cell r="K65">
            <v>12000</v>
          </cell>
          <cell r="L65">
            <v>12000</v>
          </cell>
          <cell r="M65">
            <v>12000</v>
          </cell>
          <cell r="N65">
            <v>12000</v>
          </cell>
          <cell r="O65">
            <v>0</v>
          </cell>
          <cell r="P65">
            <v>72000</v>
          </cell>
          <cell r="Q65">
            <v>0</v>
          </cell>
          <cell r="R65">
            <v>0</v>
          </cell>
        </row>
        <row r="66">
          <cell r="C66" t="str">
            <v>LJ63-17834D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</row>
        <row r="67">
          <cell r="C67" t="str">
            <v>LJ63-17834B</v>
          </cell>
          <cell r="D67">
            <v>13000</v>
          </cell>
          <cell r="E67">
            <v>0</v>
          </cell>
          <cell r="F67">
            <v>12000</v>
          </cell>
          <cell r="G67">
            <v>12000</v>
          </cell>
          <cell r="H67">
            <v>65000</v>
          </cell>
          <cell r="I67">
            <v>12000</v>
          </cell>
          <cell r="J67">
            <v>12000</v>
          </cell>
          <cell r="K67">
            <v>12000</v>
          </cell>
          <cell r="L67">
            <v>12000</v>
          </cell>
          <cell r="M67">
            <v>12000</v>
          </cell>
          <cell r="N67">
            <v>12000</v>
          </cell>
          <cell r="O67">
            <v>0</v>
          </cell>
          <cell r="P67">
            <v>72000</v>
          </cell>
          <cell r="Q67">
            <v>0</v>
          </cell>
          <cell r="R67">
            <v>0</v>
          </cell>
        </row>
        <row r="68">
          <cell r="C68" t="str">
            <v>LJ63-17348A</v>
          </cell>
          <cell r="D68">
            <v>27000</v>
          </cell>
          <cell r="E68">
            <v>12000</v>
          </cell>
          <cell r="F68">
            <v>27000</v>
          </cell>
          <cell r="G68">
            <v>39000</v>
          </cell>
          <cell r="H68">
            <v>153000</v>
          </cell>
          <cell r="I68">
            <v>39000</v>
          </cell>
          <cell r="J68">
            <v>39000</v>
          </cell>
          <cell r="K68">
            <v>39000</v>
          </cell>
          <cell r="L68">
            <v>39000</v>
          </cell>
          <cell r="M68">
            <v>39000</v>
          </cell>
          <cell r="N68">
            <v>39000</v>
          </cell>
          <cell r="O68">
            <v>27000</v>
          </cell>
          <cell r="P68">
            <v>261000</v>
          </cell>
          <cell r="Q68">
            <v>189000</v>
          </cell>
          <cell r="R68">
            <v>48000</v>
          </cell>
        </row>
        <row r="69">
          <cell r="C69" t="str">
            <v>LJ63-17451A</v>
          </cell>
          <cell r="D69">
            <v>12000</v>
          </cell>
          <cell r="E69">
            <v>0</v>
          </cell>
          <cell r="F69">
            <v>3000</v>
          </cell>
          <cell r="G69">
            <v>15000</v>
          </cell>
          <cell r="H69">
            <v>78000</v>
          </cell>
          <cell r="I69">
            <v>12000</v>
          </cell>
          <cell r="J69">
            <v>12000</v>
          </cell>
          <cell r="K69">
            <v>12000</v>
          </cell>
          <cell r="L69">
            <v>12000</v>
          </cell>
          <cell r="M69">
            <v>0</v>
          </cell>
          <cell r="N69">
            <v>0</v>
          </cell>
          <cell r="O69">
            <v>0</v>
          </cell>
          <cell r="P69">
            <v>48000</v>
          </cell>
          <cell r="Q69">
            <v>0</v>
          </cell>
          <cell r="R69">
            <v>0</v>
          </cell>
        </row>
        <row r="70">
          <cell r="C70" t="str">
            <v>LJ63-17304A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</row>
        <row r="71">
          <cell r="C71" t="str">
            <v>LJ63-17310A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</row>
        <row r="72">
          <cell r="C72" t="str">
            <v>LJ63-17315A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</row>
        <row r="73">
          <cell r="C73" t="str">
            <v>LJ63-17347A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</row>
        <row r="74">
          <cell r="C74" t="str">
            <v>LJ63-17433A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</row>
        <row r="75">
          <cell r="C75" t="str">
            <v>LJ63-17830A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</row>
        <row r="76">
          <cell r="C76" t="str">
            <v>LJ63-18021A</v>
          </cell>
          <cell r="D76">
            <v>0</v>
          </cell>
          <cell r="E76">
            <v>0</v>
          </cell>
          <cell r="F76">
            <v>0</v>
          </cell>
          <cell r="G76">
            <v>10500</v>
          </cell>
          <cell r="H76">
            <v>10500</v>
          </cell>
          <cell r="I76">
            <v>10500</v>
          </cell>
          <cell r="J76">
            <v>14000</v>
          </cell>
          <cell r="K76">
            <v>10500</v>
          </cell>
          <cell r="L76">
            <v>14000</v>
          </cell>
          <cell r="M76">
            <v>10500</v>
          </cell>
          <cell r="N76">
            <v>14000</v>
          </cell>
          <cell r="O76">
            <v>10500</v>
          </cell>
          <cell r="P76">
            <v>84000</v>
          </cell>
          <cell r="Q76">
            <v>87500</v>
          </cell>
          <cell r="R76">
            <v>41000</v>
          </cell>
        </row>
        <row r="77">
          <cell r="C77" t="str">
            <v>LJ63-18013A</v>
          </cell>
          <cell r="D77">
            <v>0</v>
          </cell>
          <cell r="E77">
            <v>0</v>
          </cell>
          <cell r="F77">
            <v>0</v>
          </cell>
          <cell r="G77">
            <v>10500</v>
          </cell>
          <cell r="H77">
            <v>10500</v>
          </cell>
          <cell r="I77">
            <v>10500</v>
          </cell>
          <cell r="J77">
            <v>14000</v>
          </cell>
          <cell r="K77">
            <v>10500</v>
          </cell>
          <cell r="L77">
            <v>14000</v>
          </cell>
          <cell r="M77">
            <v>10500</v>
          </cell>
          <cell r="N77">
            <v>14000</v>
          </cell>
          <cell r="O77">
            <v>10500</v>
          </cell>
          <cell r="P77">
            <v>84000</v>
          </cell>
          <cell r="Q77">
            <v>87500</v>
          </cell>
          <cell r="R77">
            <v>45500</v>
          </cell>
        </row>
        <row r="78">
          <cell r="C78" t="str">
            <v>LJ63-18020A</v>
          </cell>
          <cell r="D78">
            <v>0</v>
          </cell>
          <cell r="E78">
            <v>15000</v>
          </cell>
          <cell r="F78">
            <v>15000</v>
          </cell>
          <cell r="G78">
            <v>15000</v>
          </cell>
          <cell r="H78">
            <v>45000</v>
          </cell>
          <cell r="I78">
            <v>15000</v>
          </cell>
          <cell r="J78">
            <v>15000</v>
          </cell>
          <cell r="K78">
            <v>15000</v>
          </cell>
          <cell r="L78">
            <v>15000</v>
          </cell>
          <cell r="M78">
            <v>15000</v>
          </cell>
          <cell r="N78">
            <v>6000</v>
          </cell>
          <cell r="O78">
            <v>0</v>
          </cell>
          <cell r="P78">
            <v>81000</v>
          </cell>
          <cell r="Q78">
            <v>0</v>
          </cell>
          <cell r="R78">
            <v>0</v>
          </cell>
        </row>
        <row r="79">
          <cell r="C79" t="str">
            <v>LJ63-18022A</v>
          </cell>
          <cell r="D79">
            <v>0</v>
          </cell>
          <cell r="E79">
            <v>0</v>
          </cell>
          <cell r="F79">
            <v>0</v>
          </cell>
          <cell r="G79">
            <v>12000</v>
          </cell>
          <cell r="H79">
            <v>12000</v>
          </cell>
          <cell r="I79">
            <v>12000</v>
          </cell>
          <cell r="J79">
            <v>12000</v>
          </cell>
          <cell r="K79">
            <v>12000</v>
          </cell>
          <cell r="L79">
            <v>12000</v>
          </cell>
          <cell r="M79">
            <v>12000</v>
          </cell>
          <cell r="N79">
            <v>12000</v>
          </cell>
          <cell r="O79">
            <v>12000</v>
          </cell>
          <cell r="P79">
            <v>84000</v>
          </cell>
          <cell r="Q79">
            <v>84000</v>
          </cell>
          <cell r="R79">
            <v>48000</v>
          </cell>
        </row>
        <row r="80">
          <cell r="C80" t="str">
            <v>LJ63-18648A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</row>
        <row r="81">
          <cell r="C81" t="str">
            <v>LJ63-18644A</v>
          </cell>
          <cell r="D81">
            <v>15000</v>
          </cell>
          <cell r="E81">
            <v>12000</v>
          </cell>
          <cell r="F81">
            <v>18000</v>
          </cell>
          <cell r="G81">
            <v>18000</v>
          </cell>
          <cell r="H81">
            <v>102000</v>
          </cell>
          <cell r="I81">
            <v>15000</v>
          </cell>
          <cell r="J81">
            <v>15000</v>
          </cell>
          <cell r="K81">
            <v>15000</v>
          </cell>
          <cell r="L81">
            <v>15000</v>
          </cell>
          <cell r="M81">
            <v>15000</v>
          </cell>
          <cell r="N81">
            <v>15000</v>
          </cell>
          <cell r="O81">
            <v>15000</v>
          </cell>
          <cell r="P81">
            <v>105000</v>
          </cell>
          <cell r="Q81">
            <v>105000</v>
          </cell>
          <cell r="R81">
            <v>0</v>
          </cell>
        </row>
        <row r="82">
          <cell r="C82" t="str">
            <v>LJ63-18631A</v>
          </cell>
          <cell r="D82">
            <v>33000</v>
          </cell>
          <cell r="E82">
            <v>29000</v>
          </cell>
          <cell r="F82">
            <v>37000</v>
          </cell>
          <cell r="G82">
            <v>37000</v>
          </cell>
          <cell r="H82">
            <v>223000</v>
          </cell>
          <cell r="I82">
            <v>37000</v>
          </cell>
          <cell r="J82">
            <v>37000</v>
          </cell>
          <cell r="K82">
            <v>37000</v>
          </cell>
          <cell r="L82">
            <v>37000</v>
          </cell>
          <cell r="M82">
            <v>37000</v>
          </cell>
          <cell r="N82">
            <v>37000</v>
          </cell>
          <cell r="O82">
            <v>37000</v>
          </cell>
          <cell r="P82">
            <v>259000</v>
          </cell>
          <cell r="Q82">
            <v>217000</v>
          </cell>
          <cell r="R82">
            <v>0</v>
          </cell>
        </row>
        <row r="83">
          <cell r="C83" t="str">
            <v>LJ63-17642A</v>
          </cell>
          <cell r="D83">
            <v>15000</v>
          </cell>
          <cell r="E83">
            <v>6000</v>
          </cell>
          <cell r="F83">
            <v>15000</v>
          </cell>
          <cell r="G83">
            <v>15000</v>
          </cell>
          <cell r="H83">
            <v>93000</v>
          </cell>
          <cell r="I83">
            <v>15000</v>
          </cell>
          <cell r="J83">
            <v>15000</v>
          </cell>
          <cell r="K83">
            <v>15000</v>
          </cell>
          <cell r="L83">
            <v>15000</v>
          </cell>
          <cell r="M83">
            <v>15000</v>
          </cell>
          <cell r="N83">
            <v>15000</v>
          </cell>
          <cell r="O83">
            <v>15000</v>
          </cell>
          <cell r="P83">
            <v>105000</v>
          </cell>
          <cell r="Q83">
            <v>105000</v>
          </cell>
          <cell r="R83">
            <v>0</v>
          </cell>
        </row>
        <row r="84">
          <cell r="C84" t="str">
            <v>LJ63-18648B</v>
          </cell>
          <cell r="D84">
            <v>5900</v>
          </cell>
          <cell r="E84">
            <v>0</v>
          </cell>
          <cell r="F84">
            <v>10000</v>
          </cell>
          <cell r="G84">
            <v>10000</v>
          </cell>
          <cell r="H84">
            <v>70900</v>
          </cell>
          <cell r="I84">
            <v>10000</v>
          </cell>
          <cell r="J84">
            <v>10000</v>
          </cell>
          <cell r="K84">
            <v>10000</v>
          </cell>
          <cell r="L84">
            <v>10000</v>
          </cell>
          <cell r="M84">
            <v>10000</v>
          </cell>
          <cell r="N84">
            <v>10000</v>
          </cell>
          <cell r="O84">
            <v>10000</v>
          </cell>
          <cell r="P84">
            <v>70000</v>
          </cell>
          <cell r="Q84">
            <v>50000</v>
          </cell>
          <cell r="R84">
            <v>0</v>
          </cell>
        </row>
        <row r="85">
          <cell r="C85" t="str">
            <v>LJ63-18649A</v>
          </cell>
          <cell r="D85">
            <v>15000</v>
          </cell>
          <cell r="E85">
            <v>3000</v>
          </cell>
          <cell r="F85">
            <v>6000</v>
          </cell>
          <cell r="G85">
            <v>15000</v>
          </cell>
          <cell r="H85">
            <v>69000</v>
          </cell>
          <cell r="I85">
            <v>15000</v>
          </cell>
          <cell r="J85">
            <v>15000</v>
          </cell>
          <cell r="K85">
            <v>15000</v>
          </cell>
          <cell r="L85">
            <v>15000</v>
          </cell>
          <cell r="M85">
            <v>15000</v>
          </cell>
          <cell r="N85">
            <v>15000</v>
          </cell>
          <cell r="O85">
            <v>15000</v>
          </cell>
          <cell r="P85">
            <v>105000</v>
          </cell>
          <cell r="Q85">
            <v>75000</v>
          </cell>
          <cell r="R85">
            <v>0</v>
          </cell>
        </row>
        <row r="86">
          <cell r="C86" t="str">
            <v>LJ63-15776B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</row>
        <row r="87">
          <cell r="C87" t="str">
            <v>LJ63-19078A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18000</v>
          </cell>
          <cell r="R87">
            <v>66000</v>
          </cell>
        </row>
        <row r="88">
          <cell r="C88" t="str">
            <v>LJ63-18946A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9000</v>
          </cell>
          <cell r="N88">
            <v>0</v>
          </cell>
          <cell r="O88">
            <v>0</v>
          </cell>
          <cell r="P88">
            <v>9000</v>
          </cell>
          <cell r="Q88">
            <v>63000</v>
          </cell>
          <cell r="R88">
            <v>63000</v>
          </cell>
        </row>
        <row r="89">
          <cell r="C89" t="str">
            <v>LJ63-18947A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3000</v>
          </cell>
          <cell r="L89">
            <v>0</v>
          </cell>
          <cell r="M89">
            <v>9000</v>
          </cell>
          <cell r="N89">
            <v>6000</v>
          </cell>
          <cell r="O89">
            <v>0</v>
          </cell>
          <cell r="P89">
            <v>18000</v>
          </cell>
          <cell r="Q89">
            <v>45000</v>
          </cell>
          <cell r="R89">
            <v>27000</v>
          </cell>
        </row>
        <row r="90">
          <cell r="C90" t="str">
            <v>LJ63-18948A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3500</v>
          </cell>
          <cell r="L90">
            <v>0</v>
          </cell>
          <cell r="M90">
            <v>7000</v>
          </cell>
          <cell r="N90">
            <v>7000</v>
          </cell>
          <cell r="O90">
            <v>0</v>
          </cell>
          <cell r="P90">
            <v>17500</v>
          </cell>
          <cell r="Q90">
            <v>63000</v>
          </cell>
          <cell r="R90">
            <v>66500</v>
          </cell>
        </row>
        <row r="91">
          <cell r="C91" t="str">
            <v>LJ63-18950A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2000</v>
          </cell>
          <cell r="N91">
            <v>9000</v>
          </cell>
          <cell r="O91">
            <v>0</v>
          </cell>
          <cell r="P91">
            <v>11000</v>
          </cell>
          <cell r="Q91">
            <v>0</v>
          </cell>
          <cell r="R91">
            <v>0</v>
          </cell>
        </row>
        <row r="92">
          <cell r="C92" t="str">
            <v>LJ63-18951A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9000</v>
          </cell>
          <cell r="L92">
            <v>9000</v>
          </cell>
          <cell r="M92">
            <v>9000</v>
          </cell>
          <cell r="N92">
            <v>9000</v>
          </cell>
          <cell r="O92">
            <v>9000</v>
          </cell>
          <cell r="P92">
            <v>45000</v>
          </cell>
          <cell r="Q92">
            <v>63000</v>
          </cell>
          <cell r="R92">
            <v>63000</v>
          </cell>
        </row>
        <row r="93">
          <cell r="C93" t="str">
            <v>LJ63-17602A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</row>
        <row r="94">
          <cell r="C94" t="str">
            <v>LJ63-17609A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</row>
        <row r="95">
          <cell r="C95" t="str">
            <v>LJ63-17617A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</row>
        <row r="96">
          <cell r="C96" t="str">
            <v>LJ63-17630A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</row>
        <row r="97">
          <cell r="C97" t="str">
            <v>LJ63-17631A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</row>
        <row r="98">
          <cell r="C98" t="str">
            <v>LJ63-17616A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</row>
        <row r="99">
          <cell r="C99" t="str">
            <v>LJ63-18531A</v>
          </cell>
          <cell r="D99">
            <v>35000</v>
          </cell>
          <cell r="E99">
            <v>21000</v>
          </cell>
          <cell r="F99">
            <v>34500</v>
          </cell>
          <cell r="G99">
            <v>42000</v>
          </cell>
          <cell r="H99">
            <v>227000</v>
          </cell>
          <cell r="I99">
            <v>35500</v>
          </cell>
          <cell r="J99">
            <v>35500</v>
          </cell>
          <cell r="K99">
            <v>35500</v>
          </cell>
          <cell r="L99">
            <v>35500</v>
          </cell>
          <cell r="M99">
            <v>35500</v>
          </cell>
          <cell r="N99">
            <v>35500</v>
          </cell>
          <cell r="O99">
            <v>35500</v>
          </cell>
          <cell r="P99">
            <v>248500</v>
          </cell>
          <cell r="Q99">
            <v>273000</v>
          </cell>
          <cell r="R99">
            <v>518000</v>
          </cell>
        </row>
        <row r="100">
          <cell r="C100" t="str">
            <v>LJ63-18964A</v>
          </cell>
          <cell r="D100">
            <v>9000</v>
          </cell>
          <cell r="E100">
            <v>9000</v>
          </cell>
          <cell r="F100">
            <v>9000</v>
          </cell>
          <cell r="G100">
            <v>18000</v>
          </cell>
          <cell r="H100">
            <v>72000</v>
          </cell>
          <cell r="I100">
            <v>18000</v>
          </cell>
          <cell r="J100">
            <v>18000</v>
          </cell>
          <cell r="K100">
            <v>18000</v>
          </cell>
          <cell r="L100">
            <v>18000</v>
          </cell>
          <cell r="M100">
            <v>18000</v>
          </cell>
          <cell r="N100">
            <v>18000</v>
          </cell>
          <cell r="O100">
            <v>18000</v>
          </cell>
          <cell r="P100">
            <v>126000</v>
          </cell>
          <cell r="Q100">
            <v>126000</v>
          </cell>
          <cell r="R100">
            <v>126000</v>
          </cell>
        </row>
        <row r="101">
          <cell r="C101" t="str">
            <v>LJ63-18607A</v>
          </cell>
          <cell r="D101">
            <v>48000</v>
          </cell>
          <cell r="E101">
            <v>12000</v>
          </cell>
          <cell r="F101">
            <v>48000</v>
          </cell>
          <cell r="G101">
            <v>48000</v>
          </cell>
          <cell r="H101">
            <v>180000</v>
          </cell>
          <cell r="I101">
            <v>48000</v>
          </cell>
          <cell r="J101">
            <v>48000</v>
          </cell>
          <cell r="K101">
            <v>48000</v>
          </cell>
          <cell r="L101">
            <v>48000</v>
          </cell>
          <cell r="M101">
            <v>48000</v>
          </cell>
          <cell r="N101">
            <v>48000</v>
          </cell>
          <cell r="O101">
            <v>48000</v>
          </cell>
          <cell r="P101">
            <v>336000</v>
          </cell>
          <cell r="Q101">
            <v>336000</v>
          </cell>
          <cell r="R101">
            <v>372000</v>
          </cell>
        </row>
        <row r="102">
          <cell r="C102" t="str">
            <v>LJ63-18525A</v>
          </cell>
          <cell r="D102">
            <v>12000</v>
          </cell>
          <cell r="E102">
            <v>9000</v>
          </cell>
          <cell r="F102">
            <v>12000</v>
          </cell>
          <cell r="G102">
            <v>18000</v>
          </cell>
          <cell r="H102">
            <v>81000</v>
          </cell>
          <cell r="I102">
            <v>18000</v>
          </cell>
          <cell r="J102">
            <v>18000</v>
          </cell>
          <cell r="K102">
            <v>18000</v>
          </cell>
          <cell r="L102">
            <v>18000</v>
          </cell>
          <cell r="M102">
            <v>18000</v>
          </cell>
          <cell r="N102">
            <v>18000</v>
          </cell>
          <cell r="O102">
            <v>18000</v>
          </cell>
          <cell r="P102">
            <v>126000</v>
          </cell>
          <cell r="Q102">
            <v>126000</v>
          </cell>
          <cell r="R102">
            <v>126000</v>
          </cell>
        </row>
        <row r="103">
          <cell r="C103" t="str">
            <v>LJ63-18690A</v>
          </cell>
          <cell r="D103">
            <v>33000</v>
          </cell>
          <cell r="E103">
            <v>19500</v>
          </cell>
          <cell r="F103">
            <v>33000</v>
          </cell>
          <cell r="G103">
            <v>42000</v>
          </cell>
          <cell r="H103">
            <v>193443</v>
          </cell>
          <cell r="I103">
            <v>35500</v>
          </cell>
          <cell r="J103">
            <v>35500</v>
          </cell>
          <cell r="K103">
            <v>35500</v>
          </cell>
          <cell r="L103">
            <v>35500</v>
          </cell>
          <cell r="M103">
            <v>35500</v>
          </cell>
          <cell r="N103">
            <v>35500</v>
          </cell>
          <cell r="O103">
            <v>35500</v>
          </cell>
          <cell r="P103">
            <v>248500</v>
          </cell>
          <cell r="Q103">
            <v>273000</v>
          </cell>
          <cell r="R103">
            <v>518000</v>
          </cell>
        </row>
        <row r="104">
          <cell r="C104" t="str">
            <v>LJ63-19074A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</row>
        <row r="105">
          <cell r="C105" t="str">
            <v>LJ63-19077A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</row>
        <row r="106">
          <cell r="C106" t="str">
            <v>LJ63-18933A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</row>
        <row r="107">
          <cell r="C107" t="str">
            <v>LJ63-19076B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</row>
        <row r="108">
          <cell r="C108" t="str">
            <v>LJ63-19285A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</row>
        <row r="109">
          <cell r="C109" t="str">
            <v>LJ63-19285B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</row>
        <row r="110">
          <cell r="C110" t="str">
            <v>LJ63-19391A v1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6000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9000</v>
          </cell>
        </row>
        <row r="111">
          <cell r="C111" t="str">
            <v>LJ63-19391A v3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</row>
        <row r="112">
          <cell r="C112" t="str">
            <v>LJ63-19384A</v>
          </cell>
          <cell r="D112">
            <v>0</v>
          </cell>
          <cell r="E112">
            <v>0</v>
          </cell>
          <cell r="F112">
            <v>0</v>
          </cell>
          <cell r="G112">
            <v>10500</v>
          </cell>
          <cell r="H112">
            <v>10500</v>
          </cell>
          <cell r="I112">
            <v>10500</v>
          </cell>
          <cell r="J112">
            <v>10500</v>
          </cell>
          <cell r="K112">
            <v>10500</v>
          </cell>
          <cell r="L112">
            <v>10500</v>
          </cell>
          <cell r="M112">
            <v>21000</v>
          </cell>
          <cell r="N112">
            <v>10500</v>
          </cell>
          <cell r="O112">
            <v>10500</v>
          </cell>
          <cell r="P112">
            <v>84000</v>
          </cell>
          <cell r="Q112">
            <v>31500</v>
          </cell>
          <cell r="R112">
            <v>15800</v>
          </cell>
        </row>
        <row r="113">
          <cell r="C113" t="str">
            <v>LJ63-19383A</v>
          </cell>
          <cell r="D113">
            <v>0</v>
          </cell>
          <cell r="E113">
            <v>9600</v>
          </cell>
          <cell r="F113">
            <v>0</v>
          </cell>
          <cell r="G113">
            <v>0</v>
          </cell>
          <cell r="H113">
            <v>9600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</row>
        <row r="114">
          <cell r="C114" t="str">
            <v>LJ63-19381A</v>
          </cell>
          <cell r="D114">
            <v>0</v>
          </cell>
          <cell r="E114">
            <v>7800</v>
          </cell>
          <cell r="F114">
            <v>9000</v>
          </cell>
          <cell r="G114">
            <v>9000</v>
          </cell>
          <cell r="H114">
            <v>25800</v>
          </cell>
          <cell r="I114">
            <v>9000</v>
          </cell>
          <cell r="J114">
            <v>9000</v>
          </cell>
          <cell r="K114">
            <v>9000</v>
          </cell>
          <cell r="L114">
            <v>9000</v>
          </cell>
          <cell r="M114">
            <v>9000</v>
          </cell>
          <cell r="N114">
            <v>5000</v>
          </cell>
          <cell r="O114">
            <v>0</v>
          </cell>
          <cell r="P114">
            <v>50000</v>
          </cell>
          <cell r="Q114">
            <v>0</v>
          </cell>
          <cell r="R114">
            <v>0</v>
          </cell>
        </row>
        <row r="115">
          <cell r="C115" t="str">
            <v>LJ63-19510A</v>
          </cell>
          <cell r="D115">
            <v>0</v>
          </cell>
          <cell r="E115">
            <v>9000</v>
          </cell>
          <cell r="F115">
            <v>0</v>
          </cell>
          <cell r="G115">
            <v>0</v>
          </cell>
          <cell r="H115">
            <v>9000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</row>
        <row r="116">
          <cell r="C116" t="str">
            <v>LJ63-19385A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</row>
        <row r="117">
          <cell r="C117" t="str">
            <v>LJ63-19387A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15800</v>
          </cell>
        </row>
        <row r="118">
          <cell r="C118" t="str">
            <v>LJ63-19511A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18000</v>
          </cell>
        </row>
        <row r="119">
          <cell r="C119" t="str">
            <v>LJ63-18632A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</row>
        <row r="120">
          <cell r="C120" t="str">
            <v>LJ63-18638A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</row>
        <row r="121">
          <cell r="C121" t="str">
            <v>LJ63-18905B</v>
          </cell>
          <cell r="D121">
            <v>24000</v>
          </cell>
          <cell r="E121">
            <v>9000</v>
          </cell>
          <cell r="F121">
            <v>24000</v>
          </cell>
          <cell r="G121">
            <v>24000</v>
          </cell>
          <cell r="H121">
            <v>144000</v>
          </cell>
          <cell r="I121">
            <v>21000</v>
          </cell>
          <cell r="J121">
            <v>21000</v>
          </cell>
          <cell r="K121">
            <v>21000</v>
          </cell>
          <cell r="L121">
            <v>21000</v>
          </cell>
          <cell r="M121">
            <v>21000</v>
          </cell>
          <cell r="N121">
            <v>21000</v>
          </cell>
          <cell r="O121">
            <v>21000</v>
          </cell>
          <cell r="P121">
            <v>147000</v>
          </cell>
          <cell r="Q121">
            <v>147000</v>
          </cell>
          <cell r="R121">
            <v>336000</v>
          </cell>
        </row>
        <row r="122">
          <cell r="C122" t="str">
            <v>LJ63-19385B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15800</v>
          </cell>
        </row>
        <row r="123">
          <cell r="C123" t="str">
            <v>LJ63-19617A</v>
          </cell>
          <cell r="D123">
            <v>12000</v>
          </cell>
          <cell r="E123">
            <v>0</v>
          </cell>
          <cell r="F123">
            <v>12000</v>
          </cell>
          <cell r="G123">
            <v>12000</v>
          </cell>
          <cell r="H123">
            <v>36000</v>
          </cell>
          <cell r="I123">
            <v>12000</v>
          </cell>
          <cell r="J123">
            <v>12000</v>
          </cell>
          <cell r="K123">
            <v>12000</v>
          </cell>
          <cell r="L123">
            <v>12000</v>
          </cell>
          <cell r="M123">
            <v>12000</v>
          </cell>
          <cell r="N123">
            <v>12000</v>
          </cell>
          <cell r="O123">
            <v>12000</v>
          </cell>
          <cell r="P123">
            <v>84000</v>
          </cell>
          <cell r="Q123">
            <v>18000</v>
          </cell>
          <cell r="R123">
            <v>0</v>
          </cell>
        </row>
        <row r="124">
          <cell r="C124" t="str">
            <v>LJ63-19692A</v>
          </cell>
          <cell r="D124">
            <v>0</v>
          </cell>
          <cell r="E124">
            <v>0</v>
          </cell>
          <cell r="F124">
            <v>9000</v>
          </cell>
          <cell r="G124">
            <v>9000</v>
          </cell>
          <cell r="H124">
            <v>18000</v>
          </cell>
          <cell r="I124">
            <v>9000</v>
          </cell>
          <cell r="J124">
            <v>9000</v>
          </cell>
          <cell r="K124">
            <v>9000</v>
          </cell>
          <cell r="L124">
            <v>9000</v>
          </cell>
          <cell r="M124">
            <v>9000</v>
          </cell>
          <cell r="N124">
            <v>2000</v>
          </cell>
          <cell r="O124">
            <v>0</v>
          </cell>
          <cell r="P124">
            <v>47000</v>
          </cell>
          <cell r="Q124">
            <v>0</v>
          </cell>
          <cell r="R124">
            <v>0</v>
          </cell>
        </row>
        <row r="125">
          <cell r="C125" t="str">
            <v>LJ63-19694A</v>
          </cell>
          <cell r="D125">
            <v>0</v>
          </cell>
          <cell r="E125">
            <v>0</v>
          </cell>
          <cell r="F125">
            <v>9000</v>
          </cell>
          <cell r="G125">
            <v>9000</v>
          </cell>
          <cell r="H125">
            <v>18000</v>
          </cell>
          <cell r="I125">
            <v>9000</v>
          </cell>
          <cell r="J125">
            <v>9000</v>
          </cell>
          <cell r="K125">
            <v>9000</v>
          </cell>
          <cell r="L125">
            <v>9000</v>
          </cell>
          <cell r="M125">
            <v>9000</v>
          </cell>
          <cell r="N125">
            <v>6000</v>
          </cell>
          <cell r="O125">
            <v>0</v>
          </cell>
          <cell r="P125">
            <v>51000</v>
          </cell>
          <cell r="Q125">
            <v>0</v>
          </cell>
          <cell r="R125">
            <v>0</v>
          </cell>
        </row>
        <row r="126">
          <cell r="C126" t="str">
            <v>LJ63-19615A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9000</v>
          </cell>
          <cell r="N126">
            <v>9000</v>
          </cell>
          <cell r="O126">
            <v>3000</v>
          </cell>
          <cell r="P126">
            <v>21000</v>
          </cell>
          <cell r="Q126">
            <v>43000</v>
          </cell>
          <cell r="R126">
            <v>0</v>
          </cell>
        </row>
        <row r="127">
          <cell r="C127" t="str">
            <v>LJ63-19616A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9000</v>
          </cell>
          <cell r="N127">
            <v>9000</v>
          </cell>
          <cell r="O127">
            <v>9000</v>
          </cell>
          <cell r="P127">
            <v>27000</v>
          </cell>
          <cell r="Q127">
            <v>42000</v>
          </cell>
          <cell r="R127">
            <v>0</v>
          </cell>
        </row>
        <row r="128">
          <cell r="C128" t="str">
            <v>LJ63-19618A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9000</v>
          </cell>
          <cell r="N128">
            <v>9000</v>
          </cell>
          <cell r="O128">
            <v>1800</v>
          </cell>
          <cell r="P128">
            <v>19800</v>
          </cell>
          <cell r="Q128">
            <v>43000</v>
          </cell>
          <cell r="R128">
            <v>0</v>
          </cell>
        </row>
        <row r="129">
          <cell r="C129" t="str">
            <v>LJ63-18905E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</row>
        <row r="130">
          <cell r="C130" t="str">
            <v>LJ63-18609A</v>
          </cell>
          <cell r="D130">
            <v>36000</v>
          </cell>
          <cell r="E130">
            <v>36000</v>
          </cell>
          <cell r="F130">
            <v>36000</v>
          </cell>
          <cell r="G130">
            <v>36000</v>
          </cell>
          <cell r="H130">
            <v>144000</v>
          </cell>
          <cell r="I130">
            <v>21000</v>
          </cell>
          <cell r="J130">
            <v>21000</v>
          </cell>
          <cell r="K130">
            <v>21000</v>
          </cell>
          <cell r="L130">
            <v>21000</v>
          </cell>
          <cell r="M130">
            <v>21000</v>
          </cell>
          <cell r="N130">
            <v>21000</v>
          </cell>
          <cell r="O130">
            <v>21000</v>
          </cell>
          <cell r="P130">
            <v>147000</v>
          </cell>
          <cell r="Q130">
            <v>168000</v>
          </cell>
          <cell r="R130">
            <v>411000</v>
          </cell>
        </row>
      </sheetData>
      <sheetData sheetId="170"/>
      <sheetData sheetId="171">
        <row r="1">
          <cell r="A1" t="str">
            <v>Shinsung /신성</v>
          </cell>
          <cell r="B1">
            <v>44078</v>
          </cell>
          <cell r="C1">
            <v>44079</v>
          </cell>
          <cell r="D1">
            <v>44080</v>
          </cell>
          <cell r="E1">
            <v>44081</v>
          </cell>
          <cell r="F1">
            <v>44082</v>
          </cell>
          <cell r="G1">
            <v>44083</v>
          </cell>
          <cell r="H1">
            <v>44084</v>
          </cell>
          <cell r="I1">
            <v>44085</v>
          </cell>
          <cell r="J1">
            <v>44086</v>
          </cell>
          <cell r="K1">
            <v>44087</v>
          </cell>
          <cell r="L1" t="str">
            <v>w37</v>
          </cell>
          <cell r="M1">
            <v>44088</v>
          </cell>
          <cell r="N1">
            <v>44089</v>
          </cell>
          <cell r="O1">
            <v>44090</v>
          </cell>
          <cell r="P1">
            <v>44091</v>
          </cell>
          <cell r="Q1">
            <v>44092</v>
          </cell>
          <cell r="R1">
            <v>44093</v>
          </cell>
          <cell r="S1">
            <v>44094</v>
          </cell>
          <cell r="T1" t="str">
            <v>w38</v>
          </cell>
        </row>
        <row r="2">
          <cell r="A2" t="str">
            <v>LJ63-16147A</v>
          </cell>
          <cell r="B2">
            <v>11500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0</v>
          </cell>
          <cell r="T2">
            <v>0</v>
          </cell>
        </row>
        <row r="3">
          <cell r="A3" t="str">
            <v>LJ63-18680A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</row>
        <row r="4">
          <cell r="A4" t="str">
            <v>LJ63-16286A</v>
          </cell>
          <cell r="B4">
            <v>0</v>
          </cell>
          <cell r="C4">
            <v>0</v>
          </cell>
          <cell r="D4">
            <v>19000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</row>
        <row r="5">
          <cell r="A5" t="str">
            <v>LJ63-16146A</v>
          </cell>
          <cell r="B5">
            <v>3100</v>
          </cell>
          <cell r="C5">
            <v>3100</v>
          </cell>
          <cell r="D5">
            <v>3100</v>
          </cell>
          <cell r="E5">
            <v>0</v>
          </cell>
          <cell r="F5">
            <v>0</v>
          </cell>
          <cell r="G5">
            <v>3100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3100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3100</v>
          </cell>
          <cell r="T5">
            <v>3100</v>
          </cell>
        </row>
        <row r="6">
          <cell r="A6" t="str">
            <v>LJ63-16385A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</row>
        <row r="7">
          <cell r="A7" t="str">
            <v>LJ63-18679A</v>
          </cell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</row>
        <row r="8">
          <cell r="A8" t="str">
            <v>LJ63-16386A</v>
          </cell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</row>
        <row r="9">
          <cell r="A9" t="str">
            <v>LJ63-18024A</v>
          </cell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11500</v>
          </cell>
          <cell r="G9">
            <v>0</v>
          </cell>
          <cell r="H9">
            <v>11500</v>
          </cell>
          <cell r="I9">
            <v>0</v>
          </cell>
          <cell r="J9">
            <v>0</v>
          </cell>
          <cell r="K9">
            <v>0</v>
          </cell>
          <cell r="L9">
            <v>23000</v>
          </cell>
          <cell r="M9">
            <v>0</v>
          </cell>
          <cell r="N9">
            <v>0</v>
          </cell>
          <cell r="O9">
            <v>11500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11500</v>
          </cell>
        </row>
        <row r="10">
          <cell r="A10" t="str">
            <v>LJ63-18675A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3500</v>
          </cell>
          <cell r="G10">
            <v>3500</v>
          </cell>
          <cell r="H10">
            <v>0</v>
          </cell>
          <cell r="I10">
            <v>3500</v>
          </cell>
          <cell r="J10">
            <v>0</v>
          </cell>
          <cell r="K10">
            <v>3500</v>
          </cell>
          <cell r="L10">
            <v>14000</v>
          </cell>
          <cell r="M10">
            <v>0</v>
          </cell>
          <cell r="N10">
            <v>3500</v>
          </cell>
          <cell r="O10">
            <v>3500</v>
          </cell>
          <cell r="P10">
            <v>3500</v>
          </cell>
          <cell r="Q10">
            <v>3500</v>
          </cell>
          <cell r="R10">
            <v>3500</v>
          </cell>
          <cell r="S10">
            <v>3500</v>
          </cell>
          <cell r="T10">
            <v>21000</v>
          </cell>
        </row>
        <row r="11">
          <cell r="A11" t="str">
            <v>LJ63-17935A</v>
          </cell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15000</v>
          </cell>
          <cell r="J11">
            <v>0</v>
          </cell>
          <cell r="K11">
            <v>0</v>
          </cell>
          <cell r="L11">
            <v>15000</v>
          </cell>
          <cell r="M11">
            <v>0</v>
          </cell>
          <cell r="N11">
            <v>0</v>
          </cell>
          <cell r="O11">
            <v>0</v>
          </cell>
          <cell r="P11">
            <v>15000</v>
          </cell>
          <cell r="Q11">
            <v>0</v>
          </cell>
          <cell r="R11">
            <v>0</v>
          </cell>
          <cell r="S11">
            <v>0</v>
          </cell>
          <cell r="T11">
            <v>15000</v>
          </cell>
        </row>
        <row r="12">
          <cell r="A12" t="str">
            <v>LJ63-17813A</v>
          </cell>
          <cell r="B12">
            <v>11500</v>
          </cell>
          <cell r="C12">
            <v>23000</v>
          </cell>
          <cell r="D12">
            <v>11500</v>
          </cell>
          <cell r="E12">
            <v>11500</v>
          </cell>
          <cell r="F12">
            <v>11500</v>
          </cell>
          <cell r="G12">
            <v>0</v>
          </cell>
          <cell r="H12">
            <v>11500</v>
          </cell>
          <cell r="I12">
            <v>0</v>
          </cell>
          <cell r="J12">
            <v>0</v>
          </cell>
          <cell r="K12">
            <v>0</v>
          </cell>
          <cell r="L12">
            <v>34500</v>
          </cell>
          <cell r="M12">
            <v>0</v>
          </cell>
          <cell r="N12">
            <v>11500</v>
          </cell>
          <cell r="O12">
            <v>0</v>
          </cell>
          <cell r="P12">
            <v>0</v>
          </cell>
          <cell r="Q12">
            <v>11500</v>
          </cell>
          <cell r="R12">
            <v>0</v>
          </cell>
          <cell r="S12">
            <v>11500</v>
          </cell>
          <cell r="T12">
            <v>34500</v>
          </cell>
        </row>
        <row r="13">
          <cell r="A13" t="str">
            <v>LJ63-18674A</v>
          </cell>
          <cell r="B13">
            <v>16000</v>
          </cell>
          <cell r="C13">
            <v>9600</v>
          </cell>
          <cell r="D13">
            <v>3200</v>
          </cell>
          <cell r="E13">
            <v>16000</v>
          </cell>
          <cell r="F13">
            <v>16000</v>
          </cell>
          <cell r="G13">
            <v>16000</v>
          </cell>
          <cell r="H13">
            <v>9600</v>
          </cell>
          <cell r="I13">
            <v>0</v>
          </cell>
          <cell r="J13">
            <v>0</v>
          </cell>
          <cell r="K13">
            <v>0</v>
          </cell>
          <cell r="L13">
            <v>57600</v>
          </cell>
          <cell r="M13">
            <v>3200</v>
          </cell>
          <cell r="N13">
            <v>3200</v>
          </cell>
          <cell r="O13">
            <v>6400</v>
          </cell>
          <cell r="P13">
            <v>9600</v>
          </cell>
          <cell r="Q13">
            <v>6400</v>
          </cell>
          <cell r="R13">
            <v>3200</v>
          </cell>
          <cell r="S13">
            <v>0</v>
          </cell>
          <cell r="T13">
            <v>32000</v>
          </cell>
        </row>
        <row r="14">
          <cell r="A14" t="str">
            <v>LJ63-17836A</v>
          </cell>
          <cell r="B14">
            <v>15000</v>
          </cell>
          <cell r="C14">
            <v>15000</v>
          </cell>
          <cell r="D14">
            <v>15000</v>
          </cell>
          <cell r="E14">
            <v>0</v>
          </cell>
          <cell r="F14">
            <v>15000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15000</v>
          </cell>
          <cell r="M14">
            <v>0</v>
          </cell>
          <cell r="N14">
            <v>15000</v>
          </cell>
          <cell r="O14">
            <v>0</v>
          </cell>
          <cell r="P14">
            <v>15000</v>
          </cell>
          <cell r="Q14">
            <v>0</v>
          </cell>
          <cell r="R14">
            <v>0</v>
          </cell>
          <cell r="S14">
            <v>15000</v>
          </cell>
          <cell r="T14">
            <v>45000</v>
          </cell>
        </row>
        <row r="15">
          <cell r="A15" t="str">
            <v>LJ63-19611A</v>
          </cell>
          <cell r="B15">
            <v>120000</v>
          </cell>
          <cell r="C15">
            <v>100000</v>
          </cell>
          <cell r="D15">
            <v>120000</v>
          </cell>
          <cell r="E15">
            <v>100000</v>
          </cell>
          <cell r="F15">
            <v>100000</v>
          </cell>
          <cell r="G15">
            <v>100000</v>
          </cell>
          <cell r="H15">
            <v>100000</v>
          </cell>
          <cell r="I15">
            <v>120000</v>
          </cell>
          <cell r="J15">
            <v>120000</v>
          </cell>
          <cell r="K15">
            <v>120000</v>
          </cell>
          <cell r="L15">
            <v>760000</v>
          </cell>
          <cell r="M15">
            <v>50000</v>
          </cell>
          <cell r="N15">
            <v>50000</v>
          </cell>
          <cell r="O15">
            <v>50000</v>
          </cell>
          <cell r="P15">
            <v>30000</v>
          </cell>
          <cell r="Q15">
            <v>30000</v>
          </cell>
          <cell r="R15">
            <v>40000</v>
          </cell>
          <cell r="S15">
            <v>30000</v>
          </cell>
          <cell r="T15">
            <v>280000</v>
          </cell>
        </row>
        <row r="16">
          <cell r="A16" t="str">
            <v>LJ63-19609A</v>
          </cell>
          <cell r="B16">
            <v>128000</v>
          </cell>
          <cell r="C16">
            <v>128000</v>
          </cell>
          <cell r="D16">
            <v>128000</v>
          </cell>
          <cell r="E16">
            <v>96000</v>
          </cell>
          <cell r="F16">
            <v>96000</v>
          </cell>
          <cell r="G16">
            <v>128000</v>
          </cell>
          <cell r="H16">
            <v>128000</v>
          </cell>
          <cell r="I16">
            <v>128000</v>
          </cell>
          <cell r="J16">
            <v>128000</v>
          </cell>
          <cell r="K16">
            <v>128000</v>
          </cell>
          <cell r="L16">
            <v>832000</v>
          </cell>
          <cell r="M16">
            <v>32000</v>
          </cell>
          <cell r="N16">
            <v>48000</v>
          </cell>
          <cell r="O16">
            <v>48000</v>
          </cell>
          <cell r="P16">
            <v>32000</v>
          </cell>
          <cell r="Q16">
            <v>32000</v>
          </cell>
          <cell r="R16">
            <v>48000</v>
          </cell>
          <cell r="S16">
            <v>48000</v>
          </cell>
          <cell r="T16">
            <v>288000</v>
          </cell>
        </row>
        <row r="17">
          <cell r="A17" t="str">
            <v>LJ63-19610A</v>
          </cell>
          <cell r="B17">
            <v>120000</v>
          </cell>
          <cell r="C17">
            <v>120000</v>
          </cell>
          <cell r="D17">
            <v>120000</v>
          </cell>
          <cell r="E17">
            <v>90000</v>
          </cell>
          <cell r="F17">
            <v>90000</v>
          </cell>
          <cell r="G17">
            <v>120000</v>
          </cell>
          <cell r="H17">
            <v>120000</v>
          </cell>
          <cell r="I17">
            <v>120000</v>
          </cell>
          <cell r="J17">
            <v>120000</v>
          </cell>
          <cell r="K17">
            <v>120000</v>
          </cell>
          <cell r="L17">
            <v>780000</v>
          </cell>
          <cell r="M17">
            <v>45000</v>
          </cell>
          <cell r="N17">
            <v>30000</v>
          </cell>
          <cell r="O17">
            <v>45000</v>
          </cell>
          <cell r="P17">
            <v>30000</v>
          </cell>
          <cell r="Q17">
            <v>45000</v>
          </cell>
          <cell r="R17">
            <v>30000</v>
          </cell>
          <cell r="S17">
            <v>45000</v>
          </cell>
          <cell r="T17">
            <v>270000</v>
          </cell>
        </row>
        <row r="18">
          <cell r="A18" t="str">
            <v>LJ63-19668A</v>
          </cell>
          <cell r="B18">
            <v>60000</v>
          </cell>
          <cell r="C18">
            <v>90000</v>
          </cell>
          <cell r="D18">
            <v>90000</v>
          </cell>
          <cell r="E18">
            <v>90000</v>
          </cell>
          <cell r="F18">
            <v>90000</v>
          </cell>
          <cell r="G18">
            <v>120000</v>
          </cell>
          <cell r="H18">
            <v>120000</v>
          </cell>
          <cell r="I18">
            <v>90000</v>
          </cell>
          <cell r="J18">
            <v>120000</v>
          </cell>
          <cell r="K18">
            <v>120000</v>
          </cell>
          <cell r="L18">
            <v>750000</v>
          </cell>
          <cell r="M18">
            <v>36000</v>
          </cell>
          <cell r="N18">
            <v>36000</v>
          </cell>
          <cell r="O18">
            <v>36000</v>
          </cell>
          <cell r="P18">
            <v>36000</v>
          </cell>
          <cell r="Q18">
            <v>45000</v>
          </cell>
          <cell r="R18">
            <v>45000</v>
          </cell>
          <cell r="S18">
            <v>45000</v>
          </cell>
          <cell r="T18">
            <v>279000</v>
          </cell>
        </row>
        <row r="19">
          <cell r="A19" t="str">
            <v>LJ63-19789A</v>
          </cell>
          <cell r="B19">
            <v>0</v>
          </cell>
          <cell r="C19">
            <v>0</v>
          </cell>
          <cell r="D19">
            <v>0</v>
          </cell>
          <cell r="E19">
            <v>90000</v>
          </cell>
          <cell r="F19">
            <v>90000</v>
          </cell>
          <cell r="G19">
            <v>90000</v>
          </cell>
          <cell r="H19">
            <v>90000</v>
          </cell>
          <cell r="I19">
            <v>105000</v>
          </cell>
          <cell r="J19">
            <v>120000</v>
          </cell>
          <cell r="K19">
            <v>120000</v>
          </cell>
          <cell r="L19">
            <v>705000</v>
          </cell>
          <cell r="M19">
            <v>35000</v>
          </cell>
          <cell r="N19">
            <v>35000</v>
          </cell>
          <cell r="O19">
            <v>35000</v>
          </cell>
          <cell r="P19">
            <v>35000</v>
          </cell>
          <cell r="Q19">
            <v>40000</v>
          </cell>
          <cell r="R19">
            <v>40000</v>
          </cell>
          <cell r="S19">
            <v>50000</v>
          </cell>
          <cell r="T19">
            <v>270000</v>
          </cell>
        </row>
        <row r="20">
          <cell r="A20" t="str">
            <v>LJ63-19633A</v>
          </cell>
          <cell r="B20">
            <v>60000</v>
          </cell>
          <cell r="C20">
            <v>60000</v>
          </cell>
          <cell r="D20">
            <v>90000</v>
          </cell>
          <cell r="E20">
            <v>90000</v>
          </cell>
          <cell r="F20">
            <v>90000</v>
          </cell>
          <cell r="G20">
            <v>120000</v>
          </cell>
          <cell r="H20">
            <v>120000</v>
          </cell>
          <cell r="I20">
            <v>90000</v>
          </cell>
          <cell r="J20">
            <v>120000</v>
          </cell>
          <cell r="K20">
            <v>120000</v>
          </cell>
          <cell r="L20">
            <v>750000</v>
          </cell>
          <cell r="M20">
            <v>36000</v>
          </cell>
          <cell r="N20">
            <v>36000</v>
          </cell>
          <cell r="O20">
            <v>36000</v>
          </cell>
          <cell r="P20">
            <v>36000</v>
          </cell>
          <cell r="Q20">
            <v>45000</v>
          </cell>
          <cell r="R20">
            <v>45000</v>
          </cell>
          <cell r="S20">
            <v>45000</v>
          </cell>
          <cell r="T20">
            <v>279000</v>
          </cell>
        </row>
        <row r="21">
          <cell r="A21" t="str">
            <v>LJ63-19634A</v>
          </cell>
          <cell r="B21">
            <v>67500</v>
          </cell>
          <cell r="C21">
            <v>81000</v>
          </cell>
          <cell r="D21">
            <v>94500</v>
          </cell>
          <cell r="E21">
            <v>108000</v>
          </cell>
          <cell r="F21">
            <v>108000</v>
          </cell>
          <cell r="G21">
            <v>108000</v>
          </cell>
          <cell r="H21">
            <v>108000</v>
          </cell>
          <cell r="I21">
            <v>108000</v>
          </cell>
          <cell r="J21">
            <v>81000</v>
          </cell>
          <cell r="K21">
            <v>81000</v>
          </cell>
          <cell r="L21">
            <v>702000</v>
          </cell>
          <cell r="M21">
            <v>54000</v>
          </cell>
          <cell r="N21">
            <v>32400</v>
          </cell>
          <cell r="O21">
            <v>48600</v>
          </cell>
          <cell r="P21">
            <v>54000</v>
          </cell>
          <cell r="Q21">
            <v>48600</v>
          </cell>
          <cell r="R21">
            <v>32400</v>
          </cell>
          <cell r="S21">
            <v>32400</v>
          </cell>
          <cell r="T21">
            <v>302400</v>
          </cell>
        </row>
        <row r="22">
          <cell r="A22" t="str">
            <v>LJ63-19682A</v>
          </cell>
          <cell r="B22">
            <v>36000</v>
          </cell>
          <cell r="C22">
            <v>45000</v>
          </cell>
          <cell r="D22">
            <v>60000</v>
          </cell>
          <cell r="E22">
            <v>45000</v>
          </cell>
          <cell r="F22">
            <v>45000</v>
          </cell>
          <cell r="G22">
            <v>45000</v>
          </cell>
          <cell r="H22">
            <v>60000</v>
          </cell>
          <cell r="I22">
            <v>45000</v>
          </cell>
          <cell r="J22">
            <v>45000</v>
          </cell>
          <cell r="K22">
            <v>60000</v>
          </cell>
          <cell r="L22">
            <v>345000</v>
          </cell>
          <cell r="M22">
            <v>60000</v>
          </cell>
          <cell r="N22">
            <v>45000</v>
          </cell>
          <cell r="O22">
            <v>60000</v>
          </cell>
          <cell r="P22">
            <v>60000</v>
          </cell>
          <cell r="Q22">
            <v>60000</v>
          </cell>
          <cell r="R22">
            <v>45000</v>
          </cell>
          <cell r="S22">
            <v>60000</v>
          </cell>
          <cell r="T22">
            <v>390000</v>
          </cell>
        </row>
        <row r="23">
          <cell r="A23" t="str">
            <v>LJ63-19683A</v>
          </cell>
          <cell r="B23">
            <v>0</v>
          </cell>
          <cell r="C23">
            <v>0</v>
          </cell>
          <cell r="D23">
            <v>0</v>
          </cell>
          <cell r="E23">
            <v>45000</v>
          </cell>
          <cell r="F23">
            <v>45000</v>
          </cell>
          <cell r="G23">
            <v>45000</v>
          </cell>
          <cell r="H23">
            <v>60000</v>
          </cell>
          <cell r="I23">
            <v>45000</v>
          </cell>
          <cell r="J23">
            <v>45000</v>
          </cell>
          <cell r="K23">
            <v>60000</v>
          </cell>
          <cell r="L23">
            <v>345000</v>
          </cell>
          <cell r="M23">
            <v>60000</v>
          </cell>
          <cell r="N23">
            <v>60000</v>
          </cell>
          <cell r="O23">
            <v>60000</v>
          </cell>
          <cell r="P23">
            <v>80000</v>
          </cell>
          <cell r="Q23">
            <v>80000</v>
          </cell>
          <cell r="R23">
            <v>80000</v>
          </cell>
          <cell r="S23">
            <v>80000</v>
          </cell>
          <cell r="T23">
            <v>500000</v>
          </cell>
        </row>
        <row r="24">
          <cell r="A24" t="str">
            <v>LJ63-19680A</v>
          </cell>
          <cell r="B24">
            <v>42000</v>
          </cell>
          <cell r="C24">
            <v>45000</v>
          </cell>
          <cell r="D24">
            <v>60000</v>
          </cell>
          <cell r="E24">
            <v>45000</v>
          </cell>
          <cell r="F24">
            <v>45000</v>
          </cell>
          <cell r="G24">
            <v>45000</v>
          </cell>
          <cell r="H24">
            <v>60000</v>
          </cell>
          <cell r="I24">
            <v>45000</v>
          </cell>
          <cell r="J24">
            <v>45000</v>
          </cell>
          <cell r="K24">
            <v>60000</v>
          </cell>
          <cell r="L24">
            <v>345000</v>
          </cell>
          <cell r="M24">
            <v>60000</v>
          </cell>
          <cell r="N24">
            <v>45000</v>
          </cell>
          <cell r="O24">
            <v>60000</v>
          </cell>
          <cell r="P24">
            <v>60000</v>
          </cell>
          <cell r="Q24">
            <v>60000</v>
          </cell>
          <cell r="R24">
            <v>45000</v>
          </cell>
          <cell r="S24">
            <v>45000</v>
          </cell>
          <cell r="T24">
            <v>375000</v>
          </cell>
        </row>
        <row r="25">
          <cell r="A25" t="str">
            <v>LJ63-19635A</v>
          </cell>
          <cell r="B25">
            <v>45000</v>
          </cell>
          <cell r="C25">
            <v>45000</v>
          </cell>
          <cell r="D25">
            <v>60000</v>
          </cell>
          <cell r="E25">
            <v>45000</v>
          </cell>
          <cell r="F25">
            <v>45000</v>
          </cell>
          <cell r="G25">
            <v>45000</v>
          </cell>
          <cell r="H25">
            <v>60000</v>
          </cell>
          <cell r="I25">
            <v>45000</v>
          </cell>
          <cell r="J25">
            <v>45000</v>
          </cell>
          <cell r="K25">
            <v>60000</v>
          </cell>
          <cell r="L25">
            <v>345000</v>
          </cell>
          <cell r="M25">
            <v>60000</v>
          </cell>
          <cell r="N25">
            <v>45000</v>
          </cell>
          <cell r="O25">
            <v>60000</v>
          </cell>
          <cell r="P25">
            <v>60000</v>
          </cell>
          <cell r="Q25">
            <v>60000</v>
          </cell>
          <cell r="R25">
            <v>45000</v>
          </cell>
          <cell r="S25">
            <v>60000</v>
          </cell>
          <cell r="T25">
            <v>390000</v>
          </cell>
        </row>
      </sheetData>
      <sheetData sheetId="172">
        <row r="1">
          <cell r="D1">
            <v>44078</v>
          </cell>
          <cell r="E1">
            <v>44079</v>
          </cell>
          <cell r="F1">
            <v>44080</v>
          </cell>
          <cell r="G1" t="str">
            <v>W36</v>
          </cell>
          <cell r="H1">
            <v>44081</v>
          </cell>
          <cell r="I1">
            <v>44082</v>
          </cell>
          <cell r="J1">
            <v>44083</v>
          </cell>
          <cell r="K1">
            <v>44084</v>
          </cell>
          <cell r="L1">
            <v>44085</v>
          </cell>
          <cell r="M1">
            <v>44086</v>
          </cell>
          <cell r="N1">
            <v>44087</v>
          </cell>
          <cell r="O1" t="str">
            <v>W37</v>
          </cell>
        </row>
        <row r="2">
          <cell r="C2" t="str">
            <v>LJ63-16462B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  <cell r="O2">
            <v>0</v>
          </cell>
        </row>
        <row r="3">
          <cell r="C3" t="str">
            <v>LJ63-16467B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</row>
        <row r="4">
          <cell r="C4" t="str">
            <v>LJ63-16500B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</row>
        <row r="5">
          <cell r="C5" t="str">
            <v>LJ63-16507A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</row>
        <row r="6">
          <cell r="C6" t="str">
            <v>LJ63-16465A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</row>
        <row r="7">
          <cell r="C7" t="str">
            <v>LJ63-16465B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</row>
        <row r="8">
          <cell r="C8" t="str">
            <v>LJ63-16462C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</row>
        <row r="9">
          <cell r="C9" t="str">
            <v>LJ63-16395B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</row>
        <row r="10">
          <cell r="C10" t="str">
            <v>LJ63-16215A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</row>
        <row r="11">
          <cell r="C11" t="str">
            <v>LJ63-16232A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</row>
        <row r="12">
          <cell r="C12" t="str">
            <v>LJ63-16300A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</row>
        <row r="13">
          <cell r="C13" t="str">
            <v>LJ63-16334A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</row>
        <row r="14">
          <cell r="C14" t="str">
            <v>LJ63-16344B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</row>
        <row r="15">
          <cell r="C15" t="str">
            <v>LJ63-16317B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</row>
        <row r="16">
          <cell r="C16" t="str">
            <v>LJ63-15999A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</row>
        <row r="17">
          <cell r="C17" t="str">
            <v>LJ63-16071A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</row>
        <row r="18">
          <cell r="C18" t="str">
            <v>LJ63-16157A</v>
          </cell>
          <cell r="D18">
            <v>0</v>
          </cell>
          <cell r="E18">
            <v>12000</v>
          </cell>
          <cell r="F18">
            <v>9000</v>
          </cell>
          <cell r="G18">
            <v>63000</v>
          </cell>
          <cell r="H18">
            <v>6000</v>
          </cell>
          <cell r="I18">
            <v>6000</v>
          </cell>
          <cell r="J18">
            <v>6000</v>
          </cell>
          <cell r="K18">
            <v>6000</v>
          </cell>
          <cell r="L18">
            <v>6000</v>
          </cell>
          <cell r="M18">
            <v>6000</v>
          </cell>
          <cell r="N18">
            <v>6000</v>
          </cell>
          <cell r="O18">
            <v>42000</v>
          </cell>
        </row>
        <row r="19">
          <cell r="C19" t="str">
            <v>LJ63-16183A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</row>
        <row r="20">
          <cell r="C20" t="str">
            <v>LJ63-15095A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</row>
        <row r="21">
          <cell r="C21" t="str">
            <v>LJ63-15645A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6000</v>
          </cell>
          <cell r="I21">
            <v>0</v>
          </cell>
          <cell r="J21">
            <v>6000</v>
          </cell>
          <cell r="K21">
            <v>6000</v>
          </cell>
          <cell r="L21">
            <v>6000</v>
          </cell>
          <cell r="M21">
            <v>6000</v>
          </cell>
          <cell r="N21">
            <v>6000</v>
          </cell>
          <cell r="O21">
            <v>36000</v>
          </cell>
        </row>
        <row r="22">
          <cell r="C22" t="str">
            <v>LJ63-16354A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</row>
        <row r="23">
          <cell r="C23" t="str">
            <v>LJ63-17016A</v>
          </cell>
          <cell r="D23">
            <v>3000</v>
          </cell>
          <cell r="E23">
            <v>6750</v>
          </cell>
          <cell r="F23">
            <v>9750</v>
          </cell>
          <cell r="G23">
            <v>46500</v>
          </cell>
          <cell r="H23">
            <v>9750</v>
          </cell>
          <cell r="I23">
            <v>6750</v>
          </cell>
          <cell r="J23">
            <v>6750</v>
          </cell>
          <cell r="K23">
            <v>6750</v>
          </cell>
          <cell r="L23">
            <v>6750</v>
          </cell>
          <cell r="M23">
            <v>6750</v>
          </cell>
          <cell r="N23">
            <v>6750</v>
          </cell>
          <cell r="O23">
            <v>50250</v>
          </cell>
        </row>
        <row r="24">
          <cell r="C24" t="str">
            <v>LJ63-17015A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6000</v>
          </cell>
          <cell r="I24">
            <v>0</v>
          </cell>
          <cell r="J24">
            <v>0</v>
          </cell>
          <cell r="K24">
            <v>6000</v>
          </cell>
          <cell r="L24">
            <v>6000</v>
          </cell>
          <cell r="M24">
            <v>6000</v>
          </cell>
          <cell r="N24">
            <v>6000</v>
          </cell>
          <cell r="O24">
            <v>30000</v>
          </cell>
        </row>
        <row r="25">
          <cell r="C25" t="str">
            <v>LJ63-18142A</v>
          </cell>
          <cell r="D25">
            <v>10000</v>
          </cell>
          <cell r="E25">
            <v>10000</v>
          </cell>
          <cell r="F25">
            <v>10000</v>
          </cell>
          <cell r="G25">
            <v>60000</v>
          </cell>
          <cell r="H25">
            <v>10000</v>
          </cell>
          <cell r="I25">
            <v>10000</v>
          </cell>
          <cell r="J25">
            <v>12500</v>
          </cell>
          <cell r="K25">
            <v>10000</v>
          </cell>
          <cell r="L25">
            <v>12500</v>
          </cell>
          <cell r="M25">
            <v>10000</v>
          </cell>
          <cell r="N25">
            <v>12500</v>
          </cell>
          <cell r="O25">
            <v>77500</v>
          </cell>
        </row>
        <row r="26">
          <cell r="C26" t="str">
            <v>LJ63-19111A</v>
          </cell>
          <cell r="D26">
            <v>10000</v>
          </cell>
          <cell r="E26">
            <v>10000</v>
          </cell>
          <cell r="F26">
            <v>10000</v>
          </cell>
          <cell r="G26">
            <v>68000</v>
          </cell>
          <cell r="H26">
            <v>11000</v>
          </cell>
          <cell r="I26">
            <v>11000</v>
          </cell>
          <cell r="J26">
            <v>11000</v>
          </cell>
          <cell r="K26">
            <v>11000</v>
          </cell>
          <cell r="L26">
            <v>11000</v>
          </cell>
          <cell r="M26">
            <v>11000</v>
          </cell>
          <cell r="N26">
            <v>11000</v>
          </cell>
          <cell r="O26">
            <v>77000</v>
          </cell>
        </row>
        <row r="27">
          <cell r="C27" t="str">
            <v>LJ63-18319A</v>
          </cell>
          <cell r="D27">
            <v>15000</v>
          </cell>
          <cell r="E27">
            <v>11000</v>
          </cell>
          <cell r="F27">
            <v>10000</v>
          </cell>
          <cell r="G27">
            <v>65000</v>
          </cell>
          <cell r="H27">
            <v>11000</v>
          </cell>
          <cell r="I27">
            <v>11000</v>
          </cell>
          <cell r="J27">
            <v>11000</v>
          </cell>
          <cell r="K27">
            <v>11000</v>
          </cell>
          <cell r="L27">
            <v>11000</v>
          </cell>
          <cell r="M27">
            <v>11000</v>
          </cell>
          <cell r="N27">
            <v>11000</v>
          </cell>
          <cell r="O27">
            <v>77000</v>
          </cell>
        </row>
        <row r="28">
          <cell r="C28" t="str">
            <v>LJ63-18144A</v>
          </cell>
          <cell r="D28">
            <v>20000</v>
          </cell>
          <cell r="E28">
            <v>20000</v>
          </cell>
          <cell r="F28">
            <v>20000</v>
          </cell>
          <cell r="G28">
            <v>128000</v>
          </cell>
          <cell r="H28">
            <v>22000</v>
          </cell>
          <cell r="I28">
            <v>22000</v>
          </cell>
          <cell r="J28">
            <v>22000</v>
          </cell>
          <cell r="K28">
            <v>22000</v>
          </cell>
          <cell r="L28">
            <v>22000</v>
          </cell>
          <cell r="M28">
            <v>22000</v>
          </cell>
          <cell r="N28">
            <v>22000</v>
          </cell>
          <cell r="O28">
            <v>154000</v>
          </cell>
        </row>
        <row r="29">
          <cell r="C29" t="str">
            <v>LJ63-19418A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</row>
        <row r="30">
          <cell r="C30" t="str">
            <v>LJ63-19417A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</row>
        <row r="31">
          <cell r="C31" t="str">
            <v>LJ63-19603A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</row>
        <row r="32">
          <cell r="C32" t="str">
            <v>LJ63-19534A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</row>
        <row r="33">
          <cell r="C33" t="str">
            <v>LJ63-19534B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C34" t="str">
            <v>LJ63-18800A</v>
          </cell>
          <cell r="D34">
            <v>10000</v>
          </cell>
          <cell r="E34">
            <v>10000</v>
          </cell>
          <cell r="F34">
            <v>10000</v>
          </cell>
          <cell r="G34">
            <v>70000</v>
          </cell>
          <cell r="H34">
            <v>12000</v>
          </cell>
          <cell r="I34">
            <v>12000</v>
          </cell>
          <cell r="J34">
            <v>12000</v>
          </cell>
          <cell r="K34">
            <v>12000</v>
          </cell>
          <cell r="L34">
            <v>10000</v>
          </cell>
          <cell r="M34">
            <v>10000</v>
          </cell>
          <cell r="N34">
            <v>10000</v>
          </cell>
          <cell r="O34">
            <v>78000</v>
          </cell>
        </row>
        <row r="35">
          <cell r="C35" t="str">
            <v>LJ63-19416A</v>
          </cell>
          <cell r="D35">
            <v>10000</v>
          </cell>
          <cell r="E35">
            <v>10000</v>
          </cell>
          <cell r="F35">
            <v>10000</v>
          </cell>
          <cell r="G35">
            <v>62000</v>
          </cell>
          <cell r="H35">
            <v>12000</v>
          </cell>
          <cell r="I35">
            <v>12000</v>
          </cell>
          <cell r="J35">
            <v>12000</v>
          </cell>
          <cell r="K35">
            <v>12000</v>
          </cell>
          <cell r="L35">
            <v>10000</v>
          </cell>
          <cell r="M35">
            <v>10000</v>
          </cell>
          <cell r="N35">
            <v>10000</v>
          </cell>
          <cell r="O35">
            <v>78000</v>
          </cell>
        </row>
        <row r="36">
          <cell r="C36" t="str">
            <v>LJ63-18145A</v>
          </cell>
          <cell r="D36">
            <v>0</v>
          </cell>
          <cell r="E36">
            <v>12500</v>
          </cell>
          <cell r="F36">
            <v>10000</v>
          </cell>
          <cell r="G36">
            <v>52500</v>
          </cell>
          <cell r="H36">
            <v>12500</v>
          </cell>
          <cell r="I36">
            <v>10000</v>
          </cell>
          <cell r="J36">
            <v>12500</v>
          </cell>
          <cell r="K36">
            <v>10000</v>
          </cell>
          <cell r="L36">
            <v>12500</v>
          </cell>
          <cell r="M36">
            <v>10000</v>
          </cell>
          <cell r="N36">
            <v>10000</v>
          </cell>
          <cell r="O36">
            <v>77500</v>
          </cell>
        </row>
        <row r="37">
          <cell r="C37" t="str">
            <v>LJ63-19112A</v>
          </cell>
          <cell r="D37">
            <v>15000</v>
          </cell>
          <cell r="E37">
            <v>10000</v>
          </cell>
          <cell r="F37">
            <v>10000</v>
          </cell>
          <cell r="G37">
            <v>41000</v>
          </cell>
          <cell r="H37">
            <v>12500</v>
          </cell>
          <cell r="I37">
            <v>10000</v>
          </cell>
          <cell r="J37">
            <v>12500</v>
          </cell>
          <cell r="K37">
            <v>10000</v>
          </cell>
          <cell r="L37">
            <v>12500</v>
          </cell>
          <cell r="M37">
            <v>10000</v>
          </cell>
          <cell r="N37">
            <v>10000</v>
          </cell>
          <cell r="O37">
            <v>77500</v>
          </cell>
        </row>
        <row r="38">
          <cell r="C38" t="str">
            <v>LJ63-18318A</v>
          </cell>
          <cell r="D38">
            <v>10000</v>
          </cell>
          <cell r="E38">
            <v>10000</v>
          </cell>
          <cell r="F38">
            <v>10000</v>
          </cell>
          <cell r="G38">
            <v>30000</v>
          </cell>
          <cell r="H38">
            <v>12500</v>
          </cell>
          <cell r="I38">
            <v>10000</v>
          </cell>
          <cell r="J38">
            <v>12500</v>
          </cell>
          <cell r="K38">
            <v>10000</v>
          </cell>
          <cell r="L38">
            <v>12500</v>
          </cell>
          <cell r="M38">
            <v>10000</v>
          </cell>
          <cell r="N38">
            <v>10000</v>
          </cell>
          <cell r="O38">
            <v>77500</v>
          </cell>
        </row>
        <row r="39">
          <cell r="C39" t="str">
            <v>LJ63-18798A</v>
          </cell>
          <cell r="D39">
            <v>35000</v>
          </cell>
          <cell r="E39">
            <v>20000</v>
          </cell>
          <cell r="F39">
            <v>20000</v>
          </cell>
          <cell r="G39">
            <v>120000</v>
          </cell>
          <cell r="H39">
            <v>20000</v>
          </cell>
          <cell r="I39">
            <v>20000</v>
          </cell>
          <cell r="J39">
            <v>20000</v>
          </cell>
          <cell r="K39">
            <v>22000</v>
          </cell>
          <cell r="L39">
            <v>22000</v>
          </cell>
          <cell r="M39">
            <v>22000</v>
          </cell>
          <cell r="N39">
            <v>22000</v>
          </cell>
          <cell r="O39">
            <v>148000</v>
          </cell>
        </row>
        <row r="40">
          <cell r="C40" t="str">
            <v>LJ63-19412A</v>
          </cell>
          <cell r="D40">
            <v>10000</v>
          </cell>
          <cell r="E40">
            <v>10000</v>
          </cell>
          <cell r="F40">
            <v>10000</v>
          </cell>
          <cell r="G40">
            <v>60000</v>
          </cell>
          <cell r="H40">
            <v>10000</v>
          </cell>
          <cell r="I40">
            <v>10000</v>
          </cell>
          <cell r="J40">
            <v>10000</v>
          </cell>
          <cell r="K40">
            <v>10000</v>
          </cell>
          <cell r="L40">
            <v>10000</v>
          </cell>
          <cell r="M40">
            <v>10000</v>
          </cell>
          <cell r="N40">
            <v>10000</v>
          </cell>
          <cell r="O40">
            <v>70000</v>
          </cell>
        </row>
        <row r="41">
          <cell r="C41" t="str">
            <v>LJ63-19411A</v>
          </cell>
          <cell r="D41">
            <v>15000</v>
          </cell>
          <cell r="E41">
            <v>0</v>
          </cell>
          <cell r="F41">
            <v>10000</v>
          </cell>
          <cell r="G41">
            <v>60000</v>
          </cell>
          <cell r="H41">
            <v>10000</v>
          </cell>
          <cell r="I41">
            <v>10000</v>
          </cell>
          <cell r="J41">
            <v>10000</v>
          </cell>
          <cell r="K41">
            <v>10000</v>
          </cell>
          <cell r="L41">
            <v>10000</v>
          </cell>
          <cell r="M41">
            <v>10000</v>
          </cell>
          <cell r="N41">
            <v>10000</v>
          </cell>
          <cell r="O41">
            <v>70000</v>
          </cell>
        </row>
        <row r="42">
          <cell r="C42" t="str">
            <v>LJ63-19533A</v>
          </cell>
          <cell r="D42">
            <v>15000</v>
          </cell>
          <cell r="E42">
            <v>11000</v>
          </cell>
          <cell r="F42">
            <v>11000</v>
          </cell>
          <cell r="G42">
            <v>72000</v>
          </cell>
          <cell r="H42">
            <v>10000</v>
          </cell>
          <cell r="I42">
            <v>10000</v>
          </cell>
          <cell r="J42">
            <v>10000</v>
          </cell>
          <cell r="K42">
            <v>10000</v>
          </cell>
          <cell r="L42">
            <v>10000</v>
          </cell>
          <cell r="M42">
            <v>10000</v>
          </cell>
          <cell r="N42">
            <v>10000</v>
          </cell>
          <cell r="O42">
            <v>70000</v>
          </cell>
        </row>
        <row r="43">
          <cell r="C43" t="str">
            <v>LJ63-19595A</v>
          </cell>
          <cell r="D43">
            <v>15000</v>
          </cell>
          <cell r="E43">
            <v>10000</v>
          </cell>
          <cell r="F43">
            <v>10000</v>
          </cell>
          <cell r="G43">
            <v>72000</v>
          </cell>
          <cell r="H43">
            <v>10000</v>
          </cell>
          <cell r="I43">
            <v>10000</v>
          </cell>
          <cell r="J43">
            <v>10000</v>
          </cell>
          <cell r="K43">
            <v>10000</v>
          </cell>
          <cell r="L43">
            <v>10000</v>
          </cell>
          <cell r="M43">
            <v>10000</v>
          </cell>
          <cell r="N43">
            <v>10000</v>
          </cell>
          <cell r="O43">
            <v>70000</v>
          </cell>
        </row>
        <row r="44">
          <cell r="C44" t="str">
            <v>LJ63-19533B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</row>
        <row r="45">
          <cell r="C45" t="str">
            <v>LJ63-17513A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</row>
        <row r="46">
          <cell r="C46" t="str">
            <v>LJ63-18656A</v>
          </cell>
          <cell r="D46">
            <v>0</v>
          </cell>
          <cell r="E46">
            <v>0</v>
          </cell>
          <cell r="F46">
            <v>0</v>
          </cell>
          <cell r="G46">
            <v>400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</row>
        <row r="47">
          <cell r="C47" t="str">
            <v>LJ63-16362A</v>
          </cell>
          <cell r="D47">
            <v>0</v>
          </cell>
          <cell r="E47">
            <v>0</v>
          </cell>
          <cell r="F47">
            <v>0</v>
          </cell>
          <cell r="G47">
            <v>3000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</row>
        <row r="48">
          <cell r="C48" t="str">
            <v>LJ63-16436A</v>
          </cell>
          <cell r="D48">
            <v>0</v>
          </cell>
          <cell r="E48">
            <v>0</v>
          </cell>
          <cell r="F48">
            <v>0</v>
          </cell>
          <cell r="G48">
            <v>1000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</row>
        <row r="49">
          <cell r="C49" t="str">
            <v>LJ63-16343A</v>
          </cell>
          <cell r="D49">
            <v>0</v>
          </cell>
          <cell r="E49">
            <v>0</v>
          </cell>
          <cell r="F49">
            <v>0</v>
          </cell>
          <cell r="G49">
            <v>1000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0">
          <cell r="C50" t="str">
            <v>LJ63-18665A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</row>
        <row r="51">
          <cell r="C51" t="str">
            <v>LJ63-18662A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</row>
        <row r="52">
          <cell r="C52" t="str">
            <v>LJ63-18666B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</row>
        <row r="53">
          <cell r="C53" t="str">
            <v>LJ63-19215B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</row>
        <row r="54">
          <cell r="C54" t="str">
            <v>LJ63-18667A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</row>
        <row r="55">
          <cell r="C55" t="str">
            <v>LJ63-18663A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</row>
        <row r="56">
          <cell r="C56" t="str">
            <v>LJ63-16787B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</row>
        <row r="57">
          <cell r="C57" t="str">
            <v>LJ63-16595B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</row>
        <row r="58">
          <cell r="C58" t="str">
            <v>LJ63-16597A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</row>
        <row r="59">
          <cell r="C59" t="str">
            <v>LJ63-16706A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</row>
        <row r="60">
          <cell r="C60" t="str">
            <v>LJ63-16707A</v>
          </cell>
          <cell r="D60">
            <v>4200</v>
          </cell>
          <cell r="E60">
            <v>0</v>
          </cell>
          <cell r="F60">
            <v>0</v>
          </cell>
          <cell r="G60">
            <v>4200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</row>
        <row r="61">
          <cell r="C61" t="str">
            <v>LJ63-16787A</v>
          </cell>
          <cell r="D61">
            <v>3000</v>
          </cell>
          <cell r="E61">
            <v>0</v>
          </cell>
          <cell r="F61">
            <v>0</v>
          </cell>
          <cell r="G61">
            <v>3000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</row>
        <row r="62">
          <cell r="C62" t="str">
            <v>LJ63-17308A</v>
          </cell>
          <cell r="D62">
            <v>12000</v>
          </cell>
          <cell r="E62">
            <v>0</v>
          </cell>
          <cell r="F62">
            <v>12000</v>
          </cell>
          <cell r="G62">
            <v>81000</v>
          </cell>
          <cell r="H62">
            <v>12000</v>
          </cell>
          <cell r="I62">
            <v>12000</v>
          </cell>
          <cell r="J62">
            <v>12000</v>
          </cell>
          <cell r="K62">
            <v>12000</v>
          </cell>
          <cell r="L62">
            <v>12000</v>
          </cell>
          <cell r="M62">
            <v>12000</v>
          </cell>
          <cell r="N62">
            <v>0</v>
          </cell>
          <cell r="O62">
            <v>72000</v>
          </cell>
        </row>
        <row r="63">
          <cell r="C63" t="str">
            <v>LJ63-17312A</v>
          </cell>
          <cell r="D63">
            <v>0</v>
          </cell>
          <cell r="E63">
            <v>0</v>
          </cell>
          <cell r="F63">
            <v>12000</v>
          </cell>
          <cell r="G63">
            <v>48000</v>
          </cell>
          <cell r="H63">
            <v>12000</v>
          </cell>
          <cell r="I63">
            <v>12000</v>
          </cell>
          <cell r="J63">
            <v>12000</v>
          </cell>
          <cell r="K63">
            <v>12000</v>
          </cell>
          <cell r="L63">
            <v>12000</v>
          </cell>
          <cell r="M63">
            <v>0</v>
          </cell>
          <cell r="N63">
            <v>0</v>
          </cell>
          <cell r="O63">
            <v>60000</v>
          </cell>
        </row>
        <row r="64">
          <cell r="C64" t="str">
            <v>LJ63-17350A</v>
          </cell>
          <cell r="D64">
            <v>0</v>
          </cell>
          <cell r="E64">
            <v>14000</v>
          </cell>
          <cell r="F64">
            <v>14000</v>
          </cell>
          <cell r="G64">
            <v>73500</v>
          </cell>
          <cell r="H64">
            <v>10500</v>
          </cell>
          <cell r="I64">
            <v>10500</v>
          </cell>
          <cell r="J64">
            <v>10500</v>
          </cell>
          <cell r="K64">
            <v>10500</v>
          </cell>
          <cell r="L64">
            <v>10500</v>
          </cell>
          <cell r="M64">
            <v>10500</v>
          </cell>
          <cell r="N64">
            <v>7000</v>
          </cell>
          <cell r="O64">
            <v>70000</v>
          </cell>
        </row>
        <row r="65">
          <cell r="C65" t="str">
            <v>LJ63-17543A</v>
          </cell>
          <cell r="D65">
            <v>0</v>
          </cell>
          <cell r="E65">
            <v>12000</v>
          </cell>
          <cell r="F65">
            <v>12000</v>
          </cell>
          <cell r="G65">
            <v>66125</v>
          </cell>
          <cell r="H65">
            <v>12000</v>
          </cell>
          <cell r="I65">
            <v>12000</v>
          </cell>
          <cell r="J65">
            <v>12000</v>
          </cell>
          <cell r="K65">
            <v>12000</v>
          </cell>
          <cell r="L65">
            <v>12000</v>
          </cell>
          <cell r="M65">
            <v>12000</v>
          </cell>
          <cell r="N65">
            <v>0</v>
          </cell>
          <cell r="O65">
            <v>72000</v>
          </cell>
        </row>
        <row r="66">
          <cell r="C66" t="str">
            <v>LJ63-17834D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</row>
        <row r="67">
          <cell r="C67" t="str">
            <v>LJ63-17834B</v>
          </cell>
          <cell r="D67">
            <v>0</v>
          </cell>
          <cell r="E67">
            <v>6000</v>
          </cell>
          <cell r="F67">
            <v>12000</v>
          </cell>
          <cell r="G67">
            <v>59000</v>
          </cell>
          <cell r="H67">
            <v>12000</v>
          </cell>
          <cell r="I67">
            <v>12000</v>
          </cell>
          <cell r="J67">
            <v>12000</v>
          </cell>
          <cell r="K67">
            <v>12000</v>
          </cell>
          <cell r="L67">
            <v>12000</v>
          </cell>
          <cell r="M67">
            <v>12000</v>
          </cell>
          <cell r="N67">
            <v>0</v>
          </cell>
          <cell r="O67">
            <v>72000</v>
          </cell>
        </row>
        <row r="68">
          <cell r="C68" t="str">
            <v>LJ63-17348A</v>
          </cell>
          <cell r="D68">
            <v>12000</v>
          </cell>
          <cell r="E68">
            <v>30000</v>
          </cell>
          <cell r="F68">
            <v>39000</v>
          </cell>
          <cell r="G68">
            <v>156000</v>
          </cell>
          <cell r="H68">
            <v>39000</v>
          </cell>
          <cell r="I68">
            <v>39000</v>
          </cell>
          <cell r="J68">
            <v>39000</v>
          </cell>
          <cell r="K68">
            <v>39000</v>
          </cell>
          <cell r="L68">
            <v>39000</v>
          </cell>
          <cell r="M68">
            <v>39000</v>
          </cell>
          <cell r="N68">
            <v>27000</v>
          </cell>
          <cell r="O68">
            <v>261000</v>
          </cell>
        </row>
        <row r="69">
          <cell r="C69" t="str">
            <v>LJ63-17451A</v>
          </cell>
          <cell r="D69">
            <v>0</v>
          </cell>
          <cell r="E69">
            <v>3000</v>
          </cell>
          <cell r="F69">
            <v>15000</v>
          </cell>
          <cell r="G69">
            <v>78000</v>
          </cell>
          <cell r="H69">
            <v>12000</v>
          </cell>
          <cell r="I69">
            <v>12000</v>
          </cell>
          <cell r="J69">
            <v>12000</v>
          </cell>
          <cell r="K69">
            <v>12000</v>
          </cell>
          <cell r="L69">
            <v>0</v>
          </cell>
          <cell r="M69">
            <v>0</v>
          </cell>
          <cell r="N69">
            <v>0</v>
          </cell>
          <cell r="O69">
            <v>48000</v>
          </cell>
        </row>
        <row r="70">
          <cell r="C70" t="str">
            <v>LJ63-17304A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</row>
        <row r="71">
          <cell r="C71" t="str">
            <v>LJ63-17310A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</row>
        <row r="72">
          <cell r="C72" t="str">
            <v>LJ63-17315A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</row>
        <row r="73">
          <cell r="C73" t="str">
            <v>LJ63-17347A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</row>
        <row r="74">
          <cell r="C74" t="str">
            <v>LJ63-17433A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</row>
        <row r="75">
          <cell r="C75" t="str">
            <v>LJ63-17830A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</row>
        <row r="76">
          <cell r="C76" t="str">
            <v>LJ63-18021A</v>
          </cell>
          <cell r="D76">
            <v>0</v>
          </cell>
          <cell r="E76">
            <v>0</v>
          </cell>
          <cell r="F76">
            <v>10500</v>
          </cell>
          <cell r="G76">
            <v>10500</v>
          </cell>
          <cell r="H76">
            <v>10500</v>
          </cell>
          <cell r="I76">
            <v>14000</v>
          </cell>
          <cell r="J76">
            <v>10500</v>
          </cell>
          <cell r="K76">
            <v>14000</v>
          </cell>
          <cell r="L76">
            <v>10500</v>
          </cell>
          <cell r="M76">
            <v>14000</v>
          </cell>
          <cell r="N76">
            <v>10500</v>
          </cell>
          <cell r="O76">
            <v>84000</v>
          </cell>
        </row>
        <row r="77">
          <cell r="C77" t="str">
            <v>LJ63-18013A</v>
          </cell>
          <cell r="D77">
            <v>0</v>
          </cell>
          <cell r="E77">
            <v>0</v>
          </cell>
          <cell r="F77">
            <v>10500</v>
          </cell>
          <cell r="G77">
            <v>10500</v>
          </cell>
          <cell r="H77">
            <v>10500</v>
          </cell>
          <cell r="I77">
            <v>14000</v>
          </cell>
          <cell r="J77">
            <v>10500</v>
          </cell>
          <cell r="K77">
            <v>14000</v>
          </cell>
          <cell r="L77">
            <v>10500</v>
          </cell>
          <cell r="M77">
            <v>14000</v>
          </cell>
          <cell r="N77">
            <v>10500</v>
          </cell>
          <cell r="O77">
            <v>84000</v>
          </cell>
        </row>
        <row r="78">
          <cell r="C78" t="str">
            <v>LJ63-18020A</v>
          </cell>
          <cell r="D78">
            <v>15000</v>
          </cell>
          <cell r="E78">
            <v>15000</v>
          </cell>
          <cell r="F78">
            <v>15000</v>
          </cell>
          <cell r="G78">
            <v>45000</v>
          </cell>
          <cell r="H78">
            <v>15000</v>
          </cell>
          <cell r="I78">
            <v>15000</v>
          </cell>
          <cell r="J78">
            <v>15000</v>
          </cell>
          <cell r="K78">
            <v>15000</v>
          </cell>
          <cell r="L78">
            <v>15000</v>
          </cell>
          <cell r="M78">
            <v>6000</v>
          </cell>
          <cell r="N78">
            <v>0</v>
          </cell>
          <cell r="O78">
            <v>81000</v>
          </cell>
        </row>
        <row r="79">
          <cell r="C79" t="str">
            <v>LJ63-18022A</v>
          </cell>
          <cell r="D79">
            <v>0</v>
          </cell>
          <cell r="E79">
            <v>0</v>
          </cell>
          <cell r="F79">
            <v>12000</v>
          </cell>
          <cell r="G79">
            <v>12000</v>
          </cell>
          <cell r="H79">
            <v>12000</v>
          </cell>
          <cell r="I79">
            <v>12000</v>
          </cell>
          <cell r="J79">
            <v>12000</v>
          </cell>
          <cell r="K79">
            <v>12000</v>
          </cell>
          <cell r="L79">
            <v>12000</v>
          </cell>
          <cell r="M79">
            <v>12000</v>
          </cell>
          <cell r="N79">
            <v>12000</v>
          </cell>
          <cell r="O79">
            <v>84000</v>
          </cell>
        </row>
        <row r="80">
          <cell r="C80" t="str">
            <v>LJ63-18648A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</row>
        <row r="81">
          <cell r="C81" t="str">
            <v>LJ63-18644A</v>
          </cell>
          <cell r="D81">
            <v>12000</v>
          </cell>
          <cell r="E81">
            <v>9000</v>
          </cell>
          <cell r="F81">
            <v>15000</v>
          </cell>
          <cell r="G81">
            <v>90000</v>
          </cell>
          <cell r="H81">
            <v>15000</v>
          </cell>
          <cell r="I81">
            <v>15000</v>
          </cell>
          <cell r="J81">
            <v>15000</v>
          </cell>
          <cell r="K81">
            <v>15000</v>
          </cell>
          <cell r="L81">
            <v>15000</v>
          </cell>
          <cell r="M81">
            <v>15000</v>
          </cell>
          <cell r="N81">
            <v>15000</v>
          </cell>
          <cell r="O81">
            <v>105000</v>
          </cell>
        </row>
        <row r="82">
          <cell r="C82" t="str">
            <v>LJ63-18631A</v>
          </cell>
          <cell r="D82">
            <v>29125</v>
          </cell>
          <cell r="E82">
            <v>35000</v>
          </cell>
          <cell r="F82">
            <v>37000</v>
          </cell>
          <cell r="G82">
            <v>221125</v>
          </cell>
          <cell r="H82">
            <v>37000</v>
          </cell>
          <cell r="I82">
            <v>37000</v>
          </cell>
          <cell r="J82">
            <v>37000</v>
          </cell>
          <cell r="K82">
            <v>37000</v>
          </cell>
          <cell r="L82">
            <v>37000</v>
          </cell>
          <cell r="M82">
            <v>37000</v>
          </cell>
          <cell r="N82">
            <v>37000</v>
          </cell>
          <cell r="O82">
            <v>259000</v>
          </cell>
        </row>
        <row r="83">
          <cell r="C83" t="str">
            <v>LJ63-17642A</v>
          </cell>
          <cell r="D83">
            <v>21000</v>
          </cell>
          <cell r="E83">
            <v>15000</v>
          </cell>
          <cell r="F83">
            <v>15000</v>
          </cell>
          <cell r="G83">
            <v>108000</v>
          </cell>
          <cell r="H83">
            <v>15000</v>
          </cell>
          <cell r="I83">
            <v>15000</v>
          </cell>
          <cell r="J83">
            <v>15000</v>
          </cell>
          <cell r="K83">
            <v>15000</v>
          </cell>
          <cell r="L83">
            <v>15000</v>
          </cell>
          <cell r="M83">
            <v>15000</v>
          </cell>
          <cell r="N83">
            <v>15000</v>
          </cell>
          <cell r="O83">
            <v>105000</v>
          </cell>
        </row>
        <row r="84">
          <cell r="C84" t="str">
            <v>LJ63-18648B</v>
          </cell>
          <cell r="D84">
            <v>0</v>
          </cell>
          <cell r="E84">
            <v>10000</v>
          </cell>
          <cell r="F84">
            <v>10000</v>
          </cell>
          <cell r="G84">
            <v>70900</v>
          </cell>
          <cell r="H84">
            <v>10000</v>
          </cell>
          <cell r="I84">
            <v>10000</v>
          </cell>
          <cell r="J84">
            <v>10000</v>
          </cell>
          <cell r="K84">
            <v>10000</v>
          </cell>
          <cell r="L84">
            <v>10000</v>
          </cell>
          <cell r="M84">
            <v>10000</v>
          </cell>
          <cell r="N84">
            <v>10000</v>
          </cell>
          <cell r="O84">
            <v>70000</v>
          </cell>
        </row>
        <row r="85">
          <cell r="C85" t="str">
            <v>LJ63-18649A</v>
          </cell>
          <cell r="D85">
            <v>3000</v>
          </cell>
          <cell r="E85">
            <v>6000</v>
          </cell>
          <cell r="F85">
            <v>15000</v>
          </cell>
          <cell r="G85">
            <v>69000</v>
          </cell>
          <cell r="H85">
            <v>15000</v>
          </cell>
          <cell r="I85">
            <v>15000</v>
          </cell>
          <cell r="J85">
            <v>15000</v>
          </cell>
          <cell r="K85">
            <v>15000</v>
          </cell>
          <cell r="L85">
            <v>15000</v>
          </cell>
          <cell r="M85">
            <v>15000</v>
          </cell>
          <cell r="N85">
            <v>15000</v>
          </cell>
          <cell r="O85">
            <v>105000</v>
          </cell>
        </row>
        <row r="86">
          <cell r="C86" t="str">
            <v>LJ63-15776B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</row>
        <row r="87">
          <cell r="C87" t="str">
            <v>LJ63-19078A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</row>
        <row r="88">
          <cell r="C88" t="str">
            <v>LJ63-18946A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9000</v>
          </cell>
          <cell r="M88">
            <v>0</v>
          </cell>
          <cell r="N88">
            <v>0</v>
          </cell>
          <cell r="O88">
            <v>9000</v>
          </cell>
        </row>
        <row r="89">
          <cell r="C89" t="str">
            <v>LJ63-18947A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3000</v>
          </cell>
          <cell r="K89">
            <v>0</v>
          </cell>
          <cell r="L89">
            <v>9000</v>
          </cell>
          <cell r="M89">
            <v>6000</v>
          </cell>
          <cell r="N89">
            <v>0</v>
          </cell>
          <cell r="O89">
            <v>18000</v>
          </cell>
        </row>
        <row r="90">
          <cell r="C90" t="str">
            <v>LJ63-18948A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3500</v>
          </cell>
          <cell r="K90">
            <v>0</v>
          </cell>
          <cell r="L90">
            <v>7000</v>
          </cell>
          <cell r="M90">
            <v>7000</v>
          </cell>
          <cell r="N90">
            <v>0</v>
          </cell>
          <cell r="O90">
            <v>17500</v>
          </cell>
        </row>
        <row r="91">
          <cell r="C91" t="str">
            <v>LJ63-18950A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2000</v>
          </cell>
          <cell r="M91">
            <v>9000</v>
          </cell>
          <cell r="N91">
            <v>0</v>
          </cell>
          <cell r="O91">
            <v>11000</v>
          </cell>
        </row>
        <row r="92">
          <cell r="C92" t="str">
            <v>LJ63-18951A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9000</v>
          </cell>
          <cell r="K92">
            <v>9000</v>
          </cell>
          <cell r="L92">
            <v>9000</v>
          </cell>
          <cell r="M92">
            <v>9000</v>
          </cell>
          <cell r="N92">
            <v>9000</v>
          </cell>
          <cell r="O92">
            <v>45000</v>
          </cell>
        </row>
        <row r="93">
          <cell r="C93" t="str">
            <v>LJ63-17602A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</row>
        <row r="94">
          <cell r="C94" t="str">
            <v>LJ63-17609A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</row>
        <row r="95">
          <cell r="C95" t="str">
            <v>LJ63-17617A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</row>
        <row r="96">
          <cell r="C96" t="str">
            <v>LJ63-17630A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7">
          <cell r="C97" t="str">
            <v>LJ63-17631A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</row>
        <row r="98">
          <cell r="C98" t="str">
            <v>LJ63-17616A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</row>
        <row r="99">
          <cell r="C99" t="str">
            <v>LJ63-16172A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</row>
        <row r="100">
          <cell r="C100" t="str">
            <v>LJ63-16264A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</row>
        <row r="101">
          <cell r="C101" t="str">
            <v>LJ63-15125B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</row>
        <row r="102">
          <cell r="C102" t="str">
            <v>LJ63-15126A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</row>
        <row r="103">
          <cell r="C103" t="str">
            <v>LJ63-15128A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C104" t="str">
            <v>LJ63-15456A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</row>
        <row r="105">
          <cell r="C105" t="str">
            <v>LJ63-15458A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</row>
        <row r="106">
          <cell r="C106" t="str">
            <v>LJ63-15460A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</row>
        <row r="107">
          <cell r="C107" t="str">
            <v>LJ63-15487A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</row>
        <row r="108">
          <cell r="C108" t="str">
            <v>LJ63-18531A</v>
          </cell>
          <cell r="D108">
            <v>21000</v>
          </cell>
          <cell r="E108">
            <v>46000</v>
          </cell>
          <cell r="F108">
            <v>46000</v>
          </cell>
          <cell r="G108">
            <v>242500</v>
          </cell>
          <cell r="H108">
            <v>35500</v>
          </cell>
          <cell r="I108">
            <v>35500</v>
          </cell>
          <cell r="J108">
            <v>35500</v>
          </cell>
          <cell r="K108">
            <v>35500</v>
          </cell>
          <cell r="L108">
            <v>35500</v>
          </cell>
          <cell r="M108">
            <v>35500</v>
          </cell>
          <cell r="N108">
            <v>35500</v>
          </cell>
          <cell r="O108">
            <v>248500</v>
          </cell>
        </row>
        <row r="109">
          <cell r="C109" t="str">
            <v>LJ63-18964A</v>
          </cell>
          <cell r="D109">
            <v>9000</v>
          </cell>
          <cell r="E109">
            <v>9000</v>
          </cell>
          <cell r="F109">
            <v>18000</v>
          </cell>
          <cell r="G109">
            <v>72000</v>
          </cell>
          <cell r="H109">
            <v>18000</v>
          </cell>
          <cell r="I109">
            <v>18000</v>
          </cell>
          <cell r="J109">
            <v>18000</v>
          </cell>
          <cell r="K109">
            <v>18000</v>
          </cell>
          <cell r="L109">
            <v>18000</v>
          </cell>
          <cell r="M109">
            <v>18000</v>
          </cell>
          <cell r="N109">
            <v>18000</v>
          </cell>
          <cell r="O109">
            <v>126000</v>
          </cell>
        </row>
        <row r="110">
          <cell r="C110" t="str">
            <v>LJ63-18607A</v>
          </cell>
          <cell r="D110">
            <v>12000</v>
          </cell>
          <cell r="E110">
            <v>48000</v>
          </cell>
          <cell r="F110">
            <v>48000</v>
          </cell>
          <cell r="G110">
            <v>180000</v>
          </cell>
          <cell r="H110">
            <v>48000</v>
          </cell>
          <cell r="I110">
            <v>48000</v>
          </cell>
          <cell r="J110">
            <v>48000</v>
          </cell>
          <cell r="K110">
            <v>48000</v>
          </cell>
          <cell r="L110">
            <v>48000</v>
          </cell>
          <cell r="M110">
            <v>48000</v>
          </cell>
          <cell r="N110">
            <v>48000</v>
          </cell>
          <cell r="O110">
            <v>336000</v>
          </cell>
        </row>
        <row r="111">
          <cell r="C111" t="str">
            <v>LJ63-18525A</v>
          </cell>
          <cell r="D111">
            <v>9000</v>
          </cell>
          <cell r="E111">
            <v>18000</v>
          </cell>
          <cell r="F111">
            <v>18000</v>
          </cell>
          <cell r="G111">
            <v>87000</v>
          </cell>
          <cell r="H111">
            <v>18000</v>
          </cell>
          <cell r="I111">
            <v>18000</v>
          </cell>
          <cell r="J111">
            <v>18000</v>
          </cell>
          <cell r="K111">
            <v>18000</v>
          </cell>
          <cell r="L111">
            <v>18000</v>
          </cell>
          <cell r="M111">
            <v>18000</v>
          </cell>
          <cell r="N111">
            <v>18000</v>
          </cell>
          <cell r="O111">
            <v>126000</v>
          </cell>
        </row>
        <row r="112">
          <cell r="C112" t="str">
            <v>LJ63-18690A</v>
          </cell>
          <cell r="D112">
            <v>19500</v>
          </cell>
          <cell r="E112">
            <v>45000</v>
          </cell>
          <cell r="F112">
            <v>45000</v>
          </cell>
          <cell r="G112">
            <v>208443</v>
          </cell>
          <cell r="H112">
            <v>35500</v>
          </cell>
          <cell r="I112">
            <v>35500</v>
          </cell>
          <cell r="J112">
            <v>35500</v>
          </cell>
          <cell r="K112">
            <v>35500</v>
          </cell>
          <cell r="L112">
            <v>35500</v>
          </cell>
          <cell r="M112">
            <v>35500</v>
          </cell>
          <cell r="N112">
            <v>35500</v>
          </cell>
          <cell r="O112">
            <v>248500</v>
          </cell>
        </row>
        <row r="113">
          <cell r="C113" t="str">
            <v>LJ63-19074A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</row>
        <row r="114">
          <cell r="C114" t="str">
            <v>LJ63-19077A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</row>
        <row r="115">
          <cell r="C115" t="str">
            <v>LJ63-18933A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</row>
        <row r="116">
          <cell r="C116" t="str">
            <v>LJ63-19076B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</row>
        <row r="117">
          <cell r="C117" t="str">
            <v>LJ63-19285A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</row>
        <row r="118">
          <cell r="C118" t="str">
            <v>LJ63-19285B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</row>
        <row r="119">
          <cell r="C119" t="str">
            <v>LJ63-19391A V1</v>
          </cell>
          <cell r="D119">
            <v>0</v>
          </cell>
          <cell r="E119">
            <v>0</v>
          </cell>
          <cell r="F119">
            <v>0</v>
          </cell>
          <cell r="G119">
            <v>6000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</row>
        <row r="120">
          <cell r="C120" t="str">
            <v>LJ63-19391A V3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</row>
        <row r="121">
          <cell r="C121" t="str">
            <v>LJ63-19384A</v>
          </cell>
          <cell r="D121">
            <v>0</v>
          </cell>
          <cell r="E121">
            <v>0</v>
          </cell>
          <cell r="F121">
            <v>10500</v>
          </cell>
          <cell r="G121">
            <v>10500</v>
          </cell>
          <cell r="H121">
            <v>10500</v>
          </cell>
          <cell r="I121">
            <v>10500</v>
          </cell>
          <cell r="J121">
            <v>10500</v>
          </cell>
          <cell r="K121">
            <v>10500</v>
          </cell>
          <cell r="L121">
            <v>21000</v>
          </cell>
          <cell r="M121">
            <v>10500</v>
          </cell>
          <cell r="N121">
            <v>10500</v>
          </cell>
          <cell r="O121">
            <v>84000</v>
          </cell>
        </row>
        <row r="122">
          <cell r="C122" t="str">
            <v>LJ63-19383A</v>
          </cell>
          <cell r="D122">
            <v>9600</v>
          </cell>
          <cell r="E122">
            <v>0</v>
          </cell>
          <cell r="F122">
            <v>0</v>
          </cell>
          <cell r="G122">
            <v>9600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</row>
        <row r="123">
          <cell r="C123" t="str">
            <v>LJ63-19381A</v>
          </cell>
          <cell r="D123">
            <v>7800</v>
          </cell>
          <cell r="E123">
            <v>0</v>
          </cell>
          <cell r="F123">
            <v>0</v>
          </cell>
          <cell r="G123">
            <v>7800</v>
          </cell>
          <cell r="H123">
            <v>0</v>
          </cell>
          <cell r="I123">
            <v>0</v>
          </cell>
          <cell r="J123">
            <v>0</v>
          </cell>
          <cell r="K123">
            <v>9000</v>
          </cell>
          <cell r="L123">
            <v>9000</v>
          </cell>
          <cell r="M123">
            <v>5000</v>
          </cell>
          <cell r="N123">
            <v>9000</v>
          </cell>
          <cell r="O123">
            <v>32000</v>
          </cell>
        </row>
        <row r="124">
          <cell r="C124" t="str">
            <v>LJ63-19510A</v>
          </cell>
          <cell r="D124">
            <v>9000</v>
          </cell>
          <cell r="E124">
            <v>0</v>
          </cell>
          <cell r="F124">
            <v>0</v>
          </cell>
          <cell r="G124">
            <v>9000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</row>
        <row r="125">
          <cell r="C125" t="str">
            <v>LJ63-19385A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</row>
        <row r="126">
          <cell r="C126" t="str">
            <v>LJ63-19387A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</row>
        <row r="127">
          <cell r="C127" t="str">
            <v>LJ63-19511A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</row>
        <row r="128">
          <cell r="C128" t="str">
            <v>LJ63-18632A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</row>
        <row r="129">
          <cell r="C129" t="str">
            <v>LJ63-18638A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</row>
        <row r="130">
          <cell r="C130" t="str">
            <v>LJ63-18905B</v>
          </cell>
          <cell r="D130">
            <v>9000</v>
          </cell>
          <cell r="E130">
            <v>24000</v>
          </cell>
          <cell r="F130">
            <v>24000</v>
          </cell>
          <cell r="G130">
            <v>144000</v>
          </cell>
          <cell r="H130">
            <v>21000</v>
          </cell>
          <cell r="I130">
            <v>21000</v>
          </cell>
          <cell r="J130">
            <v>21000</v>
          </cell>
          <cell r="K130">
            <v>21000</v>
          </cell>
          <cell r="L130">
            <v>21000</v>
          </cell>
          <cell r="M130">
            <v>21000</v>
          </cell>
          <cell r="N130">
            <v>21000</v>
          </cell>
          <cell r="O130">
            <v>147000</v>
          </cell>
        </row>
        <row r="131">
          <cell r="C131" t="str">
            <v>LJ63-19385B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</row>
        <row r="132">
          <cell r="C132" t="str">
            <v>LJ63-19617A</v>
          </cell>
          <cell r="D132">
            <v>0</v>
          </cell>
          <cell r="E132">
            <v>12000</v>
          </cell>
          <cell r="F132">
            <v>12000</v>
          </cell>
          <cell r="G132">
            <v>36000</v>
          </cell>
          <cell r="H132">
            <v>12000</v>
          </cell>
          <cell r="I132">
            <v>12000</v>
          </cell>
          <cell r="J132">
            <v>12000</v>
          </cell>
          <cell r="K132">
            <v>12000</v>
          </cell>
          <cell r="L132">
            <v>12000</v>
          </cell>
          <cell r="M132">
            <v>12000</v>
          </cell>
          <cell r="N132">
            <v>12000</v>
          </cell>
          <cell r="O132">
            <v>84000</v>
          </cell>
        </row>
        <row r="133">
          <cell r="C133" t="str">
            <v>LJ63-19692A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9000</v>
          </cell>
          <cell r="L133">
            <v>9000</v>
          </cell>
          <cell r="M133">
            <v>9000</v>
          </cell>
          <cell r="N133">
            <v>9000</v>
          </cell>
          <cell r="O133">
            <v>36000</v>
          </cell>
        </row>
        <row r="134">
          <cell r="C134" t="str">
            <v>LJ63-19694A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9000</v>
          </cell>
          <cell r="L134">
            <v>9000</v>
          </cell>
          <cell r="M134">
            <v>9000</v>
          </cell>
          <cell r="N134">
            <v>9000</v>
          </cell>
          <cell r="O134">
            <v>36000</v>
          </cell>
        </row>
        <row r="135">
          <cell r="C135" t="str">
            <v>LJ63-19615A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9000</v>
          </cell>
          <cell r="M135">
            <v>9000</v>
          </cell>
          <cell r="N135">
            <v>3000</v>
          </cell>
          <cell r="O135">
            <v>21000</v>
          </cell>
        </row>
        <row r="136">
          <cell r="C136" t="str">
            <v>LJ63-19616A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9000</v>
          </cell>
          <cell r="M136">
            <v>9000</v>
          </cell>
          <cell r="N136">
            <v>9000</v>
          </cell>
          <cell r="O136">
            <v>27000</v>
          </cell>
        </row>
        <row r="137">
          <cell r="C137" t="str">
            <v>LJ63-19618A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9000</v>
          </cell>
          <cell r="M137">
            <v>9000</v>
          </cell>
          <cell r="N137">
            <v>1800</v>
          </cell>
          <cell r="O137">
            <v>19800</v>
          </cell>
        </row>
        <row r="138">
          <cell r="C138" t="str">
            <v>LJ63-18905E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</row>
        <row r="139">
          <cell r="C139" t="str">
            <v>LJ63-18609A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</row>
      </sheetData>
      <sheetData sheetId="173"/>
      <sheetData sheetId="174"/>
      <sheetData sheetId="175">
        <row r="1">
          <cell r="A1" t="str">
            <v>Shinsung /신성</v>
          </cell>
          <cell r="B1">
            <v>44079</v>
          </cell>
          <cell r="C1">
            <v>44080</v>
          </cell>
          <cell r="D1">
            <v>44081</v>
          </cell>
          <cell r="E1">
            <v>44082</v>
          </cell>
          <cell r="F1">
            <v>44083</v>
          </cell>
          <cell r="G1">
            <v>44084</v>
          </cell>
          <cell r="H1">
            <v>44085</v>
          </cell>
          <cell r="I1">
            <v>44086</v>
          </cell>
          <cell r="J1">
            <v>44087</v>
          </cell>
          <cell r="K1" t="str">
            <v>w37</v>
          </cell>
        </row>
        <row r="2">
          <cell r="A2" t="str">
            <v>LJ63-16147A</v>
          </cell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</row>
        <row r="3">
          <cell r="A3" t="str">
            <v>LJ63-18680A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</row>
        <row r="4">
          <cell r="A4" t="str">
            <v>LJ63-16286A</v>
          </cell>
          <cell r="B4">
            <v>0</v>
          </cell>
          <cell r="C4">
            <v>19000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</row>
        <row r="5">
          <cell r="A5" t="str">
            <v>LJ63-16146A</v>
          </cell>
          <cell r="B5">
            <v>3100</v>
          </cell>
          <cell r="C5">
            <v>3100</v>
          </cell>
          <cell r="D5">
            <v>0</v>
          </cell>
          <cell r="E5">
            <v>0</v>
          </cell>
          <cell r="F5">
            <v>3100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3100</v>
          </cell>
        </row>
        <row r="6">
          <cell r="A6" t="str">
            <v>LJ63-16385A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</row>
        <row r="7">
          <cell r="A7" t="str">
            <v>LJ63-18679A</v>
          </cell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</row>
        <row r="8">
          <cell r="A8" t="str">
            <v>LJ63-16386A</v>
          </cell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</row>
        <row r="9">
          <cell r="A9" t="str">
            <v>LJ63-18024A</v>
          </cell>
          <cell r="B9">
            <v>0</v>
          </cell>
          <cell r="C9">
            <v>0</v>
          </cell>
          <cell r="D9">
            <v>0</v>
          </cell>
          <cell r="E9">
            <v>11500</v>
          </cell>
          <cell r="F9">
            <v>0</v>
          </cell>
          <cell r="G9">
            <v>11500</v>
          </cell>
          <cell r="H9">
            <v>0</v>
          </cell>
          <cell r="I9">
            <v>0</v>
          </cell>
          <cell r="J9">
            <v>0</v>
          </cell>
          <cell r="K9">
            <v>23000</v>
          </cell>
        </row>
        <row r="10">
          <cell r="A10" t="str">
            <v>LJ63-18675A</v>
          </cell>
          <cell r="B10">
            <v>0</v>
          </cell>
          <cell r="C10">
            <v>0</v>
          </cell>
          <cell r="D10">
            <v>0</v>
          </cell>
          <cell r="E10">
            <v>3500</v>
          </cell>
          <cell r="F10">
            <v>3500</v>
          </cell>
          <cell r="G10">
            <v>0</v>
          </cell>
          <cell r="H10">
            <v>3500</v>
          </cell>
          <cell r="I10">
            <v>0</v>
          </cell>
          <cell r="J10">
            <v>3500</v>
          </cell>
          <cell r="K10">
            <v>14000</v>
          </cell>
        </row>
        <row r="11">
          <cell r="A11" t="str">
            <v>LJ63-17935A</v>
          </cell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15000</v>
          </cell>
          <cell r="I11">
            <v>0</v>
          </cell>
          <cell r="J11">
            <v>0</v>
          </cell>
          <cell r="K11">
            <v>15000</v>
          </cell>
        </row>
        <row r="12">
          <cell r="A12" t="str">
            <v>LJ63-17813A</v>
          </cell>
          <cell r="B12">
            <v>11500</v>
          </cell>
          <cell r="C12">
            <v>23000</v>
          </cell>
          <cell r="D12">
            <v>11500</v>
          </cell>
          <cell r="E12">
            <v>11500</v>
          </cell>
          <cell r="F12">
            <v>0</v>
          </cell>
          <cell r="G12">
            <v>11500</v>
          </cell>
          <cell r="H12">
            <v>0</v>
          </cell>
          <cell r="I12">
            <v>0</v>
          </cell>
          <cell r="J12">
            <v>0</v>
          </cell>
          <cell r="K12">
            <v>34500</v>
          </cell>
        </row>
        <row r="13">
          <cell r="A13" t="str">
            <v>LJ63-18674A</v>
          </cell>
          <cell r="B13">
            <v>6400</v>
          </cell>
          <cell r="C13">
            <v>6400</v>
          </cell>
          <cell r="D13">
            <v>16000</v>
          </cell>
          <cell r="E13">
            <v>16000</v>
          </cell>
          <cell r="F13">
            <v>16000</v>
          </cell>
          <cell r="G13">
            <v>9600</v>
          </cell>
          <cell r="H13">
            <v>0</v>
          </cell>
          <cell r="I13">
            <v>0</v>
          </cell>
          <cell r="J13">
            <v>0</v>
          </cell>
          <cell r="K13">
            <v>57600</v>
          </cell>
        </row>
        <row r="14">
          <cell r="A14" t="str">
            <v>LJ63-17836A</v>
          </cell>
          <cell r="B14">
            <v>15000</v>
          </cell>
          <cell r="C14">
            <v>15000</v>
          </cell>
          <cell r="D14">
            <v>0</v>
          </cell>
          <cell r="E14">
            <v>15000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15000</v>
          </cell>
        </row>
        <row r="15">
          <cell r="A15" t="str">
            <v>LJ63-19611A</v>
          </cell>
          <cell r="B15">
            <v>100000</v>
          </cell>
          <cell r="C15">
            <v>120000</v>
          </cell>
          <cell r="D15">
            <v>100000</v>
          </cell>
          <cell r="E15">
            <v>100000</v>
          </cell>
          <cell r="F15">
            <v>100000</v>
          </cell>
          <cell r="G15">
            <v>100000</v>
          </cell>
          <cell r="H15">
            <v>120000</v>
          </cell>
          <cell r="I15">
            <v>120000</v>
          </cell>
          <cell r="J15">
            <v>120000</v>
          </cell>
          <cell r="K15">
            <v>760000</v>
          </cell>
        </row>
        <row r="16">
          <cell r="A16" t="str">
            <v>LJ63-19609A</v>
          </cell>
          <cell r="B16">
            <v>128000</v>
          </cell>
          <cell r="C16">
            <v>128000</v>
          </cell>
          <cell r="D16">
            <v>96000</v>
          </cell>
          <cell r="E16">
            <v>96000</v>
          </cell>
          <cell r="F16">
            <v>128000</v>
          </cell>
          <cell r="G16">
            <v>128000</v>
          </cell>
          <cell r="H16">
            <v>128000</v>
          </cell>
          <cell r="I16">
            <v>128000</v>
          </cell>
          <cell r="J16">
            <v>128000</v>
          </cell>
          <cell r="K16">
            <v>832000</v>
          </cell>
        </row>
        <row r="17">
          <cell r="A17" t="str">
            <v>LJ63-19610A</v>
          </cell>
          <cell r="B17">
            <v>120000</v>
          </cell>
          <cell r="C17">
            <v>120000</v>
          </cell>
          <cell r="D17">
            <v>90000</v>
          </cell>
          <cell r="E17">
            <v>90000</v>
          </cell>
          <cell r="F17">
            <v>120000</v>
          </cell>
          <cell r="G17">
            <v>120000</v>
          </cell>
          <cell r="H17">
            <v>120000</v>
          </cell>
          <cell r="I17">
            <v>120000</v>
          </cell>
          <cell r="J17">
            <v>120000</v>
          </cell>
          <cell r="K17">
            <v>780000</v>
          </cell>
        </row>
        <row r="18">
          <cell r="A18" t="str">
            <v>LJ63-19668A</v>
          </cell>
          <cell r="B18">
            <v>90000</v>
          </cell>
          <cell r="C18">
            <v>90000</v>
          </cell>
          <cell r="D18">
            <v>90000</v>
          </cell>
          <cell r="E18">
            <v>90000</v>
          </cell>
          <cell r="F18">
            <v>120000</v>
          </cell>
          <cell r="G18">
            <v>120000</v>
          </cell>
          <cell r="H18">
            <v>90000</v>
          </cell>
          <cell r="I18">
            <v>120000</v>
          </cell>
          <cell r="J18">
            <v>120000</v>
          </cell>
          <cell r="K18">
            <v>750000</v>
          </cell>
        </row>
        <row r="19">
          <cell r="A19" t="str">
            <v>LJ63-19789A</v>
          </cell>
          <cell r="B19">
            <v>0</v>
          </cell>
          <cell r="C19">
            <v>0</v>
          </cell>
          <cell r="D19">
            <v>90000</v>
          </cell>
          <cell r="E19">
            <v>90000</v>
          </cell>
          <cell r="F19">
            <v>90000</v>
          </cell>
          <cell r="G19">
            <v>90000</v>
          </cell>
          <cell r="H19">
            <v>105000</v>
          </cell>
          <cell r="I19">
            <v>120000</v>
          </cell>
          <cell r="J19">
            <v>120000</v>
          </cell>
          <cell r="K19">
            <v>705000</v>
          </cell>
        </row>
        <row r="20">
          <cell r="A20" t="str">
            <v>LJ63-19633A</v>
          </cell>
          <cell r="B20">
            <v>72000</v>
          </cell>
          <cell r="C20">
            <v>90000</v>
          </cell>
          <cell r="D20">
            <v>90000</v>
          </cell>
          <cell r="E20">
            <v>90000</v>
          </cell>
          <cell r="F20">
            <v>120000</v>
          </cell>
          <cell r="G20">
            <v>120000</v>
          </cell>
          <cell r="H20">
            <v>90000</v>
          </cell>
          <cell r="I20">
            <v>120000</v>
          </cell>
          <cell r="J20">
            <v>120000</v>
          </cell>
          <cell r="K20">
            <v>750000</v>
          </cell>
        </row>
        <row r="21">
          <cell r="A21" t="str">
            <v>LJ63-19634A</v>
          </cell>
          <cell r="B21">
            <v>94500</v>
          </cell>
          <cell r="C21">
            <v>81000</v>
          </cell>
          <cell r="D21">
            <v>108000</v>
          </cell>
          <cell r="E21">
            <v>108000</v>
          </cell>
          <cell r="F21">
            <v>108000</v>
          </cell>
          <cell r="G21">
            <v>108000</v>
          </cell>
          <cell r="H21">
            <v>108000</v>
          </cell>
          <cell r="I21">
            <v>81000</v>
          </cell>
          <cell r="J21">
            <v>81000</v>
          </cell>
          <cell r="K21">
            <v>702000</v>
          </cell>
        </row>
        <row r="22">
          <cell r="A22" t="str">
            <v>LJ63-19682A</v>
          </cell>
          <cell r="B22">
            <v>45000</v>
          </cell>
          <cell r="C22">
            <v>60000</v>
          </cell>
          <cell r="D22">
            <v>45000</v>
          </cell>
          <cell r="E22">
            <v>45000</v>
          </cell>
          <cell r="F22">
            <v>45000</v>
          </cell>
          <cell r="G22">
            <v>60000</v>
          </cell>
          <cell r="H22">
            <v>45000</v>
          </cell>
          <cell r="I22">
            <v>45000</v>
          </cell>
          <cell r="J22">
            <v>60000</v>
          </cell>
          <cell r="K22">
            <v>345000</v>
          </cell>
        </row>
        <row r="23">
          <cell r="A23" t="str">
            <v>LJ63-19683A</v>
          </cell>
          <cell r="B23">
            <v>0</v>
          </cell>
          <cell r="C23">
            <v>0</v>
          </cell>
          <cell r="D23">
            <v>45000</v>
          </cell>
          <cell r="E23">
            <v>45000</v>
          </cell>
          <cell r="F23">
            <v>45000</v>
          </cell>
          <cell r="G23">
            <v>60000</v>
          </cell>
          <cell r="H23">
            <v>45000</v>
          </cell>
          <cell r="I23">
            <v>45000</v>
          </cell>
          <cell r="J23">
            <v>60000</v>
          </cell>
          <cell r="K23">
            <v>345000</v>
          </cell>
        </row>
        <row r="24">
          <cell r="A24" t="str">
            <v>LJ63-19680A</v>
          </cell>
          <cell r="B24">
            <v>45000</v>
          </cell>
          <cell r="C24">
            <v>60000</v>
          </cell>
          <cell r="D24">
            <v>45000</v>
          </cell>
          <cell r="E24">
            <v>45000</v>
          </cell>
          <cell r="F24">
            <v>45000</v>
          </cell>
          <cell r="G24">
            <v>60000</v>
          </cell>
          <cell r="H24">
            <v>45000</v>
          </cell>
          <cell r="I24">
            <v>45000</v>
          </cell>
          <cell r="J24">
            <v>60000</v>
          </cell>
          <cell r="K24">
            <v>345000</v>
          </cell>
        </row>
        <row r="25">
          <cell r="A25" t="str">
            <v>LJ63-19635A</v>
          </cell>
          <cell r="B25">
            <v>45000</v>
          </cell>
          <cell r="C25">
            <v>60000</v>
          </cell>
          <cell r="D25">
            <v>45000</v>
          </cell>
          <cell r="E25">
            <v>45000</v>
          </cell>
          <cell r="F25">
            <v>45000</v>
          </cell>
          <cell r="G25">
            <v>60000</v>
          </cell>
          <cell r="H25">
            <v>45000</v>
          </cell>
          <cell r="I25">
            <v>45000</v>
          </cell>
          <cell r="J25">
            <v>60000</v>
          </cell>
          <cell r="K25">
            <v>345000</v>
          </cell>
        </row>
      </sheetData>
      <sheetData sheetId="176">
        <row r="1">
          <cell r="D1">
            <v>44081</v>
          </cell>
          <cell r="E1">
            <v>44082</v>
          </cell>
          <cell r="F1">
            <v>44083</v>
          </cell>
          <cell r="G1">
            <v>44084</v>
          </cell>
          <cell r="H1">
            <v>44085</v>
          </cell>
          <cell r="I1">
            <v>44086</v>
          </cell>
          <cell r="J1">
            <v>44087</v>
          </cell>
          <cell r="K1" t="str">
            <v>w37</v>
          </cell>
        </row>
        <row r="2">
          <cell r="C2" t="str">
            <v>LJ63-16462B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</row>
        <row r="3">
          <cell r="C3" t="str">
            <v>LJ63-16467B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</row>
        <row r="4">
          <cell r="C4" t="str">
            <v>LJ63-16500B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</row>
        <row r="5">
          <cell r="C5" t="str">
            <v>LJ63-16507A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</row>
        <row r="6">
          <cell r="C6" t="str">
            <v>LJ63-16465A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</row>
        <row r="7">
          <cell r="C7" t="str">
            <v>LJ63-16465B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</row>
        <row r="8">
          <cell r="C8" t="str">
            <v>LJ63-16462C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</row>
        <row r="9">
          <cell r="C9" t="str">
            <v>LJ63-16395B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</row>
        <row r="10">
          <cell r="C10" t="str">
            <v>LJ63-16215A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</row>
        <row r="11">
          <cell r="C11" t="str">
            <v>LJ63-16232A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</row>
        <row r="12">
          <cell r="C12" t="str">
            <v>LJ63-16300A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</row>
        <row r="13">
          <cell r="C13" t="str">
            <v>LJ63-16334A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C14" t="str">
            <v>LJ63-16344B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C15" t="str">
            <v>LJ63-16317B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</row>
        <row r="16">
          <cell r="C16" t="str">
            <v>LJ63-15999A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C17" t="str">
            <v>LJ63-16071A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C18" t="str">
            <v>LJ63-16157A</v>
          </cell>
          <cell r="D18">
            <v>6000</v>
          </cell>
          <cell r="E18">
            <v>0</v>
          </cell>
          <cell r="F18">
            <v>6000</v>
          </cell>
          <cell r="G18">
            <v>6000</v>
          </cell>
          <cell r="H18">
            <v>6000</v>
          </cell>
          <cell r="I18">
            <v>6000</v>
          </cell>
          <cell r="J18">
            <v>6000</v>
          </cell>
          <cell r="K18">
            <v>36000</v>
          </cell>
        </row>
        <row r="19">
          <cell r="C19" t="str">
            <v>LJ63-16183A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C20" t="str">
            <v>LJ63-15095A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C21" t="str">
            <v>LJ63-15645A</v>
          </cell>
          <cell r="D21">
            <v>6000</v>
          </cell>
          <cell r="E21">
            <v>6000</v>
          </cell>
          <cell r="F21">
            <v>6000</v>
          </cell>
          <cell r="G21">
            <v>6000</v>
          </cell>
          <cell r="H21">
            <v>6000</v>
          </cell>
          <cell r="I21">
            <v>6000</v>
          </cell>
          <cell r="J21">
            <v>6000</v>
          </cell>
          <cell r="K21">
            <v>42000</v>
          </cell>
        </row>
        <row r="22">
          <cell r="C22" t="str">
            <v>LJ63-16354A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</row>
        <row r="23">
          <cell r="C23" t="str">
            <v>LJ63-17016A</v>
          </cell>
          <cell r="D23">
            <v>9750</v>
          </cell>
          <cell r="E23">
            <v>0</v>
          </cell>
          <cell r="F23">
            <v>6750</v>
          </cell>
          <cell r="G23">
            <v>6750</v>
          </cell>
          <cell r="H23">
            <v>6750</v>
          </cell>
          <cell r="I23">
            <v>6750</v>
          </cell>
          <cell r="J23">
            <v>6750</v>
          </cell>
          <cell r="K23">
            <v>43500</v>
          </cell>
        </row>
        <row r="24">
          <cell r="C24" t="str">
            <v>LJ63-17015A</v>
          </cell>
          <cell r="D24">
            <v>6000</v>
          </cell>
          <cell r="E24">
            <v>0</v>
          </cell>
          <cell r="F24">
            <v>6000</v>
          </cell>
          <cell r="G24">
            <v>6000</v>
          </cell>
          <cell r="H24">
            <v>6000</v>
          </cell>
          <cell r="I24">
            <v>6000</v>
          </cell>
          <cell r="J24">
            <v>6000</v>
          </cell>
          <cell r="K24">
            <v>36000</v>
          </cell>
        </row>
        <row r="25">
          <cell r="C25" t="str">
            <v>LJ63-18142A</v>
          </cell>
          <cell r="D25">
            <v>10000</v>
          </cell>
          <cell r="E25">
            <v>10000</v>
          </cell>
          <cell r="F25">
            <v>10000</v>
          </cell>
          <cell r="G25">
            <v>10000</v>
          </cell>
          <cell r="H25">
            <v>10000</v>
          </cell>
          <cell r="I25">
            <v>10000</v>
          </cell>
          <cell r="J25">
            <v>12500</v>
          </cell>
          <cell r="K25">
            <v>72500</v>
          </cell>
        </row>
        <row r="26">
          <cell r="C26" t="str">
            <v>LJ63-19111A</v>
          </cell>
          <cell r="D26">
            <v>11000</v>
          </cell>
          <cell r="E26">
            <v>10000</v>
          </cell>
          <cell r="F26">
            <v>11000</v>
          </cell>
          <cell r="G26">
            <v>11000</v>
          </cell>
          <cell r="H26">
            <v>11000</v>
          </cell>
          <cell r="I26">
            <v>11000</v>
          </cell>
          <cell r="J26">
            <v>11000</v>
          </cell>
          <cell r="K26">
            <v>76000</v>
          </cell>
        </row>
        <row r="27">
          <cell r="C27" t="str">
            <v>LJ63-18319A</v>
          </cell>
          <cell r="D27">
            <v>11000</v>
          </cell>
          <cell r="E27">
            <v>6000</v>
          </cell>
          <cell r="F27">
            <v>11000</v>
          </cell>
          <cell r="G27">
            <v>11000</v>
          </cell>
          <cell r="H27">
            <v>11000</v>
          </cell>
          <cell r="I27">
            <v>11000</v>
          </cell>
          <cell r="J27">
            <v>11000</v>
          </cell>
          <cell r="K27">
            <v>72000</v>
          </cell>
        </row>
        <row r="28">
          <cell r="C28" t="str">
            <v>LJ63-18144A</v>
          </cell>
          <cell r="D28">
            <v>22000</v>
          </cell>
          <cell r="E28">
            <v>22000</v>
          </cell>
          <cell r="F28">
            <v>22000</v>
          </cell>
          <cell r="G28">
            <v>22000</v>
          </cell>
          <cell r="H28">
            <v>22000</v>
          </cell>
          <cell r="I28">
            <v>22000</v>
          </cell>
          <cell r="J28">
            <v>22000</v>
          </cell>
          <cell r="K28">
            <v>154000</v>
          </cell>
        </row>
        <row r="29">
          <cell r="C29" t="str">
            <v>LJ63-19418A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C30" t="str">
            <v>LJ63-19417A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C31" t="str">
            <v>LJ63-19603A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C32" t="str">
            <v>LJ63-19534A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C33" t="str">
            <v>LJ63-19534B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</row>
        <row r="34">
          <cell r="C34" t="str">
            <v>LJ63-18800A</v>
          </cell>
          <cell r="D34">
            <v>12500</v>
          </cell>
          <cell r="E34">
            <v>5000</v>
          </cell>
          <cell r="F34">
            <v>12500</v>
          </cell>
          <cell r="G34">
            <v>12500</v>
          </cell>
          <cell r="H34">
            <v>12500</v>
          </cell>
          <cell r="I34">
            <v>12500</v>
          </cell>
          <cell r="J34">
            <v>12500</v>
          </cell>
          <cell r="K34">
            <v>80000</v>
          </cell>
        </row>
        <row r="35">
          <cell r="C35" t="str">
            <v>LJ63-19416A</v>
          </cell>
          <cell r="D35">
            <v>12000</v>
          </cell>
          <cell r="E35">
            <v>6000</v>
          </cell>
          <cell r="F35">
            <v>12000</v>
          </cell>
          <cell r="G35">
            <v>12000</v>
          </cell>
          <cell r="H35">
            <v>10000</v>
          </cell>
          <cell r="I35">
            <v>10000</v>
          </cell>
          <cell r="J35">
            <v>10000</v>
          </cell>
          <cell r="K35">
            <v>72000</v>
          </cell>
        </row>
        <row r="36">
          <cell r="C36" t="str">
            <v>LJ63-18145A</v>
          </cell>
          <cell r="D36">
            <v>12500</v>
          </cell>
          <cell r="E36">
            <v>0</v>
          </cell>
          <cell r="F36">
            <v>10000</v>
          </cell>
          <cell r="G36">
            <v>10000</v>
          </cell>
          <cell r="H36">
            <v>10000</v>
          </cell>
          <cell r="I36">
            <v>10000</v>
          </cell>
          <cell r="J36">
            <v>10000</v>
          </cell>
          <cell r="K36">
            <v>62500</v>
          </cell>
        </row>
        <row r="37">
          <cell r="C37" t="str">
            <v>LJ63-19112A</v>
          </cell>
          <cell r="D37">
            <v>13000</v>
          </cell>
          <cell r="E37">
            <v>8000</v>
          </cell>
          <cell r="F37">
            <v>10000</v>
          </cell>
          <cell r="G37">
            <v>10000</v>
          </cell>
          <cell r="H37">
            <v>10000</v>
          </cell>
          <cell r="I37">
            <v>10000</v>
          </cell>
          <cell r="J37">
            <v>10000</v>
          </cell>
          <cell r="K37">
            <v>71000</v>
          </cell>
        </row>
        <row r="38">
          <cell r="C38" t="str">
            <v>LJ63-18318A</v>
          </cell>
          <cell r="D38">
            <v>13000</v>
          </cell>
          <cell r="E38">
            <v>12000</v>
          </cell>
          <cell r="F38">
            <v>10000</v>
          </cell>
          <cell r="G38">
            <v>10000</v>
          </cell>
          <cell r="H38">
            <v>10000</v>
          </cell>
          <cell r="I38">
            <v>10000</v>
          </cell>
          <cell r="J38">
            <v>10000</v>
          </cell>
          <cell r="K38">
            <v>75000</v>
          </cell>
        </row>
        <row r="39">
          <cell r="C39" t="str">
            <v>LJ63-18798A</v>
          </cell>
          <cell r="D39">
            <v>20000</v>
          </cell>
          <cell r="E39">
            <v>20000</v>
          </cell>
          <cell r="F39">
            <v>20000</v>
          </cell>
          <cell r="G39">
            <v>22500</v>
          </cell>
          <cell r="H39">
            <v>22500</v>
          </cell>
          <cell r="I39">
            <v>22500</v>
          </cell>
          <cell r="J39">
            <v>22500</v>
          </cell>
          <cell r="K39">
            <v>150000</v>
          </cell>
        </row>
        <row r="40">
          <cell r="C40" t="str">
            <v>LJ63-19412A</v>
          </cell>
          <cell r="D40">
            <v>10000</v>
          </cell>
          <cell r="E40">
            <v>15000</v>
          </cell>
          <cell r="F40">
            <v>10000</v>
          </cell>
          <cell r="G40">
            <v>10000</v>
          </cell>
          <cell r="H40">
            <v>10000</v>
          </cell>
          <cell r="I40">
            <v>10000</v>
          </cell>
          <cell r="J40">
            <v>10000</v>
          </cell>
          <cell r="K40">
            <v>75000</v>
          </cell>
        </row>
        <row r="41">
          <cell r="C41" t="str">
            <v>LJ63-19411A</v>
          </cell>
          <cell r="D41">
            <v>10000</v>
          </cell>
          <cell r="E41">
            <v>14000</v>
          </cell>
          <cell r="F41">
            <v>12000</v>
          </cell>
          <cell r="G41">
            <v>12000</v>
          </cell>
          <cell r="H41">
            <v>12000</v>
          </cell>
          <cell r="I41">
            <v>10000</v>
          </cell>
          <cell r="J41">
            <v>10000</v>
          </cell>
          <cell r="K41">
            <v>80000</v>
          </cell>
        </row>
        <row r="42">
          <cell r="C42" t="str">
            <v>LJ63-19533A</v>
          </cell>
          <cell r="D42">
            <v>10000</v>
          </cell>
          <cell r="E42">
            <v>10000</v>
          </cell>
          <cell r="F42">
            <v>10000</v>
          </cell>
          <cell r="G42">
            <v>10000</v>
          </cell>
          <cell r="H42">
            <v>10000</v>
          </cell>
          <cell r="I42">
            <v>10000</v>
          </cell>
          <cell r="J42">
            <v>10000</v>
          </cell>
          <cell r="K42">
            <v>70000</v>
          </cell>
        </row>
        <row r="43">
          <cell r="C43" t="str">
            <v>LJ63-19595A</v>
          </cell>
          <cell r="D43">
            <v>10000</v>
          </cell>
          <cell r="E43">
            <v>0</v>
          </cell>
          <cell r="F43">
            <v>10000</v>
          </cell>
          <cell r="G43">
            <v>10000</v>
          </cell>
          <cell r="H43">
            <v>10000</v>
          </cell>
          <cell r="I43">
            <v>10000</v>
          </cell>
          <cell r="J43">
            <v>10000</v>
          </cell>
          <cell r="K43">
            <v>60000</v>
          </cell>
        </row>
        <row r="44">
          <cell r="C44" t="str">
            <v>LJ63-19533B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</row>
        <row r="45">
          <cell r="C45" t="str">
            <v>LJ63-17513A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</row>
        <row r="46">
          <cell r="C46" t="str">
            <v>LJ63-18656A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</row>
        <row r="47">
          <cell r="C47" t="str">
            <v>LJ63-16362A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</row>
        <row r="48">
          <cell r="C48" t="str">
            <v>LJ63-16436A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</row>
        <row r="49">
          <cell r="C49" t="str">
            <v>LJ63-16343A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</row>
        <row r="50">
          <cell r="C50" t="str">
            <v>LJ63-18665A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</row>
        <row r="51">
          <cell r="C51" t="str">
            <v>LJ63-18662A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</row>
        <row r="52">
          <cell r="C52" t="str">
            <v>LJ63-18666B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</row>
        <row r="53">
          <cell r="C53" t="str">
            <v>LJ63-19215B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</row>
        <row r="54">
          <cell r="C54" t="str">
            <v>LJ63-18667A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</row>
        <row r="55">
          <cell r="C55" t="str">
            <v>LJ63-18663A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</row>
        <row r="56">
          <cell r="C56" t="str">
            <v>LJ63-16787B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</row>
        <row r="57">
          <cell r="C57" t="str">
            <v>LJ63-16595B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</row>
        <row r="58">
          <cell r="C58" t="str">
            <v>LJ63-16597A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</row>
        <row r="59">
          <cell r="C59" t="str">
            <v>LJ63-16706A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</row>
        <row r="60">
          <cell r="C60" t="str">
            <v>LJ63-16707A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</row>
        <row r="61">
          <cell r="C61" t="str">
            <v>LJ63-16787A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</row>
        <row r="62">
          <cell r="C62" t="str">
            <v>LJ63-17308A</v>
          </cell>
          <cell r="D62">
            <v>12000</v>
          </cell>
          <cell r="E62">
            <v>0</v>
          </cell>
          <cell r="F62">
            <v>9000</v>
          </cell>
          <cell r="G62">
            <v>12000</v>
          </cell>
          <cell r="H62">
            <v>12000</v>
          </cell>
          <cell r="I62">
            <v>12000</v>
          </cell>
          <cell r="J62">
            <v>12000</v>
          </cell>
          <cell r="K62">
            <v>69000</v>
          </cell>
        </row>
        <row r="63">
          <cell r="C63" t="str">
            <v>LJ63-17312A</v>
          </cell>
          <cell r="D63">
            <v>12000</v>
          </cell>
          <cell r="E63">
            <v>0</v>
          </cell>
          <cell r="F63">
            <v>0</v>
          </cell>
          <cell r="G63">
            <v>12000</v>
          </cell>
          <cell r="H63">
            <v>12000</v>
          </cell>
          <cell r="I63">
            <v>12000</v>
          </cell>
          <cell r="J63">
            <v>12000</v>
          </cell>
          <cell r="K63">
            <v>60000</v>
          </cell>
        </row>
        <row r="64">
          <cell r="C64" t="str">
            <v>LJ63-17350A</v>
          </cell>
          <cell r="D64">
            <v>10500</v>
          </cell>
          <cell r="E64">
            <v>0</v>
          </cell>
          <cell r="F64">
            <v>0</v>
          </cell>
          <cell r="G64">
            <v>10500</v>
          </cell>
          <cell r="H64">
            <v>10500</v>
          </cell>
          <cell r="I64">
            <v>10500</v>
          </cell>
          <cell r="J64">
            <v>7000</v>
          </cell>
          <cell r="K64">
            <v>49000</v>
          </cell>
        </row>
        <row r="65">
          <cell r="C65" t="str">
            <v>LJ63-17543A</v>
          </cell>
          <cell r="D65">
            <v>10875</v>
          </cell>
          <cell r="E65">
            <v>0</v>
          </cell>
          <cell r="F65">
            <v>0</v>
          </cell>
          <cell r="G65">
            <v>12000</v>
          </cell>
          <cell r="H65">
            <v>12000</v>
          </cell>
          <cell r="I65">
            <v>12000</v>
          </cell>
          <cell r="J65">
            <v>12000</v>
          </cell>
          <cell r="K65">
            <v>58875</v>
          </cell>
        </row>
        <row r="66">
          <cell r="C66" t="str">
            <v>LJ63-17834D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</row>
        <row r="67">
          <cell r="C67" t="str">
            <v>LJ63-17834B</v>
          </cell>
          <cell r="D67">
            <v>6600</v>
          </cell>
          <cell r="E67">
            <v>0</v>
          </cell>
          <cell r="F67">
            <v>0</v>
          </cell>
          <cell r="G67">
            <v>12000</v>
          </cell>
          <cell r="H67">
            <v>12000</v>
          </cell>
          <cell r="I67">
            <v>12000</v>
          </cell>
          <cell r="J67">
            <v>12000</v>
          </cell>
          <cell r="K67">
            <v>54600</v>
          </cell>
        </row>
        <row r="68">
          <cell r="C68" t="str">
            <v>LJ63-17348A</v>
          </cell>
          <cell r="D68">
            <v>33600</v>
          </cell>
          <cell r="E68">
            <v>0</v>
          </cell>
          <cell r="F68">
            <v>12000</v>
          </cell>
          <cell r="G68">
            <v>30000</v>
          </cell>
          <cell r="H68">
            <v>39000</v>
          </cell>
          <cell r="I68">
            <v>39000</v>
          </cell>
          <cell r="J68">
            <v>39000</v>
          </cell>
          <cell r="K68">
            <v>192600</v>
          </cell>
        </row>
        <row r="69">
          <cell r="C69" t="str">
            <v>LJ63-17451A</v>
          </cell>
          <cell r="D69">
            <v>12000</v>
          </cell>
          <cell r="E69">
            <v>0</v>
          </cell>
          <cell r="F69">
            <v>0</v>
          </cell>
          <cell r="G69">
            <v>12000</v>
          </cell>
          <cell r="H69">
            <v>12000</v>
          </cell>
          <cell r="I69">
            <v>12000</v>
          </cell>
          <cell r="J69">
            <v>0</v>
          </cell>
          <cell r="K69">
            <v>48000</v>
          </cell>
        </row>
        <row r="70">
          <cell r="C70" t="str">
            <v>LJ63-17304A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</row>
        <row r="71">
          <cell r="C71" t="str">
            <v>LJ63-17310A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</row>
        <row r="72">
          <cell r="C72" t="str">
            <v>LJ63-17315A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</row>
        <row r="73">
          <cell r="C73" t="str">
            <v>LJ63-17347A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</row>
        <row r="74">
          <cell r="C74" t="str">
            <v>LJ63-17433A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</row>
        <row r="75">
          <cell r="C75" t="str">
            <v>LJ63-17830A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</row>
        <row r="76">
          <cell r="C76" t="str">
            <v>LJ63-18021A</v>
          </cell>
          <cell r="D76">
            <v>10500</v>
          </cell>
          <cell r="E76">
            <v>0</v>
          </cell>
          <cell r="F76">
            <v>14000</v>
          </cell>
          <cell r="G76">
            <v>14000</v>
          </cell>
          <cell r="H76">
            <v>14000</v>
          </cell>
          <cell r="I76">
            <v>14000</v>
          </cell>
          <cell r="J76">
            <v>14000</v>
          </cell>
          <cell r="K76">
            <v>80500</v>
          </cell>
        </row>
        <row r="77">
          <cell r="C77" t="str">
            <v>LJ63-18013A</v>
          </cell>
          <cell r="D77">
            <v>10500</v>
          </cell>
          <cell r="E77">
            <v>10500</v>
          </cell>
          <cell r="F77">
            <v>14000</v>
          </cell>
          <cell r="G77">
            <v>14000</v>
          </cell>
          <cell r="H77">
            <v>10500</v>
          </cell>
          <cell r="I77">
            <v>14000</v>
          </cell>
          <cell r="J77">
            <v>10500</v>
          </cell>
          <cell r="K77">
            <v>84000</v>
          </cell>
        </row>
        <row r="78">
          <cell r="C78" t="str">
            <v>LJ63-18020A</v>
          </cell>
          <cell r="D78">
            <v>15000</v>
          </cell>
          <cell r="E78">
            <v>0</v>
          </cell>
          <cell r="F78">
            <v>15000</v>
          </cell>
          <cell r="G78">
            <v>15000</v>
          </cell>
          <cell r="H78">
            <v>15000</v>
          </cell>
          <cell r="I78">
            <v>15000</v>
          </cell>
          <cell r="J78">
            <v>6000</v>
          </cell>
          <cell r="K78">
            <v>81000</v>
          </cell>
        </row>
        <row r="79">
          <cell r="C79" t="str">
            <v>LJ63-18022A</v>
          </cell>
          <cell r="D79">
            <v>12000</v>
          </cell>
          <cell r="E79">
            <v>12000</v>
          </cell>
          <cell r="F79">
            <v>12000</v>
          </cell>
          <cell r="G79">
            <v>12000</v>
          </cell>
          <cell r="H79">
            <v>12000</v>
          </cell>
          <cell r="I79">
            <v>12000</v>
          </cell>
          <cell r="J79">
            <v>12000</v>
          </cell>
          <cell r="K79">
            <v>84000</v>
          </cell>
        </row>
        <row r="80">
          <cell r="C80" t="str">
            <v>LJ63-16033A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</row>
        <row r="81">
          <cell r="C81" t="str">
            <v>LJ63-16036A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</row>
        <row r="82">
          <cell r="C82" t="str">
            <v>LJ63-16037A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</row>
        <row r="83">
          <cell r="C83" t="str">
            <v>LJ63-16083A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</row>
        <row r="84">
          <cell r="C84" t="str">
            <v>LJ63-16152A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</row>
        <row r="85">
          <cell r="C85" t="str">
            <v>LJ63-18648A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</row>
        <row r="86">
          <cell r="C86" t="str">
            <v>LJ63-18644A</v>
          </cell>
          <cell r="D86">
            <v>15000</v>
          </cell>
          <cell r="E86">
            <v>0</v>
          </cell>
          <cell r="F86">
            <v>9000</v>
          </cell>
          <cell r="G86">
            <v>15000</v>
          </cell>
          <cell r="H86">
            <v>15000</v>
          </cell>
          <cell r="I86">
            <v>15000</v>
          </cell>
          <cell r="J86">
            <v>15000</v>
          </cell>
          <cell r="K86">
            <v>84000</v>
          </cell>
        </row>
        <row r="87">
          <cell r="C87" t="str">
            <v>LJ63-18631A</v>
          </cell>
          <cell r="D87">
            <v>30375</v>
          </cell>
          <cell r="E87">
            <v>0</v>
          </cell>
          <cell r="F87">
            <v>0</v>
          </cell>
          <cell r="G87">
            <v>37000</v>
          </cell>
          <cell r="H87">
            <v>37000</v>
          </cell>
          <cell r="I87">
            <v>37000</v>
          </cell>
          <cell r="J87">
            <v>37000</v>
          </cell>
          <cell r="K87">
            <v>178375</v>
          </cell>
        </row>
        <row r="88">
          <cell r="C88" t="str">
            <v>LJ63-17642A</v>
          </cell>
          <cell r="D88">
            <v>15000</v>
          </cell>
          <cell r="E88">
            <v>0</v>
          </cell>
          <cell r="F88">
            <v>0</v>
          </cell>
          <cell r="G88">
            <v>6000</v>
          </cell>
          <cell r="H88">
            <v>15000</v>
          </cell>
          <cell r="I88">
            <v>15000</v>
          </cell>
          <cell r="J88">
            <v>15000</v>
          </cell>
          <cell r="K88">
            <v>66000</v>
          </cell>
        </row>
        <row r="89">
          <cell r="C89" t="str">
            <v>LJ63-18648B</v>
          </cell>
          <cell r="D89">
            <v>5400</v>
          </cell>
          <cell r="E89">
            <v>0</v>
          </cell>
          <cell r="F89">
            <v>0</v>
          </cell>
          <cell r="G89">
            <v>10000</v>
          </cell>
          <cell r="H89">
            <v>10000</v>
          </cell>
          <cell r="I89">
            <v>10000</v>
          </cell>
          <cell r="J89">
            <v>10000</v>
          </cell>
          <cell r="K89">
            <v>45400</v>
          </cell>
        </row>
        <row r="90">
          <cell r="C90" t="str">
            <v>LJ63-18649A</v>
          </cell>
          <cell r="D90">
            <v>15000</v>
          </cell>
          <cell r="E90">
            <v>0</v>
          </cell>
          <cell r="F90">
            <v>0</v>
          </cell>
          <cell r="G90">
            <v>15000</v>
          </cell>
          <cell r="H90">
            <v>15000</v>
          </cell>
          <cell r="I90">
            <v>15000</v>
          </cell>
          <cell r="J90">
            <v>15000</v>
          </cell>
          <cell r="K90">
            <v>75000</v>
          </cell>
        </row>
        <row r="91">
          <cell r="C91" t="str">
            <v>LJ63-15776B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</row>
        <row r="92">
          <cell r="C92" t="str">
            <v>LJ63-19078A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</row>
        <row r="93">
          <cell r="C93" t="str">
            <v>LJ63-18946A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9000</v>
          </cell>
          <cell r="I93">
            <v>0</v>
          </cell>
          <cell r="J93">
            <v>0</v>
          </cell>
          <cell r="K93">
            <v>9000</v>
          </cell>
        </row>
        <row r="94">
          <cell r="C94" t="str">
            <v>LJ63-18947A</v>
          </cell>
          <cell r="D94">
            <v>0</v>
          </cell>
          <cell r="E94">
            <v>0</v>
          </cell>
          <cell r="F94">
            <v>3000</v>
          </cell>
          <cell r="G94">
            <v>0</v>
          </cell>
          <cell r="H94">
            <v>9000</v>
          </cell>
          <cell r="I94">
            <v>6000</v>
          </cell>
          <cell r="J94">
            <v>0</v>
          </cell>
          <cell r="K94">
            <v>18000</v>
          </cell>
        </row>
        <row r="95">
          <cell r="C95" t="str">
            <v>LJ63-18948A</v>
          </cell>
          <cell r="D95">
            <v>0</v>
          </cell>
          <cell r="E95">
            <v>0</v>
          </cell>
          <cell r="F95">
            <v>3500</v>
          </cell>
          <cell r="G95">
            <v>0</v>
          </cell>
          <cell r="H95">
            <v>7000</v>
          </cell>
          <cell r="I95">
            <v>7000</v>
          </cell>
          <cell r="J95">
            <v>0</v>
          </cell>
          <cell r="K95">
            <v>17500</v>
          </cell>
        </row>
        <row r="96">
          <cell r="C96" t="str">
            <v>LJ63-18950A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2000</v>
          </cell>
          <cell r="I96">
            <v>9000</v>
          </cell>
          <cell r="J96">
            <v>0</v>
          </cell>
          <cell r="K96">
            <v>11000</v>
          </cell>
        </row>
        <row r="97">
          <cell r="C97" t="str">
            <v>LJ63-18951A</v>
          </cell>
          <cell r="D97">
            <v>0</v>
          </cell>
          <cell r="E97">
            <v>0</v>
          </cell>
          <cell r="F97">
            <v>9000</v>
          </cell>
          <cell r="G97">
            <v>9000</v>
          </cell>
          <cell r="H97">
            <v>9000</v>
          </cell>
          <cell r="I97">
            <v>9000</v>
          </cell>
          <cell r="J97">
            <v>9000</v>
          </cell>
          <cell r="K97">
            <v>45000</v>
          </cell>
        </row>
        <row r="98">
          <cell r="C98" t="str">
            <v>LJ63-17602A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</row>
        <row r="99">
          <cell r="C99" t="str">
            <v>LJ63-17609A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</row>
        <row r="100">
          <cell r="C100" t="str">
            <v>LJ63-17617A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</row>
        <row r="101">
          <cell r="C101" t="str">
            <v>LJ63-17630A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</row>
        <row r="102">
          <cell r="C102" t="str">
            <v>LJ63-17631A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</row>
        <row r="103">
          <cell r="C103" t="str">
            <v>LJ63-17616A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</row>
        <row r="104">
          <cell r="C104" t="str">
            <v>LJ63-16172A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</row>
        <row r="105">
          <cell r="C105" t="str">
            <v>LJ63-16264A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</row>
        <row r="106">
          <cell r="C106" t="str">
            <v>LJ63-15125B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</row>
        <row r="107">
          <cell r="C107" t="str">
            <v>LJ63-15126A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</row>
        <row r="108">
          <cell r="C108" t="str">
            <v>LJ63-15128A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</row>
        <row r="109">
          <cell r="C109" t="str">
            <v>LJ63-15456A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</row>
        <row r="110">
          <cell r="C110" t="str">
            <v>LJ63-15458A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</row>
        <row r="111">
          <cell r="C111" t="str">
            <v>LJ63-15460A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</row>
        <row r="112">
          <cell r="C112" t="str">
            <v>LJ63-15487A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</row>
        <row r="113">
          <cell r="C113" t="str">
            <v>LJ63-18531A</v>
          </cell>
          <cell r="D113">
            <v>38500</v>
          </cell>
          <cell r="E113">
            <v>14000</v>
          </cell>
          <cell r="F113">
            <v>35500</v>
          </cell>
          <cell r="G113">
            <v>35500</v>
          </cell>
          <cell r="H113">
            <v>35500</v>
          </cell>
          <cell r="I113">
            <v>35500</v>
          </cell>
          <cell r="J113">
            <v>35500</v>
          </cell>
          <cell r="K113">
            <v>230000</v>
          </cell>
        </row>
        <row r="114">
          <cell r="C114" t="str">
            <v>LJ63-18964A</v>
          </cell>
          <cell r="D114">
            <v>18000</v>
          </cell>
          <cell r="E114">
            <v>0</v>
          </cell>
          <cell r="F114">
            <v>18000</v>
          </cell>
          <cell r="G114">
            <v>18000</v>
          </cell>
          <cell r="H114">
            <v>18000</v>
          </cell>
          <cell r="I114">
            <v>18000</v>
          </cell>
          <cell r="J114">
            <v>18000</v>
          </cell>
          <cell r="K114">
            <v>108000</v>
          </cell>
        </row>
        <row r="115">
          <cell r="C115" t="str">
            <v>LJ63-18607A</v>
          </cell>
          <cell r="D115">
            <v>48000</v>
          </cell>
          <cell r="E115">
            <v>0</v>
          </cell>
          <cell r="F115">
            <v>48000</v>
          </cell>
          <cell r="G115">
            <v>48000</v>
          </cell>
          <cell r="H115">
            <v>48000</v>
          </cell>
          <cell r="I115">
            <v>48000</v>
          </cell>
          <cell r="J115">
            <v>48000</v>
          </cell>
          <cell r="K115">
            <v>288000</v>
          </cell>
        </row>
        <row r="116">
          <cell r="C116" t="str">
            <v>LJ63-18525A</v>
          </cell>
          <cell r="D116">
            <v>18000</v>
          </cell>
          <cell r="E116">
            <v>0</v>
          </cell>
          <cell r="F116">
            <v>18000</v>
          </cell>
          <cell r="G116">
            <v>18000</v>
          </cell>
          <cell r="H116">
            <v>18000</v>
          </cell>
          <cell r="I116">
            <v>18000</v>
          </cell>
          <cell r="J116">
            <v>18000</v>
          </cell>
          <cell r="K116">
            <v>108000</v>
          </cell>
        </row>
        <row r="117">
          <cell r="C117" t="str">
            <v>LJ63-18690A</v>
          </cell>
          <cell r="D117">
            <v>20250</v>
          </cell>
          <cell r="E117">
            <v>0</v>
          </cell>
          <cell r="F117">
            <v>35500</v>
          </cell>
          <cell r="G117">
            <v>35500</v>
          </cell>
          <cell r="H117">
            <v>35500</v>
          </cell>
          <cell r="I117">
            <v>35500</v>
          </cell>
          <cell r="J117">
            <v>35500</v>
          </cell>
          <cell r="K117">
            <v>197750</v>
          </cell>
        </row>
        <row r="118">
          <cell r="C118" t="str">
            <v>LJ63-19074A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</row>
        <row r="119">
          <cell r="C119" t="str">
            <v>LJ63-19077A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</row>
        <row r="120">
          <cell r="C120" t="str">
            <v>LJ63-18933A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</row>
        <row r="121">
          <cell r="C121" t="str">
            <v>LJ63-19076B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</row>
        <row r="122">
          <cell r="C122" t="str">
            <v>LJ63-19285A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</row>
        <row r="123">
          <cell r="C123" t="str">
            <v>LJ63-19285B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</row>
        <row r="124">
          <cell r="C124" t="str">
            <v>LJ63-19391A V1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</row>
        <row r="125">
          <cell r="C125" t="str">
            <v>LJ63-19391A V3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</row>
        <row r="126">
          <cell r="C126" t="str">
            <v>LJ63-19384A</v>
          </cell>
          <cell r="D126">
            <v>10500</v>
          </cell>
          <cell r="E126">
            <v>0</v>
          </cell>
          <cell r="F126">
            <v>0</v>
          </cell>
          <cell r="G126">
            <v>0</v>
          </cell>
          <cell r="H126">
            <v>21000</v>
          </cell>
          <cell r="I126">
            <v>10500</v>
          </cell>
          <cell r="J126">
            <v>10500</v>
          </cell>
          <cell r="K126">
            <v>52500</v>
          </cell>
        </row>
        <row r="127">
          <cell r="C127" t="str">
            <v>LJ63-19383A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</row>
        <row r="128">
          <cell r="C128" t="str">
            <v>LJ63-19381A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9000</v>
          </cell>
          <cell r="I128">
            <v>5000</v>
          </cell>
          <cell r="J128">
            <v>9000</v>
          </cell>
          <cell r="K128">
            <v>23000</v>
          </cell>
        </row>
        <row r="129">
          <cell r="C129" t="str">
            <v>LJ63-19510A</v>
          </cell>
          <cell r="D129">
            <v>0</v>
          </cell>
          <cell r="E129">
            <v>6000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6000</v>
          </cell>
        </row>
        <row r="130">
          <cell r="C130" t="str">
            <v>LJ63-19385A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</row>
        <row r="131">
          <cell r="C131" t="str">
            <v>LJ63-19387A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</row>
        <row r="132">
          <cell r="C132" t="str">
            <v>LJ63-19511A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</row>
        <row r="133">
          <cell r="C133" t="str">
            <v>LJ63-18632A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</row>
        <row r="134">
          <cell r="C134" t="str">
            <v>LJ63-18638A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</row>
        <row r="135">
          <cell r="C135" t="str">
            <v>LJ63-18905B</v>
          </cell>
          <cell r="D135">
            <v>15600</v>
          </cell>
          <cell r="E135">
            <v>0</v>
          </cell>
          <cell r="F135">
            <v>21000</v>
          </cell>
          <cell r="G135">
            <v>21000</v>
          </cell>
          <cell r="H135">
            <v>21000</v>
          </cell>
          <cell r="I135">
            <v>21000</v>
          </cell>
          <cell r="J135">
            <v>21000</v>
          </cell>
          <cell r="K135">
            <v>120600</v>
          </cell>
        </row>
        <row r="136">
          <cell r="C136" t="str">
            <v>LJ63-19385B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</row>
        <row r="137">
          <cell r="C137" t="str">
            <v>LJ63-19617A</v>
          </cell>
          <cell r="D137">
            <v>12000</v>
          </cell>
          <cell r="E137">
            <v>0</v>
          </cell>
          <cell r="F137">
            <v>12000</v>
          </cell>
          <cell r="G137">
            <v>12000</v>
          </cell>
          <cell r="H137">
            <v>12000</v>
          </cell>
          <cell r="I137">
            <v>12000</v>
          </cell>
          <cell r="J137">
            <v>12000</v>
          </cell>
          <cell r="K137">
            <v>72000</v>
          </cell>
        </row>
        <row r="138">
          <cell r="C138" t="str">
            <v>LJ63-19692A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9000</v>
          </cell>
          <cell r="I138">
            <v>9000</v>
          </cell>
          <cell r="J138">
            <v>9000</v>
          </cell>
          <cell r="K138">
            <v>27000</v>
          </cell>
        </row>
        <row r="139">
          <cell r="C139" t="str">
            <v>LJ63-19694A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9000</v>
          </cell>
          <cell r="I139">
            <v>9000</v>
          </cell>
          <cell r="J139">
            <v>9000</v>
          </cell>
          <cell r="K139">
            <v>27000</v>
          </cell>
        </row>
        <row r="140">
          <cell r="C140" t="str">
            <v>LJ63-19615A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9000</v>
          </cell>
          <cell r="K140">
            <v>9000</v>
          </cell>
        </row>
        <row r="141">
          <cell r="C141" t="str">
            <v>LJ63-19616A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9000</v>
          </cell>
          <cell r="K141">
            <v>9000</v>
          </cell>
        </row>
        <row r="142">
          <cell r="C142" t="str">
            <v>LJ63-19618A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9000</v>
          </cell>
          <cell r="K142">
            <v>9000</v>
          </cell>
        </row>
        <row r="143">
          <cell r="C143" t="str">
            <v>LJ63-18905E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</row>
        <row r="144">
          <cell r="C144" t="str">
            <v>LJ63-18609A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</row>
      </sheetData>
      <sheetData sheetId="177"/>
      <sheetData sheetId="178">
        <row r="1">
          <cell r="D1">
            <v>44082</v>
          </cell>
          <cell r="E1">
            <v>44083</v>
          </cell>
          <cell r="F1">
            <v>44084</v>
          </cell>
          <cell r="G1">
            <v>44085</v>
          </cell>
          <cell r="H1">
            <v>44086</v>
          </cell>
          <cell r="I1">
            <v>44087</v>
          </cell>
          <cell r="J1" t="str">
            <v>w37</v>
          </cell>
        </row>
        <row r="2">
          <cell r="C2" t="str">
            <v>LJ63-16462B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</row>
        <row r="3">
          <cell r="C3" t="str">
            <v>LJ63-16467B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</row>
        <row r="4">
          <cell r="C4" t="str">
            <v>LJ63-16500B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</row>
        <row r="5">
          <cell r="C5" t="str">
            <v>LJ63-16507A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</row>
        <row r="6">
          <cell r="C6" t="str">
            <v>LJ63-16465A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</row>
        <row r="7">
          <cell r="C7" t="str">
            <v>LJ63-16465B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</row>
        <row r="8">
          <cell r="C8" t="str">
            <v>LJ63-16462C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</row>
        <row r="9">
          <cell r="C9" t="str">
            <v>LJ63-16395B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</row>
        <row r="10">
          <cell r="C10" t="str">
            <v>LJ63-16215A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</row>
        <row r="11">
          <cell r="C11" t="str">
            <v>LJ63-16232A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</row>
        <row r="12">
          <cell r="C12" t="str">
            <v>LJ63-16300A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</row>
        <row r="13">
          <cell r="C13" t="str">
            <v>LJ63-16334A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</row>
        <row r="14">
          <cell r="C14" t="str">
            <v>LJ63-16344B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</row>
        <row r="15">
          <cell r="C15" t="str">
            <v>LJ63-16317B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</row>
        <row r="16">
          <cell r="C16" t="str">
            <v>LJ63-15999A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C17" t="str">
            <v>LJ63-16071A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</row>
        <row r="18">
          <cell r="C18" t="str">
            <v>LJ63-16157A</v>
          </cell>
          <cell r="D18">
            <v>0</v>
          </cell>
          <cell r="E18">
            <v>6000</v>
          </cell>
          <cell r="F18">
            <v>6000</v>
          </cell>
          <cell r="G18">
            <v>6000</v>
          </cell>
          <cell r="H18">
            <v>6000</v>
          </cell>
          <cell r="I18">
            <v>6000</v>
          </cell>
          <cell r="J18">
            <v>36000</v>
          </cell>
        </row>
        <row r="19">
          <cell r="C19" t="str">
            <v>LJ63-16183A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C20" t="str">
            <v>LJ63-15095A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</row>
        <row r="21">
          <cell r="C21" t="str">
            <v>LJ63-15645A</v>
          </cell>
          <cell r="D21">
            <v>6000</v>
          </cell>
          <cell r="E21">
            <v>6000</v>
          </cell>
          <cell r="F21">
            <v>6000</v>
          </cell>
          <cell r="G21">
            <v>6000</v>
          </cell>
          <cell r="H21">
            <v>6000</v>
          </cell>
          <cell r="I21">
            <v>6000</v>
          </cell>
          <cell r="J21">
            <v>42000</v>
          </cell>
        </row>
        <row r="22">
          <cell r="C22" t="str">
            <v>LJ63-16354A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C23" t="str">
            <v>LJ63-17016A</v>
          </cell>
          <cell r="D23">
            <v>6750</v>
          </cell>
          <cell r="E23">
            <v>6750</v>
          </cell>
          <cell r="F23">
            <v>6750</v>
          </cell>
          <cell r="G23">
            <v>6750</v>
          </cell>
          <cell r="H23">
            <v>6750</v>
          </cell>
          <cell r="I23">
            <v>6750</v>
          </cell>
          <cell r="J23">
            <v>50250</v>
          </cell>
        </row>
        <row r="24">
          <cell r="C24" t="str">
            <v>LJ63-17015A</v>
          </cell>
          <cell r="D24">
            <v>0</v>
          </cell>
          <cell r="E24">
            <v>6000</v>
          </cell>
          <cell r="F24">
            <v>6000</v>
          </cell>
          <cell r="G24">
            <v>6000</v>
          </cell>
          <cell r="H24">
            <v>6000</v>
          </cell>
          <cell r="I24">
            <v>6000</v>
          </cell>
          <cell r="J24">
            <v>36000</v>
          </cell>
        </row>
        <row r="25">
          <cell r="C25" t="str">
            <v>LJ63-18142A</v>
          </cell>
          <cell r="D25">
            <v>10000</v>
          </cell>
          <cell r="E25">
            <v>0</v>
          </cell>
          <cell r="F25">
            <v>10000</v>
          </cell>
          <cell r="G25">
            <v>10000</v>
          </cell>
          <cell r="H25">
            <v>10000</v>
          </cell>
          <cell r="I25">
            <v>12500</v>
          </cell>
          <cell r="J25">
            <v>62500</v>
          </cell>
        </row>
        <row r="26">
          <cell r="C26" t="str">
            <v>LJ63-19111A</v>
          </cell>
          <cell r="D26">
            <v>10000</v>
          </cell>
          <cell r="E26">
            <v>11000</v>
          </cell>
          <cell r="F26">
            <v>11000</v>
          </cell>
          <cell r="G26">
            <v>11000</v>
          </cell>
          <cell r="H26">
            <v>11000</v>
          </cell>
          <cell r="I26">
            <v>11000</v>
          </cell>
          <cell r="J26">
            <v>76000</v>
          </cell>
        </row>
        <row r="27">
          <cell r="C27" t="str">
            <v>LJ63-18319A</v>
          </cell>
          <cell r="D27">
            <v>6000</v>
          </cell>
          <cell r="E27">
            <v>11000</v>
          </cell>
          <cell r="F27">
            <v>11000</v>
          </cell>
          <cell r="G27">
            <v>11000</v>
          </cell>
          <cell r="H27">
            <v>11000</v>
          </cell>
          <cell r="I27">
            <v>11000</v>
          </cell>
          <cell r="J27">
            <v>72000</v>
          </cell>
        </row>
        <row r="28">
          <cell r="C28" t="str">
            <v>LJ63-18144A</v>
          </cell>
          <cell r="D28">
            <v>22000</v>
          </cell>
          <cell r="E28">
            <v>22000</v>
          </cell>
          <cell r="F28">
            <v>22000</v>
          </cell>
          <cell r="G28">
            <v>22000</v>
          </cell>
          <cell r="H28">
            <v>22000</v>
          </cell>
          <cell r="I28">
            <v>22000</v>
          </cell>
          <cell r="J28">
            <v>154000</v>
          </cell>
        </row>
        <row r="29">
          <cell r="C29" t="str">
            <v>LJ63-19418A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</row>
        <row r="30">
          <cell r="C30" t="str">
            <v>LJ63-19417A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</row>
        <row r="31">
          <cell r="C31" t="str">
            <v>LJ63-19603A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</row>
        <row r="32">
          <cell r="C32" t="str">
            <v>LJ63-19534A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</row>
        <row r="33">
          <cell r="C33" t="str">
            <v>LJ63-19534B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</row>
        <row r="34">
          <cell r="C34" t="str">
            <v>LJ63-18800A</v>
          </cell>
          <cell r="D34">
            <v>5000</v>
          </cell>
          <cell r="E34">
            <v>12500</v>
          </cell>
          <cell r="F34">
            <v>12500</v>
          </cell>
          <cell r="G34">
            <v>12500</v>
          </cell>
          <cell r="H34">
            <v>12500</v>
          </cell>
          <cell r="I34">
            <v>12500</v>
          </cell>
          <cell r="J34">
            <v>80000</v>
          </cell>
        </row>
        <row r="35">
          <cell r="C35" t="str">
            <v>LJ63-19416A</v>
          </cell>
          <cell r="D35">
            <v>6000</v>
          </cell>
          <cell r="E35">
            <v>12000</v>
          </cell>
          <cell r="F35">
            <v>12000</v>
          </cell>
          <cell r="G35">
            <v>10000</v>
          </cell>
          <cell r="H35">
            <v>10000</v>
          </cell>
          <cell r="I35">
            <v>10000</v>
          </cell>
          <cell r="J35">
            <v>72000</v>
          </cell>
        </row>
        <row r="36">
          <cell r="C36" t="str">
            <v>LJ63-18145A</v>
          </cell>
          <cell r="D36">
            <v>0</v>
          </cell>
          <cell r="E36">
            <v>10000</v>
          </cell>
          <cell r="F36">
            <v>10000</v>
          </cell>
          <cell r="G36">
            <v>10000</v>
          </cell>
          <cell r="H36">
            <v>10000</v>
          </cell>
          <cell r="I36">
            <v>10000</v>
          </cell>
          <cell r="J36">
            <v>62500</v>
          </cell>
        </row>
        <row r="37">
          <cell r="C37" t="str">
            <v>LJ63-19112A</v>
          </cell>
          <cell r="D37">
            <v>8000</v>
          </cell>
          <cell r="E37">
            <v>10000</v>
          </cell>
          <cell r="F37">
            <v>10000</v>
          </cell>
          <cell r="G37">
            <v>10000</v>
          </cell>
          <cell r="H37">
            <v>10000</v>
          </cell>
          <cell r="I37">
            <v>10000</v>
          </cell>
          <cell r="J37">
            <v>71000</v>
          </cell>
        </row>
        <row r="38">
          <cell r="C38" t="str">
            <v>LJ63-18318A</v>
          </cell>
          <cell r="D38">
            <v>12000</v>
          </cell>
          <cell r="E38">
            <v>10000</v>
          </cell>
          <cell r="F38">
            <v>10000</v>
          </cell>
          <cell r="G38">
            <v>10000</v>
          </cell>
          <cell r="H38">
            <v>10000</v>
          </cell>
          <cell r="I38">
            <v>10000</v>
          </cell>
          <cell r="J38">
            <v>75000</v>
          </cell>
        </row>
        <row r="39">
          <cell r="C39" t="str">
            <v>LJ63-18798A</v>
          </cell>
          <cell r="D39">
            <v>20000</v>
          </cell>
          <cell r="E39">
            <v>20000</v>
          </cell>
          <cell r="F39">
            <v>22500</v>
          </cell>
          <cell r="G39">
            <v>22500</v>
          </cell>
          <cell r="H39">
            <v>22500</v>
          </cell>
          <cell r="I39">
            <v>22500</v>
          </cell>
          <cell r="J39">
            <v>150000</v>
          </cell>
        </row>
        <row r="40">
          <cell r="C40" t="str">
            <v>LJ63-19412A</v>
          </cell>
          <cell r="D40">
            <v>15000</v>
          </cell>
          <cell r="E40">
            <v>10000</v>
          </cell>
          <cell r="F40">
            <v>10000</v>
          </cell>
          <cell r="G40">
            <v>10000</v>
          </cell>
          <cell r="H40">
            <v>10000</v>
          </cell>
          <cell r="I40">
            <v>10000</v>
          </cell>
          <cell r="J40">
            <v>75000</v>
          </cell>
        </row>
        <row r="41">
          <cell r="C41" t="str">
            <v>LJ63-19411A</v>
          </cell>
          <cell r="D41">
            <v>14000</v>
          </cell>
          <cell r="E41">
            <v>12000</v>
          </cell>
          <cell r="F41">
            <v>12000</v>
          </cell>
          <cell r="G41">
            <v>12000</v>
          </cell>
          <cell r="H41">
            <v>10000</v>
          </cell>
          <cell r="I41">
            <v>10000</v>
          </cell>
          <cell r="J41">
            <v>80000</v>
          </cell>
        </row>
        <row r="42">
          <cell r="C42" t="str">
            <v>LJ63-19533A</v>
          </cell>
          <cell r="D42">
            <v>10000</v>
          </cell>
          <cell r="E42">
            <v>8000</v>
          </cell>
          <cell r="F42">
            <v>8000</v>
          </cell>
          <cell r="G42">
            <v>10000</v>
          </cell>
          <cell r="H42">
            <v>10000</v>
          </cell>
          <cell r="I42">
            <v>10000</v>
          </cell>
          <cell r="J42">
            <v>66000</v>
          </cell>
        </row>
        <row r="43">
          <cell r="C43" t="str">
            <v>LJ63-19595A</v>
          </cell>
          <cell r="D43">
            <v>0</v>
          </cell>
          <cell r="E43">
            <v>16000</v>
          </cell>
          <cell r="F43">
            <v>12000</v>
          </cell>
          <cell r="G43">
            <v>12000</v>
          </cell>
          <cell r="H43">
            <v>12000</v>
          </cell>
          <cell r="I43">
            <v>10000</v>
          </cell>
          <cell r="J43">
            <v>72000</v>
          </cell>
        </row>
        <row r="44">
          <cell r="C44" t="str">
            <v>LJ63-19533B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C45" t="str">
            <v>LJ63-17513A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</row>
        <row r="46">
          <cell r="C46" t="str">
            <v>LJ63-18656A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</row>
        <row r="47">
          <cell r="C47" t="str">
            <v>LJ63-16362A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</row>
        <row r="48">
          <cell r="C48" t="str">
            <v>LJ63-16436A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</row>
        <row r="49">
          <cell r="C49" t="str">
            <v>LJ63-16343A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C50" t="str">
            <v>LJ63-18665A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</row>
        <row r="51">
          <cell r="C51" t="str">
            <v>LJ63-18662A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C52" t="str">
            <v>LJ63-18666B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C53" t="str">
            <v>LJ63-19215B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C54" t="str">
            <v>LJ63-18667A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</row>
        <row r="55">
          <cell r="C55" t="str">
            <v>LJ63-18663A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C56" t="str">
            <v>LJ63-16787B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</row>
        <row r="57">
          <cell r="C57" t="str">
            <v>LJ63-16595B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</row>
        <row r="58">
          <cell r="C58" t="str">
            <v>LJ63-16597A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</row>
        <row r="59">
          <cell r="C59" t="str">
            <v>LJ63-16706A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</row>
        <row r="60">
          <cell r="C60" t="str">
            <v>LJ63-16707A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</row>
        <row r="61">
          <cell r="C61" t="str">
            <v>LJ63-16787A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</row>
        <row r="62">
          <cell r="C62" t="str">
            <v>LJ63-17308A</v>
          </cell>
          <cell r="D62">
            <v>0</v>
          </cell>
          <cell r="E62">
            <v>9000</v>
          </cell>
          <cell r="F62">
            <v>0</v>
          </cell>
          <cell r="G62">
            <v>0</v>
          </cell>
          <cell r="H62">
            <v>0</v>
          </cell>
          <cell r="I62">
            <v>12000</v>
          </cell>
          <cell r="J62">
            <v>33000</v>
          </cell>
        </row>
        <row r="63">
          <cell r="C63" t="str">
            <v>LJ63-17312A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12000</v>
          </cell>
          <cell r="I63">
            <v>12000</v>
          </cell>
          <cell r="J63">
            <v>36000</v>
          </cell>
        </row>
        <row r="64">
          <cell r="C64" t="str">
            <v>LJ63-17350A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10500</v>
          </cell>
          <cell r="I64">
            <v>7000</v>
          </cell>
          <cell r="J64">
            <v>28000</v>
          </cell>
        </row>
        <row r="65">
          <cell r="C65" t="str">
            <v>LJ63-17543A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12000</v>
          </cell>
          <cell r="J65">
            <v>22875</v>
          </cell>
        </row>
        <row r="66">
          <cell r="C66" t="str">
            <v>LJ63-17834D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</row>
        <row r="67">
          <cell r="C67" t="str">
            <v>LJ63-17834B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12000</v>
          </cell>
          <cell r="I67">
            <v>12000</v>
          </cell>
          <cell r="J67">
            <v>30600</v>
          </cell>
        </row>
        <row r="68">
          <cell r="C68" t="str">
            <v>LJ63-17348A</v>
          </cell>
          <cell r="D68">
            <v>30000</v>
          </cell>
          <cell r="E68">
            <v>18000</v>
          </cell>
          <cell r="F68">
            <v>18000</v>
          </cell>
          <cell r="G68">
            <v>27000</v>
          </cell>
          <cell r="H68">
            <v>39000</v>
          </cell>
          <cell r="I68">
            <v>39000</v>
          </cell>
          <cell r="J68">
            <v>204600</v>
          </cell>
        </row>
        <row r="69">
          <cell r="C69" t="str">
            <v>LJ63-17451A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12000</v>
          </cell>
          <cell r="J69">
            <v>24000</v>
          </cell>
        </row>
        <row r="70">
          <cell r="C70" t="str">
            <v>LJ63-17304A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</row>
        <row r="71">
          <cell r="C71" t="str">
            <v>LJ63-17310A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</row>
        <row r="72">
          <cell r="C72" t="str">
            <v>LJ63-17315A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</row>
        <row r="73">
          <cell r="C73" t="str">
            <v>LJ63-17347A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</row>
        <row r="74">
          <cell r="C74" t="str">
            <v>LJ63-17433A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</row>
        <row r="75">
          <cell r="C75" t="str">
            <v>LJ63-17830A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</row>
        <row r="76">
          <cell r="C76" t="str">
            <v>LJ63-18021A</v>
          </cell>
          <cell r="D76">
            <v>0</v>
          </cell>
          <cell r="E76">
            <v>0</v>
          </cell>
          <cell r="F76">
            <v>14000</v>
          </cell>
          <cell r="G76">
            <v>14000</v>
          </cell>
          <cell r="H76">
            <v>14000</v>
          </cell>
          <cell r="I76">
            <v>14000</v>
          </cell>
          <cell r="J76">
            <v>66500</v>
          </cell>
        </row>
        <row r="77">
          <cell r="C77" t="str">
            <v>LJ63-18013A</v>
          </cell>
          <cell r="D77">
            <v>10500</v>
          </cell>
          <cell r="E77">
            <v>10500</v>
          </cell>
          <cell r="F77">
            <v>14000</v>
          </cell>
          <cell r="G77">
            <v>10500</v>
          </cell>
          <cell r="H77">
            <v>14000</v>
          </cell>
          <cell r="I77">
            <v>14000</v>
          </cell>
          <cell r="J77">
            <v>84000</v>
          </cell>
        </row>
        <row r="78">
          <cell r="C78" t="str">
            <v>LJ63-18020A</v>
          </cell>
          <cell r="D78">
            <v>0</v>
          </cell>
          <cell r="E78">
            <v>6000</v>
          </cell>
          <cell r="F78">
            <v>15000</v>
          </cell>
          <cell r="G78">
            <v>15000</v>
          </cell>
          <cell r="H78">
            <v>15000</v>
          </cell>
          <cell r="I78">
            <v>15000</v>
          </cell>
          <cell r="J78">
            <v>81000</v>
          </cell>
        </row>
        <row r="79">
          <cell r="C79" t="str">
            <v>LJ63-18022A</v>
          </cell>
          <cell r="D79">
            <v>12000</v>
          </cell>
          <cell r="E79">
            <v>0</v>
          </cell>
          <cell r="F79">
            <v>12000</v>
          </cell>
          <cell r="G79">
            <v>12000</v>
          </cell>
          <cell r="H79">
            <v>12000</v>
          </cell>
          <cell r="I79">
            <v>12000</v>
          </cell>
          <cell r="J79">
            <v>72000</v>
          </cell>
        </row>
        <row r="80">
          <cell r="C80" t="str">
            <v>LJ63-16033A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</row>
        <row r="81">
          <cell r="C81" t="str">
            <v>LJ63-16036A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</row>
        <row r="82">
          <cell r="C82" t="str">
            <v>LJ63-16037A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</row>
        <row r="83">
          <cell r="C83" t="str">
            <v>LJ63-16083A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</row>
        <row r="84">
          <cell r="C84" t="str">
            <v>LJ63-16152A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</row>
        <row r="85">
          <cell r="C85" t="str">
            <v>LJ63-18648A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</row>
        <row r="86">
          <cell r="C86" t="str">
            <v>LJ63-18644A</v>
          </cell>
          <cell r="D86">
            <v>0</v>
          </cell>
          <cell r="E86">
            <v>6000</v>
          </cell>
          <cell r="F86">
            <v>15000</v>
          </cell>
          <cell r="G86">
            <v>15000</v>
          </cell>
          <cell r="H86">
            <v>15000</v>
          </cell>
          <cell r="I86">
            <v>15000</v>
          </cell>
          <cell r="J86">
            <v>81000</v>
          </cell>
        </row>
        <row r="87">
          <cell r="C87" t="str">
            <v>LJ63-18631A</v>
          </cell>
          <cell r="D87">
            <v>0</v>
          </cell>
          <cell r="E87">
            <v>0</v>
          </cell>
          <cell r="F87">
            <v>0</v>
          </cell>
          <cell r="G87">
            <v>12000</v>
          </cell>
          <cell r="H87">
            <v>37000</v>
          </cell>
          <cell r="I87">
            <v>37000</v>
          </cell>
          <cell r="J87">
            <v>116375</v>
          </cell>
        </row>
        <row r="88">
          <cell r="C88" t="str">
            <v>LJ63-17642A</v>
          </cell>
          <cell r="D88">
            <v>15000</v>
          </cell>
          <cell r="E88">
            <v>6000</v>
          </cell>
          <cell r="F88">
            <v>6000</v>
          </cell>
          <cell r="G88">
            <v>15000</v>
          </cell>
          <cell r="H88">
            <v>15000</v>
          </cell>
          <cell r="I88">
            <v>15000</v>
          </cell>
          <cell r="J88">
            <v>87000</v>
          </cell>
        </row>
        <row r="89">
          <cell r="C89" t="str">
            <v>LJ63-18648B</v>
          </cell>
          <cell r="D89">
            <v>0</v>
          </cell>
          <cell r="E89">
            <v>0</v>
          </cell>
          <cell r="F89">
            <v>10000</v>
          </cell>
          <cell r="G89">
            <v>10000</v>
          </cell>
          <cell r="H89">
            <v>10000</v>
          </cell>
          <cell r="I89">
            <v>0</v>
          </cell>
          <cell r="J89">
            <v>35400</v>
          </cell>
        </row>
        <row r="90">
          <cell r="C90" t="str">
            <v>LJ63-18649A</v>
          </cell>
          <cell r="D90">
            <v>0</v>
          </cell>
          <cell r="E90">
            <v>0</v>
          </cell>
          <cell r="F90">
            <v>6000</v>
          </cell>
          <cell r="G90">
            <v>15000</v>
          </cell>
          <cell r="H90">
            <v>15000</v>
          </cell>
          <cell r="I90">
            <v>15000</v>
          </cell>
          <cell r="J90">
            <v>66000</v>
          </cell>
        </row>
        <row r="91">
          <cell r="C91" t="str">
            <v>LJ63-15776B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</row>
        <row r="92">
          <cell r="C92" t="str">
            <v>LJ63-19078A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</row>
        <row r="93">
          <cell r="C93" t="str">
            <v>LJ63-18946A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9000</v>
          </cell>
          <cell r="I93">
            <v>0</v>
          </cell>
          <cell r="J93">
            <v>9000</v>
          </cell>
        </row>
        <row r="94">
          <cell r="C94" t="str">
            <v>LJ63-18947A</v>
          </cell>
          <cell r="D94">
            <v>0</v>
          </cell>
          <cell r="E94">
            <v>0</v>
          </cell>
          <cell r="F94">
            <v>3000</v>
          </cell>
          <cell r="G94">
            <v>0</v>
          </cell>
          <cell r="H94">
            <v>9000</v>
          </cell>
          <cell r="I94">
            <v>6000</v>
          </cell>
          <cell r="J94">
            <v>18000</v>
          </cell>
        </row>
        <row r="95">
          <cell r="C95" t="str">
            <v>LJ63-18948A</v>
          </cell>
          <cell r="D95">
            <v>0</v>
          </cell>
          <cell r="E95">
            <v>0</v>
          </cell>
          <cell r="F95">
            <v>3500</v>
          </cell>
          <cell r="G95">
            <v>0</v>
          </cell>
          <cell r="H95">
            <v>7000</v>
          </cell>
          <cell r="I95">
            <v>7000</v>
          </cell>
          <cell r="J95">
            <v>17500</v>
          </cell>
        </row>
        <row r="96">
          <cell r="C96" t="str">
            <v>LJ63-18950A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2000</v>
          </cell>
          <cell r="I96">
            <v>9000</v>
          </cell>
          <cell r="J96">
            <v>11000</v>
          </cell>
        </row>
        <row r="97">
          <cell r="C97" t="str">
            <v>LJ63-18951A</v>
          </cell>
          <cell r="D97">
            <v>0</v>
          </cell>
          <cell r="E97">
            <v>0</v>
          </cell>
          <cell r="F97">
            <v>9000</v>
          </cell>
          <cell r="G97">
            <v>9000</v>
          </cell>
          <cell r="H97">
            <v>9000</v>
          </cell>
          <cell r="I97">
            <v>9000</v>
          </cell>
          <cell r="J97">
            <v>36000</v>
          </cell>
        </row>
        <row r="98">
          <cell r="C98" t="str">
            <v>LJ63-17602A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</row>
        <row r="99">
          <cell r="C99" t="str">
            <v>LJ63-17609A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</row>
        <row r="100">
          <cell r="C100" t="str">
            <v>LJ63-17617A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</row>
        <row r="101">
          <cell r="C101" t="str">
            <v>LJ63-17630A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</row>
        <row r="102">
          <cell r="C102" t="str">
            <v>LJ63-17631A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</row>
        <row r="103">
          <cell r="C103" t="str">
            <v>LJ63-17616A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</row>
        <row r="104">
          <cell r="C104" t="str">
            <v>LJ63-16172A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</row>
        <row r="105">
          <cell r="C105" t="str">
            <v>LJ63-16264A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C106" t="str">
            <v>LJ63-15125B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</row>
        <row r="107">
          <cell r="C107" t="str">
            <v>LJ63-15126A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</row>
        <row r="108">
          <cell r="C108" t="str">
            <v>LJ63-15128A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</row>
        <row r="109">
          <cell r="C109" t="str">
            <v>LJ63-15456A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</row>
        <row r="110">
          <cell r="C110" t="str">
            <v>LJ63-15458A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</row>
        <row r="111">
          <cell r="C111" t="str">
            <v>LJ63-15460A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</row>
        <row r="112">
          <cell r="C112" t="str">
            <v>LJ63-15487A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</row>
        <row r="113">
          <cell r="C113" t="str">
            <v>LJ63-18531A</v>
          </cell>
          <cell r="D113">
            <v>14000</v>
          </cell>
          <cell r="E113">
            <v>17500</v>
          </cell>
          <cell r="F113">
            <v>35000</v>
          </cell>
          <cell r="G113">
            <v>35000</v>
          </cell>
          <cell r="H113">
            <v>35000</v>
          </cell>
          <cell r="I113">
            <v>35000</v>
          </cell>
          <cell r="J113">
            <v>210000</v>
          </cell>
        </row>
        <row r="114">
          <cell r="C114" t="str">
            <v>LJ63-18964A</v>
          </cell>
          <cell r="D114">
            <v>0</v>
          </cell>
          <cell r="E114">
            <v>9000</v>
          </cell>
          <cell r="F114">
            <v>18000</v>
          </cell>
          <cell r="G114">
            <v>18000</v>
          </cell>
          <cell r="H114">
            <v>18000</v>
          </cell>
          <cell r="I114">
            <v>18000</v>
          </cell>
          <cell r="J114">
            <v>99000</v>
          </cell>
        </row>
        <row r="115">
          <cell r="C115" t="str">
            <v>LJ63-18607A</v>
          </cell>
          <cell r="D115">
            <v>0</v>
          </cell>
          <cell r="E115">
            <v>24000</v>
          </cell>
          <cell r="F115">
            <v>48000</v>
          </cell>
          <cell r="G115">
            <v>48000</v>
          </cell>
          <cell r="H115">
            <v>48000</v>
          </cell>
          <cell r="I115">
            <v>48000</v>
          </cell>
          <cell r="J115">
            <v>264000</v>
          </cell>
        </row>
        <row r="116">
          <cell r="C116" t="str">
            <v>LJ63-18525A</v>
          </cell>
          <cell r="D116">
            <v>0</v>
          </cell>
          <cell r="E116">
            <v>0</v>
          </cell>
          <cell r="F116">
            <v>18000</v>
          </cell>
          <cell r="G116">
            <v>18000</v>
          </cell>
          <cell r="H116">
            <v>18000</v>
          </cell>
          <cell r="I116">
            <v>18000</v>
          </cell>
          <cell r="J116">
            <v>90000</v>
          </cell>
        </row>
        <row r="117">
          <cell r="C117" t="str">
            <v>LJ63-18690A</v>
          </cell>
          <cell r="D117">
            <v>0</v>
          </cell>
          <cell r="E117">
            <v>17500</v>
          </cell>
          <cell r="F117">
            <v>35500</v>
          </cell>
          <cell r="G117">
            <v>35500</v>
          </cell>
          <cell r="H117">
            <v>35500</v>
          </cell>
          <cell r="I117">
            <v>35500</v>
          </cell>
          <cell r="J117">
            <v>179750</v>
          </cell>
        </row>
        <row r="118">
          <cell r="C118" t="str">
            <v>LJ63-19074A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</row>
        <row r="119">
          <cell r="C119" t="str">
            <v>LJ63-19077A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</row>
        <row r="120">
          <cell r="C120" t="str">
            <v>LJ63-18933A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</row>
        <row r="121">
          <cell r="C121" t="str">
            <v>LJ63-19076B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</row>
        <row r="122">
          <cell r="C122" t="str">
            <v>LJ63-19285A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</row>
        <row r="123">
          <cell r="C123" t="str">
            <v>LJ63-19285B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</row>
        <row r="124">
          <cell r="C124" t="str">
            <v>LJ63-19391A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</row>
        <row r="125">
          <cell r="C125" t="str">
            <v>LJ63-19384A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21000</v>
          </cell>
          <cell r="I125">
            <v>21000</v>
          </cell>
          <cell r="J125">
            <v>52500</v>
          </cell>
        </row>
        <row r="126">
          <cell r="C126" t="str">
            <v>LJ63-19383A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</row>
        <row r="127">
          <cell r="C127" t="str">
            <v>LJ63-19381A</v>
          </cell>
          <cell r="D127">
            <v>0</v>
          </cell>
          <cell r="E127">
            <v>0</v>
          </cell>
          <cell r="F127">
            <v>0</v>
          </cell>
          <cell r="G127">
            <v>9000</v>
          </cell>
          <cell r="H127">
            <v>5000</v>
          </cell>
          <cell r="I127">
            <v>9000</v>
          </cell>
          <cell r="J127">
            <v>23000</v>
          </cell>
        </row>
        <row r="128">
          <cell r="C128" t="str">
            <v>LJ63-19510A</v>
          </cell>
          <cell r="D128">
            <v>6000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6000</v>
          </cell>
        </row>
        <row r="129">
          <cell r="C129" t="str">
            <v>LJ63-19385A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</row>
        <row r="130">
          <cell r="C130" t="str">
            <v>LJ63-19387A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</row>
        <row r="131">
          <cell r="C131" t="str">
            <v>LJ63-19511A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</row>
        <row r="132">
          <cell r="C132" t="str">
            <v>LJ63-18632A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</row>
        <row r="133">
          <cell r="C133" t="str">
            <v>LJ63-18638A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</row>
        <row r="134">
          <cell r="C134" t="str">
            <v>LJ63-18905B</v>
          </cell>
          <cell r="D134">
            <v>0</v>
          </cell>
          <cell r="E134">
            <v>12000</v>
          </cell>
          <cell r="F134">
            <v>21000</v>
          </cell>
          <cell r="G134">
            <v>21000</v>
          </cell>
          <cell r="H134">
            <v>21000</v>
          </cell>
          <cell r="I134">
            <v>21000</v>
          </cell>
          <cell r="J134">
            <v>111600</v>
          </cell>
        </row>
        <row r="135">
          <cell r="C135" t="str">
            <v>LJ63-19385B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</row>
        <row r="136">
          <cell r="C136" t="str">
            <v>LJ63-19617A</v>
          </cell>
          <cell r="D136">
            <v>0</v>
          </cell>
          <cell r="E136">
            <v>12000</v>
          </cell>
          <cell r="F136">
            <v>12000</v>
          </cell>
          <cell r="G136">
            <v>12000</v>
          </cell>
          <cell r="H136">
            <v>12000</v>
          </cell>
          <cell r="I136">
            <v>12000</v>
          </cell>
          <cell r="J136">
            <v>72000</v>
          </cell>
        </row>
        <row r="137">
          <cell r="C137" t="str">
            <v>LJ63-19692A</v>
          </cell>
          <cell r="D137">
            <v>0</v>
          </cell>
          <cell r="E137">
            <v>0</v>
          </cell>
          <cell r="F137">
            <v>0</v>
          </cell>
          <cell r="G137">
            <v>9000</v>
          </cell>
          <cell r="H137">
            <v>9000</v>
          </cell>
          <cell r="I137">
            <v>9000</v>
          </cell>
          <cell r="J137">
            <v>27000</v>
          </cell>
        </row>
        <row r="138">
          <cell r="C138" t="str">
            <v>LJ63-19694A</v>
          </cell>
          <cell r="D138">
            <v>0</v>
          </cell>
          <cell r="E138">
            <v>0</v>
          </cell>
          <cell r="F138">
            <v>0</v>
          </cell>
          <cell r="G138">
            <v>9000</v>
          </cell>
          <cell r="H138">
            <v>9000</v>
          </cell>
          <cell r="I138">
            <v>9000</v>
          </cell>
          <cell r="J138">
            <v>27000</v>
          </cell>
        </row>
        <row r="139">
          <cell r="C139" t="str">
            <v>LJ63-19615A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9000</v>
          </cell>
          <cell r="J139">
            <v>9000</v>
          </cell>
        </row>
        <row r="140">
          <cell r="C140" t="str">
            <v>LJ63-19616A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9000</v>
          </cell>
          <cell r="J140">
            <v>9000</v>
          </cell>
        </row>
        <row r="141">
          <cell r="C141" t="str">
            <v>LJ63-19618A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9000</v>
          </cell>
          <cell r="J141">
            <v>9000</v>
          </cell>
        </row>
        <row r="142">
          <cell r="C142" t="str">
            <v>LJ63-18905E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</row>
        <row r="143">
          <cell r="C143" t="str">
            <v>LJ63-18609A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</row>
      </sheetData>
      <sheetData sheetId="179"/>
      <sheetData sheetId="180">
        <row r="1">
          <cell r="D1">
            <v>44083</v>
          </cell>
          <cell r="E1">
            <v>44084</v>
          </cell>
          <cell r="F1">
            <v>44085</v>
          </cell>
          <cell r="G1">
            <v>44086</v>
          </cell>
          <cell r="H1">
            <v>44087</v>
          </cell>
          <cell r="I1" t="str">
            <v>W37</v>
          </cell>
          <cell r="J1">
            <v>44088</v>
          </cell>
          <cell r="K1">
            <v>44089</v>
          </cell>
          <cell r="L1">
            <v>44090</v>
          </cell>
          <cell r="M1">
            <v>44091</v>
          </cell>
          <cell r="N1">
            <v>44092</v>
          </cell>
          <cell r="O1">
            <v>44093</v>
          </cell>
          <cell r="P1">
            <v>44094</v>
          </cell>
          <cell r="Q1" t="str">
            <v>W38</v>
          </cell>
          <cell r="R1" t="str">
            <v>W39</v>
          </cell>
          <cell r="S1" t="str">
            <v>W40</v>
          </cell>
          <cell r="T1" t="str">
            <v>W41</v>
          </cell>
        </row>
        <row r="2">
          <cell r="C2" t="str">
            <v>LJ63-16462B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0</v>
          </cell>
          <cell r="T2">
            <v>0</v>
          </cell>
        </row>
        <row r="3">
          <cell r="C3" t="str">
            <v>LJ63-16467B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</row>
        <row r="4">
          <cell r="C4" t="str">
            <v>LJ63-16500B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</row>
        <row r="5">
          <cell r="C5" t="str">
            <v>LJ63-16507A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</row>
        <row r="6">
          <cell r="C6" t="str">
            <v>LJ63-16465A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</row>
        <row r="7">
          <cell r="C7" t="str">
            <v>LJ63-16465B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</row>
        <row r="8">
          <cell r="C8" t="str">
            <v>LJ63-16462C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</row>
        <row r="9">
          <cell r="C9" t="str">
            <v>LJ63-16395B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5250</v>
          </cell>
          <cell r="N9">
            <v>10500</v>
          </cell>
          <cell r="O9">
            <v>10500</v>
          </cell>
          <cell r="P9">
            <v>0</v>
          </cell>
          <cell r="Q9">
            <v>26250</v>
          </cell>
          <cell r="R9">
            <v>34125</v>
          </cell>
          <cell r="S9">
            <v>0</v>
          </cell>
          <cell r="T9">
            <v>0</v>
          </cell>
        </row>
        <row r="10">
          <cell r="C10" t="str">
            <v>LJ63-16215A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</row>
        <row r="11">
          <cell r="C11" t="str">
            <v>LJ63-16232A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</row>
        <row r="12">
          <cell r="C12" t="str">
            <v>LJ63-16300A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9000</v>
          </cell>
          <cell r="P12">
            <v>12000</v>
          </cell>
          <cell r="Q12">
            <v>21000</v>
          </cell>
          <cell r="R12">
            <v>0</v>
          </cell>
          <cell r="S12">
            <v>0</v>
          </cell>
          <cell r="T12">
            <v>0</v>
          </cell>
        </row>
        <row r="13">
          <cell r="C13" t="str">
            <v>LJ63-16334A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</row>
        <row r="14">
          <cell r="C14" t="str">
            <v>LJ63-16344B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500</v>
          </cell>
          <cell r="Q14">
            <v>500</v>
          </cell>
          <cell r="R14">
            <v>18000</v>
          </cell>
          <cell r="S14">
            <v>0</v>
          </cell>
          <cell r="T14">
            <v>0</v>
          </cell>
        </row>
        <row r="15">
          <cell r="C15" t="str">
            <v>LJ63-16317B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18900</v>
          </cell>
          <cell r="O15">
            <v>0</v>
          </cell>
          <cell r="P15">
            <v>0</v>
          </cell>
          <cell r="Q15">
            <v>18900</v>
          </cell>
          <cell r="R15">
            <v>0</v>
          </cell>
          <cell r="S15">
            <v>0</v>
          </cell>
          <cell r="T15">
            <v>0</v>
          </cell>
        </row>
        <row r="16">
          <cell r="C16" t="str">
            <v>LJ63-15999A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</row>
        <row r="17">
          <cell r="C17" t="str">
            <v>LJ63-16071A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</row>
        <row r="18">
          <cell r="C18" t="str">
            <v>LJ63-16157A</v>
          </cell>
          <cell r="D18">
            <v>6000</v>
          </cell>
          <cell r="E18">
            <v>6000</v>
          </cell>
          <cell r="F18">
            <v>6000</v>
          </cell>
          <cell r="G18">
            <v>6000</v>
          </cell>
          <cell r="H18">
            <v>6000</v>
          </cell>
          <cell r="I18">
            <v>36000</v>
          </cell>
          <cell r="J18">
            <v>6000</v>
          </cell>
          <cell r="K18">
            <v>6000</v>
          </cell>
          <cell r="L18">
            <v>6000</v>
          </cell>
          <cell r="M18">
            <v>6000</v>
          </cell>
          <cell r="N18">
            <v>6000</v>
          </cell>
          <cell r="O18">
            <v>6000</v>
          </cell>
          <cell r="P18">
            <v>6000</v>
          </cell>
          <cell r="Q18">
            <v>42000</v>
          </cell>
          <cell r="R18">
            <v>42000</v>
          </cell>
          <cell r="S18">
            <v>42000</v>
          </cell>
          <cell r="T18">
            <v>24000</v>
          </cell>
        </row>
        <row r="19">
          <cell r="C19" t="str">
            <v>LJ63-16183A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</row>
        <row r="20">
          <cell r="C20" t="str">
            <v>LJ63-15095A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</row>
        <row r="21">
          <cell r="C21" t="str">
            <v>LJ63-15645A</v>
          </cell>
          <cell r="D21">
            <v>6000</v>
          </cell>
          <cell r="E21">
            <v>6000</v>
          </cell>
          <cell r="F21">
            <v>6000</v>
          </cell>
          <cell r="G21">
            <v>6000</v>
          </cell>
          <cell r="H21">
            <v>6000</v>
          </cell>
          <cell r="I21">
            <v>42000</v>
          </cell>
          <cell r="J21">
            <v>6000</v>
          </cell>
          <cell r="K21">
            <v>6000</v>
          </cell>
          <cell r="L21">
            <v>6000</v>
          </cell>
          <cell r="M21">
            <v>6000</v>
          </cell>
          <cell r="N21">
            <v>6000</v>
          </cell>
          <cell r="O21">
            <v>6000</v>
          </cell>
          <cell r="P21">
            <v>6000</v>
          </cell>
          <cell r="Q21">
            <v>42000</v>
          </cell>
          <cell r="R21">
            <v>6000</v>
          </cell>
          <cell r="S21">
            <v>0</v>
          </cell>
          <cell r="T21">
            <v>0</v>
          </cell>
        </row>
        <row r="22">
          <cell r="C22" t="str">
            <v>LJ63-16354A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</row>
        <row r="23">
          <cell r="C23" t="str">
            <v>LJ63-17016A</v>
          </cell>
          <cell r="D23">
            <v>6750</v>
          </cell>
          <cell r="E23">
            <v>0</v>
          </cell>
          <cell r="F23">
            <v>0</v>
          </cell>
          <cell r="G23">
            <v>6750</v>
          </cell>
          <cell r="H23">
            <v>6750</v>
          </cell>
          <cell r="I23">
            <v>36750</v>
          </cell>
          <cell r="J23">
            <v>6000</v>
          </cell>
          <cell r="K23">
            <v>6000</v>
          </cell>
          <cell r="L23">
            <v>6000</v>
          </cell>
          <cell r="M23">
            <v>6000</v>
          </cell>
          <cell r="N23">
            <v>6000</v>
          </cell>
          <cell r="O23">
            <v>6000</v>
          </cell>
          <cell r="P23">
            <v>6000</v>
          </cell>
          <cell r="Q23">
            <v>42000</v>
          </cell>
          <cell r="R23">
            <v>42000</v>
          </cell>
          <cell r="S23">
            <v>42000</v>
          </cell>
          <cell r="T23">
            <v>6000</v>
          </cell>
        </row>
        <row r="24">
          <cell r="C24" t="str">
            <v>LJ63-17015A</v>
          </cell>
          <cell r="D24">
            <v>6000</v>
          </cell>
          <cell r="E24">
            <v>3000</v>
          </cell>
          <cell r="F24">
            <v>6000</v>
          </cell>
          <cell r="G24">
            <v>6000</v>
          </cell>
          <cell r="H24">
            <v>6000</v>
          </cell>
          <cell r="I24">
            <v>33000</v>
          </cell>
          <cell r="J24">
            <v>6000</v>
          </cell>
          <cell r="K24">
            <v>6000</v>
          </cell>
          <cell r="L24">
            <v>6000</v>
          </cell>
          <cell r="M24">
            <v>6000</v>
          </cell>
          <cell r="N24">
            <v>6000</v>
          </cell>
          <cell r="O24">
            <v>6000</v>
          </cell>
          <cell r="P24">
            <v>6000</v>
          </cell>
          <cell r="Q24">
            <v>42000</v>
          </cell>
          <cell r="R24">
            <v>9000</v>
          </cell>
          <cell r="S24">
            <v>0</v>
          </cell>
          <cell r="T24">
            <v>0</v>
          </cell>
        </row>
        <row r="25">
          <cell r="C25" t="str">
            <v>LJ63-18142A</v>
          </cell>
          <cell r="D25">
            <v>0</v>
          </cell>
          <cell r="E25">
            <v>10000</v>
          </cell>
          <cell r="F25">
            <v>10000</v>
          </cell>
          <cell r="G25">
            <v>10000</v>
          </cell>
          <cell r="H25">
            <v>12500</v>
          </cell>
          <cell r="I25">
            <v>62500</v>
          </cell>
          <cell r="J25">
            <v>10000</v>
          </cell>
          <cell r="K25">
            <v>10000</v>
          </cell>
          <cell r="L25">
            <v>10000</v>
          </cell>
          <cell r="M25">
            <v>10000</v>
          </cell>
          <cell r="N25">
            <v>10000</v>
          </cell>
          <cell r="O25">
            <v>10000</v>
          </cell>
          <cell r="P25">
            <v>10000</v>
          </cell>
          <cell r="Q25">
            <v>70000</v>
          </cell>
          <cell r="R25">
            <v>70000</v>
          </cell>
          <cell r="S25">
            <v>70000</v>
          </cell>
          <cell r="T25">
            <v>70000</v>
          </cell>
        </row>
        <row r="26">
          <cell r="C26" t="str">
            <v>LJ63-19111A</v>
          </cell>
          <cell r="D26">
            <v>10000</v>
          </cell>
          <cell r="E26">
            <v>11000</v>
          </cell>
          <cell r="F26">
            <v>11000</v>
          </cell>
          <cell r="G26">
            <v>11000</v>
          </cell>
          <cell r="H26">
            <v>11000</v>
          </cell>
          <cell r="I26">
            <v>76000</v>
          </cell>
          <cell r="J26">
            <v>10000</v>
          </cell>
          <cell r="K26">
            <v>10000</v>
          </cell>
          <cell r="L26">
            <v>10000</v>
          </cell>
          <cell r="M26">
            <v>10000</v>
          </cell>
          <cell r="N26">
            <v>10000</v>
          </cell>
          <cell r="O26">
            <v>10000</v>
          </cell>
          <cell r="P26">
            <v>10000</v>
          </cell>
          <cell r="Q26">
            <v>70000</v>
          </cell>
          <cell r="R26">
            <v>70000</v>
          </cell>
          <cell r="S26">
            <v>70000</v>
          </cell>
          <cell r="T26">
            <v>70000</v>
          </cell>
        </row>
        <row r="27">
          <cell r="C27" t="str">
            <v>LJ63-18319A</v>
          </cell>
          <cell r="D27">
            <v>6000</v>
          </cell>
          <cell r="E27">
            <v>6000</v>
          </cell>
          <cell r="F27">
            <v>11000</v>
          </cell>
          <cell r="G27">
            <v>11000</v>
          </cell>
          <cell r="H27">
            <v>11000</v>
          </cell>
          <cell r="I27">
            <v>67000</v>
          </cell>
          <cell r="J27">
            <v>10000</v>
          </cell>
          <cell r="K27">
            <v>10000</v>
          </cell>
          <cell r="L27">
            <v>10000</v>
          </cell>
          <cell r="M27">
            <v>10000</v>
          </cell>
          <cell r="N27">
            <v>10000</v>
          </cell>
          <cell r="O27">
            <v>10000</v>
          </cell>
          <cell r="P27">
            <v>10000</v>
          </cell>
          <cell r="Q27">
            <v>70000</v>
          </cell>
          <cell r="R27">
            <v>70000</v>
          </cell>
          <cell r="S27">
            <v>70000</v>
          </cell>
          <cell r="T27">
            <v>70000</v>
          </cell>
        </row>
        <row r="28">
          <cell r="C28" t="str">
            <v>LJ63-18144A</v>
          </cell>
          <cell r="D28">
            <v>22000</v>
          </cell>
          <cell r="E28">
            <v>22000</v>
          </cell>
          <cell r="F28">
            <v>22000</v>
          </cell>
          <cell r="G28">
            <v>22000</v>
          </cell>
          <cell r="H28">
            <v>22000</v>
          </cell>
          <cell r="I28">
            <v>154000</v>
          </cell>
          <cell r="J28">
            <v>20000</v>
          </cell>
          <cell r="K28">
            <v>20000</v>
          </cell>
          <cell r="L28">
            <v>20000</v>
          </cell>
          <cell r="M28">
            <v>20000</v>
          </cell>
          <cell r="N28">
            <v>20000</v>
          </cell>
          <cell r="O28">
            <v>20000</v>
          </cell>
          <cell r="P28">
            <v>20000</v>
          </cell>
          <cell r="Q28">
            <v>140000</v>
          </cell>
          <cell r="R28">
            <v>140000</v>
          </cell>
          <cell r="S28">
            <v>130000</v>
          </cell>
          <cell r="T28">
            <v>130000</v>
          </cell>
        </row>
        <row r="29">
          <cell r="C29" t="str">
            <v>LJ63-19418A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</row>
        <row r="30">
          <cell r="C30" t="str">
            <v>LJ63-19417A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</row>
        <row r="31">
          <cell r="C31" t="str">
            <v>LJ63-19603A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</row>
        <row r="32">
          <cell r="C32" t="str">
            <v>LJ63-19534A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</row>
        <row r="33">
          <cell r="C33" t="str">
            <v>LJ63-19534B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</row>
        <row r="34">
          <cell r="C34" t="str">
            <v>LJ63-18800A</v>
          </cell>
          <cell r="D34">
            <v>12500</v>
          </cell>
          <cell r="E34">
            <v>12500</v>
          </cell>
          <cell r="F34">
            <v>12500</v>
          </cell>
          <cell r="G34">
            <v>12500</v>
          </cell>
          <cell r="H34">
            <v>12500</v>
          </cell>
          <cell r="I34">
            <v>80000</v>
          </cell>
          <cell r="J34">
            <v>10000</v>
          </cell>
          <cell r="K34">
            <v>10000</v>
          </cell>
          <cell r="L34">
            <v>10000</v>
          </cell>
          <cell r="M34">
            <v>10000</v>
          </cell>
          <cell r="N34">
            <v>10000</v>
          </cell>
          <cell r="O34">
            <v>10000</v>
          </cell>
          <cell r="P34">
            <v>10000</v>
          </cell>
          <cell r="Q34">
            <v>70000</v>
          </cell>
          <cell r="R34">
            <v>70000</v>
          </cell>
          <cell r="S34">
            <v>70000</v>
          </cell>
          <cell r="T34">
            <v>70000</v>
          </cell>
        </row>
        <row r="35">
          <cell r="C35" t="str">
            <v>LJ63-19416A</v>
          </cell>
          <cell r="D35">
            <v>12000</v>
          </cell>
          <cell r="E35">
            <v>12000</v>
          </cell>
          <cell r="F35">
            <v>10000</v>
          </cell>
          <cell r="G35">
            <v>10000</v>
          </cell>
          <cell r="H35">
            <v>10000</v>
          </cell>
          <cell r="I35">
            <v>72000</v>
          </cell>
          <cell r="J35">
            <v>10000</v>
          </cell>
          <cell r="K35">
            <v>10000</v>
          </cell>
          <cell r="L35">
            <v>10000</v>
          </cell>
          <cell r="M35">
            <v>10000</v>
          </cell>
          <cell r="N35">
            <v>10000</v>
          </cell>
          <cell r="O35">
            <v>10000</v>
          </cell>
          <cell r="P35">
            <v>10000</v>
          </cell>
          <cell r="Q35">
            <v>70000</v>
          </cell>
          <cell r="R35">
            <v>70000</v>
          </cell>
          <cell r="S35">
            <v>70000</v>
          </cell>
          <cell r="T35">
            <v>60000</v>
          </cell>
        </row>
        <row r="36">
          <cell r="C36" t="str">
            <v>LJ63-18145A</v>
          </cell>
          <cell r="D36">
            <v>10000</v>
          </cell>
          <cell r="E36">
            <v>10000</v>
          </cell>
          <cell r="F36">
            <v>10000</v>
          </cell>
          <cell r="G36">
            <v>10000</v>
          </cell>
          <cell r="H36">
            <v>10000</v>
          </cell>
          <cell r="I36">
            <v>62500</v>
          </cell>
          <cell r="J36">
            <v>10000</v>
          </cell>
          <cell r="K36">
            <v>10000</v>
          </cell>
          <cell r="L36">
            <v>10000</v>
          </cell>
          <cell r="M36">
            <v>10000</v>
          </cell>
          <cell r="N36">
            <v>10000</v>
          </cell>
          <cell r="O36">
            <v>10000</v>
          </cell>
          <cell r="P36">
            <v>10000</v>
          </cell>
          <cell r="Q36">
            <v>70000</v>
          </cell>
          <cell r="R36">
            <v>70000</v>
          </cell>
          <cell r="S36">
            <v>70000</v>
          </cell>
          <cell r="T36">
            <v>70000</v>
          </cell>
        </row>
        <row r="37">
          <cell r="C37" t="str">
            <v>LJ63-19112A</v>
          </cell>
          <cell r="D37">
            <v>9000</v>
          </cell>
          <cell r="E37">
            <v>10000</v>
          </cell>
          <cell r="F37">
            <v>10000</v>
          </cell>
          <cell r="G37">
            <v>10000</v>
          </cell>
          <cell r="H37">
            <v>10000</v>
          </cell>
          <cell r="I37">
            <v>70000</v>
          </cell>
          <cell r="J37">
            <v>10000</v>
          </cell>
          <cell r="K37">
            <v>10000</v>
          </cell>
          <cell r="L37">
            <v>10000</v>
          </cell>
          <cell r="M37">
            <v>10000</v>
          </cell>
          <cell r="N37">
            <v>10000</v>
          </cell>
          <cell r="O37">
            <v>10000</v>
          </cell>
          <cell r="P37">
            <v>10000</v>
          </cell>
          <cell r="Q37">
            <v>70000</v>
          </cell>
          <cell r="R37">
            <v>70000</v>
          </cell>
          <cell r="S37">
            <v>70000</v>
          </cell>
          <cell r="T37">
            <v>70000</v>
          </cell>
        </row>
        <row r="38">
          <cell r="C38" t="str">
            <v>LJ63-18318A</v>
          </cell>
          <cell r="D38">
            <v>10000</v>
          </cell>
          <cell r="E38">
            <v>10000</v>
          </cell>
          <cell r="F38">
            <v>10000</v>
          </cell>
          <cell r="G38">
            <v>10000</v>
          </cell>
          <cell r="H38">
            <v>10000</v>
          </cell>
          <cell r="I38">
            <v>75000</v>
          </cell>
          <cell r="J38">
            <v>10000</v>
          </cell>
          <cell r="K38">
            <v>10000</v>
          </cell>
          <cell r="L38">
            <v>10000</v>
          </cell>
          <cell r="M38">
            <v>10000</v>
          </cell>
          <cell r="N38">
            <v>10000</v>
          </cell>
          <cell r="O38">
            <v>10000</v>
          </cell>
          <cell r="P38">
            <v>10000</v>
          </cell>
          <cell r="Q38">
            <v>70000</v>
          </cell>
          <cell r="R38">
            <v>70000</v>
          </cell>
          <cell r="S38">
            <v>70000</v>
          </cell>
          <cell r="T38">
            <v>70000</v>
          </cell>
        </row>
        <row r="39">
          <cell r="C39" t="str">
            <v>LJ63-18798A</v>
          </cell>
          <cell r="D39">
            <v>20000</v>
          </cell>
          <cell r="E39">
            <v>15000</v>
          </cell>
          <cell r="F39">
            <v>22500</v>
          </cell>
          <cell r="G39">
            <v>22500</v>
          </cell>
          <cell r="H39">
            <v>22500</v>
          </cell>
          <cell r="I39">
            <v>142500</v>
          </cell>
          <cell r="J39">
            <v>22000</v>
          </cell>
          <cell r="K39">
            <v>22000</v>
          </cell>
          <cell r="L39">
            <v>22000</v>
          </cell>
          <cell r="M39">
            <v>22000</v>
          </cell>
          <cell r="N39">
            <v>22000</v>
          </cell>
          <cell r="O39">
            <v>22000</v>
          </cell>
          <cell r="P39">
            <v>22000</v>
          </cell>
          <cell r="Q39">
            <v>154000</v>
          </cell>
          <cell r="R39">
            <v>154000</v>
          </cell>
          <cell r="S39">
            <v>154000</v>
          </cell>
          <cell r="T39">
            <v>154000</v>
          </cell>
        </row>
        <row r="40">
          <cell r="C40" t="str">
            <v>LJ63-19412A</v>
          </cell>
          <cell r="D40">
            <v>10000</v>
          </cell>
          <cell r="E40">
            <v>10000</v>
          </cell>
          <cell r="F40">
            <v>15000</v>
          </cell>
          <cell r="G40">
            <v>10000</v>
          </cell>
          <cell r="H40">
            <v>10000</v>
          </cell>
          <cell r="I40">
            <v>80000</v>
          </cell>
          <cell r="J40">
            <v>10000</v>
          </cell>
          <cell r="K40">
            <v>10000</v>
          </cell>
          <cell r="L40">
            <v>10000</v>
          </cell>
          <cell r="M40">
            <v>10000</v>
          </cell>
          <cell r="N40">
            <v>10000</v>
          </cell>
          <cell r="O40">
            <v>10000</v>
          </cell>
          <cell r="P40">
            <v>10000</v>
          </cell>
          <cell r="Q40">
            <v>70000</v>
          </cell>
          <cell r="R40">
            <v>70000</v>
          </cell>
          <cell r="S40">
            <v>50000</v>
          </cell>
          <cell r="T40">
            <v>50000</v>
          </cell>
        </row>
        <row r="41">
          <cell r="C41" t="str">
            <v>LJ63-19411A</v>
          </cell>
          <cell r="D41">
            <v>12000</v>
          </cell>
          <cell r="E41">
            <v>10000</v>
          </cell>
          <cell r="F41">
            <v>10000</v>
          </cell>
          <cell r="G41">
            <v>10000</v>
          </cell>
          <cell r="H41">
            <v>10000</v>
          </cell>
          <cell r="I41">
            <v>76000</v>
          </cell>
          <cell r="J41">
            <v>10000</v>
          </cell>
          <cell r="K41">
            <v>10000</v>
          </cell>
          <cell r="L41">
            <v>10000</v>
          </cell>
          <cell r="M41">
            <v>10000</v>
          </cell>
          <cell r="N41">
            <v>10000</v>
          </cell>
          <cell r="O41">
            <v>10000</v>
          </cell>
          <cell r="P41">
            <v>10000</v>
          </cell>
          <cell r="Q41">
            <v>70000</v>
          </cell>
          <cell r="R41">
            <v>70000</v>
          </cell>
          <cell r="S41">
            <v>50000</v>
          </cell>
          <cell r="T41">
            <v>50000</v>
          </cell>
        </row>
        <row r="42">
          <cell r="C42" t="str">
            <v>LJ63-19533A</v>
          </cell>
          <cell r="D42">
            <v>8000</v>
          </cell>
          <cell r="E42">
            <v>8000</v>
          </cell>
          <cell r="F42">
            <v>10000</v>
          </cell>
          <cell r="G42">
            <v>10000</v>
          </cell>
          <cell r="H42">
            <v>10000</v>
          </cell>
          <cell r="I42">
            <v>66000</v>
          </cell>
          <cell r="J42">
            <v>10000</v>
          </cell>
          <cell r="K42">
            <v>10000</v>
          </cell>
          <cell r="L42">
            <v>10000</v>
          </cell>
          <cell r="M42">
            <v>10000</v>
          </cell>
          <cell r="N42">
            <v>10000</v>
          </cell>
          <cell r="O42">
            <v>10000</v>
          </cell>
          <cell r="P42">
            <v>10000</v>
          </cell>
          <cell r="Q42">
            <v>70000</v>
          </cell>
          <cell r="R42">
            <v>60000</v>
          </cell>
          <cell r="S42">
            <v>60000</v>
          </cell>
          <cell r="T42">
            <v>60000</v>
          </cell>
        </row>
        <row r="43">
          <cell r="C43" t="str">
            <v>LJ63-19595A</v>
          </cell>
          <cell r="D43">
            <v>16000</v>
          </cell>
          <cell r="E43">
            <v>12000</v>
          </cell>
          <cell r="F43">
            <v>12000</v>
          </cell>
          <cell r="G43">
            <v>12000</v>
          </cell>
          <cell r="H43">
            <v>10000</v>
          </cell>
          <cell r="I43">
            <v>72000</v>
          </cell>
          <cell r="J43">
            <v>10000</v>
          </cell>
          <cell r="K43">
            <v>10000</v>
          </cell>
          <cell r="L43">
            <v>10000</v>
          </cell>
          <cell r="M43">
            <v>10000</v>
          </cell>
          <cell r="N43">
            <v>10000</v>
          </cell>
          <cell r="O43">
            <v>10000</v>
          </cell>
          <cell r="P43">
            <v>10000</v>
          </cell>
          <cell r="Q43">
            <v>70000</v>
          </cell>
          <cell r="R43">
            <v>70000</v>
          </cell>
          <cell r="S43">
            <v>50000</v>
          </cell>
          <cell r="T43">
            <v>50000</v>
          </cell>
        </row>
        <row r="44">
          <cell r="C44" t="str">
            <v>LJ63-19533B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</row>
        <row r="45">
          <cell r="C45" t="str">
            <v>LJ63-17513A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15000</v>
          </cell>
          <cell r="S45">
            <v>15000</v>
          </cell>
          <cell r="T45">
            <v>0</v>
          </cell>
        </row>
        <row r="46">
          <cell r="C46" t="str">
            <v>LJ63-18656A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12000</v>
          </cell>
          <cell r="S46">
            <v>13000</v>
          </cell>
          <cell r="T46">
            <v>0</v>
          </cell>
        </row>
        <row r="47">
          <cell r="C47" t="str">
            <v>LJ63-16362A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15000</v>
          </cell>
          <cell r="S47">
            <v>15000</v>
          </cell>
          <cell r="T47">
            <v>0</v>
          </cell>
        </row>
        <row r="48">
          <cell r="C48" t="str">
            <v>LJ63-16436A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14000</v>
          </cell>
          <cell r="S48">
            <v>13000</v>
          </cell>
          <cell r="T48">
            <v>0</v>
          </cell>
        </row>
        <row r="49">
          <cell r="C49" t="str">
            <v>LJ63-16343A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14000</v>
          </cell>
          <cell r="S49">
            <v>13000</v>
          </cell>
          <cell r="T49">
            <v>0</v>
          </cell>
        </row>
        <row r="50">
          <cell r="C50" t="str">
            <v>LJ63-18665A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</row>
        <row r="51">
          <cell r="C51" t="str">
            <v>LJ63-18662A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</row>
        <row r="52">
          <cell r="C52" t="str">
            <v>LJ63-18666B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</row>
        <row r="53">
          <cell r="C53" t="str">
            <v>LJ63-19215B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</row>
        <row r="54">
          <cell r="C54" t="str">
            <v>LJ63-18667A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</row>
        <row r="55">
          <cell r="C55" t="str">
            <v>LJ63-18663A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</row>
        <row r="56">
          <cell r="C56" t="str">
            <v>LJ63-16787B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</row>
        <row r="57">
          <cell r="C57" t="str">
            <v>LJ63-16595B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</row>
        <row r="58">
          <cell r="C58" t="str">
            <v>LJ63-16597A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</row>
        <row r="59">
          <cell r="C59" t="str">
            <v>LJ63-16706A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</row>
        <row r="60">
          <cell r="C60" t="str">
            <v>LJ63-16707A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</row>
        <row r="61">
          <cell r="C61" t="str">
            <v>LJ63-16787A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</row>
        <row r="62">
          <cell r="C62" t="str">
            <v>LJ63-17308A</v>
          </cell>
          <cell r="D62">
            <v>9000</v>
          </cell>
          <cell r="E62">
            <v>0</v>
          </cell>
          <cell r="F62">
            <v>12000</v>
          </cell>
          <cell r="G62">
            <v>12000</v>
          </cell>
          <cell r="H62">
            <v>12000</v>
          </cell>
          <cell r="I62">
            <v>57000</v>
          </cell>
          <cell r="J62">
            <v>12000</v>
          </cell>
          <cell r="K62">
            <v>12000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24000</v>
          </cell>
          <cell r="R62">
            <v>0</v>
          </cell>
          <cell r="S62">
            <v>0</v>
          </cell>
        </row>
        <row r="63">
          <cell r="C63" t="str">
            <v>LJ63-17312A</v>
          </cell>
          <cell r="D63">
            <v>0</v>
          </cell>
          <cell r="E63">
            <v>0</v>
          </cell>
          <cell r="F63">
            <v>0</v>
          </cell>
          <cell r="G63">
            <v>6000</v>
          </cell>
          <cell r="H63">
            <v>12000</v>
          </cell>
          <cell r="I63">
            <v>30000</v>
          </cell>
          <cell r="J63">
            <v>12000</v>
          </cell>
          <cell r="K63">
            <v>12000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24000</v>
          </cell>
          <cell r="R63">
            <v>0</v>
          </cell>
          <cell r="S63">
            <v>0</v>
          </cell>
        </row>
        <row r="64">
          <cell r="C64" t="str">
            <v>LJ63-17350A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10500</v>
          </cell>
          <cell r="I64">
            <v>21000</v>
          </cell>
          <cell r="J64">
            <v>10500</v>
          </cell>
          <cell r="K64">
            <v>10500</v>
          </cell>
          <cell r="L64">
            <v>10500</v>
          </cell>
          <cell r="M64">
            <v>10500</v>
          </cell>
          <cell r="N64">
            <v>0</v>
          </cell>
          <cell r="O64">
            <v>0</v>
          </cell>
          <cell r="P64">
            <v>0</v>
          </cell>
          <cell r="Q64">
            <v>42000</v>
          </cell>
          <cell r="R64">
            <v>0</v>
          </cell>
          <cell r="S64">
            <v>0</v>
          </cell>
        </row>
        <row r="65">
          <cell r="C65" t="str">
            <v>LJ63-17543A</v>
          </cell>
          <cell r="D65">
            <v>0</v>
          </cell>
          <cell r="E65">
            <v>0</v>
          </cell>
          <cell r="F65">
            <v>0</v>
          </cell>
          <cell r="G65">
            <v>6000</v>
          </cell>
          <cell r="H65">
            <v>12000</v>
          </cell>
          <cell r="I65">
            <v>28875</v>
          </cell>
          <cell r="J65">
            <v>12000</v>
          </cell>
          <cell r="K65">
            <v>12000</v>
          </cell>
          <cell r="L65">
            <v>12000</v>
          </cell>
          <cell r="M65">
            <v>12000</v>
          </cell>
          <cell r="N65">
            <v>0</v>
          </cell>
          <cell r="O65">
            <v>0</v>
          </cell>
          <cell r="P65">
            <v>0</v>
          </cell>
          <cell r="Q65">
            <v>48000</v>
          </cell>
          <cell r="R65">
            <v>0</v>
          </cell>
          <cell r="S65">
            <v>0</v>
          </cell>
        </row>
        <row r="66">
          <cell r="C66" t="str">
            <v>LJ63-17834D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C67" t="str">
            <v>LJ63-17834B</v>
          </cell>
          <cell r="D67">
            <v>0</v>
          </cell>
          <cell r="E67">
            <v>0</v>
          </cell>
          <cell r="F67">
            <v>12000</v>
          </cell>
          <cell r="G67">
            <v>12000</v>
          </cell>
          <cell r="H67">
            <v>12000</v>
          </cell>
          <cell r="I67">
            <v>42600</v>
          </cell>
          <cell r="J67">
            <v>12000</v>
          </cell>
          <cell r="K67">
            <v>12000</v>
          </cell>
          <cell r="L67">
            <v>10000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34000</v>
          </cell>
          <cell r="R67">
            <v>0</v>
          </cell>
          <cell r="S67">
            <v>0</v>
          </cell>
        </row>
        <row r="68">
          <cell r="C68" t="str">
            <v>LJ63-17348A</v>
          </cell>
          <cell r="D68">
            <v>18000</v>
          </cell>
          <cell r="E68">
            <v>0</v>
          </cell>
          <cell r="F68">
            <v>30000</v>
          </cell>
          <cell r="G68">
            <v>30000</v>
          </cell>
          <cell r="H68">
            <v>30000</v>
          </cell>
          <cell r="I68">
            <v>171600</v>
          </cell>
          <cell r="J68">
            <v>30000</v>
          </cell>
          <cell r="K68">
            <v>39000</v>
          </cell>
          <cell r="L68">
            <v>37000</v>
          </cell>
          <cell r="M68">
            <v>27000</v>
          </cell>
          <cell r="N68">
            <v>27000</v>
          </cell>
          <cell r="O68">
            <v>27000</v>
          </cell>
          <cell r="P68">
            <v>27000</v>
          </cell>
          <cell r="Q68">
            <v>214000</v>
          </cell>
          <cell r="R68">
            <v>144000</v>
          </cell>
          <cell r="S68">
            <v>75000</v>
          </cell>
        </row>
        <row r="69">
          <cell r="C69" t="str">
            <v>LJ63-17451A</v>
          </cell>
          <cell r="D69">
            <v>0</v>
          </cell>
          <cell r="E69">
            <v>0</v>
          </cell>
          <cell r="F69">
            <v>0</v>
          </cell>
          <cell r="G69">
            <v>12000</v>
          </cell>
          <cell r="H69">
            <v>12000</v>
          </cell>
          <cell r="I69">
            <v>36000</v>
          </cell>
          <cell r="J69">
            <v>12000</v>
          </cell>
          <cell r="K69">
            <v>12000</v>
          </cell>
          <cell r="L69">
            <v>12000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36000</v>
          </cell>
          <cell r="R69">
            <v>0</v>
          </cell>
          <cell r="S69">
            <v>0</v>
          </cell>
        </row>
        <row r="70">
          <cell r="C70" t="str">
            <v>LJ63-17304A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LJ63-17310A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LJ63-17315A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LJ63-17347A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</row>
        <row r="74">
          <cell r="C74" t="str">
            <v>LJ63-17433A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LJ63-17830A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LJ63-18021A</v>
          </cell>
          <cell r="D76">
            <v>0</v>
          </cell>
          <cell r="E76">
            <v>10000</v>
          </cell>
          <cell r="F76">
            <v>14000</v>
          </cell>
          <cell r="G76">
            <v>14000</v>
          </cell>
          <cell r="H76">
            <v>14000</v>
          </cell>
          <cell r="I76">
            <v>62500</v>
          </cell>
          <cell r="J76">
            <v>14000</v>
          </cell>
          <cell r="K76">
            <v>14000</v>
          </cell>
          <cell r="L76">
            <v>14000</v>
          </cell>
          <cell r="M76">
            <v>10500</v>
          </cell>
          <cell r="N76">
            <v>14000</v>
          </cell>
          <cell r="O76">
            <v>10500</v>
          </cell>
          <cell r="P76">
            <v>14000</v>
          </cell>
          <cell r="Q76">
            <v>91000</v>
          </cell>
          <cell r="R76">
            <v>77000</v>
          </cell>
          <cell r="S76">
            <v>31500</v>
          </cell>
        </row>
        <row r="77">
          <cell r="C77" t="str">
            <v>LJ63-18013A</v>
          </cell>
          <cell r="D77">
            <v>10500</v>
          </cell>
          <cell r="E77">
            <v>0</v>
          </cell>
          <cell r="F77">
            <v>10500</v>
          </cell>
          <cell r="G77">
            <v>14000</v>
          </cell>
          <cell r="H77">
            <v>14000</v>
          </cell>
          <cell r="I77">
            <v>70000</v>
          </cell>
          <cell r="J77">
            <v>14000</v>
          </cell>
          <cell r="K77">
            <v>10500</v>
          </cell>
          <cell r="L77">
            <v>14000</v>
          </cell>
          <cell r="M77">
            <v>10500</v>
          </cell>
          <cell r="N77">
            <v>14000</v>
          </cell>
          <cell r="O77">
            <v>10500</v>
          </cell>
          <cell r="P77">
            <v>14000</v>
          </cell>
          <cell r="Q77">
            <v>87500</v>
          </cell>
          <cell r="R77">
            <v>77000</v>
          </cell>
          <cell r="S77">
            <v>31500</v>
          </cell>
        </row>
        <row r="78">
          <cell r="C78" t="str">
            <v>LJ63-18020A</v>
          </cell>
          <cell r="D78">
            <v>6000</v>
          </cell>
          <cell r="E78">
            <v>9000</v>
          </cell>
          <cell r="F78">
            <v>15000</v>
          </cell>
          <cell r="G78">
            <v>15000</v>
          </cell>
          <cell r="H78">
            <v>15000</v>
          </cell>
          <cell r="I78">
            <v>75000</v>
          </cell>
          <cell r="J78">
            <v>12000</v>
          </cell>
          <cell r="K78">
            <v>15000</v>
          </cell>
          <cell r="L78">
            <v>15000</v>
          </cell>
          <cell r="M78">
            <v>15000</v>
          </cell>
          <cell r="N78">
            <v>15000</v>
          </cell>
          <cell r="O78">
            <v>15000</v>
          </cell>
          <cell r="P78">
            <v>15000</v>
          </cell>
          <cell r="Q78">
            <v>102000</v>
          </cell>
          <cell r="R78">
            <v>54000</v>
          </cell>
          <cell r="S78">
            <v>30000</v>
          </cell>
        </row>
        <row r="79">
          <cell r="C79" t="str">
            <v>LJ63-18022A</v>
          </cell>
          <cell r="D79">
            <v>0</v>
          </cell>
          <cell r="E79">
            <v>0</v>
          </cell>
          <cell r="F79">
            <v>12000</v>
          </cell>
          <cell r="G79">
            <v>12000</v>
          </cell>
          <cell r="H79">
            <v>12000</v>
          </cell>
          <cell r="I79">
            <v>60000</v>
          </cell>
          <cell r="J79">
            <v>12000</v>
          </cell>
          <cell r="K79">
            <v>12000</v>
          </cell>
          <cell r="L79">
            <v>12000</v>
          </cell>
          <cell r="M79">
            <v>12000</v>
          </cell>
          <cell r="N79">
            <v>12000</v>
          </cell>
          <cell r="O79">
            <v>12000</v>
          </cell>
          <cell r="P79">
            <v>12000</v>
          </cell>
          <cell r="Q79">
            <v>84000</v>
          </cell>
          <cell r="R79">
            <v>84000</v>
          </cell>
          <cell r="S79">
            <v>30000</v>
          </cell>
        </row>
        <row r="80">
          <cell r="C80" t="str">
            <v>LJ63-16033A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LJ63-16036A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LJ63-16037A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LJ63-16083A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LJ63-16152A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LJ63-18648A</v>
          </cell>
          <cell r="D85">
            <v>0</v>
          </cell>
          <cell r="E85">
            <v>0</v>
          </cell>
          <cell r="F85">
            <v>3000</v>
          </cell>
          <cell r="G85">
            <v>10000</v>
          </cell>
          <cell r="H85">
            <v>0</v>
          </cell>
          <cell r="I85">
            <v>13000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LJ63-18644A</v>
          </cell>
          <cell r="D86">
            <v>6000</v>
          </cell>
          <cell r="E86">
            <v>9000</v>
          </cell>
          <cell r="F86">
            <v>9000</v>
          </cell>
          <cell r="G86">
            <v>9000</v>
          </cell>
          <cell r="H86">
            <v>9000</v>
          </cell>
          <cell r="I86">
            <v>57000</v>
          </cell>
          <cell r="J86">
            <v>15000</v>
          </cell>
          <cell r="K86">
            <v>15000</v>
          </cell>
          <cell r="L86">
            <v>15000</v>
          </cell>
          <cell r="M86">
            <v>15000</v>
          </cell>
          <cell r="N86">
            <v>15000</v>
          </cell>
          <cell r="O86">
            <v>15000</v>
          </cell>
          <cell r="P86">
            <v>15000</v>
          </cell>
          <cell r="Q86">
            <v>105000</v>
          </cell>
          <cell r="R86">
            <v>60000</v>
          </cell>
          <cell r="S86">
            <v>45000</v>
          </cell>
        </row>
        <row r="87">
          <cell r="C87" t="str">
            <v>LJ63-18631A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37000</v>
          </cell>
          <cell r="I87">
            <v>67375</v>
          </cell>
          <cell r="J87">
            <v>32000</v>
          </cell>
          <cell r="K87">
            <v>32000</v>
          </cell>
          <cell r="L87">
            <v>32000</v>
          </cell>
          <cell r="M87">
            <v>32000</v>
          </cell>
          <cell r="N87">
            <v>32000</v>
          </cell>
          <cell r="O87">
            <v>32000</v>
          </cell>
          <cell r="P87">
            <v>32000</v>
          </cell>
          <cell r="Q87">
            <v>224000</v>
          </cell>
          <cell r="R87">
            <v>128000</v>
          </cell>
          <cell r="S87">
            <v>96000</v>
          </cell>
        </row>
        <row r="88">
          <cell r="C88" t="str">
            <v>LJ63-17642A</v>
          </cell>
          <cell r="D88">
            <v>6000</v>
          </cell>
          <cell r="E88">
            <v>0</v>
          </cell>
          <cell r="F88">
            <v>6000</v>
          </cell>
          <cell r="G88">
            <v>6000</v>
          </cell>
          <cell r="H88">
            <v>6000</v>
          </cell>
          <cell r="I88">
            <v>54000</v>
          </cell>
          <cell r="J88">
            <v>6000</v>
          </cell>
          <cell r="K88">
            <v>15000</v>
          </cell>
          <cell r="L88">
            <v>15000</v>
          </cell>
          <cell r="M88">
            <v>15000</v>
          </cell>
          <cell r="N88">
            <v>15000</v>
          </cell>
          <cell r="O88">
            <v>15000</v>
          </cell>
          <cell r="P88">
            <v>15000</v>
          </cell>
          <cell r="Q88">
            <v>96000</v>
          </cell>
          <cell r="R88">
            <v>60000</v>
          </cell>
          <cell r="S88">
            <v>45000</v>
          </cell>
        </row>
        <row r="89">
          <cell r="C89" t="str">
            <v>LJ63-18648B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5400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10000</v>
          </cell>
          <cell r="O89">
            <v>10000</v>
          </cell>
          <cell r="P89">
            <v>5000</v>
          </cell>
          <cell r="Q89">
            <v>25000</v>
          </cell>
          <cell r="R89">
            <v>0</v>
          </cell>
          <cell r="S89">
            <v>0</v>
          </cell>
        </row>
        <row r="90">
          <cell r="C90" t="str">
            <v>LJ63-18649A</v>
          </cell>
          <cell r="D90">
            <v>0</v>
          </cell>
          <cell r="E90">
            <v>6000</v>
          </cell>
          <cell r="F90">
            <v>6000</v>
          </cell>
          <cell r="G90">
            <v>6000</v>
          </cell>
          <cell r="H90">
            <v>15000</v>
          </cell>
          <cell r="I90">
            <v>48000</v>
          </cell>
          <cell r="J90">
            <v>15000</v>
          </cell>
          <cell r="K90">
            <v>15000</v>
          </cell>
          <cell r="L90">
            <v>15000</v>
          </cell>
          <cell r="M90">
            <v>15000</v>
          </cell>
          <cell r="N90">
            <v>15000</v>
          </cell>
          <cell r="O90">
            <v>15000</v>
          </cell>
          <cell r="P90">
            <v>15000</v>
          </cell>
          <cell r="Q90">
            <v>105000</v>
          </cell>
          <cell r="R90">
            <v>30000</v>
          </cell>
          <cell r="S90">
            <v>15000</v>
          </cell>
        </row>
        <row r="91">
          <cell r="C91" t="str">
            <v>LJ63-15776B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LJ63-19078A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39000</v>
          </cell>
          <cell r="S92">
            <v>45000</v>
          </cell>
        </row>
        <row r="93">
          <cell r="C93" t="str">
            <v>LJ63-18946A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8000</v>
          </cell>
          <cell r="K93">
            <v>8000</v>
          </cell>
          <cell r="L93">
            <v>8000</v>
          </cell>
          <cell r="M93">
            <v>8000</v>
          </cell>
          <cell r="N93">
            <v>4000</v>
          </cell>
          <cell r="O93">
            <v>0</v>
          </cell>
          <cell r="P93">
            <v>0</v>
          </cell>
          <cell r="Q93">
            <v>36000</v>
          </cell>
          <cell r="R93">
            <v>67000</v>
          </cell>
          <cell r="S93">
            <v>65000</v>
          </cell>
        </row>
        <row r="94">
          <cell r="C94" t="str">
            <v>LJ63-18947A</v>
          </cell>
          <cell r="D94">
            <v>0</v>
          </cell>
          <cell r="E94">
            <v>3000</v>
          </cell>
          <cell r="F94">
            <v>0</v>
          </cell>
          <cell r="G94">
            <v>0</v>
          </cell>
          <cell r="H94">
            <v>0</v>
          </cell>
          <cell r="I94">
            <v>3000</v>
          </cell>
          <cell r="J94">
            <v>9000</v>
          </cell>
          <cell r="K94">
            <v>9000</v>
          </cell>
          <cell r="L94">
            <v>9000</v>
          </cell>
          <cell r="M94">
            <v>9000</v>
          </cell>
          <cell r="N94">
            <v>9000</v>
          </cell>
          <cell r="O94">
            <v>0</v>
          </cell>
          <cell r="P94">
            <v>0</v>
          </cell>
          <cell r="Q94">
            <v>45000</v>
          </cell>
          <cell r="R94">
            <v>33000</v>
          </cell>
          <cell r="S94">
            <v>27000</v>
          </cell>
        </row>
        <row r="95">
          <cell r="C95" t="str">
            <v>LJ63-18948A</v>
          </cell>
          <cell r="D95">
            <v>0</v>
          </cell>
          <cell r="E95">
            <v>3500</v>
          </cell>
          <cell r="F95">
            <v>0</v>
          </cell>
          <cell r="G95">
            <v>0</v>
          </cell>
          <cell r="H95">
            <v>7000</v>
          </cell>
          <cell r="I95">
            <v>10500</v>
          </cell>
          <cell r="J95">
            <v>10500</v>
          </cell>
          <cell r="K95">
            <v>7000</v>
          </cell>
          <cell r="L95">
            <v>10500</v>
          </cell>
          <cell r="M95">
            <v>7000</v>
          </cell>
          <cell r="N95">
            <v>0</v>
          </cell>
          <cell r="O95">
            <v>0</v>
          </cell>
          <cell r="P95">
            <v>0</v>
          </cell>
          <cell r="Q95">
            <v>35000</v>
          </cell>
          <cell r="R95">
            <v>66500</v>
          </cell>
          <cell r="S95">
            <v>63000</v>
          </cell>
        </row>
        <row r="96">
          <cell r="C96" t="str">
            <v>LJ63-18950A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2000</v>
          </cell>
          <cell r="I96">
            <v>2000</v>
          </cell>
          <cell r="J96">
            <v>8000</v>
          </cell>
          <cell r="K96">
            <v>2000</v>
          </cell>
          <cell r="L96">
            <v>8000</v>
          </cell>
          <cell r="M96">
            <v>8000</v>
          </cell>
          <cell r="N96">
            <v>8000</v>
          </cell>
          <cell r="O96">
            <v>0</v>
          </cell>
          <cell r="P96">
            <v>0</v>
          </cell>
          <cell r="Q96">
            <v>34000</v>
          </cell>
          <cell r="R96">
            <v>35000</v>
          </cell>
          <cell r="S96">
            <v>8000</v>
          </cell>
        </row>
        <row r="97">
          <cell r="C97" t="str">
            <v>LJ63-18951A</v>
          </cell>
          <cell r="D97">
            <v>3000</v>
          </cell>
          <cell r="E97">
            <v>0</v>
          </cell>
          <cell r="F97">
            <v>9000</v>
          </cell>
          <cell r="G97">
            <v>9000</v>
          </cell>
          <cell r="H97">
            <v>9000</v>
          </cell>
          <cell r="I97">
            <v>30000</v>
          </cell>
          <cell r="J97">
            <v>9000</v>
          </cell>
          <cell r="K97">
            <v>9000</v>
          </cell>
          <cell r="L97">
            <v>9000</v>
          </cell>
          <cell r="M97">
            <v>9000</v>
          </cell>
          <cell r="N97">
            <v>9000</v>
          </cell>
          <cell r="O97">
            <v>9000</v>
          </cell>
          <cell r="P97">
            <v>9000</v>
          </cell>
          <cell r="Q97">
            <v>63000</v>
          </cell>
          <cell r="R97">
            <v>63000</v>
          </cell>
          <cell r="S97">
            <v>57000</v>
          </cell>
        </row>
        <row r="98">
          <cell r="C98" t="str">
            <v>LJ63-18531A</v>
          </cell>
          <cell r="D98">
            <v>17500</v>
          </cell>
          <cell r="E98">
            <v>24500</v>
          </cell>
          <cell r="F98">
            <v>35000</v>
          </cell>
          <cell r="G98">
            <v>35000</v>
          </cell>
          <cell r="H98">
            <v>35000</v>
          </cell>
          <cell r="I98">
            <v>199500</v>
          </cell>
          <cell r="J98">
            <v>38500</v>
          </cell>
          <cell r="K98">
            <v>38500</v>
          </cell>
          <cell r="L98">
            <v>38500</v>
          </cell>
          <cell r="M98">
            <v>38500</v>
          </cell>
          <cell r="N98">
            <v>38500</v>
          </cell>
          <cell r="O98">
            <v>38500</v>
          </cell>
          <cell r="P98">
            <v>38500</v>
          </cell>
          <cell r="Q98">
            <v>269500</v>
          </cell>
          <cell r="R98">
            <v>567000</v>
          </cell>
          <cell r="S98">
            <v>387000</v>
          </cell>
        </row>
        <row r="99">
          <cell r="C99" t="str">
            <v>LJ63-18964A</v>
          </cell>
          <cell r="D99">
            <v>9000</v>
          </cell>
          <cell r="E99">
            <v>0</v>
          </cell>
          <cell r="F99">
            <v>18000</v>
          </cell>
          <cell r="G99">
            <v>18000</v>
          </cell>
          <cell r="H99">
            <v>18000</v>
          </cell>
          <cell r="I99">
            <v>81000</v>
          </cell>
          <cell r="J99">
            <v>24000</v>
          </cell>
          <cell r="K99">
            <v>24000</v>
          </cell>
          <cell r="L99">
            <v>24000</v>
          </cell>
          <cell r="M99">
            <v>24000</v>
          </cell>
          <cell r="N99">
            <v>24000</v>
          </cell>
          <cell r="O99">
            <v>24000</v>
          </cell>
          <cell r="P99">
            <v>24000</v>
          </cell>
          <cell r="Q99">
            <v>168000</v>
          </cell>
          <cell r="R99">
            <v>126000</v>
          </cell>
          <cell r="S99">
            <v>72000</v>
          </cell>
        </row>
        <row r="100">
          <cell r="C100" t="str">
            <v>LJ63-18607A</v>
          </cell>
          <cell r="D100">
            <v>24000</v>
          </cell>
          <cell r="E100">
            <v>24000</v>
          </cell>
          <cell r="F100">
            <v>48000</v>
          </cell>
          <cell r="G100">
            <v>48000</v>
          </cell>
          <cell r="H100">
            <v>48000</v>
          </cell>
          <cell r="I100">
            <v>240000</v>
          </cell>
          <cell r="J100">
            <v>48000</v>
          </cell>
          <cell r="K100">
            <v>48000</v>
          </cell>
          <cell r="L100">
            <v>48000</v>
          </cell>
          <cell r="M100">
            <v>48000</v>
          </cell>
          <cell r="N100">
            <v>48000</v>
          </cell>
          <cell r="O100">
            <v>48000</v>
          </cell>
          <cell r="P100">
            <v>48000</v>
          </cell>
          <cell r="Q100">
            <v>336000</v>
          </cell>
          <cell r="R100">
            <v>522000</v>
          </cell>
          <cell r="S100">
            <v>315000</v>
          </cell>
        </row>
        <row r="101">
          <cell r="C101" t="str">
            <v>LJ63-18525A</v>
          </cell>
          <cell r="D101">
            <v>0</v>
          </cell>
          <cell r="E101">
            <v>18000</v>
          </cell>
          <cell r="F101">
            <v>18000</v>
          </cell>
          <cell r="G101">
            <v>18000</v>
          </cell>
          <cell r="H101">
            <v>18000</v>
          </cell>
          <cell r="I101">
            <v>90000</v>
          </cell>
          <cell r="J101">
            <v>24000</v>
          </cell>
          <cell r="K101">
            <v>24000</v>
          </cell>
          <cell r="L101">
            <v>24000</v>
          </cell>
          <cell r="M101">
            <v>24000</v>
          </cell>
          <cell r="N101">
            <v>24000</v>
          </cell>
          <cell r="O101">
            <v>24000</v>
          </cell>
          <cell r="P101">
            <v>24000</v>
          </cell>
          <cell r="Q101">
            <v>168000</v>
          </cell>
          <cell r="R101">
            <v>126000</v>
          </cell>
          <cell r="S101">
            <v>72000</v>
          </cell>
        </row>
        <row r="102">
          <cell r="C102" t="str">
            <v>LJ63-18690A</v>
          </cell>
          <cell r="D102">
            <v>17625</v>
          </cell>
          <cell r="E102">
            <v>24000</v>
          </cell>
          <cell r="F102">
            <v>35500</v>
          </cell>
          <cell r="G102">
            <v>35500</v>
          </cell>
          <cell r="H102">
            <v>35500</v>
          </cell>
          <cell r="I102">
            <v>168375</v>
          </cell>
          <cell r="J102">
            <v>38000</v>
          </cell>
          <cell r="K102">
            <v>38000</v>
          </cell>
          <cell r="L102">
            <v>38000</v>
          </cell>
          <cell r="M102">
            <v>38000</v>
          </cell>
          <cell r="N102">
            <v>38000</v>
          </cell>
          <cell r="O102">
            <v>38000</v>
          </cell>
          <cell r="P102">
            <v>38000</v>
          </cell>
          <cell r="Q102">
            <v>266000</v>
          </cell>
          <cell r="R102">
            <v>567000</v>
          </cell>
          <cell r="S102">
            <v>324000</v>
          </cell>
        </row>
        <row r="103">
          <cell r="C103" t="str">
            <v>LJ63-19074A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LJ63-19077A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LJ63-18933A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LJ63-19076B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LJ63-19285A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LJ63-19285B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>LJ63-19391A V1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9000</v>
          </cell>
          <cell r="S109">
            <v>0</v>
          </cell>
        </row>
        <row r="110">
          <cell r="C110" t="str">
            <v>LJ63-19391A V3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C111" t="str">
            <v>LJ63-19384A</v>
          </cell>
          <cell r="D111">
            <v>0</v>
          </cell>
          <cell r="E111">
            <v>0</v>
          </cell>
          <cell r="F111">
            <v>0</v>
          </cell>
          <cell r="G111">
            <v>21000</v>
          </cell>
          <cell r="H111">
            <v>21000</v>
          </cell>
          <cell r="I111">
            <v>52500</v>
          </cell>
          <cell r="J111">
            <v>10500</v>
          </cell>
          <cell r="K111">
            <v>10500</v>
          </cell>
          <cell r="L111">
            <v>10500</v>
          </cell>
          <cell r="M111">
            <v>10500</v>
          </cell>
          <cell r="N111">
            <v>10500</v>
          </cell>
          <cell r="O111">
            <v>10500</v>
          </cell>
          <cell r="P111">
            <v>0</v>
          </cell>
          <cell r="Q111">
            <v>63000</v>
          </cell>
          <cell r="R111">
            <v>17500</v>
          </cell>
          <cell r="S111">
            <v>0</v>
          </cell>
        </row>
        <row r="112">
          <cell r="C112" t="str">
            <v>LJ63-19383A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C113" t="str">
            <v>LJ63-19381A</v>
          </cell>
          <cell r="D113">
            <v>0</v>
          </cell>
          <cell r="E113">
            <v>0</v>
          </cell>
          <cell r="F113">
            <v>9000</v>
          </cell>
          <cell r="G113">
            <v>5000</v>
          </cell>
          <cell r="H113">
            <v>9000</v>
          </cell>
          <cell r="I113">
            <v>23000</v>
          </cell>
          <cell r="J113">
            <v>9000</v>
          </cell>
          <cell r="K113">
            <v>9000</v>
          </cell>
          <cell r="L113">
            <v>9000</v>
          </cell>
          <cell r="M113">
            <v>9000</v>
          </cell>
          <cell r="N113">
            <v>2000</v>
          </cell>
          <cell r="O113">
            <v>0</v>
          </cell>
          <cell r="P113">
            <v>0</v>
          </cell>
          <cell r="Q113">
            <v>38000</v>
          </cell>
          <cell r="R113">
            <v>0</v>
          </cell>
          <cell r="S113">
            <v>0</v>
          </cell>
        </row>
        <row r="114">
          <cell r="C114" t="str">
            <v>LJ63-19510A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6000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LJ63-19385A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LJ63-19387A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15800</v>
          </cell>
          <cell r="S116">
            <v>0</v>
          </cell>
        </row>
        <row r="117">
          <cell r="C117" t="str">
            <v>LJ63-19511A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18000</v>
          </cell>
          <cell r="S117">
            <v>0</v>
          </cell>
        </row>
        <row r="118">
          <cell r="C118" t="str">
            <v>LJ63-18632A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LJ63-18638A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LJ63-18905B</v>
          </cell>
          <cell r="D120">
            <v>12000</v>
          </cell>
          <cell r="E120">
            <v>0</v>
          </cell>
          <cell r="F120">
            <v>21000</v>
          </cell>
          <cell r="G120">
            <v>21000</v>
          </cell>
          <cell r="H120">
            <v>21000</v>
          </cell>
          <cell r="I120">
            <v>90600</v>
          </cell>
          <cell r="J120">
            <v>24000</v>
          </cell>
          <cell r="K120">
            <v>24000</v>
          </cell>
          <cell r="L120">
            <v>24000</v>
          </cell>
          <cell r="M120">
            <v>24000</v>
          </cell>
          <cell r="N120">
            <v>24000</v>
          </cell>
          <cell r="O120">
            <v>24000</v>
          </cell>
          <cell r="P120">
            <v>24000</v>
          </cell>
          <cell r="Q120">
            <v>168000</v>
          </cell>
          <cell r="R120">
            <v>378000</v>
          </cell>
          <cell r="S120">
            <v>324000</v>
          </cell>
        </row>
        <row r="121">
          <cell r="C121" t="str">
            <v>LJ63-19385B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15800</v>
          </cell>
          <cell r="S121">
            <v>0</v>
          </cell>
        </row>
        <row r="122">
          <cell r="C122" t="str">
            <v>LJ63-19617A</v>
          </cell>
          <cell r="D122">
            <v>12000</v>
          </cell>
          <cell r="E122">
            <v>0</v>
          </cell>
          <cell r="F122">
            <v>12000</v>
          </cell>
          <cell r="G122">
            <v>12000</v>
          </cell>
          <cell r="H122">
            <v>12000</v>
          </cell>
          <cell r="I122">
            <v>60000</v>
          </cell>
          <cell r="J122">
            <v>12000</v>
          </cell>
          <cell r="K122">
            <v>12000</v>
          </cell>
          <cell r="L122">
            <v>12000</v>
          </cell>
          <cell r="M122">
            <v>6000</v>
          </cell>
          <cell r="N122">
            <v>0</v>
          </cell>
          <cell r="O122">
            <v>0</v>
          </cell>
          <cell r="P122">
            <v>0</v>
          </cell>
          <cell r="Q122">
            <v>42000</v>
          </cell>
          <cell r="R122">
            <v>0</v>
          </cell>
          <cell r="S122">
            <v>0</v>
          </cell>
        </row>
        <row r="123">
          <cell r="C123" t="str">
            <v>LJ63-19692A</v>
          </cell>
          <cell r="D123">
            <v>0</v>
          </cell>
          <cell r="E123">
            <v>0</v>
          </cell>
          <cell r="F123">
            <v>9000</v>
          </cell>
          <cell r="G123">
            <v>9000</v>
          </cell>
          <cell r="H123">
            <v>9000</v>
          </cell>
          <cell r="I123">
            <v>27000</v>
          </cell>
          <cell r="J123">
            <v>9000</v>
          </cell>
          <cell r="K123">
            <v>9000</v>
          </cell>
          <cell r="L123">
            <v>9000</v>
          </cell>
          <cell r="M123">
            <v>9000</v>
          </cell>
          <cell r="N123">
            <v>2000</v>
          </cell>
          <cell r="O123">
            <v>0</v>
          </cell>
          <cell r="P123">
            <v>0</v>
          </cell>
          <cell r="Q123">
            <v>38000</v>
          </cell>
          <cell r="R123">
            <v>0</v>
          </cell>
          <cell r="S123">
            <v>0</v>
          </cell>
        </row>
        <row r="124">
          <cell r="C124" t="str">
            <v>LJ63-19694A</v>
          </cell>
          <cell r="D124">
            <v>0</v>
          </cell>
          <cell r="E124">
            <v>0</v>
          </cell>
          <cell r="F124">
            <v>9000</v>
          </cell>
          <cell r="G124">
            <v>9000</v>
          </cell>
          <cell r="H124">
            <v>9000</v>
          </cell>
          <cell r="I124">
            <v>27000</v>
          </cell>
          <cell r="J124">
            <v>9000</v>
          </cell>
          <cell r="K124">
            <v>9000</v>
          </cell>
          <cell r="L124">
            <v>9000</v>
          </cell>
          <cell r="M124">
            <v>9000</v>
          </cell>
          <cell r="N124">
            <v>6000</v>
          </cell>
          <cell r="O124">
            <v>0</v>
          </cell>
          <cell r="P124">
            <v>0</v>
          </cell>
          <cell r="Q124">
            <v>42000</v>
          </cell>
          <cell r="R124">
            <v>0</v>
          </cell>
          <cell r="S124">
            <v>0</v>
          </cell>
        </row>
        <row r="125">
          <cell r="C125" t="str">
            <v>LJ63-19615A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8000</v>
          </cell>
          <cell r="I125">
            <v>8000</v>
          </cell>
          <cell r="J125">
            <v>8000</v>
          </cell>
          <cell r="K125">
            <v>8000</v>
          </cell>
          <cell r="L125">
            <v>8000</v>
          </cell>
          <cell r="M125">
            <v>8000</v>
          </cell>
          <cell r="N125">
            <v>8000</v>
          </cell>
          <cell r="O125">
            <v>8000</v>
          </cell>
          <cell r="P125">
            <v>7000</v>
          </cell>
          <cell r="Q125">
            <v>55000</v>
          </cell>
          <cell r="R125">
            <v>0</v>
          </cell>
          <cell r="S125">
            <v>0</v>
          </cell>
        </row>
        <row r="126">
          <cell r="C126" t="str">
            <v>LJ63-19616A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9000</v>
          </cell>
          <cell r="I126">
            <v>9000</v>
          </cell>
          <cell r="J126">
            <v>9000</v>
          </cell>
          <cell r="K126">
            <v>9000</v>
          </cell>
          <cell r="L126">
            <v>9000</v>
          </cell>
          <cell r="M126">
            <v>9000</v>
          </cell>
          <cell r="N126">
            <v>9000</v>
          </cell>
          <cell r="O126">
            <v>9000</v>
          </cell>
          <cell r="P126">
            <v>6000</v>
          </cell>
          <cell r="Q126">
            <v>60000</v>
          </cell>
          <cell r="R126">
            <v>0</v>
          </cell>
          <cell r="S126">
            <v>0</v>
          </cell>
        </row>
        <row r="127">
          <cell r="C127" t="str">
            <v>LJ63-19618A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9000</v>
          </cell>
          <cell r="I127">
            <v>9000</v>
          </cell>
          <cell r="J127">
            <v>9000</v>
          </cell>
          <cell r="K127">
            <v>9000</v>
          </cell>
          <cell r="L127">
            <v>9000</v>
          </cell>
          <cell r="M127">
            <v>9000</v>
          </cell>
          <cell r="N127">
            <v>9000</v>
          </cell>
          <cell r="O127">
            <v>8800</v>
          </cell>
          <cell r="P127">
            <v>0</v>
          </cell>
          <cell r="Q127">
            <v>53800</v>
          </cell>
          <cell r="R127">
            <v>0</v>
          </cell>
          <cell r="S127">
            <v>0</v>
          </cell>
        </row>
        <row r="128">
          <cell r="C128" t="str">
            <v>LJ63-18905E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LJ63-18609A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</sheetData>
      <sheetData sheetId="181"/>
      <sheetData sheetId="182">
        <row r="1">
          <cell r="A1" t="str">
            <v>Shinsung /신성</v>
          </cell>
          <cell r="B1">
            <v>44084</v>
          </cell>
          <cell r="C1">
            <v>44085</v>
          </cell>
          <cell r="D1">
            <v>44086</v>
          </cell>
          <cell r="E1">
            <v>44087</v>
          </cell>
          <cell r="F1">
            <v>44088</v>
          </cell>
          <cell r="G1">
            <v>44089</v>
          </cell>
          <cell r="H1">
            <v>44090</v>
          </cell>
          <cell r="I1">
            <v>44091</v>
          </cell>
          <cell r="J1">
            <v>44092</v>
          </cell>
          <cell r="K1">
            <v>44093</v>
          </cell>
          <cell r="L1">
            <v>44094</v>
          </cell>
          <cell r="M1" t="str">
            <v>W38</v>
          </cell>
          <cell r="N1">
            <v>44095</v>
          </cell>
          <cell r="O1">
            <v>44096</v>
          </cell>
          <cell r="P1">
            <v>44097</v>
          </cell>
          <cell r="Q1">
            <v>44098</v>
          </cell>
          <cell r="R1">
            <v>44099</v>
          </cell>
          <cell r="S1">
            <v>44100</v>
          </cell>
          <cell r="T1">
            <v>44101</v>
          </cell>
          <cell r="U1" t="str">
            <v>W39</v>
          </cell>
        </row>
        <row r="2">
          <cell r="A2" t="str">
            <v>LJ63-16147A</v>
          </cell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11500</v>
          </cell>
          <cell r="L2">
            <v>0</v>
          </cell>
          <cell r="M2">
            <v>11500</v>
          </cell>
          <cell r="N2">
            <v>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0</v>
          </cell>
          <cell r="T2">
            <v>0</v>
          </cell>
          <cell r="U2">
            <v>0</v>
          </cell>
        </row>
        <row r="3">
          <cell r="A3" t="str">
            <v>LJ63-18680A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</row>
        <row r="4">
          <cell r="A4" t="str">
            <v>LJ63-16286A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19000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19000</v>
          </cell>
        </row>
        <row r="5">
          <cell r="A5" t="str">
            <v>LJ63-16146A</v>
          </cell>
          <cell r="B5">
            <v>0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3100</v>
          </cell>
          <cell r="K5">
            <v>6200</v>
          </cell>
          <cell r="L5">
            <v>3100</v>
          </cell>
          <cell r="M5">
            <v>12400</v>
          </cell>
          <cell r="N5">
            <v>3100</v>
          </cell>
          <cell r="O5">
            <v>0</v>
          </cell>
          <cell r="P5">
            <v>3100</v>
          </cell>
          <cell r="Q5">
            <v>0</v>
          </cell>
          <cell r="R5">
            <v>3100</v>
          </cell>
          <cell r="S5">
            <v>0</v>
          </cell>
          <cell r="T5">
            <v>0</v>
          </cell>
          <cell r="U5">
            <v>9300</v>
          </cell>
        </row>
        <row r="6">
          <cell r="A6" t="str">
            <v>LJ63-16385A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</row>
        <row r="7">
          <cell r="A7" t="str">
            <v>LJ63-18679A</v>
          </cell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</row>
        <row r="8">
          <cell r="A8" t="str">
            <v>LJ63-16386A</v>
          </cell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</row>
        <row r="9">
          <cell r="A9" t="str">
            <v>LJ63-18024A</v>
          </cell>
          <cell r="B9">
            <v>11500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11500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11500</v>
          </cell>
          <cell r="N9">
            <v>0</v>
          </cell>
          <cell r="O9">
            <v>0</v>
          </cell>
          <cell r="P9">
            <v>0</v>
          </cell>
          <cell r="Q9">
            <v>11500</v>
          </cell>
          <cell r="R9">
            <v>0</v>
          </cell>
          <cell r="S9">
            <v>0</v>
          </cell>
          <cell r="T9">
            <v>0</v>
          </cell>
          <cell r="U9">
            <v>11500</v>
          </cell>
        </row>
        <row r="10">
          <cell r="A10" t="str">
            <v>LJ63-18675A</v>
          </cell>
          <cell r="B10">
            <v>0</v>
          </cell>
          <cell r="C10">
            <v>3500</v>
          </cell>
          <cell r="D10">
            <v>3500</v>
          </cell>
          <cell r="E10">
            <v>3500</v>
          </cell>
          <cell r="F10">
            <v>0</v>
          </cell>
          <cell r="G10">
            <v>0</v>
          </cell>
          <cell r="H10">
            <v>3500</v>
          </cell>
          <cell r="I10">
            <v>0</v>
          </cell>
          <cell r="J10">
            <v>7000</v>
          </cell>
          <cell r="K10">
            <v>3500</v>
          </cell>
          <cell r="L10">
            <v>3500</v>
          </cell>
          <cell r="M10">
            <v>17500</v>
          </cell>
          <cell r="N10">
            <v>0</v>
          </cell>
          <cell r="O10">
            <v>0</v>
          </cell>
          <cell r="P10">
            <v>3500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3500</v>
          </cell>
        </row>
        <row r="11">
          <cell r="A11" t="str">
            <v>LJ63-17935A</v>
          </cell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15000</v>
          </cell>
          <cell r="J11">
            <v>0</v>
          </cell>
          <cell r="K11">
            <v>0</v>
          </cell>
          <cell r="L11">
            <v>0</v>
          </cell>
          <cell r="M11">
            <v>15000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</row>
        <row r="12">
          <cell r="A12" t="str">
            <v>LJ63-17813A</v>
          </cell>
          <cell r="B12">
            <v>11500</v>
          </cell>
          <cell r="C12">
            <v>0</v>
          </cell>
          <cell r="D12">
            <v>11500</v>
          </cell>
          <cell r="E12">
            <v>0</v>
          </cell>
          <cell r="F12">
            <v>0</v>
          </cell>
          <cell r="G12">
            <v>11500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11500</v>
          </cell>
          <cell r="N12">
            <v>0</v>
          </cell>
          <cell r="O12">
            <v>11500</v>
          </cell>
          <cell r="P12">
            <v>0</v>
          </cell>
          <cell r="Q12">
            <v>11500</v>
          </cell>
          <cell r="R12">
            <v>0</v>
          </cell>
          <cell r="S12">
            <v>0</v>
          </cell>
          <cell r="T12">
            <v>0</v>
          </cell>
          <cell r="U12">
            <v>23000</v>
          </cell>
        </row>
        <row r="13">
          <cell r="A13" t="str">
            <v>LJ63-18674A</v>
          </cell>
          <cell r="B13">
            <v>9600</v>
          </cell>
          <cell r="C13">
            <v>3200</v>
          </cell>
          <cell r="D13">
            <v>6400</v>
          </cell>
          <cell r="E13">
            <v>6400</v>
          </cell>
          <cell r="F13">
            <v>3200</v>
          </cell>
          <cell r="G13">
            <v>3200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6400</v>
          </cell>
          <cell r="N13">
            <v>0</v>
          </cell>
          <cell r="O13">
            <v>3200</v>
          </cell>
          <cell r="P13">
            <v>6400</v>
          </cell>
          <cell r="Q13">
            <v>6400</v>
          </cell>
          <cell r="R13">
            <v>9600</v>
          </cell>
          <cell r="S13">
            <v>6400</v>
          </cell>
          <cell r="T13">
            <v>0</v>
          </cell>
          <cell r="U13">
            <v>32000</v>
          </cell>
        </row>
        <row r="14">
          <cell r="A14" t="str">
            <v>LJ63-17836A</v>
          </cell>
          <cell r="B14">
            <v>0</v>
          </cell>
          <cell r="C14">
            <v>15000</v>
          </cell>
          <cell r="D14">
            <v>0</v>
          </cell>
          <cell r="E14">
            <v>0</v>
          </cell>
          <cell r="F14">
            <v>0</v>
          </cell>
          <cell r="G14">
            <v>15000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15000</v>
          </cell>
          <cell r="N14">
            <v>0</v>
          </cell>
          <cell r="O14">
            <v>15000</v>
          </cell>
          <cell r="P14">
            <v>0</v>
          </cell>
          <cell r="Q14">
            <v>0</v>
          </cell>
          <cell r="R14">
            <v>0</v>
          </cell>
          <cell r="S14">
            <v>15000</v>
          </cell>
          <cell r="T14">
            <v>0</v>
          </cell>
          <cell r="U14">
            <v>30000</v>
          </cell>
        </row>
        <row r="15">
          <cell r="A15" t="str">
            <v>LJ63-19611A</v>
          </cell>
          <cell r="B15">
            <v>100000</v>
          </cell>
          <cell r="C15">
            <v>120000</v>
          </cell>
          <cell r="D15">
            <v>120000</v>
          </cell>
          <cell r="E15">
            <v>120000</v>
          </cell>
          <cell r="F15">
            <v>50000</v>
          </cell>
          <cell r="G15">
            <v>50000</v>
          </cell>
          <cell r="H15">
            <v>50000</v>
          </cell>
          <cell r="I15">
            <v>30000</v>
          </cell>
          <cell r="J15">
            <v>30000</v>
          </cell>
          <cell r="K15">
            <v>40000</v>
          </cell>
          <cell r="L15">
            <v>30000</v>
          </cell>
          <cell r="M15">
            <v>280000</v>
          </cell>
          <cell r="N15">
            <v>50000</v>
          </cell>
          <cell r="O15">
            <v>40000</v>
          </cell>
          <cell r="P15">
            <v>50000</v>
          </cell>
          <cell r="Q15">
            <v>30000</v>
          </cell>
          <cell r="R15">
            <v>30000</v>
          </cell>
          <cell r="S15">
            <v>30000</v>
          </cell>
          <cell r="T15">
            <v>10000</v>
          </cell>
          <cell r="U15">
            <v>240000</v>
          </cell>
        </row>
        <row r="16">
          <cell r="A16" t="str">
            <v>LJ63-19609A</v>
          </cell>
          <cell r="B16">
            <v>128000</v>
          </cell>
          <cell r="C16">
            <v>128000</v>
          </cell>
          <cell r="D16">
            <v>128000</v>
          </cell>
          <cell r="E16">
            <v>128000</v>
          </cell>
          <cell r="F16">
            <v>32000</v>
          </cell>
          <cell r="G16">
            <v>48000</v>
          </cell>
          <cell r="H16">
            <v>48000</v>
          </cell>
          <cell r="I16">
            <v>32000</v>
          </cell>
          <cell r="J16">
            <v>32000</v>
          </cell>
          <cell r="K16">
            <v>48000</v>
          </cell>
          <cell r="L16">
            <v>48000</v>
          </cell>
          <cell r="M16">
            <v>288000</v>
          </cell>
          <cell r="N16">
            <v>32000</v>
          </cell>
          <cell r="O16">
            <v>32000</v>
          </cell>
          <cell r="P16">
            <v>32000</v>
          </cell>
          <cell r="Q16">
            <v>32000</v>
          </cell>
          <cell r="R16">
            <v>48000</v>
          </cell>
          <cell r="S16">
            <v>32000</v>
          </cell>
          <cell r="T16">
            <v>16000</v>
          </cell>
          <cell r="U16">
            <v>224000</v>
          </cell>
        </row>
        <row r="17">
          <cell r="A17" t="str">
            <v>LJ63-19610A</v>
          </cell>
          <cell r="B17">
            <v>120000</v>
          </cell>
          <cell r="C17">
            <v>120000</v>
          </cell>
          <cell r="D17">
            <v>120000</v>
          </cell>
          <cell r="E17">
            <v>120000</v>
          </cell>
          <cell r="F17">
            <v>45000</v>
          </cell>
          <cell r="G17">
            <v>30000</v>
          </cell>
          <cell r="H17">
            <v>45000</v>
          </cell>
          <cell r="I17">
            <v>30000</v>
          </cell>
          <cell r="J17">
            <v>45000</v>
          </cell>
          <cell r="K17">
            <v>30000</v>
          </cell>
          <cell r="L17">
            <v>45000</v>
          </cell>
          <cell r="M17">
            <v>270000</v>
          </cell>
          <cell r="N17">
            <v>45000</v>
          </cell>
          <cell r="O17">
            <v>30000</v>
          </cell>
          <cell r="P17">
            <v>45000</v>
          </cell>
          <cell r="Q17">
            <v>30000</v>
          </cell>
          <cell r="R17">
            <v>45000</v>
          </cell>
          <cell r="S17">
            <v>30000</v>
          </cell>
          <cell r="T17">
            <v>15000</v>
          </cell>
          <cell r="U17">
            <v>240000</v>
          </cell>
        </row>
        <row r="18">
          <cell r="A18" t="str">
            <v>LJ63-19668A</v>
          </cell>
          <cell r="B18">
            <v>30000</v>
          </cell>
          <cell r="C18">
            <v>45000</v>
          </cell>
          <cell r="D18">
            <v>45000</v>
          </cell>
          <cell r="E18">
            <v>60000</v>
          </cell>
          <cell r="F18">
            <v>45000</v>
          </cell>
          <cell r="G18">
            <v>45000</v>
          </cell>
          <cell r="H18">
            <v>45000</v>
          </cell>
          <cell r="I18">
            <v>45000</v>
          </cell>
          <cell r="J18">
            <v>45000</v>
          </cell>
          <cell r="K18">
            <v>60000</v>
          </cell>
          <cell r="L18">
            <v>48000</v>
          </cell>
          <cell r="M18">
            <v>333000</v>
          </cell>
          <cell r="N18">
            <v>60000</v>
          </cell>
          <cell r="O18">
            <v>60000</v>
          </cell>
          <cell r="P18">
            <v>60000</v>
          </cell>
          <cell r="Q18">
            <v>60000</v>
          </cell>
          <cell r="R18">
            <v>60000</v>
          </cell>
          <cell r="S18">
            <v>60000</v>
          </cell>
          <cell r="T18">
            <v>72000</v>
          </cell>
          <cell r="U18">
            <v>432000</v>
          </cell>
        </row>
        <row r="19">
          <cell r="A19" t="str">
            <v>LJ63-19789A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90000</v>
          </cell>
          <cell r="G19">
            <v>90000</v>
          </cell>
          <cell r="H19">
            <v>90000</v>
          </cell>
          <cell r="I19">
            <v>100000</v>
          </cell>
          <cell r="J19">
            <v>100000</v>
          </cell>
          <cell r="K19">
            <v>120000</v>
          </cell>
          <cell r="L19">
            <v>120000</v>
          </cell>
          <cell r="M19">
            <v>710000</v>
          </cell>
          <cell r="N19">
            <v>35000</v>
          </cell>
          <cell r="O19">
            <v>35000</v>
          </cell>
          <cell r="P19">
            <v>35000</v>
          </cell>
          <cell r="Q19">
            <v>40000</v>
          </cell>
          <cell r="R19">
            <v>40000</v>
          </cell>
          <cell r="S19">
            <v>45000</v>
          </cell>
          <cell r="T19">
            <v>45000</v>
          </cell>
          <cell r="U19">
            <v>275000</v>
          </cell>
        </row>
        <row r="20">
          <cell r="A20" t="str">
            <v>LJ63-19633A</v>
          </cell>
          <cell r="B20">
            <v>30000</v>
          </cell>
          <cell r="C20">
            <v>60000</v>
          </cell>
          <cell r="D20">
            <v>90000</v>
          </cell>
          <cell r="E20">
            <v>90000</v>
          </cell>
          <cell r="F20">
            <v>45000</v>
          </cell>
          <cell r="G20">
            <v>45000</v>
          </cell>
          <cell r="H20">
            <v>45000</v>
          </cell>
          <cell r="I20">
            <v>45000</v>
          </cell>
          <cell r="J20">
            <v>45000</v>
          </cell>
          <cell r="K20">
            <v>60000</v>
          </cell>
          <cell r="L20">
            <v>48000</v>
          </cell>
          <cell r="M20">
            <v>333000</v>
          </cell>
          <cell r="N20">
            <v>60000</v>
          </cell>
          <cell r="O20">
            <v>60000</v>
          </cell>
          <cell r="P20">
            <v>60000</v>
          </cell>
          <cell r="Q20">
            <v>60000</v>
          </cell>
          <cell r="R20">
            <v>60000</v>
          </cell>
          <cell r="S20">
            <v>60000</v>
          </cell>
          <cell r="T20">
            <v>72000</v>
          </cell>
          <cell r="U20">
            <v>432000</v>
          </cell>
        </row>
        <row r="21">
          <cell r="A21" t="str">
            <v>LJ63-19634A</v>
          </cell>
          <cell r="B21">
            <v>27000</v>
          </cell>
          <cell r="C21">
            <v>81000</v>
          </cell>
          <cell r="D21">
            <v>81000</v>
          </cell>
          <cell r="E21">
            <v>81000</v>
          </cell>
          <cell r="F21">
            <v>54000</v>
          </cell>
          <cell r="G21">
            <v>54000</v>
          </cell>
          <cell r="H21">
            <v>54000</v>
          </cell>
          <cell r="I21">
            <v>54000</v>
          </cell>
          <cell r="J21">
            <v>54000</v>
          </cell>
          <cell r="K21">
            <v>54000</v>
          </cell>
          <cell r="L21">
            <v>27000</v>
          </cell>
          <cell r="M21">
            <v>351000</v>
          </cell>
          <cell r="N21">
            <v>54000</v>
          </cell>
          <cell r="O21">
            <v>54000</v>
          </cell>
          <cell r="P21">
            <v>81000</v>
          </cell>
          <cell r="Q21">
            <v>54000</v>
          </cell>
          <cell r="R21">
            <v>54000</v>
          </cell>
          <cell r="S21">
            <v>54000</v>
          </cell>
          <cell r="T21">
            <v>54000</v>
          </cell>
          <cell r="U21">
            <v>405000</v>
          </cell>
        </row>
        <row r="22">
          <cell r="A22" t="str">
            <v>LJ63-19682A</v>
          </cell>
          <cell r="B22">
            <v>0</v>
          </cell>
          <cell r="C22">
            <v>45000</v>
          </cell>
          <cell r="D22">
            <v>45000</v>
          </cell>
          <cell r="E22">
            <v>45000</v>
          </cell>
          <cell r="F22">
            <v>30000</v>
          </cell>
          <cell r="G22">
            <v>45000</v>
          </cell>
          <cell r="H22">
            <v>30000</v>
          </cell>
          <cell r="I22">
            <v>45000</v>
          </cell>
          <cell r="J22">
            <v>45000</v>
          </cell>
          <cell r="K22">
            <v>45000</v>
          </cell>
          <cell r="L22">
            <v>60000</v>
          </cell>
          <cell r="M22">
            <v>300000</v>
          </cell>
          <cell r="N22">
            <v>45000</v>
          </cell>
          <cell r="O22">
            <v>60000</v>
          </cell>
          <cell r="P22">
            <v>60000</v>
          </cell>
          <cell r="Q22">
            <v>60000</v>
          </cell>
          <cell r="R22">
            <v>60000</v>
          </cell>
          <cell r="S22">
            <v>60000</v>
          </cell>
          <cell r="T22">
            <v>60000</v>
          </cell>
          <cell r="U22">
            <v>405000</v>
          </cell>
        </row>
        <row r="23">
          <cell r="A23" t="str">
            <v>LJ63-19683A</v>
          </cell>
          <cell r="B23">
            <v>60000</v>
          </cell>
          <cell r="C23">
            <v>60000</v>
          </cell>
          <cell r="D23">
            <v>60000</v>
          </cell>
          <cell r="E23">
            <v>60000</v>
          </cell>
          <cell r="F23">
            <v>60000</v>
          </cell>
          <cell r="G23">
            <v>90000</v>
          </cell>
          <cell r="H23">
            <v>60000</v>
          </cell>
          <cell r="I23">
            <v>60000</v>
          </cell>
          <cell r="J23">
            <v>60000</v>
          </cell>
          <cell r="K23">
            <v>90000</v>
          </cell>
          <cell r="L23">
            <v>90000</v>
          </cell>
          <cell r="M23">
            <v>510000</v>
          </cell>
          <cell r="N23">
            <v>45000</v>
          </cell>
          <cell r="O23">
            <v>45000</v>
          </cell>
          <cell r="P23">
            <v>45000</v>
          </cell>
          <cell r="Q23">
            <v>45000</v>
          </cell>
          <cell r="R23">
            <v>40000</v>
          </cell>
          <cell r="S23">
            <v>30000</v>
          </cell>
          <cell r="T23">
            <v>30000</v>
          </cell>
          <cell r="U23">
            <v>280000</v>
          </cell>
        </row>
        <row r="24">
          <cell r="A24" t="str">
            <v>LJ63-19680A</v>
          </cell>
          <cell r="B24">
            <v>30000</v>
          </cell>
          <cell r="C24">
            <v>30000</v>
          </cell>
          <cell r="D24">
            <v>30000</v>
          </cell>
          <cell r="E24">
            <v>30000</v>
          </cell>
          <cell r="F24">
            <v>30000</v>
          </cell>
          <cell r="G24">
            <v>45000</v>
          </cell>
          <cell r="H24">
            <v>30000</v>
          </cell>
          <cell r="I24">
            <v>45000</v>
          </cell>
          <cell r="J24">
            <v>45000</v>
          </cell>
          <cell r="K24">
            <v>45000</v>
          </cell>
          <cell r="L24">
            <v>60000</v>
          </cell>
          <cell r="M24">
            <v>300000</v>
          </cell>
          <cell r="N24">
            <v>45000</v>
          </cell>
          <cell r="O24">
            <v>60000</v>
          </cell>
          <cell r="P24">
            <v>60000</v>
          </cell>
          <cell r="Q24">
            <v>60000</v>
          </cell>
          <cell r="R24">
            <v>60000</v>
          </cell>
          <cell r="S24">
            <v>60000</v>
          </cell>
          <cell r="T24">
            <v>60000</v>
          </cell>
          <cell r="U24">
            <v>405000</v>
          </cell>
        </row>
        <row r="25">
          <cell r="A25" t="str">
            <v>LJ63-19635A</v>
          </cell>
          <cell r="B25">
            <v>30000</v>
          </cell>
          <cell r="C25">
            <v>30000</v>
          </cell>
          <cell r="D25">
            <v>30000</v>
          </cell>
          <cell r="E25">
            <v>45000</v>
          </cell>
          <cell r="F25">
            <v>30000</v>
          </cell>
          <cell r="G25">
            <v>45000</v>
          </cell>
          <cell r="H25">
            <v>30000</v>
          </cell>
          <cell r="I25">
            <v>45000</v>
          </cell>
          <cell r="J25">
            <v>45000</v>
          </cell>
          <cell r="K25">
            <v>45000</v>
          </cell>
          <cell r="L25">
            <v>60000</v>
          </cell>
          <cell r="M25">
            <v>300000</v>
          </cell>
          <cell r="N25">
            <v>45000</v>
          </cell>
          <cell r="O25">
            <v>60000</v>
          </cell>
          <cell r="P25">
            <v>60000</v>
          </cell>
          <cell r="Q25">
            <v>60000</v>
          </cell>
          <cell r="R25">
            <v>60000</v>
          </cell>
          <cell r="S25">
            <v>60000</v>
          </cell>
          <cell r="T25">
            <v>60000</v>
          </cell>
          <cell r="U25">
            <v>405000</v>
          </cell>
        </row>
      </sheetData>
      <sheetData sheetId="183">
        <row r="1">
          <cell r="D1">
            <v>44084</v>
          </cell>
          <cell r="E1">
            <v>44085</v>
          </cell>
          <cell r="F1">
            <v>44086</v>
          </cell>
          <cell r="G1">
            <v>44087</v>
          </cell>
          <cell r="H1" t="str">
            <v>w37</v>
          </cell>
          <cell r="I1">
            <v>44088</v>
          </cell>
          <cell r="J1">
            <v>44089</v>
          </cell>
          <cell r="K1">
            <v>44090</v>
          </cell>
          <cell r="L1">
            <v>44091</v>
          </cell>
          <cell r="M1">
            <v>44092</v>
          </cell>
          <cell r="N1">
            <v>44093</v>
          </cell>
          <cell r="O1">
            <v>44094</v>
          </cell>
          <cell r="P1" t="str">
            <v>w38</v>
          </cell>
        </row>
        <row r="2">
          <cell r="C2" t="str">
            <v>LJ63-16462B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  <cell r="O2">
            <v>0</v>
          </cell>
          <cell r="P2">
            <v>0</v>
          </cell>
        </row>
        <row r="3">
          <cell r="C3" t="str">
            <v>LJ63-16467B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</row>
        <row r="4">
          <cell r="C4" t="str">
            <v>LJ63-16500B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</row>
        <row r="5">
          <cell r="C5" t="str">
            <v>LJ63-16507A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</row>
        <row r="6">
          <cell r="C6" t="str">
            <v>LJ63-16465A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</row>
        <row r="7">
          <cell r="C7" t="str">
            <v>LJ63-16465B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</row>
        <row r="8">
          <cell r="C8" t="str">
            <v>LJ63-16462C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</row>
        <row r="9">
          <cell r="C9" t="str">
            <v>LJ63-16395B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5250</v>
          </cell>
          <cell r="M9">
            <v>10500</v>
          </cell>
          <cell r="N9">
            <v>10500</v>
          </cell>
          <cell r="O9">
            <v>0</v>
          </cell>
          <cell r="P9">
            <v>26250</v>
          </cell>
        </row>
        <row r="10">
          <cell r="C10" t="str">
            <v>LJ63-16215A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</row>
        <row r="11">
          <cell r="C11" t="str">
            <v>LJ63-16232A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</row>
        <row r="12">
          <cell r="C12" t="str">
            <v>LJ63-16300A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9000</v>
          </cell>
          <cell r="O12">
            <v>12000</v>
          </cell>
          <cell r="P12">
            <v>21000</v>
          </cell>
        </row>
        <row r="13">
          <cell r="C13" t="str">
            <v>LJ63-16334A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</row>
        <row r="14">
          <cell r="C14" t="str">
            <v>LJ63-16344B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500</v>
          </cell>
          <cell r="P14">
            <v>500</v>
          </cell>
        </row>
        <row r="15">
          <cell r="C15" t="str">
            <v>LJ63-16317B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18900</v>
          </cell>
          <cell r="N15">
            <v>0</v>
          </cell>
          <cell r="O15">
            <v>0</v>
          </cell>
          <cell r="P15">
            <v>18900</v>
          </cell>
        </row>
        <row r="16">
          <cell r="C16" t="str">
            <v>LJ63-15999A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</row>
        <row r="17">
          <cell r="C17" t="str">
            <v>LJ63-16071A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</row>
        <row r="18">
          <cell r="C18" t="str">
            <v>LJ63-16157A</v>
          </cell>
          <cell r="D18">
            <v>6000</v>
          </cell>
          <cell r="E18">
            <v>0</v>
          </cell>
          <cell r="F18">
            <v>0</v>
          </cell>
          <cell r="G18">
            <v>0</v>
          </cell>
          <cell r="H18">
            <v>18000</v>
          </cell>
          <cell r="I18">
            <v>6000</v>
          </cell>
          <cell r="J18">
            <v>6000</v>
          </cell>
          <cell r="K18">
            <v>6000</v>
          </cell>
          <cell r="L18">
            <v>6000</v>
          </cell>
          <cell r="M18">
            <v>6000</v>
          </cell>
          <cell r="N18">
            <v>6000</v>
          </cell>
          <cell r="O18">
            <v>6000</v>
          </cell>
          <cell r="P18">
            <v>42000</v>
          </cell>
        </row>
        <row r="19">
          <cell r="C19" t="str">
            <v>LJ63-16183A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</row>
        <row r="20">
          <cell r="C20" t="str">
            <v>LJ63-15095A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</row>
        <row r="21">
          <cell r="C21" t="str">
            <v>LJ63-15645A</v>
          </cell>
          <cell r="D21">
            <v>6000</v>
          </cell>
          <cell r="E21">
            <v>0</v>
          </cell>
          <cell r="F21">
            <v>0</v>
          </cell>
          <cell r="G21">
            <v>0</v>
          </cell>
          <cell r="H21">
            <v>24000</v>
          </cell>
          <cell r="I21">
            <v>6000</v>
          </cell>
          <cell r="J21">
            <v>6000</v>
          </cell>
          <cell r="K21">
            <v>6000</v>
          </cell>
          <cell r="L21">
            <v>6000</v>
          </cell>
          <cell r="M21">
            <v>6000</v>
          </cell>
          <cell r="N21">
            <v>6000</v>
          </cell>
          <cell r="O21">
            <v>6000</v>
          </cell>
          <cell r="P21">
            <v>42000</v>
          </cell>
        </row>
        <row r="22">
          <cell r="C22" t="str">
            <v>LJ63-16354A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</row>
        <row r="23">
          <cell r="C23" t="str">
            <v>LJ63-17016A</v>
          </cell>
          <cell r="D23">
            <v>0</v>
          </cell>
          <cell r="E23">
            <v>0</v>
          </cell>
          <cell r="F23">
            <v>6750</v>
          </cell>
          <cell r="G23">
            <v>6750</v>
          </cell>
          <cell r="H23">
            <v>36750</v>
          </cell>
          <cell r="I23">
            <v>6000</v>
          </cell>
          <cell r="J23">
            <v>6000</v>
          </cell>
          <cell r="K23">
            <v>6000</v>
          </cell>
          <cell r="L23">
            <v>6000</v>
          </cell>
          <cell r="M23">
            <v>6000</v>
          </cell>
          <cell r="N23">
            <v>6000</v>
          </cell>
          <cell r="O23">
            <v>6000</v>
          </cell>
          <cell r="P23">
            <v>42000</v>
          </cell>
        </row>
        <row r="24">
          <cell r="C24" t="str">
            <v>LJ63-17015A</v>
          </cell>
          <cell r="D24">
            <v>3000</v>
          </cell>
          <cell r="E24">
            <v>6000</v>
          </cell>
          <cell r="F24">
            <v>0</v>
          </cell>
          <cell r="G24">
            <v>6000</v>
          </cell>
          <cell r="H24">
            <v>27000</v>
          </cell>
          <cell r="I24">
            <v>6000</v>
          </cell>
          <cell r="J24">
            <v>6000</v>
          </cell>
          <cell r="K24">
            <v>6000</v>
          </cell>
          <cell r="L24">
            <v>6000</v>
          </cell>
          <cell r="M24">
            <v>6000</v>
          </cell>
          <cell r="N24">
            <v>6000</v>
          </cell>
          <cell r="O24">
            <v>6000</v>
          </cell>
          <cell r="P24">
            <v>42000</v>
          </cell>
        </row>
        <row r="25">
          <cell r="C25" t="str">
            <v>LJ63-18142A</v>
          </cell>
          <cell r="D25">
            <v>10000</v>
          </cell>
          <cell r="E25">
            <v>10000</v>
          </cell>
          <cell r="F25">
            <v>10000</v>
          </cell>
          <cell r="G25">
            <v>12500</v>
          </cell>
          <cell r="H25">
            <v>62500</v>
          </cell>
          <cell r="I25">
            <v>10000</v>
          </cell>
          <cell r="J25">
            <v>10000</v>
          </cell>
          <cell r="K25">
            <v>10000</v>
          </cell>
          <cell r="L25">
            <v>10000</v>
          </cell>
          <cell r="M25">
            <v>10000</v>
          </cell>
          <cell r="N25">
            <v>10000</v>
          </cell>
          <cell r="O25">
            <v>10000</v>
          </cell>
          <cell r="P25">
            <v>70000</v>
          </cell>
        </row>
        <row r="26">
          <cell r="C26" t="str">
            <v>LJ63-19111A</v>
          </cell>
          <cell r="D26">
            <v>11000</v>
          </cell>
          <cell r="E26">
            <v>0</v>
          </cell>
          <cell r="F26">
            <v>11000</v>
          </cell>
          <cell r="G26">
            <v>11000</v>
          </cell>
          <cell r="H26">
            <v>65000</v>
          </cell>
          <cell r="I26">
            <v>10000</v>
          </cell>
          <cell r="J26">
            <v>10000</v>
          </cell>
          <cell r="K26">
            <v>10000</v>
          </cell>
          <cell r="L26">
            <v>10000</v>
          </cell>
          <cell r="M26">
            <v>10000</v>
          </cell>
          <cell r="N26">
            <v>10000</v>
          </cell>
          <cell r="O26">
            <v>10000</v>
          </cell>
          <cell r="P26">
            <v>70000</v>
          </cell>
        </row>
        <row r="27">
          <cell r="C27" t="str">
            <v>LJ63-18319A</v>
          </cell>
          <cell r="D27">
            <v>6000</v>
          </cell>
          <cell r="E27">
            <v>11000</v>
          </cell>
          <cell r="F27">
            <v>11000</v>
          </cell>
          <cell r="G27">
            <v>11000</v>
          </cell>
          <cell r="H27">
            <v>67000</v>
          </cell>
          <cell r="I27">
            <v>10000</v>
          </cell>
          <cell r="J27">
            <v>10000</v>
          </cell>
          <cell r="K27">
            <v>10000</v>
          </cell>
          <cell r="L27">
            <v>10000</v>
          </cell>
          <cell r="M27">
            <v>10000</v>
          </cell>
          <cell r="N27">
            <v>10000</v>
          </cell>
          <cell r="O27">
            <v>10000</v>
          </cell>
          <cell r="P27">
            <v>70000</v>
          </cell>
        </row>
        <row r="28">
          <cell r="C28" t="str">
            <v>LJ63-18144A</v>
          </cell>
          <cell r="D28">
            <v>22000</v>
          </cell>
          <cell r="E28">
            <v>15000</v>
          </cell>
          <cell r="F28">
            <v>20000</v>
          </cell>
          <cell r="G28">
            <v>20000</v>
          </cell>
          <cell r="H28">
            <v>143000</v>
          </cell>
          <cell r="I28">
            <v>20000</v>
          </cell>
          <cell r="J28">
            <v>20000</v>
          </cell>
          <cell r="K28">
            <v>20000</v>
          </cell>
          <cell r="L28">
            <v>20000</v>
          </cell>
          <cell r="M28">
            <v>20000</v>
          </cell>
          <cell r="N28">
            <v>20000</v>
          </cell>
          <cell r="O28">
            <v>20000</v>
          </cell>
          <cell r="P28">
            <v>140000</v>
          </cell>
        </row>
        <row r="29">
          <cell r="C29" t="str">
            <v>LJ63-19418A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</row>
        <row r="30">
          <cell r="C30" t="str">
            <v>LJ63-19417A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</row>
        <row r="31">
          <cell r="C31" t="str">
            <v>LJ63-19603A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</row>
        <row r="32">
          <cell r="C32" t="str">
            <v>LJ63-19534A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</row>
        <row r="33">
          <cell r="C33" t="str">
            <v>LJ63-19534B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</row>
        <row r="34">
          <cell r="C34" t="str">
            <v>LJ63-18800A</v>
          </cell>
          <cell r="D34">
            <v>12500</v>
          </cell>
          <cell r="E34">
            <v>5000</v>
          </cell>
          <cell r="F34">
            <v>10000</v>
          </cell>
          <cell r="G34">
            <v>10000</v>
          </cell>
          <cell r="H34">
            <v>67500</v>
          </cell>
          <cell r="I34">
            <v>10000</v>
          </cell>
          <cell r="J34">
            <v>10000</v>
          </cell>
          <cell r="K34">
            <v>10000</v>
          </cell>
          <cell r="L34">
            <v>10000</v>
          </cell>
          <cell r="M34">
            <v>10000</v>
          </cell>
          <cell r="N34">
            <v>10000</v>
          </cell>
          <cell r="O34">
            <v>10000</v>
          </cell>
          <cell r="P34">
            <v>70000</v>
          </cell>
        </row>
        <row r="35">
          <cell r="C35" t="str">
            <v>LJ63-19416A</v>
          </cell>
          <cell r="D35">
            <v>12000</v>
          </cell>
          <cell r="E35">
            <v>10000</v>
          </cell>
          <cell r="F35">
            <v>10000</v>
          </cell>
          <cell r="G35">
            <v>10000</v>
          </cell>
          <cell r="H35">
            <v>72000</v>
          </cell>
          <cell r="I35">
            <v>10000</v>
          </cell>
          <cell r="J35">
            <v>10000</v>
          </cell>
          <cell r="K35">
            <v>10000</v>
          </cell>
          <cell r="L35">
            <v>10000</v>
          </cell>
          <cell r="M35">
            <v>10000</v>
          </cell>
          <cell r="N35">
            <v>10000</v>
          </cell>
          <cell r="O35">
            <v>10000</v>
          </cell>
          <cell r="P35">
            <v>70000</v>
          </cell>
        </row>
        <row r="36">
          <cell r="C36" t="str">
            <v>LJ63-18145A</v>
          </cell>
          <cell r="D36">
            <v>10000</v>
          </cell>
          <cell r="E36">
            <v>0</v>
          </cell>
          <cell r="F36">
            <v>10000</v>
          </cell>
          <cell r="G36">
            <v>10000</v>
          </cell>
          <cell r="H36">
            <v>52500</v>
          </cell>
          <cell r="I36">
            <v>10000</v>
          </cell>
          <cell r="J36">
            <v>10000</v>
          </cell>
          <cell r="K36">
            <v>10000</v>
          </cell>
          <cell r="L36">
            <v>10000</v>
          </cell>
          <cell r="M36">
            <v>10000</v>
          </cell>
          <cell r="N36">
            <v>10000</v>
          </cell>
          <cell r="O36">
            <v>10000</v>
          </cell>
          <cell r="P36">
            <v>70000</v>
          </cell>
        </row>
        <row r="37">
          <cell r="C37" t="str">
            <v>LJ63-19112A</v>
          </cell>
          <cell r="D37">
            <v>10000</v>
          </cell>
          <cell r="E37">
            <v>10000</v>
          </cell>
          <cell r="F37">
            <v>10000</v>
          </cell>
          <cell r="G37">
            <v>10000</v>
          </cell>
          <cell r="H37">
            <v>70000</v>
          </cell>
          <cell r="I37">
            <v>10000</v>
          </cell>
          <cell r="J37">
            <v>10000</v>
          </cell>
          <cell r="K37">
            <v>10000</v>
          </cell>
          <cell r="L37">
            <v>10000</v>
          </cell>
          <cell r="M37">
            <v>10000</v>
          </cell>
          <cell r="N37">
            <v>10000</v>
          </cell>
          <cell r="O37">
            <v>10000</v>
          </cell>
          <cell r="P37">
            <v>70000</v>
          </cell>
        </row>
        <row r="38">
          <cell r="C38" t="str">
            <v>LJ63-18318A</v>
          </cell>
          <cell r="D38">
            <v>10000</v>
          </cell>
          <cell r="E38">
            <v>10000</v>
          </cell>
          <cell r="F38">
            <v>10000</v>
          </cell>
          <cell r="G38">
            <v>10000</v>
          </cell>
          <cell r="H38">
            <v>75000</v>
          </cell>
          <cell r="I38">
            <v>10000</v>
          </cell>
          <cell r="J38">
            <v>10000</v>
          </cell>
          <cell r="K38">
            <v>10000</v>
          </cell>
          <cell r="L38">
            <v>10000</v>
          </cell>
          <cell r="M38">
            <v>10000</v>
          </cell>
          <cell r="N38">
            <v>10000</v>
          </cell>
          <cell r="O38">
            <v>10000</v>
          </cell>
          <cell r="P38">
            <v>70000</v>
          </cell>
        </row>
        <row r="39">
          <cell r="C39" t="str">
            <v>LJ63-18798A</v>
          </cell>
          <cell r="D39">
            <v>15000</v>
          </cell>
          <cell r="E39">
            <v>22500</v>
          </cell>
          <cell r="F39">
            <v>22500</v>
          </cell>
          <cell r="G39">
            <v>22500</v>
          </cell>
          <cell r="H39">
            <v>142500</v>
          </cell>
          <cell r="I39">
            <v>22000</v>
          </cell>
          <cell r="J39">
            <v>22000</v>
          </cell>
          <cell r="K39">
            <v>22000</v>
          </cell>
          <cell r="L39">
            <v>22000</v>
          </cell>
          <cell r="M39">
            <v>22000</v>
          </cell>
          <cell r="N39">
            <v>22000</v>
          </cell>
          <cell r="O39">
            <v>22000</v>
          </cell>
          <cell r="P39">
            <v>154000</v>
          </cell>
        </row>
        <row r="40">
          <cell r="C40" t="str">
            <v>LJ63-19412A</v>
          </cell>
          <cell r="D40">
            <v>10000</v>
          </cell>
          <cell r="E40">
            <v>10000</v>
          </cell>
          <cell r="F40">
            <v>10000</v>
          </cell>
          <cell r="G40">
            <v>10000</v>
          </cell>
          <cell r="H40">
            <v>75000</v>
          </cell>
          <cell r="I40">
            <v>10000</v>
          </cell>
          <cell r="J40">
            <v>10000</v>
          </cell>
          <cell r="K40">
            <v>10000</v>
          </cell>
          <cell r="L40">
            <v>10000</v>
          </cell>
          <cell r="M40">
            <v>10000</v>
          </cell>
          <cell r="N40">
            <v>10000</v>
          </cell>
          <cell r="O40">
            <v>10000</v>
          </cell>
          <cell r="P40">
            <v>70000</v>
          </cell>
        </row>
        <row r="41">
          <cell r="C41" t="str">
            <v>LJ63-19411A</v>
          </cell>
          <cell r="D41">
            <v>10000</v>
          </cell>
          <cell r="E41">
            <v>12000</v>
          </cell>
          <cell r="F41">
            <v>10000</v>
          </cell>
          <cell r="G41">
            <v>10000</v>
          </cell>
          <cell r="H41">
            <v>78000</v>
          </cell>
          <cell r="I41">
            <v>10000</v>
          </cell>
          <cell r="J41">
            <v>10000</v>
          </cell>
          <cell r="K41">
            <v>10000</v>
          </cell>
          <cell r="L41">
            <v>10000</v>
          </cell>
          <cell r="M41">
            <v>10000</v>
          </cell>
          <cell r="N41">
            <v>10000</v>
          </cell>
          <cell r="O41">
            <v>10000</v>
          </cell>
          <cell r="P41">
            <v>70000</v>
          </cell>
        </row>
        <row r="42">
          <cell r="C42" t="str">
            <v>LJ63-19533A</v>
          </cell>
          <cell r="D42">
            <v>8000</v>
          </cell>
          <cell r="E42">
            <v>10000</v>
          </cell>
          <cell r="F42">
            <v>10000</v>
          </cell>
          <cell r="G42">
            <v>10000</v>
          </cell>
          <cell r="H42">
            <v>66000</v>
          </cell>
          <cell r="I42">
            <v>10000</v>
          </cell>
          <cell r="J42">
            <v>10000</v>
          </cell>
          <cell r="K42">
            <v>10000</v>
          </cell>
          <cell r="L42">
            <v>10000</v>
          </cell>
          <cell r="M42">
            <v>10000</v>
          </cell>
          <cell r="N42">
            <v>10000</v>
          </cell>
          <cell r="O42">
            <v>10000</v>
          </cell>
          <cell r="P42">
            <v>70000</v>
          </cell>
        </row>
        <row r="43">
          <cell r="C43" t="str">
            <v>LJ63-19595A</v>
          </cell>
          <cell r="D43">
            <v>12000</v>
          </cell>
          <cell r="E43">
            <v>6000</v>
          </cell>
          <cell r="F43">
            <v>12000</v>
          </cell>
          <cell r="G43">
            <v>10000</v>
          </cell>
          <cell r="H43">
            <v>66000</v>
          </cell>
          <cell r="I43">
            <v>10000</v>
          </cell>
          <cell r="J43">
            <v>10000</v>
          </cell>
          <cell r="K43">
            <v>10000</v>
          </cell>
          <cell r="L43">
            <v>10000</v>
          </cell>
          <cell r="M43">
            <v>10000</v>
          </cell>
          <cell r="N43">
            <v>10000</v>
          </cell>
          <cell r="O43">
            <v>10000</v>
          </cell>
          <cell r="P43">
            <v>70000</v>
          </cell>
        </row>
        <row r="44">
          <cell r="C44" t="str">
            <v>LJ63-19533B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</row>
        <row r="45">
          <cell r="C45" t="str">
            <v>LJ63-17513A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</row>
        <row r="46">
          <cell r="C46" t="str">
            <v>LJ63-18656A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</row>
        <row r="47">
          <cell r="C47" t="str">
            <v>LJ63-16362A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</row>
        <row r="48">
          <cell r="C48" t="str">
            <v>LJ63-16436A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</row>
        <row r="49">
          <cell r="C49" t="str">
            <v>LJ63-16343A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</row>
        <row r="50">
          <cell r="C50" t="str">
            <v>LJ63-18665A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</row>
        <row r="51">
          <cell r="C51" t="str">
            <v>LJ63-18662A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</row>
        <row r="52">
          <cell r="C52" t="str">
            <v>LJ63-18666B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</row>
        <row r="53">
          <cell r="C53" t="str">
            <v>LJ63-19215B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</row>
        <row r="54">
          <cell r="C54" t="str">
            <v>LJ63-18667A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</row>
        <row r="55">
          <cell r="C55" t="str">
            <v>LJ63-18663A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</row>
        <row r="56">
          <cell r="C56" t="str">
            <v>LJ63-16787B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</row>
        <row r="57">
          <cell r="C57" t="str">
            <v>LJ63-16595B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</row>
        <row r="58">
          <cell r="C58" t="str">
            <v>LJ63-16597A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</row>
        <row r="59">
          <cell r="C59" t="str">
            <v>LJ63-16706A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</row>
        <row r="60">
          <cell r="C60" t="str">
            <v>LJ63-16707A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</row>
        <row r="61">
          <cell r="C61" t="str">
            <v>LJ63-16787A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</row>
        <row r="62">
          <cell r="C62" t="str">
            <v>LJ63-17308A</v>
          </cell>
          <cell r="D62">
            <v>0</v>
          </cell>
          <cell r="E62">
            <v>0</v>
          </cell>
          <cell r="F62">
            <v>12000</v>
          </cell>
          <cell r="G62">
            <v>12000</v>
          </cell>
          <cell r="H62">
            <v>45000</v>
          </cell>
          <cell r="I62">
            <v>12000</v>
          </cell>
          <cell r="J62">
            <v>12000</v>
          </cell>
          <cell r="K62">
            <v>12000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36000</v>
          </cell>
        </row>
        <row r="63">
          <cell r="C63" t="str">
            <v>LJ63-17312A</v>
          </cell>
          <cell r="D63">
            <v>0</v>
          </cell>
          <cell r="E63">
            <v>0</v>
          </cell>
          <cell r="F63">
            <v>6000</v>
          </cell>
          <cell r="G63">
            <v>12000</v>
          </cell>
          <cell r="H63">
            <v>30000</v>
          </cell>
          <cell r="I63">
            <v>12000</v>
          </cell>
          <cell r="J63">
            <v>12000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24000</v>
          </cell>
        </row>
        <row r="64">
          <cell r="C64" t="str">
            <v>LJ63-17350A</v>
          </cell>
          <cell r="D64">
            <v>0</v>
          </cell>
          <cell r="E64">
            <v>0</v>
          </cell>
          <cell r="F64">
            <v>0</v>
          </cell>
          <cell r="G64">
            <v>10500</v>
          </cell>
          <cell r="H64">
            <v>21000</v>
          </cell>
          <cell r="I64">
            <v>10500</v>
          </cell>
          <cell r="J64">
            <v>10500</v>
          </cell>
          <cell r="K64">
            <v>10500</v>
          </cell>
          <cell r="L64">
            <v>10500</v>
          </cell>
          <cell r="M64">
            <v>0</v>
          </cell>
          <cell r="N64">
            <v>0</v>
          </cell>
          <cell r="O64">
            <v>0</v>
          </cell>
          <cell r="P64">
            <v>42000</v>
          </cell>
        </row>
        <row r="65">
          <cell r="C65" t="str">
            <v>LJ63-17543A</v>
          </cell>
          <cell r="D65">
            <v>0</v>
          </cell>
          <cell r="E65">
            <v>0</v>
          </cell>
          <cell r="F65">
            <v>6000</v>
          </cell>
          <cell r="G65">
            <v>12000</v>
          </cell>
          <cell r="H65">
            <v>28875</v>
          </cell>
          <cell r="I65">
            <v>12000</v>
          </cell>
          <cell r="J65">
            <v>12000</v>
          </cell>
          <cell r="K65">
            <v>12000</v>
          </cell>
          <cell r="L65">
            <v>12000</v>
          </cell>
          <cell r="M65">
            <v>0</v>
          </cell>
          <cell r="N65">
            <v>0</v>
          </cell>
          <cell r="O65">
            <v>0</v>
          </cell>
          <cell r="P65">
            <v>48000</v>
          </cell>
        </row>
        <row r="66">
          <cell r="C66" t="str">
            <v>LJ63-17834D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</row>
        <row r="67">
          <cell r="C67" t="str">
            <v>LJ63-17834B</v>
          </cell>
          <cell r="D67">
            <v>0</v>
          </cell>
          <cell r="E67">
            <v>6000</v>
          </cell>
          <cell r="F67">
            <v>12000</v>
          </cell>
          <cell r="G67">
            <v>12000</v>
          </cell>
          <cell r="H67">
            <v>36600</v>
          </cell>
          <cell r="I67">
            <v>12000</v>
          </cell>
          <cell r="J67">
            <v>12000</v>
          </cell>
          <cell r="K67">
            <v>10000</v>
          </cell>
          <cell r="L67">
            <v>6000</v>
          </cell>
          <cell r="M67">
            <v>0</v>
          </cell>
          <cell r="N67">
            <v>0</v>
          </cell>
          <cell r="O67">
            <v>0</v>
          </cell>
          <cell r="P67">
            <v>40000</v>
          </cell>
        </row>
        <row r="68">
          <cell r="C68" t="str">
            <v>LJ63-17348A</v>
          </cell>
          <cell r="D68">
            <v>12000</v>
          </cell>
          <cell r="E68">
            <v>30000</v>
          </cell>
          <cell r="F68">
            <v>30000</v>
          </cell>
          <cell r="G68">
            <v>30000</v>
          </cell>
          <cell r="H68">
            <v>183600</v>
          </cell>
          <cell r="I68">
            <v>39000</v>
          </cell>
          <cell r="J68">
            <v>39000</v>
          </cell>
          <cell r="K68">
            <v>37000</v>
          </cell>
          <cell r="L68">
            <v>33000</v>
          </cell>
          <cell r="M68">
            <v>27000</v>
          </cell>
          <cell r="N68">
            <v>27000</v>
          </cell>
          <cell r="O68">
            <v>27000</v>
          </cell>
          <cell r="P68">
            <v>229000</v>
          </cell>
        </row>
        <row r="69">
          <cell r="C69" t="str">
            <v>LJ63-17451A</v>
          </cell>
          <cell r="D69">
            <v>0</v>
          </cell>
          <cell r="E69">
            <v>0</v>
          </cell>
          <cell r="F69">
            <v>12000</v>
          </cell>
          <cell r="G69">
            <v>12000</v>
          </cell>
          <cell r="H69">
            <v>36000</v>
          </cell>
          <cell r="I69">
            <v>12000</v>
          </cell>
          <cell r="J69">
            <v>12000</v>
          </cell>
          <cell r="K69">
            <v>12000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36000</v>
          </cell>
        </row>
        <row r="70">
          <cell r="C70" t="str">
            <v>LJ63-17304A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</row>
        <row r="71">
          <cell r="C71" t="str">
            <v>LJ63-17310A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</row>
        <row r="72">
          <cell r="C72" t="str">
            <v>LJ63-17315A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</row>
        <row r="73">
          <cell r="C73" t="str">
            <v>LJ63-17347A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</row>
        <row r="74">
          <cell r="C74" t="str">
            <v>LJ63-17433A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</row>
        <row r="75">
          <cell r="C75" t="str">
            <v>LJ63-17830A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</row>
        <row r="76">
          <cell r="C76" t="str">
            <v>LJ63-18021A</v>
          </cell>
          <cell r="D76">
            <v>10000</v>
          </cell>
          <cell r="E76">
            <v>6000</v>
          </cell>
          <cell r="F76">
            <v>14000</v>
          </cell>
          <cell r="G76">
            <v>14000</v>
          </cell>
          <cell r="H76">
            <v>54500</v>
          </cell>
          <cell r="I76">
            <v>14000</v>
          </cell>
          <cell r="J76">
            <v>14000</v>
          </cell>
          <cell r="K76">
            <v>14000</v>
          </cell>
          <cell r="L76">
            <v>10500</v>
          </cell>
          <cell r="M76">
            <v>14000</v>
          </cell>
          <cell r="N76">
            <v>10500</v>
          </cell>
          <cell r="O76">
            <v>14000</v>
          </cell>
          <cell r="P76">
            <v>91000</v>
          </cell>
        </row>
        <row r="77">
          <cell r="C77" t="str">
            <v>LJ63-18013A</v>
          </cell>
          <cell r="D77">
            <v>0</v>
          </cell>
          <cell r="E77">
            <v>10500</v>
          </cell>
          <cell r="F77">
            <v>14000</v>
          </cell>
          <cell r="G77">
            <v>14000</v>
          </cell>
          <cell r="H77">
            <v>70000</v>
          </cell>
          <cell r="I77">
            <v>14000</v>
          </cell>
          <cell r="J77">
            <v>10500</v>
          </cell>
          <cell r="K77">
            <v>14000</v>
          </cell>
          <cell r="L77">
            <v>10500</v>
          </cell>
          <cell r="M77">
            <v>14000</v>
          </cell>
          <cell r="N77">
            <v>10500</v>
          </cell>
          <cell r="O77">
            <v>14000</v>
          </cell>
          <cell r="P77">
            <v>87500</v>
          </cell>
        </row>
        <row r="78">
          <cell r="C78" t="str">
            <v>LJ63-18020A</v>
          </cell>
          <cell r="D78">
            <v>9000</v>
          </cell>
          <cell r="E78">
            <v>15000</v>
          </cell>
          <cell r="F78">
            <v>15000</v>
          </cell>
          <cell r="G78">
            <v>15000</v>
          </cell>
          <cell r="H78">
            <v>75000</v>
          </cell>
          <cell r="I78">
            <v>12000</v>
          </cell>
          <cell r="J78">
            <v>15000</v>
          </cell>
          <cell r="K78">
            <v>15000</v>
          </cell>
          <cell r="L78">
            <v>15000</v>
          </cell>
          <cell r="M78">
            <v>15000</v>
          </cell>
          <cell r="N78">
            <v>15000</v>
          </cell>
          <cell r="O78">
            <v>15000</v>
          </cell>
          <cell r="P78">
            <v>102000</v>
          </cell>
        </row>
        <row r="79">
          <cell r="C79" t="str">
            <v>LJ63-18022A</v>
          </cell>
          <cell r="D79">
            <v>0</v>
          </cell>
          <cell r="E79">
            <v>12000</v>
          </cell>
          <cell r="F79">
            <v>12000</v>
          </cell>
          <cell r="G79">
            <v>12000</v>
          </cell>
          <cell r="H79">
            <v>60000</v>
          </cell>
          <cell r="I79">
            <v>12000</v>
          </cell>
          <cell r="J79">
            <v>12000</v>
          </cell>
          <cell r="K79">
            <v>12000</v>
          </cell>
          <cell r="L79">
            <v>12000</v>
          </cell>
          <cell r="M79">
            <v>12000</v>
          </cell>
          <cell r="N79">
            <v>12000</v>
          </cell>
          <cell r="O79">
            <v>12000</v>
          </cell>
          <cell r="P79">
            <v>84000</v>
          </cell>
        </row>
        <row r="80">
          <cell r="C80" t="str">
            <v>LJ63-18648A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</row>
        <row r="81">
          <cell r="C81" t="str">
            <v>LJ63-18644A</v>
          </cell>
          <cell r="D81">
            <v>9000</v>
          </cell>
          <cell r="E81">
            <v>9000</v>
          </cell>
          <cell r="F81">
            <v>15000</v>
          </cell>
          <cell r="G81">
            <v>15000</v>
          </cell>
          <cell r="H81">
            <v>69000</v>
          </cell>
          <cell r="I81">
            <v>15000</v>
          </cell>
          <cell r="J81">
            <v>15000</v>
          </cell>
          <cell r="K81">
            <v>15000</v>
          </cell>
          <cell r="L81">
            <v>15000</v>
          </cell>
          <cell r="M81">
            <v>15000</v>
          </cell>
          <cell r="N81">
            <v>15000</v>
          </cell>
          <cell r="O81">
            <v>15000</v>
          </cell>
          <cell r="P81">
            <v>105000</v>
          </cell>
        </row>
        <row r="82">
          <cell r="C82" t="str">
            <v>LJ63-18631A</v>
          </cell>
          <cell r="D82">
            <v>0</v>
          </cell>
          <cell r="E82">
            <v>0</v>
          </cell>
          <cell r="F82">
            <v>12000</v>
          </cell>
          <cell r="G82">
            <v>37000</v>
          </cell>
          <cell r="H82">
            <v>79375</v>
          </cell>
          <cell r="I82">
            <v>32000</v>
          </cell>
          <cell r="J82">
            <v>32000</v>
          </cell>
          <cell r="K82">
            <v>32000</v>
          </cell>
          <cell r="L82">
            <v>32000</v>
          </cell>
          <cell r="M82">
            <v>32000</v>
          </cell>
          <cell r="N82">
            <v>32000</v>
          </cell>
          <cell r="O82">
            <v>32000</v>
          </cell>
          <cell r="P82">
            <v>224000</v>
          </cell>
        </row>
        <row r="83">
          <cell r="C83" t="str">
            <v>LJ63-17642A</v>
          </cell>
          <cell r="D83">
            <v>0</v>
          </cell>
          <cell r="E83">
            <v>6000</v>
          </cell>
          <cell r="F83">
            <v>6000</v>
          </cell>
          <cell r="G83">
            <v>6000</v>
          </cell>
          <cell r="H83">
            <v>54000</v>
          </cell>
          <cell r="I83">
            <v>15000</v>
          </cell>
          <cell r="J83">
            <v>15000</v>
          </cell>
          <cell r="K83">
            <v>15000</v>
          </cell>
          <cell r="L83">
            <v>15000</v>
          </cell>
          <cell r="M83">
            <v>15000</v>
          </cell>
          <cell r="N83">
            <v>15000</v>
          </cell>
          <cell r="O83">
            <v>15000</v>
          </cell>
          <cell r="P83">
            <v>105000</v>
          </cell>
        </row>
        <row r="84">
          <cell r="C84" t="str">
            <v>LJ63-18648B</v>
          </cell>
          <cell r="D84">
            <v>0</v>
          </cell>
          <cell r="E84">
            <v>0</v>
          </cell>
          <cell r="F84">
            <v>10000</v>
          </cell>
          <cell r="G84">
            <v>10000</v>
          </cell>
          <cell r="H84">
            <v>25400</v>
          </cell>
          <cell r="I84">
            <v>5000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5000</v>
          </cell>
        </row>
        <row r="85">
          <cell r="C85" t="str">
            <v>LJ63-18649A</v>
          </cell>
          <cell r="D85">
            <v>6000</v>
          </cell>
          <cell r="E85">
            <v>6000</v>
          </cell>
          <cell r="F85">
            <v>6000</v>
          </cell>
          <cell r="G85">
            <v>15000</v>
          </cell>
          <cell r="H85">
            <v>48000</v>
          </cell>
          <cell r="I85">
            <v>15000</v>
          </cell>
          <cell r="J85">
            <v>15000</v>
          </cell>
          <cell r="K85">
            <v>15000</v>
          </cell>
          <cell r="L85">
            <v>15000</v>
          </cell>
          <cell r="M85">
            <v>15000</v>
          </cell>
          <cell r="N85">
            <v>15000</v>
          </cell>
          <cell r="O85">
            <v>15000</v>
          </cell>
          <cell r="P85">
            <v>105000</v>
          </cell>
        </row>
        <row r="86">
          <cell r="C86" t="str">
            <v>LJ63-15776B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</row>
        <row r="87">
          <cell r="C87" t="str">
            <v>LJ63-19078A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</row>
        <row r="88">
          <cell r="C88" t="str">
            <v>LJ63-18946A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8000</v>
          </cell>
          <cell r="J88">
            <v>8000</v>
          </cell>
          <cell r="K88">
            <v>8000</v>
          </cell>
          <cell r="L88">
            <v>8000</v>
          </cell>
          <cell r="M88">
            <v>7000</v>
          </cell>
          <cell r="N88">
            <v>16000</v>
          </cell>
          <cell r="O88">
            <v>8000</v>
          </cell>
          <cell r="P88">
            <v>63000</v>
          </cell>
        </row>
        <row r="89">
          <cell r="C89" t="str">
            <v>LJ63-18947A</v>
          </cell>
          <cell r="D89">
            <v>3000</v>
          </cell>
          <cell r="E89">
            <v>0</v>
          </cell>
          <cell r="F89">
            <v>0</v>
          </cell>
          <cell r="G89">
            <v>0</v>
          </cell>
          <cell r="H89">
            <v>3000</v>
          </cell>
          <cell r="I89">
            <v>9000</v>
          </cell>
          <cell r="J89">
            <v>9000</v>
          </cell>
          <cell r="K89">
            <v>9000</v>
          </cell>
          <cell r="L89">
            <v>9000</v>
          </cell>
          <cell r="M89">
            <v>9000</v>
          </cell>
          <cell r="N89">
            <v>9000</v>
          </cell>
          <cell r="O89">
            <v>6000</v>
          </cell>
          <cell r="P89">
            <v>60000</v>
          </cell>
        </row>
        <row r="90">
          <cell r="C90" t="str">
            <v>LJ63-18948A</v>
          </cell>
          <cell r="D90">
            <v>3500</v>
          </cell>
          <cell r="E90">
            <v>0</v>
          </cell>
          <cell r="F90">
            <v>0</v>
          </cell>
          <cell r="G90">
            <v>7000</v>
          </cell>
          <cell r="H90">
            <v>10500</v>
          </cell>
          <cell r="I90">
            <v>10500</v>
          </cell>
          <cell r="J90">
            <v>7000</v>
          </cell>
          <cell r="K90">
            <v>10500</v>
          </cell>
          <cell r="L90">
            <v>7000</v>
          </cell>
          <cell r="M90">
            <v>17500</v>
          </cell>
          <cell r="N90">
            <v>10500</v>
          </cell>
          <cell r="O90">
            <v>3500</v>
          </cell>
          <cell r="P90">
            <v>66500</v>
          </cell>
        </row>
        <row r="91">
          <cell r="C91" t="str">
            <v>LJ63-18950A</v>
          </cell>
          <cell r="D91">
            <v>0</v>
          </cell>
          <cell r="E91">
            <v>0</v>
          </cell>
          <cell r="F91">
            <v>0</v>
          </cell>
          <cell r="G91">
            <v>2000</v>
          </cell>
          <cell r="H91">
            <v>2000</v>
          </cell>
          <cell r="I91">
            <v>8000</v>
          </cell>
          <cell r="J91">
            <v>2000</v>
          </cell>
          <cell r="K91">
            <v>8000</v>
          </cell>
          <cell r="L91">
            <v>8000</v>
          </cell>
          <cell r="M91">
            <v>8000</v>
          </cell>
          <cell r="N91">
            <v>8000</v>
          </cell>
          <cell r="O91">
            <v>8000</v>
          </cell>
          <cell r="P91">
            <v>50000</v>
          </cell>
        </row>
        <row r="92">
          <cell r="C92" t="str">
            <v>LJ63-18951A</v>
          </cell>
          <cell r="D92">
            <v>0</v>
          </cell>
          <cell r="E92">
            <v>9000</v>
          </cell>
          <cell r="F92">
            <v>9000</v>
          </cell>
          <cell r="G92">
            <v>9000</v>
          </cell>
          <cell r="H92">
            <v>30000</v>
          </cell>
          <cell r="I92">
            <v>9000</v>
          </cell>
          <cell r="J92">
            <v>9000</v>
          </cell>
          <cell r="K92">
            <v>9000</v>
          </cell>
          <cell r="L92">
            <v>9000</v>
          </cell>
          <cell r="M92">
            <v>9000</v>
          </cell>
          <cell r="N92">
            <v>9000</v>
          </cell>
          <cell r="O92">
            <v>9000</v>
          </cell>
          <cell r="P92">
            <v>63000</v>
          </cell>
        </row>
        <row r="93">
          <cell r="C93" t="str">
            <v>LJ63-17602A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</row>
        <row r="94">
          <cell r="C94" t="str">
            <v>LJ63-17609A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</row>
        <row r="95">
          <cell r="C95" t="str">
            <v>LJ63-17617A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3500</v>
          </cell>
          <cell r="K95">
            <v>0</v>
          </cell>
          <cell r="L95">
            <v>7000</v>
          </cell>
          <cell r="M95">
            <v>0</v>
          </cell>
          <cell r="N95">
            <v>7000</v>
          </cell>
          <cell r="O95">
            <v>10500</v>
          </cell>
          <cell r="P95">
            <v>28000</v>
          </cell>
        </row>
        <row r="96">
          <cell r="C96" t="str">
            <v>LJ63-17630A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</row>
        <row r="97">
          <cell r="C97" t="str">
            <v>LJ63-17631A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</row>
        <row r="98">
          <cell r="C98" t="str">
            <v>LJ63-17616A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</row>
        <row r="99">
          <cell r="C99" t="str">
            <v>LJ63-18531A</v>
          </cell>
          <cell r="D99">
            <v>24500</v>
          </cell>
          <cell r="E99">
            <v>35000</v>
          </cell>
          <cell r="F99">
            <v>35000</v>
          </cell>
          <cell r="G99">
            <v>35000</v>
          </cell>
          <cell r="H99">
            <v>199500</v>
          </cell>
          <cell r="I99">
            <v>38500</v>
          </cell>
          <cell r="J99">
            <v>38500</v>
          </cell>
          <cell r="K99">
            <v>38500</v>
          </cell>
          <cell r="L99">
            <v>38500</v>
          </cell>
          <cell r="M99">
            <v>38500</v>
          </cell>
          <cell r="N99">
            <v>38500</v>
          </cell>
          <cell r="O99">
            <v>38500</v>
          </cell>
          <cell r="P99">
            <v>269500</v>
          </cell>
        </row>
        <row r="100">
          <cell r="C100" t="str">
            <v>LJ63-18964A</v>
          </cell>
          <cell r="D100">
            <v>0</v>
          </cell>
          <cell r="E100">
            <v>18000</v>
          </cell>
          <cell r="F100">
            <v>18000</v>
          </cell>
          <cell r="G100">
            <v>18000</v>
          </cell>
          <cell r="H100">
            <v>81000</v>
          </cell>
          <cell r="I100">
            <v>24000</v>
          </cell>
          <cell r="J100">
            <v>24000</v>
          </cell>
          <cell r="K100">
            <v>24000</v>
          </cell>
          <cell r="L100">
            <v>24000</v>
          </cell>
          <cell r="M100">
            <v>24000</v>
          </cell>
          <cell r="N100">
            <v>24000</v>
          </cell>
          <cell r="O100">
            <v>24000</v>
          </cell>
          <cell r="P100">
            <v>168000</v>
          </cell>
        </row>
        <row r="101">
          <cell r="C101" t="str">
            <v>LJ63-18607A</v>
          </cell>
          <cell r="D101">
            <v>24000</v>
          </cell>
          <cell r="E101">
            <v>36000</v>
          </cell>
          <cell r="F101">
            <v>48000</v>
          </cell>
          <cell r="G101">
            <v>48000</v>
          </cell>
          <cell r="H101">
            <v>228000</v>
          </cell>
          <cell r="I101">
            <v>48000</v>
          </cell>
          <cell r="J101">
            <v>48000</v>
          </cell>
          <cell r="K101">
            <v>48000</v>
          </cell>
          <cell r="L101">
            <v>48000</v>
          </cell>
          <cell r="M101">
            <v>48000</v>
          </cell>
          <cell r="N101">
            <v>48000</v>
          </cell>
          <cell r="O101">
            <v>48000</v>
          </cell>
          <cell r="P101">
            <v>336000</v>
          </cell>
        </row>
        <row r="102">
          <cell r="C102" t="str">
            <v>LJ63-18525A</v>
          </cell>
          <cell r="D102">
            <v>18000</v>
          </cell>
          <cell r="E102">
            <v>18000</v>
          </cell>
          <cell r="F102">
            <v>18000</v>
          </cell>
          <cell r="G102">
            <v>18000</v>
          </cell>
          <cell r="H102">
            <v>90000</v>
          </cell>
          <cell r="I102">
            <v>24000</v>
          </cell>
          <cell r="J102">
            <v>24000</v>
          </cell>
          <cell r="K102">
            <v>24000</v>
          </cell>
          <cell r="L102">
            <v>24000</v>
          </cell>
          <cell r="M102">
            <v>24000</v>
          </cell>
          <cell r="N102">
            <v>24000</v>
          </cell>
          <cell r="O102">
            <v>24000</v>
          </cell>
          <cell r="P102">
            <v>168000</v>
          </cell>
        </row>
        <row r="103">
          <cell r="C103" t="str">
            <v>LJ63-18690A</v>
          </cell>
          <cell r="D103">
            <v>24000</v>
          </cell>
          <cell r="E103">
            <v>51000</v>
          </cell>
          <cell r="F103">
            <v>35500</v>
          </cell>
          <cell r="G103">
            <v>35500</v>
          </cell>
          <cell r="H103">
            <v>183875</v>
          </cell>
          <cell r="I103">
            <v>38000</v>
          </cell>
          <cell r="J103">
            <v>38000</v>
          </cell>
          <cell r="K103">
            <v>38000</v>
          </cell>
          <cell r="L103">
            <v>38000</v>
          </cell>
          <cell r="M103">
            <v>38000</v>
          </cell>
          <cell r="N103">
            <v>38000</v>
          </cell>
          <cell r="O103">
            <v>38000</v>
          </cell>
          <cell r="P103">
            <v>266000</v>
          </cell>
        </row>
        <row r="104">
          <cell r="C104" t="str">
            <v>LJ63-19074A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</row>
        <row r="105">
          <cell r="C105" t="str">
            <v>LJ63-19077A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</row>
        <row r="106">
          <cell r="C106" t="str">
            <v>LJ63-18933A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</row>
        <row r="107">
          <cell r="C107" t="str">
            <v>LJ63-19076B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</row>
        <row r="108">
          <cell r="C108" t="str">
            <v>LJ63-19285A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</row>
        <row r="109">
          <cell r="C109" t="str">
            <v>LJ63-19285B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</row>
        <row r="110">
          <cell r="C110" t="str">
            <v>LJ63-19391A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</row>
        <row r="111">
          <cell r="C111" t="str">
            <v>LJ63-19384A</v>
          </cell>
          <cell r="D111">
            <v>0</v>
          </cell>
          <cell r="E111">
            <v>0</v>
          </cell>
          <cell r="F111">
            <v>21000</v>
          </cell>
          <cell r="G111">
            <v>21000</v>
          </cell>
          <cell r="H111">
            <v>52500</v>
          </cell>
          <cell r="I111">
            <v>10500</v>
          </cell>
          <cell r="J111">
            <v>10500</v>
          </cell>
          <cell r="K111">
            <v>10500</v>
          </cell>
          <cell r="L111">
            <v>10500</v>
          </cell>
          <cell r="M111">
            <v>10500</v>
          </cell>
          <cell r="N111">
            <v>10500</v>
          </cell>
          <cell r="O111">
            <v>0</v>
          </cell>
          <cell r="P111">
            <v>63000</v>
          </cell>
        </row>
        <row r="112">
          <cell r="C112" t="str">
            <v>LJ63-19383A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</row>
        <row r="113">
          <cell r="C113" t="str">
            <v>LJ63-19381A</v>
          </cell>
          <cell r="D113">
            <v>0</v>
          </cell>
          <cell r="E113">
            <v>0</v>
          </cell>
          <cell r="F113">
            <v>0</v>
          </cell>
          <cell r="G113">
            <v>9000</v>
          </cell>
          <cell r="H113">
            <v>9000</v>
          </cell>
          <cell r="I113">
            <v>9000</v>
          </cell>
          <cell r="J113">
            <v>9000</v>
          </cell>
          <cell r="K113">
            <v>9000</v>
          </cell>
          <cell r="L113">
            <v>9000</v>
          </cell>
          <cell r="M113">
            <v>7000</v>
          </cell>
          <cell r="N113">
            <v>9000</v>
          </cell>
          <cell r="O113">
            <v>7000</v>
          </cell>
          <cell r="P113">
            <v>59000</v>
          </cell>
        </row>
        <row r="114">
          <cell r="C114" t="str">
            <v>LJ63-19510A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6000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</row>
        <row r="115">
          <cell r="C115" t="str">
            <v>LJ63-19385A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</row>
        <row r="116">
          <cell r="C116" t="str">
            <v>LJ63-19387A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</row>
        <row r="117">
          <cell r="C117" t="str">
            <v>LJ63-19511A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</row>
        <row r="118">
          <cell r="C118" t="str">
            <v>LJ63-18632A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</row>
        <row r="119">
          <cell r="C119" t="str">
            <v>LJ63-18638A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</row>
        <row r="120">
          <cell r="C120" t="str">
            <v>LJ63-18905B</v>
          </cell>
          <cell r="D120">
            <v>12000</v>
          </cell>
          <cell r="E120">
            <v>24000</v>
          </cell>
          <cell r="F120">
            <v>24000</v>
          </cell>
          <cell r="G120">
            <v>24000</v>
          </cell>
          <cell r="H120">
            <v>111600</v>
          </cell>
          <cell r="I120">
            <v>36000</v>
          </cell>
          <cell r="J120">
            <v>36000</v>
          </cell>
          <cell r="K120">
            <v>36000</v>
          </cell>
          <cell r="L120">
            <v>36000</v>
          </cell>
          <cell r="M120">
            <v>36000</v>
          </cell>
          <cell r="N120">
            <v>36000</v>
          </cell>
          <cell r="O120">
            <v>36000</v>
          </cell>
          <cell r="P120">
            <v>252000</v>
          </cell>
        </row>
        <row r="121">
          <cell r="C121" t="str">
            <v>LJ63-19385B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</row>
        <row r="122">
          <cell r="C122" t="str">
            <v>LJ63-19617A</v>
          </cell>
          <cell r="D122">
            <v>0</v>
          </cell>
          <cell r="E122">
            <v>12000</v>
          </cell>
          <cell r="F122">
            <v>12000</v>
          </cell>
          <cell r="G122">
            <v>12000</v>
          </cell>
          <cell r="H122">
            <v>60000</v>
          </cell>
          <cell r="I122">
            <v>12000</v>
          </cell>
          <cell r="J122">
            <v>12000</v>
          </cell>
          <cell r="K122">
            <v>12000</v>
          </cell>
          <cell r="L122">
            <v>6000</v>
          </cell>
          <cell r="M122">
            <v>0</v>
          </cell>
          <cell r="N122">
            <v>0</v>
          </cell>
          <cell r="O122">
            <v>0</v>
          </cell>
          <cell r="P122">
            <v>42000</v>
          </cell>
        </row>
        <row r="123">
          <cell r="C123" t="str">
            <v>LJ63-19692A</v>
          </cell>
          <cell r="D123">
            <v>0</v>
          </cell>
          <cell r="E123">
            <v>0</v>
          </cell>
          <cell r="F123">
            <v>0</v>
          </cell>
          <cell r="G123">
            <v>9000</v>
          </cell>
          <cell r="H123">
            <v>9000</v>
          </cell>
          <cell r="I123">
            <v>9000</v>
          </cell>
          <cell r="J123">
            <v>9000</v>
          </cell>
          <cell r="K123">
            <v>9000</v>
          </cell>
          <cell r="L123">
            <v>9000</v>
          </cell>
          <cell r="M123">
            <v>2000</v>
          </cell>
          <cell r="N123">
            <v>9000</v>
          </cell>
          <cell r="O123">
            <v>9000</v>
          </cell>
          <cell r="P123">
            <v>56000</v>
          </cell>
        </row>
        <row r="124">
          <cell r="C124" t="str">
            <v>LJ63-19694A</v>
          </cell>
          <cell r="D124">
            <v>0</v>
          </cell>
          <cell r="E124">
            <v>0</v>
          </cell>
          <cell r="F124">
            <v>0</v>
          </cell>
          <cell r="G124">
            <v>9000</v>
          </cell>
          <cell r="H124">
            <v>9000</v>
          </cell>
          <cell r="I124">
            <v>9000</v>
          </cell>
          <cell r="J124">
            <v>9000</v>
          </cell>
          <cell r="K124">
            <v>9000</v>
          </cell>
          <cell r="L124">
            <v>9000</v>
          </cell>
          <cell r="M124">
            <v>6000</v>
          </cell>
          <cell r="N124">
            <v>9000</v>
          </cell>
          <cell r="O124">
            <v>9000</v>
          </cell>
          <cell r="P124">
            <v>60000</v>
          </cell>
        </row>
        <row r="125">
          <cell r="C125" t="str">
            <v>LJ63-19615A</v>
          </cell>
          <cell r="D125">
            <v>0</v>
          </cell>
          <cell r="E125">
            <v>0</v>
          </cell>
          <cell r="F125">
            <v>0</v>
          </cell>
          <cell r="G125">
            <v>8000</v>
          </cell>
          <cell r="H125">
            <v>8000</v>
          </cell>
          <cell r="I125">
            <v>8000</v>
          </cell>
          <cell r="J125">
            <v>8000</v>
          </cell>
          <cell r="K125">
            <v>8000</v>
          </cell>
          <cell r="L125">
            <v>8000</v>
          </cell>
          <cell r="M125">
            <v>8000</v>
          </cell>
          <cell r="N125">
            <v>8000</v>
          </cell>
          <cell r="O125">
            <v>4700</v>
          </cell>
          <cell r="P125">
            <v>52700</v>
          </cell>
        </row>
        <row r="126">
          <cell r="C126" t="str">
            <v>LJ63-19616A</v>
          </cell>
          <cell r="D126">
            <v>0</v>
          </cell>
          <cell r="E126">
            <v>0</v>
          </cell>
          <cell r="F126">
            <v>0</v>
          </cell>
          <cell r="G126">
            <v>9000</v>
          </cell>
          <cell r="H126">
            <v>9000</v>
          </cell>
          <cell r="I126">
            <v>9000</v>
          </cell>
          <cell r="J126">
            <v>9000</v>
          </cell>
          <cell r="K126">
            <v>9000</v>
          </cell>
          <cell r="L126">
            <v>9000</v>
          </cell>
          <cell r="M126">
            <v>9000</v>
          </cell>
          <cell r="N126">
            <v>9000</v>
          </cell>
          <cell r="O126">
            <v>3000</v>
          </cell>
          <cell r="P126">
            <v>57000</v>
          </cell>
        </row>
        <row r="127">
          <cell r="C127" t="str">
            <v>LJ63-19618A</v>
          </cell>
          <cell r="D127">
            <v>0</v>
          </cell>
          <cell r="E127">
            <v>0</v>
          </cell>
          <cell r="F127">
            <v>0</v>
          </cell>
          <cell r="G127">
            <v>9000</v>
          </cell>
          <cell r="H127">
            <v>9000</v>
          </cell>
          <cell r="I127">
            <v>9000</v>
          </cell>
          <cell r="J127">
            <v>9000</v>
          </cell>
          <cell r="K127">
            <v>9000</v>
          </cell>
          <cell r="L127">
            <v>9000</v>
          </cell>
          <cell r="M127">
            <v>9000</v>
          </cell>
          <cell r="N127">
            <v>5800</v>
          </cell>
          <cell r="O127">
            <v>0</v>
          </cell>
          <cell r="P127">
            <v>50800</v>
          </cell>
        </row>
        <row r="128">
          <cell r="C128" t="str">
            <v>LJ63-18905E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</row>
        <row r="129">
          <cell r="C129" t="str">
            <v>LJ63-18609A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</row>
      </sheetData>
      <sheetData sheetId="184"/>
      <sheetData sheetId="185">
        <row r="1">
          <cell r="D1">
            <v>44085</v>
          </cell>
          <cell r="E1">
            <v>44086</v>
          </cell>
          <cell r="F1">
            <v>44087</v>
          </cell>
          <cell r="G1" t="str">
            <v>w37</v>
          </cell>
          <cell r="H1">
            <v>44088</v>
          </cell>
          <cell r="I1">
            <v>44089</v>
          </cell>
          <cell r="J1">
            <v>44090</v>
          </cell>
          <cell r="K1">
            <v>44091</v>
          </cell>
          <cell r="L1">
            <v>44092</v>
          </cell>
          <cell r="M1">
            <v>44093</v>
          </cell>
          <cell r="N1">
            <v>44094</v>
          </cell>
          <cell r="O1" t="str">
            <v>w38</v>
          </cell>
          <cell r="P1" t="str">
            <v>w39</v>
          </cell>
          <cell r="Q1" t="str">
            <v>w40</v>
          </cell>
        </row>
        <row r="2">
          <cell r="C2" t="str">
            <v>LJ63-16462B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  <cell r="O2">
            <v>0</v>
          </cell>
          <cell r="P2">
            <v>0</v>
          </cell>
          <cell r="Q2">
            <v>0</v>
          </cell>
        </row>
        <row r="3">
          <cell r="C3" t="str">
            <v>LJ63-16467B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</row>
        <row r="4">
          <cell r="C4" t="str">
            <v>LJ63-16500B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</row>
        <row r="5">
          <cell r="C5" t="str">
            <v>LJ63-16507A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</row>
        <row r="6">
          <cell r="C6" t="str">
            <v>LJ63-16465A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</row>
        <row r="7">
          <cell r="C7" t="str">
            <v>LJ63-16465B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</row>
        <row r="8">
          <cell r="C8" t="str">
            <v>LJ63-16462C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</row>
        <row r="9">
          <cell r="C9" t="str">
            <v>LJ63-16395B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5250</v>
          </cell>
          <cell r="L9">
            <v>10500</v>
          </cell>
          <cell r="M9">
            <v>10500</v>
          </cell>
          <cell r="N9">
            <v>0</v>
          </cell>
          <cell r="O9">
            <v>26250</v>
          </cell>
          <cell r="P9">
            <v>34125</v>
          </cell>
          <cell r="Q9">
            <v>0</v>
          </cell>
        </row>
        <row r="10">
          <cell r="C10" t="str">
            <v>LJ63-16215A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</row>
        <row r="11">
          <cell r="C11" t="str">
            <v>LJ63-16232A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</row>
        <row r="12">
          <cell r="C12" t="str">
            <v>LJ63-16300A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9000</v>
          </cell>
          <cell r="N12">
            <v>12000</v>
          </cell>
          <cell r="O12">
            <v>21000</v>
          </cell>
          <cell r="P12">
            <v>0</v>
          </cell>
          <cell r="Q12">
            <v>0</v>
          </cell>
        </row>
        <row r="13">
          <cell r="C13" t="str">
            <v>LJ63-16334A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</row>
        <row r="14">
          <cell r="C14" t="str">
            <v>LJ63-16344B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500</v>
          </cell>
          <cell r="O14">
            <v>500</v>
          </cell>
          <cell r="P14">
            <v>18000</v>
          </cell>
          <cell r="Q14">
            <v>0</v>
          </cell>
        </row>
        <row r="15">
          <cell r="C15" t="str">
            <v>LJ63-16317B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18900</v>
          </cell>
          <cell r="M15">
            <v>0</v>
          </cell>
          <cell r="N15">
            <v>0</v>
          </cell>
          <cell r="O15">
            <v>18900</v>
          </cell>
          <cell r="P15">
            <v>0</v>
          </cell>
          <cell r="Q15">
            <v>0</v>
          </cell>
        </row>
        <row r="16">
          <cell r="C16" t="str">
            <v>LJ63-15999A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</row>
        <row r="17">
          <cell r="C17" t="str">
            <v>LJ63-16071A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</row>
        <row r="18">
          <cell r="C18" t="str">
            <v>LJ63-16157A</v>
          </cell>
          <cell r="D18">
            <v>0</v>
          </cell>
          <cell r="E18">
            <v>6000</v>
          </cell>
          <cell r="F18">
            <v>0</v>
          </cell>
          <cell r="G18">
            <v>24000</v>
          </cell>
          <cell r="H18">
            <v>6000</v>
          </cell>
          <cell r="I18">
            <v>6000</v>
          </cell>
          <cell r="J18">
            <v>6000</v>
          </cell>
          <cell r="K18">
            <v>6000</v>
          </cell>
          <cell r="L18">
            <v>6000</v>
          </cell>
          <cell r="M18">
            <v>6000</v>
          </cell>
          <cell r="N18">
            <v>6000</v>
          </cell>
          <cell r="O18">
            <v>42000</v>
          </cell>
          <cell r="P18">
            <v>42000</v>
          </cell>
          <cell r="Q18">
            <v>42000</v>
          </cell>
        </row>
        <row r="19">
          <cell r="C19" t="str">
            <v>LJ63-16183A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</row>
        <row r="20">
          <cell r="C20" t="str">
            <v>LJ63-15095A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</row>
        <row r="21">
          <cell r="C21" t="str">
            <v>LJ63-15645A</v>
          </cell>
          <cell r="D21">
            <v>0</v>
          </cell>
          <cell r="E21">
            <v>0</v>
          </cell>
          <cell r="F21">
            <v>6000</v>
          </cell>
          <cell r="G21">
            <v>30000</v>
          </cell>
          <cell r="H21">
            <v>6000</v>
          </cell>
          <cell r="I21">
            <v>6000</v>
          </cell>
          <cell r="J21">
            <v>6000</v>
          </cell>
          <cell r="K21">
            <v>6000</v>
          </cell>
          <cell r="L21">
            <v>6000</v>
          </cell>
          <cell r="M21">
            <v>6000</v>
          </cell>
          <cell r="N21">
            <v>6000</v>
          </cell>
          <cell r="O21">
            <v>42000</v>
          </cell>
          <cell r="P21">
            <v>6000</v>
          </cell>
          <cell r="Q21">
            <v>0</v>
          </cell>
        </row>
        <row r="22">
          <cell r="C22" t="str">
            <v>LJ63-16354A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</row>
        <row r="23">
          <cell r="C23" t="str">
            <v>LJ63-17016A</v>
          </cell>
          <cell r="D23">
            <v>6750</v>
          </cell>
          <cell r="E23">
            <v>0</v>
          </cell>
          <cell r="F23">
            <v>6750</v>
          </cell>
          <cell r="G23">
            <v>36750</v>
          </cell>
          <cell r="H23">
            <v>6000</v>
          </cell>
          <cell r="I23">
            <v>6000</v>
          </cell>
          <cell r="J23">
            <v>6000</v>
          </cell>
          <cell r="K23">
            <v>6000</v>
          </cell>
          <cell r="L23">
            <v>6000</v>
          </cell>
          <cell r="M23">
            <v>6000</v>
          </cell>
          <cell r="N23">
            <v>6000</v>
          </cell>
          <cell r="O23">
            <v>42000</v>
          </cell>
          <cell r="P23">
            <v>42000</v>
          </cell>
          <cell r="Q23">
            <v>42000</v>
          </cell>
        </row>
        <row r="24">
          <cell r="C24" t="str">
            <v>LJ63-17015A</v>
          </cell>
          <cell r="D24">
            <v>6000</v>
          </cell>
          <cell r="E24">
            <v>0</v>
          </cell>
          <cell r="F24">
            <v>6000</v>
          </cell>
          <cell r="G24">
            <v>27000</v>
          </cell>
          <cell r="H24">
            <v>6000</v>
          </cell>
          <cell r="I24">
            <v>6000</v>
          </cell>
          <cell r="J24">
            <v>6000</v>
          </cell>
          <cell r="K24">
            <v>6000</v>
          </cell>
          <cell r="L24">
            <v>6000</v>
          </cell>
          <cell r="M24">
            <v>6000</v>
          </cell>
          <cell r="N24">
            <v>6000</v>
          </cell>
          <cell r="O24">
            <v>42000</v>
          </cell>
          <cell r="P24">
            <v>9000</v>
          </cell>
          <cell r="Q24">
            <v>0</v>
          </cell>
        </row>
        <row r="25">
          <cell r="C25" t="str">
            <v>LJ63-18142A</v>
          </cell>
          <cell r="D25">
            <v>10000</v>
          </cell>
          <cell r="E25">
            <v>10000</v>
          </cell>
          <cell r="F25">
            <v>12500</v>
          </cell>
          <cell r="G25">
            <v>62500</v>
          </cell>
          <cell r="H25">
            <v>10000</v>
          </cell>
          <cell r="I25">
            <v>10000</v>
          </cell>
          <cell r="J25">
            <v>10000</v>
          </cell>
          <cell r="K25">
            <v>10000</v>
          </cell>
          <cell r="L25">
            <v>10000</v>
          </cell>
          <cell r="M25">
            <v>10000</v>
          </cell>
          <cell r="N25">
            <v>10000</v>
          </cell>
          <cell r="O25">
            <v>70000</v>
          </cell>
          <cell r="P25">
            <v>70000</v>
          </cell>
          <cell r="Q25">
            <v>70000</v>
          </cell>
        </row>
        <row r="26">
          <cell r="C26" t="str">
            <v>LJ63-19111A</v>
          </cell>
          <cell r="D26">
            <v>0</v>
          </cell>
          <cell r="E26">
            <v>11000</v>
          </cell>
          <cell r="F26">
            <v>11000</v>
          </cell>
          <cell r="G26">
            <v>65000</v>
          </cell>
          <cell r="H26">
            <v>10000</v>
          </cell>
          <cell r="I26">
            <v>10000</v>
          </cell>
          <cell r="J26">
            <v>10000</v>
          </cell>
          <cell r="K26">
            <v>10000</v>
          </cell>
          <cell r="L26">
            <v>10000</v>
          </cell>
          <cell r="M26">
            <v>10000</v>
          </cell>
          <cell r="N26">
            <v>10000</v>
          </cell>
          <cell r="O26">
            <v>70000</v>
          </cell>
          <cell r="P26">
            <v>70000</v>
          </cell>
          <cell r="Q26">
            <v>70000</v>
          </cell>
        </row>
        <row r="27">
          <cell r="C27" t="str">
            <v>LJ63-18319A</v>
          </cell>
          <cell r="D27">
            <v>11000</v>
          </cell>
          <cell r="E27">
            <v>11000</v>
          </cell>
          <cell r="F27">
            <v>11000</v>
          </cell>
          <cell r="G27">
            <v>67000</v>
          </cell>
          <cell r="H27">
            <v>10000</v>
          </cell>
          <cell r="I27">
            <v>10000</v>
          </cell>
          <cell r="J27">
            <v>10000</v>
          </cell>
          <cell r="K27">
            <v>10000</v>
          </cell>
          <cell r="L27">
            <v>10000</v>
          </cell>
          <cell r="M27">
            <v>10000</v>
          </cell>
          <cell r="N27">
            <v>10000</v>
          </cell>
          <cell r="O27">
            <v>70000</v>
          </cell>
          <cell r="P27">
            <v>70000</v>
          </cell>
          <cell r="Q27">
            <v>70000</v>
          </cell>
        </row>
        <row r="28">
          <cell r="C28" t="str">
            <v>LJ63-18144A</v>
          </cell>
          <cell r="D28">
            <v>15000</v>
          </cell>
          <cell r="E28">
            <v>20000</v>
          </cell>
          <cell r="F28">
            <v>20000</v>
          </cell>
          <cell r="G28">
            <v>143000</v>
          </cell>
          <cell r="H28">
            <v>20000</v>
          </cell>
          <cell r="I28">
            <v>20000</v>
          </cell>
          <cell r="J28">
            <v>20000</v>
          </cell>
          <cell r="K28">
            <v>20000</v>
          </cell>
          <cell r="L28">
            <v>20000</v>
          </cell>
          <cell r="M28">
            <v>20000</v>
          </cell>
          <cell r="N28">
            <v>20000</v>
          </cell>
          <cell r="O28">
            <v>140000</v>
          </cell>
          <cell r="P28">
            <v>140000</v>
          </cell>
          <cell r="Q28">
            <v>130000</v>
          </cell>
        </row>
        <row r="29">
          <cell r="C29" t="str">
            <v>LJ63-19418A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</row>
        <row r="30">
          <cell r="C30" t="str">
            <v>LJ63-19417A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</row>
        <row r="31">
          <cell r="C31" t="str">
            <v>LJ63-19603A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</row>
        <row r="32">
          <cell r="C32" t="str">
            <v>LJ63-19534A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</row>
        <row r="33">
          <cell r="C33" t="str">
            <v>LJ63-19534B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</row>
        <row r="34">
          <cell r="C34" t="str">
            <v>LJ63-18800A</v>
          </cell>
          <cell r="D34">
            <v>5000</v>
          </cell>
          <cell r="E34">
            <v>5000</v>
          </cell>
          <cell r="F34">
            <v>10000</v>
          </cell>
          <cell r="G34">
            <v>62500</v>
          </cell>
          <cell r="H34">
            <v>10000</v>
          </cell>
          <cell r="I34">
            <v>10000</v>
          </cell>
          <cell r="J34">
            <v>10000</v>
          </cell>
          <cell r="K34">
            <v>10000</v>
          </cell>
          <cell r="L34">
            <v>10000</v>
          </cell>
          <cell r="M34">
            <v>10000</v>
          </cell>
          <cell r="N34">
            <v>10000</v>
          </cell>
          <cell r="O34">
            <v>70000</v>
          </cell>
          <cell r="P34">
            <v>70000</v>
          </cell>
          <cell r="Q34">
            <v>70000</v>
          </cell>
        </row>
        <row r="35">
          <cell r="C35" t="str">
            <v>LJ63-19416A</v>
          </cell>
          <cell r="D35">
            <v>10000</v>
          </cell>
          <cell r="E35">
            <v>0</v>
          </cell>
          <cell r="F35">
            <v>10000</v>
          </cell>
          <cell r="G35">
            <v>62000</v>
          </cell>
          <cell r="H35">
            <v>10000</v>
          </cell>
          <cell r="I35">
            <v>10000</v>
          </cell>
          <cell r="J35">
            <v>10000</v>
          </cell>
          <cell r="K35">
            <v>10000</v>
          </cell>
          <cell r="L35">
            <v>10000</v>
          </cell>
          <cell r="M35">
            <v>10000</v>
          </cell>
          <cell r="N35">
            <v>10000</v>
          </cell>
          <cell r="O35">
            <v>70000</v>
          </cell>
          <cell r="P35">
            <v>70000</v>
          </cell>
          <cell r="Q35">
            <v>70000</v>
          </cell>
        </row>
        <row r="36">
          <cell r="C36" t="str">
            <v>LJ63-18145A</v>
          </cell>
          <cell r="D36">
            <v>0</v>
          </cell>
          <cell r="E36">
            <v>10000</v>
          </cell>
          <cell r="F36">
            <v>10000</v>
          </cell>
          <cell r="G36">
            <v>52500</v>
          </cell>
          <cell r="H36">
            <v>10000</v>
          </cell>
          <cell r="I36">
            <v>10000</v>
          </cell>
          <cell r="J36">
            <v>10000</v>
          </cell>
          <cell r="K36">
            <v>10000</v>
          </cell>
          <cell r="L36">
            <v>10000</v>
          </cell>
          <cell r="M36">
            <v>10000</v>
          </cell>
          <cell r="N36">
            <v>10000</v>
          </cell>
          <cell r="O36">
            <v>70000</v>
          </cell>
          <cell r="P36">
            <v>70000</v>
          </cell>
          <cell r="Q36">
            <v>70000</v>
          </cell>
        </row>
        <row r="37">
          <cell r="C37" t="str">
            <v>LJ63-19112A</v>
          </cell>
          <cell r="D37">
            <v>10000</v>
          </cell>
          <cell r="E37">
            <v>8000</v>
          </cell>
          <cell r="F37">
            <v>8000</v>
          </cell>
          <cell r="G37">
            <v>66000</v>
          </cell>
          <cell r="H37">
            <v>10000</v>
          </cell>
          <cell r="I37">
            <v>10000</v>
          </cell>
          <cell r="J37">
            <v>10000</v>
          </cell>
          <cell r="K37">
            <v>10000</v>
          </cell>
          <cell r="L37">
            <v>10000</v>
          </cell>
          <cell r="M37">
            <v>10000</v>
          </cell>
          <cell r="N37">
            <v>10000</v>
          </cell>
          <cell r="O37">
            <v>70000</v>
          </cell>
          <cell r="P37">
            <v>70000</v>
          </cell>
          <cell r="Q37">
            <v>70000</v>
          </cell>
        </row>
        <row r="38">
          <cell r="C38" t="str">
            <v>LJ63-18318A</v>
          </cell>
          <cell r="D38">
            <v>10000</v>
          </cell>
          <cell r="E38">
            <v>10000</v>
          </cell>
          <cell r="F38">
            <v>10000</v>
          </cell>
          <cell r="G38">
            <v>75000</v>
          </cell>
          <cell r="H38">
            <v>10000</v>
          </cell>
          <cell r="I38">
            <v>10000</v>
          </cell>
          <cell r="J38">
            <v>10000</v>
          </cell>
          <cell r="K38">
            <v>10000</v>
          </cell>
          <cell r="L38">
            <v>10000</v>
          </cell>
          <cell r="M38">
            <v>10000</v>
          </cell>
          <cell r="N38">
            <v>10000</v>
          </cell>
          <cell r="O38">
            <v>70000</v>
          </cell>
          <cell r="P38">
            <v>70000</v>
          </cell>
          <cell r="Q38">
            <v>70000</v>
          </cell>
        </row>
        <row r="39">
          <cell r="C39" t="str">
            <v>LJ63-18798A</v>
          </cell>
          <cell r="D39">
            <v>22500</v>
          </cell>
          <cell r="E39">
            <v>15000</v>
          </cell>
          <cell r="F39">
            <v>20000</v>
          </cell>
          <cell r="G39">
            <v>132500</v>
          </cell>
          <cell r="H39">
            <v>20000</v>
          </cell>
          <cell r="I39">
            <v>20000</v>
          </cell>
          <cell r="J39">
            <v>20000</v>
          </cell>
          <cell r="K39">
            <v>20000</v>
          </cell>
          <cell r="L39">
            <v>20000</v>
          </cell>
          <cell r="M39">
            <v>20000</v>
          </cell>
          <cell r="N39">
            <v>20000</v>
          </cell>
          <cell r="O39">
            <v>140000</v>
          </cell>
          <cell r="P39">
            <v>154000</v>
          </cell>
          <cell r="Q39">
            <v>154000</v>
          </cell>
        </row>
        <row r="40">
          <cell r="C40" t="str">
            <v>LJ63-19412A</v>
          </cell>
          <cell r="D40">
            <v>10000</v>
          </cell>
          <cell r="E40">
            <v>10000</v>
          </cell>
          <cell r="F40">
            <v>10000</v>
          </cell>
          <cell r="G40">
            <v>75000</v>
          </cell>
          <cell r="H40">
            <v>10000</v>
          </cell>
          <cell r="I40">
            <v>10000</v>
          </cell>
          <cell r="J40">
            <v>10000</v>
          </cell>
          <cell r="K40">
            <v>10000</v>
          </cell>
          <cell r="L40">
            <v>10000</v>
          </cell>
          <cell r="M40">
            <v>10000</v>
          </cell>
          <cell r="N40">
            <v>10000</v>
          </cell>
          <cell r="O40">
            <v>70000</v>
          </cell>
          <cell r="P40">
            <v>70000</v>
          </cell>
          <cell r="Q40">
            <v>50000</v>
          </cell>
        </row>
        <row r="41">
          <cell r="C41" t="str">
            <v>LJ63-19411A</v>
          </cell>
          <cell r="D41">
            <v>11000</v>
          </cell>
          <cell r="E41">
            <v>10000</v>
          </cell>
          <cell r="F41">
            <v>10000</v>
          </cell>
          <cell r="G41">
            <v>68000</v>
          </cell>
          <cell r="H41">
            <v>10000</v>
          </cell>
          <cell r="I41">
            <v>10000</v>
          </cell>
          <cell r="J41">
            <v>10000</v>
          </cell>
          <cell r="K41">
            <v>10000</v>
          </cell>
          <cell r="L41">
            <v>10000</v>
          </cell>
          <cell r="M41">
            <v>10000</v>
          </cell>
          <cell r="N41">
            <v>10000</v>
          </cell>
          <cell r="O41">
            <v>70000</v>
          </cell>
          <cell r="P41">
            <v>70000</v>
          </cell>
          <cell r="Q41">
            <v>50000</v>
          </cell>
        </row>
        <row r="42">
          <cell r="C42" t="str">
            <v>LJ63-19533A</v>
          </cell>
          <cell r="D42">
            <v>10000</v>
          </cell>
          <cell r="E42">
            <v>10000</v>
          </cell>
          <cell r="F42">
            <v>10000</v>
          </cell>
          <cell r="G42">
            <v>66000</v>
          </cell>
          <cell r="H42">
            <v>10000</v>
          </cell>
          <cell r="I42">
            <v>10000</v>
          </cell>
          <cell r="J42">
            <v>10000</v>
          </cell>
          <cell r="K42">
            <v>10000</v>
          </cell>
          <cell r="L42">
            <v>10000</v>
          </cell>
          <cell r="M42">
            <v>10000</v>
          </cell>
          <cell r="N42">
            <v>10000</v>
          </cell>
          <cell r="O42">
            <v>70000</v>
          </cell>
          <cell r="P42">
            <v>60000</v>
          </cell>
          <cell r="Q42">
            <v>60000</v>
          </cell>
        </row>
        <row r="43">
          <cell r="C43" t="str">
            <v>LJ63-19595A</v>
          </cell>
          <cell r="D43">
            <v>6000</v>
          </cell>
          <cell r="E43">
            <v>6000</v>
          </cell>
          <cell r="F43">
            <v>10000</v>
          </cell>
          <cell r="G43">
            <v>60000</v>
          </cell>
          <cell r="H43">
            <v>10000</v>
          </cell>
          <cell r="I43">
            <v>10000</v>
          </cell>
          <cell r="J43">
            <v>10000</v>
          </cell>
          <cell r="K43">
            <v>10000</v>
          </cell>
          <cell r="L43">
            <v>10000</v>
          </cell>
          <cell r="M43">
            <v>10000</v>
          </cell>
          <cell r="N43">
            <v>10000</v>
          </cell>
          <cell r="O43">
            <v>70000</v>
          </cell>
          <cell r="P43">
            <v>70000</v>
          </cell>
          <cell r="Q43">
            <v>50000</v>
          </cell>
        </row>
        <row r="44">
          <cell r="C44" t="str">
            <v>LJ63-19533B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</row>
        <row r="45">
          <cell r="C45" t="str">
            <v>LJ63-17513A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15000</v>
          </cell>
          <cell r="Q45">
            <v>15000</v>
          </cell>
        </row>
        <row r="46">
          <cell r="C46" t="str">
            <v>LJ63-18656A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12000</v>
          </cell>
          <cell r="Q46">
            <v>13000</v>
          </cell>
        </row>
        <row r="47">
          <cell r="C47" t="str">
            <v>LJ63-16362A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15000</v>
          </cell>
          <cell r="Q47">
            <v>15000</v>
          </cell>
        </row>
        <row r="48">
          <cell r="C48" t="str">
            <v>LJ63-16436A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14000</v>
          </cell>
          <cell r="Q48">
            <v>13000</v>
          </cell>
        </row>
        <row r="49">
          <cell r="C49" t="str">
            <v>LJ63-16343A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14000</v>
          </cell>
          <cell r="Q49">
            <v>13000</v>
          </cell>
        </row>
        <row r="50">
          <cell r="C50" t="str">
            <v>LJ63-18665A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</row>
        <row r="51">
          <cell r="C51" t="str">
            <v>LJ63-18662A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</row>
        <row r="52">
          <cell r="C52" t="str">
            <v>LJ63-18666B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</row>
        <row r="53">
          <cell r="C53" t="str">
            <v>LJ63-19215B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</row>
        <row r="54">
          <cell r="C54" t="str">
            <v>LJ63-18667A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</row>
        <row r="55">
          <cell r="C55" t="str">
            <v>LJ63-18663A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</row>
        <row r="56">
          <cell r="C56" t="str">
            <v>LJ63-16787B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</row>
        <row r="57">
          <cell r="C57" t="str">
            <v>LJ63-16595B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</row>
        <row r="58">
          <cell r="C58" t="str">
            <v>LJ63-16597A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</row>
        <row r="59">
          <cell r="C59" t="str">
            <v>LJ63-16706A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</row>
        <row r="60">
          <cell r="C60" t="str">
            <v>LJ63-16707A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</row>
        <row r="61">
          <cell r="C61" t="str">
            <v>LJ63-16787A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</row>
        <row r="62">
          <cell r="C62" t="str">
            <v>LJ63-17308A</v>
          </cell>
          <cell r="D62">
            <v>0</v>
          </cell>
          <cell r="E62">
            <v>0</v>
          </cell>
          <cell r="F62">
            <v>12000</v>
          </cell>
          <cell r="G62">
            <v>33000</v>
          </cell>
          <cell r="H62">
            <v>12000</v>
          </cell>
          <cell r="I62">
            <v>12000</v>
          </cell>
          <cell r="J62">
            <v>12000</v>
          </cell>
          <cell r="K62">
            <v>12000</v>
          </cell>
          <cell r="L62">
            <v>0</v>
          </cell>
          <cell r="M62">
            <v>0</v>
          </cell>
          <cell r="N62">
            <v>0</v>
          </cell>
          <cell r="O62">
            <v>48000</v>
          </cell>
          <cell r="P62">
            <v>0</v>
          </cell>
          <cell r="Q62">
            <v>0</v>
          </cell>
        </row>
        <row r="63">
          <cell r="C63" t="str">
            <v>LJ63-17312A</v>
          </cell>
          <cell r="D63">
            <v>0</v>
          </cell>
          <cell r="E63">
            <v>0</v>
          </cell>
          <cell r="F63">
            <v>12000</v>
          </cell>
          <cell r="G63">
            <v>24000</v>
          </cell>
          <cell r="H63">
            <v>12000</v>
          </cell>
          <cell r="I63">
            <v>12000</v>
          </cell>
          <cell r="J63">
            <v>6000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30000</v>
          </cell>
          <cell r="P63">
            <v>0</v>
          </cell>
          <cell r="Q63">
            <v>0</v>
          </cell>
        </row>
        <row r="64">
          <cell r="C64" t="str">
            <v>LJ63-17350A</v>
          </cell>
          <cell r="D64">
            <v>0</v>
          </cell>
          <cell r="E64">
            <v>0</v>
          </cell>
          <cell r="F64">
            <v>10500</v>
          </cell>
          <cell r="G64">
            <v>21000</v>
          </cell>
          <cell r="H64">
            <v>10500</v>
          </cell>
          <cell r="I64">
            <v>10500</v>
          </cell>
          <cell r="J64">
            <v>10500</v>
          </cell>
          <cell r="K64">
            <v>10500</v>
          </cell>
          <cell r="L64">
            <v>0</v>
          </cell>
          <cell r="M64">
            <v>0</v>
          </cell>
          <cell r="N64">
            <v>0</v>
          </cell>
          <cell r="O64">
            <v>42000</v>
          </cell>
          <cell r="P64">
            <v>0</v>
          </cell>
          <cell r="Q64">
            <v>0</v>
          </cell>
        </row>
        <row r="65">
          <cell r="C65" t="str">
            <v>LJ63-17543A</v>
          </cell>
          <cell r="D65">
            <v>0</v>
          </cell>
          <cell r="E65">
            <v>8000</v>
          </cell>
          <cell r="F65">
            <v>12000</v>
          </cell>
          <cell r="G65">
            <v>30875</v>
          </cell>
          <cell r="H65">
            <v>12000</v>
          </cell>
          <cell r="I65">
            <v>12000</v>
          </cell>
          <cell r="J65">
            <v>12000</v>
          </cell>
          <cell r="K65">
            <v>10000</v>
          </cell>
          <cell r="L65">
            <v>0</v>
          </cell>
          <cell r="M65">
            <v>0</v>
          </cell>
          <cell r="N65">
            <v>0</v>
          </cell>
          <cell r="O65">
            <v>46000</v>
          </cell>
          <cell r="P65">
            <v>0</v>
          </cell>
          <cell r="Q65">
            <v>0</v>
          </cell>
        </row>
        <row r="66">
          <cell r="C66" t="str">
            <v>LJ63-17834D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</row>
        <row r="67">
          <cell r="C67" t="str">
            <v>LJ63-17834B</v>
          </cell>
          <cell r="D67">
            <v>6000</v>
          </cell>
          <cell r="E67">
            <v>12000</v>
          </cell>
          <cell r="F67">
            <v>12000</v>
          </cell>
          <cell r="G67">
            <v>36600</v>
          </cell>
          <cell r="H67">
            <v>12000</v>
          </cell>
          <cell r="I67">
            <v>12000</v>
          </cell>
          <cell r="J67">
            <v>10000</v>
          </cell>
          <cell r="K67">
            <v>6000</v>
          </cell>
          <cell r="L67">
            <v>0</v>
          </cell>
          <cell r="M67">
            <v>0</v>
          </cell>
          <cell r="N67">
            <v>0</v>
          </cell>
          <cell r="O67">
            <v>40000</v>
          </cell>
          <cell r="P67">
            <v>0</v>
          </cell>
          <cell r="Q67">
            <v>0</v>
          </cell>
        </row>
        <row r="68">
          <cell r="C68" t="str">
            <v>LJ63-17348A</v>
          </cell>
          <cell r="D68">
            <v>30000</v>
          </cell>
          <cell r="E68">
            <v>27000</v>
          </cell>
          <cell r="F68">
            <v>27000</v>
          </cell>
          <cell r="G68">
            <v>177600</v>
          </cell>
          <cell r="H68">
            <v>39000</v>
          </cell>
          <cell r="I68">
            <v>39000</v>
          </cell>
          <cell r="J68">
            <v>37000</v>
          </cell>
          <cell r="K68">
            <v>33000</v>
          </cell>
          <cell r="L68">
            <v>27000</v>
          </cell>
          <cell r="M68">
            <v>27000</v>
          </cell>
          <cell r="N68">
            <v>27000</v>
          </cell>
          <cell r="O68">
            <v>229000</v>
          </cell>
          <cell r="P68">
            <v>189000</v>
          </cell>
          <cell r="Q68">
            <v>45000</v>
          </cell>
        </row>
        <row r="69">
          <cell r="C69" t="str">
            <v>LJ63-17451A</v>
          </cell>
          <cell r="D69">
            <v>0</v>
          </cell>
          <cell r="E69">
            <v>12000</v>
          </cell>
          <cell r="F69">
            <v>12000</v>
          </cell>
          <cell r="G69">
            <v>36000</v>
          </cell>
          <cell r="H69">
            <v>12000</v>
          </cell>
          <cell r="I69">
            <v>12000</v>
          </cell>
          <cell r="J69">
            <v>12000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36000</v>
          </cell>
          <cell r="P69">
            <v>0</v>
          </cell>
          <cell r="Q69">
            <v>0</v>
          </cell>
        </row>
        <row r="70">
          <cell r="C70" t="str">
            <v>LJ63-17304A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</row>
        <row r="71">
          <cell r="C71" t="str">
            <v>LJ63-17310A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</row>
        <row r="72">
          <cell r="C72" t="str">
            <v>LJ63-17315A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</row>
        <row r="73">
          <cell r="C73" t="str">
            <v>LJ63-17347A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</row>
        <row r="74">
          <cell r="C74" t="str">
            <v>LJ63-17433A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</row>
        <row r="75">
          <cell r="C75" t="str">
            <v>LJ63-17830A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</row>
        <row r="76">
          <cell r="C76" t="str">
            <v>LJ63-18021A</v>
          </cell>
          <cell r="D76">
            <v>6000</v>
          </cell>
          <cell r="E76">
            <v>12000</v>
          </cell>
          <cell r="F76">
            <v>12000</v>
          </cell>
          <cell r="G76">
            <v>50500</v>
          </cell>
          <cell r="H76">
            <v>14000</v>
          </cell>
          <cell r="I76">
            <v>10500</v>
          </cell>
          <cell r="J76">
            <v>14000</v>
          </cell>
          <cell r="K76">
            <v>10500</v>
          </cell>
          <cell r="L76">
            <v>10500</v>
          </cell>
          <cell r="M76">
            <v>10500</v>
          </cell>
          <cell r="N76">
            <v>10500</v>
          </cell>
          <cell r="O76">
            <v>80500</v>
          </cell>
          <cell r="P76">
            <v>115500</v>
          </cell>
          <cell r="Q76">
            <v>0</v>
          </cell>
        </row>
        <row r="77">
          <cell r="C77" t="str">
            <v>LJ63-18013A</v>
          </cell>
          <cell r="D77">
            <v>10500</v>
          </cell>
          <cell r="E77">
            <v>14000</v>
          </cell>
          <cell r="F77">
            <v>14000</v>
          </cell>
          <cell r="G77">
            <v>70000</v>
          </cell>
          <cell r="H77">
            <v>14000</v>
          </cell>
          <cell r="I77">
            <v>10500</v>
          </cell>
          <cell r="J77">
            <v>14000</v>
          </cell>
          <cell r="K77">
            <v>10500</v>
          </cell>
          <cell r="L77">
            <v>10500</v>
          </cell>
          <cell r="M77">
            <v>10500</v>
          </cell>
          <cell r="N77">
            <v>10500</v>
          </cell>
          <cell r="O77">
            <v>80500</v>
          </cell>
          <cell r="P77">
            <v>115500</v>
          </cell>
          <cell r="Q77">
            <v>0</v>
          </cell>
        </row>
        <row r="78">
          <cell r="C78" t="str">
            <v>LJ63-18020A</v>
          </cell>
          <cell r="D78">
            <v>15000</v>
          </cell>
          <cell r="E78">
            <v>15000</v>
          </cell>
          <cell r="F78">
            <v>15000</v>
          </cell>
          <cell r="G78">
            <v>75000</v>
          </cell>
          <cell r="H78">
            <v>12000</v>
          </cell>
          <cell r="I78">
            <v>15000</v>
          </cell>
          <cell r="J78">
            <v>15000</v>
          </cell>
          <cell r="K78">
            <v>15000</v>
          </cell>
          <cell r="L78">
            <v>15000</v>
          </cell>
          <cell r="M78">
            <v>15000</v>
          </cell>
          <cell r="N78">
            <v>15000</v>
          </cell>
          <cell r="O78">
            <v>102000</v>
          </cell>
          <cell r="P78">
            <v>54000</v>
          </cell>
          <cell r="Q78">
            <v>30000</v>
          </cell>
        </row>
        <row r="79">
          <cell r="C79" t="str">
            <v>LJ63-18022A</v>
          </cell>
          <cell r="D79">
            <v>12000</v>
          </cell>
          <cell r="E79">
            <v>0</v>
          </cell>
          <cell r="F79">
            <v>12000</v>
          </cell>
          <cell r="G79">
            <v>48000</v>
          </cell>
          <cell r="H79">
            <v>12000</v>
          </cell>
          <cell r="I79">
            <v>12000</v>
          </cell>
          <cell r="J79">
            <v>12000</v>
          </cell>
          <cell r="K79">
            <v>12000</v>
          </cell>
          <cell r="L79">
            <v>12000</v>
          </cell>
          <cell r="M79">
            <v>12000</v>
          </cell>
          <cell r="N79">
            <v>12000</v>
          </cell>
          <cell r="O79">
            <v>84000</v>
          </cell>
          <cell r="P79">
            <v>129000</v>
          </cell>
          <cell r="Q79">
            <v>0</v>
          </cell>
        </row>
        <row r="80">
          <cell r="C80" t="str">
            <v>LJ63-18648A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4000</v>
          </cell>
          <cell r="Q80">
            <v>0</v>
          </cell>
        </row>
        <row r="81">
          <cell r="C81" t="str">
            <v>LJ63-18644A</v>
          </cell>
          <cell r="D81">
            <v>9000</v>
          </cell>
          <cell r="E81">
            <v>6000</v>
          </cell>
          <cell r="F81">
            <v>15000</v>
          </cell>
          <cell r="G81">
            <v>60000</v>
          </cell>
          <cell r="H81">
            <v>15000</v>
          </cell>
          <cell r="I81">
            <v>15000</v>
          </cell>
          <cell r="J81">
            <v>15000</v>
          </cell>
          <cell r="K81">
            <v>15000</v>
          </cell>
          <cell r="L81">
            <v>15000</v>
          </cell>
          <cell r="M81">
            <v>15000</v>
          </cell>
          <cell r="N81">
            <v>15000</v>
          </cell>
          <cell r="O81">
            <v>105000</v>
          </cell>
          <cell r="P81">
            <v>60000</v>
          </cell>
          <cell r="Q81">
            <v>45000</v>
          </cell>
        </row>
        <row r="82">
          <cell r="C82" t="str">
            <v>LJ63-18631A</v>
          </cell>
          <cell r="D82">
            <v>0</v>
          </cell>
          <cell r="E82">
            <v>15000</v>
          </cell>
          <cell r="F82">
            <v>33000</v>
          </cell>
          <cell r="G82">
            <v>78375</v>
          </cell>
          <cell r="H82">
            <v>32000</v>
          </cell>
          <cell r="I82">
            <v>32000</v>
          </cell>
          <cell r="J82">
            <v>32000</v>
          </cell>
          <cell r="K82">
            <v>32000</v>
          </cell>
          <cell r="L82">
            <v>32000</v>
          </cell>
          <cell r="M82">
            <v>32000</v>
          </cell>
          <cell r="N82">
            <v>32000</v>
          </cell>
          <cell r="O82">
            <v>224000</v>
          </cell>
          <cell r="P82">
            <v>128000</v>
          </cell>
          <cell r="Q82">
            <v>96000</v>
          </cell>
        </row>
        <row r="83">
          <cell r="C83" t="str">
            <v>LJ63-17642A</v>
          </cell>
          <cell r="D83">
            <v>6000</v>
          </cell>
          <cell r="E83">
            <v>6000</v>
          </cell>
          <cell r="F83">
            <v>6000</v>
          </cell>
          <cell r="G83">
            <v>54000</v>
          </cell>
          <cell r="H83">
            <v>15000</v>
          </cell>
          <cell r="I83">
            <v>15000</v>
          </cell>
          <cell r="J83">
            <v>15000</v>
          </cell>
          <cell r="K83">
            <v>15000</v>
          </cell>
          <cell r="L83">
            <v>15000</v>
          </cell>
          <cell r="M83">
            <v>15000</v>
          </cell>
          <cell r="N83">
            <v>15000</v>
          </cell>
          <cell r="O83">
            <v>105000</v>
          </cell>
          <cell r="P83">
            <v>60000</v>
          </cell>
          <cell r="Q83">
            <v>45000</v>
          </cell>
        </row>
        <row r="84">
          <cell r="C84" t="str">
            <v>LJ63-18648B</v>
          </cell>
          <cell r="D84">
            <v>0</v>
          </cell>
          <cell r="E84">
            <v>10000</v>
          </cell>
          <cell r="F84">
            <v>10000</v>
          </cell>
          <cell r="G84">
            <v>25400</v>
          </cell>
          <cell r="H84">
            <v>5000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5000</v>
          </cell>
          <cell r="P84">
            <v>0</v>
          </cell>
          <cell r="Q84">
            <v>0</v>
          </cell>
        </row>
        <row r="85">
          <cell r="C85" t="str">
            <v>LJ63-18649A</v>
          </cell>
          <cell r="D85">
            <v>6000</v>
          </cell>
          <cell r="E85">
            <v>6000</v>
          </cell>
          <cell r="F85">
            <v>15000</v>
          </cell>
          <cell r="G85">
            <v>48000</v>
          </cell>
          <cell r="H85">
            <v>15000</v>
          </cell>
          <cell r="I85">
            <v>15000</v>
          </cell>
          <cell r="J85">
            <v>15000</v>
          </cell>
          <cell r="K85">
            <v>15000</v>
          </cell>
          <cell r="L85">
            <v>15000</v>
          </cell>
          <cell r="M85">
            <v>15000</v>
          </cell>
          <cell r="N85">
            <v>15000</v>
          </cell>
          <cell r="O85">
            <v>105000</v>
          </cell>
          <cell r="P85">
            <v>30000</v>
          </cell>
          <cell r="Q85">
            <v>15000</v>
          </cell>
        </row>
        <row r="86">
          <cell r="C86" t="str">
            <v>LJ63-15776B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</row>
        <row r="87">
          <cell r="C87" t="str">
            <v>LJ63-19078A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39000</v>
          </cell>
          <cell r="Q87">
            <v>45000</v>
          </cell>
        </row>
        <row r="88">
          <cell r="C88" t="str">
            <v>LJ63-18946A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8000</v>
          </cell>
          <cell r="I88">
            <v>8000</v>
          </cell>
          <cell r="J88">
            <v>8000</v>
          </cell>
          <cell r="K88">
            <v>8000</v>
          </cell>
          <cell r="L88">
            <v>7000</v>
          </cell>
          <cell r="M88">
            <v>16000</v>
          </cell>
          <cell r="N88">
            <v>8000</v>
          </cell>
          <cell r="O88">
            <v>63000</v>
          </cell>
          <cell r="P88">
            <v>40000</v>
          </cell>
          <cell r="Q88">
            <v>65000</v>
          </cell>
        </row>
        <row r="89">
          <cell r="C89" t="str">
            <v>LJ63-18947A</v>
          </cell>
          <cell r="D89">
            <v>0</v>
          </cell>
          <cell r="E89">
            <v>0</v>
          </cell>
          <cell r="F89">
            <v>0</v>
          </cell>
          <cell r="G89">
            <v>3000</v>
          </cell>
          <cell r="H89">
            <v>9000</v>
          </cell>
          <cell r="I89">
            <v>9000</v>
          </cell>
          <cell r="J89">
            <v>9000</v>
          </cell>
          <cell r="K89">
            <v>9000</v>
          </cell>
          <cell r="L89">
            <v>9000</v>
          </cell>
          <cell r="M89">
            <v>9000</v>
          </cell>
          <cell r="N89">
            <v>6000</v>
          </cell>
          <cell r="O89">
            <v>60000</v>
          </cell>
          <cell r="P89">
            <v>18000</v>
          </cell>
          <cell r="Q89">
            <v>27000</v>
          </cell>
        </row>
        <row r="90">
          <cell r="C90" t="str">
            <v>LJ63-18948A</v>
          </cell>
          <cell r="D90">
            <v>0</v>
          </cell>
          <cell r="E90">
            <v>0</v>
          </cell>
          <cell r="F90">
            <v>7000</v>
          </cell>
          <cell r="G90">
            <v>10500</v>
          </cell>
          <cell r="H90">
            <v>10500</v>
          </cell>
          <cell r="I90">
            <v>7000</v>
          </cell>
          <cell r="J90">
            <v>10500</v>
          </cell>
          <cell r="K90">
            <v>7000</v>
          </cell>
          <cell r="L90">
            <v>17500</v>
          </cell>
          <cell r="M90">
            <v>10500</v>
          </cell>
          <cell r="N90">
            <v>3500</v>
          </cell>
          <cell r="O90">
            <v>66500</v>
          </cell>
          <cell r="P90">
            <v>35000</v>
          </cell>
          <cell r="Q90">
            <v>63000</v>
          </cell>
        </row>
        <row r="91">
          <cell r="C91" t="str">
            <v>LJ63-18950A</v>
          </cell>
          <cell r="D91">
            <v>0</v>
          </cell>
          <cell r="E91">
            <v>0</v>
          </cell>
          <cell r="F91">
            <v>2000</v>
          </cell>
          <cell r="G91">
            <v>2000</v>
          </cell>
          <cell r="H91">
            <v>8000</v>
          </cell>
          <cell r="I91">
            <v>2000</v>
          </cell>
          <cell r="J91">
            <v>8000</v>
          </cell>
          <cell r="K91">
            <v>8000</v>
          </cell>
          <cell r="L91">
            <v>8000</v>
          </cell>
          <cell r="M91">
            <v>8000</v>
          </cell>
          <cell r="N91">
            <v>8000</v>
          </cell>
          <cell r="O91">
            <v>50000</v>
          </cell>
          <cell r="P91">
            <v>19000</v>
          </cell>
          <cell r="Q91">
            <v>8000</v>
          </cell>
        </row>
        <row r="92">
          <cell r="C92" t="str">
            <v>LJ63-18951A</v>
          </cell>
          <cell r="D92">
            <v>9000</v>
          </cell>
          <cell r="E92">
            <v>9000</v>
          </cell>
          <cell r="F92">
            <v>9000</v>
          </cell>
          <cell r="G92">
            <v>30000</v>
          </cell>
          <cell r="H92">
            <v>9000</v>
          </cell>
          <cell r="I92">
            <v>9000</v>
          </cell>
          <cell r="J92">
            <v>9000</v>
          </cell>
          <cell r="K92">
            <v>9000</v>
          </cell>
          <cell r="L92">
            <v>9000</v>
          </cell>
          <cell r="M92">
            <v>9000</v>
          </cell>
          <cell r="N92">
            <v>9000</v>
          </cell>
          <cell r="O92">
            <v>63000</v>
          </cell>
          <cell r="P92">
            <v>63000</v>
          </cell>
          <cell r="Q92">
            <v>57000</v>
          </cell>
        </row>
        <row r="93">
          <cell r="C93" t="str">
            <v>LJ63-17602A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9000</v>
          </cell>
        </row>
        <row r="94">
          <cell r="C94" t="str">
            <v>LJ63-17609A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9000</v>
          </cell>
        </row>
        <row r="95">
          <cell r="C95" t="str">
            <v>LJ63-17617A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3500</v>
          </cell>
          <cell r="J95">
            <v>0</v>
          </cell>
          <cell r="K95">
            <v>7000</v>
          </cell>
          <cell r="L95">
            <v>0</v>
          </cell>
          <cell r="M95">
            <v>7000</v>
          </cell>
          <cell r="N95">
            <v>10500</v>
          </cell>
          <cell r="O95">
            <v>28000</v>
          </cell>
          <cell r="P95">
            <v>17500</v>
          </cell>
          <cell r="Q95">
            <v>26500</v>
          </cell>
        </row>
        <row r="96">
          <cell r="C96" t="str">
            <v>LJ63-17630A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9000</v>
          </cell>
        </row>
        <row r="97">
          <cell r="C97" t="str">
            <v>LJ63-17631A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9000</v>
          </cell>
        </row>
        <row r="98">
          <cell r="C98" t="str">
            <v>LJ63-17616A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9000</v>
          </cell>
        </row>
        <row r="99">
          <cell r="C99" t="str">
            <v>LJ63-18531A</v>
          </cell>
          <cell r="D99">
            <v>59000</v>
          </cell>
          <cell r="E99">
            <v>42000</v>
          </cell>
          <cell r="F99">
            <v>42000</v>
          </cell>
          <cell r="G99">
            <v>237500</v>
          </cell>
          <cell r="H99">
            <v>38500</v>
          </cell>
          <cell r="I99">
            <v>38500</v>
          </cell>
          <cell r="J99">
            <v>38500</v>
          </cell>
          <cell r="K99">
            <v>38500</v>
          </cell>
          <cell r="L99">
            <v>38500</v>
          </cell>
          <cell r="M99">
            <v>38500</v>
          </cell>
          <cell r="N99">
            <v>38500</v>
          </cell>
          <cell r="O99">
            <v>269500</v>
          </cell>
          <cell r="P99">
            <v>567000</v>
          </cell>
          <cell r="Q99">
            <v>387000</v>
          </cell>
        </row>
        <row r="100">
          <cell r="C100" t="str">
            <v>LJ63-18964A</v>
          </cell>
          <cell r="D100">
            <v>18000</v>
          </cell>
          <cell r="E100">
            <v>18000</v>
          </cell>
          <cell r="F100">
            <v>18000</v>
          </cell>
          <cell r="G100">
            <v>81000</v>
          </cell>
          <cell r="H100">
            <v>24000</v>
          </cell>
          <cell r="I100">
            <v>24000</v>
          </cell>
          <cell r="J100">
            <v>24000</v>
          </cell>
          <cell r="K100">
            <v>24000</v>
          </cell>
          <cell r="L100">
            <v>24000</v>
          </cell>
          <cell r="M100">
            <v>24000</v>
          </cell>
          <cell r="N100">
            <v>24000</v>
          </cell>
          <cell r="O100">
            <v>168000</v>
          </cell>
          <cell r="P100">
            <v>126000</v>
          </cell>
          <cell r="Q100">
            <v>72000</v>
          </cell>
        </row>
        <row r="101">
          <cell r="C101" t="str">
            <v>LJ63-18607A</v>
          </cell>
          <cell r="D101">
            <v>36000</v>
          </cell>
          <cell r="E101">
            <v>0</v>
          </cell>
          <cell r="F101">
            <v>24000</v>
          </cell>
          <cell r="G101">
            <v>156000</v>
          </cell>
          <cell r="H101">
            <v>48000</v>
          </cell>
          <cell r="I101">
            <v>48000</v>
          </cell>
          <cell r="J101">
            <v>48000</v>
          </cell>
          <cell r="K101">
            <v>48000</v>
          </cell>
          <cell r="L101">
            <v>48000</v>
          </cell>
          <cell r="M101">
            <v>48000</v>
          </cell>
          <cell r="N101">
            <v>48000</v>
          </cell>
          <cell r="O101">
            <v>336000</v>
          </cell>
          <cell r="P101">
            <v>522000</v>
          </cell>
          <cell r="Q101">
            <v>315000</v>
          </cell>
        </row>
        <row r="102">
          <cell r="C102" t="str">
            <v>LJ63-18525A</v>
          </cell>
          <cell r="D102">
            <v>18000</v>
          </cell>
          <cell r="E102">
            <v>18000</v>
          </cell>
          <cell r="F102">
            <v>18000</v>
          </cell>
          <cell r="G102">
            <v>90000</v>
          </cell>
          <cell r="H102">
            <v>24000</v>
          </cell>
          <cell r="I102">
            <v>24000</v>
          </cell>
          <cell r="J102">
            <v>24000</v>
          </cell>
          <cell r="K102">
            <v>24000</v>
          </cell>
          <cell r="L102">
            <v>24000</v>
          </cell>
          <cell r="M102">
            <v>24000</v>
          </cell>
          <cell r="N102">
            <v>24000</v>
          </cell>
          <cell r="O102">
            <v>168000</v>
          </cell>
          <cell r="P102">
            <v>126000</v>
          </cell>
          <cell r="Q102">
            <v>72000</v>
          </cell>
        </row>
        <row r="103">
          <cell r="C103" t="str">
            <v>LJ63-18690A</v>
          </cell>
          <cell r="D103">
            <v>71000</v>
          </cell>
          <cell r="E103">
            <v>42500</v>
          </cell>
          <cell r="F103">
            <v>42500</v>
          </cell>
          <cell r="G103">
            <v>217875</v>
          </cell>
          <cell r="H103">
            <v>38000</v>
          </cell>
          <cell r="I103">
            <v>38000</v>
          </cell>
          <cell r="J103">
            <v>38000</v>
          </cell>
          <cell r="K103">
            <v>38000</v>
          </cell>
          <cell r="L103">
            <v>38000</v>
          </cell>
          <cell r="M103">
            <v>38000</v>
          </cell>
          <cell r="N103">
            <v>38000</v>
          </cell>
          <cell r="O103">
            <v>266000</v>
          </cell>
          <cell r="P103">
            <v>567000</v>
          </cell>
          <cell r="Q103">
            <v>324000</v>
          </cell>
        </row>
        <row r="104">
          <cell r="C104" t="str">
            <v>LJ63-19074A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</row>
        <row r="105">
          <cell r="C105" t="str">
            <v>LJ63-19077A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</row>
        <row r="106">
          <cell r="C106" t="str">
            <v>LJ63-18933A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</row>
        <row r="107">
          <cell r="C107" t="str">
            <v>LJ63-19076B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</row>
        <row r="108">
          <cell r="C108" t="str">
            <v>LJ63-19285A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</row>
        <row r="109">
          <cell r="C109" t="str">
            <v>LJ63-19285B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</row>
        <row r="110">
          <cell r="C110" t="str">
            <v>LJ63-19391A v1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9000</v>
          </cell>
          <cell r="Q110">
            <v>0</v>
          </cell>
        </row>
        <row r="111">
          <cell r="C111" t="str">
            <v>LJ63-19384A</v>
          </cell>
          <cell r="D111">
            <v>0</v>
          </cell>
          <cell r="E111">
            <v>21000</v>
          </cell>
          <cell r="F111">
            <v>21000</v>
          </cell>
          <cell r="G111">
            <v>52500</v>
          </cell>
          <cell r="H111">
            <v>10500</v>
          </cell>
          <cell r="I111">
            <v>10500</v>
          </cell>
          <cell r="J111">
            <v>10500</v>
          </cell>
          <cell r="K111">
            <v>10500</v>
          </cell>
          <cell r="L111">
            <v>10500</v>
          </cell>
          <cell r="M111">
            <v>10500</v>
          </cell>
          <cell r="N111">
            <v>0</v>
          </cell>
          <cell r="O111">
            <v>63000</v>
          </cell>
          <cell r="P111">
            <v>17500</v>
          </cell>
          <cell r="Q111">
            <v>0</v>
          </cell>
        </row>
        <row r="112">
          <cell r="C112" t="str">
            <v>LJ63-19383A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</row>
        <row r="113">
          <cell r="C113" t="str">
            <v>LJ63-19381A</v>
          </cell>
          <cell r="D113">
            <v>0</v>
          </cell>
          <cell r="E113">
            <v>0</v>
          </cell>
          <cell r="F113">
            <v>9000</v>
          </cell>
          <cell r="G113">
            <v>9000</v>
          </cell>
          <cell r="H113">
            <v>9000</v>
          </cell>
          <cell r="I113">
            <v>9000</v>
          </cell>
          <cell r="J113">
            <v>9000</v>
          </cell>
          <cell r="K113">
            <v>9000</v>
          </cell>
          <cell r="L113">
            <v>7000</v>
          </cell>
          <cell r="M113">
            <v>9000</v>
          </cell>
          <cell r="N113">
            <v>7000</v>
          </cell>
          <cell r="O113">
            <v>59000</v>
          </cell>
          <cell r="P113">
            <v>0</v>
          </cell>
          <cell r="Q113">
            <v>0</v>
          </cell>
        </row>
        <row r="114">
          <cell r="C114" t="str">
            <v>LJ63-19510A</v>
          </cell>
          <cell r="D114">
            <v>0</v>
          </cell>
          <cell r="E114">
            <v>0</v>
          </cell>
          <cell r="F114">
            <v>0</v>
          </cell>
          <cell r="G114">
            <v>6000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</row>
        <row r="115">
          <cell r="C115" t="str">
            <v>LJ63-19385A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</row>
        <row r="116">
          <cell r="C116" t="str">
            <v>LJ63-19387A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15800</v>
          </cell>
          <cell r="Q116">
            <v>0</v>
          </cell>
        </row>
        <row r="117">
          <cell r="C117" t="str">
            <v>LJ63-19511A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18000</v>
          </cell>
          <cell r="Q117">
            <v>0</v>
          </cell>
        </row>
        <row r="118">
          <cell r="C118" t="str">
            <v>LJ63-18632A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</row>
        <row r="119">
          <cell r="C119" t="str">
            <v>LJ63-18638A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</row>
        <row r="120">
          <cell r="C120" t="str">
            <v>LJ63-18905B</v>
          </cell>
          <cell r="D120">
            <v>24000</v>
          </cell>
          <cell r="E120">
            <v>24000</v>
          </cell>
          <cell r="F120">
            <v>24000</v>
          </cell>
          <cell r="G120">
            <v>111600</v>
          </cell>
          <cell r="H120">
            <v>36000</v>
          </cell>
          <cell r="I120">
            <v>36000</v>
          </cell>
          <cell r="J120">
            <v>36000</v>
          </cell>
          <cell r="K120">
            <v>36000</v>
          </cell>
          <cell r="L120">
            <v>36000</v>
          </cell>
          <cell r="M120">
            <v>36000</v>
          </cell>
          <cell r="N120">
            <v>36000</v>
          </cell>
          <cell r="O120">
            <v>252000</v>
          </cell>
          <cell r="P120">
            <v>378000</v>
          </cell>
          <cell r="Q120">
            <v>324000</v>
          </cell>
        </row>
        <row r="121">
          <cell r="C121" t="str">
            <v>LJ63-19385B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15800</v>
          </cell>
          <cell r="Q121">
            <v>0</v>
          </cell>
        </row>
        <row r="122">
          <cell r="C122" t="str">
            <v>LJ63-19617A</v>
          </cell>
          <cell r="D122">
            <v>12000</v>
          </cell>
          <cell r="E122">
            <v>12000</v>
          </cell>
          <cell r="F122">
            <v>12000</v>
          </cell>
          <cell r="G122">
            <v>60000</v>
          </cell>
          <cell r="H122">
            <v>12000</v>
          </cell>
          <cell r="I122">
            <v>12000</v>
          </cell>
          <cell r="J122">
            <v>12000</v>
          </cell>
          <cell r="K122">
            <v>6000</v>
          </cell>
          <cell r="L122">
            <v>0</v>
          </cell>
          <cell r="M122">
            <v>0</v>
          </cell>
          <cell r="N122">
            <v>0</v>
          </cell>
          <cell r="O122">
            <v>42000</v>
          </cell>
          <cell r="P122">
            <v>0</v>
          </cell>
          <cell r="Q122">
            <v>0</v>
          </cell>
        </row>
        <row r="123">
          <cell r="C123" t="str">
            <v>LJ63-19692A</v>
          </cell>
          <cell r="D123">
            <v>0</v>
          </cell>
          <cell r="E123">
            <v>0</v>
          </cell>
          <cell r="F123">
            <v>9000</v>
          </cell>
          <cell r="G123">
            <v>9000</v>
          </cell>
          <cell r="H123">
            <v>9000</v>
          </cell>
          <cell r="I123">
            <v>9000</v>
          </cell>
          <cell r="J123">
            <v>9000</v>
          </cell>
          <cell r="K123">
            <v>9000</v>
          </cell>
          <cell r="L123">
            <v>2000</v>
          </cell>
          <cell r="M123">
            <v>9000</v>
          </cell>
          <cell r="N123">
            <v>9000</v>
          </cell>
          <cell r="O123">
            <v>56000</v>
          </cell>
          <cell r="P123">
            <v>0</v>
          </cell>
          <cell r="Q123">
            <v>0</v>
          </cell>
        </row>
        <row r="124">
          <cell r="C124" t="str">
            <v>LJ63-19694A</v>
          </cell>
          <cell r="D124">
            <v>0</v>
          </cell>
          <cell r="E124">
            <v>0</v>
          </cell>
          <cell r="F124">
            <v>9000</v>
          </cell>
          <cell r="G124">
            <v>9000</v>
          </cell>
          <cell r="H124">
            <v>9000</v>
          </cell>
          <cell r="I124">
            <v>9000</v>
          </cell>
          <cell r="J124">
            <v>9000</v>
          </cell>
          <cell r="K124">
            <v>9000</v>
          </cell>
          <cell r="L124">
            <v>6000</v>
          </cell>
          <cell r="M124">
            <v>9000</v>
          </cell>
          <cell r="N124">
            <v>9000</v>
          </cell>
          <cell r="O124">
            <v>60000</v>
          </cell>
          <cell r="P124">
            <v>0</v>
          </cell>
          <cell r="Q124">
            <v>0</v>
          </cell>
        </row>
        <row r="125">
          <cell r="C125" t="str">
            <v>LJ63-19615A</v>
          </cell>
          <cell r="D125">
            <v>0</v>
          </cell>
          <cell r="E125">
            <v>0</v>
          </cell>
          <cell r="F125">
            <v>8000</v>
          </cell>
          <cell r="G125">
            <v>8000</v>
          </cell>
          <cell r="H125">
            <v>8000</v>
          </cell>
          <cell r="I125">
            <v>8000</v>
          </cell>
          <cell r="J125">
            <v>8000</v>
          </cell>
          <cell r="K125">
            <v>8000</v>
          </cell>
          <cell r="L125">
            <v>8000</v>
          </cell>
          <cell r="M125">
            <v>8000</v>
          </cell>
          <cell r="N125">
            <v>4700</v>
          </cell>
          <cell r="O125">
            <v>52700</v>
          </cell>
          <cell r="P125">
            <v>0</v>
          </cell>
          <cell r="Q125">
            <v>0</v>
          </cell>
        </row>
        <row r="126">
          <cell r="C126" t="str">
            <v>LJ63-19616A</v>
          </cell>
          <cell r="D126">
            <v>0</v>
          </cell>
          <cell r="E126">
            <v>0</v>
          </cell>
          <cell r="F126">
            <v>9000</v>
          </cell>
          <cell r="G126">
            <v>9000</v>
          </cell>
          <cell r="H126">
            <v>9000</v>
          </cell>
          <cell r="I126">
            <v>9000</v>
          </cell>
          <cell r="J126">
            <v>9000</v>
          </cell>
          <cell r="K126">
            <v>9000</v>
          </cell>
          <cell r="L126">
            <v>9000</v>
          </cell>
          <cell r="M126">
            <v>9000</v>
          </cell>
          <cell r="N126">
            <v>3000</v>
          </cell>
          <cell r="O126">
            <v>57000</v>
          </cell>
          <cell r="P126">
            <v>0</v>
          </cell>
          <cell r="Q126">
            <v>0</v>
          </cell>
        </row>
        <row r="127">
          <cell r="C127" t="str">
            <v>LJ63-19618A</v>
          </cell>
          <cell r="D127">
            <v>0</v>
          </cell>
          <cell r="E127">
            <v>0</v>
          </cell>
          <cell r="F127">
            <v>9000</v>
          </cell>
          <cell r="G127">
            <v>9000</v>
          </cell>
          <cell r="H127">
            <v>9000</v>
          </cell>
          <cell r="I127">
            <v>9000</v>
          </cell>
          <cell r="J127">
            <v>9000</v>
          </cell>
          <cell r="K127">
            <v>9000</v>
          </cell>
          <cell r="L127">
            <v>9000</v>
          </cell>
          <cell r="M127">
            <v>5800</v>
          </cell>
          <cell r="N127">
            <v>0</v>
          </cell>
          <cell r="O127">
            <v>50800</v>
          </cell>
          <cell r="P127">
            <v>0</v>
          </cell>
          <cell r="Q127">
            <v>0</v>
          </cell>
        </row>
        <row r="128">
          <cell r="C128" t="str">
            <v>LJ63-18905E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</row>
        <row r="129">
          <cell r="C129" t="str">
            <v>LJ63-18609A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</row>
      </sheetData>
      <sheetData sheetId="186"/>
      <sheetData sheetId="187"/>
      <sheetData sheetId="188">
        <row r="1">
          <cell r="A1" t="str">
            <v>Shinsung /신성</v>
          </cell>
          <cell r="B1">
            <v>44086</v>
          </cell>
          <cell r="C1">
            <v>44087</v>
          </cell>
        </row>
        <row r="2">
          <cell r="A2" t="str">
            <v>LJ63-16147A</v>
          </cell>
          <cell r="B2">
            <v>0</v>
          </cell>
          <cell r="C2">
            <v>0</v>
          </cell>
        </row>
        <row r="3">
          <cell r="A3" t="str">
            <v>LJ63-18680A</v>
          </cell>
          <cell r="B3">
            <v>0</v>
          </cell>
          <cell r="C3">
            <v>0</v>
          </cell>
        </row>
        <row r="4">
          <cell r="A4" t="str">
            <v>LJ63-16286A</v>
          </cell>
          <cell r="B4">
            <v>0</v>
          </cell>
          <cell r="C4">
            <v>0</v>
          </cell>
        </row>
        <row r="5">
          <cell r="A5" t="str">
            <v>LJ63-16146A</v>
          </cell>
          <cell r="B5">
            <v>0</v>
          </cell>
          <cell r="C5">
            <v>0</v>
          </cell>
        </row>
        <row r="6">
          <cell r="A6" t="str">
            <v>LJ63-16385A</v>
          </cell>
          <cell r="B6">
            <v>0</v>
          </cell>
          <cell r="C6">
            <v>0</v>
          </cell>
        </row>
        <row r="7">
          <cell r="A7" t="str">
            <v>LJ63-18679A</v>
          </cell>
          <cell r="B7">
            <v>0</v>
          </cell>
          <cell r="C7">
            <v>0</v>
          </cell>
        </row>
        <row r="8">
          <cell r="A8" t="str">
            <v>LJ63-16386A</v>
          </cell>
          <cell r="B8">
            <v>0</v>
          </cell>
          <cell r="C8">
            <v>0</v>
          </cell>
        </row>
        <row r="9">
          <cell r="A9" t="str">
            <v>LJ63-18024A</v>
          </cell>
          <cell r="B9">
            <v>0</v>
          </cell>
          <cell r="C9">
            <v>0</v>
          </cell>
        </row>
        <row r="10">
          <cell r="A10" t="str">
            <v>LJ63-18675A</v>
          </cell>
          <cell r="B10">
            <v>3500</v>
          </cell>
          <cell r="C10">
            <v>3500</v>
          </cell>
        </row>
        <row r="11">
          <cell r="A11" t="str">
            <v>LJ63-17935A</v>
          </cell>
          <cell r="B11">
            <v>0</v>
          </cell>
          <cell r="C11">
            <v>0</v>
          </cell>
        </row>
        <row r="12">
          <cell r="A12" t="str">
            <v>LJ63-17813A</v>
          </cell>
          <cell r="B12">
            <v>11500</v>
          </cell>
          <cell r="C12">
            <v>0</v>
          </cell>
        </row>
        <row r="13">
          <cell r="A13" t="str">
            <v>LJ63-18674A</v>
          </cell>
          <cell r="B13">
            <v>6400</v>
          </cell>
          <cell r="C13">
            <v>6400</v>
          </cell>
        </row>
        <row r="14">
          <cell r="A14" t="str">
            <v>LJ63-17836A</v>
          </cell>
          <cell r="B14">
            <v>0</v>
          </cell>
          <cell r="C14">
            <v>0</v>
          </cell>
        </row>
        <row r="15">
          <cell r="A15" t="str">
            <v>LJ63-19611A</v>
          </cell>
          <cell r="B15">
            <v>120000</v>
          </cell>
          <cell r="C15">
            <v>120000</v>
          </cell>
        </row>
        <row r="16">
          <cell r="A16" t="str">
            <v>LJ63-19609A</v>
          </cell>
          <cell r="B16">
            <v>128000</v>
          </cell>
          <cell r="C16">
            <v>128000</v>
          </cell>
        </row>
        <row r="17">
          <cell r="A17" t="str">
            <v>LJ63-19610A</v>
          </cell>
          <cell r="B17">
            <v>120000</v>
          </cell>
          <cell r="C17">
            <v>120000</v>
          </cell>
        </row>
        <row r="18">
          <cell r="A18" t="str">
            <v>LJ63-19668A</v>
          </cell>
          <cell r="B18">
            <v>45000</v>
          </cell>
          <cell r="C18">
            <v>60000</v>
          </cell>
        </row>
        <row r="19">
          <cell r="A19" t="str">
            <v>LJ63-19789A</v>
          </cell>
          <cell r="B19">
            <v>0</v>
          </cell>
          <cell r="C19">
            <v>80000</v>
          </cell>
        </row>
        <row r="20">
          <cell r="A20" t="str">
            <v>LJ63-19633A</v>
          </cell>
          <cell r="B20">
            <v>54000</v>
          </cell>
          <cell r="C20">
            <v>72000</v>
          </cell>
        </row>
        <row r="21">
          <cell r="A21" t="str">
            <v>LJ63-19634A</v>
          </cell>
          <cell r="B21">
            <v>54000</v>
          </cell>
          <cell r="C21">
            <v>67500</v>
          </cell>
        </row>
        <row r="22">
          <cell r="A22" t="str">
            <v>LJ63-19682A</v>
          </cell>
          <cell r="B22">
            <v>21000</v>
          </cell>
          <cell r="C22">
            <v>30000</v>
          </cell>
        </row>
        <row r="23">
          <cell r="A23" t="str">
            <v>LJ63-19683A</v>
          </cell>
          <cell r="B23">
            <v>45000</v>
          </cell>
          <cell r="C23">
            <v>60000</v>
          </cell>
        </row>
        <row r="24">
          <cell r="A24" t="str">
            <v>LJ63-19680A</v>
          </cell>
          <cell r="B24">
            <v>30000</v>
          </cell>
          <cell r="C24">
            <v>45000</v>
          </cell>
        </row>
        <row r="25">
          <cell r="A25" t="str">
            <v>LJ63-19635A</v>
          </cell>
          <cell r="B25">
            <v>0</v>
          </cell>
          <cell r="C25">
            <v>30000</v>
          </cell>
        </row>
      </sheetData>
      <sheetData sheetId="189">
        <row r="1">
          <cell r="C1" t="str">
            <v>CODE</v>
          </cell>
          <cell r="D1">
            <v>44088</v>
          </cell>
          <cell r="E1">
            <v>44089</v>
          </cell>
          <cell r="F1">
            <v>44090</v>
          </cell>
          <cell r="G1">
            <v>44091</v>
          </cell>
          <cell r="H1">
            <v>44092</v>
          </cell>
          <cell r="I1">
            <v>44093</v>
          </cell>
          <cell r="J1">
            <v>44094</v>
          </cell>
          <cell r="K1" t="str">
            <v>w38</v>
          </cell>
        </row>
        <row r="2">
          <cell r="C2" t="str">
            <v>LJ63-16462B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</row>
        <row r="3">
          <cell r="C3" t="str">
            <v>LJ63-16467B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</row>
        <row r="4">
          <cell r="C4" t="str">
            <v>LJ63-16500B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</row>
        <row r="5">
          <cell r="C5" t="str">
            <v>LJ63-16507A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</row>
        <row r="6">
          <cell r="C6" t="str">
            <v>LJ63-16465A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</row>
        <row r="7">
          <cell r="C7" t="str">
            <v>LJ63-16465B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</row>
        <row r="8">
          <cell r="C8" t="str">
            <v>LJ63-16462C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</row>
        <row r="9">
          <cell r="C9" t="str">
            <v>LJ63-16395B</v>
          </cell>
          <cell r="D9">
            <v>0</v>
          </cell>
          <cell r="E9">
            <v>0</v>
          </cell>
          <cell r="F9">
            <v>0</v>
          </cell>
          <cell r="G9">
            <v>5250</v>
          </cell>
          <cell r="H9">
            <v>10500</v>
          </cell>
          <cell r="I9">
            <v>10500</v>
          </cell>
          <cell r="J9">
            <v>0</v>
          </cell>
          <cell r="K9">
            <v>26250</v>
          </cell>
        </row>
        <row r="10">
          <cell r="C10" t="str">
            <v>LJ63-16215A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</row>
        <row r="11">
          <cell r="C11" t="str">
            <v>LJ63-16232A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</row>
        <row r="12">
          <cell r="C12" t="str">
            <v>LJ63-16300A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9000</v>
          </cell>
          <cell r="J12">
            <v>12000</v>
          </cell>
          <cell r="K12">
            <v>21000</v>
          </cell>
        </row>
        <row r="13">
          <cell r="C13" t="str">
            <v>LJ63-16334A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C14" t="str">
            <v>LJ63-16344B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500</v>
          </cell>
          <cell r="K14">
            <v>500</v>
          </cell>
        </row>
        <row r="15">
          <cell r="C15" t="str">
            <v>LJ63-16317B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18900</v>
          </cell>
          <cell r="I15">
            <v>0</v>
          </cell>
          <cell r="J15">
            <v>0</v>
          </cell>
          <cell r="K15">
            <v>18900</v>
          </cell>
        </row>
        <row r="16">
          <cell r="C16" t="str">
            <v>LJ63-15999A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C17" t="str">
            <v>LJ63-16071A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C18" t="str">
            <v>LJ63-16157A</v>
          </cell>
          <cell r="D18">
            <v>6000</v>
          </cell>
          <cell r="E18">
            <v>9000</v>
          </cell>
          <cell r="F18">
            <v>6000</v>
          </cell>
          <cell r="G18">
            <v>6000</v>
          </cell>
          <cell r="H18">
            <v>6000</v>
          </cell>
          <cell r="I18">
            <v>6000</v>
          </cell>
          <cell r="J18">
            <v>6000</v>
          </cell>
          <cell r="K18">
            <v>45000</v>
          </cell>
        </row>
        <row r="19">
          <cell r="C19" t="str">
            <v>LJ63-16183A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C20" t="str">
            <v>LJ63-15095A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C21" t="str">
            <v>LJ63-15645A</v>
          </cell>
          <cell r="D21">
            <v>6000</v>
          </cell>
          <cell r="E21">
            <v>12000</v>
          </cell>
          <cell r="F21">
            <v>9000</v>
          </cell>
          <cell r="G21">
            <v>9000</v>
          </cell>
          <cell r="H21">
            <v>9000</v>
          </cell>
          <cell r="I21">
            <v>9000</v>
          </cell>
          <cell r="J21">
            <v>0</v>
          </cell>
          <cell r="K21">
            <v>54000</v>
          </cell>
        </row>
        <row r="22">
          <cell r="C22" t="str">
            <v>LJ63-16354A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</row>
        <row r="23">
          <cell r="C23" t="str">
            <v>LJ63-17016A</v>
          </cell>
          <cell r="D23">
            <v>6000</v>
          </cell>
          <cell r="E23">
            <v>0</v>
          </cell>
          <cell r="F23">
            <v>6000</v>
          </cell>
          <cell r="G23">
            <v>6000</v>
          </cell>
          <cell r="H23">
            <v>6000</v>
          </cell>
          <cell r="I23">
            <v>6000</v>
          </cell>
          <cell r="J23">
            <v>6000</v>
          </cell>
          <cell r="K23">
            <v>36000</v>
          </cell>
        </row>
        <row r="24">
          <cell r="C24" t="str">
            <v>LJ63-17015A</v>
          </cell>
          <cell r="D24">
            <v>6000</v>
          </cell>
          <cell r="E24">
            <v>6000</v>
          </cell>
          <cell r="F24">
            <v>6000</v>
          </cell>
          <cell r="G24">
            <v>6000</v>
          </cell>
          <cell r="H24">
            <v>6000</v>
          </cell>
          <cell r="I24">
            <v>6000</v>
          </cell>
          <cell r="J24">
            <v>6000</v>
          </cell>
          <cell r="K24">
            <v>42000</v>
          </cell>
        </row>
        <row r="25">
          <cell r="C25" t="str">
            <v>LJ63-18142A</v>
          </cell>
          <cell r="D25">
            <v>10000</v>
          </cell>
          <cell r="E25">
            <v>10000</v>
          </cell>
          <cell r="F25">
            <v>10000</v>
          </cell>
          <cell r="G25">
            <v>10000</v>
          </cell>
          <cell r="H25">
            <v>10000</v>
          </cell>
          <cell r="I25">
            <v>10000</v>
          </cell>
          <cell r="J25">
            <v>10000</v>
          </cell>
          <cell r="K25">
            <v>70000</v>
          </cell>
        </row>
        <row r="26">
          <cell r="C26" t="str">
            <v>LJ63-19111A</v>
          </cell>
          <cell r="D26">
            <v>10000</v>
          </cell>
          <cell r="E26">
            <v>0</v>
          </cell>
          <cell r="F26">
            <v>8000</v>
          </cell>
          <cell r="G26">
            <v>8000</v>
          </cell>
          <cell r="H26">
            <v>8000</v>
          </cell>
          <cell r="I26">
            <v>8000</v>
          </cell>
          <cell r="J26">
            <v>8000</v>
          </cell>
          <cell r="K26">
            <v>50000</v>
          </cell>
        </row>
        <row r="27">
          <cell r="C27" t="str">
            <v>LJ63-18319A</v>
          </cell>
          <cell r="D27">
            <v>10000</v>
          </cell>
          <cell r="E27">
            <v>0</v>
          </cell>
          <cell r="F27">
            <v>10000</v>
          </cell>
          <cell r="G27">
            <v>10000</v>
          </cell>
          <cell r="H27">
            <v>10000</v>
          </cell>
          <cell r="I27">
            <v>10000</v>
          </cell>
          <cell r="J27">
            <v>10000</v>
          </cell>
          <cell r="K27">
            <v>60000</v>
          </cell>
        </row>
        <row r="28">
          <cell r="C28" t="str">
            <v>LJ63-18144A</v>
          </cell>
          <cell r="D28">
            <v>20000</v>
          </cell>
          <cell r="E28">
            <v>20000</v>
          </cell>
          <cell r="F28">
            <v>20000</v>
          </cell>
          <cell r="G28">
            <v>20000</v>
          </cell>
          <cell r="H28">
            <v>20000</v>
          </cell>
          <cell r="I28">
            <v>20000</v>
          </cell>
          <cell r="J28">
            <v>20000</v>
          </cell>
          <cell r="K28">
            <v>140000</v>
          </cell>
        </row>
        <row r="29">
          <cell r="C29" t="str">
            <v>LJ63-19418A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C30" t="str">
            <v>LJ63-19417A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C31" t="str">
            <v>LJ63-19603A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C32" t="str">
            <v>LJ63-19534A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C33" t="str">
            <v>LJ63-19534B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</row>
        <row r="34">
          <cell r="C34" t="str">
            <v>LJ63-18800A</v>
          </cell>
          <cell r="D34">
            <v>10000</v>
          </cell>
          <cell r="E34">
            <v>10000</v>
          </cell>
          <cell r="F34">
            <v>10000</v>
          </cell>
          <cell r="G34">
            <v>10000</v>
          </cell>
          <cell r="H34">
            <v>10000</v>
          </cell>
          <cell r="I34">
            <v>10000</v>
          </cell>
          <cell r="J34">
            <v>10000</v>
          </cell>
          <cell r="K34">
            <v>70000</v>
          </cell>
        </row>
        <row r="35">
          <cell r="C35" t="str">
            <v>LJ63-19416A</v>
          </cell>
          <cell r="D35">
            <v>10000</v>
          </cell>
          <cell r="E35">
            <v>10000</v>
          </cell>
          <cell r="F35">
            <v>10000</v>
          </cell>
          <cell r="G35">
            <v>10000</v>
          </cell>
          <cell r="H35">
            <v>10000</v>
          </cell>
          <cell r="I35">
            <v>10000</v>
          </cell>
          <cell r="J35">
            <v>10000</v>
          </cell>
          <cell r="K35">
            <v>70000</v>
          </cell>
        </row>
        <row r="36">
          <cell r="C36" t="str">
            <v>LJ63-18145A</v>
          </cell>
          <cell r="D36">
            <v>10000</v>
          </cell>
          <cell r="E36">
            <v>10000</v>
          </cell>
          <cell r="F36">
            <v>10000</v>
          </cell>
          <cell r="G36">
            <v>10000</v>
          </cell>
          <cell r="H36">
            <v>10000</v>
          </cell>
          <cell r="I36">
            <v>10000</v>
          </cell>
          <cell r="J36">
            <v>10000</v>
          </cell>
          <cell r="K36">
            <v>70000</v>
          </cell>
        </row>
        <row r="37">
          <cell r="C37" t="str">
            <v>LJ63-19112A</v>
          </cell>
          <cell r="D37">
            <v>10000</v>
          </cell>
          <cell r="E37">
            <v>13000</v>
          </cell>
          <cell r="F37">
            <v>10000</v>
          </cell>
          <cell r="G37">
            <v>10000</v>
          </cell>
          <cell r="H37">
            <v>10000</v>
          </cell>
          <cell r="I37">
            <v>10000</v>
          </cell>
          <cell r="J37">
            <v>10000</v>
          </cell>
          <cell r="K37">
            <v>70000</v>
          </cell>
        </row>
        <row r="38">
          <cell r="C38" t="str">
            <v>LJ63-18318A</v>
          </cell>
          <cell r="D38">
            <v>10000</v>
          </cell>
          <cell r="E38">
            <v>10000</v>
          </cell>
          <cell r="F38">
            <v>10000</v>
          </cell>
          <cell r="G38">
            <v>10000</v>
          </cell>
          <cell r="H38">
            <v>10000</v>
          </cell>
          <cell r="I38">
            <v>10000</v>
          </cell>
          <cell r="J38">
            <v>10000</v>
          </cell>
          <cell r="K38">
            <v>70000</v>
          </cell>
        </row>
        <row r="39">
          <cell r="C39" t="str">
            <v>LJ63-18798A</v>
          </cell>
          <cell r="D39">
            <v>20000</v>
          </cell>
          <cell r="E39">
            <v>20000</v>
          </cell>
          <cell r="F39">
            <v>20000</v>
          </cell>
          <cell r="G39">
            <v>20000</v>
          </cell>
          <cell r="H39">
            <v>20000</v>
          </cell>
          <cell r="I39">
            <v>20000</v>
          </cell>
          <cell r="J39">
            <v>20000</v>
          </cell>
          <cell r="K39">
            <v>140000</v>
          </cell>
        </row>
        <row r="40">
          <cell r="C40" t="str">
            <v>LJ63-19412A</v>
          </cell>
          <cell r="D40">
            <v>10000</v>
          </cell>
          <cell r="E40">
            <v>10000</v>
          </cell>
          <cell r="F40">
            <v>10000</v>
          </cell>
          <cell r="G40">
            <v>10000</v>
          </cell>
          <cell r="H40">
            <v>10000</v>
          </cell>
          <cell r="I40">
            <v>10000</v>
          </cell>
          <cell r="J40">
            <v>10000</v>
          </cell>
          <cell r="K40">
            <v>70000</v>
          </cell>
        </row>
        <row r="41">
          <cell r="C41" t="str">
            <v>LJ63-19411A</v>
          </cell>
          <cell r="D41">
            <v>10000</v>
          </cell>
          <cell r="E41">
            <v>0</v>
          </cell>
          <cell r="F41">
            <v>10000</v>
          </cell>
          <cell r="G41">
            <v>10000</v>
          </cell>
          <cell r="H41">
            <v>10000</v>
          </cell>
          <cell r="I41">
            <v>10000</v>
          </cell>
          <cell r="J41">
            <v>10000</v>
          </cell>
          <cell r="K41">
            <v>60000</v>
          </cell>
        </row>
        <row r="42">
          <cell r="C42" t="str">
            <v>LJ63-19533A</v>
          </cell>
          <cell r="D42">
            <v>10000</v>
          </cell>
          <cell r="E42">
            <v>10000</v>
          </cell>
          <cell r="F42">
            <v>10000</v>
          </cell>
          <cell r="G42">
            <v>10000</v>
          </cell>
          <cell r="H42">
            <v>10000</v>
          </cell>
          <cell r="I42">
            <v>10000</v>
          </cell>
          <cell r="J42">
            <v>10000</v>
          </cell>
          <cell r="K42">
            <v>70000</v>
          </cell>
        </row>
        <row r="43">
          <cell r="C43" t="str">
            <v>LJ63-19595A</v>
          </cell>
          <cell r="D43">
            <v>10000</v>
          </cell>
          <cell r="E43">
            <v>10000</v>
          </cell>
          <cell r="F43">
            <v>10000</v>
          </cell>
          <cell r="G43">
            <v>10000</v>
          </cell>
          <cell r="H43">
            <v>10000</v>
          </cell>
          <cell r="I43">
            <v>10000</v>
          </cell>
          <cell r="J43">
            <v>10000</v>
          </cell>
          <cell r="K43">
            <v>70000</v>
          </cell>
        </row>
        <row r="44">
          <cell r="C44" t="str">
            <v>LJ63-19533B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</row>
        <row r="45">
          <cell r="C45" t="str">
            <v>LJ63-17513A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</row>
        <row r="46">
          <cell r="C46" t="str">
            <v>LJ63-18656A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</row>
        <row r="47">
          <cell r="C47" t="str">
            <v>LJ63-16362A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</row>
        <row r="48">
          <cell r="C48" t="str">
            <v>LJ63-16436A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</row>
        <row r="49">
          <cell r="C49" t="str">
            <v>LJ63-16343A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</row>
        <row r="50">
          <cell r="C50" t="str">
            <v>LJ63-18665A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</row>
        <row r="51">
          <cell r="C51" t="str">
            <v>LJ63-18662A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</row>
        <row r="52">
          <cell r="C52" t="str">
            <v>LJ63-18666B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</row>
        <row r="53">
          <cell r="C53" t="str">
            <v>LJ63-19215B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</row>
        <row r="54">
          <cell r="C54" t="str">
            <v>LJ63-18667A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</row>
        <row r="55">
          <cell r="C55" t="str">
            <v>LJ63-18663A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</row>
        <row r="56">
          <cell r="C56" t="str">
            <v>LJ63-16787B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</row>
        <row r="57">
          <cell r="C57" t="str">
            <v>LJ63-16595B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</row>
        <row r="58">
          <cell r="C58" t="str">
            <v>LJ63-16597A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</row>
        <row r="59">
          <cell r="C59" t="str">
            <v>LJ63-16706A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</row>
        <row r="60">
          <cell r="C60" t="str">
            <v>LJ63-16707A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</row>
        <row r="61">
          <cell r="C61" t="str">
            <v>LJ63-16787A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</row>
        <row r="62">
          <cell r="C62" t="str">
            <v>LJ63-17308A</v>
          </cell>
          <cell r="D62">
            <v>12000</v>
          </cell>
          <cell r="E62">
            <v>12000</v>
          </cell>
          <cell r="F62">
            <v>12000</v>
          </cell>
          <cell r="G62">
            <v>12000</v>
          </cell>
          <cell r="H62">
            <v>0</v>
          </cell>
          <cell r="I62">
            <v>0</v>
          </cell>
          <cell r="J62">
            <v>0</v>
          </cell>
          <cell r="K62">
            <v>48000</v>
          </cell>
        </row>
        <row r="63">
          <cell r="C63" t="str">
            <v>LJ63-17312A</v>
          </cell>
          <cell r="D63">
            <v>12000</v>
          </cell>
          <cell r="E63">
            <v>12000</v>
          </cell>
          <cell r="F63">
            <v>6000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30000</v>
          </cell>
        </row>
        <row r="64">
          <cell r="C64" t="str">
            <v>LJ63-17350A</v>
          </cell>
          <cell r="D64">
            <v>10500</v>
          </cell>
          <cell r="E64">
            <v>0</v>
          </cell>
          <cell r="F64">
            <v>10500</v>
          </cell>
          <cell r="G64">
            <v>10500</v>
          </cell>
          <cell r="H64">
            <v>10500</v>
          </cell>
          <cell r="I64">
            <v>0</v>
          </cell>
          <cell r="J64">
            <v>0</v>
          </cell>
          <cell r="K64">
            <v>42000</v>
          </cell>
        </row>
        <row r="65">
          <cell r="C65" t="str">
            <v>LJ63-17543A</v>
          </cell>
          <cell r="D65">
            <v>12000</v>
          </cell>
          <cell r="E65">
            <v>0</v>
          </cell>
          <cell r="F65">
            <v>10000</v>
          </cell>
          <cell r="G65">
            <v>10000</v>
          </cell>
          <cell r="H65">
            <v>10000</v>
          </cell>
          <cell r="I65">
            <v>0</v>
          </cell>
          <cell r="J65">
            <v>0</v>
          </cell>
          <cell r="K65">
            <v>42000</v>
          </cell>
        </row>
        <row r="66">
          <cell r="C66" t="str">
            <v>LJ63-17834D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</row>
        <row r="67">
          <cell r="C67" t="str">
            <v>LJ63-17834B</v>
          </cell>
          <cell r="D67">
            <v>12000</v>
          </cell>
          <cell r="E67">
            <v>0</v>
          </cell>
          <cell r="F67">
            <v>12000</v>
          </cell>
          <cell r="G67">
            <v>10000</v>
          </cell>
          <cell r="H67">
            <v>6000</v>
          </cell>
          <cell r="I67">
            <v>0</v>
          </cell>
          <cell r="J67">
            <v>0</v>
          </cell>
          <cell r="K67">
            <v>40000</v>
          </cell>
        </row>
        <row r="68">
          <cell r="C68" t="str">
            <v>LJ63-17348A</v>
          </cell>
          <cell r="D68">
            <v>39000</v>
          </cell>
          <cell r="E68">
            <v>30000</v>
          </cell>
          <cell r="F68">
            <v>51000</v>
          </cell>
          <cell r="G68">
            <v>49000</v>
          </cell>
          <cell r="H68">
            <v>45000</v>
          </cell>
          <cell r="I68">
            <v>39000</v>
          </cell>
          <cell r="J68">
            <v>39000</v>
          </cell>
          <cell r="K68">
            <v>292000</v>
          </cell>
        </row>
        <row r="69">
          <cell r="C69" t="str">
            <v>LJ63-17451A</v>
          </cell>
          <cell r="D69">
            <v>24000</v>
          </cell>
          <cell r="E69">
            <v>0</v>
          </cell>
          <cell r="F69">
            <v>12000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36000</v>
          </cell>
        </row>
        <row r="70">
          <cell r="C70" t="str">
            <v>LJ63-17304A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</row>
        <row r="71">
          <cell r="C71" t="str">
            <v>LJ63-17310A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</row>
        <row r="72">
          <cell r="C72" t="str">
            <v>LJ63-17315A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</row>
        <row r="73">
          <cell r="C73" t="str">
            <v>LJ63-17347A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</row>
        <row r="74">
          <cell r="C74" t="str">
            <v>LJ63-17433A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</row>
        <row r="75">
          <cell r="C75" t="str">
            <v>LJ63-17830A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</row>
        <row r="76">
          <cell r="C76" t="str">
            <v>LJ63-18021A</v>
          </cell>
          <cell r="D76">
            <v>14250</v>
          </cell>
          <cell r="E76">
            <v>24500</v>
          </cell>
          <cell r="F76">
            <v>24500</v>
          </cell>
          <cell r="G76">
            <v>24500</v>
          </cell>
          <cell r="H76">
            <v>24500</v>
          </cell>
          <cell r="I76">
            <v>24500</v>
          </cell>
          <cell r="J76">
            <v>24500</v>
          </cell>
          <cell r="K76">
            <v>161250</v>
          </cell>
        </row>
        <row r="77">
          <cell r="C77" t="str">
            <v>LJ63-18013A</v>
          </cell>
          <cell r="D77">
            <v>24500</v>
          </cell>
          <cell r="E77">
            <v>24500</v>
          </cell>
          <cell r="F77">
            <v>24500</v>
          </cell>
          <cell r="G77">
            <v>24500</v>
          </cell>
          <cell r="H77">
            <v>24500</v>
          </cell>
          <cell r="I77">
            <v>24500</v>
          </cell>
          <cell r="J77">
            <v>24500</v>
          </cell>
          <cell r="K77">
            <v>171500</v>
          </cell>
        </row>
        <row r="78">
          <cell r="C78" t="str">
            <v>LJ63-18020A</v>
          </cell>
          <cell r="D78">
            <v>24000</v>
          </cell>
          <cell r="E78">
            <v>15000</v>
          </cell>
          <cell r="F78">
            <v>15000</v>
          </cell>
          <cell r="G78">
            <v>30000</v>
          </cell>
          <cell r="H78">
            <v>30000</v>
          </cell>
          <cell r="I78">
            <v>30000</v>
          </cell>
          <cell r="J78">
            <v>15000</v>
          </cell>
          <cell r="K78">
            <v>159000</v>
          </cell>
        </row>
        <row r="79">
          <cell r="C79" t="str">
            <v>LJ63-18022A</v>
          </cell>
          <cell r="D79">
            <v>12000</v>
          </cell>
          <cell r="E79">
            <v>24000</v>
          </cell>
          <cell r="F79">
            <v>24000</v>
          </cell>
          <cell r="G79">
            <v>24000</v>
          </cell>
          <cell r="H79">
            <v>24000</v>
          </cell>
          <cell r="I79">
            <v>24000</v>
          </cell>
          <cell r="J79">
            <v>24000</v>
          </cell>
          <cell r="K79">
            <v>156000</v>
          </cell>
        </row>
        <row r="80">
          <cell r="C80" t="str">
            <v>LJ63-16033A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</row>
        <row r="81">
          <cell r="C81" t="str">
            <v>LJ63-16036A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</row>
        <row r="82">
          <cell r="C82" t="str">
            <v>LJ63-16037A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</row>
        <row r="83">
          <cell r="C83" t="str">
            <v>LJ63-16083A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</row>
        <row r="84">
          <cell r="C84" t="str">
            <v>LJ63-16152A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</row>
        <row r="85">
          <cell r="C85" t="str">
            <v>LJ63-18648A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</row>
        <row r="86">
          <cell r="C86" t="str">
            <v>LJ63-18644A</v>
          </cell>
          <cell r="D86">
            <v>15000</v>
          </cell>
          <cell r="E86">
            <v>9000</v>
          </cell>
          <cell r="F86">
            <v>15000</v>
          </cell>
          <cell r="G86">
            <v>15000</v>
          </cell>
          <cell r="H86">
            <v>15000</v>
          </cell>
          <cell r="I86">
            <v>15000</v>
          </cell>
          <cell r="J86">
            <v>15000</v>
          </cell>
          <cell r="K86">
            <v>99000</v>
          </cell>
        </row>
        <row r="87">
          <cell r="C87" t="str">
            <v>LJ63-18631A</v>
          </cell>
          <cell r="D87">
            <v>32000</v>
          </cell>
          <cell r="E87">
            <v>26000</v>
          </cell>
          <cell r="F87">
            <v>32000</v>
          </cell>
          <cell r="G87">
            <v>32000</v>
          </cell>
          <cell r="H87">
            <v>32000</v>
          </cell>
          <cell r="I87">
            <v>32000</v>
          </cell>
          <cell r="J87">
            <v>32000</v>
          </cell>
          <cell r="K87">
            <v>218000</v>
          </cell>
        </row>
        <row r="88">
          <cell r="C88" t="str">
            <v>LJ63-17642A</v>
          </cell>
          <cell r="D88">
            <v>15000</v>
          </cell>
          <cell r="E88">
            <v>15000</v>
          </cell>
          <cell r="F88">
            <v>15000</v>
          </cell>
          <cell r="G88">
            <v>15000</v>
          </cell>
          <cell r="H88">
            <v>15000</v>
          </cell>
          <cell r="I88">
            <v>15000</v>
          </cell>
          <cell r="J88">
            <v>15000</v>
          </cell>
          <cell r="K88">
            <v>105000</v>
          </cell>
        </row>
        <row r="89">
          <cell r="C89" t="str">
            <v>LJ63-18648B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</row>
        <row r="90">
          <cell r="C90" t="str">
            <v>LJ63-18649A</v>
          </cell>
          <cell r="D90">
            <v>15000</v>
          </cell>
          <cell r="E90">
            <v>9000</v>
          </cell>
          <cell r="F90">
            <v>15000</v>
          </cell>
          <cell r="G90">
            <v>15000</v>
          </cell>
          <cell r="H90">
            <v>15000</v>
          </cell>
          <cell r="I90">
            <v>15000</v>
          </cell>
          <cell r="J90">
            <v>15000</v>
          </cell>
          <cell r="K90">
            <v>99000</v>
          </cell>
        </row>
        <row r="91">
          <cell r="C91" t="str">
            <v>LJ63-15776B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</row>
        <row r="92">
          <cell r="C92" t="str">
            <v>LJ63-19078A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9000</v>
          </cell>
          <cell r="K92">
            <v>9000</v>
          </cell>
        </row>
        <row r="93">
          <cell r="C93" t="str">
            <v>LJ63-18946A</v>
          </cell>
          <cell r="D93">
            <v>8000</v>
          </cell>
          <cell r="E93">
            <v>0</v>
          </cell>
          <cell r="F93">
            <v>8000</v>
          </cell>
          <cell r="G93">
            <v>8000</v>
          </cell>
          <cell r="H93">
            <v>7000</v>
          </cell>
          <cell r="I93">
            <v>16000</v>
          </cell>
          <cell r="J93">
            <v>18000</v>
          </cell>
          <cell r="K93">
            <v>65000</v>
          </cell>
        </row>
        <row r="94">
          <cell r="C94" t="str">
            <v>LJ63-18947A</v>
          </cell>
          <cell r="D94">
            <v>9000</v>
          </cell>
          <cell r="E94">
            <v>9000</v>
          </cell>
          <cell r="F94">
            <v>9000</v>
          </cell>
          <cell r="G94">
            <v>9000</v>
          </cell>
          <cell r="H94">
            <v>9000</v>
          </cell>
          <cell r="I94">
            <v>9000</v>
          </cell>
          <cell r="J94">
            <v>6000</v>
          </cell>
          <cell r="K94">
            <v>60000</v>
          </cell>
        </row>
        <row r="95">
          <cell r="C95" t="str">
            <v>LJ63-18948A</v>
          </cell>
          <cell r="D95">
            <v>10500</v>
          </cell>
          <cell r="E95">
            <v>0</v>
          </cell>
          <cell r="F95">
            <v>10500</v>
          </cell>
          <cell r="G95">
            <v>7000</v>
          </cell>
          <cell r="H95">
            <v>17500</v>
          </cell>
          <cell r="I95">
            <v>10500</v>
          </cell>
          <cell r="J95">
            <v>10500</v>
          </cell>
          <cell r="K95">
            <v>66500</v>
          </cell>
        </row>
        <row r="96">
          <cell r="C96" t="str">
            <v>LJ63-18950A</v>
          </cell>
          <cell r="D96">
            <v>8000</v>
          </cell>
          <cell r="E96">
            <v>0</v>
          </cell>
          <cell r="F96">
            <v>8000</v>
          </cell>
          <cell r="G96">
            <v>8000</v>
          </cell>
          <cell r="H96">
            <v>8000</v>
          </cell>
          <cell r="I96">
            <v>8000</v>
          </cell>
          <cell r="J96">
            <v>8000</v>
          </cell>
          <cell r="K96">
            <v>48000</v>
          </cell>
        </row>
        <row r="97">
          <cell r="C97" t="str">
            <v>LJ63-18951A</v>
          </cell>
          <cell r="D97">
            <v>9000</v>
          </cell>
          <cell r="E97">
            <v>0</v>
          </cell>
          <cell r="F97">
            <v>9000</v>
          </cell>
          <cell r="G97">
            <v>9000</v>
          </cell>
          <cell r="H97">
            <v>9000</v>
          </cell>
          <cell r="I97">
            <v>9000</v>
          </cell>
          <cell r="J97">
            <v>18000</v>
          </cell>
          <cell r="K97">
            <v>63000</v>
          </cell>
        </row>
        <row r="98">
          <cell r="C98" t="str">
            <v>LJ63-17602A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</row>
        <row r="99">
          <cell r="C99" t="str">
            <v>LJ63-17609A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</row>
        <row r="100">
          <cell r="C100" t="str">
            <v>LJ63-17617A</v>
          </cell>
          <cell r="D100">
            <v>0</v>
          </cell>
          <cell r="E100">
            <v>0</v>
          </cell>
          <cell r="F100">
            <v>3500</v>
          </cell>
          <cell r="G100">
            <v>7000</v>
          </cell>
          <cell r="H100">
            <v>0</v>
          </cell>
          <cell r="I100">
            <v>7000</v>
          </cell>
          <cell r="J100">
            <v>10500</v>
          </cell>
          <cell r="K100">
            <v>28000</v>
          </cell>
        </row>
        <row r="101">
          <cell r="C101" t="str">
            <v>LJ63-17630A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</row>
        <row r="102">
          <cell r="C102" t="str">
            <v>LJ63-17631A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</row>
        <row r="103">
          <cell r="C103" t="str">
            <v>LJ63-17616A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</row>
        <row r="104">
          <cell r="C104" t="str">
            <v>LJ63-16172A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</row>
        <row r="105">
          <cell r="C105" t="str">
            <v>LJ63-16264A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</row>
        <row r="106">
          <cell r="C106" t="str">
            <v>LJ63-15125B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</row>
        <row r="107">
          <cell r="C107" t="str">
            <v>LJ63-15126A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</row>
        <row r="108">
          <cell r="C108" t="str">
            <v>LJ63-15128A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</row>
        <row r="109">
          <cell r="C109" t="str">
            <v>LJ63-15456A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</row>
        <row r="110">
          <cell r="C110" t="str">
            <v>LJ63-15458A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</row>
        <row r="111">
          <cell r="C111" t="str">
            <v>LJ63-15460A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</row>
        <row r="112">
          <cell r="C112" t="str">
            <v>LJ63-15487A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</row>
        <row r="113">
          <cell r="C113" t="str">
            <v>LJ63-18531A</v>
          </cell>
          <cell r="D113">
            <v>38500</v>
          </cell>
          <cell r="E113">
            <v>14000</v>
          </cell>
          <cell r="F113">
            <v>38500</v>
          </cell>
          <cell r="G113">
            <v>38500</v>
          </cell>
          <cell r="H113">
            <v>38500</v>
          </cell>
          <cell r="I113">
            <v>38500</v>
          </cell>
          <cell r="J113">
            <v>38500</v>
          </cell>
          <cell r="K113">
            <v>245000</v>
          </cell>
        </row>
        <row r="114">
          <cell r="C114" t="str">
            <v>LJ63-18964A</v>
          </cell>
          <cell r="D114">
            <v>24000</v>
          </cell>
          <cell r="E114">
            <v>24000</v>
          </cell>
          <cell r="F114">
            <v>24000</v>
          </cell>
          <cell r="G114">
            <v>24000</v>
          </cell>
          <cell r="H114">
            <v>24000</v>
          </cell>
          <cell r="I114">
            <v>24000</v>
          </cell>
          <cell r="J114">
            <v>24000</v>
          </cell>
          <cell r="K114">
            <v>168000</v>
          </cell>
        </row>
        <row r="115">
          <cell r="C115" t="str">
            <v>LJ63-18607A</v>
          </cell>
          <cell r="D115">
            <v>48000</v>
          </cell>
          <cell r="E115">
            <v>42000</v>
          </cell>
          <cell r="F115">
            <v>42000</v>
          </cell>
          <cell r="G115">
            <v>48000</v>
          </cell>
          <cell r="H115">
            <v>48000</v>
          </cell>
          <cell r="I115">
            <v>48000</v>
          </cell>
          <cell r="J115">
            <v>48000</v>
          </cell>
          <cell r="K115">
            <v>324000</v>
          </cell>
        </row>
        <row r="116">
          <cell r="C116" t="str">
            <v>LJ63-18525A</v>
          </cell>
          <cell r="D116">
            <v>24000</v>
          </cell>
          <cell r="E116">
            <v>24000</v>
          </cell>
          <cell r="F116">
            <v>24000</v>
          </cell>
          <cell r="G116">
            <v>24000</v>
          </cell>
          <cell r="H116">
            <v>24000</v>
          </cell>
          <cell r="I116">
            <v>24000</v>
          </cell>
          <cell r="J116">
            <v>24000</v>
          </cell>
          <cell r="K116">
            <v>168000</v>
          </cell>
        </row>
        <row r="117">
          <cell r="C117" t="str">
            <v>LJ63-18690A</v>
          </cell>
          <cell r="D117">
            <v>24220</v>
          </cell>
          <cell r="E117">
            <v>38000</v>
          </cell>
          <cell r="F117">
            <v>38000</v>
          </cell>
          <cell r="G117">
            <v>38000</v>
          </cell>
          <cell r="H117">
            <v>38000</v>
          </cell>
          <cell r="I117">
            <v>38000</v>
          </cell>
          <cell r="J117">
            <v>38000</v>
          </cell>
          <cell r="K117">
            <v>252220</v>
          </cell>
        </row>
        <row r="118">
          <cell r="C118" t="str">
            <v>LJ63-19074A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</row>
        <row r="119">
          <cell r="C119" t="str">
            <v>LJ63-19077A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</row>
        <row r="120">
          <cell r="C120" t="str">
            <v>LJ63-18933A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</row>
        <row r="121">
          <cell r="C121" t="str">
            <v>LJ63-19076B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</row>
        <row r="122">
          <cell r="C122" t="str">
            <v>LJ63-19285A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</row>
        <row r="123">
          <cell r="C123" t="str">
            <v>LJ63-19285B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</row>
        <row r="124">
          <cell r="C124" t="str">
            <v>LJ63-19391A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</row>
        <row r="125">
          <cell r="C125" t="str">
            <v>LJ63-19384A</v>
          </cell>
          <cell r="D125">
            <v>10500</v>
          </cell>
          <cell r="E125">
            <v>0</v>
          </cell>
          <cell r="F125">
            <v>10500</v>
          </cell>
          <cell r="G125">
            <v>10500</v>
          </cell>
          <cell r="H125">
            <v>10500</v>
          </cell>
          <cell r="I125">
            <v>10500</v>
          </cell>
          <cell r="J125">
            <v>10500</v>
          </cell>
          <cell r="K125">
            <v>63000</v>
          </cell>
        </row>
        <row r="126">
          <cell r="C126" t="str">
            <v>LJ63-19383A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</row>
        <row r="127">
          <cell r="C127" t="str">
            <v>LJ63-19381A</v>
          </cell>
          <cell r="D127">
            <v>9000</v>
          </cell>
          <cell r="E127">
            <v>9000</v>
          </cell>
          <cell r="F127">
            <v>9000</v>
          </cell>
          <cell r="G127">
            <v>9000</v>
          </cell>
          <cell r="H127">
            <v>9000</v>
          </cell>
          <cell r="I127">
            <v>9000</v>
          </cell>
          <cell r="J127">
            <v>5000</v>
          </cell>
          <cell r="K127">
            <v>59000</v>
          </cell>
        </row>
        <row r="128">
          <cell r="C128" t="str">
            <v>LJ63-19510A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</row>
        <row r="129">
          <cell r="C129" t="str">
            <v>LJ63-19385A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</row>
        <row r="130">
          <cell r="C130" t="str">
            <v>LJ63-19387A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</row>
        <row r="131">
          <cell r="C131" t="str">
            <v>LJ63-19511A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</row>
        <row r="132">
          <cell r="C132" t="str">
            <v>LJ63-18632A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</row>
        <row r="133">
          <cell r="C133" t="str">
            <v>LJ63-18638A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</row>
        <row r="134">
          <cell r="C134" t="str">
            <v>LJ63-18905B</v>
          </cell>
          <cell r="D134">
            <v>36000</v>
          </cell>
          <cell r="E134">
            <v>0</v>
          </cell>
          <cell r="F134">
            <v>30000</v>
          </cell>
          <cell r="G134">
            <v>30000</v>
          </cell>
          <cell r="H134">
            <v>30000</v>
          </cell>
          <cell r="I134">
            <v>30000</v>
          </cell>
          <cell r="J134">
            <v>30000</v>
          </cell>
          <cell r="K134">
            <v>186000</v>
          </cell>
        </row>
        <row r="135">
          <cell r="C135" t="str">
            <v>LJ63-19385B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</row>
        <row r="136">
          <cell r="C136" t="str">
            <v>LJ63-19617A</v>
          </cell>
          <cell r="D136">
            <v>12000</v>
          </cell>
          <cell r="E136">
            <v>18000</v>
          </cell>
          <cell r="F136">
            <v>12000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42000</v>
          </cell>
        </row>
        <row r="137">
          <cell r="C137" t="str">
            <v>LJ63-19692A</v>
          </cell>
          <cell r="D137">
            <v>9000</v>
          </cell>
          <cell r="E137">
            <v>9000</v>
          </cell>
          <cell r="F137">
            <v>9000</v>
          </cell>
          <cell r="G137">
            <v>9000</v>
          </cell>
          <cell r="H137">
            <v>2000</v>
          </cell>
          <cell r="I137">
            <v>9000</v>
          </cell>
          <cell r="J137">
            <v>9000</v>
          </cell>
          <cell r="K137">
            <v>56000</v>
          </cell>
        </row>
        <row r="138">
          <cell r="C138" t="str">
            <v>LJ63-19694A</v>
          </cell>
          <cell r="D138">
            <v>9000</v>
          </cell>
          <cell r="E138">
            <v>9000</v>
          </cell>
          <cell r="F138">
            <v>9000</v>
          </cell>
          <cell r="G138">
            <v>9000</v>
          </cell>
          <cell r="H138">
            <v>9000</v>
          </cell>
          <cell r="I138">
            <v>9000</v>
          </cell>
          <cell r="J138">
            <v>6000</v>
          </cell>
          <cell r="K138">
            <v>60000</v>
          </cell>
        </row>
        <row r="139">
          <cell r="C139" t="str">
            <v>LJ63-19615A</v>
          </cell>
          <cell r="D139">
            <v>8000</v>
          </cell>
          <cell r="E139">
            <v>4000</v>
          </cell>
          <cell r="F139">
            <v>8000</v>
          </cell>
          <cell r="G139">
            <v>8000</v>
          </cell>
          <cell r="H139">
            <v>8000</v>
          </cell>
          <cell r="I139">
            <v>8000</v>
          </cell>
          <cell r="J139">
            <v>8000</v>
          </cell>
          <cell r="K139">
            <v>52000</v>
          </cell>
        </row>
        <row r="140">
          <cell r="C140" t="str">
            <v>LJ63-19616A</v>
          </cell>
          <cell r="D140">
            <v>9000</v>
          </cell>
          <cell r="E140">
            <v>0</v>
          </cell>
          <cell r="F140">
            <v>9000</v>
          </cell>
          <cell r="G140">
            <v>9000</v>
          </cell>
          <cell r="H140">
            <v>9000</v>
          </cell>
          <cell r="I140">
            <v>9000</v>
          </cell>
          <cell r="J140">
            <v>6000</v>
          </cell>
          <cell r="K140">
            <v>51000</v>
          </cell>
        </row>
        <row r="141">
          <cell r="C141" t="str">
            <v>LJ63-19618A</v>
          </cell>
          <cell r="D141">
            <v>9000</v>
          </cell>
          <cell r="E141">
            <v>0</v>
          </cell>
          <cell r="F141">
            <v>9000</v>
          </cell>
          <cell r="G141">
            <v>9000</v>
          </cell>
          <cell r="H141">
            <v>9000</v>
          </cell>
          <cell r="I141">
            <v>9000</v>
          </cell>
          <cell r="J141">
            <v>5800</v>
          </cell>
          <cell r="K141">
            <v>50800</v>
          </cell>
        </row>
        <row r="142">
          <cell r="C142" t="str">
            <v>LJ63-18905E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</row>
        <row r="143">
          <cell r="C143" t="str">
            <v>LJ63-18609A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</row>
      </sheetData>
      <sheetData sheetId="190"/>
      <sheetData sheetId="191"/>
      <sheetData sheetId="192"/>
      <sheetData sheetId="193">
        <row r="1">
          <cell r="D1">
            <v>44089</v>
          </cell>
        </row>
      </sheetData>
      <sheetData sheetId="194"/>
      <sheetData sheetId="195">
        <row r="1">
          <cell r="D1">
            <v>44090</v>
          </cell>
        </row>
      </sheetData>
      <sheetData sheetId="196">
        <row r="1">
          <cell r="A1" t="str">
            <v>Shinsung /신성</v>
          </cell>
        </row>
      </sheetData>
      <sheetData sheetId="197"/>
      <sheetData sheetId="198"/>
      <sheetData sheetId="199">
        <row r="1">
          <cell r="D1">
            <v>44091</v>
          </cell>
        </row>
      </sheetData>
      <sheetData sheetId="200"/>
      <sheetData sheetId="201"/>
      <sheetData sheetId="202">
        <row r="1">
          <cell r="D1">
            <v>44092</v>
          </cell>
        </row>
      </sheetData>
      <sheetData sheetId="203"/>
      <sheetData sheetId="204"/>
      <sheetData sheetId="205">
        <row r="2">
          <cell r="A2" t="str">
            <v>Shinsung /신성</v>
          </cell>
        </row>
      </sheetData>
      <sheetData sheetId="206">
        <row r="1">
          <cell r="D1">
            <v>44095</v>
          </cell>
        </row>
      </sheetData>
      <sheetData sheetId="207"/>
      <sheetData sheetId="208">
        <row r="1">
          <cell r="D1">
            <v>44096</v>
          </cell>
        </row>
      </sheetData>
      <sheetData sheetId="209"/>
      <sheetData sheetId="210"/>
      <sheetData sheetId="211">
        <row r="1">
          <cell r="D1">
            <v>44097</v>
          </cell>
        </row>
      </sheetData>
      <sheetData sheetId="212"/>
      <sheetData sheetId="213"/>
      <sheetData sheetId="214">
        <row r="1">
          <cell r="A1" t="str">
            <v>Shinsung /신성</v>
          </cell>
        </row>
      </sheetData>
      <sheetData sheetId="215">
        <row r="1">
          <cell r="D1">
            <v>44098</v>
          </cell>
        </row>
      </sheetData>
      <sheetData sheetId="216"/>
      <sheetData sheetId="217"/>
      <sheetData sheetId="218">
        <row r="1">
          <cell r="D1">
            <v>44099</v>
          </cell>
        </row>
      </sheetData>
      <sheetData sheetId="219"/>
      <sheetData sheetId="220">
        <row r="1">
          <cell r="A1" t="str">
            <v>Shinsung /신성</v>
          </cell>
        </row>
      </sheetData>
      <sheetData sheetId="221">
        <row r="1">
          <cell r="C1" t="str">
            <v>CODE</v>
          </cell>
        </row>
      </sheetData>
      <sheetData sheetId="222"/>
      <sheetData sheetId="223"/>
      <sheetData sheetId="224"/>
      <sheetData sheetId="225"/>
      <sheetData sheetId="226">
        <row r="1">
          <cell r="C1">
            <v>10000</v>
          </cell>
        </row>
      </sheetData>
      <sheetData sheetId="227"/>
      <sheetData sheetId="228">
        <row r="1">
          <cell r="A1" t="str">
            <v>Shinsung /신성</v>
          </cell>
        </row>
      </sheetData>
      <sheetData sheetId="229"/>
      <sheetData sheetId="230"/>
      <sheetData sheetId="231"/>
      <sheetData sheetId="232">
        <row r="1">
          <cell r="C1">
            <v>450000</v>
          </cell>
        </row>
      </sheetData>
      <sheetData sheetId="233"/>
      <sheetData sheetId="234"/>
      <sheetData sheetId="235">
        <row r="1">
          <cell r="C1">
            <v>0</v>
          </cell>
        </row>
      </sheetData>
      <sheetData sheetId="236"/>
      <sheetData sheetId="237"/>
      <sheetData sheetId="238">
        <row r="1">
          <cell r="C1">
            <v>16000</v>
          </cell>
        </row>
      </sheetData>
      <sheetData sheetId="239"/>
      <sheetData sheetId="240">
        <row r="1">
          <cell r="A1" t="str">
            <v>Shinsung /신성</v>
          </cell>
        </row>
      </sheetData>
      <sheetData sheetId="24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OCK"/>
      <sheetName val="23.10"/>
      <sheetName val="Sheet1"/>
      <sheetName val="31.10"/>
      <sheetName val="07.11"/>
      <sheetName val="VẬT TƯ"/>
      <sheetName val="Sheet3"/>
      <sheetName val="STOCK (2)"/>
      <sheetName val="Total Tồn Vật tư"/>
      <sheetName val="FCSTSDV"/>
      <sheetName val="ống nhựa túi bóng"/>
      <sheetName val="VẬT TƯ sản xuất"/>
      <sheetName val="tồn Po t7"/>
      <sheetName val="tồn po t8"/>
      <sheetName val="Sheet2"/>
      <sheetName val="Sheet6"/>
      <sheetName val="ok"/>
      <sheetName val="04.06"/>
      <sheetName val="tính băng dính sạch"/>
      <sheetName val="tính tồn"/>
      <sheetName val="fc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3">
          <cell r="A3" t="str">
            <v>8*17</v>
          </cell>
          <cell r="B3">
            <v>52850</v>
          </cell>
          <cell r="C3">
            <v>42500</v>
          </cell>
          <cell r="D3">
            <v>50550</v>
          </cell>
          <cell r="E3">
            <v>-8050</v>
          </cell>
          <cell r="F3">
            <v>11200</v>
          </cell>
          <cell r="G3">
            <v>13500</v>
          </cell>
          <cell r="H3"/>
        </row>
        <row r="4">
          <cell r="A4"/>
          <cell r="B4"/>
          <cell r="C4"/>
          <cell r="D4"/>
          <cell r="E4"/>
          <cell r="F4"/>
          <cell r="G4"/>
          <cell r="H4"/>
        </row>
        <row r="5">
          <cell r="A5"/>
          <cell r="B5"/>
          <cell r="C5"/>
          <cell r="D5"/>
          <cell r="E5"/>
          <cell r="F5"/>
          <cell r="G5"/>
          <cell r="H5"/>
        </row>
        <row r="6">
          <cell r="A6"/>
          <cell r="B6"/>
          <cell r="C6"/>
          <cell r="D6"/>
          <cell r="E6"/>
          <cell r="F6"/>
          <cell r="G6"/>
          <cell r="H6"/>
        </row>
        <row r="7">
          <cell r="A7"/>
          <cell r="B7"/>
          <cell r="C7"/>
          <cell r="D7"/>
          <cell r="E7"/>
          <cell r="F7"/>
          <cell r="G7"/>
          <cell r="H7"/>
        </row>
        <row r="8">
          <cell r="A8"/>
          <cell r="B8"/>
          <cell r="C8"/>
          <cell r="D8"/>
          <cell r="E8"/>
          <cell r="F8"/>
          <cell r="G8"/>
          <cell r="H8"/>
        </row>
        <row r="9">
          <cell r="A9" t="str">
            <v>10*20</v>
          </cell>
          <cell r="B9">
            <v>34902</v>
          </cell>
          <cell r="C9">
            <v>38722</v>
          </cell>
          <cell r="D9">
            <v>38565</v>
          </cell>
          <cell r="E9">
            <v>157</v>
          </cell>
          <cell r="F9">
            <v>5863</v>
          </cell>
          <cell r="G9">
            <v>2200</v>
          </cell>
          <cell r="H9"/>
        </row>
        <row r="10">
          <cell r="A10"/>
          <cell r="B10"/>
          <cell r="C10"/>
          <cell r="D10"/>
          <cell r="E10"/>
          <cell r="F10"/>
          <cell r="G10"/>
          <cell r="H10"/>
        </row>
        <row r="11">
          <cell r="A11"/>
          <cell r="B11"/>
          <cell r="C11"/>
          <cell r="D11"/>
          <cell r="E11"/>
          <cell r="F11"/>
          <cell r="G11"/>
          <cell r="H11"/>
        </row>
        <row r="12">
          <cell r="A12"/>
          <cell r="B12"/>
          <cell r="C12"/>
          <cell r="D12"/>
          <cell r="E12"/>
          <cell r="F12"/>
          <cell r="G12"/>
          <cell r="H12"/>
        </row>
        <row r="13">
          <cell r="A13"/>
          <cell r="B13"/>
          <cell r="C13"/>
          <cell r="D13"/>
          <cell r="E13"/>
          <cell r="F13"/>
          <cell r="G13"/>
          <cell r="H13"/>
        </row>
        <row r="14">
          <cell r="A14"/>
          <cell r="B14"/>
          <cell r="C14"/>
          <cell r="D14"/>
          <cell r="E14"/>
          <cell r="F14"/>
          <cell r="G14"/>
          <cell r="H14"/>
        </row>
        <row r="15">
          <cell r="A15" t="str">
            <v>8*10</v>
          </cell>
          <cell r="B15">
            <v>54354</v>
          </cell>
          <cell r="C15">
            <v>59144</v>
          </cell>
          <cell r="D15">
            <v>98664</v>
          </cell>
          <cell r="E15">
            <v>-39520</v>
          </cell>
          <cell r="F15">
            <v>50510</v>
          </cell>
          <cell r="G15">
            <v>6200</v>
          </cell>
          <cell r="H15"/>
        </row>
        <row r="16">
          <cell r="A16"/>
          <cell r="B16"/>
          <cell r="C16"/>
          <cell r="D16"/>
          <cell r="E16"/>
          <cell r="F16"/>
          <cell r="G16"/>
          <cell r="H16"/>
        </row>
        <row r="17">
          <cell r="A17"/>
          <cell r="B17"/>
          <cell r="C17"/>
          <cell r="D17"/>
          <cell r="E17"/>
          <cell r="F17"/>
          <cell r="G17"/>
          <cell r="H17"/>
        </row>
        <row r="18">
          <cell r="A18"/>
          <cell r="B18"/>
          <cell r="C18"/>
          <cell r="D18"/>
          <cell r="E18"/>
          <cell r="F18"/>
          <cell r="G18"/>
          <cell r="H18"/>
        </row>
        <row r="19">
          <cell r="A19"/>
          <cell r="B19"/>
          <cell r="C19"/>
          <cell r="D19"/>
          <cell r="E19"/>
          <cell r="F19"/>
          <cell r="G19"/>
          <cell r="H19"/>
        </row>
        <row r="20">
          <cell r="A20"/>
          <cell r="B20"/>
          <cell r="C20"/>
          <cell r="D20"/>
          <cell r="E20"/>
          <cell r="F20"/>
          <cell r="G20"/>
          <cell r="H20"/>
        </row>
        <row r="21">
          <cell r="A21" t="str">
            <v>6*9</v>
          </cell>
          <cell r="B21">
            <v>7840</v>
          </cell>
          <cell r="C21">
            <v>15181</v>
          </cell>
          <cell r="D21">
            <v>12780</v>
          </cell>
          <cell r="E21">
            <v>2401</v>
          </cell>
          <cell r="F21">
            <v>38860</v>
          </cell>
          <cell r="G21">
            <v>33920</v>
          </cell>
          <cell r="H21"/>
        </row>
        <row r="22">
          <cell r="A22"/>
          <cell r="B22"/>
          <cell r="C22"/>
          <cell r="D22"/>
          <cell r="E22"/>
          <cell r="F22"/>
          <cell r="G22"/>
          <cell r="H22"/>
        </row>
        <row r="23">
          <cell r="A23"/>
          <cell r="B23"/>
          <cell r="C23"/>
          <cell r="D23"/>
          <cell r="E23"/>
          <cell r="F23"/>
          <cell r="G23"/>
          <cell r="H23"/>
        </row>
        <row r="24">
          <cell r="A24"/>
          <cell r="B24"/>
          <cell r="C24"/>
          <cell r="D24"/>
          <cell r="E24"/>
          <cell r="F24"/>
          <cell r="G24"/>
          <cell r="H24"/>
        </row>
        <row r="25">
          <cell r="A25"/>
          <cell r="B25"/>
          <cell r="C25"/>
          <cell r="D25"/>
          <cell r="E25"/>
          <cell r="F25"/>
          <cell r="G25"/>
          <cell r="H25"/>
        </row>
        <row r="26">
          <cell r="A26"/>
          <cell r="B26"/>
          <cell r="C26"/>
          <cell r="D26"/>
          <cell r="E26"/>
          <cell r="F26"/>
          <cell r="G26"/>
          <cell r="H26"/>
        </row>
        <row r="27">
          <cell r="A27" t="str">
            <v>45*50*0.08</v>
          </cell>
          <cell r="B27">
            <v>636</v>
          </cell>
          <cell r="C27">
            <v>-2509</v>
          </cell>
          <cell r="D27">
            <v>4192</v>
          </cell>
          <cell r="E27">
            <v>-6701</v>
          </cell>
          <cell r="F27">
            <v>11127</v>
          </cell>
          <cell r="G27">
            <v>7571</v>
          </cell>
          <cell r="H27"/>
        </row>
        <row r="28">
          <cell r="A28"/>
          <cell r="B28"/>
          <cell r="C28"/>
          <cell r="D28"/>
          <cell r="E28"/>
          <cell r="F28"/>
          <cell r="G28"/>
          <cell r="H28"/>
        </row>
        <row r="29">
          <cell r="A29"/>
          <cell r="B29"/>
          <cell r="C29"/>
          <cell r="D29"/>
          <cell r="E29"/>
          <cell r="F29"/>
          <cell r="G29"/>
          <cell r="H29"/>
        </row>
        <row r="30">
          <cell r="A30"/>
          <cell r="B30"/>
          <cell r="C30"/>
          <cell r="D30"/>
          <cell r="E30"/>
          <cell r="F30"/>
          <cell r="G30"/>
          <cell r="H30"/>
        </row>
        <row r="31">
          <cell r="A31"/>
          <cell r="B31"/>
          <cell r="C31"/>
          <cell r="D31"/>
          <cell r="E31"/>
          <cell r="F31"/>
          <cell r="G31"/>
          <cell r="H31"/>
        </row>
        <row r="32">
          <cell r="A32"/>
          <cell r="B32"/>
          <cell r="C32"/>
          <cell r="D32"/>
          <cell r="E32"/>
          <cell r="F32"/>
          <cell r="G32"/>
          <cell r="H32"/>
        </row>
        <row r="33">
          <cell r="A33" t="str">
            <v>45*60*0.05
(không đáy)</v>
          </cell>
          <cell r="B33">
            <v>1420</v>
          </cell>
          <cell r="C33">
            <v>1300</v>
          </cell>
          <cell r="D33">
            <v>1300</v>
          </cell>
          <cell r="E33">
            <v>0</v>
          </cell>
          <cell r="F33">
            <v>0</v>
          </cell>
          <cell r="G33">
            <v>120</v>
          </cell>
          <cell r="H33"/>
        </row>
        <row r="34">
          <cell r="A34"/>
          <cell r="B34"/>
          <cell r="C34"/>
          <cell r="D34"/>
          <cell r="E34"/>
          <cell r="F34"/>
          <cell r="G34"/>
          <cell r="H34"/>
        </row>
        <row r="35">
          <cell r="A35"/>
          <cell r="B35"/>
          <cell r="C35"/>
          <cell r="D35"/>
          <cell r="E35"/>
          <cell r="F35"/>
          <cell r="G35"/>
          <cell r="H35"/>
        </row>
        <row r="36">
          <cell r="A36"/>
          <cell r="B36"/>
          <cell r="C36"/>
          <cell r="D36"/>
          <cell r="E36"/>
          <cell r="F36"/>
          <cell r="G36"/>
          <cell r="H36"/>
        </row>
        <row r="37">
          <cell r="A37"/>
          <cell r="B37"/>
          <cell r="C37"/>
          <cell r="D37"/>
          <cell r="E37"/>
          <cell r="F37"/>
          <cell r="G37"/>
          <cell r="H37"/>
        </row>
        <row r="38">
          <cell r="A38"/>
          <cell r="B38"/>
          <cell r="C38"/>
          <cell r="D38"/>
          <cell r="E38"/>
          <cell r="F38"/>
          <cell r="G38"/>
          <cell r="H38"/>
        </row>
        <row r="39">
          <cell r="A39" t="str">
            <v>15*26</v>
          </cell>
          <cell r="B39">
            <v>11905</v>
          </cell>
          <cell r="C39">
            <v>-32374</v>
          </cell>
          <cell r="D39">
            <v>25169</v>
          </cell>
          <cell r="E39">
            <v>-57543</v>
          </cell>
          <cell r="F39">
            <v>62226</v>
          </cell>
          <cell r="G39">
            <v>48962</v>
          </cell>
          <cell r="H39"/>
        </row>
        <row r="40">
          <cell r="A40"/>
          <cell r="B40"/>
          <cell r="C40"/>
          <cell r="D40"/>
          <cell r="E40"/>
          <cell r="F40"/>
          <cell r="G40"/>
          <cell r="H40"/>
        </row>
        <row r="41">
          <cell r="A41"/>
          <cell r="B41"/>
          <cell r="C41"/>
          <cell r="D41"/>
          <cell r="E41"/>
          <cell r="F41"/>
          <cell r="G41"/>
          <cell r="H41"/>
        </row>
        <row r="42">
          <cell r="A42"/>
          <cell r="B42"/>
          <cell r="C42"/>
          <cell r="D42"/>
          <cell r="E42"/>
          <cell r="F42"/>
          <cell r="G42"/>
          <cell r="H42"/>
        </row>
        <row r="43">
          <cell r="A43"/>
          <cell r="B43"/>
          <cell r="C43"/>
          <cell r="D43"/>
          <cell r="E43"/>
          <cell r="F43"/>
          <cell r="G43"/>
          <cell r="H43"/>
        </row>
        <row r="44">
          <cell r="A44"/>
          <cell r="B44"/>
          <cell r="C44"/>
          <cell r="D44"/>
          <cell r="E44"/>
          <cell r="F44"/>
          <cell r="G44"/>
          <cell r="H44"/>
        </row>
        <row r="45">
          <cell r="A45" t="str">
            <v>20*31</v>
          </cell>
          <cell r="B45">
            <v>5216</v>
          </cell>
          <cell r="C45">
            <v>12789</v>
          </cell>
          <cell r="D45">
            <v>39580</v>
          </cell>
          <cell r="E45">
            <v>-26791</v>
          </cell>
          <cell r="F45">
            <v>67436</v>
          </cell>
          <cell r="G45">
            <v>33072</v>
          </cell>
          <cell r="H45"/>
        </row>
        <row r="46">
          <cell r="A46" t="str">
            <v>20*35</v>
          </cell>
          <cell r="B46"/>
          <cell r="C46"/>
          <cell r="D46"/>
          <cell r="E46"/>
          <cell r="F46"/>
          <cell r="G46"/>
          <cell r="H46"/>
        </row>
        <row r="47">
          <cell r="A47" t="str">
            <v>20*35</v>
          </cell>
          <cell r="B47"/>
          <cell r="C47"/>
          <cell r="D47"/>
          <cell r="E47"/>
          <cell r="F47"/>
          <cell r="G47"/>
          <cell r="H47"/>
        </row>
        <row r="48">
          <cell r="A48" t="str">
            <v>20*35</v>
          </cell>
          <cell r="B48"/>
          <cell r="C48"/>
          <cell r="D48"/>
          <cell r="E48"/>
          <cell r="F48"/>
          <cell r="G48"/>
          <cell r="H48"/>
        </row>
        <row r="49">
          <cell r="A49"/>
          <cell r="B49"/>
          <cell r="C49"/>
          <cell r="D49"/>
          <cell r="E49"/>
          <cell r="F49"/>
          <cell r="G49"/>
          <cell r="H49"/>
        </row>
        <row r="50">
          <cell r="A50" t="str">
            <v>20*35</v>
          </cell>
          <cell r="B50"/>
          <cell r="C50"/>
          <cell r="D50"/>
          <cell r="E50"/>
          <cell r="F50"/>
          <cell r="G50"/>
          <cell r="H50"/>
        </row>
        <row r="51">
          <cell r="A51" t="str">
            <v>20*35</v>
          </cell>
          <cell r="B51">
            <v>1720</v>
          </cell>
          <cell r="C51">
            <v>-1397</v>
          </cell>
          <cell r="D51">
            <v>0</v>
          </cell>
          <cell r="E51">
            <v>-1397</v>
          </cell>
          <cell r="F51">
            <v>9840</v>
          </cell>
          <cell r="G51">
            <v>11560</v>
          </cell>
          <cell r="H51"/>
        </row>
        <row r="52">
          <cell r="A52" t="str">
            <v>20*35</v>
          </cell>
          <cell r="B52"/>
          <cell r="C52"/>
          <cell r="D52"/>
          <cell r="E52"/>
          <cell r="F52"/>
          <cell r="G52"/>
          <cell r="H52"/>
        </row>
        <row r="53">
          <cell r="A53" t="str">
            <v>20*35</v>
          </cell>
          <cell r="B53"/>
          <cell r="C53"/>
          <cell r="D53"/>
          <cell r="E53"/>
          <cell r="F53"/>
          <cell r="G53"/>
          <cell r="H53"/>
        </row>
        <row r="54">
          <cell r="A54" t="str">
            <v>20*35</v>
          </cell>
          <cell r="B54"/>
          <cell r="C54"/>
          <cell r="D54"/>
          <cell r="E54"/>
          <cell r="F54"/>
          <cell r="G54"/>
          <cell r="H54"/>
        </row>
        <row r="55">
          <cell r="A55" t="str">
            <v>20*35</v>
          </cell>
          <cell r="B55"/>
          <cell r="C55"/>
          <cell r="D55"/>
          <cell r="E55"/>
          <cell r="F55"/>
          <cell r="G55"/>
          <cell r="H55"/>
        </row>
        <row r="56">
          <cell r="A56" t="str">
            <v>20*35</v>
          </cell>
          <cell r="B56"/>
          <cell r="C56"/>
          <cell r="D56"/>
          <cell r="E56"/>
          <cell r="F56"/>
          <cell r="G56"/>
          <cell r="H56"/>
        </row>
        <row r="57">
          <cell r="A57" t="str">
            <v>60*77</v>
          </cell>
          <cell r="B57">
            <v>3866</v>
          </cell>
          <cell r="C57">
            <v>4662</v>
          </cell>
          <cell r="D57">
            <v>5291</v>
          </cell>
          <cell r="E57">
            <v>-629</v>
          </cell>
          <cell r="F57">
            <v>6205</v>
          </cell>
          <cell r="G57">
            <v>4780</v>
          </cell>
          <cell r="H57"/>
        </row>
        <row r="58">
          <cell r="A58"/>
          <cell r="B58"/>
          <cell r="C58"/>
          <cell r="D58"/>
          <cell r="E58"/>
          <cell r="F58"/>
          <cell r="G58"/>
          <cell r="H58"/>
        </row>
        <row r="59">
          <cell r="A59"/>
          <cell r="B59"/>
          <cell r="C59"/>
          <cell r="D59"/>
          <cell r="E59"/>
          <cell r="F59"/>
          <cell r="G59"/>
          <cell r="H59"/>
        </row>
        <row r="60">
          <cell r="A60"/>
          <cell r="B60"/>
          <cell r="C60"/>
          <cell r="D60"/>
          <cell r="E60"/>
          <cell r="F60"/>
          <cell r="G60"/>
          <cell r="H60"/>
        </row>
        <row r="61">
          <cell r="A61"/>
          <cell r="B61"/>
          <cell r="C61"/>
          <cell r="D61"/>
          <cell r="E61"/>
          <cell r="F61"/>
          <cell r="G61"/>
          <cell r="H61"/>
        </row>
        <row r="62">
          <cell r="A62"/>
          <cell r="B62"/>
          <cell r="C62"/>
          <cell r="D62"/>
          <cell r="E62"/>
          <cell r="F62"/>
          <cell r="G62"/>
          <cell r="H62"/>
        </row>
        <row r="63">
          <cell r="A63" t="str">
            <v>77*63</v>
          </cell>
          <cell r="B63">
            <v>1580</v>
          </cell>
          <cell r="C63">
            <v>-238</v>
          </cell>
          <cell r="D63">
            <v>1917</v>
          </cell>
          <cell r="E63">
            <v>-2155</v>
          </cell>
          <cell r="F63">
            <v>3837</v>
          </cell>
          <cell r="G63">
            <v>3500</v>
          </cell>
          <cell r="H63"/>
        </row>
        <row r="64">
          <cell r="A64"/>
          <cell r="B64"/>
          <cell r="C64"/>
          <cell r="D64"/>
          <cell r="E64"/>
          <cell r="F64"/>
          <cell r="G64"/>
          <cell r="H64"/>
        </row>
        <row r="65">
          <cell r="A65"/>
          <cell r="B65"/>
          <cell r="C65"/>
          <cell r="D65"/>
          <cell r="E65"/>
          <cell r="F65"/>
          <cell r="G65"/>
          <cell r="H65"/>
        </row>
        <row r="66">
          <cell r="A66"/>
          <cell r="B66"/>
          <cell r="C66"/>
          <cell r="D66"/>
          <cell r="E66"/>
          <cell r="F66"/>
          <cell r="G66"/>
          <cell r="H66"/>
        </row>
        <row r="67">
          <cell r="A67"/>
          <cell r="B67"/>
          <cell r="C67"/>
          <cell r="D67"/>
          <cell r="E67"/>
          <cell r="F67"/>
          <cell r="G67"/>
          <cell r="H67"/>
        </row>
        <row r="68">
          <cell r="A68"/>
          <cell r="B68"/>
          <cell r="C68"/>
          <cell r="D68"/>
          <cell r="E68"/>
          <cell r="F68"/>
          <cell r="G68"/>
          <cell r="H68"/>
        </row>
        <row r="69">
          <cell r="A69" t="str">
            <v>30*50*0.08</v>
          </cell>
          <cell r="B69">
            <v>211</v>
          </cell>
          <cell r="C69">
            <v>-6512</v>
          </cell>
          <cell r="D69">
            <v>2200</v>
          </cell>
          <cell r="E69">
            <v>-8712</v>
          </cell>
          <cell r="F69">
            <v>10700</v>
          </cell>
          <cell r="G69">
            <v>8711</v>
          </cell>
          <cell r="H69"/>
        </row>
        <row r="70">
          <cell r="A70"/>
          <cell r="B70"/>
          <cell r="C70"/>
          <cell r="D70"/>
          <cell r="E70"/>
          <cell r="F70"/>
          <cell r="G70"/>
          <cell r="H70"/>
        </row>
        <row r="71">
          <cell r="A71"/>
          <cell r="B71"/>
          <cell r="C71"/>
          <cell r="D71"/>
          <cell r="E71"/>
          <cell r="F71"/>
          <cell r="G71"/>
          <cell r="H71"/>
        </row>
        <row r="72">
          <cell r="A72"/>
          <cell r="B72"/>
          <cell r="C72"/>
          <cell r="D72"/>
          <cell r="E72"/>
          <cell r="F72"/>
          <cell r="G72"/>
          <cell r="H72"/>
        </row>
        <row r="73">
          <cell r="A73"/>
          <cell r="B73"/>
          <cell r="C73"/>
          <cell r="D73"/>
          <cell r="E73"/>
          <cell r="F73"/>
          <cell r="G73"/>
          <cell r="H73"/>
        </row>
        <row r="74">
          <cell r="A74"/>
          <cell r="B74"/>
          <cell r="C74"/>
          <cell r="D74"/>
          <cell r="E74"/>
          <cell r="F74"/>
          <cell r="G74"/>
          <cell r="H74"/>
        </row>
        <row r="75">
          <cell r="A75" t="str">
            <v>8*40*.0.08</v>
          </cell>
          <cell r="B75">
            <v>9400</v>
          </cell>
          <cell r="C75">
            <v>8000</v>
          </cell>
          <cell r="D75">
            <v>8000</v>
          </cell>
          <cell r="E75">
            <v>0</v>
          </cell>
          <cell r="F75">
            <v>0</v>
          </cell>
          <cell r="G75">
            <v>1400</v>
          </cell>
          <cell r="H75"/>
        </row>
        <row r="76">
          <cell r="A76"/>
          <cell r="B76"/>
          <cell r="C76"/>
          <cell r="D76"/>
          <cell r="E76"/>
          <cell r="F76"/>
          <cell r="G76"/>
          <cell r="H76"/>
        </row>
        <row r="77">
          <cell r="A77"/>
          <cell r="B77"/>
          <cell r="C77"/>
          <cell r="D77"/>
          <cell r="E77"/>
          <cell r="F77"/>
          <cell r="G77"/>
          <cell r="H77"/>
        </row>
        <row r="78">
          <cell r="A78"/>
          <cell r="B78"/>
          <cell r="C78"/>
          <cell r="D78"/>
          <cell r="E78"/>
          <cell r="F78"/>
          <cell r="G78"/>
          <cell r="H78"/>
        </row>
        <row r="79">
          <cell r="A79"/>
          <cell r="B79"/>
          <cell r="C79"/>
          <cell r="D79"/>
          <cell r="E79"/>
          <cell r="F79"/>
          <cell r="G79"/>
          <cell r="H79"/>
        </row>
        <row r="80">
          <cell r="A80"/>
          <cell r="B80"/>
          <cell r="C80"/>
          <cell r="D80"/>
          <cell r="E80"/>
          <cell r="F80"/>
          <cell r="G80"/>
          <cell r="H80"/>
        </row>
        <row r="81">
          <cell r="A81" t="str">
            <v>12*35*0.08</v>
          </cell>
          <cell r="B81">
            <v>3150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3150</v>
          </cell>
          <cell r="H81"/>
        </row>
        <row r="82">
          <cell r="A82"/>
          <cell r="B82"/>
          <cell r="C82"/>
          <cell r="D82"/>
          <cell r="E82"/>
          <cell r="F82"/>
          <cell r="G82"/>
          <cell r="H82"/>
        </row>
        <row r="83">
          <cell r="A83"/>
          <cell r="B83"/>
          <cell r="C83"/>
          <cell r="D83"/>
          <cell r="E83"/>
          <cell r="F83"/>
          <cell r="G83"/>
          <cell r="H83"/>
        </row>
        <row r="84">
          <cell r="A84"/>
          <cell r="B84"/>
          <cell r="C84"/>
          <cell r="D84"/>
          <cell r="E84"/>
          <cell r="F84"/>
          <cell r="G84"/>
          <cell r="H84"/>
        </row>
        <row r="85">
          <cell r="A85"/>
          <cell r="B85"/>
          <cell r="C85"/>
          <cell r="D85"/>
          <cell r="E85"/>
          <cell r="F85"/>
          <cell r="G85"/>
          <cell r="H85"/>
        </row>
        <row r="86">
          <cell r="A86"/>
          <cell r="B86"/>
          <cell r="C86"/>
          <cell r="D86"/>
          <cell r="E86"/>
          <cell r="F86"/>
          <cell r="G86"/>
          <cell r="H86"/>
        </row>
        <row r="87">
          <cell r="A87" t="str">
            <v>18*42</v>
          </cell>
          <cell r="B87">
            <v>9907</v>
          </cell>
          <cell r="C87">
            <v>9618</v>
          </cell>
          <cell r="D87">
            <v>28762</v>
          </cell>
          <cell r="E87">
            <v>-19144</v>
          </cell>
          <cell r="F87">
            <v>57337</v>
          </cell>
          <cell r="G87">
            <v>38482</v>
          </cell>
          <cell r="H87"/>
        </row>
        <row r="88">
          <cell r="A88"/>
          <cell r="B88"/>
          <cell r="C88"/>
          <cell r="D88"/>
          <cell r="E88"/>
          <cell r="F88"/>
          <cell r="G88"/>
          <cell r="H88"/>
        </row>
        <row r="89">
          <cell r="A89"/>
          <cell r="B89"/>
          <cell r="C89"/>
          <cell r="D89"/>
          <cell r="E89"/>
          <cell r="F89"/>
          <cell r="G89"/>
          <cell r="H89"/>
        </row>
        <row r="90">
          <cell r="A90"/>
          <cell r="B90"/>
          <cell r="C90"/>
          <cell r="D90"/>
          <cell r="E90"/>
          <cell r="F90"/>
          <cell r="G90"/>
          <cell r="H90"/>
        </row>
        <row r="91">
          <cell r="A91"/>
          <cell r="B91"/>
          <cell r="C91"/>
          <cell r="D91"/>
          <cell r="E91"/>
          <cell r="F91"/>
          <cell r="G91"/>
          <cell r="H91"/>
        </row>
        <row r="92">
          <cell r="A92"/>
          <cell r="B92"/>
          <cell r="C92"/>
          <cell r="D92"/>
          <cell r="E92"/>
          <cell r="F92"/>
          <cell r="G92"/>
          <cell r="H92"/>
        </row>
        <row r="93">
          <cell r="A93" t="str">
            <v>6*120 mm</v>
          </cell>
          <cell r="B93">
            <v>0</v>
          </cell>
          <cell r="C93">
            <v>-80</v>
          </cell>
          <cell r="D93">
            <v>220</v>
          </cell>
          <cell r="E93">
            <v>-300</v>
          </cell>
          <cell r="F93">
            <v>300</v>
          </cell>
          <cell r="G93">
            <v>80</v>
          </cell>
          <cell r="H93"/>
        </row>
        <row r="94">
          <cell r="A94"/>
          <cell r="B94"/>
          <cell r="C94"/>
          <cell r="D94"/>
          <cell r="E94"/>
          <cell r="F94"/>
          <cell r="G94"/>
          <cell r="H94"/>
        </row>
        <row r="95">
          <cell r="A95"/>
          <cell r="B95"/>
          <cell r="C95"/>
          <cell r="D95"/>
          <cell r="E95"/>
          <cell r="F95"/>
          <cell r="G95"/>
          <cell r="H95"/>
        </row>
        <row r="96">
          <cell r="A96"/>
          <cell r="B96"/>
          <cell r="C96"/>
          <cell r="D96"/>
          <cell r="E96"/>
          <cell r="F96"/>
          <cell r="G96"/>
          <cell r="H96"/>
        </row>
        <row r="97">
          <cell r="A97"/>
          <cell r="B97"/>
          <cell r="C97"/>
          <cell r="D97"/>
          <cell r="E97"/>
          <cell r="F97"/>
          <cell r="G97"/>
          <cell r="H97"/>
        </row>
        <row r="98">
          <cell r="A98"/>
          <cell r="B98"/>
          <cell r="C98"/>
          <cell r="D98"/>
          <cell r="E98"/>
          <cell r="F98"/>
          <cell r="G98"/>
          <cell r="H98"/>
        </row>
        <row r="99">
          <cell r="A99" t="str">
            <v>SEALING BACK (UV)
(Túi đóng hàng)
NEW</v>
          </cell>
          <cell r="B99">
            <v>14910</v>
          </cell>
          <cell r="C99">
            <v>10550</v>
          </cell>
          <cell r="D99">
            <v>10550</v>
          </cell>
          <cell r="E99">
            <v>0</v>
          </cell>
          <cell r="F99">
            <v>0</v>
          </cell>
          <cell r="G99">
            <v>4360</v>
          </cell>
          <cell r="H99"/>
        </row>
        <row r="100">
          <cell r="A100"/>
          <cell r="B100"/>
          <cell r="C100"/>
          <cell r="D100"/>
          <cell r="E100"/>
          <cell r="F100"/>
          <cell r="G100"/>
          <cell r="H100"/>
        </row>
        <row r="101">
          <cell r="A101"/>
          <cell r="B101"/>
          <cell r="C101"/>
          <cell r="D101"/>
          <cell r="E101"/>
          <cell r="F101"/>
          <cell r="G101"/>
          <cell r="H101"/>
        </row>
        <row r="102">
          <cell r="A102"/>
          <cell r="B102"/>
          <cell r="C102"/>
          <cell r="D102"/>
          <cell r="E102"/>
          <cell r="F102"/>
          <cell r="G102"/>
          <cell r="H102"/>
        </row>
        <row r="103">
          <cell r="A103"/>
          <cell r="B103"/>
          <cell r="C103"/>
          <cell r="D103"/>
          <cell r="E103"/>
          <cell r="F103"/>
          <cell r="G103"/>
          <cell r="H103"/>
        </row>
        <row r="104">
          <cell r="A104"/>
          <cell r="B104"/>
          <cell r="C104"/>
          <cell r="D104"/>
          <cell r="E104"/>
          <cell r="F104"/>
          <cell r="G104"/>
          <cell r="H104"/>
        </row>
        <row r="105">
          <cell r="A105" t="str">
            <v>6"*75mm</v>
          </cell>
          <cell r="B105">
            <v>78</v>
          </cell>
          <cell r="C105">
            <v>81</v>
          </cell>
          <cell r="D105">
            <v>81</v>
          </cell>
          <cell r="E105">
            <v>0</v>
          </cell>
          <cell r="F105">
            <v>23</v>
          </cell>
          <cell r="G105">
            <v>20</v>
          </cell>
          <cell r="H105"/>
        </row>
        <row r="106">
          <cell r="A106"/>
          <cell r="B106"/>
          <cell r="C106"/>
          <cell r="D106"/>
          <cell r="E106"/>
          <cell r="F106"/>
          <cell r="G106"/>
          <cell r="H106"/>
        </row>
        <row r="107">
          <cell r="A107"/>
          <cell r="B107"/>
          <cell r="C107"/>
          <cell r="D107"/>
          <cell r="E107"/>
          <cell r="F107"/>
          <cell r="G107"/>
          <cell r="H107"/>
        </row>
        <row r="108">
          <cell r="A108"/>
          <cell r="B108"/>
          <cell r="C108"/>
          <cell r="D108"/>
          <cell r="E108"/>
          <cell r="F108"/>
          <cell r="G108"/>
          <cell r="H108"/>
        </row>
        <row r="109">
          <cell r="A109"/>
          <cell r="B109"/>
          <cell r="C109"/>
          <cell r="D109"/>
          <cell r="E109"/>
          <cell r="F109"/>
          <cell r="G109"/>
          <cell r="H109"/>
        </row>
        <row r="110">
          <cell r="A110"/>
          <cell r="B110"/>
          <cell r="C110"/>
          <cell r="D110"/>
          <cell r="E110"/>
          <cell r="F110"/>
          <cell r="G110"/>
          <cell r="H110"/>
        </row>
        <row r="111">
          <cell r="A111" t="str">
            <v>6"*90mm</v>
          </cell>
          <cell r="B111">
            <v>83</v>
          </cell>
          <cell r="C111">
            <v>83</v>
          </cell>
          <cell r="D111">
            <v>83</v>
          </cell>
          <cell r="E111">
            <v>0</v>
          </cell>
          <cell r="F111">
            <v>0</v>
          </cell>
          <cell r="G111"/>
          <cell r="H111"/>
        </row>
        <row r="112">
          <cell r="A112"/>
          <cell r="B112"/>
          <cell r="C112"/>
          <cell r="D112"/>
          <cell r="E112"/>
          <cell r="F112"/>
          <cell r="G112"/>
          <cell r="H112"/>
        </row>
        <row r="113">
          <cell r="A113"/>
          <cell r="B113"/>
          <cell r="C113"/>
          <cell r="D113"/>
          <cell r="E113"/>
          <cell r="F113"/>
          <cell r="G113"/>
          <cell r="H113"/>
        </row>
        <row r="114">
          <cell r="A114"/>
          <cell r="B114"/>
          <cell r="C114"/>
          <cell r="D114"/>
          <cell r="E114"/>
          <cell r="F114"/>
          <cell r="G114"/>
          <cell r="H114"/>
        </row>
        <row r="115">
          <cell r="A115"/>
          <cell r="B115"/>
          <cell r="C115"/>
          <cell r="D115"/>
          <cell r="E115"/>
          <cell r="F115"/>
          <cell r="G115"/>
          <cell r="H115"/>
        </row>
        <row r="116">
          <cell r="A116"/>
          <cell r="B116"/>
          <cell r="C116"/>
          <cell r="D116"/>
          <cell r="E116"/>
          <cell r="F116"/>
          <cell r="G116"/>
          <cell r="H116"/>
        </row>
        <row r="117">
          <cell r="A117" t="str">
            <v>6"*105mm</v>
          </cell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/>
        </row>
        <row r="118">
          <cell r="A118"/>
          <cell r="B118"/>
          <cell r="C118"/>
          <cell r="D118"/>
          <cell r="E118"/>
          <cell r="F118"/>
          <cell r="G118"/>
          <cell r="H118"/>
        </row>
        <row r="119">
          <cell r="A119"/>
          <cell r="B119"/>
          <cell r="C119"/>
          <cell r="D119"/>
          <cell r="E119"/>
          <cell r="F119"/>
          <cell r="G119"/>
          <cell r="H119"/>
        </row>
        <row r="120">
          <cell r="A120"/>
          <cell r="B120"/>
          <cell r="C120"/>
          <cell r="D120"/>
          <cell r="E120"/>
          <cell r="F120"/>
          <cell r="G120"/>
          <cell r="H120"/>
        </row>
        <row r="121">
          <cell r="A121"/>
          <cell r="B121"/>
          <cell r="C121"/>
          <cell r="D121"/>
          <cell r="E121"/>
          <cell r="F121"/>
          <cell r="G121"/>
          <cell r="H121"/>
        </row>
        <row r="122">
          <cell r="A122"/>
          <cell r="B122"/>
          <cell r="C122"/>
          <cell r="D122"/>
          <cell r="E122"/>
          <cell r="F122"/>
          <cell r="G122"/>
          <cell r="H122"/>
        </row>
        <row r="123">
          <cell r="A123" t="str">
            <v>5T(77mm)*85mm key 5.5</v>
          </cell>
          <cell r="B123">
            <v>187</v>
          </cell>
          <cell r="C123">
            <v>28</v>
          </cell>
          <cell r="D123">
            <v>28</v>
          </cell>
          <cell r="E123">
            <v>0</v>
          </cell>
          <cell r="F123">
            <v>0</v>
          </cell>
          <cell r="G123">
            <v>159</v>
          </cell>
          <cell r="H123"/>
        </row>
        <row r="124">
          <cell r="A124"/>
          <cell r="B124"/>
          <cell r="C124"/>
          <cell r="D124"/>
          <cell r="E124"/>
          <cell r="F124"/>
          <cell r="G124"/>
          <cell r="H124"/>
        </row>
        <row r="125">
          <cell r="A125"/>
          <cell r="B125"/>
          <cell r="C125"/>
          <cell r="D125"/>
          <cell r="E125"/>
          <cell r="F125"/>
          <cell r="G125"/>
          <cell r="H125"/>
        </row>
        <row r="126">
          <cell r="A126"/>
          <cell r="B126"/>
          <cell r="C126"/>
          <cell r="D126"/>
          <cell r="E126"/>
          <cell r="F126"/>
          <cell r="G126"/>
          <cell r="H126"/>
        </row>
        <row r="127">
          <cell r="A127"/>
          <cell r="B127"/>
          <cell r="C127"/>
          <cell r="D127"/>
          <cell r="E127"/>
          <cell r="F127"/>
          <cell r="G127"/>
          <cell r="H127"/>
        </row>
        <row r="128">
          <cell r="A128"/>
          <cell r="B128"/>
          <cell r="C128"/>
          <cell r="D128"/>
          <cell r="E128"/>
          <cell r="F128"/>
          <cell r="G128"/>
          <cell r="H128"/>
        </row>
        <row r="129">
          <cell r="A129" t="str">
            <v>6"*86mm</v>
          </cell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/>
        </row>
        <row r="130">
          <cell r="A130"/>
          <cell r="B130"/>
          <cell r="C130"/>
          <cell r="D130"/>
          <cell r="E130"/>
          <cell r="F130"/>
          <cell r="G130"/>
          <cell r="H130"/>
        </row>
        <row r="131">
          <cell r="A131"/>
          <cell r="B131"/>
          <cell r="C131"/>
          <cell r="D131"/>
          <cell r="E131"/>
          <cell r="F131"/>
          <cell r="G131"/>
          <cell r="H131"/>
        </row>
        <row r="132">
          <cell r="A132"/>
          <cell r="B132"/>
          <cell r="C132"/>
          <cell r="D132"/>
          <cell r="E132"/>
          <cell r="F132"/>
          <cell r="G132"/>
          <cell r="H132"/>
        </row>
        <row r="133">
          <cell r="A133"/>
          <cell r="B133"/>
          <cell r="C133"/>
          <cell r="D133"/>
          <cell r="E133"/>
          <cell r="F133"/>
          <cell r="G133"/>
          <cell r="H133"/>
        </row>
        <row r="134">
          <cell r="A134"/>
          <cell r="B134"/>
          <cell r="C134"/>
          <cell r="D134"/>
          <cell r="E134"/>
          <cell r="F134"/>
          <cell r="G134"/>
          <cell r="H134"/>
        </row>
        <row r="135">
          <cell r="A135" t="str">
            <v>5T(77mm)*72mm key 5.5</v>
          </cell>
          <cell r="B135">
            <v>90</v>
          </cell>
          <cell r="C135">
            <v>90</v>
          </cell>
          <cell r="D135">
            <v>90</v>
          </cell>
          <cell r="E135">
            <v>0</v>
          </cell>
          <cell r="F135">
            <v>0</v>
          </cell>
          <cell r="G135">
            <v>0</v>
          </cell>
          <cell r="H135"/>
        </row>
        <row r="136">
          <cell r="A136"/>
          <cell r="B136"/>
          <cell r="C136"/>
          <cell r="D136"/>
          <cell r="E136"/>
          <cell r="F136"/>
          <cell r="G136"/>
          <cell r="H136"/>
        </row>
        <row r="137">
          <cell r="A137"/>
          <cell r="B137"/>
          <cell r="C137"/>
          <cell r="D137"/>
          <cell r="E137"/>
          <cell r="F137"/>
          <cell r="G137"/>
          <cell r="H137"/>
        </row>
        <row r="138">
          <cell r="A138"/>
          <cell r="B138"/>
          <cell r="C138"/>
          <cell r="D138"/>
          <cell r="E138"/>
          <cell r="F138"/>
          <cell r="G138"/>
          <cell r="H138"/>
        </row>
        <row r="139">
          <cell r="A139"/>
          <cell r="B139"/>
          <cell r="C139"/>
          <cell r="D139"/>
          <cell r="E139"/>
          <cell r="F139"/>
          <cell r="G139"/>
          <cell r="H139"/>
        </row>
        <row r="140">
          <cell r="A140"/>
          <cell r="B140"/>
          <cell r="C140"/>
          <cell r="D140"/>
          <cell r="E140"/>
          <cell r="F140"/>
          <cell r="G140"/>
          <cell r="H140"/>
        </row>
        <row r="141">
          <cell r="A141" t="str">
            <v>5T(77mm)*81mm key 5.5</v>
          </cell>
          <cell r="B141">
            <v>78</v>
          </cell>
          <cell r="C141">
            <v>78</v>
          </cell>
          <cell r="D141">
            <v>78</v>
          </cell>
          <cell r="E141">
            <v>0</v>
          </cell>
          <cell r="F141">
            <v>0</v>
          </cell>
          <cell r="G141">
            <v>0</v>
          </cell>
          <cell r="H141"/>
        </row>
        <row r="142">
          <cell r="A142"/>
          <cell r="B142"/>
          <cell r="C142"/>
          <cell r="D142"/>
          <cell r="E142"/>
          <cell r="F142"/>
          <cell r="G142"/>
          <cell r="H142"/>
        </row>
        <row r="143">
          <cell r="A143"/>
          <cell r="B143"/>
          <cell r="C143"/>
          <cell r="D143"/>
          <cell r="E143"/>
          <cell r="F143"/>
          <cell r="G143"/>
          <cell r="H143"/>
        </row>
        <row r="144">
          <cell r="A144"/>
          <cell r="B144"/>
          <cell r="C144"/>
          <cell r="D144"/>
          <cell r="E144"/>
          <cell r="F144"/>
          <cell r="G144"/>
          <cell r="H144"/>
        </row>
        <row r="145">
          <cell r="A145"/>
          <cell r="B145"/>
          <cell r="C145"/>
          <cell r="D145"/>
          <cell r="E145"/>
          <cell r="F145"/>
          <cell r="G145"/>
          <cell r="H145"/>
        </row>
        <row r="146">
          <cell r="A146"/>
          <cell r="B146"/>
          <cell r="C146"/>
          <cell r="D146"/>
          <cell r="E146"/>
          <cell r="F146"/>
          <cell r="G146"/>
          <cell r="H146"/>
        </row>
        <row r="147">
          <cell r="A147" t="str">
            <v>5T(77mm)*70mm key 5.5</v>
          </cell>
          <cell r="B147">
            <v>19</v>
          </cell>
          <cell r="C147">
            <v>19</v>
          </cell>
          <cell r="D147">
            <v>19</v>
          </cell>
          <cell r="E147">
            <v>0</v>
          </cell>
          <cell r="F147">
            <v>0</v>
          </cell>
          <cell r="G147">
            <v>0</v>
          </cell>
          <cell r="H147"/>
        </row>
        <row r="148">
          <cell r="A148"/>
          <cell r="B148"/>
          <cell r="C148"/>
          <cell r="D148"/>
          <cell r="E148"/>
          <cell r="F148"/>
          <cell r="G148"/>
          <cell r="H148"/>
        </row>
        <row r="149">
          <cell r="A149"/>
          <cell r="B149"/>
          <cell r="C149"/>
          <cell r="D149"/>
          <cell r="E149"/>
          <cell r="F149"/>
          <cell r="G149"/>
          <cell r="H149"/>
        </row>
        <row r="150">
          <cell r="A150"/>
          <cell r="B150"/>
          <cell r="C150"/>
          <cell r="D150"/>
          <cell r="E150"/>
          <cell r="F150"/>
          <cell r="G150"/>
          <cell r="H150"/>
        </row>
        <row r="151">
          <cell r="A151"/>
          <cell r="B151"/>
          <cell r="C151"/>
          <cell r="D151"/>
          <cell r="E151"/>
          <cell r="F151"/>
          <cell r="G151"/>
          <cell r="H151"/>
        </row>
        <row r="152">
          <cell r="A152"/>
          <cell r="B152"/>
          <cell r="C152"/>
          <cell r="D152"/>
          <cell r="E152"/>
          <cell r="F152"/>
          <cell r="G152"/>
          <cell r="H152"/>
        </row>
        <row r="153">
          <cell r="A153" t="str">
            <v>5T(77mm)*71mm key 5.5</v>
          </cell>
          <cell r="B153">
            <v>181</v>
          </cell>
          <cell r="C153">
            <v>161</v>
          </cell>
          <cell r="D153">
            <v>161</v>
          </cell>
          <cell r="E153">
            <v>0</v>
          </cell>
          <cell r="F153">
            <v>0</v>
          </cell>
          <cell r="G153">
            <v>20</v>
          </cell>
          <cell r="H153"/>
        </row>
        <row r="154">
          <cell r="A154"/>
          <cell r="B154"/>
          <cell r="C154"/>
          <cell r="D154"/>
          <cell r="E154"/>
          <cell r="F154"/>
          <cell r="G154"/>
          <cell r="H154"/>
        </row>
        <row r="155">
          <cell r="A155"/>
          <cell r="B155"/>
          <cell r="C155"/>
          <cell r="D155"/>
          <cell r="E155"/>
          <cell r="F155"/>
          <cell r="G155"/>
          <cell r="H155"/>
        </row>
        <row r="156">
          <cell r="A156"/>
          <cell r="B156"/>
          <cell r="C156"/>
          <cell r="D156"/>
          <cell r="E156"/>
          <cell r="F156"/>
          <cell r="G156"/>
          <cell r="H156"/>
        </row>
        <row r="157">
          <cell r="A157"/>
          <cell r="B157"/>
          <cell r="C157"/>
          <cell r="D157"/>
          <cell r="E157"/>
          <cell r="F157"/>
          <cell r="G157"/>
          <cell r="H157"/>
        </row>
        <row r="158">
          <cell r="A158"/>
          <cell r="B158"/>
          <cell r="C158"/>
          <cell r="D158"/>
          <cell r="E158"/>
          <cell r="F158"/>
          <cell r="G158"/>
          <cell r="H158"/>
        </row>
        <row r="159">
          <cell r="A159" t="str">
            <v>5T(77mm)*47mm key 5.5</v>
          </cell>
          <cell r="B159">
            <v>219</v>
          </cell>
          <cell r="C159">
            <v>52</v>
          </cell>
          <cell r="D159">
            <v>52</v>
          </cell>
          <cell r="E159">
            <v>0</v>
          </cell>
          <cell r="F159">
            <v>0</v>
          </cell>
          <cell r="G159">
            <v>167</v>
          </cell>
          <cell r="H159"/>
        </row>
        <row r="160">
          <cell r="A160"/>
          <cell r="B160"/>
          <cell r="C160"/>
          <cell r="D160"/>
          <cell r="E160"/>
          <cell r="F160"/>
          <cell r="G160"/>
          <cell r="H160"/>
        </row>
        <row r="161">
          <cell r="A161"/>
          <cell r="B161"/>
          <cell r="C161"/>
          <cell r="D161"/>
          <cell r="E161"/>
          <cell r="F161"/>
          <cell r="G161"/>
          <cell r="H161"/>
        </row>
        <row r="162">
          <cell r="A162"/>
          <cell r="B162"/>
          <cell r="C162"/>
          <cell r="D162"/>
          <cell r="E162"/>
          <cell r="F162"/>
          <cell r="G162"/>
          <cell r="H162"/>
        </row>
        <row r="163">
          <cell r="A163"/>
          <cell r="B163"/>
          <cell r="C163"/>
          <cell r="D163"/>
          <cell r="E163"/>
          <cell r="F163"/>
          <cell r="G163"/>
          <cell r="H163"/>
        </row>
        <row r="164">
          <cell r="A164"/>
          <cell r="B164"/>
          <cell r="C164"/>
          <cell r="D164"/>
          <cell r="E164"/>
          <cell r="F164"/>
          <cell r="G164"/>
          <cell r="H164"/>
        </row>
        <row r="165">
          <cell r="A165" t="str">
            <v>5T(77mm)*21mm key 5.5</v>
          </cell>
          <cell r="B165">
            <v>370</v>
          </cell>
          <cell r="C165">
            <v>150</v>
          </cell>
          <cell r="D165">
            <v>150</v>
          </cell>
          <cell r="E165">
            <v>0</v>
          </cell>
          <cell r="F165">
            <v>0</v>
          </cell>
          <cell r="G165">
            <v>220</v>
          </cell>
          <cell r="H165"/>
        </row>
        <row r="166">
          <cell r="A166"/>
          <cell r="B166"/>
          <cell r="C166"/>
          <cell r="D166"/>
          <cell r="E166"/>
          <cell r="F166"/>
          <cell r="G166"/>
          <cell r="H166"/>
        </row>
        <row r="167">
          <cell r="A167"/>
          <cell r="B167"/>
          <cell r="C167"/>
          <cell r="D167"/>
          <cell r="E167"/>
          <cell r="F167"/>
          <cell r="G167"/>
          <cell r="H167"/>
        </row>
        <row r="168">
          <cell r="A168"/>
          <cell r="B168"/>
          <cell r="C168"/>
          <cell r="D168"/>
          <cell r="E168"/>
          <cell r="F168"/>
          <cell r="G168"/>
          <cell r="H168"/>
        </row>
        <row r="169">
          <cell r="A169"/>
          <cell r="B169"/>
          <cell r="C169"/>
          <cell r="D169"/>
          <cell r="E169"/>
          <cell r="F169"/>
          <cell r="G169"/>
          <cell r="H169"/>
        </row>
        <row r="170">
          <cell r="A170"/>
          <cell r="B170"/>
          <cell r="C170"/>
          <cell r="D170"/>
          <cell r="E170"/>
          <cell r="F170"/>
          <cell r="G170"/>
          <cell r="H170"/>
        </row>
        <row r="171">
          <cell r="A171" t="str">
            <v>5T(77mm)*80mm key 5.5</v>
          </cell>
          <cell r="B171">
            <v>196</v>
          </cell>
          <cell r="C171">
            <v>0</v>
          </cell>
          <cell r="D171">
            <v>14</v>
          </cell>
          <cell r="E171">
            <v>-14</v>
          </cell>
          <cell r="F171">
            <v>14</v>
          </cell>
          <cell r="G171">
            <v>196</v>
          </cell>
          <cell r="H171"/>
        </row>
        <row r="172">
          <cell r="A172"/>
          <cell r="B172"/>
          <cell r="C172"/>
          <cell r="D172"/>
          <cell r="E172"/>
          <cell r="F172"/>
          <cell r="G172"/>
          <cell r="H172"/>
        </row>
        <row r="173">
          <cell r="A173"/>
          <cell r="B173"/>
          <cell r="C173"/>
          <cell r="D173"/>
          <cell r="E173"/>
          <cell r="F173"/>
          <cell r="G173"/>
          <cell r="H173"/>
        </row>
        <row r="174">
          <cell r="A174"/>
          <cell r="B174"/>
          <cell r="C174"/>
          <cell r="D174"/>
          <cell r="E174"/>
          <cell r="F174"/>
          <cell r="G174"/>
          <cell r="H174"/>
        </row>
        <row r="175">
          <cell r="A175"/>
          <cell r="B175"/>
          <cell r="C175"/>
          <cell r="D175"/>
          <cell r="E175"/>
          <cell r="F175"/>
          <cell r="G175"/>
          <cell r="H175"/>
        </row>
        <row r="176">
          <cell r="A176"/>
          <cell r="B176"/>
          <cell r="C176"/>
          <cell r="D176"/>
          <cell r="E176"/>
          <cell r="F176"/>
          <cell r="G176"/>
          <cell r="H176"/>
        </row>
        <row r="177">
          <cell r="A177" t="str">
            <v>5T(77mm)*100mm key 5.5</v>
          </cell>
          <cell r="B177">
            <v>0</v>
          </cell>
          <cell r="C177">
            <v>149</v>
          </cell>
          <cell r="D177">
            <v>149</v>
          </cell>
          <cell r="E177">
            <v>0</v>
          </cell>
          <cell r="F177">
            <v>359</v>
          </cell>
          <cell r="G177">
            <v>210</v>
          </cell>
          <cell r="H177"/>
        </row>
        <row r="178">
          <cell r="A178"/>
          <cell r="B178"/>
          <cell r="C178"/>
          <cell r="D178"/>
          <cell r="E178"/>
          <cell r="F178"/>
          <cell r="G178"/>
          <cell r="H178"/>
        </row>
        <row r="179">
          <cell r="A179"/>
          <cell r="B179"/>
          <cell r="C179"/>
          <cell r="D179"/>
          <cell r="E179"/>
          <cell r="F179"/>
          <cell r="G179"/>
          <cell r="H179"/>
        </row>
        <row r="180">
          <cell r="A180"/>
          <cell r="B180"/>
          <cell r="C180"/>
          <cell r="D180"/>
          <cell r="E180"/>
          <cell r="F180"/>
          <cell r="G180"/>
          <cell r="H180"/>
        </row>
        <row r="181">
          <cell r="A181"/>
          <cell r="B181"/>
          <cell r="C181"/>
          <cell r="D181"/>
          <cell r="E181"/>
          <cell r="F181"/>
          <cell r="G181"/>
          <cell r="H181"/>
        </row>
        <row r="182">
          <cell r="A182"/>
          <cell r="B182"/>
          <cell r="C182"/>
          <cell r="D182"/>
          <cell r="E182"/>
          <cell r="F182"/>
          <cell r="G182"/>
          <cell r="H182"/>
        </row>
        <row r="183">
          <cell r="A183" t="str">
            <v>5T(77mm)*64mm key 5.5</v>
          </cell>
          <cell r="B183">
            <v>82</v>
          </cell>
          <cell r="C183">
            <v>10</v>
          </cell>
          <cell r="D183">
            <v>10</v>
          </cell>
          <cell r="E183">
            <v>0</v>
          </cell>
          <cell r="F183">
            <v>0</v>
          </cell>
          <cell r="G183">
            <v>72</v>
          </cell>
          <cell r="H183"/>
        </row>
        <row r="184">
          <cell r="A184"/>
          <cell r="B184"/>
          <cell r="C184"/>
          <cell r="D184"/>
          <cell r="E184"/>
          <cell r="F184"/>
          <cell r="G184"/>
          <cell r="H184"/>
        </row>
        <row r="185">
          <cell r="A185"/>
          <cell r="B185"/>
          <cell r="C185"/>
          <cell r="D185"/>
          <cell r="E185"/>
          <cell r="F185"/>
          <cell r="G185"/>
          <cell r="H185"/>
        </row>
        <row r="186">
          <cell r="A186"/>
          <cell r="B186"/>
          <cell r="C186"/>
          <cell r="D186"/>
          <cell r="E186"/>
          <cell r="F186"/>
          <cell r="G186"/>
          <cell r="H186"/>
        </row>
        <row r="187">
          <cell r="A187"/>
          <cell r="B187"/>
          <cell r="C187"/>
          <cell r="D187"/>
          <cell r="E187"/>
          <cell r="F187"/>
          <cell r="G187"/>
          <cell r="H187"/>
        </row>
        <row r="188">
          <cell r="A188"/>
          <cell r="B188"/>
          <cell r="C188"/>
          <cell r="D188"/>
          <cell r="E188"/>
          <cell r="F188"/>
          <cell r="G188"/>
          <cell r="H188"/>
        </row>
        <row r="189">
          <cell r="A189" t="str">
            <v xml:space="preserve"> 5T(77mm) 62mm key 5.5</v>
          </cell>
          <cell r="B189">
            <v>8</v>
          </cell>
          <cell r="C189">
            <v>0</v>
          </cell>
          <cell r="D189">
            <v>0</v>
          </cell>
          <cell r="E189">
            <v>0</v>
          </cell>
          <cell r="F189">
            <v>0</v>
          </cell>
          <cell r="G189">
            <v>8</v>
          </cell>
          <cell r="H189"/>
        </row>
        <row r="190">
          <cell r="A190"/>
          <cell r="B190"/>
          <cell r="C190"/>
          <cell r="D190"/>
          <cell r="E190"/>
          <cell r="F190"/>
          <cell r="G190"/>
          <cell r="H190"/>
        </row>
        <row r="191">
          <cell r="A191"/>
          <cell r="B191"/>
          <cell r="C191"/>
          <cell r="D191"/>
          <cell r="E191"/>
          <cell r="F191"/>
          <cell r="G191"/>
          <cell r="H191"/>
        </row>
        <row r="192">
          <cell r="A192"/>
          <cell r="B192"/>
          <cell r="C192"/>
          <cell r="D192"/>
          <cell r="E192"/>
          <cell r="F192"/>
          <cell r="G192"/>
          <cell r="H192"/>
        </row>
        <row r="193">
          <cell r="A193"/>
          <cell r="B193"/>
          <cell r="C193"/>
          <cell r="D193"/>
          <cell r="E193"/>
          <cell r="F193"/>
          <cell r="G193"/>
          <cell r="H193"/>
        </row>
        <row r="194">
          <cell r="A194"/>
          <cell r="B194"/>
          <cell r="C194"/>
          <cell r="D194"/>
          <cell r="E194"/>
          <cell r="F194"/>
          <cell r="G194"/>
          <cell r="H194"/>
        </row>
        <row r="195">
          <cell r="A195" t="str">
            <v xml:space="preserve"> 5T(77mm) 63mm key 5.5</v>
          </cell>
          <cell r="B195">
            <v>128</v>
          </cell>
          <cell r="C195">
            <v>60</v>
          </cell>
          <cell r="D195">
            <v>60</v>
          </cell>
          <cell r="E195">
            <v>0</v>
          </cell>
          <cell r="F195">
            <v>0</v>
          </cell>
          <cell r="G195">
            <v>68</v>
          </cell>
          <cell r="H195"/>
        </row>
        <row r="196">
          <cell r="A196"/>
          <cell r="B196"/>
          <cell r="C196"/>
          <cell r="D196"/>
          <cell r="E196"/>
          <cell r="F196"/>
          <cell r="G196"/>
          <cell r="H196"/>
        </row>
        <row r="197">
          <cell r="A197"/>
          <cell r="B197"/>
          <cell r="C197"/>
          <cell r="D197"/>
          <cell r="E197"/>
          <cell r="F197"/>
          <cell r="G197"/>
          <cell r="H197"/>
        </row>
        <row r="198">
          <cell r="A198"/>
          <cell r="B198"/>
          <cell r="C198"/>
          <cell r="D198"/>
          <cell r="E198"/>
          <cell r="F198"/>
          <cell r="G198"/>
          <cell r="H198"/>
        </row>
        <row r="199">
          <cell r="A199"/>
          <cell r="B199"/>
          <cell r="C199"/>
          <cell r="D199"/>
          <cell r="E199"/>
          <cell r="F199"/>
          <cell r="G199"/>
          <cell r="H199"/>
        </row>
        <row r="200">
          <cell r="A200"/>
          <cell r="B200"/>
          <cell r="C200"/>
          <cell r="D200"/>
          <cell r="E200"/>
          <cell r="F200"/>
          <cell r="G200"/>
          <cell r="H200"/>
        </row>
        <row r="201">
          <cell r="A201" t="str">
            <v xml:space="preserve"> 5T(77mm) 73mm key 5.5</v>
          </cell>
          <cell r="B201">
            <v>327</v>
          </cell>
          <cell r="C201">
            <v>227</v>
          </cell>
          <cell r="D201">
            <v>227</v>
          </cell>
          <cell r="E201">
            <v>0</v>
          </cell>
          <cell r="F201">
            <v>0</v>
          </cell>
          <cell r="G201">
            <v>100</v>
          </cell>
          <cell r="H201"/>
        </row>
        <row r="202">
          <cell r="A202"/>
          <cell r="B202"/>
          <cell r="C202"/>
          <cell r="D202"/>
          <cell r="E202"/>
          <cell r="F202"/>
          <cell r="G202"/>
          <cell r="H202"/>
        </row>
        <row r="203">
          <cell r="A203"/>
          <cell r="B203"/>
          <cell r="C203"/>
          <cell r="D203"/>
          <cell r="E203"/>
          <cell r="F203"/>
          <cell r="G203"/>
          <cell r="H203"/>
        </row>
        <row r="204">
          <cell r="A204"/>
          <cell r="B204"/>
          <cell r="C204"/>
          <cell r="D204"/>
          <cell r="E204"/>
          <cell r="F204"/>
          <cell r="G204"/>
          <cell r="H204"/>
        </row>
        <row r="205">
          <cell r="A205"/>
          <cell r="B205"/>
          <cell r="C205"/>
          <cell r="D205"/>
          <cell r="E205"/>
          <cell r="F205"/>
          <cell r="G205"/>
          <cell r="H205"/>
        </row>
        <row r="206">
          <cell r="A206"/>
          <cell r="B206"/>
          <cell r="C206"/>
          <cell r="D206"/>
          <cell r="E206"/>
          <cell r="F206"/>
          <cell r="G206"/>
          <cell r="H206"/>
        </row>
        <row r="207">
          <cell r="A207" t="str">
            <v>5T(77mm)*76mm key 5.5</v>
          </cell>
          <cell r="B207">
            <v>0</v>
          </cell>
          <cell r="C207">
            <v>0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/>
        </row>
        <row r="208">
          <cell r="A208"/>
          <cell r="B208"/>
          <cell r="C208"/>
          <cell r="D208"/>
          <cell r="E208"/>
          <cell r="F208"/>
          <cell r="G208"/>
          <cell r="H208"/>
        </row>
        <row r="209">
          <cell r="A209"/>
          <cell r="B209"/>
          <cell r="C209"/>
          <cell r="D209"/>
          <cell r="E209"/>
          <cell r="F209"/>
          <cell r="G209"/>
          <cell r="H209"/>
        </row>
        <row r="210">
          <cell r="A210"/>
          <cell r="B210"/>
          <cell r="C210"/>
          <cell r="D210"/>
          <cell r="E210"/>
          <cell r="F210"/>
          <cell r="G210"/>
          <cell r="H210"/>
        </row>
        <row r="211">
          <cell r="A211"/>
          <cell r="B211"/>
          <cell r="C211"/>
          <cell r="D211"/>
          <cell r="E211"/>
          <cell r="F211"/>
          <cell r="G211"/>
          <cell r="H211"/>
        </row>
        <row r="212">
          <cell r="A212"/>
          <cell r="B212"/>
          <cell r="C212"/>
          <cell r="D212"/>
          <cell r="E212"/>
          <cell r="F212"/>
          <cell r="G212"/>
          <cell r="H212"/>
        </row>
        <row r="213">
          <cell r="A213" t="str">
            <v>5T(77mm)*66mm key 5.5</v>
          </cell>
          <cell r="B213">
            <v>154</v>
          </cell>
          <cell r="C213">
            <v>221</v>
          </cell>
          <cell r="D213">
            <v>221</v>
          </cell>
          <cell r="E213">
            <v>0</v>
          </cell>
          <cell r="F213">
            <v>67</v>
          </cell>
          <cell r="G213">
            <v>0</v>
          </cell>
          <cell r="H213"/>
        </row>
        <row r="214">
          <cell r="A214"/>
          <cell r="B214"/>
          <cell r="C214"/>
          <cell r="D214"/>
          <cell r="E214"/>
          <cell r="F214"/>
          <cell r="G214"/>
          <cell r="H214"/>
        </row>
        <row r="215">
          <cell r="A215"/>
          <cell r="B215"/>
          <cell r="C215"/>
          <cell r="D215"/>
          <cell r="E215"/>
          <cell r="F215"/>
          <cell r="G215"/>
          <cell r="H215"/>
        </row>
        <row r="216">
          <cell r="A216"/>
          <cell r="B216"/>
          <cell r="C216"/>
          <cell r="D216"/>
          <cell r="E216"/>
          <cell r="F216"/>
          <cell r="G216"/>
          <cell r="H216"/>
        </row>
        <row r="217">
          <cell r="A217"/>
          <cell r="B217"/>
          <cell r="C217"/>
          <cell r="D217"/>
          <cell r="E217"/>
          <cell r="F217"/>
          <cell r="G217"/>
          <cell r="H217"/>
        </row>
        <row r="218">
          <cell r="A218"/>
          <cell r="B218"/>
          <cell r="C218"/>
          <cell r="D218"/>
          <cell r="E218"/>
          <cell r="F218"/>
          <cell r="G218"/>
          <cell r="H218"/>
        </row>
        <row r="219">
          <cell r="A219" t="str">
            <v>5T(77mm)*60mm key 5.5</v>
          </cell>
          <cell r="B219">
            <v>77</v>
          </cell>
          <cell r="C219">
            <v>80</v>
          </cell>
          <cell r="D219">
            <v>78</v>
          </cell>
          <cell r="E219">
            <v>2</v>
          </cell>
          <cell r="F219">
            <v>140</v>
          </cell>
          <cell r="G219">
            <v>139</v>
          </cell>
          <cell r="H219"/>
        </row>
        <row r="220">
          <cell r="A220"/>
          <cell r="B220"/>
          <cell r="C220"/>
          <cell r="D220"/>
          <cell r="E220"/>
          <cell r="F220"/>
          <cell r="G220"/>
          <cell r="H220"/>
        </row>
        <row r="221">
          <cell r="A221"/>
          <cell r="B221"/>
          <cell r="C221"/>
          <cell r="D221"/>
          <cell r="E221"/>
          <cell r="F221"/>
          <cell r="G221"/>
          <cell r="H221"/>
        </row>
        <row r="222">
          <cell r="A222"/>
          <cell r="B222"/>
          <cell r="C222"/>
          <cell r="D222"/>
          <cell r="E222"/>
          <cell r="F222"/>
          <cell r="G222"/>
          <cell r="H222"/>
        </row>
        <row r="223">
          <cell r="A223"/>
          <cell r="B223"/>
          <cell r="C223"/>
          <cell r="D223"/>
          <cell r="E223"/>
          <cell r="F223"/>
          <cell r="G223"/>
          <cell r="H223"/>
        </row>
        <row r="224">
          <cell r="A224"/>
          <cell r="B224"/>
          <cell r="C224"/>
          <cell r="D224"/>
          <cell r="E224"/>
          <cell r="F224"/>
          <cell r="G224"/>
          <cell r="H224"/>
        </row>
        <row r="225">
          <cell r="A225" t="str">
            <v xml:space="preserve"> 5T(77mm)*90mm key 5.5</v>
          </cell>
          <cell r="B225">
            <v>161</v>
          </cell>
          <cell r="C225">
            <v>161</v>
          </cell>
          <cell r="D225">
            <v>161</v>
          </cell>
          <cell r="E225">
            <v>0</v>
          </cell>
          <cell r="F225">
            <v>0</v>
          </cell>
          <cell r="G225">
            <v>0</v>
          </cell>
          <cell r="H225"/>
        </row>
        <row r="226">
          <cell r="A226"/>
          <cell r="B226"/>
          <cell r="C226"/>
          <cell r="D226"/>
          <cell r="E226"/>
          <cell r="F226"/>
          <cell r="G226"/>
          <cell r="H226"/>
        </row>
        <row r="227">
          <cell r="A227"/>
          <cell r="B227"/>
          <cell r="C227"/>
          <cell r="D227"/>
          <cell r="E227"/>
          <cell r="F227"/>
          <cell r="G227"/>
          <cell r="H227"/>
        </row>
        <row r="228">
          <cell r="A228"/>
          <cell r="B228"/>
          <cell r="C228"/>
          <cell r="D228"/>
          <cell r="E228"/>
          <cell r="F228"/>
          <cell r="G228"/>
          <cell r="H228"/>
        </row>
        <row r="229">
          <cell r="A229"/>
          <cell r="B229"/>
          <cell r="C229"/>
          <cell r="D229"/>
          <cell r="E229"/>
          <cell r="F229"/>
          <cell r="G229"/>
          <cell r="H229"/>
        </row>
        <row r="230">
          <cell r="A230"/>
          <cell r="B230"/>
          <cell r="C230"/>
          <cell r="D230"/>
          <cell r="E230"/>
          <cell r="F230"/>
          <cell r="G230"/>
          <cell r="H230"/>
        </row>
        <row r="231">
          <cell r="A231" t="str">
            <v xml:space="preserve"> 5T(77mm)*68mm key 5.5</v>
          </cell>
          <cell r="B231">
            <v>35</v>
          </cell>
          <cell r="C231">
            <v>35</v>
          </cell>
          <cell r="D231">
            <v>35</v>
          </cell>
          <cell r="E231">
            <v>0</v>
          </cell>
          <cell r="F231">
            <v>0</v>
          </cell>
          <cell r="G231">
            <v>0</v>
          </cell>
          <cell r="H231"/>
        </row>
        <row r="232">
          <cell r="A232"/>
          <cell r="B232"/>
          <cell r="C232"/>
          <cell r="D232"/>
          <cell r="E232"/>
          <cell r="F232"/>
          <cell r="G232"/>
          <cell r="H232"/>
        </row>
        <row r="233">
          <cell r="A233"/>
          <cell r="B233"/>
          <cell r="C233"/>
          <cell r="D233"/>
          <cell r="E233"/>
          <cell r="F233"/>
          <cell r="G233"/>
          <cell r="H233"/>
        </row>
        <row r="234">
          <cell r="A234"/>
          <cell r="B234"/>
          <cell r="C234"/>
          <cell r="D234"/>
          <cell r="E234"/>
          <cell r="F234"/>
          <cell r="G234"/>
          <cell r="H234"/>
        </row>
        <row r="235">
          <cell r="A235"/>
          <cell r="B235"/>
          <cell r="C235"/>
          <cell r="D235"/>
          <cell r="E235"/>
          <cell r="F235"/>
          <cell r="G235"/>
          <cell r="H235"/>
        </row>
        <row r="236">
          <cell r="A236"/>
          <cell r="B236"/>
          <cell r="C236"/>
          <cell r="D236"/>
          <cell r="E236"/>
          <cell r="F236"/>
          <cell r="G236"/>
          <cell r="H236"/>
        </row>
        <row r="237">
          <cell r="A237" t="str">
            <v>5T(77mm)*84mm key 5.5</v>
          </cell>
          <cell r="B237">
            <v>168</v>
          </cell>
          <cell r="C237">
            <v>153</v>
          </cell>
          <cell r="D237">
            <v>153</v>
          </cell>
          <cell r="E237">
            <v>0</v>
          </cell>
          <cell r="F237">
            <v>0</v>
          </cell>
          <cell r="G237">
            <v>15</v>
          </cell>
          <cell r="H237"/>
        </row>
        <row r="238">
          <cell r="A238"/>
          <cell r="B238"/>
          <cell r="C238"/>
          <cell r="D238"/>
          <cell r="E238"/>
          <cell r="F238"/>
          <cell r="G238"/>
          <cell r="H238"/>
        </row>
        <row r="239">
          <cell r="A239"/>
          <cell r="B239"/>
          <cell r="C239"/>
          <cell r="D239"/>
          <cell r="E239"/>
          <cell r="F239"/>
          <cell r="G239"/>
          <cell r="H239"/>
        </row>
        <row r="240">
          <cell r="A240"/>
          <cell r="B240"/>
          <cell r="C240"/>
          <cell r="D240"/>
          <cell r="E240"/>
          <cell r="F240"/>
          <cell r="G240"/>
          <cell r="H240"/>
        </row>
        <row r="241">
          <cell r="A241"/>
          <cell r="B241"/>
          <cell r="C241"/>
          <cell r="D241"/>
          <cell r="E241"/>
          <cell r="F241"/>
          <cell r="G241"/>
          <cell r="H241"/>
        </row>
        <row r="242">
          <cell r="A242"/>
          <cell r="B242"/>
          <cell r="C242"/>
          <cell r="D242"/>
          <cell r="E242"/>
          <cell r="F242"/>
          <cell r="G242"/>
          <cell r="H242"/>
        </row>
        <row r="243">
          <cell r="A243" t="str">
            <v>5T(77mm)*33mm key 5.5</v>
          </cell>
          <cell r="B243">
            <v>266</v>
          </cell>
          <cell r="C243">
            <v>239</v>
          </cell>
          <cell r="D243">
            <v>239</v>
          </cell>
          <cell r="E243">
            <v>0</v>
          </cell>
          <cell r="F243">
            <v>309</v>
          </cell>
          <cell r="G243">
            <v>336</v>
          </cell>
          <cell r="H243"/>
        </row>
        <row r="244">
          <cell r="A244"/>
          <cell r="B244"/>
          <cell r="C244"/>
          <cell r="D244"/>
          <cell r="E244"/>
          <cell r="F244"/>
          <cell r="G244"/>
          <cell r="H244"/>
        </row>
        <row r="245">
          <cell r="A245"/>
          <cell r="B245"/>
          <cell r="C245"/>
          <cell r="D245"/>
          <cell r="E245"/>
          <cell r="F245"/>
          <cell r="G245"/>
          <cell r="H245"/>
        </row>
        <row r="246">
          <cell r="A246"/>
          <cell r="B246"/>
          <cell r="C246"/>
          <cell r="D246"/>
          <cell r="E246"/>
          <cell r="F246"/>
          <cell r="G246"/>
          <cell r="H246"/>
        </row>
        <row r="247">
          <cell r="A247"/>
          <cell r="B247"/>
          <cell r="C247"/>
          <cell r="D247"/>
          <cell r="E247"/>
          <cell r="F247"/>
          <cell r="G247"/>
          <cell r="H247"/>
        </row>
        <row r="248">
          <cell r="A248"/>
          <cell r="B248"/>
          <cell r="C248"/>
          <cell r="D248"/>
          <cell r="E248"/>
          <cell r="F248"/>
          <cell r="G248"/>
          <cell r="H248"/>
        </row>
        <row r="249">
          <cell r="A249" t="str">
            <v>5T(77mm)* 67mm key 5.5</v>
          </cell>
          <cell r="B249">
            <v>248</v>
          </cell>
          <cell r="C249">
            <v>121</v>
          </cell>
          <cell r="D249">
            <v>121</v>
          </cell>
          <cell r="E249">
            <v>0</v>
          </cell>
          <cell r="F249">
            <v>0</v>
          </cell>
          <cell r="G249">
            <v>127</v>
          </cell>
          <cell r="H249"/>
        </row>
        <row r="250">
          <cell r="A250"/>
          <cell r="B250"/>
          <cell r="C250"/>
          <cell r="D250"/>
          <cell r="E250"/>
          <cell r="F250"/>
          <cell r="G250"/>
          <cell r="H250"/>
        </row>
        <row r="251">
          <cell r="A251"/>
          <cell r="B251"/>
          <cell r="C251"/>
          <cell r="D251"/>
          <cell r="E251"/>
          <cell r="F251"/>
          <cell r="G251"/>
          <cell r="H251"/>
        </row>
        <row r="252">
          <cell r="A252"/>
          <cell r="B252"/>
          <cell r="C252"/>
          <cell r="D252"/>
          <cell r="E252"/>
          <cell r="F252"/>
          <cell r="G252"/>
          <cell r="H252"/>
        </row>
        <row r="253">
          <cell r="A253"/>
          <cell r="B253"/>
          <cell r="C253"/>
          <cell r="D253"/>
          <cell r="E253"/>
          <cell r="F253"/>
          <cell r="G253"/>
          <cell r="H253"/>
        </row>
        <row r="254">
          <cell r="A254"/>
          <cell r="B254"/>
          <cell r="C254"/>
          <cell r="D254"/>
          <cell r="E254"/>
          <cell r="F254"/>
          <cell r="G254"/>
          <cell r="H254"/>
        </row>
        <row r="255">
          <cell r="A255" t="str">
            <v xml:space="preserve"> 5T(77mm) *45mm key 5.5</v>
          </cell>
          <cell r="B255">
            <v>248</v>
          </cell>
          <cell r="C255">
            <v>166</v>
          </cell>
          <cell r="D255">
            <v>166</v>
          </cell>
          <cell r="E255">
            <v>0</v>
          </cell>
          <cell r="F255">
            <v>0</v>
          </cell>
          <cell r="G255">
            <v>82</v>
          </cell>
          <cell r="H255"/>
        </row>
        <row r="256">
          <cell r="A256"/>
          <cell r="B256"/>
          <cell r="C256"/>
          <cell r="D256"/>
          <cell r="E256"/>
          <cell r="F256"/>
          <cell r="G256"/>
          <cell r="H256"/>
        </row>
        <row r="257">
          <cell r="A257"/>
          <cell r="B257"/>
          <cell r="C257"/>
          <cell r="D257"/>
          <cell r="E257"/>
          <cell r="F257"/>
          <cell r="G257"/>
          <cell r="H257"/>
        </row>
        <row r="258">
          <cell r="A258"/>
          <cell r="B258"/>
          <cell r="C258"/>
          <cell r="D258"/>
          <cell r="E258"/>
          <cell r="F258"/>
          <cell r="G258"/>
          <cell r="H258"/>
        </row>
        <row r="259">
          <cell r="A259"/>
          <cell r="B259"/>
          <cell r="C259"/>
          <cell r="D259"/>
          <cell r="E259"/>
          <cell r="F259"/>
          <cell r="G259"/>
          <cell r="H259"/>
        </row>
        <row r="260">
          <cell r="A260"/>
          <cell r="B260"/>
          <cell r="C260"/>
          <cell r="D260"/>
          <cell r="E260"/>
          <cell r="F260"/>
          <cell r="G260"/>
          <cell r="H260"/>
        </row>
        <row r="261">
          <cell r="A261" t="str">
            <v>5T(77mm)*87mm key 5.5</v>
          </cell>
          <cell r="B261">
            <v>173</v>
          </cell>
          <cell r="C261">
            <v>52</v>
          </cell>
          <cell r="D261">
            <v>52</v>
          </cell>
          <cell r="E261">
            <v>0</v>
          </cell>
          <cell r="F261">
            <v>0</v>
          </cell>
          <cell r="G261">
            <v>121</v>
          </cell>
          <cell r="H261"/>
        </row>
        <row r="262">
          <cell r="A262"/>
          <cell r="B262"/>
          <cell r="C262"/>
          <cell r="D262"/>
          <cell r="E262"/>
          <cell r="F262"/>
          <cell r="G262"/>
          <cell r="H262"/>
        </row>
        <row r="263">
          <cell r="A263"/>
          <cell r="B263"/>
          <cell r="C263"/>
          <cell r="D263"/>
          <cell r="E263"/>
          <cell r="F263"/>
          <cell r="G263"/>
          <cell r="H263"/>
        </row>
        <row r="264">
          <cell r="A264"/>
          <cell r="B264"/>
          <cell r="C264"/>
          <cell r="D264"/>
          <cell r="E264"/>
          <cell r="F264"/>
          <cell r="G264"/>
          <cell r="H264"/>
        </row>
        <row r="265">
          <cell r="A265"/>
          <cell r="B265"/>
          <cell r="C265"/>
          <cell r="D265"/>
          <cell r="E265"/>
          <cell r="F265"/>
          <cell r="G265"/>
          <cell r="H265"/>
        </row>
        <row r="266">
          <cell r="A266"/>
          <cell r="B266"/>
          <cell r="C266"/>
          <cell r="D266"/>
          <cell r="E266"/>
          <cell r="F266"/>
          <cell r="G266"/>
          <cell r="H266"/>
        </row>
        <row r="267">
          <cell r="A267" t="str">
            <v>5T(77mm)*88mm key 5.5</v>
          </cell>
          <cell r="B267">
            <v>176</v>
          </cell>
          <cell r="C267">
            <v>136</v>
          </cell>
          <cell r="D267">
            <v>136</v>
          </cell>
          <cell r="E267">
            <v>0</v>
          </cell>
          <cell r="F267">
            <v>0</v>
          </cell>
          <cell r="G267">
            <v>40</v>
          </cell>
          <cell r="H267"/>
        </row>
        <row r="268">
          <cell r="A268"/>
          <cell r="B268"/>
          <cell r="C268"/>
          <cell r="D268"/>
          <cell r="E268"/>
          <cell r="F268"/>
          <cell r="G268"/>
          <cell r="H268"/>
        </row>
        <row r="269">
          <cell r="A269"/>
          <cell r="B269"/>
          <cell r="C269"/>
          <cell r="D269"/>
          <cell r="E269"/>
          <cell r="F269"/>
          <cell r="G269"/>
          <cell r="H269"/>
        </row>
        <row r="270">
          <cell r="A270"/>
          <cell r="B270"/>
          <cell r="C270"/>
          <cell r="D270"/>
          <cell r="E270"/>
          <cell r="F270"/>
          <cell r="G270"/>
          <cell r="H270"/>
        </row>
        <row r="271">
          <cell r="A271"/>
          <cell r="B271"/>
          <cell r="C271"/>
          <cell r="D271"/>
          <cell r="E271"/>
          <cell r="F271"/>
          <cell r="G271"/>
          <cell r="H271"/>
        </row>
        <row r="272">
          <cell r="A272"/>
          <cell r="B272"/>
          <cell r="C272"/>
          <cell r="D272"/>
          <cell r="E272"/>
          <cell r="F272"/>
          <cell r="G272"/>
          <cell r="H272"/>
        </row>
        <row r="273">
          <cell r="A273" t="str">
            <v>5T(77mm)*86mm key 5.5</v>
          </cell>
          <cell r="B273">
            <v>0</v>
          </cell>
          <cell r="C273">
            <v>0</v>
          </cell>
          <cell r="D273">
            <v>0</v>
          </cell>
          <cell r="E273">
            <v>0</v>
          </cell>
          <cell r="F273">
            <v>0</v>
          </cell>
          <cell r="G273">
            <v>0</v>
          </cell>
          <cell r="H273"/>
        </row>
        <row r="274">
          <cell r="A274"/>
          <cell r="B274"/>
          <cell r="C274"/>
          <cell r="D274"/>
          <cell r="E274"/>
          <cell r="F274"/>
          <cell r="G274"/>
          <cell r="H274"/>
        </row>
        <row r="275">
          <cell r="A275"/>
          <cell r="B275"/>
          <cell r="C275"/>
          <cell r="D275"/>
          <cell r="E275"/>
          <cell r="F275"/>
          <cell r="G275"/>
          <cell r="H275"/>
        </row>
        <row r="276">
          <cell r="A276"/>
          <cell r="B276"/>
          <cell r="C276"/>
          <cell r="D276"/>
          <cell r="E276"/>
          <cell r="F276"/>
          <cell r="G276"/>
          <cell r="H276"/>
        </row>
        <row r="277">
          <cell r="A277"/>
          <cell r="B277"/>
          <cell r="C277"/>
          <cell r="D277"/>
          <cell r="E277"/>
          <cell r="F277"/>
          <cell r="G277"/>
          <cell r="H277"/>
        </row>
        <row r="278">
          <cell r="A278"/>
          <cell r="B278"/>
          <cell r="C278"/>
          <cell r="D278"/>
          <cell r="E278"/>
          <cell r="F278"/>
          <cell r="G278"/>
          <cell r="H278"/>
        </row>
        <row r="279">
          <cell r="A279" t="str">
            <v>5T(77mm)*65mm key 5.5</v>
          </cell>
          <cell r="B279">
            <v>0</v>
          </cell>
          <cell r="C279">
            <v>0</v>
          </cell>
          <cell r="D279">
            <v>0</v>
          </cell>
          <cell r="E279">
            <v>0</v>
          </cell>
          <cell r="F279">
            <v>0</v>
          </cell>
          <cell r="G279">
            <v>0</v>
          </cell>
          <cell r="H279"/>
        </row>
        <row r="280">
          <cell r="A280"/>
          <cell r="B280"/>
          <cell r="C280"/>
          <cell r="D280"/>
          <cell r="E280"/>
          <cell r="F280"/>
          <cell r="G280"/>
          <cell r="H280"/>
        </row>
        <row r="281">
          <cell r="A281"/>
          <cell r="B281"/>
          <cell r="C281"/>
          <cell r="D281"/>
          <cell r="E281"/>
          <cell r="F281"/>
          <cell r="G281"/>
          <cell r="H281"/>
        </row>
        <row r="282">
          <cell r="A282"/>
          <cell r="B282"/>
          <cell r="C282"/>
          <cell r="D282"/>
          <cell r="E282"/>
          <cell r="F282"/>
          <cell r="G282"/>
          <cell r="H282"/>
        </row>
        <row r="283">
          <cell r="A283"/>
          <cell r="B283"/>
          <cell r="C283"/>
          <cell r="D283"/>
          <cell r="E283"/>
          <cell r="F283"/>
          <cell r="G283"/>
          <cell r="H283"/>
        </row>
        <row r="284">
          <cell r="A284"/>
          <cell r="B284"/>
          <cell r="C284"/>
          <cell r="D284"/>
          <cell r="E284"/>
          <cell r="F284"/>
          <cell r="G284"/>
          <cell r="H284"/>
        </row>
        <row r="285">
          <cell r="A285" t="str">
            <v>6"*110mm</v>
          </cell>
          <cell r="B285">
            <v>0</v>
          </cell>
          <cell r="C285">
            <v>0</v>
          </cell>
          <cell r="D285">
            <v>0</v>
          </cell>
          <cell r="E285">
            <v>0</v>
          </cell>
          <cell r="F285">
            <v>0</v>
          </cell>
          <cell r="G285">
            <v>0</v>
          </cell>
          <cell r="H285"/>
        </row>
        <row r="286">
          <cell r="A286"/>
          <cell r="B286"/>
          <cell r="C286"/>
          <cell r="D286"/>
          <cell r="E286"/>
          <cell r="F286"/>
          <cell r="G286"/>
          <cell r="H286"/>
        </row>
        <row r="287">
          <cell r="A287"/>
          <cell r="B287"/>
          <cell r="C287"/>
          <cell r="D287"/>
          <cell r="E287"/>
          <cell r="F287"/>
          <cell r="G287"/>
          <cell r="H287"/>
        </row>
        <row r="288">
          <cell r="A288"/>
          <cell r="B288"/>
          <cell r="C288"/>
          <cell r="D288"/>
          <cell r="E288"/>
          <cell r="F288"/>
          <cell r="G288"/>
          <cell r="H288"/>
        </row>
        <row r="289">
          <cell r="A289"/>
          <cell r="B289"/>
          <cell r="C289"/>
          <cell r="D289"/>
          <cell r="E289"/>
          <cell r="F289"/>
          <cell r="G289"/>
          <cell r="H289"/>
        </row>
        <row r="290">
          <cell r="A290"/>
          <cell r="B290"/>
          <cell r="C290"/>
          <cell r="D290"/>
          <cell r="E290"/>
          <cell r="F290"/>
          <cell r="G290"/>
          <cell r="H290"/>
        </row>
        <row r="291">
          <cell r="A291" t="str">
            <v>6"*80mm</v>
          </cell>
          <cell r="B291">
            <v>16</v>
          </cell>
          <cell r="C291">
            <v>14</v>
          </cell>
          <cell r="D291">
            <v>0</v>
          </cell>
          <cell r="E291">
            <v>14</v>
          </cell>
          <cell r="F291">
            <v>0</v>
          </cell>
          <cell r="G291">
            <v>16</v>
          </cell>
          <cell r="H291"/>
        </row>
        <row r="292">
          <cell r="A292"/>
          <cell r="B292"/>
          <cell r="C292"/>
          <cell r="D292"/>
          <cell r="E292"/>
          <cell r="F292"/>
          <cell r="G292"/>
          <cell r="H292"/>
        </row>
        <row r="293">
          <cell r="A293"/>
          <cell r="B293"/>
          <cell r="C293"/>
          <cell r="D293"/>
          <cell r="E293"/>
          <cell r="F293"/>
          <cell r="G293"/>
          <cell r="H293"/>
        </row>
        <row r="294">
          <cell r="A294"/>
          <cell r="B294"/>
          <cell r="C294"/>
          <cell r="D294"/>
          <cell r="E294"/>
          <cell r="F294"/>
          <cell r="G294"/>
          <cell r="H294"/>
        </row>
        <row r="295">
          <cell r="A295"/>
          <cell r="B295"/>
          <cell r="C295"/>
          <cell r="D295"/>
          <cell r="E295"/>
          <cell r="F295"/>
          <cell r="G295"/>
          <cell r="H295"/>
        </row>
        <row r="296">
          <cell r="A296"/>
          <cell r="B296"/>
          <cell r="C296"/>
          <cell r="D296"/>
          <cell r="E296"/>
          <cell r="F296"/>
          <cell r="G296"/>
          <cell r="H296"/>
        </row>
        <row r="297">
          <cell r="A297" t="str">
            <v>6"*95mm</v>
          </cell>
          <cell r="B297">
            <v>8</v>
          </cell>
          <cell r="C297">
            <v>3</v>
          </cell>
          <cell r="D297">
            <v>3</v>
          </cell>
          <cell r="E297">
            <v>0</v>
          </cell>
          <cell r="F297">
            <v>0</v>
          </cell>
          <cell r="G297">
            <v>5</v>
          </cell>
          <cell r="H297"/>
        </row>
        <row r="298">
          <cell r="A298"/>
          <cell r="B298"/>
          <cell r="C298"/>
          <cell r="D298"/>
          <cell r="E298"/>
          <cell r="F298"/>
          <cell r="G298"/>
          <cell r="H298"/>
        </row>
        <row r="299">
          <cell r="A299"/>
          <cell r="B299"/>
          <cell r="C299"/>
          <cell r="D299"/>
          <cell r="E299"/>
          <cell r="F299"/>
          <cell r="G299"/>
          <cell r="H299"/>
        </row>
        <row r="300">
          <cell r="A300"/>
          <cell r="B300"/>
          <cell r="C300"/>
          <cell r="D300"/>
          <cell r="E300"/>
          <cell r="F300"/>
          <cell r="G300"/>
          <cell r="H300"/>
        </row>
        <row r="301">
          <cell r="A301"/>
          <cell r="B301"/>
          <cell r="C301"/>
          <cell r="D301"/>
          <cell r="E301"/>
          <cell r="F301"/>
          <cell r="G301"/>
          <cell r="H301"/>
        </row>
        <row r="302">
          <cell r="A302"/>
          <cell r="B302"/>
          <cell r="C302"/>
          <cell r="D302"/>
          <cell r="E302"/>
          <cell r="F302"/>
          <cell r="G302"/>
          <cell r="H302"/>
        </row>
        <row r="303">
          <cell r="A303" t="str">
            <v>Lõi nhựa 4T(6")*120mm</v>
          </cell>
          <cell r="B303">
            <v>100</v>
          </cell>
          <cell r="C303">
            <v>361</v>
          </cell>
          <cell r="D303">
            <v>290</v>
          </cell>
          <cell r="E303">
            <v>71</v>
          </cell>
          <cell r="F303">
            <v>230</v>
          </cell>
          <cell r="G303">
            <v>40</v>
          </cell>
          <cell r="H303"/>
        </row>
        <row r="304">
          <cell r="A304"/>
          <cell r="B304"/>
          <cell r="C304"/>
          <cell r="D304"/>
          <cell r="E304"/>
          <cell r="F304"/>
          <cell r="G304"/>
          <cell r="H304"/>
        </row>
        <row r="305">
          <cell r="A305"/>
          <cell r="B305"/>
          <cell r="C305"/>
          <cell r="D305"/>
          <cell r="E305"/>
          <cell r="F305"/>
          <cell r="G305"/>
          <cell r="H305"/>
        </row>
        <row r="306">
          <cell r="A306"/>
          <cell r="B306"/>
          <cell r="C306"/>
          <cell r="D306"/>
          <cell r="E306"/>
          <cell r="F306"/>
          <cell r="G306"/>
          <cell r="H306"/>
        </row>
        <row r="307">
          <cell r="A307"/>
          <cell r="B307"/>
          <cell r="C307"/>
          <cell r="D307"/>
          <cell r="E307"/>
          <cell r="F307"/>
          <cell r="G307"/>
          <cell r="H307"/>
        </row>
        <row r="308">
          <cell r="A308"/>
          <cell r="B308"/>
          <cell r="C308"/>
          <cell r="D308"/>
          <cell r="E308"/>
          <cell r="F308"/>
          <cell r="G308"/>
          <cell r="H308"/>
        </row>
        <row r="309">
          <cell r="A309" t="str">
            <v>Băng dính sạch 
투명테이프</v>
          </cell>
          <cell r="B309">
            <v>54</v>
          </cell>
          <cell r="C309">
            <v>-173</v>
          </cell>
          <cell r="D309">
            <v>150</v>
          </cell>
          <cell r="E309">
            <v>-323</v>
          </cell>
          <cell r="F309">
            <v>723</v>
          </cell>
          <cell r="G309">
            <v>627</v>
          </cell>
          <cell r="H309"/>
        </row>
        <row r="310">
          <cell r="A310"/>
          <cell r="B310"/>
          <cell r="C310"/>
          <cell r="D310"/>
          <cell r="E310"/>
          <cell r="F310"/>
          <cell r="G310"/>
          <cell r="H310"/>
        </row>
        <row r="311">
          <cell r="A311"/>
          <cell r="B311"/>
          <cell r="C311"/>
          <cell r="D311"/>
          <cell r="E311"/>
          <cell r="F311"/>
          <cell r="G311"/>
          <cell r="H311"/>
        </row>
        <row r="312">
          <cell r="A312"/>
          <cell r="B312"/>
          <cell r="C312"/>
          <cell r="D312"/>
          <cell r="E312"/>
          <cell r="F312"/>
          <cell r="G312"/>
          <cell r="H312"/>
        </row>
        <row r="313">
          <cell r="A313"/>
          <cell r="B313"/>
          <cell r="C313"/>
          <cell r="D313"/>
          <cell r="E313"/>
          <cell r="F313"/>
          <cell r="G313"/>
          <cell r="H313"/>
        </row>
        <row r="314">
          <cell r="A314"/>
          <cell r="B314"/>
          <cell r="C314"/>
          <cell r="D314"/>
          <cell r="E314"/>
          <cell r="F314"/>
          <cell r="G314"/>
          <cell r="H314"/>
        </row>
        <row r="315">
          <cell r="A315" t="str">
            <v>Ống Inox</v>
          </cell>
          <cell r="B315">
            <v>0</v>
          </cell>
          <cell r="C315">
            <v>0</v>
          </cell>
          <cell r="D315">
            <v>0</v>
          </cell>
          <cell r="E315">
            <v>0</v>
          </cell>
          <cell r="F315">
            <v>0</v>
          </cell>
          <cell r="G315">
            <v>0</v>
          </cell>
          <cell r="H315"/>
        </row>
        <row r="316">
          <cell r="A316"/>
          <cell r="B316"/>
          <cell r="C316"/>
          <cell r="D316"/>
          <cell r="E316"/>
          <cell r="F316"/>
          <cell r="G316"/>
          <cell r="H316"/>
        </row>
        <row r="317">
          <cell r="A317"/>
          <cell r="B317"/>
          <cell r="C317"/>
          <cell r="D317"/>
          <cell r="E317"/>
          <cell r="F317"/>
          <cell r="G317"/>
          <cell r="H317"/>
        </row>
        <row r="318">
          <cell r="A318"/>
          <cell r="B318"/>
          <cell r="C318"/>
          <cell r="D318"/>
          <cell r="E318"/>
          <cell r="F318"/>
          <cell r="G318"/>
          <cell r="H318"/>
        </row>
        <row r="319">
          <cell r="A319"/>
          <cell r="B319"/>
          <cell r="C319"/>
          <cell r="D319"/>
          <cell r="E319"/>
          <cell r="F319"/>
          <cell r="G319"/>
          <cell r="H319"/>
        </row>
        <row r="320">
          <cell r="A320"/>
          <cell r="B320"/>
          <cell r="C320"/>
          <cell r="D320"/>
          <cell r="E320"/>
          <cell r="F320"/>
          <cell r="G320"/>
          <cell r="H320"/>
        </row>
        <row r="321">
          <cell r="A321" t="str">
            <v>TRAY APAN</v>
          </cell>
          <cell r="B321">
            <v>0</v>
          </cell>
          <cell r="C321">
            <v>0</v>
          </cell>
          <cell r="D321">
            <v>0</v>
          </cell>
          <cell r="E321">
            <v>0</v>
          </cell>
          <cell r="F321">
            <v>0</v>
          </cell>
          <cell r="G321">
            <v>0</v>
          </cell>
          <cell r="H321"/>
        </row>
        <row r="322">
          <cell r="A322"/>
          <cell r="B322"/>
          <cell r="C322"/>
          <cell r="D322"/>
          <cell r="E322"/>
          <cell r="F322"/>
          <cell r="G322"/>
          <cell r="H322"/>
        </row>
        <row r="323">
          <cell r="A323"/>
          <cell r="B323"/>
          <cell r="C323"/>
          <cell r="D323"/>
          <cell r="E323"/>
          <cell r="F323"/>
          <cell r="G323"/>
          <cell r="H323"/>
        </row>
        <row r="324">
          <cell r="A324"/>
          <cell r="B324"/>
          <cell r="C324"/>
          <cell r="D324"/>
          <cell r="E324"/>
          <cell r="F324"/>
          <cell r="G324"/>
          <cell r="H324"/>
        </row>
        <row r="325">
          <cell r="A325"/>
          <cell r="B325"/>
          <cell r="C325"/>
          <cell r="D325"/>
          <cell r="E325"/>
          <cell r="F325"/>
          <cell r="G325"/>
          <cell r="H325"/>
        </row>
        <row r="326">
          <cell r="A326"/>
          <cell r="B326"/>
          <cell r="C326"/>
          <cell r="D326"/>
          <cell r="E326"/>
          <cell r="F326"/>
          <cell r="G326"/>
          <cell r="H326"/>
        </row>
        <row r="327">
          <cell r="A327" t="str">
            <v>Gang tay cao su 
 장갑</v>
          </cell>
          <cell r="B327">
            <v>15500</v>
          </cell>
          <cell r="C327">
            <v>71380</v>
          </cell>
          <cell r="D327">
            <v>15250</v>
          </cell>
          <cell r="E327">
            <v>56130</v>
          </cell>
          <cell r="F327">
            <v>35600</v>
          </cell>
          <cell r="G327">
            <v>35850</v>
          </cell>
          <cell r="H327">
            <v>1558.695652173913</v>
          </cell>
        </row>
        <row r="328">
          <cell r="A328"/>
          <cell r="B328"/>
          <cell r="C328"/>
          <cell r="D328"/>
          <cell r="E328"/>
          <cell r="F328"/>
          <cell r="G328"/>
          <cell r="H328"/>
        </row>
        <row r="329">
          <cell r="A329"/>
          <cell r="B329"/>
          <cell r="C329"/>
          <cell r="D329"/>
          <cell r="E329"/>
          <cell r="F329"/>
          <cell r="G329"/>
          <cell r="H329"/>
        </row>
        <row r="330">
          <cell r="A330"/>
          <cell r="B330"/>
          <cell r="C330"/>
          <cell r="D330"/>
          <cell r="E330"/>
          <cell r="F330"/>
          <cell r="G330"/>
          <cell r="H330"/>
        </row>
        <row r="331">
          <cell r="A331"/>
          <cell r="B331"/>
          <cell r="C331"/>
          <cell r="D331"/>
          <cell r="E331"/>
          <cell r="F331"/>
          <cell r="G331"/>
          <cell r="H331"/>
        </row>
        <row r="332">
          <cell r="A332" t="str">
            <v>Khẩu Trang  y tế / Face mask (White) 3 lớp  (9*18mm) EA</v>
          </cell>
          <cell r="B332">
            <v>39650</v>
          </cell>
          <cell r="C332">
            <v>77130</v>
          </cell>
          <cell r="D332">
            <v>17150</v>
          </cell>
          <cell r="E332">
            <v>59980</v>
          </cell>
          <cell r="F332">
            <v>6200</v>
          </cell>
          <cell r="G332">
            <v>28700</v>
          </cell>
          <cell r="H332">
            <v>1247.8260869565217</v>
          </cell>
        </row>
        <row r="333">
          <cell r="A333"/>
          <cell r="B333"/>
          <cell r="C333"/>
          <cell r="D333"/>
          <cell r="E333"/>
          <cell r="F333"/>
          <cell r="G333"/>
          <cell r="H333"/>
        </row>
        <row r="334">
          <cell r="A334"/>
          <cell r="B334"/>
          <cell r="C334"/>
          <cell r="D334"/>
          <cell r="E334"/>
          <cell r="F334"/>
          <cell r="G334"/>
          <cell r="H334"/>
        </row>
        <row r="335">
          <cell r="A335"/>
          <cell r="B335"/>
          <cell r="C335"/>
          <cell r="D335"/>
          <cell r="E335"/>
          <cell r="F335"/>
          <cell r="G335"/>
          <cell r="H335"/>
        </row>
        <row r="336">
          <cell r="A336"/>
          <cell r="B336"/>
          <cell r="C336"/>
          <cell r="D336"/>
          <cell r="E336"/>
          <cell r="F336"/>
          <cell r="G336"/>
          <cell r="H336"/>
        </row>
        <row r="337">
          <cell r="A337" t="str">
            <v>Mũ chụp tóc phòng sạch
Clearn Hair hat</v>
          </cell>
          <cell r="B337">
            <v>10700</v>
          </cell>
          <cell r="C337">
            <v>20750</v>
          </cell>
          <cell r="D337">
            <v>700</v>
          </cell>
          <cell r="E337">
            <v>20050</v>
          </cell>
          <cell r="F337">
            <v>0</v>
          </cell>
          <cell r="G337">
            <v>10000</v>
          </cell>
          <cell r="H337">
            <v>434.78260869565219</v>
          </cell>
        </row>
        <row r="338">
          <cell r="A338"/>
          <cell r="B338"/>
          <cell r="C338"/>
          <cell r="D338"/>
          <cell r="E338"/>
          <cell r="F338"/>
          <cell r="G338"/>
          <cell r="H338"/>
        </row>
        <row r="339">
          <cell r="A339"/>
          <cell r="B339"/>
          <cell r="C339"/>
          <cell r="D339"/>
          <cell r="E339"/>
          <cell r="F339"/>
          <cell r="G339"/>
          <cell r="H339"/>
        </row>
        <row r="340">
          <cell r="A340"/>
          <cell r="B340"/>
          <cell r="C340"/>
          <cell r="D340"/>
          <cell r="E340"/>
          <cell r="F340"/>
          <cell r="G340"/>
          <cell r="H340"/>
        </row>
        <row r="341">
          <cell r="A341"/>
          <cell r="B341"/>
          <cell r="C341"/>
          <cell r="D341"/>
          <cell r="E341"/>
          <cell r="F341"/>
          <cell r="G341"/>
          <cell r="H341"/>
        </row>
        <row r="342">
          <cell r="A342" t="str">
            <v>Khăn lau PS PL3008
Claearoom wipers 
걸레 (Box)</v>
          </cell>
          <cell r="B342">
            <v>41</v>
          </cell>
          <cell r="C342">
            <v>134</v>
          </cell>
          <cell r="D342">
            <v>106</v>
          </cell>
          <cell r="E342">
            <v>28</v>
          </cell>
          <cell r="F342">
            <v>482</v>
          </cell>
          <cell r="G342">
            <v>417</v>
          </cell>
          <cell r="H342">
            <v>18.130434782608695</v>
          </cell>
        </row>
        <row r="343">
          <cell r="A343"/>
          <cell r="B343"/>
          <cell r="C343"/>
          <cell r="D343"/>
          <cell r="E343"/>
          <cell r="F343"/>
          <cell r="G343"/>
          <cell r="H343"/>
        </row>
        <row r="344">
          <cell r="A344"/>
          <cell r="B344"/>
          <cell r="C344"/>
          <cell r="D344"/>
          <cell r="E344"/>
          <cell r="F344"/>
          <cell r="G344"/>
          <cell r="H344"/>
        </row>
        <row r="345">
          <cell r="A345"/>
          <cell r="B345"/>
          <cell r="C345"/>
          <cell r="D345"/>
          <cell r="E345"/>
          <cell r="F345"/>
          <cell r="G345"/>
          <cell r="H345"/>
        </row>
        <row r="346">
          <cell r="A346"/>
          <cell r="B346"/>
          <cell r="C346"/>
          <cell r="D346"/>
          <cell r="E346"/>
          <cell r="F346"/>
          <cell r="G346"/>
          <cell r="H346"/>
        </row>
        <row r="347">
          <cell r="A347" t="str">
            <v>Cồn (Ancol)
 Nồng độ 99.9%
알코올
(Lit)</v>
          </cell>
          <cell r="B347">
            <v>52</v>
          </cell>
          <cell r="C347">
            <v>114</v>
          </cell>
          <cell r="D347">
            <v>0</v>
          </cell>
          <cell r="E347">
            <v>114</v>
          </cell>
          <cell r="F347">
            <v>285</v>
          </cell>
          <cell r="G347">
            <v>337</v>
          </cell>
          <cell r="H347">
            <v>14.652173913043478</v>
          </cell>
        </row>
        <row r="348">
          <cell r="A348"/>
          <cell r="B348"/>
          <cell r="C348"/>
          <cell r="D348"/>
          <cell r="E348"/>
          <cell r="F348"/>
          <cell r="G348"/>
          <cell r="H348"/>
        </row>
        <row r="349">
          <cell r="A349"/>
          <cell r="B349"/>
          <cell r="C349"/>
          <cell r="D349"/>
          <cell r="E349"/>
          <cell r="F349"/>
          <cell r="G349"/>
          <cell r="H349"/>
        </row>
        <row r="350">
          <cell r="A350"/>
          <cell r="B350"/>
          <cell r="C350"/>
          <cell r="D350"/>
          <cell r="E350"/>
          <cell r="F350"/>
          <cell r="G350"/>
          <cell r="H350"/>
        </row>
        <row r="351">
          <cell r="A351"/>
          <cell r="B351"/>
          <cell r="C351"/>
          <cell r="D351"/>
          <cell r="E351"/>
          <cell r="F351"/>
          <cell r="G351"/>
          <cell r="H351"/>
        </row>
        <row r="352">
          <cell r="A352" t="str">
            <v>Con lăn dính bụi /
 Sticky roller/스티키 롤러
15cm*17M   Roll</v>
          </cell>
          <cell r="B352">
            <v>152</v>
          </cell>
          <cell r="C352">
            <v>165</v>
          </cell>
          <cell r="D352">
            <v>108</v>
          </cell>
          <cell r="E352">
            <v>57</v>
          </cell>
          <cell r="F352">
            <v>71</v>
          </cell>
          <cell r="G352">
            <v>115</v>
          </cell>
          <cell r="H352">
            <v>5</v>
          </cell>
        </row>
        <row r="353">
          <cell r="A353"/>
          <cell r="B353"/>
          <cell r="C353"/>
          <cell r="D353"/>
          <cell r="E353"/>
          <cell r="F353"/>
          <cell r="G353"/>
          <cell r="H353"/>
        </row>
        <row r="354">
          <cell r="A354"/>
          <cell r="B354"/>
          <cell r="C354"/>
          <cell r="D354"/>
          <cell r="E354"/>
          <cell r="F354"/>
          <cell r="G354"/>
          <cell r="H354"/>
        </row>
        <row r="355">
          <cell r="A355"/>
          <cell r="B355"/>
          <cell r="C355"/>
          <cell r="D355"/>
          <cell r="E355"/>
          <cell r="F355"/>
          <cell r="G355"/>
          <cell r="H355"/>
        </row>
        <row r="356">
          <cell r="A356"/>
          <cell r="B356"/>
          <cell r="C356"/>
          <cell r="D356"/>
          <cell r="E356"/>
          <cell r="F356"/>
          <cell r="G356"/>
          <cell r="H356"/>
        </row>
        <row r="357">
          <cell r="A357" t="str">
            <v>Con lăn dính bụi /
 Sticky roller/스티키 롤러
 30cm*17M   Roll</v>
          </cell>
          <cell r="B357">
            <v>135</v>
          </cell>
          <cell r="C357">
            <v>225</v>
          </cell>
          <cell r="D357">
            <v>133</v>
          </cell>
          <cell r="E357">
            <v>92</v>
          </cell>
          <cell r="F357">
            <v>153</v>
          </cell>
          <cell r="G357">
            <v>155</v>
          </cell>
          <cell r="H357">
            <v>6.7391304347826084</v>
          </cell>
        </row>
        <row r="358">
          <cell r="A358"/>
          <cell r="B358"/>
          <cell r="C358"/>
          <cell r="D358"/>
          <cell r="E358"/>
          <cell r="F358"/>
          <cell r="G358"/>
          <cell r="H358"/>
        </row>
        <row r="359">
          <cell r="A359"/>
          <cell r="B359"/>
          <cell r="C359"/>
          <cell r="D359"/>
          <cell r="E359"/>
          <cell r="F359"/>
          <cell r="G359"/>
          <cell r="H359"/>
        </row>
        <row r="360">
          <cell r="A360"/>
          <cell r="B360"/>
          <cell r="C360"/>
          <cell r="D360"/>
          <cell r="E360"/>
          <cell r="F360"/>
          <cell r="G360"/>
          <cell r="H360"/>
        </row>
        <row r="361">
          <cell r="A361"/>
          <cell r="B361"/>
          <cell r="C361"/>
          <cell r="D361"/>
          <cell r="E361"/>
          <cell r="F361"/>
          <cell r="G361"/>
          <cell r="H361"/>
        </row>
        <row r="362">
          <cell r="A362" t="str">
            <v>Con lăn dính bụi /
 Sticky roller/스티키 롤러
20cm*17M   Roll</v>
          </cell>
          <cell r="B362">
            <v>150</v>
          </cell>
          <cell r="C362">
            <v>218</v>
          </cell>
          <cell r="D362">
            <v>129</v>
          </cell>
          <cell r="E362">
            <v>89</v>
          </cell>
          <cell r="F362">
            <v>89</v>
          </cell>
          <cell r="G362">
            <v>110</v>
          </cell>
          <cell r="H362">
            <v>4.7826086956521738</v>
          </cell>
        </row>
        <row r="363">
          <cell r="A363"/>
          <cell r="B363"/>
          <cell r="C363"/>
          <cell r="D363"/>
          <cell r="E363"/>
          <cell r="F363"/>
          <cell r="G363"/>
          <cell r="H363"/>
        </row>
        <row r="364">
          <cell r="A364"/>
          <cell r="B364"/>
          <cell r="C364"/>
          <cell r="D364"/>
          <cell r="E364"/>
          <cell r="F364"/>
          <cell r="G364"/>
          <cell r="H364"/>
        </row>
        <row r="365">
          <cell r="A365"/>
          <cell r="B365"/>
          <cell r="C365"/>
          <cell r="D365"/>
          <cell r="E365"/>
          <cell r="F365"/>
          <cell r="G365"/>
          <cell r="H365"/>
        </row>
        <row r="366">
          <cell r="A366"/>
          <cell r="B366"/>
          <cell r="C366"/>
          <cell r="D366"/>
          <cell r="E366"/>
          <cell r="F366"/>
          <cell r="G366"/>
          <cell r="H366"/>
        </row>
        <row r="367">
          <cell r="A367" t="str">
            <v>Giấy phòng sạch
clean paper
A4 컬러 용지</v>
          </cell>
          <cell r="B367">
            <v>2</v>
          </cell>
          <cell r="C367">
            <v>132</v>
          </cell>
          <cell r="D367">
            <v>2</v>
          </cell>
          <cell r="E367">
            <v>130</v>
          </cell>
          <cell r="F367">
            <v>214</v>
          </cell>
          <cell r="G367">
            <v>214</v>
          </cell>
          <cell r="H367">
            <v>9.304347826086957</v>
          </cell>
        </row>
        <row r="368">
          <cell r="A368"/>
          <cell r="B368"/>
          <cell r="C368"/>
          <cell r="D368"/>
          <cell r="E368"/>
          <cell r="F368"/>
          <cell r="G368"/>
          <cell r="H368"/>
        </row>
        <row r="369">
          <cell r="A369"/>
          <cell r="B369"/>
          <cell r="C369"/>
          <cell r="D369"/>
          <cell r="E369"/>
          <cell r="F369"/>
          <cell r="G369"/>
          <cell r="H369"/>
        </row>
        <row r="370">
          <cell r="A370"/>
          <cell r="B370"/>
          <cell r="C370"/>
          <cell r="D370"/>
          <cell r="E370"/>
          <cell r="F370"/>
          <cell r="G370"/>
          <cell r="H370"/>
        </row>
        <row r="371">
          <cell r="A371"/>
          <cell r="B371"/>
          <cell r="C371"/>
          <cell r="D371"/>
          <cell r="E371"/>
          <cell r="F371"/>
          <cell r="G371"/>
          <cell r="H371"/>
        </row>
        <row r="372">
          <cell r="A372" t="str">
            <v xml:space="preserve">Miếng Vàng 
 백업판   </v>
          </cell>
          <cell r="B372">
            <v>709</v>
          </cell>
          <cell r="C372">
            <v>816</v>
          </cell>
          <cell r="D372">
            <v>670</v>
          </cell>
          <cell r="E372">
            <v>146</v>
          </cell>
          <cell r="F372">
            <v>151</v>
          </cell>
          <cell r="G372">
            <v>190</v>
          </cell>
          <cell r="H372">
            <v>8.2608695652173907</v>
          </cell>
        </row>
        <row r="373">
          <cell r="A373"/>
          <cell r="B373"/>
          <cell r="C373"/>
          <cell r="D373"/>
          <cell r="E373"/>
          <cell r="F373"/>
          <cell r="G373"/>
          <cell r="H373"/>
        </row>
        <row r="374">
          <cell r="A374"/>
          <cell r="B374"/>
          <cell r="C374"/>
          <cell r="D374"/>
          <cell r="E374"/>
          <cell r="F374"/>
          <cell r="G374"/>
          <cell r="H374"/>
        </row>
        <row r="375">
          <cell r="A375"/>
          <cell r="B375"/>
          <cell r="C375"/>
          <cell r="D375"/>
          <cell r="E375"/>
          <cell r="F375"/>
          <cell r="G375"/>
          <cell r="H375"/>
        </row>
        <row r="376">
          <cell r="A376"/>
          <cell r="B376"/>
          <cell r="C376"/>
          <cell r="D376"/>
          <cell r="E376"/>
          <cell r="F376"/>
          <cell r="G376"/>
          <cell r="H376"/>
        </row>
        <row r="377">
          <cell r="A377" t="str">
            <v>WD40</v>
          </cell>
          <cell r="B377">
            <v>61</v>
          </cell>
          <cell r="C377">
            <v>66</v>
          </cell>
          <cell r="D377">
            <v>44</v>
          </cell>
          <cell r="E377">
            <v>22</v>
          </cell>
          <cell r="F377">
            <v>0</v>
          </cell>
          <cell r="G377">
            <v>17</v>
          </cell>
          <cell r="H377">
            <v>0.73913043478260865</v>
          </cell>
        </row>
        <row r="378">
          <cell r="A378"/>
          <cell r="B378"/>
          <cell r="C378"/>
          <cell r="D378"/>
          <cell r="E378"/>
          <cell r="F378"/>
          <cell r="G378"/>
          <cell r="H378"/>
        </row>
        <row r="379">
          <cell r="A379"/>
          <cell r="B379"/>
          <cell r="C379"/>
          <cell r="D379"/>
          <cell r="E379"/>
          <cell r="F379"/>
          <cell r="G379"/>
          <cell r="H379"/>
        </row>
        <row r="380">
          <cell r="A380"/>
          <cell r="B380"/>
          <cell r="C380"/>
          <cell r="D380"/>
          <cell r="E380"/>
          <cell r="F380"/>
          <cell r="G380"/>
          <cell r="H380"/>
        </row>
        <row r="381">
          <cell r="A381"/>
          <cell r="B381"/>
          <cell r="C381"/>
          <cell r="D381"/>
          <cell r="E381"/>
          <cell r="F381"/>
          <cell r="G381"/>
          <cell r="H381"/>
        </row>
        <row r="382">
          <cell r="A382" t="str">
            <v>Bút Marking 매직팬</v>
          </cell>
          <cell r="B382">
            <v>61</v>
          </cell>
          <cell r="C382">
            <v>920</v>
          </cell>
          <cell r="D382">
            <v>10</v>
          </cell>
          <cell r="E382">
            <v>910</v>
          </cell>
          <cell r="F382">
            <v>580</v>
          </cell>
          <cell r="G382">
            <v>631</v>
          </cell>
          <cell r="H382">
            <v>27.434782608695652</v>
          </cell>
        </row>
        <row r="383">
          <cell r="A383"/>
          <cell r="B383"/>
          <cell r="C383"/>
          <cell r="D383"/>
          <cell r="E383"/>
          <cell r="F383"/>
          <cell r="G383"/>
          <cell r="H383"/>
        </row>
        <row r="384">
          <cell r="A384"/>
          <cell r="B384"/>
          <cell r="C384"/>
          <cell r="D384"/>
          <cell r="E384"/>
          <cell r="F384"/>
          <cell r="G384"/>
          <cell r="H384"/>
        </row>
        <row r="385">
          <cell r="A385"/>
          <cell r="B385"/>
          <cell r="C385"/>
          <cell r="D385"/>
          <cell r="E385"/>
          <cell r="F385"/>
          <cell r="G385"/>
          <cell r="H385"/>
        </row>
        <row r="386">
          <cell r="A386"/>
          <cell r="B386"/>
          <cell r="C386"/>
          <cell r="D386"/>
          <cell r="E386"/>
          <cell r="F386"/>
          <cell r="G386"/>
          <cell r="H386"/>
        </row>
        <row r="387">
          <cell r="A387" t="str">
            <v>Thảm dính bụi PS  
sticky mat
테이프 600*90
EA</v>
          </cell>
          <cell r="B387">
            <v>735</v>
          </cell>
          <cell r="C387">
            <v>1063</v>
          </cell>
          <cell r="D387">
            <v>66</v>
          </cell>
          <cell r="E387">
            <v>997</v>
          </cell>
          <cell r="F387">
            <v>500</v>
          </cell>
          <cell r="G387">
            <v>1169</v>
          </cell>
          <cell r="H387">
            <v>50.826086956521742</v>
          </cell>
        </row>
        <row r="388">
          <cell r="A388"/>
          <cell r="B388"/>
          <cell r="C388"/>
          <cell r="D388"/>
          <cell r="E388"/>
          <cell r="F388"/>
          <cell r="G388"/>
          <cell r="H388"/>
        </row>
        <row r="389">
          <cell r="A389"/>
          <cell r="B389"/>
          <cell r="C389"/>
          <cell r="D389"/>
          <cell r="E389"/>
          <cell r="F389"/>
          <cell r="G389"/>
          <cell r="H389"/>
        </row>
        <row r="390">
          <cell r="A390"/>
          <cell r="B390"/>
          <cell r="C390"/>
          <cell r="D390"/>
          <cell r="E390"/>
          <cell r="F390"/>
          <cell r="G390"/>
          <cell r="H390"/>
        </row>
        <row r="391">
          <cell r="A391"/>
          <cell r="B391"/>
          <cell r="C391"/>
          <cell r="D391"/>
          <cell r="E391"/>
          <cell r="F391"/>
          <cell r="G391"/>
          <cell r="H391"/>
        </row>
        <row r="392">
          <cell r="A392" t="str">
            <v>Màng chít xanh
블루 비닐</v>
          </cell>
          <cell r="B392">
            <v>17</v>
          </cell>
          <cell r="C392">
            <v>93</v>
          </cell>
          <cell r="D392">
            <v>13</v>
          </cell>
          <cell r="E392">
            <v>80</v>
          </cell>
          <cell r="F392">
            <v>0</v>
          </cell>
          <cell r="G392">
            <v>4</v>
          </cell>
          <cell r="H392">
            <v>0.17391304347826086</v>
          </cell>
        </row>
        <row r="393">
          <cell r="A393"/>
          <cell r="B393"/>
          <cell r="C393"/>
          <cell r="D393"/>
          <cell r="E393"/>
          <cell r="F393"/>
          <cell r="G393"/>
          <cell r="H393"/>
        </row>
        <row r="394">
          <cell r="A394"/>
          <cell r="B394"/>
          <cell r="C394"/>
          <cell r="D394"/>
          <cell r="E394"/>
          <cell r="F394"/>
          <cell r="G394"/>
          <cell r="H394"/>
        </row>
        <row r="395">
          <cell r="A395"/>
          <cell r="B395"/>
          <cell r="C395"/>
          <cell r="D395"/>
          <cell r="E395"/>
          <cell r="F395"/>
          <cell r="G395"/>
          <cell r="H395"/>
        </row>
        <row r="396">
          <cell r="A396"/>
          <cell r="B396"/>
          <cell r="C396"/>
          <cell r="D396"/>
          <cell r="E396"/>
          <cell r="F396"/>
          <cell r="G396"/>
          <cell r="H396"/>
        </row>
        <row r="397">
          <cell r="A397" t="str">
            <v>Màng chít trắng
흰색 비닐</v>
          </cell>
          <cell r="B397">
            <v>10</v>
          </cell>
          <cell r="C397">
            <v>84</v>
          </cell>
          <cell r="D397">
            <v>1</v>
          </cell>
          <cell r="E397">
            <v>83</v>
          </cell>
          <cell r="F397">
            <v>0</v>
          </cell>
          <cell r="G397">
            <v>9</v>
          </cell>
          <cell r="H397">
            <v>0.39130434782608697</v>
          </cell>
        </row>
        <row r="398">
          <cell r="A398"/>
          <cell r="B398"/>
          <cell r="C398"/>
          <cell r="D398"/>
          <cell r="E398"/>
          <cell r="F398"/>
          <cell r="G398"/>
          <cell r="H398"/>
        </row>
        <row r="399">
          <cell r="A399"/>
          <cell r="B399"/>
          <cell r="C399"/>
          <cell r="D399"/>
          <cell r="E399"/>
          <cell r="F399"/>
          <cell r="G399"/>
          <cell r="H399"/>
        </row>
        <row r="400">
          <cell r="A400"/>
          <cell r="B400"/>
          <cell r="C400"/>
          <cell r="D400"/>
          <cell r="E400"/>
          <cell r="F400"/>
          <cell r="G400"/>
          <cell r="H400"/>
        </row>
        <row r="401">
          <cell r="A401"/>
          <cell r="B401"/>
          <cell r="C401"/>
          <cell r="D401"/>
          <cell r="E401"/>
          <cell r="F401"/>
          <cell r="G401"/>
          <cell r="H401"/>
        </row>
        <row r="402">
          <cell r="A402" t="str">
            <v>TEM DECAL LABEL
110mm*100m  
roll</v>
          </cell>
          <cell r="B402">
            <v>0</v>
          </cell>
          <cell r="C402">
            <v>0</v>
          </cell>
          <cell r="D402">
            <v>0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</row>
        <row r="403">
          <cell r="A403"/>
          <cell r="B403"/>
          <cell r="C403"/>
          <cell r="D403"/>
          <cell r="E403"/>
          <cell r="F403"/>
          <cell r="G403"/>
          <cell r="H403"/>
        </row>
        <row r="404">
          <cell r="A404"/>
          <cell r="B404"/>
          <cell r="C404"/>
          <cell r="D404"/>
          <cell r="E404"/>
          <cell r="F404"/>
          <cell r="G404"/>
          <cell r="H404"/>
        </row>
        <row r="405">
          <cell r="A405"/>
          <cell r="B405"/>
          <cell r="C405"/>
          <cell r="D405"/>
          <cell r="E405"/>
          <cell r="F405"/>
          <cell r="G405"/>
          <cell r="H405"/>
        </row>
        <row r="406">
          <cell r="A406"/>
          <cell r="B406"/>
          <cell r="C406"/>
          <cell r="D406"/>
          <cell r="E406"/>
          <cell r="F406"/>
          <cell r="G406"/>
          <cell r="H406"/>
        </row>
        <row r="407">
          <cell r="A407" t="str">
            <v>TEM PVC (PVC LABEL)
Recycal</v>
          </cell>
          <cell r="B407">
            <v>3</v>
          </cell>
          <cell r="C407">
            <v>3</v>
          </cell>
          <cell r="D407">
            <v>3</v>
          </cell>
          <cell r="E407">
            <v>0</v>
          </cell>
          <cell r="F407">
            <v>0</v>
          </cell>
          <cell r="G407">
            <v>0</v>
          </cell>
          <cell r="H407">
            <v>0</v>
          </cell>
        </row>
        <row r="408">
          <cell r="A408"/>
          <cell r="B408"/>
          <cell r="C408"/>
          <cell r="D408"/>
          <cell r="E408"/>
          <cell r="F408"/>
          <cell r="G408"/>
          <cell r="H408"/>
        </row>
        <row r="409">
          <cell r="A409"/>
          <cell r="B409"/>
          <cell r="C409"/>
          <cell r="D409"/>
          <cell r="E409"/>
          <cell r="F409"/>
          <cell r="G409"/>
          <cell r="H409"/>
        </row>
        <row r="410">
          <cell r="A410"/>
          <cell r="B410"/>
          <cell r="C410"/>
          <cell r="D410"/>
          <cell r="E410"/>
          <cell r="F410"/>
          <cell r="G410"/>
          <cell r="H410"/>
        </row>
        <row r="411">
          <cell r="A411"/>
          <cell r="B411"/>
          <cell r="C411"/>
          <cell r="D411"/>
          <cell r="E411"/>
          <cell r="F411"/>
          <cell r="G411"/>
          <cell r="H411"/>
        </row>
        <row r="412">
          <cell r="A412" t="str">
            <v>TEM PVC (PVC LABEL)
100mm*65mm*100mm
(1470EA/Roll)</v>
          </cell>
          <cell r="B412">
            <v>64</v>
          </cell>
          <cell r="C412">
            <v>161</v>
          </cell>
          <cell r="D412">
            <v>116</v>
          </cell>
          <cell r="E412">
            <v>45</v>
          </cell>
          <cell r="F412">
            <v>238</v>
          </cell>
          <cell r="G412">
            <v>186</v>
          </cell>
          <cell r="H412">
            <v>8.0869565217391308</v>
          </cell>
        </row>
        <row r="413">
          <cell r="A413"/>
          <cell r="B413"/>
          <cell r="C413"/>
          <cell r="D413"/>
          <cell r="E413"/>
          <cell r="F413"/>
          <cell r="G413"/>
          <cell r="H413"/>
        </row>
        <row r="414">
          <cell r="A414"/>
          <cell r="B414"/>
          <cell r="C414"/>
          <cell r="D414"/>
          <cell r="E414"/>
          <cell r="F414"/>
          <cell r="G414"/>
          <cell r="H414"/>
        </row>
        <row r="415">
          <cell r="A415"/>
          <cell r="B415"/>
          <cell r="C415"/>
          <cell r="D415"/>
          <cell r="E415"/>
          <cell r="F415"/>
          <cell r="G415"/>
          <cell r="H415"/>
        </row>
        <row r="416">
          <cell r="A416"/>
          <cell r="B416"/>
          <cell r="C416"/>
          <cell r="D416"/>
          <cell r="E416"/>
          <cell r="F416"/>
          <cell r="G416"/>
          <cell r="H416"/>
        </row>
        <row r="417">
          <cell r="A417" t="str">
            <v>KEO CHẤM BỤI
젤리클리너 (Box)</v>
          </cell>
          <cell r="B417">
            <v>2</v>
          </cell>
          <cell r="C417">
            <v>2</v>
          </cell>
          <cell r="D417">
            <v>2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</row>
        <row r="418">
          <cell r="A418"/>
          <cell r="B418"/>
          <cell r="C418"/>
          <cell r="D418"/>
          <cell r="E418"/>
          <cell r="F418"/>
          <cell r="G418"/>
          <cell r="H418"/>
        </row>
        <row r="419">
          <cell r="A419"/>
          <cell r="B419"/>
          <cell r="C419"/>
          <cell r="D419"/>
          <cell r="E419"/>
          <cell r="F419"/>
          <cell r="G419"/>
          <cell r="H419"/>
        </row>
        <row r="420">
          <cell r="A420"/>
          <cell r="B420"/>
          <cell r="C420"/>
          <cell r="D420"/>
          <cell r="E420"/>
          <cell r="F420"/>
          <cell r="G420"/>
          <cell r="H420"/>
        </row>
        <row r="421">
          <cell r="A421"/>
          <cell r="B421"/>
          <cell r="C421"/>
          <cell r="D421"/>
          <cell r="E421"/>
          <cell r="F421"/>
          <cell r="G421"/>
          <cell r="H421"/>
        </row>
        <row r="422">
          <cell r="A422" t="str">
            <v>LỌ ĐỰNG CỒN</v>
          </cell>
          <cell r="B422">
            <v>10</v>
          </cell>
          <cell r="C422">
            <v>10</v>
          </cell>
          <cell r="D422">
            <v>10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</row>
        <row r="423">
          <cell r="A423"/>
          <cell r="B423"/>
          <cell r="C423"/>
          <cell r="D423"/>
          <cell r="E423"/>
          <cell r="F423"/>
          <cell r="G423"/>
          <cell r="H423"/>
        </row>
        <row r="424">
          <cell r="A424"/>
          <cell r="B424"/>
          <cell r="C424"/>
          <cell r="D424"/>
          <cell r="E424"/>
          <cell r="F424"/>
          <cell r="G424"/>
          <cell r="H424"/>
        </row>
        <row r="425">
          <cell r="A425"/>
          <cell r="B425"/>
          <cell r="C425"/>
          <cell r="D425"/>
          <cell r="E425"/>
          <cell r="F425"/>
          <cell r="G425"/>
          <cell r="H425"/>
        </row>
        <row r="426">
          <cell r="A426"/>
          <cell r="B426"/>
          <cell r="C426"/>
          <cell r="D426"/>
          <cell r="E426"/>
          <cell r="F426"/>
          <cell r="G426"/>
          <cell r="H426"/>
        </row>
        <row r="427">
          <cell r="A427" t="str">
            <v>Mực in tem
 라벨 인쇄하는 잉크
EA</v>
          </cell>
          <cell r="B427">
            <v>32</v>
          </cell>
          <cell r="C427">
            <v>40</v>
          </cell>
          <cell r="D427">
            <v>34</v>
          </cell>
          <cell r="E427">
            <v>6</v>
          </cell>
          <cell r="F427">
            <v>75</v>
          </cell>
          <cell r="G427">
            <v>73</v>
          </cell>
          <cell r="H427">
            <v>3.1739130434782608</v>
          </cell>
        </row>
        <row r="428">
          <cell r="A428"/>
          <cell r="B428"/>
          <cell r="C428"/>
          <cell r="D428"/>
          <cell r="E428"/>
          <cell r="F428"/>
          <cell r="G428"/>
          <cell r="H428"/>
        </row>
        <row r="429">
          <cell r="A429"/>
          <cell r="B429"/>
          <cell r="C429"/>
          <cell r="D429"/>
          <cell r="E429"/>
          <cell r="F429"/>
          <cell r="G429"/>
          <cell r="H429"/>
        </row>
        <row r="430">
          <cell r="A430"/>
          <cell r="B430"/>
          <cell r="C430"/>
          <cell r="D430"/>
          <cell r="E430"/>
          <cell r="F430"/>
          <cell r="G430"/>
          <cell r="H430"/>
        </row>
        <row r="431">
          <cell r="A431"/>
          <cell r="B431"/>
          <cell r="C431"/>
          <cell r="D431"/>
          <cell r="E431"/>
          <cell r="F431"/>
          <cell r="G431"/>
          <cell r="H431"/>
        </row>
        <row r="432">
          <cell r="A432" t="str">
            <v>PIN ĐÈN</v>
          </cell>
          <cell r="B432">
            <v>0</v>
          </cell>
          <cell r="C432">
            <v>0</v>
          </cell>
          <cell r="D432">
            <v>0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</row>
        <row r="433">
          <cell r="A433"/>
          <cell r="B433"/>
          <cell r="C433"/>
          <cell r="D433"/>
          <cell r="E433"/>
          <cell r="F433"/>
          <cell r="G433"/>
          <cell r="H433"/>
        </row>
        <row r="434">
          <cell r="A434"/>
          <cell r="B434"/>
          <cell r="C434"/>
          <cell r="D434"/>
          <cell r="E434"/>
          <cell r="F434"/>
          <cell r="G434"/>
          <cell r="H434"/>
        </row>
        <row r="435">
          <cell r="A435"/>
          <cell r="B435"/>
          <cell r="C435"/>
          <cell r="D435"/>
          <cell r="E435"/>
          <cell r="F435"/>
          <cell r="G435"/>
          <cell r="H435"/>
        </row>
        <row r="436">
          <cell r="A436"/>
          <cell r="B436"/>
          <cell r="C436"/>
          <cell r="D436"/>
          <cell r="E436"/>
          <cell r="F436"/>
          <cell r="G436"/>
          <cell r="H436"/>
        </row>
        <row r="437">
          <cell r="A437" t="str">
            <v>라인테이프 
Line Tape  xanh dương ( Blue) 48mm*33m</v>
          </cell>
          <cell r="B437">
            <v>54</v>
          </cell>
          <cell r="C437">
            <v>33</v>
          </cell>
          <cell r="D437">
            <v>85</v>
          </cell>
          <cell r="E437">
            <v>-52</v>
          </cell>
          <cell r="F437">
            <v>100</v>
          </cell>
          <cell r="G437">
            <v>69</v>
          </cell>
          <cell r="H437">
            <v>3</v>
          </cell>
        </row>
        <row r="438">
          <cell r="A438"/>
          <cell r="B438"/>
          <cell r="C438"/>
          <cell r="D438"/>
          <cell r="E438"/>
          <cell r="F438"/>
          <cell r="G438"/>
          <cell r="H438"/>
        </row>
        <row r="439">
          <cell r="A439"/>
          <cell r="B439"/>
          <cell r="C439"/>
          <cell r="D439"/>
          <cell r="E439"/>
          <cell r="F439"/>
          <cell r="G439"/>
          <cell r="H439"/>
        </row>
        <row r="440">
          <cell r="A440"/>
          <cell r="B440"/>
          <cell r="C440"/>
          <cell r="D440"/>
          <cell r="E440"/>
          <cell r="F440"/>
          <cell r="G440"/>
          <cell r="H440"/>
        </row>
        <row r="441">
          <cell r="A441"/>
          <cell r="B441"/>
          <cell r="C441"/>
          <cell r="D441"/>
          <cell r="E441"/>
          <cell r="F441"/>
          <cell r="G441"/>
          <cell r="H441"/>
        </row>
        <row r="442">
          <cell r="A442" t="str">
            <v>라인테이프 
Line Tape màu vàng ( yellow) 48mm*33m</v>
          </cell>
          <cell r="B442">
            <v>69</v>
          </cell>
          <cell r="C442">
            <v>82</v>
          </cell>
          <cell r="D442">
            <v>131</v>
          </cell>
          <cell r="E442">
            <v>-49</v>
          </cell>
          <cell r="F442">
            <v>100</v>
          </cell>
          <cell r="G442">
            <v>38</v>
          </cell>
          <cell r="H442">
            <v>1.6521739130434783</v>
          </cell>
        </row>
        <row r="443">
          <cell r="A443"/>
          <cell r="B443"/>
          <cell r="C443"/>
          <cell r="D443"/>
          <cell r="E443"/>
          <cell r="F443"/>
          <cell r="G443"/>
          <cell r="H443"/>
        </row>
        <row r="444">
          <cell r="A444"/>
          <cell r="B444"/>
          <cell r="C444"/>
          <cell r="D444"/>
          <cell r="E444"/>
          <cell r="F444"/>
          <cell r="G444"/>
          <cell r="H444"/>
        </row>
        <row r="445">
          <cell r="A445"/>
          <cell r="B445"/>
          <cell r="C445"/>
          <cell r="D445"/>
          <cell r="E445"/>
          <cell r="F445"/>
          <cell r="G445"/>
          <cell r="H445"/>
        </row>
        <row r="446">
          <cell r="A446"/>
          <cell r="B446"/>
          <cell r="C446"/>
          <cell r="D446"/>
          <cell r="E446"/>
          <cell r="F446"/>
          <cell r="G446"/>
          <cell r="H446"/>
        </row>
        <row r="447">
          <cell r="A447" t="str">
            <v>라인테이프 
Line Tape màu đỏ (red) 48mm*33m</v>
          </cell>
          <cell r="B447">
            <v>0</v>
          </cell>
          <cell r="C447">
            <v>6</v>
          </cell>
          <cell r="D447">
            <v>55</v>
          </cell>
          <cell r="E447">
            <v>-49</v>
          </cell>
          <cell r="F447">
            <v>66</v>
          </cell>
          <cell r="G447">
            <v>11</v>
          </cell>
          <cell r="H447">
            <v>0.47826086956521741</v>
          </cell>
        </row>
        <row r="448">
          <cell r="A448"/>
          <cell r="B448"/>
          <cell r="C448"/>
          <cell r="D448"/>
          <cell r="E448"/>
          <cell r="F448"/>
          <cell r="G448"/>
          <cell r="H448"/>
        </row>
        <row r="449">
          <cell r="A449"/>
          <cell r="B449"/>
          <cell r="C449"/>
          <cell r="D449"/>
          <cell r="E449"/>
          <cell r="F449"/>
          <cell r="G449"/>
          <cell r="H449"/>
        </row>
        <row r="450">
          <cell r="A450"/>
          <cell r="B450"/>
          <cell r="C450"/>
          <cell r="D450"/>
          <cell r="E450"/>
          <cell r="F450"/>
          <cell r="G450"/>
          <cell r="H450"/>
        </row>
        <row r="451">
          <cell r="A451"/>
          <cell r="B451"/>
          <cell r="C451"/>
          <cell r="D451"/>
          <cell r="E451"/>
          <cell r="F451"/>
          <cell r="G451"/>
          <cell r="H451"/>
        </row>
        <row r="452">
          <cell r="A452" t="str">
            <v>Xốp trắng 1T
Sponge 1T White</v>
          </cell>
          <cell r="B452">
            <v>245</v>
          </cell>
          <cell r="C452">
            <v>350</v>
          </cell>
          <cell r="D452">
            <v>147</v>
          </cell>
          <cell r="E452">
            <v>203</v>
          </cell>
          <cell r="F452">
            <v>110</v>
          </cell>
          <cell r="G452">
            <v>208</v>
          </cell>
          <cell r="H452">
            <v>9.0434782608695645</v>
          </cell>
        </row>
        <row r="453">
          <cell r="A453"/>
          <cell r="B453"/>
          <cell r="C453"/>
          <cell r="D453"/>
          <cell r="E453"/>
          <cell r="F453"/>
          <cell r="G453"/>
          <cell r="H453"/>
        </row>
        <row r="454">
          <cell r="A454"/>
          <cell r="B454"/>
          <cell r="C454"/>
          <cell r="D454"/>
          <cell r="E454"/>
          <cell r="F454"/>
          <cell r="G454"/>
          <cell r="H454"/>
        </row>
        <row r="455">
          <cell r="A455"/>
          <cell r="B455"/>
          <cell r="C455"/>
          <cell r="D455"/>
          <cell r="E455"/>
          <cell r="F455"/>
          <cell r="G455"/>
          <cell r="H455"/>
        </row>
        <row r="456">
          <cell r="A456"/>
          <cell r="B456"/>
          <cell r="C456"/>
          <cell r="D456"/>
          <cell r="E456"/>
          <cell r="F456"/>
          <cell r="G456"/>
          <cell r="H456"/>
        </row>
        <row r="457">
          <cell r="A457" t="str">
            <v>Xốp trắng 2T
Sponge 2T White</v>
          </cell>
          <cell r="B457">
            <v>71</v>
          </cell>
          <cell r="C457">
            <v>700</v>
          </cell>
          <cell r="D457">
            <v>222</v>
          </cell>
          <cell r="E457">
            <v>478</v>
          </cell>
          <cell r="F457">
            <v>300</v>
          </cell>
          <cell r="G457">
            <v>149</v>
          </cell>
          <cell r="H457">
            <v>6.4782608695652177</v>
          </cell>
        </row>
        <row r="458">
          <cell r="A458"/>
          <cell r="B458"/>
          <cell r="C458"/>
          <cell r="D458"/>
          <cell r="E458"/>
          <cell r="F458"/>
          <cell r="G458"/>
          <cell r="H458"/>
        </row>
        <row r="459">
          <cell r="A459"/>
          <cell r="B459"/>
          <cell r="C459"/>
          <cell r="D459"/>
          <cell r="E459"/>
          <cell r="F459"/>
          <cell r="G459"/>
          <cell r="H459"/>
        </row>
        <row r="460">
          <cell r="A460"/>
          <cell r="B460"/>
          <cell r="C460"/>
          <cell r="D460"/>
          <cell r="E460"/>
          <cell r="F460"/>
          <cell r="G460"/>
          <cell r="H460"/>
        </row>
        <row r="461">
          <cell r="A461"/>
          <cell r="B461"/>
          <cell r="C461"/>
          <cell r="D461"/>
          <cell r="E461"/>
          <cell r="F461"/>
          <cell r="G461"/>
          <cell r="H461"/>
        </row>
        <row r="462">
          <cell r="A462" t="str">
            <v>Xốp trắng 3T
Sponge 3T White</v>
          </cell>
          <cell r="B462">
            <v>97</v>
          </cell>
          <cell r="C462">
            <v>42</v>
          </cell>
          <cell r="D462">
            <v>42</v>
          </cell>
          <cell r="E462">
            <v>0</v>
          </cell>
          <cell r="F462">
            <v>0</v>
          </cell>
          <cell r="G462">
            <v>55</v>
          </cell>
          <cell r="H462">
            <v>2.3913043478260869</v>
          </cell>
        </row>
        <row r="463">
          <cell r="A463"/>
          <cell r="B463"/>
          <cell r="C463"/>
          <cell r="D463"/>
          <cell r="E463"/>
          <cell r="F463"/>
          <cell r="G463"/>
          <cell r="H463"/>
        </row>
        <row r="464">
          <cell r="A464"/>
          <cell r="B464"/>
          <cell r="C464"/>
          <cell r="D464"/>
          <cell r="E464"/>
          <cell r="F464"/>
          <cell r="G464"/>
          <cell r="H464"/>
        </row>
        <row r="465">
          <cell r="A465"/>
          <cell r="B465"/>
          <cell r="C465"/>
          <cell r="D465"/>
          <cell r="E465"/>
          <cell r="F465"/>
          <cell r="G465"/>
          <cell r="H465"/>
        </row>
        <row r="466">
          <cell r="A466"/>
          <cell r="B466"/>
          <cell r="C466"/>
          <cell r="D466"/>
          <cell r="E466"/>
          <cell r="F466"/>
          <cell r="G466"/>
          <cell r="H466"/>
        </row>
        <row r="467">
          <cell r="A467" t="str">
            <v>Xốp trắng 5T
Sponge 5T White</v>
          </cell>
          <cell r="B467">
            <v>309</v>
          </cell>
          <cell r="C467">
            <v>309</v>
          </cell>
          <cell r="D467">
            <v>309</v>
          </cell>
          <cell r="E467">
            <v>0</v>
          </cell>
          <cell r="F467">
            <v>0</v>
          </cell>
          <cell r="G467">
            <v>0</v>
          </cell>
          <cell r="H467">
            <v>0</v>
          </cell>
        </row>
        <row r="468">
          <cell r="A468"/>
          <cell r="B468"/>
          <cell r="C468"/>
          <cell r="D468"/>
          <cell r="E468"/>
          <cell r="F468"/>
          <cell r="G468"/>
          <cell r="H468"/>
        </row>
        <row r="469">
          <cell r="A469"/>
          <cell r="B469"/>
          <cell r="C469"/>
          <cell r="D469"/>
          <cell r="E469"/>
          <cell r="F469"/>
          <cell r="G469"/>
          <cell r="H469"/>
        </row>
        <row r="470">
          <cell r="A470"/>
          <cell r="B470"/>
          <cell r="C470"/>
          <cell r="D470"/>
          <cell r="E470"/>
          <cell r="F470"/>
          <cell r="G470"/>
          <cell r="H470"/>
        </row>
        <row r="471">
          <cell r="A471"/>
          <cell r="B471"/>
          <cell r="C471"/>
          <cell r="D471"/>
          <cell r="E471"/>
          <cell r="F471"/>
          <cell r="G471"/>
          <cell r="H471"/>
        </row>
        <row r="472">
          <cell r="A472" t="str">
            <v>Xốp vàng 1T
Sponge 1T Yellow</v>
          </cell>
          <cell r="B472">
            <v>419</v>
          </cell>
          <cell r="C472">
            <v>808</v>
          </cell>
          <cell r="D472">
            <v>517</v>
          </cell>
          <cell r="E472">
            <v>291</v>
          </cell>
          <cell r="F472">
            <v>269</v>
          </cell>
          <cell r="G472">
            <v>171</v>
          </cell>
          <cell r="H472">
            <v>7.4347826086956523</v>
          </cell>
        </row>
        <row r="473">
          <cell r="A473"/>
          <cell r="B473"/>
          <cell r="C473"/>
          <cell r="D473"/>
          <cell r="E473"/>
          <cell r="F473"/>
          <cell r="G473"/>
          <cell r="H473"/>
        </row>
        <row r="474">
          <cell r="A474"/>
          <cell r="B474"/>
          <cell r="C474"/>
          <cell r="D474"/>
          <cell r="E474"/>
          <cell r="F474"/>
          <cell r="G474"/>
          <cell r="H474"/>
        </row>
        <row r="475">
          <cell r="A475"/>
          <cell r="B475"/>
          <cell r="C475"/>
          <cell r="D475"/>
          <cell r="E475"/>
          <cell r="F475"/>
          <cell r="G475"/>
          <cell r="H475"/>
        </row>
        <row r="476">
          <cell r="A476"/>
          <cell r="B476"/>
          <cell r="C476"/>
          <cell r="D476"/>
          <cell r="E476"/>
          <cell r="F476"/>
          <cell r="G476"/>
          <cell r="H476"/>
        </row>
        <row r="477">
          <cell r="A477" t="str">
            <v>Xốp vàng 2T
Sponge 2T Yellow</v>
          </cell>
          <cell r="B477">
            <v>144</v>
          </cell>
          <cell r="C477">
            <v>355</v>
          </cell>
          <cell r="D477">
            <v>130</v>
          </cell>
          <cell r="E477">
            <v>225</v>
          </cell>
          <cell r="F477">
            <v>160</v>
          </cell>
          <cell r="G477">
            <v>174</v>
          </cell>
          <cell r="H477">
            <v>7.5652173913043477</v>
          </cell>
        </row>
        <row r="478">
          <cell r="A478"/>
          <cell r="B478"/>
          <cell r="C478"/>
          <cell r="D478"/>
          <cell r="E478"/>
          <cell r="F478"/>
          <cell r="G478"/>
          <cell r="H478"/>
        </row>
        <row r="479">
          <cell r="A479"/>
          <cell r="B479"/>
          <cell r="C479"/>
          <cell r="D479"/>
          <cell r="E479"/>
          <cell r="F479"/>
          <cell r="G479"/>
          <cell r="H479"/>
        </row>
        <row r="480">
          <cell r="A480"/>
          <cell r="B480"/>
          <cell r="C480"/>
          <cell r="D480"/>
          <cell r="E480"/>
          <cell r="F480"/>
          <cell r="G480"/>
          <cell r="H480"/>
        </row>
        <row r="481">
          <cell r="A481"/>
          <cell r="B481"/>
          <cell r="C481"/>
          <cell r="D481"/>
          <cell r="E481"/>
          <cell r="F481"/>
          <cell r="G481"/>
          <cell r="H481"/>
        </row>
        <row r="482">
          <cell r="A482" t="str">
            <v>Xốp cam 1T CY TECH</v>
          </cell>
          <cell r="B482">
            <v>38</v>
          </cell>
          <cell r="C482">
            <v>217</v>
          </cell>
          <cell r="D482">
            <v>74</v>
          </cell>
          <cell r="E482">
            <v>143</v>
          </cell>
          <cell r="F482">
            <v>124</v>
          </cell>
          <cell r="G482">
            <v>88</v>
          </cell>
          <cell r="H482">
            <v>3.8260869565217392</v>
          </cell>
        </row>
        <row r="483">
          <cell r="A483"/>
          <cell r="B483"/>
          <cell r="C483"/>
          <cell r="D483"/>
          <cell r="E483"/>
          <cell r="F483"/>
          <cell r="G483"/>
          <cell r="H483"/>
        </row>
        <row r="484">
          <cell r="A484"/>
          <cell r="B484"/>
          <cell r="C484"/>
          <cell r="D484"/>
          <cell r="E484"/>
          <cell r="F484"/>
          <cell r="G484"/>
          <cell r="H484"/>
        </row>
        <row r="485">
          <cell r="A485"/>
          <cell r="B485"/>
          <cell r="C485"/>
          <cell r="D485"/>
          <cell r="E485"/>
          <cell r="F485"/>
          <cell r="G485"/>
          <cell r="H485"/>
        </row>
        <row r="486">
          <cell r="A486"/>
          <cell r="B486"/>
          <cell r="C486"/>
          <cell r="D486"/>
          <cell r="E486"/>
          <cell r="F486"/>
          <cell r="G486"/>
          <cell r="H486"/>
        </row>
        <row r="487">
          <cell r="A487" t="str">
            <v>Xốp cam 1.5T CY TECH</v>
          </cell>
          <cell r="B487">
            <v>84</v>
          </cell>
          <cell r="C487">
            <v>216</v>
          </cell>
          <cell r="D487">
            <v>74</v>
          </cell>
          <cell r="E487">
            <v>142</v>
          </cell>
          <cell r="F487">
            <v>89</v>
          </cell>
          <cell r="G487">
            <v>99</v>
          </cell>
          <cell r="H487">
            <v>4.3043478260869561</v>
          </cell>
        </row>
        <row r="488">
          <cell r="A488"/>
          <cell r="B488"/>
          <cell r="C488"/>
          <cell r="D488"/>
          <cell r="E488"/>
          <cell r="F488"/>
          <cell r="G488"/>
          <cell r="H488"/>
        </row>
        <row r="489">
          <cell r="A489"/>
          <cell r="B489"/>
          <cell r="C489"/>
          <cell r="D489"/>
          <cell r="E489"/>
          <cell r="F489"/>
          <cell r="G489"/>
          <cell r="H489"/>
        </row>
        <row r="490">
          <cell r="A490"/>
          <cell r="B490"/>
          <cell r="C490"/>
          <cell r="D490"/>
          <cell r="E490"/>
          <cell r="F490"/>
          <cell r="G490"/>
          <cell r="H490"/>
        </row>
        <row r="491">
          <cell r="A491"/>
          <cell r="B491"/>
          <cell r="C491"/>
          <cell r="D491"/>
          <cell r="E491"/>
          <cell r="F491"/>
          <cell r="G491"/>
          <cell r="H491"/>
        </row>
        <row r="492">
          <cell r="A492" t="str">
            <v>Xốp cam 2T CY TECH</v>
          </cell>
          <cell r="B492">
            <v>104</v>
          </cell>
          <cell r="C492">
            <v>159</v>
          </cell>
          <cell r="D492">
            <v>89</v>
          </cell>
          <cell r="E492">
            <v>70</v>
          </cell>
          <cell r="F492">
            <v>84</v>
          </cell>
          <cell r="G492">
            <v>99</v>
          </cell>
          <cell r="H492">
            <v>4.3043478260869561</v>
          </cell>
        </row>
        <row r="493">
          <cell r="A493"/>
          <cell r="B493"/>
          <cell r="C493"/>
          <cell r="D493"/>
          <cell r="E493"/>
          <cell r="F493"/>
          <cell r="G493"/>
          <cell r="H493"/>
        </row>
        <row r="494">
          <cell r="A494"/>
          <cell r="B494"/>
          <cell r="C494"/>
          <cell r="D494"/>
          <cell r="E494"/>
          <cell r="F494"/>
          <cell r="G494"/>
          <cell r="H494"/>
        </row>
        <row r="495">
          <cell r="A495"/>
          <cell r="B495"/>
          <cell r="C495"/>
          <cell r="D495"/>
          <cell r="E495"/>
          <cell r="F495"/>
          <cell r="G495"/>
          <cell r="H495"/>
        </row>
        <row r="496">
          <cell r="A496"/>
          <cell r="B496"/>
          <cell r="C496"/>
          <cell r="D496"/>
          <cell r="E496"/>
          <cell r="F496"/>
          <cell r="G496"/>
          <cell r="H496"/>
        </row>
        <row r="497">
          <cell r="A497" t="str">
            <v>Xốp cam 3T CY TECH</v>
          </cell>
          <cell r="B497">
            <v>146</v>
          </cell>
          <cell r="C497">
            <v>316</v>
          </cell>
          <cell r="D497">
            <v>94</v>
          </cell>
          <cell r="E497">
            <v>222</v>
          </cell>
          <cell r="F497">
            <v>0</v>
          </cell>
          <cell r="G497">
            <v>52</v>
          </cell>
          <cell r="H497">
            <v>2.2608695652173911</v>
          </cell>
        </row>
        <row r="498">
          <cell r="A498"/>
          <cell r="B498"/>
          <cell r="C498"/>
          <cell r="D498"/>
          <cell r="E498"/>
          <cell r="F498"/>
          <cell r="G498"/>
          <cell r="H498"/>
        </row>
        <row r="499">
          <cell r="A499"/>
          <cell r="B499"/>
          <cell r="C499"/>
          <cell r="D499"/>
          <cell r="E499"/>
          <cell r="F499"/>
          <cell r="G499"/>
          <cell r="H499"/>
        </row>
        <row r="500">
          <cell r="A500"/>
          <cell r="B500"/>
          <cell r="C500"/>
          <cell r="D500"/>
          <cell r="E500"/>
          <cell r="F500"/>
          <cell r="G500"/>
          <cell r="H500"/>
        </row>
        <row r="501">
          <cell r="A501"/>
          <cell r="B501"/>
          <cell r="C501"/>
          <cell r="D501"/>
          <cell r="E501"/>
          <cell r="F501"/>
          <cell r="G501"/>
          <cell r="H501"/>
        </row>
        <row r="502">
          <cell r="A502" t="str">
            <v xml:space="preserve">Xốp đen 2T </v>
          </cell>
          <cell r="B502">
            <v>179</v>
          </cell>
          <cell r="C502">
            <v>374</v>
          </cell>
          <cell r="D502">
            <v>253</v>
          </cell>
          <cell r="E502">
            <v>121</v>
          </cell>
          <cell r="F502">
            <v>113</v>
          </cell>
          <cell r="G502">
            <v>39</v>
          </cell>
          <cell r="H502">
            <v>1.6956521739130435</v>
          </cell>
        </row>
        <row r="503">
          <cell r="A503"/>
          <cell r="B503"/>
          <cell r="C503"/>
          <cell r="D503"/>
          <cell r="E503"/>
          <cell r="F503"/>
          <cell r="G503"/>
          <cell r="H503"/>
        </row>
        <row r="504">
          <cell r="A504"/>
          <cell r="B504"/>
          <cell r="C504"/>
          <cell r="D504"/>
          <cell r="E504"/>
          <cell r="F504"/>
          <cell r="G504"/>
          <cell r="H504"/>
        </row>
        <row r="505">
          <cell r="A505"/>
          <cell r="B505"/>
          <cell r="C505"/>
          <cell r="D505"/>
          <cell r="E505"/>
          <cell r="F505"/>
          <cell r="G505"/>
          <cell r="H505"/>
        </row>
        <row r="506">
          <cell r="A506"/>
          <cell r="B506"/>
          <cell r="C506"/>
          <cell r="D506"/>
          <cell r="E506"/>
          <cell r="F506"/>
          <cell r="G506"/>
          <cell r="H506"/>
        </row>
        <row r="507">
          <cell r="A507" t="str">
            <v xml:space="preserve">Xốp xanh 2T </v>
          </cell>
          <cell r="B507">
            <v>88</v>
          </cell>
          <cell r="C507">
            <v>334</v>
          </cell>
          <cell r="D507">
            <v>162</v>
          </cell>
          <cell r="E507">
            <v>172</v>
          </cell>
          <cell r="F507">
            <v>139</v>
          </cell>
          <cell r="G507">
            <v>65</v>
          </cell>
          <cell r="H507">
            <v>2.8260869565217392</v>
          </cell>
        </row>
        <row r="508">
          <cell r="A508"/>
          <cell r="B508"/>
          <cell r="C508"/>
          <cell r="D508"/>
          <cell r="E508"/>
          <cell r="F508"/>
          <cell r="G508"/>
          <cell r="H508"/>
        </row>
        <row r="509">
          <cell r="A509"/>
          <cell r="B509"/>
          <cell r="C509"/>
          <cell r="D509"/>
          <cell r="E509"/>
          <cell r="F509"/>
          <cell r="G509"/>
          <cell r="H509"/>
        </row>
        <row r="510">
          <cell r="A510"/>
          <cell r="B510"/>
          <cell r="C510"/>
          <cell r="D510"/>
          <cell r="E510"/>
          <cell r="F510"/>
          <cell r="G510"/>
          <cell r="H510"/>
        </row>
        <row r="511">
          <cell r="A511"/>
          <cell r="B511"/>
          <cell r="C511"/>
          <cell r="D511"/>
          <cell r="E511"/>
          <cell r="F511"/>
          <cell r="G511"/>
          <cell r="H511"/>
        </row>
        <row r="512">
          <cell r="A512" t="str">
            <v xml:space="preserve">Xốp xanh 1T </v>
          </cell>
          <cell r="B512">
            <v>0</v>
          </cell>
          <cell r="C512">
            <v>0</v>
          </cell>
          <cell r="D512">
            <v>0</v>
          </cell>
          <cell r="E512">
            <v>0</v>
          </cell>
          <cell r="F512">
            <v>0</v>
          </cell>
          <cell r="G512">
            <v>0</v>
          </cell>
          <cell r="H512">
            <v>0</v>
          </cell>
        </row>
        <row r="513">
          <cell r="A513"/>
          <cell r="B513"/>
          <cell r="C513"/>
          <cell r="D513"/>
          <cell r="E513"/>
          <cell r="F513"/>
          <cell r="G513"/>
          <cell r="H513"/>
        </row>
        <row r="514">
          <cell r="A514"/>
          <cell r="B514"/>
          <cell r="C514"/>
          <cell r="D514"/>
          <cell r="E514"/>
          <cell r="F514"/>
          <cell r="G514"/>
          <cell r="H514"/>
        </row>
        <row r="515">
          <cell r="A515"/>
          <cell r="B515"/>
          <cell r="C515"/>
          <cell r="D515"/>
          <cell r="E515"/>
          <cell r="F515"/>
          <cell r="G515"/>
          <cell r="H515"/>
        </row>
        <row r="516">
          <cell r="A516"/>
          <cell r="B516"/>
          <cell r="C516"/>
          <cell r="D516"/>
          <cell r="E516"/>
          <cell r="F516"/>
          <cell r="G516"/>
          <cell r="H516"/>
        </row>
        <row r="517">
          <cell r="A517" t="str">
            <v>DYT 950G
30*200</v>
          </cell>
          <cell r="B517">
            <v>15</v>
          </cell>
          <cell r="C517">
            <v>117</v>
          </cell>
          <cell r="D517">
            <v>0</v>
          </cell>
          <cell r="E517">
            <v>117</v>
          </cell>
          <cell r="F517">
            <v>0</v>
          </cell>
          <cell r="G517">
            <v>15</v>
          </cell>
          <cell r="H517">
            <v>0.65217391304347827</v>
          </cell>
        </row>
        <row r="518">
          <cell r="A518"/>
          <cell r="B518"/>
          <cell r="C518"/>
          <cell r="D518"/>
          <cell r="E518"/>
          <cell r="F518"/>
          <cell r="G518"/>
          <cell r="H518"/>
        </row>
        <row r="519">
          <cell r="A519"/>
          <cell r="B519"/>
          <cell r="C519"/>
          <cell r="D519"/>
          <cell r="E519"/>
          <cell r="F519"/>
          <cell r="G519"/>
          <cell r="H519"/>
        </row>
        <row r="520">
          <cell r="A520"/>
          <cell r="B520"/>
          <cell r="C520"/>
          <cell r="D520"/>
          <cell r="E520"/>
          <cell r="F520"/>
          <cell r="G520"/>
          <cell r="H520"/>
        </row>
        <row r="521">
          <cell r="A521"/>
          <cell r="B521"/>
          <cell r="C521"/>
          <cell r="D521"/>
          <cell r="E521"/>
          <cell r="F521"/>
          <cell r="G521"/>
          <cell r="H521"/>
        </row>
        <row r="522">
          <cell r="A522" t="str">
            <v>DYT 950G
40*500</v>
          </cell>
          <cell r="B522">
            <v>2</v>
          </cell>
          <cell r="C522">
            <v>51</v>
          </cell>
          <cell r="D522">
            <v>1</v>
          </cell>
          <cell r="E522">
            <v>50</v>
          </cell>
          <cell r="F522">
            <v>10</v>
          </cell>
          <cell r="G522">
            <v>11</v>
          </cell>
          <cell r="H522">
            <v>0.47826086956521741</v>
          </cell>
        </row>
        <row r="523">
          <cell r="A523"/>
          <cell r="B523"/>
          <cell r="C523"/>
          <cell r="D523"/>
          <cell r="E523"/>
          <cell r="F523"/>
          <cell r="G523"/>
          <cell r="H523"/>
        </row>
        <row r="524">
          <cell r="A524"/>
          <cell r="B524"/>
          <cell r="C524"/>
          <cell r="D524"/>
          <cell r="E524"/>
          <cell r="F524"/>
          <cell r="G524"/>
          <cell r="H524"/>
        </row>
        <row r="525">
          <cell r="A525"/>
          <cell r="B525"/>
          <cell r="C525"/>
          <cell r="D525"/>
          <cell r="E525"/>
          <cell r="F525"/>
          <cell r="G525"/>
          <cell r="H525"/>
        </row>
        <row r="526">
          <cell r="A526"/>
          <cell r="B526"/>
          <cell r="C526"/>
          <cell r="D526"/>
          <cell r="E526"/>
          <cell r="F526"/>
          <cell r="G526"/>
          <cell r="H526"/>
        </row>
        <row r="527">
          <cell r="A527" t="str">
            <v>DYT 950G
50*500</v>
          </cell>
          <cell r="B527">
            <v>89</v>
          </cell>
          <cell r="C527">
            <v>74</v>
          </cell>
          <cell r="D527">
            <v>74</v>
          </cell>
          <cell r="E527">
            <v>0</v>
          </cell>
          <cell r="F527">
            <v>0</v>
          </cell>
          <cell r="G527">
            <v>15</v>
          </cell>
          <cell r="H527">
            <v>0.65217391304347827</v>
          </cell>
        </row>
        <row r="528">
          <cell r="A528"/>
          <cell r="B528"/>
          <cell r="C528"/>
          <cell r="D528"/>
          <cell r="E528"/>
          <cell r="F528"/>
          <cell r="G528"/>
          <cell r="H528"/>
        </row>
        <row r="529">
          <cell r="A529"/>
          <cell r="B529"/>
          <cell r="C529"/>
          <cell r="D529"/>
          <cell r="E529"/>
          <cell r="F529"/>
          <cell r="G529"/>
          <cell r="H529"/>
        </row>
        <row r="530">
          <cell r="A530"/>
          <cell r="B530"/>
          <cell r="C530"/>
          <cell r="D530"/>
          <cell r="E530"/>
          <cell r="F530"/>
          <cell r="G530"/>
          <cell r="H530"/>
        </row>
        <row r="531">
          <cell r="A531"/>
          <cell r="B531"/>
          <cell r="C531"/>
          <cell r="D531"/>
          <cell r="E531"/>
          <cell r="F531"/>
          <cell r="G531"/>
          <cell r="H531"/>
        </row>
        <row r="532">
          <cell r="A532" t="str">
            <v>DYT 950G
80*500</v>
          </cell>
          <cell r="B532">
            <v>7</v>
          </cell>
          <cell r="C532">
            <v>104</v>
          </cell>
          <cell r="D532">
            <v>2</v>
          </cell>
          <cell r="E532">
            <v>102</v>
          </cell>
          <cell r="F532">
            <v>0</v>
          </cell>
          <cell r="G532">
            <v>5</v>
          </cell>
          <cell r="H532">
            <v>0.21739130434782608</v>
          </cell>
        </row>
        <row r="533">
          <cell r="A533"/>
          <cell r="B533"/>
          <cell r="C533"/>
          <cell r="D533"/>
          <cell r="E533"/>
          <cell r="F533"/>
          <cell r="G533"/>
          <cell r="H533"/>
        </row>
        <row r="534">
          <cell r="A534"/>
          <cell r="B534"/>
          <cell r="C534"/>
          <cell r="D534"/>
          <cell r="E534"/>
          <cell r="F534"/>
          <cell r="G534"/>
          <cell r="H534"/>
        </row>
        <row r="535">
          <cell r="A535"/>
          <cell r="B535"/>
          <cell r="C535"/>
          <cell r="D535"/>
          <cell r="E535"/>
          <cell r="F535"/>
          <cell r="G535"/>
          <cell r="H535"/>
        </row>
        <row r="536">
          <cell r="A536"/>
          <cell r="B536"/>
          <cell r="C536"/>
          <cell r="D536"/>
          <cell r="E536"/>
          <cell r="F536"/>
          <cell r="G536"/>
          <cell r="H536"/>
        </row>
        <row r="537">
          <cell r="A537" t="str">
            <v>JYS G60
20*50</v>
          </cell>
          <cell r="B537">
            <v>3</v>
          </cell>
          <cell r="C537">
            <v>0</v>
          </cell>
          <cell r="D537">
            <v>0</v>
          </cell>
          <cell r="E537">
            <v>0</v>
          </cell>
          <cell r="F537">
            <v>85</v>
          </cell>
          <cell r="G537">
            <v>88</v>
          </cell>
          <cell r="H537">
            <v>3.8260869565217392</v>
          </cell>
        </row>
        <row r="538">
          <cell r="A538"/>
          <cell r="B538"/>
          <cell r="C538"/>
          <cell r="D538"/>
          <cell r="E538"/>
          <cell r="F538"/>
          <cell r="G538"/>
          <cell r="H538"/>
        </row>
        <row r="539">
          <cell r="A539"/>
          <cell r="B539"/>
          <cell r="C539"/>
          <cell r="D539"/>
          <cell r="E539"/>
          <cell r="F539"/>
          <cell r="G539"/>
          <cell r="H539"/>
        </row>
        <row r="540">
          <cell r="A540"/>
          <cell r="B540"/>
          <cell r="C540"/>
          <cell r="D540"/>
          <cell r="E540"/>
          <cell r="F540"/>
          <cell r="G540"/>
          <cell r="H540"/>
        </row>
        <row r="541">
          <cell r="A541"/>
          <cell r="B541"/>
          <cell r="C541"/>
          <cell r="D541"/>
          <cell r="E541"/>
          <cell r="F541"/>
          <cell r="G541"/>
          <cell r="H541"/>
        </row>
        <row r="542">
          <cell r="A542" t="str">
            <v>Túi bóng (Poly bag)
 플리백
26*15*0.05T(LOẠI B)</v>
          </cell>
          <cell r="B542">
            <v>14189</v>
          </cell>
          <cell r="C542">
            <v>29880</v>
          </cell>
          <cell r="D542">
            <v>6989</v>
          </cell>
          <cell r="E542">
            <v>22891</v>
          </cell>
          <cell r="F542">
            <v>0</v>
          </cell>
          <cell r="G542">
            <v>7200</v>
          </cell>
          <cell r="H542">
            <v>313.04347826086956</v>
          </cell>
        </row>
        <row r="543">
          <cell r="A543"/>
          <cell r="B543"/>
          <cell r="C543"/>
          <cell r="D543"/>
          <cell r="E543"/>
          <cell r="F543"/>
          <cell r="G543"/>
          <cell r="H543"/>
        </row>
        <row r="544">
          <cell r="A544"/>
          <cell r="B544"/>
          <cell r="C544"/>
          <cell r="D544"/>
          <cell r="E544"/>
          <cell r="F544"/>
          <cell r="G544"/>
          <cell r="H544"/>
        </row>
        <row r="545">
          <cell r="A545"/>
          <cell r="B545"/>
          <cell r="C545"/>
          <cell r="D545"/>
          <cell r="E545"/>
          <cell r="F545"/>
          <cell r="G545"/>
          <cell r="H545"/>
        </row>
        <row r="546">
          <cell r="A546"/>
          <cell r="B546"/>
          <cell r="C546"/>
          <cell r="D546"/>
          <cell r="E546"/>
          <cell r="F546"/>
          <cell r="G546"/>
          <cell r="H546"/>
        </row>
        <row r="547">
          <cell r="A547" t="str">
            <v>Túi bóng (Poly bag)
 플리백
80*80*0.05T ( LOẠI B)</v>
          </cell>
          <cell r="B547">
            <v>1937</v>
          </cell>
          <cell r="C547">
            <v>8500</v>
          </cell>
          <cell r="D547">
            <v>3400</v>
          </cell>
          <cell r="E547">
            <v>5100</v>
          </cell>
          <cell r="F547">
            <v>3625</v>
          </cell>
          <cell r="G547">
            <v>2162</v>
          </cell>
          <cell r="H547">
            <v>94</v>
          </cell>
        </row>
        <row r="548">
          <cell r="A548"/>
          <cell r="B548"/>
          <cell r="C548"/>
          <cell r="D548"/>
          <cell r="E548"/>
          <cell r="F548"/>
          <cell r="G548"/>
          <cell r="H548"/>
        </row>
        <row r="549">
          <cell r="A549"/>
          <cell r="B549"/>
          <cell r="C549"/>
          <cell r="D549"/>
          <cell r="E549"/>
          <cell r="F549"/>
          <cell r="G549"/>
          <cell r="H549"/>
        </row>
        <row r="550">
          <cell r="A550"/>
          <cell r="B550"/>
          <cell r="C550"/>
          <cell r="D550"/>
          <cell r="E550"/>
          <cell r="F550"/>
          <cell r="G550"/>
          <cell r="H550"/>
        </row>
        <row r="551">
          <cell r="A551"/>
          <cell r="B551"/>
          <cell r="C551"/>
          <cell r="D551"/>
          <cell r="E551"/>
          <cell r="F551"/>
          <cell r="G551"/>
          <cell r="H551"/>
        </row>
        <row r="552">
          <cell r="A552" t="str">
            <v>Túi bóng (Poly bag)
 플리백
100*130*0.05T (LOẠI B)</v>
          </cell>
          <cell r="B552">
            <v>527</v>
          </cell>
          <cell r="C552">
            <v>10388</v>
          </cell>
          <cell r="D552">
            <v>5280</v>
          </cell>
          <cell r="E552">
            <v>5108</v>
          </cell>
          <cell r="F552">
            <v>12503</v>
          </cell>
          <cell r="G552">
            <v>7750</v>
          </cell>
          <cell r="H552">
            <v>336.95652173913044</v>
          </cell>
        </row>
        <row r="553">
          <cell r="A553"/>
          <cell r="B553"/>
          <cell r="C553"/>
          <cell r="D553"/>
          <cell r="E553"/>
          <cell r="F553"/>
          <cell r="G553"/>
          <cell r="H553"/>
        </row>
        <row r="554">
          <cell r="A554"/>
          <cell r="B554"/>
          <cell r="C554"/>
          <cell r="D554"/>
          <cell r="E554"/>
          <cell r="F554"/>
          <cell r="G554"/>
          <cell r="H554"/>
        </row>
        <row r="555">
          <cell r="A555"/>
          <cell r="B555"/>
          <cell r="C555"/>
          <cell r="D555"/>
          <cell r="E555"/>
          <cell r="F555"/>
          <cell r="G555"/>
          <cell r="H555"/>
        </row>
        <row r="556">
          <cell r="A556"/>
          <cell r="B556"/>
          <cell r="C556"/>
          <cell r="D556"/>
          <cell r="E556"/>
          <cell r="F556"/>
          <cell r="G556"/>
          <cell r="H556"/>
        </row>
        <row r="557">
          <cell r="A557" t="str">
            <v>Túi bóng (Poly bag)
 플리백
170*130*0.05T (LOẠI B)</v>
          </cell>
          <cell r="B557">
            <v>2645</v>
          </cell>
          <cell r="C557">
            <v>14568</v>
          </cell>
          <cell r="D557">
            <v>2550</v>
          </cell>
          <cell r="E557">
            <v>12018</v>
          </cell>
          <cell r="F557">
            <v>0</v>
          </cell>
          <cell r="G557">
            <v>95</v>
          </cell>
          <cell r="H557">
            <v>4.1304347826086953</v>
          </cell>
        </row>
        <row r="558">
          <cell r="A558"/>
          <cell r="B558"/>
          <cell r="C558"/>
          <cell r="D558"/>
          <cell r="E558"/>
          <cell r="F558"/>
          <cell r="G558"/>
          <cell r="H558"/>
        </row>
        <row r="559">
          <cell r="A559"/>
          <cell r="B559"/>
          <cell r="C559"/>
          <cell r="D559"/>
          <cell r="E559"/>
          <cell r="F559"/>
          <cell r="G559"/>
          <cell r="H559"/>
        </row>
        <row r="560">
          <cell r="A560"/>
          <cell r="B560"/>
          <cell r="C560"/>
          <cell r="D560"/>
          <cell r="E560"/>
          <cell r="F560"/>
          <cell r="G560"/>
          <cell r="H560"/>
        </row>
        <row r="561">
          <cell r="A561"/>
          <cell r="B561"/>
          <cell r="C561"/>
          <cell r="D561"/>
          <cell r="E561"/>
          <cell r="F561"/>
          <cell r="G561"/>
          <cell r="H561"/>
        </row>
        <row r="562">
          <cell r="A562" t="str">
            <v>Clear silicon
40mm*50m
부자재  Roll</v>
          </cell>
          <cell r="B562"/>
          <cell r="C562">
            <v>0</v>
          </cell>
          <cell r="D562"/>
          <cell r="E562">
            <v>0</v>
          </cell>
          <cell r="F562">
            <v>0</v>
          </cell>
          <cell r="G562">
            <v>0</v>
          </cell>
          <cell r="H562">
            <v>0</v>
          </cell>
        </row>
        <row r="563">
          <cell r="A563"/>
          <cell r="B563"/>
          <cell r="C563"/>
          <cell r="D563"/>
          <cell r="E563"/>
          <cell r="F563"/>
          <cell r="G563"/>
          <cell r="H563"/>
        </row>
        <row r="564">
          <cell r="A564"/>
          <cell r="B564"/>
          <cell r="C564"/>
          <cell r="D564"/>
          <cell r="E564"/>
          <cell r="F564"/>
          <cell r="G564"/>
          <cell r="H564"/>
        </row>
        <row r="565">
          <cell r="A565"/>
          <cell r="B565"/>
          <cell r="C565"/>
          <cell r="D565"/>
          <cell r="E565"/>
          <cell r="F565"/>
          <cell r="G565"/>
          <cell r="H565"/>
        </row>
        <row r="566">
          <cell r="A566"/>
          <cell r="B566"/>
          <cell r="C566"/>
          <cell r="D566"/>
          <cell r="E566"/>
          <cell r="F566"/>
          <cell r="G566"/>
          <cell r="H566"/>
        </row>
        <row r="567">
          <cell r="A567" t="str">
            <v>DYT 950C</v>
          </cell>
          <cell r="B567">
            <v>2</v>
          </cell>
          <cell r="C567">
            <v>-2</v>
          </cell>
          <cell r="D567">
            <v>-2</v>
          </cell>
          <cell r="E567">
            <v>0</v>
          </cell>
          <cell r="F567">
            <v>0</v>
          </cell>
          <cell r="G567">
            <v>4</v>
          </cell>
          <cell r="H567">
            <v>0.17391304347826086</v>
          </cell>
        </row>
        <row r="568">
          <cell r="A568"/>
          <cell r="B568"/>
          <cell r="C568"/>
          <cell r="D568"/>
          <cell r="E568"/>
          <cell r="F568"/>
          <cell r="G568"/>
          <cell r="H568"/>
        </row>
        <row r="569">
          <cell r="A569"/>
          <cell r="B569"/>
          <cell r="C569"/>
          <cell r="D569"/>
          <cell r="E569"/>
          <cell r="F569"/>
          <cell r="G569"/>
          <cell r="H569"/>
        </row>
        <row r="570">
          <cell r="A570"/>
          <cell r="B570"/>
          <cell r="C570"/>
          <cell r="D570"/>
          <cell r="E570"/>
          <cell r="F570"/>
          <cell r="G570"/>
          <cell r="H570"/>
        </row>
        <row r="571">
          <cell r="A571"/>
          <cell r="B571"/>
          <cell r="C571"/>
          <cell r="D571"/>
          <cell r="E571"/>
          <cell r="F571"/>
          <cell r="G571"/>
          <cell r="H571"/>
        </row>
        <row r="572">
          <cell r="A572" t="str">
            <v>Thùng Carton
490*340*240
EA</v>
          </cell>
          <cell r="B572">
            <v>20</v>
          </cell>
          <cell r="C572">
            <v>523</v>
          </cell>
          <cell r="D572">
            <v>332</v>
          </cell>
          <cell r="E572">
            <v>191</v>
          </cell>
          <cell r="F572">
            <v>312</v>
          </cell>
          <cell r="G572">
            <v>0</v>
          </cell>
          <cell r="H572">
            <v>0</v>
          </cell>
        </row>
        <row r="573">
          <cell r="A573"/>
          <cell r="B573"/>
          <cell r="C573"/>
          <cell r="D573"/>
          <cell r="E573"/>
          <cell r="F573"/>
          <cell r="G573"/>
          <cell r="H573"/>
        </row>
        <row r="574">
          <cell r="A574"/>
          <cell r="B574"/>
          <cell r="C574"/>
          <cell r="D574"/>
          <cell r="E574"/>
          <cell r="F574"/>
          <cell r="G574"/>
          <cell r="H574"/>
        </row>
        <row r="575">
          <cell r="A575"/>
          <cell r="B575"/>
          <cell r="C575"/>
          <cell r="D575"/>
          <cell r="E575"/>
          <cell r="F575"/>
          <cell r="G575"/>
          <cell r="H575"/>
        </row>
        <row r="576">
          <cell r="A576"/>
          <cell r="B576"/>
          <cell r="C576"/>
          <cell r="D576"/>
          <cell r="E576"/>
          <cell r="F576"/>
          <cell r="G576"/>
          <cell r="H576"/>
        </row>
        <row r="577">
          <cell r="A577" t="str">
            <v>SNHD-126YL</v>
          </cell>
          <cell r="B577">
            <v>14</v>
          </cell>
          <cell r="C577">
            <v>8</v>
          </cell>
          <cell r="D577">
            <v>8</v>
          </cell>
          <cell r="E577">
            <v>0</v>
          </cell>
          <cell r="F577">
            <v>0</v>
          </cell>
          <cell r="G577">
            <v>6</v>
          </cell>
          <cell r="H577">
            <v>0.2608695652173913</v>
          </cell>
        </row>
        <row r="578">
          <cell r="A578"/>
          <cell r="B578"/>
          <cell r="C578"/>
          <cell r="D578"/>
          <cell r="E578"/>
          <cell r="F578"/>
          <cell r="G578"/>
          <cell r="H578"/>
        </row>
        <row r="579">
          <cell r="A579"/>
          <cell r="B579"/>
          <cell r="C579"/>
          <cell r="D579"/>
          <cell r="E579"/>
          <cell r="F579"/>
          <cell r="G579"/>
          <cell r="H579"/>
        </row>
        <row r="580">
          <cell r="A580"/>
          <cell r="B580"/>
          <cell r="C580"/>
          <cell r="D580"/>
          <cell r="E580"/>
          <cell r="F580"/>
          <cell r="G580"/>
          <cell r="H580"/>
        </row>
        <row r="581">
          <cell r="A581"/>
          <cell r="B581"/>
          <cell r="C581"/>
          <cell r="D581"/>
          <cell r="E581"/>
          <cell r="F581"/>
          <cell r="G581"/>
          <cell r="H581"/>
        </row>
        <row r="582">
          <cell r="A582" t="str">
            <v>Xốp bóng khí
sponge foam balloon
1200mm*100m</v>
          </cell>
          <cell r="B582">
            <v>1.5</v>
          </cell>
          <cell r="C582">
            <v>5.5</v>
          </cell>
          <cell r="D582">
            <v>1.5</v>
          </cell>
          <cell r="E582">
            <v>4</v>
          </cell>
          <cell r="F582">
            <v>0</v>
          </cell>
          <cell r="G582">
            <v>0</v>
          </cell>
          <cell r="H582">
            <v>0</v>
          </cell>
        </row>
        <row r="583">
          <cell r="A583"/>
          <cell r="B583"/>
          <cell r="C583"/>
          <cell r="D583"/>
          <cell r="E583"/>
          <cell r="F583"/>
          <cell r="G583"/>
          <cell r="H583"/>
        </row>
        <row r="584">
          <cell r="A584"/>
          <cell r="B584"/>
          <cell r="C584"/>
          <cell r="D584"/>
          <cell r="E584"/>
          <cell r="F584"/>
          <cell r="G584"/>
          <cell r="H584"/>
        </row>
        <row r="585">
          <cell r="A585"/>
          <cell r="B585"/>
          <cell r="C585"/>
          <cell r="D585"/>
          <cell r="E585"/>
          <cell r="F585"/>
          <cell r="G585"/>
          <cell r="H585"/>
        </row>
        <row r="586">
          <cell r="A586"/>
          <cell r="B586"/>
          <cell r="C586"/>
          <cell r="D586"/>
          <cell r="E586"/>
          <cell r="F586"/>
          <cell r="G586"/>
          <cell r="H586"/>
        </row>
        <row r="587">
          <cell r="A587" t="str">
            <v>Xốp lá 
Sponge leaf
5mm*1000mm*50m</v>
          </cell>
          <cell r="B587">
            <v>62</v>
          </cell>
          <cell r="C587">
            <v>-10.050000000000011</v>
          </cell>
          <cell r="D587">
            <v>184.95</v>
          </cell>
          <cell r="E587">
            <v>-195</v>
          </cell>
          <cell r="F587">
            <v>200</v>
          </cell>
          <cell r="G587">
            <v>77.05</v>
          </cell>
          <cell r="H587">
            <v>3.35</v>
          </cell>
        </row>
        <row r="588">
          <cell r="A588"/>
          <cell r="B588"/>
          <cell r="C588"/>
          <cell r="D588"/>
          <cell r="E588"/>
          <cell r="F588"/>
          <cell r="G588"/>
          <cell r="H588"/>
        </row>
        <row r="589">
          <cell r="A589"/>
          <cell r="B589"/>
          <cell r="C589"/>
          <cell r="D589"/>
          <cell r="E589"/>
          <cell r="F589"/>
          <cell r="G589"/>
          <cell r="H589"/>
        </row>
        <row r="590">
          <cell r="A590"/>
          <cell r="B590"/>
          <cell r="C590"/>
          <cell r="D590"/>
          <cell r="E590"/>
          <cell r="F590"/>
          <cell r="G590"/>
          <cell r="H590"/>
        </row>
        <row r="591">
          <cell r="A591"/>
          <cell r="B591"/>
          <cell r="C591"/>
          <cell r="D591"/>
          <cell r="E591"/>
          <cell r="F591"/>
          <cell r="G591"/>
          <cell r="H591"/>
        </row>
        <row r="592">
          <cell r="A592" t="str">
            <v>Xốp lá 
Sponge leaf
8mm*1000mm*50m</v>
          </cell>
          <cell r="B592">
            <v>3</v>
          </cell>
          <cell r="C592">
            <v>-199.85</v>
          </cell>
          <cell r="D592">
            <v>45.150000000000006</v>
          </cell>
          <cell r="E592">
            <v>-245</v>
          </cell>
          <cell r="F592">
            <v>250</v>
          </cell>
          <cell r="G592">
            <v>207.85</v>
          </cell>
          <cell r="H592">
            <v>9.0369565217391301</v>
          </cell>
        </row>
        <row r="593">
          <cell r="A593"/>
          <cell r="B593"/>
          <cell r="C593"/>
          <cell r="D593"/>
          <cell r="E593"/>
          <cell r="F593"/>
          <cell r="G593"/>
          <cell r="H593"/>
        </row>
        <row r="594">
          <cell r="A594"/>
          <cell r="B594"/>
          <cell r="C594"/>
          <cell r="D594"/>
          <cell r="E594"/>
          <cell r="F594"/>
          <cell r="G594"/>
          <cell r="H594"/>
        </row>
        <row r="595">
          <cell r="A595"/>
          <cell r="B595"/>
          <cell r="C595"/>
          <cell r="D595"/>
          <cell r="E595"/>
          <cell r="F595"/>
          <cell r="G595"/>
          <cell r="H595"/>
        </row>
        <row r="596">
          <cell r="A596"/>
          <cell r="B596"/>
          <cell r="C596"/>
          <cell r="D596"/>
          <cell r="E596"/>
          <cell r="F596"/>
          <cell r="G596"/>
          <cell r="H596"/>
        </row>
        <row r="597">
          <cell r="A597" t="str">
            <v>Xốp lá 
Sponge leaf
2mm*1000mm*50m</v>
          </cell>
          <cell r="B597">
            <v>0</v>
          </cell>
          <cell r="C597">
            <v>0</v>
          </cell>
          <cell r="D597">
            <v>0</v>
          </cell>
          <cell r="E597"/>
          <cell r="F597">
            <v>0</v>
          </cell>
          <cell r="G597">
            <v>0</v>
          </cell>
          <cell r="H597">
            <v>0</v>
          </cell>
        </row>
        <row r="598">
          <cell r="A598"/>
          <cell r="B598"/>
          <cell r="C598"/>
          <cell r="D598"/>
          <cell r="E598"/>
          <cell r="F598"/>
          <cell r="G598"/>
          <cell r="H598"/>
        </row>
        <row r="599">
          <cell r="A599"/>
          <cell r="B599"/>
          <cell r="C599"/>
          <cell r="D599"/>
          <cell r="E599"/>
          <cell r="F599"/>
          <cell r="G599"/>
          <cell r="H599"/>
        </row>
        <row r="600">
          <cell r="A600"/>
          <cell r="B600"/>
          <cell r="C600"/>
          <cell r="D600"/>
          <cell r="E600"/>
          <cell r="F600"/>
          <cell r="G600"/>
          <cell r="H600"/>
        </row>
        <row r="601">
          <cell r="A601"/>
          <cell r="B601"/>
          <cell r="C601"/>
          <cell r="D601"/>
          <cell r="E601"/>
          <cell r="F601"/>
          <cell r="G601"/>
          <cell r="H601"/>
        </row>
        <row r="602">
          <cell r="A602" t="str">
            <v>Xốp lá 
Sponge leaf
0.5mm*1000mm*50m</v>
          </cell>
          <cell r="B602">
            <v>0.5</v>
          </cell>
          <cell r="C602">
            <v>0.5</v>
          </cell>
          <cell r="D602">
            <v>0.5</v>
          </cell>
          <cell r="E602"/>
          <cell r="F602">
            <v>0</v>
          </cell>
          <cell r="G602">
            <v>0</v>
          </cell>
          <cell r="H602">
            <v>0</v>
          </cell>
        </row>
        <row r="603">
          <cell r="A603"/>
          <cell r="B603"/>
          <cell r="C603"/>
          <cell r="D603"/>
          <cell r="E603"/>
          <cell r="F603"/>
          <cell r="G603"/>
          <cell r="H603"/>
        </row>
        <row r="604">
          <cell r="A604"/>
          <cell r="B604"/>
          <cell r="C604"/>
          <cell r="D604"/>
          <cell r="E604"/>
          <cell r="F604"/>
          <cell r="G604"/>
          <cell r="H604"/>
        </row>
        <row r="605">
          <cell r="A605"/>
          <cell r="B605"/>
          <cell r="C605"/>
          <cell r="D605"/>
          <cell r="E605"/>
          <cell r="F605"/>
          <cell r="G605"/>
          <cell r="H605"/>
        </row>
        <row r="606">
          <cell r="A606"/>
          <cell r="B606"/>
          <cell r="C606"/>
          <cell r="D606"/>
          <cell r="E606"/>
          <cell r="F606"/>
          <cell r="G606"/>
          <cell r="H606"/>
        </row>
        <row r="607">
          <cell r="A607" t="str">
            <v>Xốp lá 
Sponge leaf
10mm*1000mm*50m</v>
          </cell>
          <cell r="B607">
            <v>0</v>
          </cell>
          <cell r="C607">
            <v>-44</v>
          </cell>
          <cell r="D607">
            <v>5</v>
          </cell>
          <cell r="E607"/>
          <cell r="F607">
            <v>50</v>
          </cell>
          <cell r="G607">
            <v>45</v>
          </cell>
          <cell r="H607">
            <v>1.9565217391304348</v>
          </cell>
        </row>
        <row r="608">
          <cell r="A608"/>
          <cell r="B608"/>
          <cell r="C608"/>
          <cell r="D608"/>
          <cell r="E608"/>
          <cell r="F608"/>
          <cell r="G608"/>
          <cell r="H608"/>
        </row>
        <row r="609">
          <cell r="A609"/>
          <cell r="B609"/>
          <cell r="C609"/>
          <cell r="D609"/>
          <cell r="E609"/>
          <cell r="F609"/>
          <cell r="G609"/>
          <cell r="H609"/>
        </row>
        <row r="610">
          <cell r="A610"/>
          <cell r="B610"/>
          <cell r="C610"/>
          <cell r="D610"/>
          <cell r="E610"/>
          <cell r="F610"/>
          <cell r="G610"/>
          <cell r="H610"/>
        </row>
        <row r="611">
          <cell r="A611"/>
          <cell r="B611"/>
          <cell r="C611"/>
          <cell r="D611"/>
          <cell r="E611"/>
          <cell r="F611"/>
          <cell r="G611"/>
          <cell r="H611"/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OCK"/>
      <sheetName val="tồn an toàn"/>
      <sheetName val="STOCK THEO KHÁCH HÀNG"/>
      <sheetName val="PLAN WEEK"/>
      <sheetName val="FCST SDV"/>
      <sheetName val="FCST CHUẨN B I"/>
      <sheetName val="FCST SDC"/>
      <sheetName val="일별 DO 비교."/>
      <sheetName val="FCST WOORE"/>
      <sheetName val="Sheet5"/>
    </sheetNames>
    <sheetDataSet>
      <sheetData sheetId="0"/>
      <sheetData sheetId="1"/>
      <sheetData sheetId="2"/>
      <sheetData sheetId="3"/>
      <sheetData sheetId="4">
        <row r="2">
          <cell r="C2" t="str">
            <v>CODE</v>
          </cell>
          <cell r="D2">
            <v>44067</v>
          </cell>
          <cell r="E2">
            <v>44068</v>
          </cell>
          <cell r="F2">
            <v>44069</v>
          </cell>
          <cell r="G2">
            <v>44070</v>
          </cell>
          <cell r="H2">
            <v>44071</v>
          </cell>
          <cell r="I2">
            <v>44072</v>
          </cell>
          <cell r="J2">
            <v>44073</v>
          </cell>
          <cell r="K2" t="str">
            <v>W35</v>
          </cell>
          <cell r="L2">
            <v>44074</v>
          </cell>
          <cell r="M2">
            <v>44075</v>
          </cell>
          <cell r="N2">
            <v>44076</v>
          </cell>
          <cell r="O2">
            <v>44077</v>
          </cell>
          <cell r="P2">
            <v>44078</v>
          </cell>
          <cell r="Q2">
            <v>44079</v>
          </cell>
          <cell r="R2">
            <v>44080</v>
          </cell>
          <cell r="S2" t="str">
            <v>W36</v>
          </cell>
          <cell r="T2">
            <v>44081</v>
          </cell>
          <cell r="U2">
            <v>44082</v>
          </cell>
          <cell r="V2">
            <v>44083</v>
          </cell>
          <cell r="W2">
            <v>44084</v>
          </cell>
          <cell r="X2">
            <v>44085</v>
          </cell>
          <cell r="Y2">
            <v>44086</v>
          </cell>
          <cell r="Z2">
            <v>44087</v>
          </cell>
          <cell r="AA2" t="str">
            <v>W37</v>
          </cell>
          <cell r="AB2">
            <v>44088</v>
          </cell>
          <cell r="AC2">
            <v>44089</v>
          </cell>
          <cell r="AD2">
            <v>44090</v>
          </cell>
          <cell r="AE2">
            <v>44091</v>
          </cell>
          <cell r="AF2">
            <v>44092</v>
          </cell>
          <cell r="AG2">
            <v>44093</v>
          </cell>
          <cell r="AH2">
            <v>44094</v>
          </cell>
          <cell r="AI2" t="str">
            <v>W38</v>
          </cell>
          <cell r="AJ2" t="str">
            <v>W39</v>
          </cell>
          <cell r="AK2" t="str">
            <v>W40</v>
          </cell>
          <cell r="AL2" t="str">
            <v>toatal</v>
          </cell>
        </row>
        <row r="3">
          <cell r="C3" t="str">
            <v>LJ63-15125B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0</v>
          </cell>
          <cell r="AJ3">
            <v>0</v>
          </cell>
          <cell r="AK3">
            <v>0</v>
          </cell>
          <cell r="AL3">
            <v>0</v>
          </cell>
        </row>
        <row r="4">
          <cell r="C4" t="str">
            <v>LJ63-15126A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</row>
        <row r="5">
          <cell r="C5" t="str">
            <v>LJ63-15128A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</row>
        <row r="6">
          <cell r="C6" t="str">
            <v>LJ63-15456A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</row>
        <row r="7">
          <cell r="C7" t="str">
            <v>LJ63-15458A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</row>
        <row r="8">
          <cell r="C8" t="str">
            <v>LJ63-15460A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</row>
        <row r="9">
          <cell r="C9" t="str">
            <v>LJ63-15487A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</row>
        <row r="10">
          <cell r="C10" t="str">
            <v>LJ63-16219A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</row>
        <row r="11">
          <cell r="C11" t="str">
            <v>LJ63-16305A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</row>
        <row r="12">
          <cell r="C12" t="str">
            <v>LJ63-15999A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</row>
        <row r="13">
          <cell r="C13" t="str">
            <v>LJ63-16071A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</row>
        <row r="14">
          <cell r="C14" t="str">
            <v>LJ63-16157A</v>
          </cell>
          <cell r="D14">
            <v>9000</v>
          </cell>
          <cell r="E14">
            <v>0</v>
          </cell>
          <cell r="F14">
            <v>0</v>
          </cell>
          <cell r="G14">
            <v>0</v>
          </cell>
          <cell r="H14">
            <v>6000</v>
          </cell>
          <cell r="I14">
            <v>6000</v>
          </cell>
          <cell r="J14">
            <v>0</v>
          </cell>
          <cell r="K14">
            <v>21000</v>
          </cell>
          <cell r="L14">
            <v>15000</v>
          </cell>
          <cell r="M14">
            <v>6000</v>
          </cell>
          <cell r="N14">
            <v>12000</v>
          </cell>
          <cell r="O14">
            <v>9000</v>
          </cell>
          <cell r="P14">
            <v>0</v>
          </cell>
          <cell r="Q14">
            <v>12000</v>
          </cell>
          <cell r="R14">
            <v>9000</v>
          </cell>
          <cell r="S14">
            <v>63000</v>
          </cell>
          <cell r="T14">
            <v>6000</v>
          </cell>
          <cell r="U14">
            <v>0</v>
          </cell>
          <cell r="V14">
            <v>6000</v>
          </cell>
          <cell r="W14">
            <v>6000</v>
          </cell>
          <cell r="X14">
            <v>0</v>
          </cell>
          <cell r="Y14">
            <v>6000</v>
          </cell>
          <cell r="Z14">
            <v>0</v>
          </cell>
          <cell r="AA14">
            <v>24000</v>
          </cell>
          <cell r="AB14">
            <v>6000</v>
          </cell>
          <cell r="AC14">
            <v>9000</v>
          </cell>
          <cell r="AD14">
            <v>6000</v>
          </cell>
          <cell r="AE14">
            <v>6000</v>
          </cell>
          <cell r="AF14">
            <v>6000</v>
          </cell>
          <cell r="AG14">
            <v>6000</v>
          </cell>
          <cell r="AH14">
            <v>6000</v>
          </cell>
          <cell r="AI14">
            <v>45000</v>
          </cell>
          <cell r="AJ14">
            <v>42000</v>
          </cell>
          <cell r="AK14">
            <v>42000</v>
          </cell>
          <cell r="AL14">
            <v>168000</v>
          </cell>
        </row>
        <row r="15">
          <cell r="C15" t="str">
            <v>LJ63-16183A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</row>
        <row r="16">
          <cell r="C16" t="str">
            <v>LJ63-15095A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</row>
        <row r="17">
          <cell r="C17" t="str">
            <v>LJ63-15645A</v>
          </cell>
          <cell r="D17">
            <v>6000</v>
          </cell>
          <cell r="E17">
            <v>6000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12000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6000</v>
          </cell>
          <cell r="U17">
            <v>6000</v>
          </cell>
          <cell r="V17">
            <v>6000</v>
          </cell>
          <cell r="W17">
            <v>6000</v>
          </cell>
          <cell r="X17">
            <v>0</v>
          </cell>
          <cell r="Y17">
            <v>0</v>
          </cell>
          <cell r="Z17">
            <v>6000</v>
          </cell>
          <cell r="AA17">
            <v>30000</v>
          </cell>
          <cell r="AB17">
            <v>6000</v>
          </cell>
          <cell r="AC17">
            <v>12000</v>
          </cell>
          <cell r="AD17">
            <v>9000</v>
          </cell>
          <cell r="AE17">
            <v>9000</v>
          </cell>
          <cell r="AF17">
            <v>9000</v>
          </cell>
          <cell r="AG17">
            <v>9000</v>
          </cell>
          <cell r="AH17">
            <v>0</v>
          </cell>
          <cell r="AI17">
            <v>54000</v>
          </cell>
          <cell r="AJ17">
            <v>6000</v>
          </cell>
          <cell r="AK17">
            <v>0</v>
          </cell>
          <cell r="AL17">
            <v>108000</v>
          </cell>
        </row>
        <row r="18">
          <cell r="C18" t="str">
            <v>LJ63-16354A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</row>
        <row r="19">
          <cell r="C19" t="str">
            <v>LJ63-17015A</v>
          </cell>
          <cell r="D19">
            <v>4500</v>
          </cell>
          <cell r="E19">
            <v>0</v>
          </cell>
          <cell r="F19">
            <v>3000</v>
          </cell>
          <cell r="G19">
            <v>0</v>
          </cell>
          <cell r="H19">
            <v>5100</v>
          </cell>
          <cell r="I19">
            <v>0</v>
          </cell>
          <cell r="J19">
            <v>0</v>
          </cell>
          <cell r="K19">
            <v>12600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6000</v>
          </cell>
          <cell r="U19">
            <v>0</v>
          </cell>
          <cell r="V19">
            <v>6000</v>
          </cell>
          <cell r="W19">
            <v>3000</v>
          </cell>
          <cell r="X19">
            <v>6000</v>
          </cell>
          <cell r="Y19">
            <v>0</v>
          </cell>
          <cell r="Z19">
            <v>6000</v>
          </cell>
          <cell r="AA19">
            <v>27000</v>
          </cell>
          <cell r="AB19">
            <v>6000</v>
          </cell>
          <cell r="AC19">
            <v>6000</v>
          </cell>
          <cell r="AD19">
            <v>6000</v>
          </cell>
          <cell r="AE19">
            <v>6000</v>
          </cell>
          <cell r="AF19">
            <v>6000</v>
          </cell>
          <cell r="AG19">
            <v>6000</v>
          </cell>
          <cell r="AH19">
            <v>6000</v>
          </cell>
          <cell r="AI19">
            <v>42000</v>
          </cell>
          <cell r="AJ19">
            <v>9000</v>
          </cell>
          <cell r="AK19">
            <v>0</v>
          </cell>
          <cell r="AL19">
            <v>87000</v>
          </cell>
        </row>
        <row r="20">
          <cell r="C20" t="str">
            <v>LJ63-17016A</v>
          </cell>
          <cell r="D20">
            <v>6000</v>
          </cell>
          <cell r="E20">
            <v>0</v>
          </cell>
          <cell r="F20">
            <v>6750</v>
          </cell>
          <cell r="G20">
            <v>0</v>
          </cell>
          <cell r="H20">
            <v>12000</v>
          </cell>
          <cell r="I20">
            <v>0</v>
          </cell>
          <cell r="J20">
            <v>0</v>
          </cell>
          <cell r="K20">
            <v>24750</v>
          </cell>
          <cell r="L20">
            <v>13500</v>
          </cell>
          <cell r="M20">
            <v>0</v>
          </cell>
          <cell r="N20">
            <v>6750</v>
          </cell>
          <cell r="O20">
            <v>6750</v>
          </cell>
          <cell r="P20">
            <v>3000</v>
          </cell>
          <cell r="Q20">
            <v>6750</v>
          </cell>
          <cell r="R20">
            <v>9750</v>
          </cell>
          <cell r="S20">
            <v>46500</v>
          </cell>
          <cell r="T20">
            <v>9750</v>
          </cell>
          <cell r="U20">
            <v>6750</v>
          </cell>
          <cell r="V20">
            <v>6750</v>
          </cell>
          <cell r="W20">
            <v>0</v>
          </cell>
          <cell r="X20">
            <v>6750</v>
          </cell>
          <cell r="Y20">
            <v>6750</v>
          </cell>
          <cell r="Z20">
            <v>6750</v>
          </cell>
          <cell r="AA20">
            <v>36750</v>
          </cell>
          <cell r="AB20">
            <v>6000</v>
          </cell>
          <cell r="AC20">
            <v>6000</v>
          </cell>
          <cell r="AD20">
            <v>6000</v>
          </cell>
          <cell r="AE20">
            <v>6000</v>
          </cell>
          <cell r="AF20">
            <v>6000</v>
          </cell>
          <cell r="AG20">
            <v>6000</v>
          </cell>
          <cell r="AH20">
            <v>6000</v>
          </cell>
          <cell r="AI20">
            <v>36000</v>
          </cell>
          <cell r="AJ20">
            <v>42000</v>
          </cell>
          <cell r="AK20">
            <v>42000</v>
          </cell>
          <cell r="AL20">
            <v>156000</v>
          </cell>
        </row>
        <row r="21">
          <cell r="C21" t="str">
            <v>LJ63-16343A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1000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14000</v>
          </cell>
          <cell r="AK21">
            <v>13000</v>
          </cell>
          <cell r="AL21">
            <v>27000</v>
          </cell>
        </row>
        <row r="22">
          <cell r="C22" t="str">
            <v>LJ63-16362A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3000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15000</v>
          </cell>
          <cell r="AK22">
            <v>15000</v>
          </cell>
          <cell r="AL22">
            <v>30000</v>
          </cell>
        </row>
        <row r="23">
          <cell r="C23" t="str">
            <v>LJ63-16436A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1000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14000</v>
          </cell>
          <cell r="AK23">
            <v>13000</v>
          </cell>
          <cell r="AL23">
            <v>27000</v>
          </cell>
        </row>
        <row r="24">
          <cell r="C24" t="str">
            <v>LJ63-17513A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15000</v>
          </cell>
          <cell r="AK24">
            <v>15000</v>
          </cell>
          <cell r="AL24">
            <v>30000</v>
          </cell>
        </row>
        <row r="25">
          <cell r="C25" t="str">
            <v>LJ63-18656A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400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12000</v>
          </cell>
          <cell r="AK25">
            <v>13000</v>
          </cell>
          <cell r="AL25">
            <v>25000</v>
          </cell>
        </row>
        <row r="26">
          <cell r="C26" t="str">
            <v>LJ63-16296A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</row>
        <row r="27">
          <cell r="C27" t="str">
            <v>LJ63-16215A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</row>
        <row r="28">
          <cell r="C28" t="str">
            <v>LJ63-16232A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</row>
        <row r="29">
          <cell r="C29" t="str">
            <v>LJ63-16317B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18900</v>
          </cell>
          <cell r="AG29">
            <v>0</v>
          </cell>
          <cell r="AH29">
            <v>0</v>
          </cell>
          <cell r="AI29">
            <v>18900</v>
          </cell>
          <cell r="AJ29">
            <v>0</v>
          </cell>
          <cell r="AK29">
            <v>0</v>
          </cell>
          <cell r="AL29">
            <v>37800</v>
          </cell>
        </row>
        <row r="30">
          <cell r="C30" t="str">
            <v>LJ63-16334A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</row>
        <row r="31">
          <cell r="C31" t="str">
            <v>LJ63-16344B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500</v>
          </cell>
          <cell r="AI31">
            <v>500</v>
          </cell>
          <cell r="AJ31">
            <v>18000</v>
          </cell>
          <cell r="AK31">
            <v>0</v>
          </cell>
          <cell r="AL31">
            <v>19000</v>
          </cell>
        </row>
        <row r="32">
          <cell r="C32" t="str">
            <v>LJ63-16300A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9000</v>
          </cell>
          <cell r="AH32">
            <v>12000</v>
          </cell>
          <cell r="AI32">
            <v>21000</v>
          </cell>
          <cell r="AJ32">
            <v>0</v>
          </cell>
          <cell r="AK32">
            <v>0</v>
          </cell>
          <cell r="AL32">
            <v>42000</v>
          </cell>
        </row>
        <row r="33">
          <cell r="C33" t="str">
            <v>LJ63-16500B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</row>
        <row r="34">
          <cell r="C34" t="str">
            <v>LJ63-16467B</v>
          </cell>
          <cell r="D34">
            <v>0</v>
          </cell>
          <cell r="E34">
            <v>6000</v>
          </cell>
          <cell r="F34">
            <v>6000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12000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</row>
        <row r="35">
          <cell r="C35" t="str">
            <v>LJ63-16465A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</row>
        <row r="36">
          <cell r="C36" t="str">
            <v>LJ63-16507A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</row>
        <row r="37">
          <cell r="C37" t="str">
            <v>LJ63-16465C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</row>
        <row r="38">
          <cell r="C38" t="str">
            <v>LJ63-16395B</v>
          </cell>
          <cell r="D38">
            <v>9975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9975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5250</v>
          </cell>
          <cell r="AF38">
            <v>10500</v>
          </cell>
          <cell r="AG38">
            <v>10500</v>
          </cell>
          <cell r="AH38">
            <v>0</v>
          </cell>
          <cell r="AI38">
            <v>26250</v>
          </cell>
          <cell r="AJ38">
            <v>34125</v>
          </cell>
          <cell r="AK38">
            <v>0</v>
          </cell>
          <cell r="AL38">
            <v>86625</v>
          </cell>
        </row>
        <row r="39">
          <cell r="C39" t="str">
            <v>LJ63-16462B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</row>
        <row r="40">
          <cell r="C40" t="str">
            <v>LJ63-16465B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</row>
        <row r="41">
          <cell r="C41" t="str">
            <v>LJ63-16462C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</row>
        <row r="42">
          <cell r="C42" t="str">
            <v>LJ63-16597A</v>
          </cell>
          <cell r="D42">
            <v>7000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7000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</row>
        <row r="43">
          <cell r="C43" t="str">
            <v>LJ63-16706A</v>
          </cell>
          <cell r="D43">
            <v>12000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12000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</row>
        <row r="44">
          <cell r="C44" t="str">
            <v>LJ63-16707A</v>
          </cell>
          <cell r="D44">
            <v>9000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9000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4200</v>
          </cell>
          <cell r="Q44">
            <v>0</v>
          </cell>
          <cell r="R44">
            <v>0</v>
          </cell>
          <cell r="S44">
            <v>4200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</row>
        <row r="45">
          <cell r="C45" t="str">
            <v>LJ63-16787A</v>
          </cell>
          <cell r="D45">
            <v>6000</v>
          </cell>
          <cell r="E45">
            <v>6000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12000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3000</v>
          </cell>
          <cell r="Q45">
            <v>0</v>
          </cell>
          <cell r="R45">
            <v>0</v>
          </cell>
          <cell r="S45">
            <v>3000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</row>
        <row r="46">
          <cell r="C46" t="str">
            <v>LJ63-16787B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</row>
        <row r="47">
          <cell r="C47" t="str">
            <v>LJ63-16595B</v>
          </cell>
          <cell r="D47">
            <v>9000</v>
          </cell>
          <cell r="E47">
            <v>6000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15000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3000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</row>
        <row r="48">
          <cell r="C48" t="str">
            <v>LJ63-17315A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</row>
        <row r="49">
          <cell r="C49" t="str">
            <v>LJ63-17304A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</row>
        <row r="50">
          <cell r="C50" t="str">
            <v>LJ63-17347A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</row>
        <row r="51">
          <cell r="C51" t="str">
            <v>LJ63-17349A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</row>
        <row r="52">
          <cell r="C52" t="str">
            <v>LJ63-17451A</v>
          </cell>
          <cell r="D52">
            <v>15000</v>
          </cell>
          <cell r="E52">
            <v>0</v>
          </cell>
          <cell r="F52">
            <v>0</v>
          </cell>
          <cell r="G52">
            <v>0</v>
          </cell>
          <cell r="H52">
            <v>15000</v>
          </cell>
          <cell r="I52">
            <v>0</v>
          </cell>
          <cell r="J52">
            <v>15000</v>
          </cell>
          <cell r="K52">
            <v>45000</v>
          </cell>
          <cell r="L52">
            <v>21000</v>
          </cell>
          <cell r="M52">
            <v>15000</v>
          </cell>
          <cell r="N52">
            <v>12000</v>
          </cell>
          <cell r="O52">
            <v>12000</v>
          </cell>
          <cell r="P52">
            <v>0</v>
          </cell>
          <cell r="Q52">
            <v>3000</v>
          </cell>
          <cell r="R52">
            <v>15000</v>
          </cell>
          <cell r="S52">
            <v>78000</v>
          </cell>
          <cell r="T52">
            <v>12000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12000</v>
          </cell>
          <cell r="Z52">
            <v>12000</v>
          </cell>
          <cell r="AA52">
            <v>36000</v>
          </cell>
          <cell r="AB52">
            <v>24000</v>
          </cell>
          <cell r="AC52">
            <v>0</v>
          </cell>
          <cell r="AD52">
            <v>12000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36000</v>
          </cell>
          <cell r="AJ52">
            <v>0</v>
          </cell>
          <cell r="AK52">
            <v>0</v>
          </cell>
          <cell r="AL52">
            <v>48000</v>
          </cell>
        </row>
        <row r="53">
          <cell r="C53" t="str">
            <v>LJ63-17348A</v>
          </cell>
          <cell r="D53">
            <v>24000</v>
          </cell>
          <cell r="E53">
            <v>9000</v>
          </cell>
          <cell r="F53">
            <v>15000</v>
          </cell>
          <cell r="G53">
            <v>9000</v>
          </cell>
          <cell r="H53">
            <v>12000</v>
          </cell>
          <cell r="I53">
            <v>21000</v>
          </cell>
          <cell r="J53">
            <v>28000</v>
          </cell>
          <cell r="K53">
            <v>118000</v>
          </cell>
          <cell r="L53">
            <v>0</v>
          </cell>
          <cell r="M53">
            <v>27000</v>
          </cell>
          <cell r="N53">
            <v>21000</v>
          </cell>
          <cell r="O53">
            <v>27000</v>
          </cell>
          <cell r="P53">
            <v>12000</v>
          </cell>
          <cell r="Q53">
            <v>30000</v>
          </cell>
          <cell r="R53">
            <v>39000</v>
          </cell>
          <cell r="S53">
            <v>156000</v>
          </cell>
          <cell r="T53">
            <v>33600</v>
          </cell>
          <cell r="U53">
            <v>30000</v>
          </cell>
          <cell r="V53">
            <v>18000</v>
          </cell>
          <cell r="W53">
            <v>12000</v>
          </cell>
          <cell r="X53">
            <v>30000</v>
          </cell>
          <cell r="Y53">
            <v>27000</v>
          </cell>
          <cell r="Z53">
            <v>27000</v>
          </cell>
          <cell r="AA53">
            <v>177600</v>
          </cell>
          <cell r="AB53">
            <v>39000</v>
          </cell>
          <cell r="AC53">
            <v>30000</v>
          </cell>
          <cell r="AD53">
            <v>51000</v>
          </cell>
          <cell r="AE53">
            <v>49000</v>
          </cell>
          <cell r="AF53">
            <v>45000</v>
          </cell>
          <cell r="AG53">
            <v>39000</v>
          </cell>
          <cell r="AH53">
            <v>39000</v>
          </cell>
          <cell r="AI53">
            <v>292000</v>
          </cell>
          <cell r="AJ53">
            <v>189000</v>
          </cell>
          <cell r="AK53">
            <v>45000</v>
          </cell>
          <cell r="AL53">
            <v>779000</v>
          </cell>
        </row>
        <row r="54">
          <cell r="C54" t="str">
            <v>LJ63-17310A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</row>
        <row r="55">
          <cell r="C55" t="str">
            <v>LJ63-17543A</v>
          </cell>
          <cell r="D55">
            <v>13125</v>
          </cell>
          <cell r="E55">
            <v>0</v>
          </cell>
          <cell r="F55">
            <v>13125</v>
          </cell>
          <cell r="G55">
            <v>6000</v>
          </cell>
          <cell r="H55">
            <v>13125</v>
          </cell>
          <cell r="I55">
            <v>9000</v>
          </cell>
          <cell r="J55">
            <v>9000</v>
          </cell>
          <cell r="K55">
            <v>63375</v>
          </cell>
          <cell r="L55">
            <v>9000</v>
          </cell>
          <cell r="M55">
            <v>10125</v>
          </cell>
          <cell r="N55">
            <v>13000</v>
          </cell>
          <cell r="O55">
            <v>10000</v>
          </cell>
          <cell r="P55">
            <v>0</v>
          </cell>
          <cell r="Q55">
            <v>12000</v>
          </cell>
          <cell r="R55">
            <v>12000</v>
          </cell>
          <cell r="S55">
            <v>66125</v>
          </cell>
          <cell r="T55">
            <v>10875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8000</v>
          </cell>
          <cell r="Z55">
            <v>12000</v>
          </cell>
          <cell r="AA55">
            <v>30875</v>
          </cell>
          <cell r="AB55">
            <v>12000</v>
          </cell>
          <cell r="AC55">
            <v>0</v>
          </cell>
          <cell r="AD55">
            <v>10000</v>
          </cell>
          <cell r="AE55">
            <v>10000</v>
          </cell>
          <cell r="AF55">
            <v>10000</v>
          </cell>
          <cell r="AG55">
            <v>0</v>
          </cell>
          <cell r="AH55">
            <v>0</v>
          </cell>
          <cell r="AI55">
            <v>42000</v>
          </cell>
          <cell r="AJ55">
            <v>0</v>
          </cell>
          <cell r="AK55">
            <v>0</v>
          </cell>
          <cell r="AL55">
            <v>72000</v>
          </cell>
        </row>
        <row r="56">
          <cell r="C56" t="str">
            <v>LJ63-17830A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</row>
        <row r="57">
          <cell r="C57" t="str">
            <v>LJ63-17616A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9000</v>
          </cell>
          <cell r="AL57">
            <v>9000</v>
          </cell>
        </row>
        <row r="58">
          <cell r="C58" t="str">
            <v>LJ63-17602A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9000</v>
          </cell>
          <cell r="AL58">
            <v>9000</v>
          </cell>
        </row>
        <row r="59">
          <cell r="C59" t="str">
            <v>LJ63-17609A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9000</v>
          </cell>
          <cell r="AL59">
            <v>9000</v>
          </cell>
        </row>
        <row r="60">
          <cell r="C60" t="str">
            <v>LJ63-17617A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3500</v>
          </cell>
          <cell r="AE60">
            <v>7000</v>
          </cell>
          <cell r="AF60">
            <v>0</v>
          </cell>
          <cell r="AG60">
            <v>7000</v>
          </cell>
          <cell r="AH60">
            <v>10500</v>
          </cell>
          <cell r="AI60">
            <v>28000</v>
          </cell>
          <cell r="AJ60">
            <v>17500</v>
          </cell>
          <cell r="AK60">
            <v>26500</v>
          </cell>
          <cell r="AL60">
            <v>100000</v>
          </cell>
        </row>
        <row r="61">
          <cell r="C61" t="str">
            <v>LJ63-17630A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9000</v>
          </cell>
          <cell r="AL61">
            <v>9000</v>
          </cell>
        </row>
        <row r="62">
          <cell r="C62" t="str">
            <v>LJ63-17631A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9000</v>
          </cell>
          <cell r="AL62">
            <v>9000</v>
          </cell>
        </row>
        <row r="63">
          <cell r="C63" t="str">
            <v>LJ63-17308A</v>
          </cell>
          <cell r="D63">
            <v>15000</v>
          </cell>
          <cell r="E63">
            <v>0</v>
          </cell>
          <cell r="F63">
            <v>15000</v>
          </cell>
          <cell r="G63">
            <v>9000</v>
          </cell>
          <cell r="H63">
            <v>0</v>
          </cell>
          <cell r="I63">
            <v>15000</v>
          </cell>
          <cell r="J63">
            <v>15000</v>
          </cell>
          <cell r="K63">
            <v>69000</v>
          </cell>
          <cell r="L63">
            <v>15000</v>
          </cell>
          <cell r="M63">
            <v>15000</v>
          </cell>
          <cell r="N63">
            <v>12000</v>
          </cell>
          <cell r="O63">
            <v>15000</v>
          </cell>
          <cell r="P63">
            <v>12000</v>
          </cell>
          <cell r="Q63">
            <v>0</v>
          </cell>
          <cell r="R63">
            <v>12000</v>
          </cell>
          <cell r="S63">
            <v>81000</v>
          </cell>
          <cell r="T63">
            <v>12000</v>
          </cell>
          <cell r="U63">
            <v>0</v>
          </cell>
          <cell r="V63">
            <v>9000</v>
          </cell>
          <cell r="W63">
            <v>0</v>
          </cell>
          <cell r="X63">
            <v>0</v>
          </cell>
          <cell r="Y63">
            <v>0</v>
          </cell>
          <cell r="Z63">
            <v>12000</v>
          </cell>
          <cell r="AA63">
            <v>33000</v>
          </cell>
          <cell r="AB63">
            <v>12000</v>
          </cell>
          <cell r="AC63">
            <v>12000</v>
          </cell>
          <cell r="AD63">
            <v>12000</v>
          </cell>
          <cell r="AE63">
            <v>12000</v>
          </cell>
          <cell r="AF63">
            <v>0</v>
          </cell>
          <cell r="AG63">
            <v>0</v>
          </cell>
          <cell r="AH63">
            <v>0</v>
          </cell>
          <cell r="AI63">
            <v>48000</v>
          </cell>
          <cell r="AJ63">
            <v>0</v>
          </cell>
          <cell r="AK63">
            <v>0</v>
          </cell>
          <cell r="AL63">
            <v>84000</v>
          </cell>
        </row>
        <row r="64">
          <cell r="C64" t="str">
            <v>LJ63-17350A</v>
          </cell>
          <cell r="D64">
            <v>14000</v>
          </cell>
          <cell r="E64">
            <v>0</v>
          </cell>
          <cell r="F64">
            <v>0</v>
          </cell>
          <cell r="G64">
            <v>0</v>
          </cell>
          <cell r="H64">
            <v>14000</v>
          </cell>
          <cell r="I64">
            <v>14000</v>
          </cell>
          <cell r="J64">
            <v>10500</v>
          </cell>
          <cell r="K64">
            <v>52500</v>
          </cell>
          <cell r="L64">
            <v>14000</v>
          </cell>
          <cell r="M64">
            <v>10500</v>
          </cell>
          <cell r="N64">
            <v>10500</v>
          </cell>
          <cell r="O64">
            <v>10500</v>
          </cell>
          <cell r="P64">
            <v>0</v>
          </cell>
          <cell r="Q64">
            <v>14000</v>
          </cell>
          <cell r="R64">
            <v>14000</v>
          </cell>
          <cell r="S64">
            <v>73500</v>
          </cell>
          <cell r="T64">
            <v>10500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10500</v>
          </cell>
          <cell r="AA64">
            <v>21000</v>
          </cell>
          <cell r="AB64">
            <v>10500</v>
          </cell>
          <cell r="AC64">
            <v>0</v>
          </cell>
          <cell r="AD64">
            <v>10500</v>
          </cell>
          <cell r="AE64">
            <v>10500</v>
          </cell>
          <cell r="AF64">
            <v>10500</v>
          </cell>
          <cell r="AG64">
            <v>0</v>
          </cell>
          <cell r="AH64">
            <v>0</v>
          </cell>
          <cell r="AI64">
            <v>42000</v>
          </cell>
          <cell r="AJ64">
            <v>0</v>
          </cell>
          <cell r="AK64">
            <v>0</v>
          </cell>
          <cell r="AL64">
            <v>73500</v>
          </cell>
        </row>
        <row r="65">
          <cell r="C65" t="str">
            <v>LJ63-17430A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</row>
        <row r="66">
          <cell r="C66" t="str">
            <v>LJ63-17312A</v>
          </cell>
          <cell r="D66">
            <v>12000</v>
          </cell>
          <cell r="E66">
            <v>0</v>
          </cell>
          <cell r="F66">
            <v>12000</v>
          </cell>
          <cell r="G66">
            <v>9000</v>
          </cell>
          <cell r="H66">
            <v>12000</v>
          </cell>
          <cell r="I66">
            <v>9000</v>
          </cell>
          <cell r="J66">
            <v>9000</v>
          </cell>
          <cell r="K66">
            <v>63000</v>
          </cell>
          <cell r="L66">
            <v>0</v>
          </cell>
          <cell r="M66">
            <v>12000</v>
          </cell>
          <cell r="N66">
            <v>12000</v>
          </cell>
          <cell r="O66">
            <v>12000</v>
          </cell>
          <cell r="P66">
            <v>0</v>
          </cell>
          <cell r="Q66">
            <v>0</v>
          </cell>
          <cell r="R66">
            <v>12000</v>
          </cell>
          <cell r="S66">
            <v>48000</v>
          </cell>
          <cell r="T66">
            <v>12000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12000</v>
          </cell>
          <cell r="AA66">
            <v>24000</v>
          </cell>
          <cell r="AB66">
            <v>12000</v>
          </cell>
          <cell r="AC66">
            <v>12000</v>
          </cell>
          <cell r="AD66">
            <v>6000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30000</v>
          </cell>
          <cell r="AJ66">
            <v>0</v>
          </cell>
          <cell r="AK66">
            <v>0</v>
          </cell>
          <cell r="AL66">
            <v>48000</v>
          </cell>
        </row>
        <row r="67">
          <cell r="C67" t="str">
            <v>LJ63-17834B</v>
          </cell>
          <cell r="D67">
            <v>13000</v>
          </cell>
          <cell r="E67">
            <v>0</v>
          </cell>
          <cell r="F67">
            <v>7000</v>
          </cell>
          <cell r="G67">
            <v>0</v>
          </cell>
          <cell r="H67">
            <v>13000</v>
          </cell>
          <cell r="I67">
            <v>13000</v>
          </cell>
          <cell r="J67">
            <v>13000</v>
          </cell>
          <cell r="K67">
            <v>59000</v>
          </cell>
          <cell r="L67">
            <v>8000</v>
          </cell>
          <cell r="M67">
            <v>10000</v>
          </cell>
          <cell r="N67">
            <v>10000</v>
          </cell>
          <cell r="O67">
            <v>13000</v>
          </cell>
          <cell r="P67">
            <v>0</v>
          </cell>
          <cell r="Q67">
            <v>6000</v>
          </cell>
          <cell r="R67">
            <v>12000</v>
          </cell>
          <cell r="S67">
            <v>59000</v>
          </cell>
          <cell r="T67">
            <v>6600</v>
          </cell>
          <cell r="U67">
            <v>0</v>
          </cell>
          <cell r="V67">
            <v>0</v>
          </cell>
          <cell r="W67">
            <v>0</v>
          </cell>
          <cell r="X67">
            <v>6000</v>
          </cell>
          <cell r="Y67">
            <v>12000</v>
          </cell>
          <cell r="Z67">
            <v>12000</v>
          </cell>
          <cell r="AA67">
            <v>36600</v>
          </cell>
          <cell r="AB67">
            <v>12000</v>
          </cell>
          <cell r="AC67">
            <v>0</v>
          </cell>
          <cell r="AD67">
            <v>12000</v>
          </cell>
          <cell r="AE67">
            <v>10000</v>
          </cell>
          <cell r="AF67">
            <v>6000</v>
          </cell>
          <cell r="AG67">
            <v>0</v>
          </cell>
          <cell r="AH67">
            <v>0</v>
          </cell>
          <cell r="AI67">
            <v>40000</v>
          </cell>
          <cell r="AJ67">
            <v>0</v>
          </cell>
          <cell r="AK67">
            <v>0</v>
          </cell>
          <cell r="AL67">
            <v>68000</v>
          </cell>
        </row>
        <row r="68">
          <cell r="C68" t="str">
            <v>LJ63-17834D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</row>
        <row r="69">
          <cell r="C69" t="str">
            <v>LJ63-18013A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10500</v>
          </cell>
          <cell r="S69">
            <v>10500</v>
          </cell>
          <cell r="T69">
            <v>10500</v>
          </cell>
          <cell r="U69">
            <v>10500</v>
          </cell>
          <cell r="V69">
            <v>10500</v>
          </cell>
          <cell r="W69">
            <v>0</v>
          </cell>
          <cell r="X69">
            <v>10500</v>
          </cell>
          <cell r="Y69">
            <v>14000</v>
          </cell>
          <cell r="Z69">
            <v>14000</v>
          </cell>
          <cell r="AA69">
            <v>70000</v>
          </cell>
          <cell r="AB69">
            <v>24500</v>
          </cell>
          <cell r="AC69">
            <v>24500</v>
          </cell>
          <cell r="AD69">
            <v>24500</v>
          </cell>
          <cell r="AE69">
            <v>24500</v>
          </cell>
          <cell r="AF69">
            <v>24500</v>
          </cell>
          <cell r="AG69">
            <v>24500</v>
          </cell>
          <cell r="AH69">
            <v>24500</v>
          </cell>
          <cell r="AI69">
            <v>171500</v>
          </cell>
          <cell r="AJ69">
            <v>0</v>
          </cell>
          <cell r="AK69">
            <v>0</v>
          </cell>
          <cell r="AL69">
            <v>318500</v>
          </cell>
        </row>
        <row r="70">
          <cell r="C70" t="str">
            <v>LJ63-18020A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15000</v>
          </cell>
          <cell r="Q70">
            <v>15000</v>
          </cell>
          <cell r="R70">
            <v>15000</v>
          </cell>
          <cell r="S70">
            <v>45000</v>
          </cell>
          <cell r="T70">
            <v>15000</v>
          </cell>
          <cell r="U70">
            <v>0</v>
          </cell>
          <cell r="V70">
            <v>6000</v>
          </cell>
          <cell r="W70">
            <v>9000</v>
          </cell>
          <cell r="X70">
            <v>15000</v>
          </cell>
          <cell r="Y70">
            <v>15000</v>
          </cell>
          <cell r="Z70">
            <v>15000</v>
          </cell>
          <cell r="AA70">
            <v>75000</v>
          </cell>
          <cell r="AB70">
            <v>24000</v>
          </cell>
          <cell r="AC70">
            <v>15000</v>
          </cell>
          <cell r="AD70">
            <v>15000</v>
          </cell>
          <cell r="AE70">
            <v>30000</v>
          </cell>
          <cell r="AF70">
            <v>30000</v>
          </cell>
          <cell r="AG70">
            <v>30000</v>
          </cell>
          <cell r="AH70">
            <v>15000</v>
          </cell>
          <cell r="AI70">
            <v>159000</v>
          </cell>
          <cell r="AJ70">
            <v>0</v>
          </cell>
          <cell r="AK70">
            <v>0</v>
          </cell>
          <cell r="AL70">
            <v>294000</v>
          </cell>
        </row>
        <row r="71">
          <cell r="C71" t="str">
            <v>LJ63-18021A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10500</v>
          </cell>
          <cell r="S71">
            <v>10500</v>
          </cell>
          <cell r="T71">
            <v>10500</v>
          </cell>
          <cell r="U71">
            <v>0</v>
          </cell>
          <cell r="V71">
            <v>0</v>
          </cell>
          <cell r="W71">
            <v>10000</v>
          </cell>
          <cell r="X71">
            <v>6000</v>
          </cell>
          <cell r="Y71">
            <v>22000</v>
          </cell>
          <cell r="Z71">
            <v>12000</v>
          </cell>
          <cell r="AA71">
            <v>50500</v>
          </cell>
          <cell r="AB71">
            <v>14250</v>
          </cell>
          <cell r="AC71">
            <v>24500</v>
          </cell>
          <cell r="AD71">
            <v>24500</v>
          </cell>
          <cell r="AE71">
            <v>24500</v>
          </cell>
          <cell r="AF71">
            <v>24500</v>
          </cell>
          <cell r="AG71">
            <v>24500</v>
          </cell>
          <cell r="AH71">
            <v>24500</v>
          </cell>
          <cell r="AI71">
            <v>161250</v>
          </cell>
          <cell r="AJ71">
            <v>0</v>
          </cell>
          <cell r="AK71">
            <v>0</v>
          </cell>
          <cell r="AL71">
            <v>308250</v>
          </cell>
        </row>
        <row r="72">
          <cell r="C72" t="str">
            <v>LJ63-18022A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12000</v>
          </cell>
          <cell r="S72">
            <v>12000</v>
          </cell>
          <cell r="T72">
            <v>12000</v>
          </cell>
          <cell r="U72">
            <v>12000</v>
          </cell>
          <cell r="V72">
            <v>0</v>
          </cell>
          <cell r="W72">
            <v>0</v>
          </cell>
          <cell r="X72">
            <v>12000</v>
          </cell>
          <cell r="Y72">
            <v>12000</v>
          </cell>
          <cell r="Z72">
            <v>12000</v>
          </cell>
          <cell r="AA72">
            <v>48000</v>
          </cell>
          <cell r="AB72">
            <v>12000</v>
          </cell>
          <cell r="AC72">
            <v>24000</v>
          </cell>
          <cell r="AD72">
            <v>24000</v>
          </cell>
          <cell r="AE72">
            <v>24000</v>
          </cell>
          <cell r="AF72">
            <v>24000</v>
          </cell>
          <cell r="AG72">
            <v>24000</v>
          </cell>
          <cell r="AH72">
            <v>24000</v>
          </cell>
          <cell r="AI72">
            <v>156000</v>
          </cell>
          <cell r="AJ72">
            <v>0</v>
          </cell>
          <cell r="AK72">
            <v>0</v>
          </cell>
          <cell r="AL72">
            <v>300000</v>
          </cell>
        </row>
        <row r="73">
          <cell r="C73" t="str">
            <v>LJ63-18273A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</row>
        <row r="74">
          <cell r="C74" t="str">
            <v>LJ63-19111A</v>
          </cell>
          <cell r="D74">
            <v>10000</v>
          </cell>
          <cell r="E74">
            <v>10000</v>
          </cell>
          <cell r="F74">
            <v>0</v>
          </cell>
          <cell r="G74">
            <v>0</v>
          </cell>
          <cell r="H74">
            <v>5000</v>
          </cell>
          <cell r="I74">
            <v>10000</v>
          </cell>
          <cell r="J74">
            <v>10000</v>
          </cell>
          <cell r="K74">
            <v>39000</v>
          </cell>
          <cell r="L74">
            <v>3000</v>
          </cell>
          <cell r="M74">
            <v>10000</v>
          </cell>
          <cell r="N74">
            <v>10000</v>
          </cell>
          <cell r="O74">
            <v>15000</v>
          </cell>
          <cell r="P74">
            <v>10000</v>
          </cell>
          <cell r="Q74">
            <v>10000</v>
          </cell>
          <cell r="R74">
            <v>10000</v>
          </cell>
          <cell r="S74">
            <v>68000</v>
          </cell>
          <cell r="T74">
            <v>11000</v>
          </cell>
          <cell r="U74">
            <v>10000</v>
          </cell>
          <cell r="V74">
            <v>10000</v>
          </cell>
          <cell r="W74">
            <v>11000</v>
          </cell>
          <cell r="X74">
            <v>0</v>
          </cell>
          <cell r="Y74">
            <v>11000</v>
          </cell>
          <cell r="Z74">
            <v>11000</v>
          </cell>
          <cell r="AA74">
            <v>65000</v>
          </cell>
          <cell r="AB74">
            <v>10000</v>
          </cell>
          <cell r="AC74">
            <v>0</v>
          </cell>
          <cell r="AD74">
            <v>8000</v>
          </cell>
          <cell r="AE74">
            <v>8000</v>
          </cell>
          <cell r="AF74">
            <v>8000</v>
          </cell>
          <cell r="AG74">
            <v>8000</v>
          </cell>
          <cell r="AH74">
            <v>8000</v>
          </cell>
          <cell r="AI74">
            <v>50000</v>
          </cell>
          <cell r="AJ74">
            <v>70000</v>
          </cell>
          <cell r="AK74">
            <v>70000</v>
          </cell>
          <cell r="AL74">
            <v>230000</v>
          </cell>
        </row>
        <row r="75">
          <cell r="C75" t="str">
            <v>LJ63-18142A</v>
          </cell>
          <cell r="D75">
            <v>10000</v>
          </cell>
          <cell r="E75">
            <v>10000</v>
          </cell>
          <cell r="F75">
            <v>0</v>
          </cell>
          <cell r="G75">
            <v>0</v>
          </cell>
          <cell r="H75">
            <v>5000</v>
          </cell>
          <cell r="I75">
            <v>10000</v>
          </cell>
          <cell r="J75">
            <v>10000</v>
          </cell>
          <cell r="K75">
            <v>45000</v>
          </cell>
          <cell r="L75">
            <v>10000</v>
          </cell>
          <cell r="M75">
            <v>10000</v>
          </cell>
          <cell r="N75">
            <v>0</v>
          </cell>
          <cell r="O75">
            <v>10000</v>
          </cell>
          <cell r="P75">
            <v>10000</v>
          </cell>
          <cell r="Q75">
            <v>10000</v>
          </cell>
          <cell r="R75">
            <v>10000</v>
          </cell>
          <cell r="S75">
            <v>60000</v>
          </cell>
          <cell r="T75">
            <v>10000</v>
          </cell>
          <cell r="U75">
            <v>10000</v>
          </cell>
          <cell r="V75">
            <v>0</v>
          </cell>
          <cell r="W75">
            <v>10000</v>
          </cell>
          <cell r="X75">
            <v>10000</v>
          </cell>
          <cell r="Y75">
            <v>10000</v>
          </cell>
          <cell r="Z75">
            <v>12500</v>
          </cell>
          <cell r="AA75">
            <v>62500</v>
          </cell>
          <cell r="AB75">
            <v>10000</v>
          </cell>
          <cell r="AC75">
            <v>10000</v>
          </cell>
          <cell r="AD75">
            <v>10000</v>
          </cell>
          <cell r="AE75">
            <v>10000</v>
          </cell>
          <cell r="AF75">
            <v>10000</v>
          </cell>
          <cell r="AG75">
            <v>10000</v>
          </cell>
          <cell r="AH75">
            <v>10000</v>
          </cell>
          <cell r="AI75">
            <v>70000</v>
          </cell>
          <cell r="AJ75">
            <v>70000</v>
          </cell>
          <cell r="AK75">
            <v>70000</v>
          </cell>
          <cell r="AL75">
            <v>270000</v>
          </cell>
        </row>
        <row r="76">
          <cell r="C76" t="str">
            <v>LJ63-18143A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</row>
        <row r="77">
          <cell r="C77" t="str">
            <v>LJ63-18319A</v>
          </cell>
          <cell r="D77">
            <v>10000</v>
          </cell>
          <cell r="E77">
            <v>10000</v>
          </cell>
          <cell r="F77">
            <v>0</v>
          </cell>
          <cell r="G77">
            <v>8000</v>
          </cell>
          <cell r="H77">
            <v>10000</v>
          </cell>
          <cell r="I77">
            <v>10000</v>
          </cell>
          <cell r="J77">
            <v>10000</v>
          </cell>
          <cell r="K77">
            <v>58000</v>
          </cell>
          <cell r="L77">
            <v>4000</v>
          </cell>
          <cell r="M77">
            <v>10000</v>
          </cell>
          <cell r="N77">
            <v>0</v>
          </cell>
          <cell r="O77">
            <v>15000</v>
          </cell>
          <cell r="P77">
            <v>15000</v>
          </cell>
          <cell r="Q77">
            <v>11000</v>
          </cell>
          <cell r="R77">
            <v>10000</v>
          </cell>
          <cell r="S77">
            <v>65000</v>
          </cell>
          <cell r="T77">
            <v>11000</v>
          </cell>
          <cell r="U77">
            <v>6000</v>
          </cell>
          <cell r="V77">
            <v>6000</v>
          </cell>
          <cell r="W77">
            <v>6000</v>
          </cell>
          <cell r="X77">
            <v>11000</v>
          </cell>
          <cell r="Y77">
            <v>11000</v>
          </cell>
          <cell r="Z77">
            <v>11000</v>
          </cell>
          <cell r="AA77">
            <v>67000</v>
          </cell>
          <cell r="AB77">
            <v>10000</v>
          </cell>
          <cell r="AC77">
            <v>0</v>
          </cell>
          <cell r="AD77">
            <v>10000</v>
          </cell>
          <cell r="AE77">
            <v>10000</v>
          </cell>
          <cell r="AF77">
            <v>10000</v>
          </cell>
          <cell r="AG77">
            <v>10000</v>
          </cell>
          <cell r="AH77">
            <v>10000</v>
          </cell>
          <cell r="AI77">
            <v>60000</v>
          </cell>
          <cell r="AJ77">
            <v>70000</v>
          </cell>
          <cell r="AK77">
            <v>70000</v>
          </cell>
          <cell r="AL77">
            <v>250000</v>
          </cell>
        </row>
        <row r="78">
          <cell r="C78" t="str">
            <v>LJ63-19112A</v>
          </cell>
          <cell r="D78">
            <v>10000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14000</v>
          </cell>
          <cell r="L78">
            <v>0</v>
          </cell>
          <cell r="M78">
            <v>0</v>
          </cell>
          <cell r="N78">
            <v>0</v>
          </cell>
          <cell r="O78">
            <v>6000</v>
          </cell>
          <cell r="P78">
            <v>15000</v>
          </cell>
          <cell r="Q78">
            <v>10000</v>
          </cell>
          <cell r="R78">
            <v>10000</v>
          </cell>
          <cell r="S78">
            <v>41000</v>
          </cell>
          <cell r="T78">
            <v>13000</v>
          </cell>
          <cell r="U78">
            <v>8000</v>
          </cell>
          <cell r="V78">
            <v>9000</v>
          </cell>
          <cell r="W78">
            <v>10000</v>
          </cell>
          <cell r="X78">
            <v>10000</v>
          </cell>
          <cell r="Y78">
            <v>8000</v>
          </cell>
          <cell r="Z78">
            <v>8000</v>
          </cell>
          <cell r="AA78">
            <v>66000</v>
          </cell>
          <cell r="AB78">
            <v>10000</v>
          </cell>
          <cell r="AC78">
            <v>13000</v>
          </cell>
          <cell r="AD78">
            <v>10000</v>
          </cell>
          <cell r="AE78">
            <v>10000</v>
          </cell>
          <cell r="AF78">
            <v>10000</v>
          </cell>
          <cell r="AG78">
            <v>10000</v>
          </cell>
          <cell r="AH78">
            <v>10000</v>
          </cell>
          <cell r="AI78">
            <v>70000</v>
          </cell>
          <cell r="AJ78">
            <v>70000</v>
          </cell>
          <cell r="AK78">
            <v>70000</v>
          </cell>
          <cell r="AL78">
            <v>273000</v>
          </cell>
        </row>
        <row r="79">
          <cell r="C79" t="str">
            <v>LJ63-18145A</v>
          </cell>
          <cell r="D79">
            <v>10000</v>
          </cell>
          <cell r="E79">
            <v>10000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10000</v>
          </cell>
          <cell r="K79">
            <v>30000</v>
          </cell>
          <cell r="L79">
            <v>10000</v>
          </cell>
          <cell r="M79">
            <v>10000</v>
          </cell>
          <cell r="N79">
            <v>0</v>
          </cell>
          <cell r="O79">
            <v>10000</v>
          </cell>
          <cell r="P79">
            <v>0</v>
          </cell>
          <cell r="Q79">
            <v>12500</v>
          </cell>
          <cell r="R79">
            <v>10000</v>
          </cell>
          <cell r="S79">
            <v>52500</v>
          </cell>
          <cell r="T79">
            <v>12500</v>
          </cell>
          <cell r="U79">
            <v>0</v>
          </cell>
          <cell r="V79">
            <v>10000</v>
          </cell>
          <cell r="W79">
            <v>10000</v>
          </cell>
          <cell r="X79">
            <v>0</v>
          </cell>
          <cell r="Y79">
            <v>10000</v>
          </cell>
          <cell r="Z79">
            <v>10000</v>
          </cell>
          <cell r="AA79">
            <v>52500</v>
          </cell>
          <cell r="AB79">
            <v>10000</v>
          </cell>
          <cell r="AC79">
            <v>10000</v>
          </cell>
          <cell r="AD79">
            <v>10000</v>
          </cell>
          <cell r="AE79">
            <v>10000</v>
          </cell>
          <cell r="AF79">
            <v>10000</v>
          </cell>
          <cell r="AG79">
            <v>10000</v>
          </cell>
          <cell r="AH79">
            <v>10000</v>
          </cell>
          <cell r="AI79">
            <v>70000</v>
          </cell>
          <cell r="AJ79">
            <v>70000</v>
          </cell>
          <cell r="AK79">
            <v>70000</v>
          </cell>
          <cell r="AL79">
            <v>270000</v>
          </cell>
        </row>
        <row r="80">
          <cell r="C80" t="str">
            <v>LJ63-18798A</v>
          </cell>
          <cell r="D80">
            <v>20000</v>
          </cell>
          <cell r="E80">
            <v>0</v>
          </cell>
          <cell r="F80">
            <v>10000</v>
          </cell>
          <cell r="G80">
            <v>15000</v>
          </cell>
          <cell r="H80">
            <v>20000</v>
          </cell>
          <cell r="I80">
            <v>0</v>
          </cell>
          <cell r="J80">
            <v>0</v>
          </cell>
          <cell r="K80">
            <v>65000</v>
          </cell>
          <cell r="L80">
            <v>0</v>
          </cell>
          <cell r="M80">
            <v>15000</v>
          </cell>
          <cell r="N80">
            <v>0</v>
          </cell>
          <cell r="O80">
            <v>30000</v>
          </cell>
          <cell r="P80">
            <v>35000</v>
          </cell>
          <cell r="Q80">
            <v>20000</v>
          </cell>
          <cell r="R80">
            <v>20000</v>
          </cell>
          <cell r="S80">
            <v>120000</v>
          </cell>
          <cell r="T80">
            <v>20000</v>
          </cell>
          <cell r="U80">
            <v>20000</v>
          </cell>
          <cell r="V80">
            <v>20000</v>
          </cell>
          <cell r="W80">
            <v>15000</v>
          </cell>
          <cell r="X80">
            <v>22500</v>
          </cell>
          <cell r="Y80">
            <v>15000</v>
          </cell>
          <cell r="Z80">
            <v>20000</v>
          </cell>
          <cell r="AA80">
            <v>132500</v>
          </cell>
          <cell r="AB80">
            <v>20000</v>
          </cell>
          <cell r="AC80">
            <v>20000</v>
          </cell>
          <cell r="AD80">
            <v>20000</v>
          </cell>
          <cell r="AE80">
            <v>20000</v>
          </cell>
          <cell r="AF80">
            <v>20000</v>
          </cell>
          <cell r="AG80">
            <v>20000</v>
          </cell>
          <cell r="AH80">
            <v>20000</v>
          </cell>
          <cell r="AI80">
            <v>140000</v>
          </cell>
          <cell r="AJ80">
            <v>154000</v>
          </cell>
          <cell r="AK80">
            <v>154000</v>
          </cell>
          <cell r="AL80">
            <v>568000</v>
          </cell>
        </row>
        <row r="81">
          <cell r="C81" t="str">
            <v>LJ63-18318A</v>
          </cell>
          <cell r="D81">
            <v>10000</v>
          </cell>
          <cell r="E81">
            <v>10000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20000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10000</v>
          </cell>
          <cell r="Q81">
            <v>10000</v>
          </cell>
          <cell r="R81">
            <v>10000</v>
          </cell>
          <cell r="S81">
            <v>30000</v>
          </cell>
          <cell r="T81">
            <v>13000</v>
          </cell>
          <cell r="U81">
            <v>12000</v>
          </cell>
          <cell r="V81">
            <v>10000</v>
          </cell>
          <cell r="W81">
            <v>10000</v>
          </cell>
          <cell r="X81">
            <v>10000</v>
          </cell>
          <cell r="Y81">
            <v>10000</v>
          </cell>
          <cell r="Z81">
            <v>10000</v>
          </cell>
          <cell r="AA81">
            <v>75000</v>
          </cell>
          <cell r="AB81">
            <v>10000</v>
          </cell>
          <cell r="AC81">
            <v>10000</v>
          </cell>
          <cell r="AD81">
            <v>10000</v>
          </cell>
          <cell r="AE81">
            <v>10000</v>
          </cell>
          <cell r="AF81">
            <v>10000</v>
          </cell>
          <cell r="AG81">
            <v>10000</v>
          </cell>
          <cell r="AH81">
            <v>10000</v>
          </cell>
          <cell r="AI81">
            <v>70000</v>
          </cell>
          <cell r="AJ81">
            <v>70000</v>
          </cell>
          <cell r="AK81">
            <v>70000</v>
          </cell>
          <cell r="AL81">
            <v>270000</v>
          </cell>
        </row>
        <row r="82">
          <cell r="C82" t="str">
            <v>LJ63-18144A</v>
          </cell>
          <cell r="D82">
            <v>10000</v>
          </cell>
          <cell r="E82">
            <v>10000</v>
          </cell>
          <cell r="F82">
            <v>0</v>
          </cell>
          <cell r="G82">
            <v>0</v>
          </cell>
          <cell r="H82">
            <v>5000</v>
          </cell>
          <cell r="I82">
            <v>10000</v>
          </cell>
          <cell r="J82">
            <v>12000</v>
          </cell>
          <cell r="K82">
            <v>47000</v>
          </cell>
          <cell r="L82">
            <v>15000</v>
          </cell>
          <cell r="M82">
            <v>20000</v>
          </cell>
          <cell r="N82">
            <v>0</v>
          </cell>
          <cell r="O82">
            <v>33000</v>
          </cell>
          <cell r="P82">
            <v>20000</v>
          </cell>
          <cell r="Q82">
            <v>20000</v>
          </cell>
          <cell r="R82">
            <v>20000</v>
          </cell>
          <cell r="S82">
            <v>128000</v>
          </cell>
          <cell r="T82">
            <v>22000</v>
          </cell>
          <cell r="U82">
            <v>22000</v>
          </cell>
          <cell r="V82">
            <v>22000</v>
          </cell>
          <cell r="W82">
            <v>22000</v>
          </cell>
          <cell r="X82">
            <v>15000</v>
          </cell>
          <cell r="Y82">
            <v>20000</v>
          </cell>
          <cell r="Z82">
            <v>20000</v>
          </cell>
          <cell r="AA82">
            <v>143000</v>
          </cell>
          <cell r="AB82">
            <v>20000</v>
          </cell>
          <cell r="AC82">
            <v>20000</v>
          </cell>
          <cell r="AD82">
            <v>20000</v>
          </cell>
          <cell r="AE82">
            <v>20000</v>
          </cell>
          <cell r="AF82">
            <v>20000</v>
          </cell>
          <cell r="AG82">
            <v>20000</v>
          </cell>
          <cell r="AH82">
            <v>20000</v>
          </cell>
          <cell r="AI82">
            <v>140000</v>
          </cell>
          <cell r="AJ82">
            <v>140000</v>
          </cell>
          <cell r="AK82">
            <v>130000</v>
          </cell>
          <cell r="AL82">
            <v>530000</v>
          </cell>
        </row>
        <row r="83">
          <cell r="C83" t="str">
            <v>LJ63-18662A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</row>
        <row r="84">
          <cell r="C84" t="str">
            <v>LJ63-18666B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</row>
        <row r="85">
          <cell r="C85" t="str">
            <v>LJ63-19215B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</row>
        <row r="86">
          <cell r="C86" t="str">
            <v>LJ63-18665A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</row>
        <row r="87">
          <cell r="C87" t="str">
            <v>LJ63-18667A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</row>
        <row r="88">
          <cell r="C88" t="str">
            <v>LJ63-18663A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</row>
        <row r="89">
          <cell r="C89" t="str">
            <v>LJ63-18648A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4000</v>
          </cell>
          <cell r="AK89">
            <v>0</v>
          </cell>
          <cell r="AL89">
            <v>4000</v>
          </cell>
        </row>
        <row r="90">
          <cell r="C90" t="str">
            <v>LJ63-18648B</v>
          </cell>
          <cell r="D90">
            <v>6000</v>
          </cell>
          <cell r="E90">
            <v>12000</v>
          </cell>
          <cell r="F90">
            <v>6000</v>
          </cell>
          <cell r="G90">
            <v>6000</v>
          </cell>
          <cell r="H90">
            <v>6000</v>
          </cell>
          <cell r="I90">
            <v>6000</v>
          </cell>
          <cell r="J90">
            <v>18000</v>
          </cell>
          <cell r="K90">
            <v>60000</v>
          </cell>
          <cell r="L90">
            <v>9000</v>
          </cell>
          <cell r="M90">
            <v>12000</v>
          </cell>
          <cell r="N90">
            <v>12000</v>
          </cell>
          <cell r="O90">
            <v>5900</v>
          </cell>
          <cell r="P90">
            <v>0</v>
          </cell>
          <cell r="Q90">
            <v>10000</v>
          </cell>
          <cell r="R90">
            <v>10000</v>
          </cell>
          <cell r="S90">
            <v>70900</v>
          </cell>
          <cell r="T90">
            <v>5400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10000</v>
          </cell>
          <cell r="Z90">
            <v>10000</v>
          </cell>
          <cell r="AA90">
            <v>25400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</row>
        <row r="91">
          <cell r="C91" t="str">
            <v>LJ63-18649A</v>
          </cell>
          <cell r="D91">
            <v>12000</v>
          </cell>
          <cell r="E91">
            <v>9000</v>
          </cell>
          <cell r="F91">
            <v>6000</v>
          </cell>
          <cell r="G91">
            <v>24000</v>
          </cell>
          <cell r="H91">
            <v>15000</v>
          </cell>
          <cell r="I91">
            <v>9000</v>
          </cell>
          <cell r="J91">
            <v>15000</v>
          </cell>
          <cell r="K91">
            <v>90000</v>
          </cell>
          <cell r="L91">
            <v>12000</v>
          </cell>
          <cell r="M91">
            <v>18000</v>
          </cell>
          <cell r="N91">
            <v>0</v>
          </cell>
          <cell r="O91">
            <v>15000</v>
          </cell>
          <cell r="P91">
            <v>3000</v>
          </cell>
          <cell r="Q91">
            <v>6000</v>
          </cell>
          <cell r="R91">
            <v>15000</v>
          </cell>
          <cell r="S91">
            <v>69000</v>
          </cell>
          <cell r="T91">
            <v>15000</v>
          </cell>
          <cell r="U91">
            <v>0</v>
          </cell>
          <cell r="V91">
            <v>0</v>
          </cell>
          <cell r="W91">
            <v>6000</v>
          </cell>
          <cell r="X91">
            <v>6000</v>
          </cell>
          <cell r="Y91">
            <v>6000</v>
          </cell>
          <cell r="Z91">
            <v>15000</v>
          </cell>
          <cell r="AA91">
            <v>48000</v>
          </cell>
          <cell r="AB91">
            <v>15000</v>
          </cell>
          <cell r="AC91">
            <v>9000</v>
          </cell>
          <cell r="AD91">
            <v>15000</v>
          </cell>
          <cell r="AE91">
            <v>15000</v>
          </cell>
          <cell r="AF91">
            <v>15000</v>
          </cell>
          <cell r="AG91">
            <v>15000</v>
          </cell>
          <cell r="AH91">
            <v>15000</v>
          </cell>
          <cell r="AI91">
            <v>99000</v>
          </cell>
          <cell r="AJ91">
            <v>30000</v>
          </cell>
          <cell r="AK91">
            <v>15000</v>
          </cell>
          <cell r="AL91">
            <v>228000</v>
          </cell>
        </row>
        <row r="92">
          <cell r="C92" t="str">
            <v>LJ63-18631A</v>
          </cell>
          <cell r="D92">
            <v>21000</v>
          </cell>
          <cell r="E92">
            <v>27000</v>
          </cell>
          <cell r="F92">
            <v>0</v>
          </cell>
          <cell r="G92">
            <v>20250</v>
          </cell>
          <cell r="H92">
            <v>14250</v>
          </cell>
          <cell r="I92">
            <v>12000</v>
          </cell>
          <cell r="J92">
            <v>33000</v>
          </cell>
          <cell r="K92">
            <v>127500</v>
          </cell>
          <cell r="L92">
            <v>21000</v>
          </cell>
          <cell r="M92">
            <v>36000</v>
          </cell>
          <cell r="N92">
            <v>30000</v>
          </cell>
          <cell r="O92">
            <v>33000</v>
          </cell>
          <cell r="P92">
            <v>29125</v>
          </cell>
          <cell r="Q92">
            <v>35000</v>
          </cell>
          <cell r="R92">
            <v>37000</v>
          </cell>
          <cell r="S92">
            <v>221125</v>
          </cell>
          <cell r="T92">
            <v>30375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15000</v>
          </cell>
          <cell r="Z92">
            <v>33000</v>
          </cell>
          <cell r="AA92">
            <v>78375</v>
          </cell>
          <cell r="AB92">
            <v>32000</v>
          </cell>
          <cell r="AC92">
            <v>26000</v>
          </cell>
          <cell r="AD92">
            <v>32000</v>
          </cell>
          <cell r="AE92">
            <v>32000</v>
          </cell>
          <cell r="AF92">
            <v>32000</v>
          </cell>
          <cell r="AG92">
            <v>32000</v>
          </cell>
          <cell r="AH92">
            <v>32000</v>
          </cell>
          <cell r="AI92">
            <v>218000</v>
          </cell>
          <cell r="AJ92">
            <v>128000</v>
          </cell>
          <cell r="AK92">
            <v>96000</v>
          </cell>
          <cell r="AL92">
            <v>628000</v>
          </cell>
        </row>
        <row r="93">
          <cell r="C93" t="str">
            <v>LJ63-18644A</v>
          </cell>
          <cell r="D93">
            <v>9000</v>
          </cell>
          <cell r="E93">
            <v>6000</v>
          </cell>
          <cell r="F93">
            <v>0</v>
          </cell>
          <cell r="G93">
            <v>15000</v>
          </cell>
          <cell r="H93">
            <v>9000</v>
          </cell>
          <cell r="I93">
            <v>6000</v>
          </cell>
          <cell r="J93">
            <v>15000</v>
          </cell>
          <cell r="K93">
            <v>60000</v>
          </cell>
          <cell r="L93">
            <v>15000</v>
          </cell>
          <cell r="M93">
            <v>12000</v>
          </cell>
          <cell r="N93">
            <v>12000</v>
          </cell>
          <cell r="O93">
            <v>15000</v>
          </cell>
          <cell r="P93">
            <v>12000</v>
          </cell>
          <cell r="Q93">
            <v>9000</v>
          </cell>
          <cell r="R93">
            <v>15000</v>
          </cell>
          <cell r="S93">
            <v>90000</v>
          </cell>
          <cell r="T93">
            <v>15000</v>
          </cell>
          <cell r="U93">
            <v>0</v>
          </cell>
          <cell r="V93">
            <v>6000</v>
          </cell>
          <cell r="W93">
            <v>9000</v>
          </cell>
          <cell r="X93">
            <v>9000</v>
          </cell>
          <cell r="Y93">
            <v>6000</v>
          </cell>
          <cell r="Z93">
            <v>15000</v>
          </cell>
          <cell r="AA93">
            <v>60000</v>
          </cell>
          <cell r="AB93">
            <v>15000</v>
          </cell>
          <cell r="AC93">
            <v>9000</v>
          </cell>
          <cell r="AD93">
            <v>15000</v>
          </cell>
          <cell r="AE93">
            <v>15000</v>
          </cell>
          <cell r="AF93">
            <v>15000</v>
          </cell>
          <cell r="AG93">
            <v>15000</v>
          </cell>
          <cell r="AH93">
            <v>15000</v>
          </cell>
          <cell r="AI93">
            <v>99000</v>
          </cell>
          <cell r="AJ93">
            <v>60000</v>
          </cell>
          <cell r="AK93">
            <v>45000</v>
          </cell>
          <cell r="AL93">
            <v>288000</v>
          </cell>
        </row>
        <row r="94">
          <cell r="C94" t="str">
            <v>LJ63-18644A AFTP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</row>
        <row r="95">
          <cell r="C95" t="str">
            <v>LJ63-17642A</v>
          </cell>
          <cell r="D95">
            <v>9000</v>
          </cell>
          <cell r="E95">
            <v>0</v>
          </cell>
          <cell r="F95">
            <v>0</v>
          </cell>
          <cell r="G95">
            <v>15000</v>
          </cell>
          <cell r="H95">
            <v>9000</v>
          </cell>
          <cell r="I95">
            <v>6000</v>
          </cell>
          <cell r="J95">
            <v>15000</v>
          </cell>
          <cell r="K95">
            <v>54000</v>
          </cell>
          <cell r="L95">
            <v>12000</v>
          </cell>
          <cell r="M95">
            <v>15000</v>
          </cell>
          <cell r="N95">
            <v>15000</v>
          </cell>
          <cell r="O95">
            <v>15000</v>
          </cell>
          <cell r="P95">
            <v>21000</v>
          </cell>
          <cell r="Q95">
            <v>15000</v>
          </cell>
          <cell r="R95">
            <v>15000</v>
          </cell>
          <cell r="S95">
            <v>108000</v>
          </cell>
          <cell r="T95">
            <v>15000</v>
          </cell>
          <cell r="U95">
            <v>15000</v>
          </cell>
          <cell r="V95">
            <v>6000</v>
          </cell>
          <cell r="W95">
            <v>0</v>
          </cell>
          <cell r="X95">
            <v>6000</v>
          </cell>
          <cell r="Y95">
            <v>6000</v>
          </cell>
          <cell r="Z95">
            <v>6000</v>
          </cell>
          <cell r="AA95">
            <v>54000</v>
          </cell>
          <cell r="AB95">
            <v>15000</v>
          </cell>
          <cell r="AC95">
            <v>15000</v>
          </cell>
          <cell r="AD95">
            <v>15000</v>
          </cell>
          <cell r="AE95">
            <v>15000</v>
          </cell>
          <cell r="AF95">
            <v>15000</v>
          </cell>
          <cell r="AG95">
            <v>15000</v>
          </cell>
          <cell r="AH95">
            <v>15000</v>
          </cell>
          <cell r="AI95">
            <v>105000</v>
          </cell>
          <cell r="AJ95">
            <v>60000</v>
          </cell>
          <cell r="AK95">
            <v>45000</v>
          </cell>
          <cell r="AL95">
            <v>300000</v>
          </cell>
        </row>
        <row r="96">
          <cell r="C96" t="str">
            <v>LJ63-18607A</v>
          </cell>
          <cell r="D96">
            <v>12000</v>
          </cell>
          <cell r="E96">
            <v>0</v>
          </cell>
          <cell r="F96">
            <v>0</v>
          </cell>
          <cell r="G96">
            <v>12000</v>
          </cell>
          <cell r="H96">
            <v>12000</v>
          </cell>
          <cell r="I96">
            <v>12000</v>
          </cell>
          <cell r="J96">
            <v>12000</v>
          </cell>
          <cell r="K96">
            <v>60000</v>
          </cell>
          <cell r="L96">
            <v>0</v>
          </cell>
          <cell r="M96">
            <v>12000</v>
          </cell>
          <cell r="N96">
            <v>12000</v>
          </cell>
          <cell r="O96">
            <v>48000</v>
          </cell>
          <cell r="P96">
            <v>12000</v>
          </cell>
          <cell r="Q96">
            <v>48000</v>
          </cell>
          <cell r="R96">
            <v>48000</v>
          </cell>
          <cell r="S96">
            <v>180000</v>
          </cell>
          <cell r="T96">
            <v>48000</v>
          </cell>
          <cell r="U96">
            <v>0</v>
          </cell>
          <cell r="V96">
            <v>24000</v>
          </cell>
          <cell r="W96">
            <v>24000</v>
          </cell>
          <cell r="X96">
            <v>36000</v>
          </cell>
          <cell r="Y96">
            <v>0</v>
          </cell>
          <cell r="Z96">
            <v>24000</v>
          </cell>
          <cell r="AA96">
            <v>156000</v>
          </cell>
          <cell r="AB96">
            <v>48000</v>
          </cell>
          <cell r="AC96">
            <v>42000</v>
          </cell>
          <cell r="AD96">
            <v>42000</v>
          </cell>
          <cell r="AE96">
            <v>48000</v>
          </cell>
          <cell r="AF96">
            <v>48000</v>
          </cell>
          <cell r="AG96">
            <v>48000</v>
          </cell>
          <cell r="AH96">
            <v>48000</v>
          </cell>
          <cell r="AI96">
            <v>324000</v>
          </cell>
          <cell r="AJ96">
            <v>522000</v>
          </cell>
          <cell r="AK96">
            <v>315000</v>
          </cell>
          <cell r="AL96">
            <v>1437000</v>
          </cell>
        </row>
        <row r="97">
          <cell r="C97" t="str">
            <v>LJ63-18531A</v>
          </cell>
          <cell r="D97">
            <v>10500</v>
          </cell>
          <cell r="E97">
            <v>0</v>
          </cell>
          <cell r="F97">
            <v>0</v>
          </cell>
          <cell r="G97">
            <v>10500</v>
          </cell>
          <cell r="H97">
            <v>10500</v>
          </cell>
          <cell r="I97">
            <v>10500</v>
          </cell>
          <cell r="J97">
            <v>10500</v>
          </cell>
          <cell r="K97">
            <v>52500</v>
          </cell>
          <cell r="L97">
            <v>24000</v>
          </cell>
          <cell r="M97">
            <v>35000</v>
          </cell>
          <cell r="N97">
            <v>34500</v>
          </cell>
          <cell r="O97">
            <v>35000</v>
          </cell>
          <cell r="P97">
            <v>21000</v>
          </cell>
          <cell r="Q97">
            <v>46000</v>
          </cell>
          <cell r="R97">
            <v>46000</v>
          </cell>
          <cell r="S97">
            <v>242500</v>
          </cell>
          <cell r="T97">
            <v>38500</v>
          </cell>
          <cell r="U97">
            <v>14000</v>
          </cell>
          <cell r="V97">
            <v>17500</v>
          </cell>
          <cell r="W97">
            <v>24500</v>
          </cell>
          <cell r="X97">
            <v>59000</v>
          </cell>
          <cell r="Y97">
            <v>42000</v>
          </cell>
          <cell r="Z97">
            <v>42000</v>
          </cell>
          <cell r="AA97">
            <v>237500</v>
          </cell>
          <cell r="AB97">
            <v>38500</v>
          </cell>
          <cell r="AC97">
            <v>14000</v>
          </cell>
          <cell r="AD97">
            <v>38500</v>
          </cell>
          <cell r="AE97">
            <v>38500</v>
          </cell>
          <cell r="AF97">
            <v>38500</v>
          </cell>
          <cell r="AG97">
            <v>38500</v>
          </cell>
          <cell r="AH97">
            <v>38500</v>
          </cell>
          <cell r="AI97">
            <v>245000</v>
          </cell>
          <cell r="AJ97">
            <v>567000</v>
          </cell>
          <cell r="AK97">
            <v>387000</v>
          </cell>
          <cell r="AL97">
            <v>1405500</v>
          </cell>
        </row>
        <row r="98">
          <cell r="C98" t="str">
            <v>LJ63-18964A</v>
          </cell>
          <cell r="D98">
            <v>9000</v>
          </cell>
          <cell r="E98">
            <v>0</v>
          </cell>
          <cell r="F98">
            <v>9000</v>
          </cell>
          <cell r="G98">
            <v>9000</v>
          </cell>
          <cell r="H98">
            <v>0</v>
          </cell>
          <cell r="I98">
            <v>9000</v>
          </cell>
          <cell r="J98">
            <v>9000</v>
          </cell>
          <cell r="K98">
            <v>45000</v>
          </cell>
          <cell r="L98">
            <v>9000</v>
          </cell>
          <cell r="M98">
            <v>9000</v>
          </cell>
          <cell r="N98">
            <v>9000</v>
          </cell>
          <cell r="O98">
            <v>9000</v>
          </cell>
          <cell r="P98">
            <v>9000</v>
          </cell>
          <cell r="Q98">
            <v>9000</v>
          </cell>
          <cell r="R98">
            <v>18000</v>
          </cell>
          <cell r="S98">
            <v>72000</v>
          </cell>
          <cell r="T98">
            <v>18000</v>
          </cell>
          <cell r="U98">
            <v>0</v>
          </cell>
          <cell r="V98">
            <v>9000</v>
          </cell>
          <cell r="W98">
            <v>0</v>
          </cell>
          <cell r="X98">
            <v>18000</v>
          </cell>
          <cell r="Y98">
            <v>18000</v>
          </cell>
          <cell r="Z98">
            <v>18000</v>
          </cell>
          <cell r="AA98">
            <v>81000</v>
          </cell>
          <cell r="AB98">
            <v>24000</v>
          </cell>
          <cell r="AC98">
            <v>24000</v>
          </cell>
          <cell r="AD98">
            <v>24000</v>
          </cell>
          <cell r="AE98">
            <v>24000</v>
          </cell>
          <cell r="AF98">
            <v>24000</v>
          </cell>
          <cell r="AG98">
            <v>24000</v>
          </cell>
          <cell r="AH98">
            <v>24000</v>
          </cell>
          <cell r="AI98">
            <v>168000</v>
          </cell>
          <cell r="AJ98">
            <v>126000</v>
          </cell>
          <cell r="AK98">
            <v>72000</v>
          </cell>
          <cell r="AL98">
            <v>510000</v>
          </cell>
        </row>
        <row r="99">
          <cell r="C99" t="str">
            <v>LJ63-18964C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</row>
        <row r="100">
          <cell r="C100" t="str">
            <v>LJ63-18690A</v>
          </cell>
          <cell r="D100">
            <v>9000</v>
          </cell>
          <cell r="E100">
            <v>9000</v>
          </cell>
          <cell r="F100">
            <v>0</v>
          </cell>
          <cell r="G100">
            <v>9000</v>
          </cell>
          <cell r="H100">
            <v>9000</v>
          </cell>
          <cell r="I100">
            <v>9000</v>
          </cell>
          <cell r="J100">
            <v>9000</v>
          </cell>
          <cell r="K100">
            <v>54000</v>
          </cell>
          <cell r="L100">
            <v>9000</v>
          </cell>
          <cell r="M100">
            <v>24000</v>
          </cell>
          <cell r="N100">
            <v>33000</v>
          </cell>
          <cell r="O100">
            <v>33000</v>
          </cell>
          <cell r="P100">
            <v>19500</v>
          </cell>
          <cell r="Q100">
            <v>45000</v>
          </cell>
          <cell r="R100">
            <v>45000</v>
          </cell>
          <cell r="S100">
            <v>208443</v>
          </cell>
          <cell r="T100">
            <v>20250</v>
          </cell>
          <cell r="U100">
            <v>0</v>
          </cell>
          <cell r="V100">
            <v>17625</v>
          </cell>
          <cell r="W100">
            <v>24000</v>
          </cell>
          <cell r="X100">
            <v>71000</v>
          </cell>
          <cell r="Y100">
            <v>42500</v>
          </cell>
          <cell r="Z100">
            <v>18000</v>
          </cell>
          <cell r="AA100">
            <v>217875</v>
          </cell>
          <cell r="AB100">
            <v>24220</v>
          </cell>
          <cell r="AC100">
            <v>38000</v>
          </cell>
          <cell r="AD100">
            <v>38000</v>
          </cell>
          <cell r="AE100">
            <v>38000</v>
          </cell>
          <cell r="AF100">
            <v>38000</v>
          </cell>
          <cell r="AG100">
            <v>38000</v>
          </cell>
          <cell r="AH100">
            <v>38000</v>
          </cell>
          <cell r="AI100">
            <v>252220</v>
          </cell>
          <cell r="AJ100">
            <v>567000</v>
          </cell>
          <cell r="AK100">
            <v>324000</v>
          </cell>
          <cell r="AL100">
            <v>1371220</v>
          </cell>
        </row>
        <row r="101">
          <cell r="C101" t="str">
            <v>LJ63-18525A</v>
          </cell>
          <cell r="D101">
            <v>9000</v>
          </cell>
          <cell r="E101">
            <v>0</v>
          </cell>
          <cell r="F101">
            <v>9000</v>
          </cell>
          <cell r="G101">
            <v>12000</v>
          </cell>
          <cell r="H101">
            <v>0</v>
          </cell>
          <cell r="I101">
            <v>12000</v>
          </cell>
          <cell r="J101">
            <v>12000</v>
          </cell>
          <cell r="K101">
            <v>54000</v>
          </cell>
          <cell r="L101">
            <v>9000</v>
          </cell>
          <cell r="M101">
            <v>12000</v>
          </cell>
          <cell r="N101">
            <v>9000</v>
          </cell>
          <cell r="O101">
            <v>12000</v>
          </cell>
          <cell r="P101">
            <v>9000</v>
          </cell>
          <cell r="Q101">
            <v>18000</v>
          </cell>
          <cell r="R101">
            <v>18000</v>
          </cell>
          <cell r="S101">
            <v>87000</v>
          </cell>
          <cell r="T101">
            <v>18000</v>
          </cell>
          <cell r="U101">
            <v>0</v>
          </cell>
          <cell r="V101">
            <v>0</v>
          </cell>
          <cell r="W101">
            <v>18000</v>
          </cell>
          <cell r="X101">
            <v>18000</v>
          </cell>
          <cell r="Y101">
            <v>18000</v>
          </cell>
          <cell r="Z101">
            <v>18000</v>
          </cell>
          <cell r="AA101">
            <v>90000</v>
          </cell>
          <cell r="AB101">
            <v>24000</v>
          </cell>
          <cell r="AC101">
            <v>24000</v>
          </cell>
          <cell r="AD101">
            <v>24000</v>
          </cell>
          <cell r="AE101">
            <v>24000</v>
          </cell>
          <cell r="AF101">
            <v>24000</v>
          </cell>
          <cell r="AG101">
            <v>24000</v>
          </cell>
          <cell r="AH101">
            <v>24000</v>
          </cell>
          <cell r="AI101">
            <v>168000</v>
          </cell>
          <cell r="AJ101">
            <v>126000</v>
          </cell>
          <cell r="AK101">
            <v>72000</v>
          </cell>
          <cell r="AL101">
            <v>510000</v>
          </cell>
        </row>
        <row r="102">
          <cell r="C102" t="str">
            <v>LJ63-19418A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</row>
        <row r="103">
          <cell r="C103" t="str">
            <v>LJ63-19417A</v>
          </cell>
          <cell r="D103">
            <v>0</v>
          </cell>
          <cell r="E103">
            <v>20000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22000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</row>
        <row r="104">
          <cell r="C104" t="str">
            <v>LJ63-19534A</v>
          </cell>
          <cell r="D104">
            <v>0</v>
          </cell>
          <cell r="E104">
            <v>10000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10000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</row>
        <row r="105">
          <cell r="C105" t="str">
            <v>LJ63-19534B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</row>
        <row r="106">
          <cell r="C106" t="str">
            <v>LJ63-18800A</v>
          </cell>
          <cell r="D106">
            <v>10000</v>
          </cell>
          <cell r="E106">
            <v>0</v>
          </cell>
          <cell r="F106">
            <v>0</v>
          </cell>
          <cell r="G106">
            <v>0</v>
          </cell>
          <cell r="H106">
            <v>10000</v>
          </cell>
          <cell r="I106">
            <v>5000</v>
          </cell>
          <cell r="J106">
            <v>10000</v>
          </cell>
          <cell r="K106">
            <v>35000</v>
          </cell>
          <cell r="L106">
            <v>20000</v>
          </cell>
          <cell r="M106">
            <v>10000</v>
          </cell>
          <cell r="N106">
            <v>0</v>
          </cell>
          <cell r="O106">
            <v>10000</v>
          </cell>
          <cell r="P106">
            <v>10000</v>
          </cell>
          <cell r="Q106">
            <v>10000</v>
          </cell>
          <cell r="R106">
            <v>10000</v>
          </cell>
          <cell r="S106">
            <v>70000</v>
          </cell>
          <cell r="T106">
            <v>12500</v>
          </cell>
          <cell r="U106">
            <v>5000</v>
          </cell>
          <cell r="V106">
            <v>12500</v>
          </cell>
          <cell r="W106">
            <v>12500</v>
          </cell>
          <cell r="X106">
            <v>5000</v>
          </cell>
          <cell r="Y106">
            <v>5000</v>
          </cell>
          <cell r="Z106">
            <v>10000</v>
          </cell>
          <cell r="AA106">
            <v>62500</v>
          </cell>
          <cell r="AB106">
            <v>10000</v>
          </cell>
          <cell r="AC106">
            <v>10000</v>
          </cell>
          <cell r="AD106">
            <v>10000</v>
          </cell>
          <cell r="AE106">
            <v>10000</v>
          </cell>
          <cell r="AF106">
            <v>10000</v>
          </cell>
          <cell r="AG106">
            <v>10000</v>
          </cell>
          <cell r="AH106">
            <v>10000</v>
          </cell>
          <cell r="AI106">
            <v>70000</v>
          </cell>
          <cell r="AJ106">
            <v>70000</v>
          </cell>
          <cell r="AK106">
            <v>70000</v>
          </cell>
          <cell r="AL106">
            <v>270000</v>
          </cell>
        </row>
        <row r="107">
          <cell r="C107" t="str">
            <v>LJ63-19603A</v>
          </cell>
          <cell r="D107">
            <v>0</v>
          </cell>
          <cell r="E107">
            <v>16000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16000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</row>
        <row r="108">
          <cell r="C108" t="str">
            <v>LJ63-18905A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</row>
        <row r="109">
          <cell r="C109" t="str">
            <v>LJ63-18905B</v>
          </cell>
          <cell r="D109">
            <v>12000</v>
          </cell>
          <cell r="E109">
            <v>0</v>
          </cell>
          <cell r="F109">
            <v>0</v>
          </cell>
          <cell r="G109">
            <v>6000</v>
          </cell>
          <cell r="H109">
            <v>6000</v>
          </cell>
          <cell r="I109">
            <v>12000</v>
          </cell>
          <cell r="J109">
            <v>12000</v>
          </cell>
          <cell r="K109">
            <v>48000</v>
          </cell>
          <cell r="L109">
            <v>15000</v>
          </cell>
          <cell r="M109">
            <v>24000</v>
          </cell>
          <cell r="N109">
            <v>24000</v>
          </cell>
          <cell r="O109">
            <v>24000</v>
          </cell>
          <cell r="P109">
            <v>9000</v>
          </cell>
          <cell r="Q109">
            <v>24000</v>
          </cell>
          <cell r="R109">
            <v>24000</v>
          </cell>
          <cell r="S109">
            <v>144000</v>
          </cell>
          <cell r="T109">
            <v>15600</v>
          </cell>
          <cell r="U109">
            <v>0</v>
          </cell>
          <cell r="V109">
            <v>12000</v>
          </cell>
          <cell r="W109">
            <v>12000</v>
          </cell>
          <cell r="X109">
            <v>24000</v>
          </cell>
          <cell r="Y109">
            <v>24000</v>
          </cell>
          <cell r="Z109">
            <v>24000</v>
          </cell>
          <cell r="AA109">
            <v>111600</v>
          </cell>
          <cell r="AB109">
            <v>36000</v>
          </cell>
          <cell r="AC109">
            <v>0</v>
          </cell>
          <cell r="AD109">
            <v>30000</v>
          </cell>
          <cell r="AE109">
            <v>30000</v>
          </cell>
          <cell r="AF109">
            <v>30000</v>
          </cell>
          <cell r="AG109">
            <v>30000</v>
          </cell>
          <cell r="AH109">
            <v>30000</v>
          </cell>
          <cell r="AI109">
            <v>186000</v>
          </cell>
          <cell r="AJ109">
            <v>378000</v>
          </cell>
          <cell r="AK109">
            <v>324000</v>
          </cell>
          <cell r="AL109">
            <v>1038000</v>
          </cell>
        </row>
        <row r="110">
          <cell r="C110" t="str">
            <v>LJ63-18609A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36000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</row>
        <row r="111">
          <cell r="C111" t="str">
            <v>LJ63-19383A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9600</v>
          </cell>
          <cell r="Q111">
            <v>0</v>
          </cell>
          <cell r="R111">
            <v>0</v>
          </cell>
          <cell r="S111">
            <v>9600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</row>
        <row r="112">
          <cell r="C112" t="str">
            <v>LJ63-19510A</v>
          </cell>
          <cell r="D112">
            <v>0</v>
          </cell>
          <cell r="E112">
            <v>0</v>
          </cell>
          <cell r="F112">
            <v>0</v>
          </cell>
          <cell r="G112">
            <v>3000</v>
          </cell>
          <cell r="H112">
            <v>0</v>
          </cell>
          <cell r="I112">
            <v>0</v>
          </cell>
          <cell r="J112">
            <v>0</v>
          </cell>
          <cell r="K112">
            <v>3000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9000</v>
          </cell>
          <cell r="Q112">
            <v>0</v>
          </cell>
          <cell r="R112">
            <v>0</v>
          </cell>
          <cell r="S112">
            <v>9000</v>
          </cell>
          <cell r="T112">
            <v>0</v>
          </cell>
          <cell r="U112">
            <v>6000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6000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</row>
        <row r="113">
          <cell r="C113" t="str">
            <v>LJ63-19384A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10500</v>
          </cell>
          <cell r="S113">
            <v>10500</v>
          </cell>
          <cell r="T113">
            <v>10500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21000</v>
          </cell>
          <cell r="Z113">
            <v>21000</v>
          </cell>
          <cell r="AA113">
            <v>52500</v>
          </cell>
          <cell r="AB113">
            <v>10500</v>
          </cell>
          <cell r="AC113">
            <v>0</v>
          </cell>
          <cell r="AD113">
            <v>10500</v>
          </cell>
          <cell r="AE113">
            <v>10500</v>
          </cell>
          <cell r="AF113">
            <v>10500</v>
          </cell>
          <cell r="AG113">
            <v>10500</v>
          </cell>
          <cell r="AH113">
            <v>10500</v>
          </cell>
          <cell r="AI113">
            <v>63000</v>
          </cell>
          <cell r="AJ113">
            <v>17500</v>
          </cell>
          <cell r="AK113">
            <v>0</v>
          </cell>
          <cell r="AL113">
            <v>133000</v>
          </cell>
        </row>
        <row r="114">
          <cell r="C114" t="str">
            <v>LJ63-19391A v1</v>
          </cell>
          <cell r="D114">
            <v>0</v>
          </cell>
          <cell r="E114">
            <v>0</v>
          </cell>
          <cell r="F114">
            <v>3000</v>
          </cell>
          <cell r="G114">
            <v>9000</v>
          </cell>
          <cell r="H114">
            <v>0</v>
          </cell>
          <cell r="I114">
            <v>0</v>
          </cell>
          <cell r="J114">
            <v>0</v>
          </cell>
          <cell r="K114">
            <v>12000</v>
          </cell>
          <cell r="L114">
            <v>0</v>
          </cell>
          <cell r="M114">
            <v>12000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6000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9000</v>
          </cell>
          <cell r="AK114">
            <v>0</v>
          </cell>
          <cell r="AL114">
            <v>9000</v>
          </cell>
        </row>
        <row r="115">
          <cell r="C115" t="str">
            <v>LJ63-19391A v3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</row>
        <row r="116">
          <cell r="C116" t="str">
            <v>LJ63-19381A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7800</v>
          </cell>
          <cell r="Q116">
            <v>0</v>
          </cell>
          <cell r="R116">
            <v>0</v>
          </cell>
          <cell r="S116">
            <v>7800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9000</v>
          </cell>
          <cell r="AA116">
            <v>9000</v>
          </cell>
          <cell r="AB116">
            <v>9000</v>
          </cell>
          <cell r="AC116">
            <v>9000</v>
          </cell>
          <cell r="AD116">
            <v>9000</v>
          </cell>
          <cell r="AE116">
            <v>9000</v>
          </cell>
          <cell r="AF116">
            <v>9000</v>
          </cell>
          <cell r="AG116">
            <v>9000</v>
          </cell>
          <cell r="AH116">
            <v>5000</v>
          </cell>
          <cell r="AI116">
            <v>59000</v>
          </cell>
          <cell r="AJ116">
            <v>0</v>
          </cell>
          <cell r="AK116">
            <v>0</v>
          </cell>
          <cell r="AL116">
            <v>109000</v>
          </cell>
        </row>
        <row r="117">
          <cell r="C117" t="str">
            <v>LJ63-19385A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</row>
        <row r="118">
          <cell r="C118" t="str">
            <v>LJ63-19385B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15800</v>
          </cell>
          <cell r="AK118">
            <v>0</v>
          </cell>
          <cell r="AL118">
            <v>15800</v>
          </cell>
        </row>
        <row r="119">
          <cell r="C119" t="str">
            <v>LJ63-19511A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18000</v>
          </cell>
          <cell r="AK119">
            <v>0</v>
          </cell>
          <cell r="AL119">
            <v>18000</v>
          </cell>
        </row>
        <row r="120">
          <cell r="C120" t="str">
            <v>LJ63-19387A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15800</v>
          </cell>
          <cell r="AK120">
            <v>0</v>
          </cell>
          <cell r="AL120">
            <v>15800</v>
          </cell>
        </row>
        <row r="121">
          <cell r="C121" t="str">
            <v>LJ63-19411A</v>
          </cell>
          <cell r="D121">
            <v>10000</v>
          </cell>
          <cell r="E121">
            <v>10000</v>
          </cell>
          <cell r="F121">
            <v>10000</v>
          </cell>
          <cell r="G121">
            <v>10000</v>
          </cell>
          <cell r="H121">
            <v>0</v>
          </cell>
          <cell r="I121">
            <v>10000</v>
          </cell>
          <cell r="J121">
            <v>10000</v>
          </cell>
          <cell r="K121">
            <v>60000</v>
          </cell>
          <cell r="L121">
            <v>0</v>
          </cell>
          <cell r="M121">
            <v>10000</v>
          </cell>
          <cell r="N121">
            <v>10000</v>
          </cell>
          <cell r="O121">
            <v>15000</v>
          </cell>
          <cell r="P121">
            <v>15000</v>
          </cell>
          <cell r="Q121">
            <v>0</v>
          </cell>
          <cell r="R121">
            <v>10000</v>
          </cell>
          <cell r="S121">
            <v>60000</v>
          </cell>
          <cell r="T121">
            <v>10000</v>
          </cell>
          <cell r="U121">
            <v>14000</v>
          </cell>
          <cell r="V121">
            <v>12000</v>
          </cell>
          <cell r="W121">
            <v>10000</v>
          </cell>
          <cell r="X121">
            <v>11000</v>
          </cell>
          <cell r="Y121">
            <v>10000</v>
          </cell>
          <cell r="Z121">
            <v>10000</v>
          </cell>
          <cell r="AA121">
            <v>68000</v>
          </cell>
          <cell r="AB121">
            <v>10000</v>
          </cell>
          <cell r="AC121">
            <v>0</v>
          </cell>
          <cell r="AD121">
            <v>10000</v>
          </cell>
          <cell r="AE121">
            <v>10000</v>
          </cell>
          <cell r="AF121">
            <v>10000</v>
          </cell>
          <cell r="AG121">
            <v>10000</v>
          </cell>
          <cell r="AH121">
            <v>10000</v>
          </cell>
          <cell r="AI121">
            <v>60000</v>
          </cell>
          <cell r="AJ121">
            <v>70000</v>
          </cell>
          <cell r="AK121">
            <v>50000</v>
          </cell>
          <cell r="AL121">
            <v>230000</v>
          </cell>
        </row>
        <row r="122">
          <cell r="C122" t="str">
            <v>LJ63-19412A</v>
          </cell>
          <cell r="D122">
            <v>10000</v>
          </cell>
          <cell r="E122">
            <v>10000</v>
          </cell>
          <cell r="F122">
            <v>10000</v>
          </cell>
          <cell r="G122">
            <v>0</v>
          </cell>
          <cell r="H122">
            <v>7500</v>
          </cell>
          <cell r="I122">
            <v>10000</v>
          </cell>
          <cell r="J122">
            <v>10000</v>
          </cell>
          <cell r="K122">
            <v>57500</v>
          </cell>
          <cell r="L122">
            <v>10000</v>
          </cell>
          <cell r="M122">
            <v>10000</v>
          </cell>
          <cell r="N122">
            <v>0</v>
          </cell>
          <cell r="O122">
            <v>10000</v>
          </cell>
          <cell r="P122">
            <v>10000</v>
          </cell>
          <cell r="Q122">
            <v>10000</v>
          </cell>
          <cell r="R122">
            <v>10000</v>
          </cell>
          <cell r="S122">
            <v>60000</v>
          </cell>
          <cell r="T122">
            <v>10000</v>
          </cell>
          <cell r="U122">
            <v>15000</v>
          </cell>
          <cell r="V122">
            <v>10000</v>
          </cell>
          <cell r="W122">
            <v>10000</v>
          </cell>
          <cell r="X122">
            <v>10000</v>
          </cell>
          <cell r="Y122">
            <v>10000</v>
          </cell>
          <cell r="Z122">
            <v>10000</v>
          </cell>
          <cell r="AA122">
            <v>75000</v>
          </cell>
          <cell r="AB122">
            <v>10000</v>
          </cell>
          <cell r="AC122">
            <v>10000</v>
          </cell>
          <cell r="AD122">
            <v>10000</v>
          </cell>
          <cell r="AE122">
            <v>10000</v>
          </cell>
          <cell r="AF122">
            <v>10000</v>
          </cell>
          <cell r="AG122">
            <v>10000</v>
          </cell>
          <cell r="AH122">
            <v>10000</v>
          </cell>
          <cell r="AI122">
            <v>70000</v>
          </cell>
          <cell r="AJ122">
            <v>70000</v>
          </cell>
          <cell r="AK122">
            <v>50000</v>
          </cell>
          <cell r="AL122">
            <v>250000</v>
          </cell>
        </row>
        <row r="123">
          <cell r="C123" t="str">
            <v>LJ63-19533A</v>
          </cell>
          <cell r="D123">
            <v>10000</v>
          </cell>
          <cell r="E123">
            <v>10000</v>
          </cell>
          <cell r="F123">
            <v>0</v>
          </cell>
          <cell r="G123">
            <v>10000</v>
          </cell>
          <cell r="H123">
            <v>10000</v>
          </cell>
          <cell r="I123">
            <v>0</v>
          </cell>
          <cell r="J123">
            <v>10000</v>
          </cell>
          <cell r="K123">
            <v>50000</v>
          </cell>
          <cell r="L123">
            <v>5000</v>
          </cell>
          <cell r="M123">
            <v>10000</v>
          </cell>
          <cell r="N123">
            <v>0</v>
          </cell>
          <cell r="O123">
            <v>15000</v>
          </cell>
          <cell r="P123">
            <v>15000</v>
          </cell>
          <cell r="Q123">
            <v>11000</v>
          </cell>
          <cell r="R123">
            <v>11000</v>
          </cell>
          <cell r="S123">
            <v>72000</v>
          </cell>
          <cell r="T123">
            <v>10000</v>
          </cell>
          <cell r="U123">
            <v>10000</v>
          </cell>
          <cell r="V123">
            <v>8000</v>
          </cell>
          <cell r="W123">
            <v>8000</v>
          </cell>
          <cell r="X123">
            <v>10000</v>
          </cell>
          <cell r="Y123">
            <v>10000</v>
          </cell>
          <cell r="Z123">
            <v>10000</v>
          </cell>
          <cell r="AA123">
            <v>66000</v>
          </cell>
          <cell r="AB123">
            <v>10000</v>
          </cell>
          <cell r="AC123">
            <v>10000</v>
          </cell>
          <cell r="AD123">
            <v>10000</v>
          </cell>
          <cell r="AE123">
            <v>10000</v>
          </cell>
          <cell r="AF123">
            <v>10000</v>
          </cell>
          <cell r="AG123">
            <v>10000</v>
          </cell>
          <cell r="AH123">
            <v>10000</v>
          </cell>
          <cell r="AI123">
            <v>70000</v>
          </cell>
          <cell r="AJ123">
            <v>60000</v>
          </cell>
          <cell r="AK123">
            <v>60000</v>
          </cell>
          <cell r="AL123">
            <v>250000</v>
          </cell>
        </row>
        <row r="124">
          <cell r="C124" t="str">
            <v>LJ63-19533B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</row>
        <row r="125">
          <cell r="C125" t="str">
            <v>LJ63-19595A</v>
          </cell>
          <cell r="D125">
            <v>10000</v>
          </cell>
          <cell r="E125">
            <v>10000</v>
          </cell>
          <cell r="F125">
            <v>10000</v>
          </cell>
          <cell r="G125">
            <v>10000</v>
          </cell>
          <cell r="H125">
            <v>10000</v>
          </cell>
          <cell r="I125">
            <v>5000</v>
          </cell>
          <cell r="J125">
            <v>10000</v>
          </cell>
          <cell r="K125">
            <v>65000</v>
          </cell>
          <cell r="L125">
            <v>7000</v>
          </cell>
          <cell r="M125">
            <v>10000</v>
          </cell>
          <cell r="N125">
            <v>0</v>
          </cell>
          <cell r="O125">
            <v>15000</v>
          </cell>
          <cell r="P125">
            <v>15000</v>
          </cell>
          <cell r="Q125">
            <v>10000</v>
          </cell>
          <cell r="R125">
            <v>10000</v>
          </cell>
          <cell r="S125">
            <v>72000</v>
          </cell>
          <cell r="T125">
            <v>10000</v>
          </cell>
          <cell r="U125">
            <v>0</v>
          </cell>
          <cell r="V125">
            <v>16000</v>
          </cell>
          <cell r="W125">
            <v>12000</v>
          </cell>
          <cell r="X125">
            <v>6000</v>
          </cell>
          <cell r="Y125">
            <v>6000</v>
          </cell>
          <cell r="Z125">
            <v>10000</v>
          </cell>
          <cell r="AA125">
            <v>60000</v>
          </cell>
          <cell r="AB125">
            <v>10000</v>
          </cell>
          <cell r="AC125">
            <v>10000</v>
          </cell>
          <cell r="AD125">
            <v>10000</v>
          </cell>
          <cell r="AE125">
            <v>10000</v>
          </cell>
          <cell r="AF125">
            <v>10000</v>
          </cell>
          <cell r="AG125">
            <v>10000</v>
          </cell>
          <cell r="AH125">
            <v>10000</v>
          </cell>
          <cell r="AI125">
            <v>70000</v>
          </cell>
          <cell r="AJ125">
            <v>70000</v>
          </cell>
          <cell r="AK125">
            <v>50000</v>
          </cell>
          <cell r="AL125">
            <v>250000</v>
          </cell>
        </row>
        <row r="126">
          <cell r="C126" t="str">
            <v>LJ63-19416A</v>
          </cell>
          <cell r="D126">
            <v>20000</v>
          </cell>
          <cell r="E126">
            <v>0</v>
          </cell>
          <cell r="F126">
            <v>10000</v>
          </cell>
          <cell r="G126">
            <v>30000</v>
          </cell>
          <cell r="H126">
            <v>10000</v>
          </cell>
          <cell r="I126">
            <v>0</v>
          </cell>
          <cell r="J126">
            <v>0</v>
          </cell>
          <cell r="K126">
            <v>70000</v>
          </cell>
          <cell r="L126">
            <v>11000</v>
          </cell>
          <cell r="M126">
            <v>10000</v>
          </cell>
          <cell r="N126">
            <v>0</v>
          </cell>
          <cell r="O126">
            <v>11000</v>
          </cell>
          <cell r="P126">
            <v>10000</v>
          </cell>
          <cell r="Q126">
            <v>10000</v>
          </cell>
          <cell r="R126">
            <v>10000</v>
          </cell>
          <cell r="S126">
            <v>62000</v>
          </cell>
          <cell r="T126">
            <v>12000</v>
          </cell>
          <cell r="U126">
            <v>6000</v>
          </cell>
          <cell r="V126">
            <v>12000</v>
          </cell>
          <cell r="W126">
            <v>12000</v>
          </cell>
          <cell r="X126">
            <v>10000</v>
          </cell>
          <cell r="Y126">
            <v>0</v>
          </cell>
          <cell r="Z126">
            <v>10000</v>
          </cell>
          <cell r="AA126">
            <v>62000</v>
          </cell>
          <cell r="AB126">
            <v>10000</v>
          </cell>
          <cell r="AC126">
            <v>10000</v>
          </cell>
          <cell r="AD126">
            <v>10000</v>
          </cell>
          <cell r="AE126">
            <v>10000</v>
          </cell>
          <cell r="AF126">
            <v>10000</v>
          </cell>
          <cell r="AG126">
            <v>10000</v>
          </cell>
          <cell r="AH126">
            <v>10000</v>
          </cell>
          <cell r="AI126">
            <v>70000</v>
          </cell>
          <cell r="AJ126">
            <v>70000</v>
          </cell>
          <cell r="AK126">
            <v>70000</v>
          </cell>
          <cell r="AL126">
            <v>270000</v>
          </cell>
        </row>
        <row r="127">
          <cell r="C127" t="str">
            <v>LJ63-19075A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</row>
        <row r="128">
          <cell r="C128" t="str">
            <v>LJ63-19075B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</row>
        <row r="129">
          <cell r="C129" t="str">
            <v>LJ63-19285A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</row>
        <row r="130">
          <cell r="C130" t="str">
            <v>LJ63-19285B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</row>
        <row r="131">
          <cell r="C131" t="str">
            <v>LJ63-18933A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</row>
        <row r="132">
          <cell r="C132" t="str">
            <v>LJ63-19076A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</row>
        <row r="133">
          <cell r="C133" t="str">
            <v>LJ63-19076B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</row>
        <row r="134">
          <cell r="C134" t="str">
            <v>LJ63-19074A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</row>
        <row r="135">
          <cell r="C135" t="str">
            <v>LJ63-19077A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</row>
        <row r="136">
          <cell r="C136" t="str">
            <v>LJ63-18946A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8000</v>
          </cell>
          <cell r="AC136">
            <v>0</v>
          </cell>
          <cell r="AD136">
            <v>8000</v>
          </cell>
          <cell r="AE136">
            <v>8000</v>
          </cell>
          <cell r="AF136">
            <v>7000</v>
          </cell>
          <cell r="AG136">
            <v>16000</v>
          </cell>
          <cell r="AH136">
            <v>18000</v>
          </cell>
          <cell r="AI136">
            <v>65000</v>
          </cell>
          <cell r="AJ136">
            <v>40000</v>
          </cell>
          <cell r="AK136">
            <v>65000</v>
          </cell>
          <cell r="AL136">
            <v>227000</v>
          </cell>
        </row>
        <row r="137">
          <cell r="C137" t="str">
            <v>LJ63-18951A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3000</v>
          </cell>
          <cell r="W137">
            <v>0</v>
          </cell>
          <cell r="X137">
            <v>9000</v>
          </cell>
          <cell r="Y137">
            <v>9000</v>
          </cell>
          <cell r="Z137">
            <v>9000</v>
          </cell>
          <cell r="AA137">
            <v>30000</v>
          </cell>
          <cell r="AB137">
            <v>9000</v>
          </cell>
          <cell r="AC137">
            <v>0</v>
          </cell>
          <cell r="AD137">
            <v>9000</v>
          </cell>
          <cell r="AE137">
            <v>9000</v>
          </cell>
          <cell r="AF137">
            <v>9000</v>
          </cell>
          <cell r="AG137">
            <v>9000</v>
          </cell>
          <cell r="AH137">
            <v>18000</v>
          </cell>
          <cell r="AI137">
            <v>63000</v>
          </cell>
          <cell r="AJ137">
            <v>63000</v>
          </cell>
          <cell r="AK137">
            <v>57000</v>
          </cell>
          <cell r="AL137">
            <v>237000</v>
          </cell>
        </row>
        <row r="138">
          <cell r="C138" t="str">
            <v>LJ63-18947A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3000</v>
          </cell>
          <cell r="X138">
            <v>0</v>
          </cell>
          <cell r="Y138">
            <v>0</v>
          </cell>
          <cell r="Z138">
            <v>0</v>
          </cell>
          <cell r="AA138">
            <v>3000</v>
          </cell>
          <cell r="AB138">
            <v>9000</v>
          </cell>
          <cell r="AC138">
            <v>9000</v>
          </cell>
          <cell r="AD138">
            <v>9000</v>
          </cell>
          <cell r="AE138">
            <v>9000</v>
          </cell>
          <cell r="AF138">
            <v>9000</v>
          </cell>
          <cell r="AG138">
            <v>9000</v>
          </cell>
          <cell r="AH138">
            <v>6000</v>
          </cell>
          <cell r="AI138">
            <v>60000</v>
          </cell>
          <cell r="AJ138">
            <v>18000</v>
          </cell>
          <cell r="AK138">
            <v>27000</v>
          </cell>
          <cell r="AL138">
            <v>156000</v>
          </cell>
        </row>
        <row r="139">
          <cell r="C139" t="str">
            <v>LJ63-18948A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3500</v>
          </cell>
          <cell r="X139">
            <v>0</v>
          </cell>
          <cell r="Y139">
            <v>0</v>
          </cell>
          <cell r="Z139">
            <v>7000</v>
          </cell>
          <cell r="AA139">
            <v>10500</v>
          </cell>
          <cell r="AB139">
            <v>10500</v>
          </cell>
          <cell r="AC139">
            <v>0</v>
          </cell>
          <cell r="AD139">
            <v>10500</v>
          </cell>
          <cell r="AE139">
            <v>7000</v>
          </cell>
          <cell r="AF139">
            <v>17500</v>
          </cell>
          <cell r="AG139">
            <v>10500</v>
          </cell>
          <cell r="AH139">
            <v>10500</v>
          </cell>
          <cell r="AI139">
            <v>66500</v>
          </cell>
          <cell r="AJ139">
            <v>35000</v>
          </cell>
          <cell r="AK139">
            <v>63000</v>
          </cell>
          <cell r="AL139">
            <v>220500</v>
          </cell>
        </row>
        <row r="140">
          <cell r="C140" t="str">
            <v>LJ63-18950A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2000</v>
          </cell>
          <cell r="AA140">
            <v>2000</v>
          </cell>
          <cell r="AB140">
            <v>8000</v>
          </cell>
          <cell r="AC140">
            <v>0</v>
          </cell>
          <cell r="AD140">
            <v>8000</v>
          </cell>
          <cell r="AE140">
            <v>8000</v>
          </cell>
          <cell r="AF140">
            <v>8000</v>
          </cell>
          <cell r="AG140">
            <v>8000</v>
          </cell>
          <cell r="AH140">
            <v>8000</v>
          </cell>
          <cell r="AI140">
            <v>48000</v>
          </cell>
          <cell r="AJ140">
            <v>19000</v>
          </cell>
          <cell r="AK140">
            <v>8000</v>
          </cell>
          <cell r="AL140">
            <v>115000</v>
          </cell>
        </row>
        <row r="141">
          <cell r="C141" t="str">
            <v>LJ63-19078A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9000</v>
          </cell>
          <cell r="AI141">
            <v>9000</v>
          </cell>
          <cell r="AJ141">
            <v>39000</v>
          </cell>
          <cell r="AK141">
            <v>45000</v>
          </cell>
          <cell r="AL141">
            <v>102000</v>
          </cell>
        </row>
        <row r="142">
          <cell r="C142" t="str">
            <v>LJ63-19692A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9000</v>
          </cell>
          <cell r="AA142">
            <v>9000</v>
          </cell>
          <cell r="AB142">
            <v>9000</v>
          </cell>
          <cell r="AC142">
            <v>9000</v>
          </cell>
          <cell r="AD142">
            <v>9000</v>
          </cell>
          <cell r="AE142">
            <v>9000</v>
          </cell>
          <cell r="AF142">
            <v>2000</v>
          </cell>
          <cell r="AG142">
            <v>9000</v>
          </cell>
          <cell r="AH142">
            <v>9000</v>
          </cell>
          <cell r="AI142">
            <v>56000</v>
          </cell>
          <cell r="AJ142">
            <v>0</v>
          </cell>
          <cell r="AK142">
            <v>0</v>
          </cell>
          <cell r="AL142">
            <v>103000</v>
          </cell>
        </row>
        <row r="143">
          <cell r="C143" t="str">
            <v>LJ63-19694A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6000</v>
          </cell>
          <cell r="Z143">
            <v>9000</v>
          </cell>
          <cell r="AA143">
            <v>9000</v>
          </cell>
          <cell r="AB143">
            <v>9000</v>
          </cell>
          <cell r="AC143">
            <v>9000</v>
          </cell>
          <cell r="AD143">
            <v>9000</v>
          </cell>
          <cell r="AE143">
            <v>9000</v>
          </cell>
          <cell r="AF143">
            <v>9000</v>
          </cell>
          <cell r="AG143">
            <v>9000</v>
          </cell>
          <cell r="AH143">
            <v>6000</v>
          </cell>
          <cell r="AI143">
            <v>60000</v>
          </cell>
          <cell r="AJ143">
            <v>0</v>
          </cell>
          <cell r="AK143">
            <v>0</v>
          </cell>
          <cell r="AL143">
            <v>111000</v>
          </cell>
        </row>
        <row r="144">
          <cell r="C144" t="str">
            <v>LJ63-19617A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12000</v>
          </cell>
          <cell r="P144">
            <v>0</v>
          </cell>
          <cell r="Q144">
            <v>12000</v>
          </cell>
          <cell r="R144">
            <v>12000</v>
          </cell>
          <cell r="S144">
            <v>36000</v>
          </cell>
          <cell r="T144">
            <v>12000</v>
          </cell>
          <cell r="U144">
            <v>0</v>
          </cell>
          <cell r="V144">
            <v>12000</v>
          </cell>
          <cell r="W144">
            <v>0</v>
          </cell>
          <cell r="X144">
            <v>12000</v>
          </cell>
          <cell r="Y144">
            <v>12000</v>
          </cell>
          <cell r="Z144">
            <v>12000</v>
          </cell>
          <cell r="AA144">
            <v>60000</v>
          </cell>
          <cell r="AB144">
            <v>12000</v>
          </cell>
          <cell r="AC144">
            <v>18000</v>
          </cell>
          <cell r="AD144">
            <v>12000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42000</v>
          </cell>
          <cell r="AJ144">
            <v>0</v>
          </cell>
          <cell r="AK144">
            <v>0</v>
          </cell>
          <cell r="AL144">
            <v>72000</v>
          </cell>
        </row>
        <row r="145">
          <cell r="C145" t="str">
            <v>LJ63-19615A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8000</v>
          </cell>
          <cell r="AA145">
            <v>8000</v>
          </cell>
          <cell r="AB145">
            <v>8000</v>
          </cell>
          <cell r="AC145">
            <v>4000</v>
          </cell>
          <cell r="AD145">
            <v>8000</v>
          </cell>
          <cell r="AE145">
            <v>8000</v>
          </cell>
          <cell r="AF145">
            <v>8000</v>
          </cell>
          <cell r="AG145">
            <v>8000</v>
          </cell>
          <cell r="AH145">
            <v>8000</v>
          </cell>
          <cell r="AI145">
            <v>52000</v>
          </cell>
          <cell r="AJ145">
            <v>0</v>
          </cell>
          <cell r="AK145">
            <v>0</v>
          </cell>
          <cell r="AL145">
            <v>96000</v>
          </cell>
        </row>
        <row r="146">
          <cell r="C146" t="str">
            <v>LJ63-19616A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9000</v>
          </cell>
          <cell r="AA146">
            <v>9000</v>
          </cell>
          <cell r="AB146">
            <v>9000</v>
          </cell>
          <cell r="AC146">
            <v>0</v>
          </cell>
          <cell r="AD146">
            <v>9000</v>
          </cell>
          <cell r="AE146">
            <v>9000</v>
          </cell>
          <cell r="AF146">
            <v>9000</v>
          </cell>
          <cell r="AG146">
            <v>9000</v>
          </cell>
          <cell r="AH146">
            <v>6000</v>
          </cell>
          <cell r="AI146">
            <v>51000</v>
          </cell>
          <cell r="AJ146">
            <v>0</v>
          </cell>
          <cell r="AK146">
            <v>0</v>
          </cell>
          <cell r="AL146">
            <v>93000</v>
          </cell>
        </row>
        <row r="147">
          <cell r="C147" t="str">
            <v>LJ63-19618A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9000</v>
          </cell>
          <cell r="AA147">
            <v>9000</v>
          </cell>
          <cell r="AB147">
            <v>9000</v>
          </cell>
          <cell r="AC147">
            <v>0</v>
          </cell>
          <cell r="AD147">
            <v>9000</v>
          </cell>
          <cell r="AE147">
            <v>9000</v>
          </cell>
          <cell r="AF147">
            <v>9000</v>
          </cell>
          <cell r="AG147">
            <v>9000</v>
          </cell>
          <cell r="AH147">
            <v>5800</v>
          </cell>
          <cell r="AI147">
            <v>50800</v>
          </cell>
          <cell r="AJ147">
            <v>0</v>
          </cell>
          <cell r="AK147">
            <v>0</v>
          </cell>
          <cell r="AL147">
            <v>92600</v>
          </cell>
        </row>
        <row r="148">
          <cell r="C148" t="str">
            <v>LJ63-19635A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30000</v>
          </cell>
          <cell r="K148">
            <v>216000</v>
          </cell>
          <cell r="L148">
            <v>0</v>
          </cell>
          <cell r="M148">
            <v>0</v>
          </cell>
          <cell r="N148">
            <v>21000</v>
          </cell>
          <cell r="O148">
            <v>42000</v>
          </cell>
          <cell r="P148">
            <v>42000</v>
          </cell>
          <cell r="Q148">
            <v>45000</v>
          </cell>
          <cell r="R148">
            <v>60000</v>
          </cell>
          <cell r="S148">
            <v>282000</v>
          </cell>
          <cell r="T148">
            <v>30000</v>
          </cell>
          <cell r="U148">
            <v>15000</v>
          </cell>
          <cell r="V148">
            <v>30000</v>
          </cell>
          <cell r="W148">
            <v>30000</v>
          </cell>
          <cell r="X148">
            <v>15000</v>
          </cell>
          <cell r="Y148">
            <v>0</v>
          </cell>
          <cell r="Z148">
            <v>30000</v>
          </cell>
          <cell r="AA148">
            <v>345000</v>
          </cell>
          <cell r="AB148">
            <v>60000</v>
          </cell>
          <cell r="AC148">
            <v>48000</v>
          </cell>
          <cell r="AD148">
            <v>30000</v>
          </cell>
          <cell r="AE148">
            <v>45000</v>
          </cell>
          <cell r="AF148">
            <v>45000</v>
          </cell>
          <cell r="AG148">
            <v>45000</v>
          </cell>
          <cell r="AH148">
            <v>60000</v>
          </cell>
          <cell r="AI148">
            <v>300000</v>
          </cell>
          <cell r="AJ148">
            <v>405000</v>
          </cell>
          <cell r="AK148"/>
          <cell r="AL148">
            <v>978000</v>
          </cell>
        </row>
        <row r="149">
          <cell r="C149" t="str">
            <v>LJ63-19682A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216000</v>
          </cell>
          <cell r="L149">
            <v>0</v>
          </cell>
          <cell r="M149">
            <v>0</v>
          </cell>
          <cell r="N149">
            <v>15000</v>
          </cell>
          <cell r="O149">
            <v>36000</v>
          </cell>
          <cell r="P149">
            <v>21000</v>
          </cell>
          <cell r="Q149">
            <v>45000</v>
          </cell>
          <cell r="R149">
            <v>60000</v>
          </cell>
          <cell r="S149">
            <v>282000</v>
          </cell>
          <cell r="T149">
            <v>30000</v>
          </cell>
          <cell r="U149">
            <v>15000</v>
          </cell>
          <cell r="V149">
            <v>15000</v>
          </cell>
          <cell r="W149">
            <v>0</v>
          </cell>
          <cell r="X149">
            <v>30000</v>
          </cell>
          <cell r="Y149">
            <v>21000</v>
          </cell>
          <cell r="Z149">
            <v>30000</v>
          </cell>
          <cell r="AA149">
            <v>345000</v>
          </cell>
          <cell r="AB149">
            <v>54000</v>
          </cell>
          <cell r="AC149">
            <v>45000</v>
          </cell>
          <cell r="AD149">
            <v>30000</v>
          </cell>
          <cell r="AE149">
            <v>45000</v>
          </cell>
          <cell r="AF149">
            <v>45000</v>
          </cell>
          <cell r="AG149">
            <v>45000</v>
          </cell>
          <cell r="AH149">
            <v>60000</v>
          </cell>
          <cell r="AI149">
            <v>300000</v>
          </cell>
          <cell r="AJ149">
            <v>405000</v>
          </cell>
          <cell r="AK149"/>
          <cell r="AL149">
            <v>975000</v>
          </cell>
        </row>
        <row r="150">
          <cell r="C150" t="str">
            <v>LJ63-19683A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210000</v>
          </cell>
          <cell r="L150">
            <v>0</v>
          </cell>
          <cell r="M150">
            <v>0</v>
          </cell>
          <cell r="N150">
            <v>0</v>
          </cell>
          <cell r="O150"/>
          <cell r="P150">
            <v>0</v>
          </cell>
          <cell r="Q150">
            <v>0</v>
          </cell>
          <cell r="R150">
            <v>0</v>
          </cell>
          <cell r="S150">
            <v>280000</v>
          </cell>
          <cell r="T150">
            <v>0</v>
          </cell>
          <cell r="U150">
            <v>0</v>
          </cell>
          <cell r="V150">
            <v>60000</v>
          </cell>
          <cell r="W150">
            <v>90000</v>
          </cell>
          <cell r="X150">
            <v>60000</v>
          </cell>
          <cell r="Y150">
            <v>45000</v>
          </cell>
          <cell r="Z150">
            <v>60000</v>
          </cell>
          <cell r="AA150">
            <v>345000</v>
          </cell>
          <cell r="AB150">
            <v>60000</v>
          </cell>
          <cell r="AC150">
            <v>75000</v>
          </cell>
          <cell r="AD150">
            <v>60000</v>
          </cell>
          <cell r="AE150">
            <v>60000</v>
          </cell>
          <cell r="AF150">
            <v>60000</v>
          </cell>
          <cell r="AG150">
            <v>90000</v>
          </cell>
          <cell r="AH150">
            <v>90000</v>
          </cell>
          <cell r="AI150">
            <v>510000</v>
          </cell>
          <cell r="AJ150">
            <v>280000</v>
          </cell>
          <cell r="AK150"/>
          <cell r="AL150">
            <v>1225000</v>
          </cell>
        </row>
        <row r="151">
          <cell r="C151" t="str">
            <v>LJ63-19680A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15000</v>
          </cell>
          <cell r="I151">
            <v>12000</v>
          </cell>
          <cell r="J151">
            <v>15000</v>
          </cell>
          <cell r="K151">
            <v>216000</v>
          </cell>
          <cell r="L151">
            <v>0</v>
          </cell>
          <cell r="M151">
            <v>0</v>
          </cell>
          <cell r="N151">
            <v>0</v>
          </cell>
          <cell r="O151">
            <v>42000</v>
          </cell>
          <cell r="P151">
            <v>21000</v>
          </cell>
          <cell r="Q151">
            <v>45000</v>
          </cell>
          <cell r="R151">
            <v>60000</v>
          </cell>
          <cell r="S151">
            <v>282000</v>
          </cell>
          <cell r="T151">
            <v>30000</v>
          </cell>
          <cell r="U151">
            <v>15000</v>
          </cell>
          <cell r="V151">
            <v>15000</v>
          </cell>
          <cell r="W151">
            <v>30000</v>
          </cell>
          <cell r="X151">
            <v>0</v>
          </cell>
          <cell r="Y151">
            <v>30000</v>
          </cell>
          <cell r="Z151">
            <v>45000</v>
          </cell>
          <cell r="AA151">
            <v>345000</v>
          </cell>
          <cell r="AB151">
            <v>54000</v>
          </cell>
          <cell r="AC151">
            <v>45000</v>
          </cell>
          <cell r="AD151">
            <v>30000</v>
          </cell>
          <cell r="AE151">
            <v>45000</v>
          </cell>
          <cell r="AF151">
            <v>45000</v>
          </cell>
          <cell r="AG151">
            <v>45000</v>
          </cell>
          <cell r="AH151">
            <v>60000</v>
          </cell>
          <cell r="AI151">
            <v>300000</v>
          </cell>
          <cell r="AJ151">
            <v>405000</v>
          </cell>
          <cell r="AK151"/>
          <cell r="AL151">
            <v>975000</v>
          </cell>
        </row>
        <row r="152">
          <cell r="C152" t="str">
            <v>LJ63-19634A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27000</v>
          </cell>
          <cell r="J152">
            <v>54000</v>
          </cell>
          <cell r="K152">
            <v>480000</v>
          </cell>
          <cell r="L152">
            <v>0</v>
          </cell>
          <cell r="M152">
            <v>27000</v>
          </cell>
          <cell r="N152">
            <v>81000</v>
          </cell>
          <cell r="O152">
            <v>54000</v>
          </cell>
          <cell r="P152">
            <v>67500</v>
          </cell>
          <cell r="Q152">
            <v>94500</v>
          </cell>
          <cell r="R152">
            <v>81000</v>
          </cell>
          <cell r="S152">
            <v>526500</v>
          </cell>
          <cell r="T152">
            <v>94500</v>
          </cell>
          <cell r="U152">
            <v>54000</v>
          </cell>
          <cell r="V152">
            <v>32400</v>
          </cell>
          <cell r="W152">
            <v>27000</v>
          </cell>
          <cell r="X152">
            <v>54000</v>
          </cell>
          <cell r="Y152">
            <v>54000</v>
          </cell>
          <cell r="Z152">
            <v>67500</v>
          </cell>
          <cell r="AA152">
            <v>702000</v>
          </cell>
          <cell r="AB152">
            <v>67500</v>
          </cell>
          <cell r="AC152">
            <v>54000</v>
          </cell>
          <cell r="AD152">
            <v>54000</v>
          </cell>
          <cell r="AE152">
            <v>54000</v>
          </cell>
          <cell r="AF152">
            <v>54000</v>
          </cell>
          <cell r="AG152">
            <v>54000</v>
          </cell>
          <cell r="AH152">
            <v>27000</v>
          </cell>
          <cell r="AI152">
            <v>351000</v>
          </cell>
          <cell r="AJ152">
            <v>405000</v>
          </cell>
          <cell r="AK152"/>
          <cell r="AL152">
            <v>1053000</v>
          </cell>
        </row>
        <row r="153">
          <cell r="C153" t="str">
            <v>LJ63-19789A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460000</v>
          </cell>
          <cell r="L153">
            <v>0</v>
          </cell>
          <cell r="M153">
            <v>0</v>
          </cell>
          <cell r="N153">
            <v>0</v>
          </cell>
          <cell r="O153"/>
          <cell r="P153">
            <v>0</v>
          </cell>
          <cell r="Q153">
            <v>0</v>
          </cell>
          <cell r="R153">
            <v>0</v>
          </cell>
          <cell r="S153">
            <v>570000</v>
          </cell>
          <cell r="T153">
            <v>0</v>
          </cell>
          <cell r="U153">
            <v>0</v>
          </cell>
          <cell r="V153"/>
          <cell r="W153">
            <v>0</v>
          </cell>
          <cell r="X153">
            <v>0</v>
          </cell>
          <cell r="Y153">
            <v>0</v>
          </cell>
          <cell r="Z153">
            <v>80000</v>
          </cell>
          <cell r="AA153">
            <v>705000</v>
          </cell>
          <cell r="AB153">
            <v>75000</v>
          </cell>
          <cell r="AC153">
            <v>90000</v>
          </cell>
          <cell r="AD153">
            <v>90000</v>
          </cell>
          <cell r="AE153">
            <v>100000</v>
          </cell>
          <cell r="AF153">
            <v>100000</v>
          </cell>
          <cell r="AG153">
            <v>120000</v>
          </cell>
          <cell r="AH153">
            <v>120000</v>
          </cell>
          <cell r="AI153">
            <v>710000</v>
          </cell>
          <cell r="AJ153">
            <v>275000</v>
          </cell>
          <cell r="AK153"/>
          <cell r="AL153">
            <v>1605000</v>
          </cell>
        </row>
        <row r="154">
          <cell r="C154" t="str">
            <v>LJ63-19633A</v>
          </cell>
          <cell r="D154">
            <v>0</v>
          </cell>
          <cell r="E154">
            <v>0</v>
          </cell>
          <cell r="F154">
            <v>0</v>
          </cell>
          <cell r="G154">
            <v>45000</v>
          </cell>
          <cell r="H154">
            <v>45000</v>
          </cell>
          <cell r="I154">
            <v>45000</v>
          </cell>
          <cell r="J154">
            <v>45000</v>
          </cell>
          <cell r="K154">
            <v>480000</v>
          </cell>
          <cell r="L154">
            <v>0</v>
          </cell>
          <cell r="M154">
            <v>0</v>
          </cell>
          <cell r="N154">
            <v>0</v>
          </cell>
          <cell r="O154">
            <v>60000</v>
          </cell>
          <cell r="P154">
            <v>60000</v>
          </cell>
          <cell r="Q154">
            <v>72000</v>
          </cell>
          <cell r="R154">
            <v>90000</v>
          </cell>
          <cell r="S154">
            <v>549000</v>
          </cell>
          <cell r="T154">
            <v>72000</v>
          </cell>
          <cell r="U154">
            <v>60000</v>
          </cell>
          <cell r="V154">
            <v>30000</v>
          </cell>
          <cell r="W154">
            <v>30000</v>
          </cell>
          <cell r="X154">
            <v>45000</v>
          </cell>
          <cell r="Y154">
            <v>54000</v>
          </cell>
          <cell r="Z154">
            <v>72000</v>
          </cell>
          <cell r="AA154">
            <v>750000</v>
          </cell>
          <cell r="AB154">
            <v>45000</v>
          </cell>
          <cell r="AC154">
            <v>45000</v>
          </cell>
          <cell r="AD154">
            <v>45000</v>
          </cell>
          <cell r="AE154">
            <v>45000</v>
          </cell>
          <cell r="AF154">
            <v>45000</v>
          </cell>
          <cell r="AG154">
            <v>60000</v>
          </cell>
          <cell r="AH154">
            <v>48000</v>
          </cell>
          <cell r="AI154">
            <v>333000</v>
          </cell>
          <cell r="AJ154">
            <v>432000</v>
          </cell>
          <cell r="AK154"/>
          <cell r="AL154">
            <v>1053000</v>
          </cell>
        </row>
        <row r="155">
          <cell r="C155" t="str">
            <v>LJ63-19668A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30000</v>
          </cell>
          <cell r="K155">
            <v>480000</v>
          </cell>
          <cell r="L155">
            <v>0</v>
          </cell>
          <cell r="M155">
            <v>12000</v>
          </cell>
          <cell r="N155">
            <v>30000</v>
          </cell>
          <cell r="O155">
            <v>60000</v>
          </cell>
          <cell r="P155">
            <v>60000</v>
          </cell>
          <cell r="Q155">
            <v>90000</v>
          </cell>
          <cell r="R155">
            <v>90000</v>
          </cell>
          <cell r="S155">
            <v>549000</v>
          </cell>
          <cell r="T155">
            <v>90000</v>
          </cell>
          <cell r="U155">
            <v>90000</v>
          </cell>
          <cell r="V155">
            <v>36000</v>
          </cell>
          <cell r="W155">
            <v>30000</v>
          </cell>
          <cell r="X155">
            <v>45000</v>
          </cell>
          <cell r="Y155">
            <v>45000</v>
          </cell>
          <cell r="Z155">
            <v>60000</v>
          </cell>
          <cell r="AA155">
            <v>750000</v>
          </cell>
          <cell r="AB155">
            <v>45000</v>
          </cell>
          <cell r="AC155">
            <v>45000</v>
          </cell>
          <cell r="AD155">
            <v>45000</v>
          </cell>
          <cell r="AE155">
            <v>45000</v>
          </cell>
          <cell r="AF155">
            <v>45000</v>
          </cell>
          <cell r="AG155">
            <v>60000</v>
          </cell>
          <cell r="AH155">
            <v>48000</v>
          </cell>
          <cell r="AI155">
            <v>333000</v>
          </cell>
          <cell r="AJ155">
            <v>432000</v>
          </cell>
          <cell r="AK155"/>
          <cell r="AL155">
            <v>1053000</v>
          </cell>
        </row>
        <row r="156">
          <cell r="C156" t="str">
            <v>LJ63-19609A</v>
          </cell>
          <cell r="D156">
            <v>96000</v>
          </cell>
          <cell r="E156">
            <v>96000</v>
          </cell>
          <cell r="F156">
            <v>96000</v>
          </cell>
          <cell r="G156">
            <v>128000</v>
          </cell>
          <cell r="H156">
            <v>128000</v>
          </cell>
          <cell r="I156">
            <v>128000</v>
          </cell>
          <cell r="J156">
            <v>128000</v>
          </cell>
          <cell r="K156">
            <v>768000</v>
          </cell>
          <cell r="L156">
            <v>96000</v>
          </cell>
          <cell r="M156">
            <v>128000</v>
          </cell>
          <cell r="N156">
            <v>112000</v>
          </cell>
          <cell r="O156">
            <v>160000</v>
          </cell>
          <cell r="P156">
            <v>128000</v>
          </cell>
          <cell r="Q156">
            <v>128000</v>
          </cell>
          <cell r="R156">
            <v>128000</v>
          </cell>
          <cell r="S156">
            <v>768000</v>
          </cell>
          <cell r="T156">
            <v>96000</v>
          </cell>
          <cell r="U156">
            <v>112000</v>
          </cell>
          <cell r="V156">
            <v>128000</v>
          </cell>
          <cell r="W156">
            <v>128000</v>
          </cell>
          <cell r="X156">
            <v>128000</v>
          </cell>
          <cell r="Y156">
            <v>128000</v>
          </cell>
          <cell r="Z156">
            <v>128000</v>
          </cell>
          <cell r="AA156">
            <v>832000</v>
          </cell>
          <cell r="AB156">
            <v>64000</v>
          </cell>
          <cell r="AC156">
            <v>48000</v>
          </cell>
          <cell r="AD156">
            <v>48000</v>
          </cell>
          <cell r="AE156">
            <v>32000</v>
          </cell>
          <cell r="AF156">
            <v>32000</v>
          </cell>
          <cell r="AG156">
            <v>48000</v>
          </cell>
          <cell r="AH156">
            <v>48000</v>
          </cell>
          <cell r="AI156">
            <v>288000</v>
          </cell>
          <cell r="AJ156">
            <v>224000</v>
          </cell>
          <cell r="AK156"/>
          <cell r="AL156">
            <v>768000</v>
          </cell>
        </row>
        <row r="157">
          <cell r="C157" t="str">
            <v>LJ63-19610A</v>
          </cell>
          <cell r="D157">
            <v>75000</v>
          </cell>
          <cell r="E157">
            <v>90000</v>
          </cell>
          <cell r="F157">
            <v>90000</v>
          </cell>
          <cell r="G157">
            <v>120000</v>
          </cell>
          <cell r="H157">
            <v>120000</v>
          </cell>
          <cell r="I157">
            <v>120000</v>
          </cell>
          <cell r="J157">
            <v>120000</v>
          </cell>
          <cell r="K157">
            <v>750000</v>
          </cell>
          <cell r="L157">
            <v>90000</v>
          </cell>
          <cell r="M157">
            <v>120000</v>
          </cell>
          <cell r="N157">
            <v>90000</v>
          </cell>
          <cell r="O157">
            <v>120000</v>
          </cell>
          <cell r="P157">
            <v>120000</v>
          </cell>
          <cell r="Q157">
            <v>120000</v>
          </cell>
          <cell r="R157">
            <v>120000</v>
          </cell>
          <cell r="S157">
            <v>750000</v>
          </cell>
          <cell r="T157">
            <v>90000</v>
          </cell>
          <cell r="U157">
            <v>105000</v>
          </cell>
          <cell r="V157">
            <v>105000</v>
          </cell>
          <cell r="W157">
            <v>120000</v>
          </cell>
          <cell r="X157">
            <v>120000</v>
          </cell>
          <cell r="Y157">
            <v>120000</v>
          </cell>
          <cell r="Z157">
            <v>120000</v>
          </cell>
          <cell r="AA157">
            <v>780000</v>
          </cell>
          <cell r="AB157">
            <v>60000</v>
          </cell>
          <cell r="AC157">
            <v>30000</v>
          </cell>
          <cell r="AD157">
            <v>45000</v>
          </cell>
          <cell r="AE157">
            <v>30000</v>
          </cell>
          <cell r="AF157">
            <v>45000</v>
          </cell>
          <cell r="AG157">
            <v>30000</v>
          </cell>
          <cell r="AH157">
            <v>45000</v>
          </cell>
          <cell r="AI157">
            <v>270000</v>
          </cell>
          <cell r="AJ157">
            <v>240000</v>
          </cell>
          <cell r="AK157"/>
          <cell r="AL157">
            <v>735000</v>
          </cell>
        </row>
        <row r="158">
          <cell r="C158" t="str">
            <v>LJ63-19611A</v>
          </cell>
          <cell r="D158">
            <v>90000</v>
          </cell>
          <cell r="E158">
            <v>100000</v>
          </cell>
          <cell r="F158">
            <v>100000</v>
          </cell>
          <cell r="G158">
            <v>100000</v>
          </cell>
          <cell r="H158">
            <v>100000</v>
          </cell>
          <cell r="I158">
            <v>100000</v>
          </cell>
          <cell r="J158">
            <v>120000</v>
          </cell>
          <cell r="K158">
            <v>720000</v>
          </cell>
          <cell r="L158">
            <v>70000</v>
          </cell>
          <cell r="M158">
            <v>100000</v>
          </cell>
          <cell r="N158">
            <v>100000</v>
          </cell>
          <cell r="O158">
            <v>120000</v>
          </cell>
          <cell r="P158">
            <v>120000</v>
          </cell>
          <cell r="Q158">
            <v>100000</v>
          </cell>
          <cell r="R158">
            <v>120000</v>
          </cell>
          <cell r="S158">
            <v>720000</v>
          </cell>
          <cell r="T158">
            <v>100000</v>
          </cell>
          <cell r="U158">
            <v>100000</v>
          </cell>
          <cell r="V158">
            <v>100000</v>
          </cell>
          <cell r="W158">
            <v>100000</v>
          </cell>
          <cell r="X158">
            <v>120000</v>
          </cell>
          <cell r="Y158">
            <v>120000</v>
          </cell>
          <cell r="Z158">
            <v>120000</v>
          </cell>
          <cell r="AA158">
            <v>760000</v>
          </cell>
          <cell r="AB158">
            <v>50000</v>
          </cell>
          <cell r="AC158">
            <v>50000</v>
          </cell>
          <cell r="AD158">
            <v>50000</v>
          </cell>
          <cell r="AE158">
            <v>30000</v>
          </cell>
          <cell r="AF158">
            <v>30000</v>
          </cell>
          <cell r="AG158">
            <v>40000</v>
          </cell>
          <cell r="AH158">
            <v>30000</v>
          </cell>
          <cell r="AI158">
            <v>280000</v>
          </cell>
          <cell r="AJ158">
            <v>240000</v>
          </cell>
          <cell r="AK158"/>
          <cell r="AL158">
            <v>750000</v>
          </cell>
        </row>
        <row r="159">
          <cell r="C159" t="str">
            <v>LJ63-18024A</v>
          </cell>
          <cell r="D159">
            <v>0</v>
          </cell>
          <cell r="E159">
            <v>0</v>
          </cell>
          <cell r="F159">
            <v>11500</v>
          </cell>
          <cell r="G159">
            <v>0</v>
          </cell>
          <cell r="H159">
            <v>0</v>
          </cell>
          <cell r="I159">
            <v>11500</v>
          </cell>
          <cell r="J159">
            <v>11500</v>
          </cell>
          <cell r="K159">
            <v>34500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11500</v>
          </cell>
          <cell r="U159">
            <v>0</v>
          </cell>
          <cell r="V159"/>
          <cell r="W159">
            <v>11500</v>
          </cell>
          <cell r="X159">
            <v>0</v>
          </cell>
          <cell r="Y159">
            <v>0</v>
          </cell>
          <cell r="Z159">
            <v>0</v>
          </cell>
          <cell r="AA159">
            <v>23000</v>
          </cell>
          <cell r="AB159">
            <v>11500</v>
          </cell>
          <cell r="AC159">
            <v>0</v>
          </cell>
          <cell r="AD159">
            <v>11500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11500</v>
          </cell>
          <cell r="AJ159">
            <v>11500</v>
          </cell>
          <cell r="AK159"/>
          <cell r="AL159">
            <v>34500</v>
          </cell>
        </row>
        <row r="160">
          <cell r="C160" t="str">
            <v>LJ63-18675A</v>
          </cell>
          <cell r="D160">
            <v>7000</v>
          </cell>
          <cell r="E160">
            <v>3500</v>
          </cell>
          <cell r="F160">
            <v>3500</v>
          </cell>
          <cell r="G160">
            <v>3500</v>
          </cell>
          <cell r="H160">
            <v>3500</v>
          </cell>
          <cell r="I160">
            <v>3500</v>
          </cell>
          <cell r="J160">
            <v>3500</v>
          </cell>
          <cell r="K160">
            <v>21000</v>
          </cell>
          <cell r="L160">
            <v>0</v>
          </cell>
          <cell r="M160">
            <v>3500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7000</v>
          </cell>
          <cell r="T160">
            <v>3500</v>
          </cell>
          <cell r="U160">
            <v>3500</v>
          </cell>
          <cell r="V160">
            <v>3500</v>
          </cell>
          <cell r="W160">
            <v>0</v>
          </cell>
          <cell r="X160">
            <v>3500</v>
          </cell>
          <cell r="Y160">
            <v>3500</v>
          </cell>
          <cell r="Z160">
            <v>3500</v>
          </cell>
          <cell r="AA160">
            <v>14000</v>
          </cell>
          <cell r="AB160">
            <v>7000</v>
          </cell>
          <cell r="AC160">
            <v>0</v>
          </cell>
          <cell r="AD160">
            <v>3500</v>
          </cell>
          <cell r="AE160">
            <v>0</v>
          </cell>
          <cell r="AF160">
            <v>7000</v>
          </cell>
          <cell r="AG160">
            <v>3500</v>
          </cell>
          <cell r="AH160">
            <v>3500</v>
          </cell>
          <cell r="AI160">
            <v>17500</v>
          </cell>
          <cell r="AJ160">
            <v>3500</v>
          </cell>
          <cell r="AK160"/>
          <cell r="AL160">
            <v>38500</v>
          </cell>
        </row>
        <row r="161">
          <cell r="C161" t="str">
            <v>LJ63-17935A</v>
          </cell>
          <cell r="D161">
            <v>15000</v>
          </cell>
          <cell r="E161">
            <v>0</v>
          </cell>
          <cell r="F161">
            <v>15000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30000</v>
          </cell>
          <cell r="L161">
            <v>0</v>
          </cell>
          <cell r="M161">
            <v>0</v>
          </cell>
          <cell r="N161">
            <v>15000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15000</v>
          </cell>
          <cell r="T161">
            <v>0</v>
          </cell>
          <cell r="U161">
            <v>0</v>
          </cell>
          <cell r="V161">
            <v>15000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15000</v>
          </cell>
          <cell r="AB161">
            <v>0</v>
          </cell>
          <cell r="AC161">
            <v>0</v>
          </cell>
          <cell r="AD161">
            <v>0</v>
          </cell>
          <cell r="AE161">
            <v>15000</v>
          </cell>
          <cell r="AF161">
            <v>0</v>
          </cell>
          <cell r="AG161">
            <v>0</v>
          </cell>
          <cell r="AH161">
            <v>0</v>
          </cell>
          <cell r="AI161">
            <v>15000</v>
          </cell>
          <cell r="AJ161">
            <v>0</v>
          </cell>
          <cell r="AK161"/>
          <cell r="AL161">
            <v>30000</v>
          </cell>
        </row>
        <row r="162">
          <cell r="C162" t="str">
            <v>LJ63-17813A</v>
          </cell>
          <cell r="D162">
            <v>0</v>
          </cell>
          <cell r="E162">
            <v>11500</v>
          </cell>
          <cell r="F162">
            <v>11500</v>
          </cell>
          <cell r="G162">
            <v>11500</v>
          </cell>
          <cell r="H162">
            <v>23000</v>
          </cell>
          <cell r="I162">
            <v>11500</v>
          </cell>
          <cell r="J162">
            <v>11500</v>
          </cell>
          <cell r="K162">
            <v>80500</v>
          </cell>
          <cell r="L162">
            <v>11500</v>
          </cell>
          <cell r="M162">
            <v>0</v>
          </cell>
          <cell r="N162">
            <v>11500</v>
          </cell>
          <cell r="O162">
            <v>11500</v>
          </cell>
          <cell r="P162">
            <v>11500</v>
          </cell>
          <cell r="Q162">
            <v>11500</v>
          </cell>
          <cell r="R162">
            <v>23000</v>
          </cell>
          <cell r="S162">
            <v>92000</v>
          </cell>
          <cell r="T162">
            <v>11500</v>
          </cell>
          <cell r="U162">
            <v>11500</v>
          </cell>
          <cell r="V162"/>
          <cell r="W162">
            <v>11500</v>
          </cell>
          <cell r="X162">
            <v>0</v>
          </cell>
          <cell r="Y162">
            <v>11500</v>
          </cell>
          <cell r="Z162">
            <v>0</v>
          </cell>
          <cell r="AA162">
            <v>34500</v>
          </cell>
          <cell r="AB162">
            <v>0</v>
          </cell>
          <cell r="AC162">
            <v>11500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11500</v>
          </cell>
          <cell r="AJ162">
            <v>23000</v>
          </cell>
          <cell r="AK162"/>
          <cell r="AL162">
            <v>46000</v>
          </cell>
        </row>
        <row r="163">
          <cell r="C163" t="str">
            <v>LJ63-18674A</v>
          </cell>
          <cell r="D163">
            <v>12800</v>
          </cell>
          <cell r="E163">
            <v>16000</v>
          </cell>
          <cell r="F163">
            <v>16000</v>
          </cell>
          <cell r="G163">
            <v>16000</v>
          </cell>
          <cell r="H163">
            <v>16000</v>
          </cell>
          <cell r="I163">
            <v>9600</v>
          </cell>
          <cell r="J163">
            <v>9600</v>
          </cell>
          <cell r="K163">
            <v>89600</v>
          </cell>
          <cell r="L163">
            <v>16000</v>
          </cell>
          <cell r="M163">
            <v>9600</v>
          </cell>
          <cell r="N163">
            <v>16000</v>
          </cell>
          <cell r="O163">
            <v>16000</v>
          </cell>
          <cell r="P163">
            <v>16000</v>
          </cell>
          <cell r="Q163">
            <v>6400</v>
          </cell>
          <cell r="R163">
            <v>6400</v>
          </cell>
          <cell r="S163">
            <v>92800</v>
          </cell>
          <cell r="T163">
            <v>16000</v>
          </cell>
          <cell r="U163">
            <v>16000</v>
          </cell>
          <cell r="V163">
            <v>9600</v>
          </cell>
          <cell r="W163">
            <v>9600</v>
          </cell>
          <cell r="X163">
            <v>6400</v>
          </cell>
          <cell r="Y163">
            <v>6400</v>
          </cell>
          <cell r="Z163">
            <v>6400</v>
          </cell>
          <cell r="AA163">
            <v>57600</v>
          </cell>
          <cell r="AB163">
            <v>3200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6400</v>
          </cell>
          <cell r="AJ163">
            <v>32000</v>
          </cell>
          <cell r="AK163"/>
          <cell r="AL163">
            <v>38400</v>
          </cell>
        </row>
        <row r="164">
          <cell r="C164" t="str">
            <v>LJ63-17836A</v>
          </cell>
          <cell r="D164">
            <v>0</v>
          </cell>
          <cell r="E164">
            <v>15000</v>
          </cell>
          <cell r="F164">
            <v>0</v>
          </cell>
          <cell r="G164">
            <v>15000</v>
          </cell>
          <cell r="H164">
            <v>15000</v>
          </cell>
          <cell r="I164">
            <v>15000</v>
          </cell>
          <cell r="J164">
            <v>15000</v>
          </cell>
          <cell r="K164">
            <v>60000</v>
          </cell>
          <cell r="L164">
            <v>0</v>
          </cell>
          <cell r="M164">
            <v>15000</v>
          </cell>
          <cell r="N164">
            <v>0</v>
          </cell>
          <cell r="O164">
            <v>15000</v>
          </cell>
          <cell r="P164">
            <v>15000</v>
          </cell>
          <cell r="Q164">
            <v>15000</v>
          </cell>
          <cell r="R164">
            <v>15000</v>
          </cell>
          <cell r="S164">
            <v>75000</v>
          </cell>
          <cell r="T164">
            <v>0</v>
          </cell>
          <cell r="U164">
            <v>15000</v>
          </cell>
          <cell r="V164"/>
          <cell r="W164">
            <v>0</v>
          </cell>
          <cell r="X164">
            <v>15000</v>
          </cell>
          <cell r="Y164">
            <v>0</v>
          </cell>
          <cell r="Z164">
            <v>0</v>
          </cell>
          <cell r="AA164">
            <v>15000</v>
          </cell>
          <cell r="AB164">
            <v>15000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15000</v>
          </cell>
          <cell r="AJ164">
            <v>30000</v>
          </cell>
          <cell r="AK164"/>
          <cell r="AL164">
            <v>45000</v>
          </cell>
        </row>
        <row r="165">
          <cell r="C165" t="str">
            <v>LJ63-16147A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11500</v>
          </cell>
          <cell r="I165">
            <v>0</v>
          </cell>
          <cell r="J165">
            <v>0</v>
          </cell>
          <cell r="K165">
            <v>23000</v>
          </cell>
          <cell r="L165">
            <v>11500</v>
          </cell>
          <cell r="M165">
            <v>0</v>
          </cell>
          <cell r="N165">
            <v>0</v>
          </cell>
          <cell r="O165">
            <v>0</v>
          </cell>
          <cell r="P165">
            <v>11500</v>
          </cell>
          <cell r="Q165">
            <v>0</v>
          </cell>
          <cell r="R165">
            <v>0</v>
          </cell>
          <cell r="S165">
            <v>11500</v>
          </cell>
          <cell r="T165">
            <v>0</v>
          </cell>
          <cell r="U165">
            <v>0</v>
          </cell>
          <cell r="V165"/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11500</v>
          </cell>
          <cell r="AH165">
            <v>0</v>
          </cell>
          <cell r="AI165">
            <v>11500</v>
          </cell>
          <cell r="AJ165">
            <v>0</v>
          </cell>
          <cell r="AK165"/>
          <cell r="AL165">
            <v>23000</v>
          </cell>
        </row>
        <row r="166">
          <cell r="C166" t="str">
            <v>LJ63-18680A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/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/>
          <cell r="AL166">
            <v>0</v>
          </cell>
        </row>
        <row r="167">
          <cell r="C167" t="str">
            <v>LJ63-16286A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19000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19000</v>
          </cell>
          <cell r="S167">
            <v>0</v>
          </cell>
          <cell r="T167">
            <v>0</v>
          </cell>
          <cell r="U167">
            <v>0</v>
          </cell>
          <cell r="V167"/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19000</v>
          </cell>
          <cell r="AK167"/>
          <cell r="AL167">
            <v>19000</v>
          </cell>
        </row>
        <row r="168">
          <cell r="C168" t="str">
            <v>LJ63-16146A</v>
          </cell>
          <cell r="D168">
            <v>0</v>
          </cell>
          <cell r="E168">
            <v>0</v>
          </cell>
          <cell r="F168">
            <v>3100</v>
          </cell>
          <cell r="G168">
            <v>3100</v>
          </cell>
          <cell r="H168">
            <v>3100</v>
          </cell>
          <cell r="I168">
            <v>0</v>
          </cell>
          <cell r="J168">
            <v>3100</v>
          </cell>
          <cell r="K168">
            <v>15500</v>
          </cell>
          <cell r="L168">
            <v>0</v>
          </cell>
          <cell r="M168">
            <v>0</v>
          </cell>
          <cell r="N168">
            <v>3100</v>
          </cell>
          <cell r="O168">
            <v>6200</v>
          </cell>
          <cell r="P168">
            <v>3100</v>
          </cell>
          <cell r="Q168">
            <v>3100</v>
          </cell>
          <cell r="R168">
            <v>3100</v>
          </cell>
          <cell r="S168">
            <v>15500</v>
          </cell>
          <cell r="T168">
            <v>3100</v>
          </cell>
          <cell r="U168">
            <v>3100</v>
          </cell>
          <cell r="V168"/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3100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3100</v>
          </cell>
          <cell r="AG168">
            <v>6200</v>
          </cell>
          <cell r="AH168">
            <v>3100</v>
          </cell>
          <cell r="AI168">
            <v>12400</v>
          </cell>
          <cell r="AJ168">
            <v>9300</v>
          </cell>
          <cell r="AK168"/>
          <cell r="AL168">
            <v>34100</v>
          </cell>
        </row>
        <row r="169">
          <cell r="C169" t="str">
            <v>LJ63-16385A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/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/>
          <cell r="AL169">
            <v>0</v>
          </cell>
        </row>
        <row r="170">
          <cell r="C170" t="str">
            <v>LJ63-18679A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/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/>
          <cell r="AL170">
            <v>0</v>
          </cell>
        </row>
        <row r="171">
          <cell r="C171" t="str">
            <v>LJ63-16386A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/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/>
          <cell r="AL171">
            <v>0</v>
          </cell>
        </row>
        <row r="172">
          <cell r="C172" t="str">
            <v>Q130-003379</v>
          </cell>
          <cell r="D172">
            <v>20000</v>
          </cell>
          <cell r="E172"/>
          <cell r="F172"/>
          <cell r="G172"/>
          <cell r="H172"/>
          <cell r="I172"/>
          <cell r="J172"/>
          <cell r="K172">
            <v>20000</v>
          </cell>
          <cell r="L172"/>
          <cell r="M172">
            <v>40000</v>
          </cell>
          <cell r="N172"/>
          <cell r="O172"/>
          <cell r="P172"/>
          <cell r="Q172"/>
          <cell r="R172"/>
          <cell r="S172">
            <v>40000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/>
          <cell r="AB172"/>
          <cell r="AC172"/>
          <cell r="AD172"/>
          <cell r="AE172"/>
          <cell r="AF172"/>
          <cell r="AG172"/>
          <cell r="AH172"/>
          <cell r="AI172"/>
          <cell r="AJ172"/>
          <cell r="AK172"/>
          <cell r="AL172">
            <v>0</v>
          </cell>
        </row>
        <row r="173">
          <cell r="C173" t="str">
            <v>Q130-003378</v>
          </cell>
          <cell r="D173">
            <v>20000</v>
          </cell>
          <cell r="E173"/>
          <cell r="F173"/>
          <cell r="G173"/>
          <cell r="H173"/>
          <cell r="I173"/>
          <cell r="J173"/>
          <cell r="K173">
            <v>20000</v>
          </cell>
          <cell r="L173"/>
          <cell r="M173">
            <v>40000</v>
          </cell>
          <cell r="N173"/>
          <cell r="O173"/>
          <cell r="P173"/>
          <cell r="Q173"/>
          <cell r="R173"/>
          <cell r="S173">
            <v>40000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/>
          <cell r="AB173"/>
          <cell r="AC173"/>
          <cell r="AD173"/>
          <cell r="AE173"/>
          <cell r="AF173"/>
          <cell r="AG173"/>
          <cell r="AH173"/>
          <cell r="AI173"/>
          <cell r="AJ173"/>
          <cell r="AK173"/>
          <cell r="AL173">
            <v>0</v>
          </cell>
        </row>
        <row r="174">
          <cell r="C174" t="str">
            <v>Q310-678042</v>
          </cell>
          <cell r="D174"/>
          <cell r="E174"/>
          <cell r="F174"/>
          <cell r="G174"/>
          <cell r="H174"/>
          <cell r="I174"/>
          <cell r="J174"/>
          <cell r="K174"/>
          <cell r="L174"/>
          <cell r="M174"/>
          <cell r="N174"/>
          <cell r="O174"/>
          <cell r="P174"/>
          <cell r="Q174"/>
          <cell r="R174"/>
          <cell r="S174"/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/>
          <cell r="AB174"/>
          <cell r="AC174"/>
          <cell r="AD174"/>
          <cell r="AE174"/>
          <cell r="AF174"/>
          <cell r="AG174"/>
          <cell r="AH174"/>
          <cell r="AI174"/>
          <cell r="AJ174"/>
          <cell r="AK174"/>
          <cell r="AL174">
            <v>0</v>
          </cell>
        </row>
        <row r="175">
          <cell r="C175" t="str">
            <v>Q310-670869</v>
          </cell>
          <cell r="D175"/>
          <cell r="E175"/>
          <cell r="F175"/>
          <cell r="G175"/>
          <cell r="H175"/>
          <cell r="I175"/>
          <cell r="J175"/>
          <cell r="K175"/>
          <cell r="L175"/>
          <cell r="M175"/>
          <cell r="N175"/>
          <cell r="O175"/>
          <cell r="P175"/>
          <cell r="Q175"/>
          <cell r="R175"/>
          <cell r="S175"/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/>
          <cell r="AB175"/>
          <cell r="AC175"/>
          <cell r="AD175"/>
          <cell r="AE175"/>
          <cell r="AF175"/>
          <cell r="AG175"/>
          <cell r="AH175"/>
          <cell r="AI175"/>
          <cell r="AJ175"/>
          <cell r="AK175"/>
          <cell r="AL175">
            <v>0</v>
          </cell>
        </row>
        <row r="176">
          <cell r="C176" t="str">
            <v>Q310-505920</v>
          </cell>
          <cell r="D176"/>
          <cell r="E176"/>
          <cell r="F176"/>
          <cell r="G176"/>
          <cell r="H176"/>
          <cell r="I176"/>
          <cell r="J176"/>
          <cell r="K176"/>
          <cell r="L176"/>
          <cell r="M176"/>
          <cell r="N176"/>
          <cell r="O176"/>
          <cell r="P176"/>
          <cell r="Q176"/>
          <cell r="R176"/>
          <cell r="S176"/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/>
          <cell r="AB176"/>
          <cell r="AC176"/>
          <cell r="AD176"/>
          <cell r="AE176"/>
          <cell r="AF176"/>
          <cell r="AG176"/>
          <cell r="AH176"/>
          <cell r="AI176"/>
          <cell r="AJ176"/>
          <cell r="AK176"/>
          <cell r="AL176">
            <v>0</v>
          </cell>
        </row>
        <row r="177">
          <cell r="C177" t="str">
            <v>Q310-459215</v>
          </cell>
          <cell r="D177"/>
          <cell r="E177"/>
          <cell r="F177"/>
          <cell r="G177"/>
          <cell r="H177"/>
          <cell r="I177"/>
          <cell r="J177"/>
          <cell r="K177"/>
          <cell r="L177"/>
          <cell r="M177"/>
          <cell r="N177"/>
          <cell r="O177"/>
          <cell r="P177"/>
          <cell r="Q177"/>
          <cell r="R177"/>
          <cell r="S177"/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/>
          <cell r="AB177"/>
          <cell r="AC177"/>
          <cell r="AD177"/>
          <cell r="AE177"/>
          <cell r="AF177"/>
          <cell r="AG177"/>
          <cell r="AH177"/>
          <cell r="AI177"/>
          <cell r="AJ177"/>
          <cell r="AK177"/>
          <cell r="AL177">
            <v>0</v>
          </cell>
        </row>
        <row r="178">
          <cell r="C178" t="str">
            <v>Q310-459220</v>
          </cell>
          <cell r="D178"/>
          <cell r="E178"/>
          <cell r="F178"/>
          <cell r="G178"/>
          <cell r="H178"/>
          <cell r="I178"/>
          <cell r="J178"/>
          <cell r="K178"/>
          <cell r="L178"/>
          <cell r="M178"/>
          <cell r="N178"/>
          <cell r="O178"/>
          <cell r="P178"/>
          <cell r="Q178"/>
          <cell r="R178"/>
          <cell r="S178"/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/>
          <cell r="AB178"/>
          <cell r="AC178"/>
          <cell r="AD178"/>
          <cell r="AE178"/>
          <cell r="AF178"/>
          <cell r="AG178"/>
          <cell r="AH178"/>
          <cell r="AI178"/>
          <cell r="AJ178"/>
          <cell r="AK178"/>
          <cell r="AL178">
            <v>0</v>
          </cell>
        </row>
        <row r="179">
          <cell r="C179" t="str">
            <v>Q300-015415</v>
          </cell>
          <cell r="D179"/>
          <cell r="E179"/>
          <cell r="F179"/>
          <cell r="G179"/>
          <cell r="H179"/>
          <cell r="I179"/>
          <cell r="J179"/>
          <cell r="K179"/>
          <cell r="L179"/>
          <cell r="M179"/>
          <cell r="N179"/>
          <cell r="O179"/>
          <cell r="P179"/>
          <cell r="Q179"/>
          <cell r="R179"/>
          <cell r="S179"/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/>
          <cell r="AB179"/>
          <cell r="AC179"/>
          <cell r="AD179"/>
          <cell r="AE179"/>
          <cell r="AF179"/>
          <cell r="AG179"/>
          <cell r="AH179"/>
          <cell r="AI179"/>
          <cell r="AJ179"/>
          <cell r="AK179"/>
          <cell r="AL179">
            <v>0</v>
          </cell>
        </row>
        <row r="180">
          <cell r="C180" t="str">
            <v>Q300-016399</v>
          </cell>
          <cell r="D180">
            <v>10000</v>
          </cell>
          <cell r="E180">
            <v>10000</v>
          </cell>
          <cell r="F180">
            <v>10000</v>
          </cell>
          <cell r="G180">
            <v>10000</v>
          </cell>
          <cell r="H180">
            <v>7500</v>
          </cell>
          <cell r="I180">
            <v>0</v>
          </cell>
          <cell r="J180"/>
          <cell r="K180">
            <v>47500</v>
          </cell>
          <cell r="L180">
            <v>0</v>
          </cell>
          <cell r="M180">
            <v>10000</v>
          </cell>
          <cell r="N180">
            <v>10000</v>
          </cell>
          <cell r="O180">
            <v>10000</v>
          </cell>
          <cell r="P180">
            <v>5200</v>
          </cell>
          <cell r="Q180">
            <v>20000</v>
          </cell>
          <cell r="R180">
            <v>15000</v>
          </cell>
          <cell r="S180">
            <v>70200</v>
          </cell>
          <cell r="T180"/>
          <cell r="U180">
            <v>5900</v>
          </cell>
          <cell r="V180">
            <v>19000</v>
          </cell>
          <cell r="W180"/>
          <cell r="X180"/>
          <cell r="Y180"/>
          <cell r="Z180"/>
          <cell r="AA180">
            <v>24900</v>
          </cell>
          <cell r="AB180"/>
          <cell r="AC180"/>
          <cell r="AD180"/>
          <cell r="AE180"/>
          <cell r="AF180"/>
          <cell r="AG180"/>
          <cell r="AH180"/>
          <cell r="AI180"/>
          <cell r="AJ180"/>
          <cell r="AK180"/>
          <cell r="AL180">
            <v>0</v>
          </cell>
        </row>
        <row r="181">
          <cell r="C181" t="str">
            <v>Q300-015272</v>
          </cell>
          <cell r="D181">
            <v>16000</v>
          </cell>
          <cell r="E181">
            <v>14000</v>
          </cell>
          <cell r="F181">
            <v>12000</v>
          </cell>
          <cell r="G181">
            <v>12000</v>
          </cell>
          <cell r="H181">
            <v>0</v>
          </cell>
          <cell r="I181">
            <v>0</v>
          </cell>
          <cell r="J181"/>
          <cell r="K181">
            <v>54000</v>
          </cell>
          <cell r="L181">
            <v>0</v>
          </cell>
          <cell r="M181">
            <v>20000</v>
          </cell>
          <cell r="N181"/>
          <cell r="O181">
            <v>20000</v>
          </cell>
          <cell r="P181">
            <v>0</v>
          </cell>
          <cell r="Q181">
            <v>34000</v>
          </cell>
          <cell r="R181"/>
          <cell r="S181">
            <v>74000</v>
          </cell>
          <cell r="T181">
            <v>0</v>
          </cell>
          <cell r="U181">
            <v>14000</v>
          </cell>
          <cell r="V181">
            <v>16000</v>
          </cell>
          <cell r="W181">
            <v>6000</v>
          </cell>
          <cell r="X181">
            <v>12000</v>
          </cell>
          <cell r="Y181"/>
          <cell r="Z181"/>
          <cell r="AA181">
            <v>48000</v>
          </cell>
          <cell r="AB181"/>
          <cell r="AC181"/>
          <cell r="AD181"/>
          <cell r="AE181"/>
          <cell r="AF181"/>
          <cell r="AG181"/>
          <cell r="AH181"/>
          <cell r="AI181"/>
          <cell r="AJ181"/>
          <cell r="AK181"/>
          <cell r="AL181">
            <v>0</v>
          </cell>
        </row>
        <row r="182">
          <cell r="C182" t="str">
            <v>Q310-808896</v>
          </cell>
          <cell r="D182">
            <v>6000</v>
          </cell>
          <cell r="E182">
            <v>6000</v>
          </cell>
          <cell r="F182">
            <v>0</v>
          </cell>
          <cell r="G182">
            <v>0</v>
          </cell>
          <cell r="H182">
            <v>0</v>
          </cell>
          <cell r="I182"/>
          <cell r="J182"/>
          <cell r="K182">
            <v>12000</v>
          </cell>
          <cell r="L182">
            <v>0</v>
          </cell>
          <cell r="M182"/>
          <cell r="N182"/>
          <cell r="O182"/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/>
          <cell r="W182">
            <v>6000</v>
          </cell>
          <cell r="X182"/>
          <cell r="Y182"/>
          <cell r="Z182"/>
          <cell r="AA182">
            <v>6000</v>
          </cell>
          <cell r="AB182"/>
          <cell r="AC182"/>
          <cell r="AD182"/>
          <cell r="AE182"/>
          <cell r="AF182"/>
          <cell r="AG182"/>
          <cell r="AH182"/>
          <cell r="AI182"/>
          <cell r="AJ182"/>
          <cell r="AK182"/>
          <cell r="AL182">
            <v>0</v>
          </cell>
        </row>
        <row r="183">
          <cell r="C183" t="str">
            <v>Q300-016398</v>
          </cell>
          <cell r="D183">
            <v>20000</v>
          </cell>
          <cell r="E183">
            <v>20000</v>
          </cell>
          <cell r="F183">
            <v>10000</v>
          </cell>
          <cell r="G183">
            <v>10000</v>
          </cell>
          <cell r="H183">
            <v>20900</v>
          </cell>
          <cell r="I183">
            <v>0</v>
          </cell>
          <cell r="J183"/>
          <cell r="K183">
            <v>80900</v>
          </cell>
          <cell r="L183">
            <v>0</v>
          </cell>
          <cell r="M183"/>
          <cell r="N183"/>
          <cell r="O183">
            <v>10000</v>
          </cell>
          <cell r="P183">
            <v>17600</v>
          </cell>
          <cell r="Q183">
            <v>24000</v>
          </cell>
          <cell r="R183">
            <v>24000</v>
          </cell>
          <cell r="S183">
            <v>75600</v>
          </cell>
          <cell r="T183">
            <v>4100</v>
          </cell>
          <cell r="U183">
            <v>0</v>
          </cell>
          <cell r="V183">
            <v>9000</v>
          </cell>
          <cell r="W183">
            <v>0</v>
          </cell>
          <cell r="X183"/>
          <cell r="Y183"/>
          <cell r="Z183"/>
          <cell r="AA183">
            <v>13100</v>
          </cell>
          <cell r="AB183"/>
          <cell r="AC183"/>
          <cell r="AD183"/>
          <cell r="AE183"/>
          <cell r="AF183"/>
          <cell r="AG183"/>
          <cell r="AH183"/>
          <cell r="AI183"/>
          <cell r="AJ183"/>
          <cell r="AK183"/>
          <cell r="AL183">
            <v>0</v>
          </cell>
        </row>
        <row r="184">
          <cell r="C184" t="str">
            <v>Q300-016186</v>
          </cell>
          <cell r="D184">
            <v>24000</v>
          </cell>
          <cell r="E184">
            <v>24000</v>
          </cell>
          <cell r="F184">
            <v>0</v>
          </cell>
          <cell r="G184">
            <v>0</v>
          </cell>
          <cell r="H184">
            <v>21000</v>
          </cell>
          <cell r="I184">
            <v>0</v>
          </cell>
          <cell r="J184"/>
          <cell r="K184">
            <v>69000</v>
          </cell>
          <cell r="L184">
            <v>0</v>
          </cell>
          <cell r="M184">
            <v>21000</v>
          </cell>
          <cell r="N184"/>
          <cell r="O184">
            <v>21000</v>
          </cell>
          <cell r="P184">
            <v>21000</v>
          </cell>
          <cell r="Q184">
            <v>48000</v>
          </cell>
          <cell r="R184">
            <v>22400</v>
          </cell>
          <cell r="S184">
            <v>133400</v>
          </cell>
          <cell r="T184"/>
          <cell r="U184">
            <v>15000</v>
          </cell>
          <cell r="V184"/>
          <cell r="W184"/>
          <cell r="X184"/>
          <cell r="Y184"/>
          <cell r="Z184"/>
          <cell r="AA184">
            <v>15000</v>
          </cell>
          <cell r="AB184"/>
          <cell r="AC184"/>
          <cell r="AD184"/>
          <cell r="AE184"/>
          <cell r="AF184"/>
          <cell r="AG184"/>
          <cell r="AH184"/>
          <cell r="AI184"/>
          <cell r="AJ184"/>
          <cell r="AK184"/>
          <cell r="AL184">
            <v>0</v>
          </cell>
        </row>
        <row r="185">
          <cell r="C185" t="str">
            <v>Q130-003296</v>
          </cell>
          <cell r="D185"/>
          <cell r="E185"/>
          <cell r="F185"/>
          <cell r="G185"/>
          <cell r="H185"/>
          <cell r="I185"/>
          <cell r="J185"/>
          <cell r="K185"/>
          <cell r="L185"/>
          <cell r="M185"/>
          <cell r="N185"/>
          <cell r="O185"/>
          <cell r="P185"/>
          <cell r="Q185"/>
          <cell r="R185"/>
          <cell r="S185"/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/>
          <cell r="AB185"/>
          <cell r="AC185"/>
          <cell r="AD185"/>
          <cell r="AE185"/>
          <cell r="AF185"/>
          <cell r="AG185"/>
          <cell r="AH185"/>
          <cell r="AI185"/>
          <cell r="AJ185"/>
          <cell r="AK185"/>
          <cell r="AL185">
            <v>0</v>
          </cell>
        </row>
        <row r="186">
          <cell r="C186" t="str">
            <v>Q470-008557</v>
          </cell>
          <cell r="D186"/>
          <cell r="E186"/>
          <cell r="F186"/>
          <cell r="G186"/>
          <cell r="H186"/>
          <cell r="I186"/>
          <cell r="J186"/>
          <cell r="K186"/>
          <cell r="L186"/>
          <cell r="M186"/>
          <cell r="N186"/>
          <cell r="O186"/>
          <cell r="P186"/>
          <cell r="Q186"/>
          <cell r="R186"/>
          <cell r="S186"/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/>
          <cell r="AB186"/>
          <cell r="AC186"/>
          <cell r="AD186"/>
          <cell r="AE186"/>
          <cell r="AF186"/>
          <cell r="AG186"/>
          <cell r="AH186"/>
          <cell r="AI186"/>
          <cell r="AJ186"/>
          <cell r="AK186"/>
          <cell r="AL186">
            <v>0</v>
          </cell>
        </row>
        <row r="187">
          <cell r="C187" t="str">
            <v>Q470-008546</v>
          </cell>
          <cell r="D187"/>
          <cell r="E187"/>
          <cell r="F187"/>
          <cell r="G187"/>
          <cell r="H187"/>
          <cell r="I187"/>
          <cell r="J187"/>
          <cell r="K187"/>
          <cell r="L187"/>
          <cell r="M187"/>
          <cell r="N187"/>
          <cell r="O187"/>
          <cell r="P187"/>
          <cell r="Q187"/>
          <cell r="R187"/>
          <cell r="S187"/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/>
          <cell r="AB187"/>
          <cell r="AC187"/>
          <cell r="AD187"/>
          <cell r="AE187"/>
          <cell r="AF187"/>
          <cell r="AG187"/>
          <cell r="AH187"/>
          <cell r="AI187"/>
          <cell r="AJ187"/>
          <cell r="AK187"/>
          <cell r="AL187">
            <v>0</v>
          </cell>
        </row>
        <row r="188">
          <cell r="C188" t="str">
            <v>Q470-008547</v>
          </cell>
          <cell r="D188"/>
          <cell r="E188"/>
          <cell r="F188"/>
          <cell r="G188"/>
          <cell r="H188"/>
          <cell r="I188"/>
          <cell r="J188"/>
          <cell r="K188"/>
          <cell r="L188"/>
          <cell r="M188"/>
          <cell r="N188"/>
          <cell r="O188"/>
          <cell r="P188"/>
          <cell r="Q188"/>
          <cell r="R188"/>
          <cell r="S188"/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/>
          <cell r="AB188"/>
          <cell r="AC188"/>
          <cell r="AD188"/>
          <cell r="AE188"/>
          <cell r="AF188"/>
          <cell r="AG188"/>
          <cell r="AH188"/>
          <cell r="AI188"/>
          <cell r="AJ188"/>
          <cell r="AK188"/>
          <cell r="AL188">
            <v>0</v>
          </cell>
        </row>
        <row r="189">
          <cell r="C189" t="str">
            <v>Q470-008548</v>
          </cell>
          <cell r="D189"/>
          <cell r="E189"/>
          <cell r="F189"/>
          <cell r="G189"/>
          <cell r="H189"/>
          <cell r="I189"/>
          <cell r="J189"/>
          <cell r="K189"/>
          <cell r="L189"/>
          <cell r="M189"/>
          <cell r="N189"/>
          <cell r="O189"/>
          <cell r="P189"/>
          <cell r="Q189"/>
          <cell r="R189"/>
          <cell r="S189"/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/>
          <cell r="AB189"/>
          <cell r="AC189"/>
          <cell r="AD189"/>
          <cell r="AE189"/>
          <cell r="AF189"/>
          <cell r="AG189"/>
          <cell r="AH189"/>
          <cell r="AI189"/>
          <cell r="AJ189"/>
          <cell r="AK189"/>
          <cell r="AL189">
            <v>0</v>
          </cell>
        </row>
        <row r="190">
          <cell r="C190" t="str">
            <v>Q470-008666</v>
          </cell>
          <cell r="D190"/>
          <cell r="E190"/>
          <cell r="F190"/>
          <cell r="G190"/>
          <cell r="H190"/>
          <cell r="I190"/>
          <cell r="J190"/>
          <cell r="K190"/>
          <cell r="L190"/>
          <cell r="M190"/>
          <cell r="N190"/>
          <cell r="O190"/>
          <cell r="P190"/>
          <cell r="Q190"/>
          <cell r="R190"/>
          <cell r="S190"/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/>
          <cell r="AB190"/>
          <cell r="AC190"/>
          <cell r="AD190"/>
          <cell r="AE190"/>
          <cell r="AF190"/>
          <cell r="AG190"/>
          <cell r="AH190"/>
          <cell r="AI190"/>
          <cell r="AJ190"/>
          <cell r="AK190"/>
          <cell r="AL190">
            <v>0</v>
          </cell>
        </row>
        <row r="191">
          <cell r="C191" t="str">
            <v>Q470-008667</v>
          </cell>
          <cell r="D191"/>
          <cell r="E191"/>
          <cell r="F191"/>
          <cell r="G191"/>
          <cell r="H191"/>
          <cell r="I191"/>
          <cell r="J191"/>
          <cell r="K191"/>
          <cell r="L191"/>
          <cell r="M191"/>
          <cell r="N191"/>
          <cell r="O191"/>
          <cell r="P191"/>
          <cell r="Q191"/>
          <cell r="R191"/>
          <cell r="S191"/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/>
          <cell r="AB191"/>
          <cell r="AC191"/>
          <cell r="AD191"/>
          <cell r="AE191"/>
          <cell r="AF191"/>
          <cell r="AG191"/>
          <cell r="AH191"/>
          <cell r="AI191"/>
          <cell r="AJ191"/>
          <cell r="AK191"/>
          <cell r="AL191">
            <v>0</v>
          </cell>
        </row>
        <row r="192">
          <cell r="C192" t="str">
            <v>SSDT1</v>
          </cell>
          <cell r="D192"/>
          <cell r="E192"/>
          <cell r="F192"/>
          <cell r="G192"/>
          <cell r="H192"/>
          <cell r="I192"/>
          <cell r="J192"/>
          <cell r="K192"/>
          <cell r="L192"/>
          <cell r="M192"/>
          <cell r="N192"/>
          <cell r="O192"/>
          <cell r="P192"/>
          <cell r="Q192">
            <v>10000</v>
          </cell>
          <cell r="R192"/>
          <cell r="S192">
            <v>10000</v>
          </cell>
          <cell r="T192"/>
          <cell r="U192"/>
          <cell r="V192"/>
          <cell r="W192"/>
          <cell r="X192"/>
          <cell r="Y192">
            <v>10800</v>
          </cell>
          <cell r="Z192"/>
          <cell r="AA192">
            <v>10800</v>
          </cell>
          <cell r="AB192"/>
          <cell r="AC192"/>
          <cell r="AD192"/>
          <cell r="AE192"/>
          <cell r="AF192"/>
          <cell r="AG192"/>
          <cell r="AH192"/>
          <cell r="AI192"/>
          <cell r="AJ192"/>
          <cell r="AK192"/>
          <cell r="AL192">
            <v>0</v>
          </cell>
        </row>
        <row r="193">
          <cell r="C193" t="str">
            <v>CSDT1</v>
          </cell>
          <cell r="D193"/>
          <cell r="E193"/>
          <cell r="F193"/>
          <cell r="G193"/>
          <cell r="H193"/>
          <cell r="I193"/>
          <cell r="J193"/>
          <cell r="K193"/>
          <cell r="L193"/>
          <cell r="M193"/>
          <cell r="N193"/>
          <cell r="O193"/>
          <cell r="P193"/>
          <cell r="Q193">
            <v>10000</v>
          </cell>
          <cell r="R193"/>
          <cell r="S193">
            <v>10000</v>
          </cell>
          <cell r="T193"/>
          <cell r="U193"/>
          <cell r="V193"/>
          <cell r="W193"/>
          <cell r="X193"/>
          <cell r="Y193">
            <v>10700</v>
          </cell>
          <cell r="Z193"/>
          <cell r="AA193">
            <v>10700</v>
          </cell>
          <cell r="AB193"/>
          <cell r="AC193"/>
          <cell r="AD193"/>
          <cell r="AE193"/>
          <cell r="AF193"/>
          <cell r="AG193"/>
          <cell r="AH193"/>
          <cell r="AI193"/>
          <cell r="AJ193"/>
          <cell r="AK193"/>
          <cell r="AL193">
            <v>0</v>
          </cell>
        </row>
        <row r="194">
          <cell r="C194" t="str">
            <v>5210000174-SSDT1</v>
          </cell>
          <cell r="D194"/>
          <cell r="E194"/>
          <cell r="F194"/>
          <cell r="G194"/>
          <cell r="H194"/>
          <cell r="I194"/>
          <cell r="J194"/>
          <cell r="K194"/>
          <cell r="L194"/>
          <cell r="M194"/>
          <cell r="N194"/>
          <cell r="O194"/>
          <cell r="P194"/>
          <cell r="Q194"/>
          <cell r="R194">
            <v>3400</v>
          </cell>
          <cell r="S194">
            <v>3400</v>
          </cell>
          <cell r="T194">
            <v>0</v>
          </cell>
          <cell r="U194">
            <v>0</v>
          </cell>
          <cell r="V194"/>
          <cell r="W194"/>
          <cell r="X194">
            <v>0</v>
          </cell>
          <cell r="Y194">
            <v>0</v>
          </cell>
          <cell r="Z194">
            <v>0</v>
          </cell>
          <cell r="AA194"/>
          <cell r="AB194"/>
          <cell r="AC194"/>
          <cell r="AD194">
            <v>3000</v>
          </cell>
          <cell r="AE194"/>
          <cell r="AF194"/>
          <cell r="AG194"/>
          <cell r="AH194"/>
          <cell r="AI194"/>
          <cell r="AJ194"/>
          <cell r="AK194"/>
          <cell r="AL194">
            <v>3000</v>
          </cell>
        </row>
        <row r="195">
          <cell r="C195" t="str">
            <v>5210000173-CSDT1</v>
          </cell>
          <cell r="D195"/>
          <cell r="E195"/>
          <cell r="F195"/>
          <cell r="G195"/>
          <cell r="H195"/>
          <cell r="I195"/>
          <cell r="J195"/>
          <cell r="K195"/>
          <cell r="L195"/>
          <cell r="M195"/>
          <cell r="N195"/>
          <cell r="O195"/>
          <cell r="P195"/>
          <cell r="Q195"/>
          <cell r="R195">
            <v>5800</v>
          </cell>
          <cell r="S195">
            <v>5800</v>
          </cell>
          <cell r="T195">
            <v>0</v>
          </cell>
          <cell r="U195">
            <v>0</v>
          </cell>
          <cell r="V195"/>
          <cell r="W195"/>
          <cell r="X195">
            <v>0</v>
          </cell>
          <cell r="Y195">
            <v>0</v>
          </cell>
          <cell r="Z195">
            <v>0</v>
          </cell>
          <cell r="AA195"/>
          <cell r="AB195"/>
          <cell r="AC195"/>
          <cell r="AD195">
            <v>4000</v>
          </cell>
          <cell r="AE195"/>
          <cell r="AF195"/>
          <cell r="AG195"/>
          <cell r="AH195"/>
          <cell r="AI195"/>
          <cell r="AJ195"/>
          <cell r="AK195"/>
          <cell r="AL195">
            <v>4000</v>
          </cell>
        </row>
        <row r="196">
          <cell r="C196" t="str">
            <v>5210000223-CSDT1</v>
          </cell>
          <cell r="D196"/>
          <cell r="E196"/>
          <cell r="F196"/>
          <cell r="G196"/>
          <cell r="H196">
            <v>10383</v>
          </cell>
          <cell r="I196">
            <v>20000</v>
          </cell>
          <cell r="J196">
            <v>10000</v>
          </cell>
          <cell r="K196">
            <v>40383</v>
          </cell>
          <cell r="L196">
            <v>0</v>
          </cell>
          <cell r="M196"/>
          <cell r="N196"/>
          <cell r="O196">
            <v>20000</v>
          </cell>
          <cell r="P196">
            <v>10000</v>
          </cell>
          <cell r="Q196">
            <v>0</v>
          </cell>
          <cell r="R196"/>
          <cell r="S196">
            <v>30000</v>
          </cell>
          <cell r="T196">
            <v>9800</v>
          </cell>
          <cell r="U196">
            <v>0</v>
          </cell>
          <cell r="V196">
            <v>4700</v>
          </cell>
          <cell r="W196">
            <v>9900</v>
          </cell>
          <cell r="X196">
            <v>24000</v>
          </cell>
          <cell r="Y196">
            <v>9400</v>
          </cell>
          <cell r="Z196">
            <v>20000</v>
          </cell>
          <cell r="AA196">
            <v>77800</v>
          </cell>
          <cell r="AB196">
            <v>42500</v>
          </cell>
          <cell r="AC196">
            <v>30000</v>
          </cell>
          <cell r="AD196">
            <v>30000</v>
          </cell>
          <cell r="AE196">
            <v>30000</v>
          </cell>
          <cell r="AF196"/>
          <cell r="AG196"/>
          <cell r="AH196"/>
          <cell r="AI196">
            <v>132500</v>
          </cell>
          <cell r="AJ196">
            <v>70000</v>
          </cell>
          <cell r="AK196"/>
          <cell r="AL196">
            <v>292500</v>
          </cell>
        </row>
        <row r="197">
          <cell r="C197">
            <v>5210000263</v>
          </cell>
          <cell r="D197"/>
          <cell r="E197"/>
          <cell r="F197"/>
          <cell r="G197">
            <v>20000</v>
          </cell>
          <cell r="H197">
            <v>40000</v>
          </cell>
          <cell r="I197">
            <v>11459</v>
          </cell>
          <cell r="J197">
            <v>0</v>
          </cell>
          <cell r="K197">
            <v>71459</v>
          </cell>
          <cell r="L197">
            <v>0</v>
          </cell>
          <cell r="M197"/>
          <cell r="N197"/>
          <cell r="O197"/>
          <cell r="P197">
            <v>50000</v>
          </cell>
          <cell r="Q197"/>
          <cell r="R197"/>
          <cell r="S197">
            <v>50000</v>
          </cell>
          <cell r="T197">
            <v>40000</v>
          </cell>
          <cell r="U197">
            <v>0</v>
          </cell>
          <cell r="V197">
            <v>28200</v>
          </cell>
          <cell r="W197">
            <v>19900</v>
          </cell>
          <cell r="X197">
            <v>32700</v>
          </cell>
          <cell r="Y197">
            <v>31200</v>
          </cell>
          <cell r="Z197">
            <v>30000</v>
          </cell>
          <cell r="AA197">
            <v>182000</v>
          </cell>
          <cell r="AB197">
            <v>18400</v>
          </cell>
          <cell r="AC197">
            <v>60000</v>
          </cell>
          <cell r="AD197">
            <v>40000</v>
          </cell>
          <cell r="AE197">
            <v>40000</v>
          </cell>
          <cell r="AF197">
            <v>40000</v>
          </cell>
          <cell r="AG197">
            <v>40000</v>
          </cell>
          <cell r="AH197">
            <v>40000</v>
          </cell>
          <cell r="AI197">
            <v>278400</v>
          </cell>
          <cell r="AJ197">
            <v>70000</v>
          </cell>
          <cell r="AK197">
            <v>70000</v>
          </cell>
          <cell r="AL197">
            <v>678400</v>
          </cell>
        </row>
        <row r="198">
          <cell r="C198" t="str">
            <v>MA111218029</v>
          </cell>
          <cell r="D198"/>
          <cell r="E198"/>
          <cell r="F198"/>
          <cell r="G198"/>
          <cell r="H198"/>
          <cell r="I198"/>
          <cell r="J198"/>
          <cell r="K198"/>
          <cell r="L198"/>
          <cell r="M198"/>
          <cell r="N198"/>
          <cell r="O198"/>
          <cell r="P198"/>
          <cell r="Q198"/>
          <cell r="R198"/>
          <cell r="S198"/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/>
          <cell r="AB198"/>
          <cell r="AC198"/>
          <cell r="AD198"/>
          <cell r="AE198"/>
          <cell r="AF198"/>
          <cell r="AG198"/>
          <cell r="AH198"/>
          <cell r="AI198"/>
          <cell r="AJ198"/>
          <cell r="AK198"/>
          <cell r="AL198">
            <v>0</v>
          </cell>
        </row>
        <row r="199">
          <cell r="C199" t="str">
            <v>Q310-690815</v>
          </cell>
          <cell r="D199"/>
          <cell r="E199"/>
          <cell r="F199"/>
          <cell r="G199"/>
          <cell r="H199"/>
          <cell r="I199"/>
          <cell r="J199"/>
          <cell r="K199"/>
          <cell r="L199"/>
          <cell r="M199"/>
          <cell r="N199"/>
          <cell r="O199"/>
          <cell r="P199"/>
          <cell r="Q199"/>
          <cell r="R199"/>
          <cell r="S199"/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/>
          <cell r="AB199"/>
          <cell r="AC199"/>
          <cell r="AD199"/>
          <cell r="AE199"/>
          <cell r="AF199"/>
          <cell r="AG199"/>
          <cell r="AH199"/>
          <cell r="AI199"/>
          <cell r="AJ199"/>
          <cell r="AK199"/>
          <cell r="AL199">
            <v>0</v>
          </cell>
        </row>
        <row r="200">
          <cell r="C200" t="str">
            <v>Q310-690732</v>
          </cell>
          <cell r="D200"/>
          <cell r="E200"/>
          <cell r="F200"/>
          <cell r="G200"/>
          <cell r="H200"/>
          <cell r="I200"/>
          <cell r="J200"/>
          <cell r="K200"/>
          <cell r="L200"/>
          <cell r="M200"/>
          <cell r="N200"/>
          <cell r="O200"/>
          <cell r="P200"/>
          <cell r="Q200"/>
          <cell r="R200"/>
          <cell r="S200"/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/>
          <cell r="AB200"/>
          <cell r="AC200"/>
          <cell r="AD200"/>
          <cell r="AE200"/>
          <cell r="AF200"/>
          <cell r="AG200"/>
          <cell r="AH200"/>
          <cell r="AI200"/>
          <cell r="AJ200"/>
          <cell r="AK200"/>
          <cell r="AL200">
            <v>0</v>
          </cell>
        </row>
        <row r="201">
          <cell r="C201" t="str">
            <v>Q310-712671</v>
          </cell>
          <cell r="D201"/>
          <cell r="E201"/>
          <cell r="F201"/>
          <cell r="G201"/>
          <cell r="H201"/>
          <cell r="I201"/>
          <cell r="J201"/>
          <cell r="K201"/>
          <cell r="L201"/>
          <cell r="M201"/>
          <cell r="N201"/>
          <cell r="O201"/>
          <cell r="P201"/>
          <cell r="Q201"/>
          <cell r="R201"/>
          <cell r="S201"/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/>
          <cell r="AB201"/>
          <cell r="AC201"/>
          <cell r="AD201"/>
          <cell r="AE201"/>
          <cell r="AF201"/>
          <cell r="AG201"/>
          <cell r="AH201"/>
          <cell r="AI201"/>
          <cell r="AJ201"/>
          <cell r="AK201"/>
          <cell r="AL201">
            <v>0</v>
          </cell>
        </row>
        <row r="202">
          <cell r="C202" t="str">
            <v>GH02-20237A</v>
          </cell>
          <cell r="D202"/>
          <cell r="E202"/>
          <cell r="F202"/>
          <cell r="G202"/>
          <cell r="H202"/>
          <cell r="I202">
            <v>15000</v>
          </cell>
          <cell r="J202">
            <v>15000</v>
          </cell>
          <cell r="K202">
            <v>15000</v>
          </cell>
          <cell r="L202">
            <v>15000</v>
          </cell>
          <cell r="M202">
            <v>10000</v>
          </cell>
          <cell r="N202"/>
          <cell r="O202">
            <v>15000</v>
          </cell>
          <cell r="P202">
            <v>15000</v>
          </cell>
          <cell r="Q202">
            <v>15000</v>
          </cell>
          <cell r="R202">
            <v>0</v>
          </cell>
          <cell r="S202">
            <v>70000</v>
          </cell>
          <cell r="T202">
            <v>15000</v>
          </cell>
          <cell r="U202">
            <v>15000</v>
          </cell>
          <cell r="V202">
            <v>15000</v>
          </cell>
          <cell r="W202">
            <v>15000</v>
          </cell>
          <cell r="X202">
            <v>15000</v>
          </cell>
          <cell r="Y202"/>
          <cell r="Z202"/>
          <cell r="AA202">
            <v>75000</v>
          </cell>
          <cell r="AB202">
            <v>15000</v>
          </cell>
          <cell r="AC202">
            <v>15000</v>
          </cell>
          <cell r="AD202">
            <v>15000</v>
          </cell>
          <cell r="AE202">
            <v>15000</v>
          </cell>
          <cell r="AF202">
            <v>15000</v>
          </cell>
          <cell r="AG202"/>
          <cell r="AH202"/>
          <cell r="AI202">
            <v>75000</v>
          </cell>
          <cell r="AJ202">
            <v>60000</v>
          </cell>
          <cell r="AK202"/>
          <cell r="AL202">
            <v>195000</v>
          </cell>
        </row>
        <row r="203">
          <cell r="C203" t="str">
            <v>GH81-19483A
(SS20-00055A)</v>
          </cell>
          <cell r="D203"/>
          <cell r="E203"/>
          <cell r="F203"/>
          <cell r="G203"/>
          <cell r="H203"/>
          <cell r="I203"/>
          <cell r="J203">
            <v>0</v>
          </cell>
          <cell r="K203">
            <v>0</v>
          </cell>
          <cell r="L203"/>
          <cell r="M203"/>
          <cell r="N203"/>
          <cell r="O203"/>
          <cell r="P203"/>
          <cell r="Q203">
            <v>15000</v>
          </cell>
          <cell r="R203"/>
          <cell r="S203">
            <v>15000</v>
          </cell>
          <cell r="T203"/>
          <cell r="U203"/>
          <cell r="V203"/>
          <cell r="W203"/>
          <cell r="X203"/>
          <cell r="Y203"/>
          <cell r="Z203"/>
          <cell r="AA203">
            <v>0</v>
          </cell>
          <cell r="AB203"/>
          <cell r="AC203"/>
          <cell r="AD203"/>
          <cell r="AE203"/>
          <cell r="AF203">
            <v>14000</v>
          </cell>
          <cell r="AG203"/>
          <cell r="AH203"/>
          <cell r="AI203">
            <v>14000</v>
          </cell>
          <cell r="AJ203"/>
          <cell r="AK203"/>
          <cell r="AL203">
            <v>28000</v>
          </cell>
        </row>
        <row r="204">
          <cell r="C204" t="str">
            <v>GH02-20580A</v>
          </cell>
          <cell r="D204"/>
          <cell r="E204"/>
          <cell r="F204"/>
          <cell r="G204"/>
          <cell r="H204"/>
          <cell r="I204"/>
          <cell r="J204"/>
          <cell r="K204">
            <v>0</v>
          </cell>
          <cell r="L204">
            <v>3500</v>
          </cell>
          <cell r="M204"/>
          <cell r="N204"/>
          <cell r="O204"/>
          <cell r="P204">
            <v>15000</v>
          </cell>
          <cell r="Q204"/>
          <cell r="R204"/>
          <cell r="S204">
            <v>18500</v>
          </cell>
          <cell r="T204"/>
          <cell r="U204">
            <v>15000</v>
          </cell>
          <cell r="V204">
            <v>15000</v>
          </cell>
          <cell r="W204">
            <v>15000</v>
          </cell>
          <cell r="X204">
            <v>15000</v>
          </cell>
          <cell r="Y204"/>
          <cell r="Z204"/>
          <cell r="AA204">
            <v>60000</v>
          </cell>
          <cell r="AB204">
            <v>15000</v>
          </cell>
          <cell r="AC204">
            <v>15000</v>
          </cell>
          <cell r="AD204">
            <v>15000</v>
          </cell>
          <cell r="AE204">
            <v>10000</v>
          </cell>
          <cell r="AF204">
            <v>10000</v>
          </cell>
          <cell r="AG204"/>
          <cell r="AH204"/>
          <cell r="AI204">
            <v>65000</v>
          </cell>
          <cell r="AJ204">
            <v>60000</v>
          </cell>
          <cell r="AK204"/>
          <cell r="AL204">
            <v>175000</v>
          </cell>
        </row>
        <row r="205">
          <cell r="C205" t="str">
            <v>GH02-21206A</v>
          </cell>
          <cell r="D205">
            <v>75000</v>
          </cell>
          <cell r="E205">
            <v>75000</v>
          </cell>
          <cell r="F205">
            <v>75000</v>
          </cell>
          <cell r="G205">
            <v>75000</v>
          </cell>
          <cell r="H205"/>
          <cell r="I205">
            <v>40000</v>
          </cell>
          <cell r="J205"/>
          <cell r="K205">
            <v>340000</v>
          </cell>
          <cell r="L205">
            <v>40000</v>
          </cell>
          <cell r="M205">
            <v>40000</v>
          </cell>
          <cell r="N205">
            <v>0</v>
          </cell>
          <cell r="O205">
            <v>40000</v>
          </cell>
          <cell r="P205">
            <v>40000</v>
          </cell>
          <cell r="Q205">
            <v>0</v>
          </cell>
          <cell r="R205">
            <v>0</v>
          </cell>
          <cell r="S205">
            <v>160000</v>
          </cell>
          <cell r="T205">
            <v>30000</v>
          </cell>
          <cell r="U205">
            <v>30000</v>
          </cell>
          <cell r="V205">
            <v>30000</v>
          </cell>
          <cell r="W205">
            <v>30000</v>
          </cell>
          <cell r="X205">
            <v>30000</v>
          </cell>
          <cell r="Y205"/>
          <cell r="Z205"/>
          <cell r="AA205">
            <v>150000</v>
          </cell>
          <cell r="AB205"/>
          <cell r="AC205"/>
          <cell r="AD205"/>
          <cell r="AE205"/>
          <cell r="AF205"/>
          <cell r="AG205"/>
          <cell r="AH205"/>
          <cell r="AI205">
            <v>0</v>
          </cell>
          <cell r="AJ205"/>
          <cell r="AK205"/>
          <cell r="AL205">
            <v>0</v>
          </cell>
        </row>
        <row r="206">
          <cell r="C206" t="str">
            <v>GH63-18993A</v>
          </cell>
          <cell r="D206"/>
          <cell r="E206"/>
          <cell r="F206">
            <v>50000</v>
          </cell>
          <cell r="G206">
            <v>50000</v>
          </cell>
          <cell r="H206"/>
          <cell r="I206">
            <v>165000</v>
          </cell>
          <cell r="J206"/>
          <cell r="K206">
            <v>265000</v>
          </cell>
          <cell r="L206">
            <v>180000</v>
          </cell>
          <cell r="M206">
            <v>360000</v>
          </cell>
          <cell r="N206">
            <v>0</v>
          </cell>
          <cell r="O206">
            <v>90000</v>
          </cell>
          <cell r="P206">
            <v>90000</v>
          </cell>
          <cell r="Q206">
            <v>73000</v>
          </cell>
          <cell r="R206">
            <v>0</v>
          </cell>
          <cell r="S206">
            <v>793000</v>
          </cell>
          <cell r="T206">
            <v>103000</v>
          </cell>
          <cell r="U206">
            <v>103000</v>
          </cell>
          <cell r="V206">
            <v>103000</v>
          </cell>
          <cell r="W206">
            <v>111000</v>
          </cell>
          <cell r="X206">
            <v>111000</v>
          </cell>
          <cell r="Y206"/>
          <cell r="Z206"/>
          <cell r="AA206">
            <v>531000</v>
          </cell>
          <cell r="AB206">
            <v>81000</v>
          </cell>
          <cell r="AC206">
            <v>74000</v>
          </cell>
          <cell r="AD206">
            <v>74000</v>
          </cell>
          <cell r="AE206">
            <v>80000</v>
          </cell>
          <cell r="AF206">
            <v>80000</v>
          </cell>
          <cell r="AG206">
            <v>80000</v>
          </cell>
          <cell r="AH206"/>
          <cell r="AI206">
            <v>469000</v>
          </cell>
          <cell r="AJ206">
            <v>719408</v>
          </cell>
          <cell r="AK206"/>
          <cell r="AL206">
            <v>1576408</v>
          </cell>
        </row>
        <row r="207">
          <cell r="C207" t="str">
            <v>GH81-18116A</v>
          </cell>
          <cell r="D207"/>
          <cell r="E207"/>
          <cell r="F207"/>
          <cell r="G207"/>
          <cell r="H207"/>
          <cell r="I207"/>
          <cell r="J207"/>
          <cell r="K207"/>
          <cell r="L207"/>
          <cell r="M207"/>
          <cell r="N207"/>
          <cell r="O207"/>
          <cell r="P207"/>
          <cell r="Q207"/>
          <cell r="R207"/>
          <cell r="S207"/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/>
          <cell r="AB207"/>
          <cell r="AC207"/>
          <cell r="AD207"/>
          <cell r="AE207"/>
          <cell r="AF207"/>
          <cell r="AG207"/>
          <cell r="AH207"/>
          <cell r="AI207"/>
          <cell r="AJ207"/>
          <cell r="AK207"/>
          <cell r="AL207">
            <v>0</v>
          </cell>
        </row>
        <row r="208">
          <cell r="C208" t="str">
            <v>GH81-15950A
(LJ63-16465A)</v>
          </cell>
          <cell r="D208"/>
          <cell r="E208"/>
          <cell r="F208"/>
          <cell r="G208">
            <v>1000</v>
          </cell>
          <cell r="H208"/>
          <cell r="I208"/>
          <cell r="J208"/>
          <cell r="K208"/>
          <cell r="L208"/>
          <cell r="M208"/>
          <cell r="N208"/>
          <cell r="O208"/>
          <cell r="P208"/>
          <cell r="Q208"/>
          <cell r="R208"/>
          <cell r="S208"/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/>
          <cell r="AB208"/>
          <cell r="AC208"/>
          <cell r="AD208"/>
          <cell r="AE208"/>
          <cell r="AF208"/>
          <cell r="AG208"/>
          <cell r="AH208"/>
          <cell r="AI208"/>
          <cell r="AJ208"/>
          <cell r="AK208"/>
          <cell r="AL208">
            <v>0</v>
          </cell>
        </row>
        <row r="209">
          <cell r="C209" t="str">
            <v>GH81-17036A
(LJ63-17451A)</v>
          </cell>
          <cell r="D209"/>
          <cell r="E209"/>
          <cell r="F209"/>
          <cell r="G209">
            <v>1000</v>
          </cell>
          <cell r="H209"/>
          <cell r="I209"/>
          <cell r="J209"/>
          <cell r="K209"/>
          <cell r="L209"/>
          <cell r="M209"/>
          <cell r="N209"/>
          <cell r="O209"/>
          <cell r="P209"/>
          <cell r="Q209"/>
          <cell r="R209"/>
          <cell r="S209"/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/>
          <cell r="AB209"/>
          <cell r="AC209"/>
          <cell r="AD209"/>
          <cell r="AE209"/>
          <cell r="AF209"/>
          <cell r="AG209"/>
          <cell r="AH209"/>
          <cell r="AI209"/>
          <cell r="AJ209"/>
          <cell r="AK209"/>
          <cell r="AL209">
            <v>0</v>
          </cell>
        </row>
        <row r="210">
          <cell r="C210" t="str">
            <v>GH81-17037A
(LJ63-17830A)</v>
          </cell>
          <cell r="D210"/>
          <cell r="E210"/>
          <cell r="F210"/>
          <cell r="G210">
            <v>5000</v>
          </cell>
          <cell r="H210"/>
          <cell r="I210"/>
          <cell r="J210"/>
          <cell r="K210"/>
          <cell r="L210"/>
          <cell r="M210"/>
          <cell r="N210"/>
          <cell r="O210"/>
          <cell r="P210"/>
          <cell r="Q210">
            <v>0</v>
          </cell>
          <cell r="R210"/>
          <cell r="S210"/>
          <cell r="T210">
            <v>0</v>
          </cell>
          <cell r="U210">
            <v>0</v>
          </cell>
          <cell r="V210">
            <v>10500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10500</v>
          </cell>
          <cell r="AB210"/>
          <cell r="AC210"/>
          <cell r="AD210"/>
          <cell r="AE210"/>
          <cell r="AF210"/>
          <cell r="AG210"/>
          <cell r="AH210"/>
          <cell r="AI210"/>
          <cell r="AJ210"/>
          <cell r="AK210"/>
          <cell r="AL210">
            <v>0</v>
          </cell>
        </row>
        <row r="211">
          <cell r="C211" t="str">
            <v>GH81-17040A
(LJ63-17347A)</v>
          </cell>
          <cell r="D211"/>
          <cell r="E211"/>
          <cell r="F211"/>
          <cell r="G211">
            <v>2000</v>
          </cell>
          <cell r="H211"/>
          <cell r="I211"/>
          <cell r="J211"/>
          <cell r="K211"/>
          <cell r="L211"/>
          <cell r="M211"/>
          <cell r="N211"/>
          <cell r="O211"/>
          <cell r="P211"/>
          <cell r="Q211"/>
          <cell r="R211"/>
          <cell r="S211"/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/>
          <cell r="AB211"/>
          <cell r="AC211"/>
          <cell r="AD211"/>
          <cell r="AE211"/>
          <cell r="AF211"/>
          <cell r="AG211"/>
          <cell r="AH211"/>
          <cell r="AI211"/>
          <cell r="AJ211"/>
          <cell r="AK211"/>
          <cell r="AL211">
            <v>0</v>
          </cell>
        </row>
        <row r="212">
          <cell r="C212" t="str">
            <v>GH81-15893A
(LJ63-16707A)</v>
          </cell>
          <cell r="D212"/>
          <cell r="E212"/>
          <cell r="F212"/>
          <cell r="G212">
            <v>14000</v>
          </cell>
          <cell r="H212"/>
          <cell r="I212"/>
          <cell r="J212"/>
          <cell r="K212"/>
          <cell r="L212"/>
          <cell r="M212"/>
          <cell r="N212"/>
          <cell r="O212"/>
          <cell r="P212"/>
          <cell r="Q212"/>
          <cell r="R212"/>
          <cell r="S212"/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/>
          <cell r="AB212"/>
          <cell r="AC212"/>
          <cell r="AD212"/>
          <cell r="AE212"/>
          <cell r="AF212"/>
          <cell r="AG212"/>
          <cell r="AH212"/>
          <cell r="AI212"/>
          <cell r="AJ212"/>
          <cell r="AK212"/>
          <cell r="AL212">
            <v>0</v>
          </cell>
        </row>
        <row r="213">
          <cell r="C213" t="str">
            <v xml:space="preserve">GH81-15318A
(LJ63-16395A) </v>
          </cell>
          <cell r="D213"/>
          <cell r="E213"/>
          <cell r="F213"/>
          <cell r="G213">
            <v>4000</v>
          </cell>
          <cell r="H213"/>
          <cell r="I213"/>
          <cell r="J213"/>
          <cell r="K213"/>
          <cell r="L213"/>
          <cell r="M213"/>
          <cell r="N213"/>
          <cell r="O213"/>
          <cell r="P213"/>
          <cell r="Q213"/>
          <cell r="R213"/>
          <cell r="S213"/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/>
          <cell r="AB213"/>
          <cell r="AC213"/>
          <cell r="AD213"/>
          <cell r="AE213"/>
          <cell r="AF213"/>
          <cell r="AG213"/>
          <cell r="AH213"/>
          <cell r="AI213"/>
          <cell r="AJ213"/>
          <cell r="AK213"/>
          <cell r="AL213">
            <v>0</v>
          </cell>
        </row>
        <row r="214">
          <cell r="C214" t="str">
            <v>GH81-16480A
(LJ63-17310A)</v>
          </cell>
          <cell r="D214"/>
          <cell r="E214"/>
          <cell r="F214"/>
          <cell r="G214">
            <v>13000</v>
          </cell>
          <cell r="H214"/>
          <cell r="I214"/>
          <cell r="J214"/>
          <cell r="K214"/>
          <cell r="L214"/>
          <cell r="M214"/>
          <cell r="N214"/>
          <cell r="O214"/>
          <cell r="P214"/>
          <cell r="Q214"/>
          <cell r="R214"/>
          <cell r="S214"/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/>
          <cell r="AB214"/>
          <cell r="AC214"/>
          <cell r="AD214"/>
          <cell r="AE214"/>
          <cell r="AF214"/>
          <cell r="AG214"/>
          <cell r="AH214"/>
          <cell r="AI214"/>
          <cell r="AJ214"/>
          <cell r="AK214"/>
          <cell r="AL214">
            <v>0</v>
          </cell>
        </row>
        <row r="215">
          <cell r="C215" t="str">
            <v>GH81-18081A
(LJ63-18022A)</v>
          </cell>
          <cell r="D215"/>
          <cell r="E215"/>
          <cell r="F215"/>
          <cell r="G215">
            <v>14000</v>
          </cell>
          <cell r="H215"/>
          <cell r="I215"/>
          <cell r="J215"/>
          <cell r="K215"/>
          <cell r="L215"/>
          <cell r="M215"/>
          <cell r="N215"/>
          <cell r="O215"/>
          <cell r="P215"/>
          <cell r="Q215"/>
          <cell r="R215"/>
          <cell r="S215"/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/>
          <cell r="AB215"/>
          <cell r="AC215"/>
          <cell r="AD215"/>
          <cell r="AE215"/>
          <cell r="AF215"/>
          <cell r="AG215"/>
          <cell r="AH215"/>
          <cell r="AI215"/>
          <cell r="AJ215"/>
          <cell r="AK215"/>
          <cell r="AL215">
            <v>0</v>
          </cell>
        </row>
        <row r="216">
          <cell r="C216" t="str">
            <v>GH81-18085A
(LJ63-18013A)</v>
          </cell>
          <cell r="D216"/>
          <cell r="E216"/>
          <cell r="F216"/>
          <cell r="G216">
            <v>12000</v>
          </cell>
          <cell r="H216"/>
          <cell r="I216"/>
          <cell r="J216"/>
          <cell r="K216"/>
          <cell r="L216"/>
          <cell r="M216"/>
          <cell r="N216"/>
          <cell r="O216"/>
          <cell r="P216"/>
          <cell r="Q216"/>
          <cell r="R216"/>
          <cell r="S216"/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/>
          <cell r="AB216"/>
          <cell r="AC216"/>
          <cell r="AD216"/>
          <cell r="AE216"/>
          <cell r="AF216"/>
          <cell r="AG216"/>
          <cell r="AH216"/>
          <cell r="AI216"/>
          <cell r="AJ216"/>
          <cell r="AK216"/>
          <cell r="AL216">
            <v>0</v>
          </cell>
        </row>
        <row r="217">
          <cell r="C217" t="str">
            <v>GH81-18118A
(LJ63-18631A)</v>
          </cell>
          <cell r="D217"/>
          <cell r="E217"/>
          <cell r="F217"/>
          <cell r="G217">
            <v>10000</v>
          </cell>
          <cell r="H217"/>
          <cell r="I217"/>
          <cell r="J217"/>
          <cell r="K217"/>
          <cell r="L217"/>
          <cell r="M217"/>
          <cell r="N217"/>
          <cell r="O217"/>
          <cell r="P217"/>
          <cell r="Q217"/>
          <cell r="R217"/>
          <cell r="S217"/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/>
          <cell r="AB217"/>
          <cell r="AC217"/>
          <cell r="AD217"/>
          <cell r="AE217"/>
          <cell r="AF217"/>
          <cell r="AG217"/>
          <cell r="AH217"/>
          <cell r="AI217"/>
          <cell r="AJ217"/>
          <cell r="AK217"/>
          <cell r="AL217">
            <v>0</v>
          </cell>
        </row>
        <row r="218">
          <cell r="C218" t="str">
            <v>GH02-19028A</v>
          </cell>
          <cell r="D218"/>
          <cell r="E218"/>
          <cell r="F218"/>
          <cell r="G218"/>
          <cell r="H218"/>
          <cell r="I218"/>
          <cell r="J218"/>
          <cell r="K218"/>
          <cell r="L218"/>
          <cell r="M218"/>
          <cell r="N218"/>
          <cell r="O218"/>
          <cell r="P218"/>
          <cell r="Q218"/>
          <cell r="R218"/>
          <cell r="S218"/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/>
          <cell r="AB218"/>
          <cell r="AC218"/>
          <cell r="AD218"/>
          <cell r="AE218"/>
          <cell r="AF218"/>
          <cell r="AG218"/>
          <cell r="AH218"/>
          <cell r="AI218"/>
          <cell r="AJ218"/>
          <cell r="AK218"/>
          <cell r="AL218">
            <v>0</v>
          </cell>
        </row>
        <row r="219">
          <cell r="C219" t="str">
            <v>GH02-19039A</v>
          </cell>
          <cell r="D219"/>
          <cell r="E219"/>
          <cell r="F219"/>
          <cell r="G219"/>
          <cell r="H219"/>
          <cell r="I219"/>
          <cell r="J219"/>
          <cell r="K219"/>
          <cell r="L219"/>
          <cell r="M219"/>
          <cell r="N219"/>
          <cell r="O219"/>
          <cell r="P219"/>
          <cell r="Q219"/>
          <cell r="R219"/>
          <cell r="S219"/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/>
          <cell r="AB219"/>
          <cell r="AC219"/>
          <cell r="AD219"/>
          <cell r="AE219"/>
          <cell r="AF219"/>
          <cell r="AG219"/>
          <cell r="AH219"/>
          <cell r="AI219"/>
          <cell r="AJ219"/>
          <cell r="AK219"/>
          <cell r="AL219">
            <v>0</v>
          </cell>
        </row>
        <row r="220">
          <cell r="C220" t="str">
            <v>GH02-19012A</v>
          </cell>
          <cell r="D220"/>
          <cell r="E220"/>
          <cell r="F220"/>
          <cell r="G220"/>
          <cell r="H220"/>
          <cell r="I220"/>
          <cell r="J220"/>
          <cell r="K220"/>
          <cell r="L220"/>
          <cell r="M220"/>
          <cell r="N220"/>
          <cell r="O220"/>
          <cell r="P220"/>
          <cell r="Q220"/>
          <cell r="R220"/>
          <cell r="S220"/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/>
          <cell r="AB220"/>
          <cell r="AC220"/>
          <cell r="AD220"/>
          <cell r="AE220"/>
          <cell r="AF220"/>
          <cell r="AG220"/>
          <cell r="AH220"/>
          <cell r="AI220"/>
          <cell r="AJ220"/>
          <cell r="AK220"/>
          <cell r="AL220">
            <v>0</v>
          </cell>
        </row>
        <row r="221">
          <cell r="C221" t="str">
            <v>GH02-19011A</v>
          </cell>
          <cell r="D221"/>
          <cell r="E221"/>
          <cell r="F221"/>
          <cell r="G221"/>
          <cell r="H221"/>
          <cell r="I221"/>
          <cell r="J221"/>
          <cell r="K221"/>
          <cell r="L221"/>
          <cell r="M221"/>
          <cell r="N221"/>
          <cell r="O221"/>
          <cell r="P221"/>
          <cell r="Q221"/>
          <cell r="R221"/>
          <cell r="S221"/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/>
          <cell r="AB221"/>
          <cell r="AC221"/>
          <cell r="AD221"/>
          <cell r="AE221"/>
          <cell r="AF221"/>
          <cell r="AG221"/>
          <cell r="AH221"/>
          <cell r="AI221"/>
          <cell r="AJ221"/>
          <cell r="AK221"/>
          <cell r="AL221">
            <v>0</v>
          </cell>
        </row>
        <row r="222">
          <cell r="C222" t="str">
            <v>GH02-19290A</v>
          </cell>
          <cell r="D222"/>
          <cell r="E222"/>
          <cell r="F222"/>
          <cell r="G222"/>
          <cell r="H222"/>
          <cell r="I222"/>
          <cell r="J222"/>
          <cell r="K222"/>
          <cell r="L222"/>
          <cell r="M222"/>
          <cell r="N222"/>
          <cell r="O222"/>
          <cell r="P222"/>
          <cell r="Q222"/>
          <cell r="R222"/>
          <cell r="S222"/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/>
          <cell r="AB222"/>
          <cell r="AC222"/>
          <cell r="AD222"/>
          <cell r="AE222"/>
          <cell r="AF222"/>
          <cell r="AG222"/>
          <cell r="AH222"/>
          <cell r="AI222"/>
          <cell r="AJ222"/>
          <cell r="AK222"/>
          <cell r="AL222">
            <v>0</v>
          </cell>
        </row>
        <row r="223">
          <cell r="C223" t="str">
            <v>GH02-19150A</v>
          </cell>
          <cell r="D223"/>
          <cell r="E223"/>
          <cell r="F223"/>
          <cell r="G223"/>
          <cell r="H223"/>
          <cell r="I223"/>
          <cell r="J223"/>
          <cell r="K223"/>
          <cell r="L223"/>
          <cell r="M223"/>
          <cell r="N223"/>
          <cell r="O223"/>
          <cell r="P223"/>
          <cell r="Q223"/>
          <cell r="R223"/>
          <cell r="S223"/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/>
          <cell r="AB223"/>
          <cell r="AC223"/>
          <cell r="AD223"/>
          <cell r="AE223"/>
          <cell r="AF223"/>
          <cell r="AG223"/>
          <cell r="AH223"/>
          <cell r="AI223"/>
          <cell r="AJ223"/>
          <cell r="AK223"/>
          <cell r="AL223">
            <v>0</v>
          </cell>
        </row>
        <row r="224">
          <cell r="C224" t="str">
            <v>GH02-19027A</v>
          </cell>
          <cell r="D224"/>
          <cell r="E224"/>
          <cell r="F224"/>
          <cell r="G224"/>
          <cell r="H224"/>
          <cell r="I224"/>
          <cell r="J224"/>
          <cell r="K224"/>
          <cell r="L224"/>
          <cell r="M224"/>
          <cell r="N224"/>
          <cell r="O224"/>
          <cell r="P224"/>
          <cell r="Q224"/>
          <cell r="R224"/>
          <cell r="S224"/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/>
          <cell r="AB224"/>
          <cell r="AC224"/>
          <cell r="AD224"/>
          <cell r="AE224"/>
          <cell r="AF224"/>
          <cell r="AG224"/>
          <cell r="AH224"/>
          <cell r="AI224"/>
          <cell r="AJ224"/>
          <cell r="AK224"/>
          <cell r="AL224">
            <v>0</v>
          </cell>
        </row>
        <row r="225">
          <cell r="C225" t="str">
            <v>GH02-18438A</v>
          </cell>
          <cell r="D225"/>
          <cell r="E225"/>
          <cell r="F225"/>
          <cell r="G225"/>
          <cell r="H225"/>
          <cell r="I225"/>
          <cell r="J225"/>
          <cell r="K225"/>
          <cell r="L225"/>
          <cell r="M225"/>
          <cell r="N225"/>
          <cell r="O225"/>
          <cell r="P225"/>
          <cell r="Q225"/>
          <cell r="R225"/>
          <cell r="S225"/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/>
          <cell r="AB225"/>
          <cell r="AC225"/>
          <cell r="AD225"/>
          <cell r="AE225"/>
          <cell r="AF225"/>
          <cell r="AG225"/>
          <cell r="AH225"/>
          <cell r="AI225"/>
          <cell r="AJ225"/>
          <cell r="AK225"/>
          <cell r="AL225">
            <v>0</v>
          </cell>
        </row>
        <row r="226">
          <cell r="C226" t="str">
            <v>GH02-19278A</v>
          </cell>
          <cell r="D226"/>
          <cell r="E226"/>
          <cell r="F226"/>
          <cell r="G226"/>
          <cell r="H226"/>
          <cell r="I226"/>
          <cell r="J226"/>
          <cell r="K226"/>
          <cell r="L226"/>
          <cell r="M226"/>
          <cell r="N226"/>
          <cell r="O226"/>
          <cell r="P226"/>
          <cell r="Q226"/>
          <cell r="R226"/>
          <cell r="S226"/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/>
          <cell r="AB226"/>
          <cell r="AC226"/>
          <cell r="AD226"/>
          <cell r="AE226"/>
          <cell r="AF226"/>
          <cell r="AG226"/>
          <cell r="AH226"/>
          <cell r="AI226"/>
          <cell r="AJ226"/>
          <cell r="AK226"/>
          <cell r="AL226">
            <v>0</v>
          </cell>
        </row>
        <row r="227">
          <cell r="C227" t="str">
            <v>GH02-19026A</v>
          </cell>
          <cell r="D227"/>
          <cell r="E227"/>
          <cell r="F227"/>
          <cell r="G227"/>
          <cell r="H227"/>
          <cell r="I227"/>
          <cell r="J227"/>
          <cell r="K227"/>
          <cell r="L227"/>
          <cell r="M227"/>
          <cell r="N227"/>
          <cell r="O227"/>
          <cell r="P227"/>
          <cell r="Q227"/>
          <cell r="R227"/>
          <cell r="S227"/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/>
          <cell r="AB227"/>
          <cell r="AC227"/>
          <cell r="AD227"/>
          <cell r="AE227"/>
          <cell r="AF227"/>
          <cell r="AG227"/>
          <cell r="AH227"/>
          <cell r="AI227"/>
          <cell r="AJ227"/>
          <cell r="AK227"/>
          <cell r="AL227">
            <v>0</v>
          </cell>
        </row>
        <row r="228">
          <cell r="C228" t="str">
            <v>GH02-19151A</v>
          </cell>
          <cell r="D228"/>
          <cell r="E228"/>
          <cell r="F228"/>
          <cell r="G228"/>
          <cell r="H228"/>
          <cell r="I228"/>
          <cell r="J228"/>
          <cell r="K228"/>
          <cell r="L228"/>
          <cell r="M228"/>
          <cell r="N228"/>
          <cell r="O228"/>
          <cell r="P228"/>
          <cell r="Q228"/>
          <cell r="R228"/>
          <cell r="S228"/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/>
          <cell r="AB228"/>
          <cell r="AC228"/>
          <cell r="AD228"/>
          <cell r="AE228"/>
          <cell r="AF228"/>
          <cell r="AG228"/>
          <cell r="AH228"/>
          <cell r="AI228"/>
          <cell r="AJ228"/>
          <cell r="AK228"/>
          <cell r="AL228">
            <v>0</v>
          </cell>
        </row>
        <row r="229">
          <cell r="C229" t="str">
            <v>GH02-18783A</v>
          </cell>
          <cell r="D229"/>
          <cell r="E229"/>
          <cell r="F229"/>
          <cell r="G229"/>
          <cell r="H229"/>
          <cell r="I229"/>
          <cell r="J229"/>
          <cell r="K229"/>
          <cell r="L229"/>
          <cell r="M229"/>
          <cell r="N229"/>
          <cell r="O229"/>
          <cell r="P229"/>
          <cell r="Q229"/>
          <cell r="R229"/>
          <cell r="S229"/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/>
          <cell r="AB229"/>
          <cell r="AC229"/>
          <cell r="AD229"/>
          <cell r="AE229"/>
          <cell r="AF229"/>
          <cell r="AG229"/>
          <cell r="AH229"/>
          <cell r="AI229"/>
          <cell r="AJ229"/>
          <cell r="AK229"/>
          <cell r="AL229">
            <v>0</v>
          </cell>
        </row>
        <row r="230">
          <cell r="C230" t="str">
            <v>GH02-18209A</v>
          </cell>
          <cell r="D230"/>
          <cell r="E230"/>
          <cell r="F230"/>
          <cell r="G230"/>
          <cell r="H230"/>
          <cell r="I230"/>
          <cell r="J230"/>
          <cell r="K230"/>
          <cell r="L230"/>
          <cell r="M230"/>
          <cell r="N230"/>
          <cell r="O230"/>
          <cell r="P230"/>
          <cell r="Q230"/>
          <cell r="R230"/>
          <cell r="S230"/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/>
          <cell r="AB230"/>
          <cell r="AC230"/>
          <cell r="AD230"/>
          <cell r="AE230"/>
          <cell r="AF230"/>
          <cell r="AG230"/>
          <cell r="AH230"/>
          <cell r="AI230"/>
          <cell r="AJ230"/>
          <cell r="AK230"/>
          <cell r="AL230">
            <v>0</v>
          </cell>
        </row>
        <row r="231">
          <cell r="C231" t="str">
            <v>GH81-19472A</v>
          </cell>
          <cell r="D231"/>
          <cell r="E231"/>
          <cell r="F231"/>
          <cell r="G231"/>
          <cell r="H231"/>
          <cell r="I231"/>
          <cell r="J231"/>
          <cell r="K231"/>
          <cell r="L231"/>
          <cell r="M231"/>
          <cell r="N231"/>
          <cell r="O231"/>
          <cell r="P231"/>
          <cell r="Q231"/>
          <cell r="R231"/>
          <cell r="S231"/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/>
          <cell r="AB231"/>
          <cell r="AC231"/>
          <cell r="AD231"/>
          <cell r="AE231"/>
          <cell r="AF231"/>
          <cell r="AG231"/>
          <cell r="AH231"/>
          <cell r="AI231"/>
          <cell r="AJ231"/>
          <cell r="AK231"/>
          <cell r="AL231">
            <v>0</v>
          </cell>
        </row>
        <row r="232">
          <cell r="C232" t="str">
            <v>GH81-19142A</v>
          </cell>
          <cell r="D232"/>
          <cell r="E232"/>
          <cell r="F232"/>
          <cell r="G232"/>
          <cell r="H232"/>
          <cell r="I232"/>
          <cell r="J232"/>
          <cell r="K232"/>
          <cell r="L232"/>
          <cell r="M232"/>
          <cell r="N232"/>
          <cell r="O232"/>
          <cell r="P232"/>
          <cell r="Q232"/>
          <cell r="R232"/>
          <cell r="S232"/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/>
          <cell r="AB232"/>
          <cell r="AC232"/>
          <cell r="AD232"/>
          <cell r="AE232"/>
          <cell r="AF232"/>
          <cell r="AG232"/>
          <cell r="AH232"/>
          <cell r="AI232"/>
          <cell r="AJ232"/>
          <cell r="AK232"/>
          <cell r="AL232">
            <v>0</v>
          </cell>
        </row>
        <row r="233">
          <cell r="C233" t="str">
            <v>GH81-19144A</v>
          </cell>
          <cell r="D233"/>
          <cell r="E233"/>
          <cell r="F233"/>
          <cell r="G233"/>
          <cell r="H233"/>
          <cell r="I233"/>
          <cell r="J233"/>
          <cell r="K233"/>
          <cell r="L233"/>
          <cell r="M233"/>
          <cell r="N233"/>
          <cell r="O233"/>
          <cell r="P233"/>
          <cell r="Q233"/>
          <cell r="R233"/>
          <cell r="S233"/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/>
          <cell r="AB233"/>
          <cell r="AC233"/>
          <cell r="AD233"/>
          <cell r="AE233"/>
          <cell r="AF233"/>
          <cell r="AG233"/>
          <cell r="AH233"/>
          <cell r="AI233"/>
          <cell r="AJ233"/>
          <cell r="AK233"/>
          <cell r="AL233">
            <v>0</v>
          </cell>
        </row>
        <row r="234">
          <cell r="C234" t="str">
            <v>GH02-19289A</v>
          </cell>
          <cell r="D234"/>
          <cell r="E234"/>
          <cell r="F234"/>
          <cell r="G234"/>
          <cell r="H234"/>
          <cell r="I234"/>
          <cell r="J234"/>
          <cell r="K234"/>
          <cell r="L234"/>
          <cell r="M234"/>
          <cell r="N234"/>
          <cell r="O234"/>
          <cell r="P234"/>
          <cell r="Q234"/>
          <cell r="R234"/>
          <cell r="S234"/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/>
          <cell r="AB234"/>
          <cell r="AC234"/>
          <cell r="AD234"/>
          <cell r="AE234"/>
          <cell r="AF234"/>
          <cell r="AG234"/>
          <cell r="AH234"/>
          <cell r="AI234"/>
          <cell r="AJ234"/>
          <cell r="AK234"/>
          <cell r="AL234">
            <v>0</v>
          </cell>
        </row>
        <row r="235">
          <cell r="C235" t="str">
            <v>GH02-19041A</v>
          </cell>
          <cell r="D235"/>
          <cell r="E235"/>
          <cell r="F235"/>
          <cell r="G235"/>
          <cell r="H235"/>
          <cell r="I235"/>
          <cell r="J235"/>
          <cell r="K235"/>
          <cell r="L235"/>
          <cell r="M235"/>
          <cell r="N235"/>
          <cell r="O235"/>
          <cell r="P235"/>
          <cell r="Q235"/>
          <cell r="R235"/>
          <cell r="S235"/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/>
          <cell r="AB235"/>
          <cell r="AC235"/>
          <cell r="AD235"/>
          <cell r="AE235"/>
          <cell r="AF235"/>
          <cell r="AG235"/>
          <cell r="AH235"/>
          <cell r="AI235"/>
          <cell r="AJ235"/>
          <cell r="AK235"/>
          <cell r="AL235">
            <v>0</v>
          </cell>
        </row>
        <row r="236">
          <cell r="C236" t="str">
            <v>GH02-19044A</v>
          </cell>
          <cell r="D236"/>
          <cell r="E236"/>
          <cell r="F236"/>
          <cell r="G236"/>
          <cell r="H236"/>
          <cell r="I236"/>
          <cell r="J236"/>
          <cell r="K236"/>
          <cell r="L236"/>
          <cell r="M236"/>
          <cell r="N236"/>
          <cell r="O236"/>
          <cell r="P236"/>
          <cell r="Q236"/>
          <cell r="R236"/>
          <cell r="S236"/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/>
          <cell r="AB236"/>
          <cell r="AC236"/>
          <cell r="AD236"/>
          <cell r="AE236"/>
          <cell r="AF236"/>
          <cell r="AG236"/>
          <cell r="AH236"/>
          <cell r="AI236"/>
          <cell r="AJ236"/>
          <cell r="AK236"/>
          <cell r="AL236">
            <v>0</v>
          </cell>
        </row>
        <row r="237">
          <cell r="C237" t="str">
            <v>GH02-17926A</v>
          </cell>
          <cell r="D237"/>
          <cell r="E237"/>
          <cell r="F237"/>
          <cell r="G237"/>
          <cell r="H237"/>
          <cell r="I237"/>
          <cell r="J237"/>
          <cell r="K237"/>
          <cell r="L237"/>
          <cell r="M237"/>
          <cell r="N237"/>
          <cell r="O237"/>
          <cell r="P237"/>
          <cell r="Q237"/>
          <cell r="R237"/>
          <cell r="S237"/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/>
          <cell r="AB237"/>
          <cell r="AC237"/>
          <cell r="AD237"/>
          <cell r="AE237"/>
          <cell r="AF237"/>
          <cell r="AG237"/>
          <cell r="AH237"/>
          <cell r="AI237"/>
          <cell r="AJ237"/>
          <cell r="AK237"/>
          <cell r="AL237">
            <v>0</v>
          </cell>
        </row>
        <row r="238">
          <cell r="C238" t="str">
            <v>GH02-17922A</v>
          </cell>
          <cell r="D238"/>
          <cell r="E238"/>
          <cell r="F238"/>
          <cell r="G238"/>
          <cell r="H238"/>
          <cell r="I238"/>
          <cell r="J238"/>
          <cell r="K238"/>
          <cell r="L238"/>
          <cell r="M238"/>
          <cell r="N238"/>
          <cell r="O238"/>
          <cell r="P238"/>
          <cell r="Q238"/>
          <cell r="R238"/>
          <cell r="S238"/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/>
          <cell r="AB238"/>
          <cell r="AC238"/>
          <cell r="AD238"/>
          <cell r="AE238"/>
          <cell r="AF238"/>
          <cell r="AG238"/>
          <cell r="AH238"/>
          <cell r="AI238"/>
          <cell r="AJ238"/>
          <cell r="AK238"/>
          <cell r="AL238">
            <v>0</v>
          </cell>
        </row>
        <row r="239">
          <cell r="C239" t="str">
            <v>GH02-17924A</v>
          </cell>
          <cell r="D239"/>
          <cell r="E239"/>
          <cell r="F239"/>
          <cell r="G239"/>
          <cell r="H239"/>
          <cell r="I239"/>
          <cell r="J239"/>
          <cell r="K239"/>
          <cell r="L239"/>
          <cell r="M239"/>
          <cell r="N239"/>
          <cell r="O239"/>
          <cell r="P239"/>
          <cell r="Q239"/>
          <cell r="R239"/>
          <cell r="S239"/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/>
          <cell r="AB239"/>
          <cell r="AC239"/>
          <cell r="AD239"/>
          <cell r="AE239"/>
          <cell r="AF239"/>
          <cell r="AG239"/>
          <cell r="AH239"/>
          <cell r="AI239"/>
          <cell r="AJ239"/>
          <cell r="AK239"/>
          <cell r="AL239">
            <v>0</v>
          </cell>
        </row>
        <row r="240">
          <cell r="C240" t="str">
            <v>GH02-19337A</v>
          </cell>
          <cell r="D240"/>
          <cell r="E240"/>
          <cell r="F240"/>
          <cell r="G240"/>
          <cell r="H240"/>
          <cell r="I240"/>
          <cell r="J240"/>
          <cell r="K240"/>
          <cell r="L240"/>
          <cell r="M240"/>
          <cell r="N240"/>
          <cell r="O240"/>
          <cell r="P240"/>
          <cell r="Q240"/>
          <cell r="R240"/>
          <cell r="S240"/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/>
          <cell r="AB240"/>
          <cell r="AC240"/>
          <cell r="AD240"/>
          <cell r="AE240"/>
          <cell r="AF240"/>
          <cell r="AG240"/>
          <cell r="AH240"/>
          <cell r="AI240"/>
          <cell r="AJ240"/>
          <cell r="AK240"/>
          <cell r="AL240">
            <v>0</v>
          </cell>
        </row>
        <row r="241">
          <cell r="C241" t="str">
            <v>GH02-18655A</v>
          </cell>
          <cell r="D241"/>
          <cell r="E241"/>
          <cell r="F241"/>
          <cell r="G241"/>
          <cell r="H241"/>
          <cell r="I241"/>
          <cell r="J241"/>
          <cell r="K241"/>
          <cell r="L241"/>
          <cell r="M241"/>
          <cell r="N241"/>
          <cell r="O241"/>
          <cell r="P241"/>
          <cell r="Q241"/>
          <cell r="R241"/>
          <cell r="S241"/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/>
          <cell r="AB241"/>
          <cell r="AC241"/>
          <cell r="AD241"/>
          <cell r="AE241"/>
          <cell r="AF241"/>
          <cell r="AG241"/>
          <cell r="AH241"/>
          <cell r="AI241"/>
          <cell r="AJ241"/>
          <cell r="AK241"/>
          <cell r="AL241">
            <v>0</v>
          </cell>
        </row>
        <row r="242">
          <cell r="C242" t="str">
            <v>GH02-18566A</v>
          </cell>
          <cell r="D242"/>
          <cell r="E242"/>
          <cell r="F242"/>
          <cell r="G242"/>
          <cell r="H242"/>
          <cell r="I242"/>
          <cell r="J242"/>
          <cell r="K242"/>
          <cell r="L242"/>
          <cell r="M242"/>
          <cell r="N242"/>
          <cell r="O242"/>
          <cell r="P242"/>
          <cell r="Q242"/>
          <cell r="R242"/>
          <cell r="S242"/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/>
          <cell r="AB242"/>
          <cell r="AC242"/>
          <cell r="AD242"/>
          <cell r="AE242"/>
          <cell r="AF242"/>
          <cell r="AG242"/>
          <cell r="AH242"/>
          <cell r="AI242"/>
          <cell r="AJ242"/>
          <cell r="AK242"/>
          <cell r="AL242">
            <v>0</v>
          </cell>
        </row>
        <row r="243">
          <cell r="C243" t="str">
            <v>GH02-18469A</v>
          </cell>
          <cell r="D243"/>
          <cell r="E243"/>
          <cell r="F243"/>
          <cell r="G243"/>
          <cell r="H243"/>
          <cell r="I243"/>
          <cell r="J243"/>
          <cell r="K243"/>
          <cell r="L243"/>
          <cell r="M243"/>
          <cell r="N243"/>
          <cell r="O243"/>
          <cell r="P243"/>
          <cell r="Q243"/>
          <cell r="R243"/>
          <cell r="S243"/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/>
          <cell r="AB243"/>
          <cell r="AC243"/>
          <cell r="AD243"/>
          <cell r="AE243"/>
          <cell r="AF243"/>
          <cell r="AG243"/>
          <cell r="AH243"/>
          <cell r="AI243"/>
          <cell r="AJ243"/>
          <cell r="AK243"/>
          <cell r="AL243">
            <v>0</v>
          </cell>
        </row>
        <row r="244">
          <cell r="C244" t="str">
            <v>GH02-19031A</v>
          </cell>
          <cell r="D244"/>
          <cell r="E244"/>
          <cell r="F244"/>
          <cell r="G244"/>
          <cell r="H244"/>
          <cell r="I244"/>
          <cell r="J244"/>
          <cell r="K244"/>
          <cell r="L244"/>
          <cell r="M244"/>
          <cell r="N244"/>
          <cell r="O244"/>
          <cell r="P244"/>
          <cell r="Q244"/>
          <cell r="R244"/>
          <cell r="S244"/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/>
          <cell r="AB244"/>
          <cell r="AC244"/>
          <cell r="AD244"/>
          <cell r="AE244"/>
          <cell r="AF244"/>
          <cell r="AG244"/>
          <cell r="AH244"/>
          <cell r="AI244"/>
          <cell r="AJ244"/>
          <cell r="AK244"/>
          <cell r="AL244">
            <v>0</v>
          </cell>
        </row>
        <row r="245">
          <cell r="C245" t="str">
            <v>GH02-18203A</v>
          </cell>
          <cell r="D245"/>
          <cell r="E245"/>
          <cell r="F245"/>
          <cell r="G245"/>
          <cell r="H245"/>
          <cell r="I245"/>
          <cell r="J245"/>
          <cell r="K245"/>
          <cell r="L245"/>
          <cell r="M245"/>
          <cell r="N245"/>
          <cell r="O245"/>
          <cell r="P245"/>
          <cell r="Q245"/>
          <cell r="R245"/>
          <cell r="S245"/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/>
          <cell r="AB245"/>
          <cell r="AC245"/>
          <cell r="AD245"/>
          <cell r="AE245"/>
          <cell r="AF245"/>
          <cell r="AG245"/>
          <cell r="AH245"/>
          <cell r="AI245"/>
          <cell r="AJ245"/>
          <cell r="AK245"/>
          <cell r="AL245">
            <v>0</v>
          </cell>
        </row>
        <row r="246">
          <cell r="C246" t="str">
            <v>GH02-17866A</v>
          </cell>
          <cell r="D246"/>
          <cell r="E246"/>
          <cell r="F246"/>
          <cell r="G246"/>
          <cell r="H246"/>
          <cell r="I246"/>
          <cell r="J246"/>
          <cell r="K246"/>
          <cell r="L246"/>
          <cell r="M246"/>
          <cell r="N246"/>
          <cell r="O246"/>
          <cell r="P246"/>
          <cell r="Q246"/>
          <cell r="R246"/>
          <cell r="S246"/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/>
          <cell r="AB246"/>
          <cell r="AC246"/>
          <cell r="AD246"/>
          <cell r="AE246"/>
          <cell r="AF246"/>
          <cell r="AG246"/>
          <cell r="AH246"/>
          <cell r="AI246"/>
          <cell r="AJ246"/>
          <cell r="AK246"/>
          <cell r="AL246">
            <v>0</v>
          </cell>
        </row>
        <row r="247">
          <cell r="C247" t="str">
            <v>GH02-18228A</v>
          </cell>
          <cell r="D247"/>
          <cell r="E247"/>
          <cell r="F247"/>
          <cell r="G247"/>
          <cell r="H247"/>
          <cell r="I247"/>
          <cell r="J247"/>
          <cell r="K247"/>
          <cell r="L247"/>
          <cell r="M247"/>
          <cell r="N247"/>
          <cell r="O247"/>
          <cell r="P247"/>
          <cell r="Q247"/>
          <cell r="R247"/>
          <cell r="S247"/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/>
          <cell r="AB247"/>
          <cell r="AC247"/>
          <cell r="AD247"/>
          <cell r="AE247"/>
          <cell r="AF247"/>
          <cell r="AG247"/>
          <cell r="AH247"/>
          <cell r="AI247"/>
          <cell r="AJ247"/>
          <cell r="AK247"/>
          <cell r="AL247">
            <v>0</v>
          </cell>
        </row>
        <row r="248">
          <cell r="C248" t="str">
            <v>GH02-18901A</v>
          </cell>
          <cell r="D248"/>
          <cell r="E248"/>
          <cell r="F248"/>
          <cell r="G248"/>
          <cell r="H248"/>
          <cell r="I248"/>
          <cell r="J248"/>
          <cell r="K248"/>
          <cell r="L248"/>
          <cell r="M248"/>
          <cell r="N248"/>
          <cell r="O248"/>
          <cell r="P248"/>
          <cell r="Q248"/>
          <cell r="R248"/>
          <cell r="S248"/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/>
          <cell r="AB248"/>
          <cell r="AC248"/>
          <cell r="AD248"/>
          <cell r="AE248"/>
          <cell r="AF248"/>
          <cell r="AG248"/>
          <cell r="AH248"/>
          <cell r="AI248"/>
          <cell r="AJ248"/>
          <cell r="AK248"/>
          <cell r="AL248">
            <v>0</v>
          </cell>
        </row>
        <row r="249">
          <cell r="C249" t="str">
            <v>SS-MMP</v>
          </cell>
          <cell r="D249"/>
          <cell r="E249"/>
          <cell r="F249"/>
          <cell r="G249"/>
          <cell r="H249"/>
          <cell r="I249"/>
          <cell r="J249"/>
          <cell r="K249"/>
          <cell r="L249"/>
          <cell r="M249"/>
          <cell r="N249"/>
          <cell r="O249"/>
          <cell r="P249"/>
          <cell r="Q249"/>
          <cell r="R249"/>
          <cell r="S249"/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/>
          <cell r="AB249"/>
          <cell r="AC249">
            <v>17280</v>
          </cell>
          <cell r="AD249">
            <v>17280</v>
          </cell>
          <cell r="AE249">
            <v>17280</v>
          </cell>
          <cell r="AF249">
            <v>19440</v>
          </cell>
          <cell r="AG249"/>
          <cell r="AH249"/>
          <cell r="AI249">
            <v>71280</v>
          </cell>
          <cell r="AJ249"/>
          <cell r="AK249"/>
          <cell r="AL249">
            <v>142560</v>
          </cell>
        </row>
        <row r="250">
          <cell r="C250" t="str">
            <v>CH5P6-D25T-B2SS</v>
          </cell>
          <cell r="D250"/>
          <cell r="E250"/>
          <cell r="F250"/>
          <cell r="G250"/>
          <cell r="H250"/>
          <cell r="I250"/>
          <cell r="J250"/>
          <cell r="K250"/>
          <cell r="L250"/>
          <cell r="M250"/>
          <cell r="N250"/>
          <cell r="O250"/>
          <cell r="P250"/>
          <cell r="Q250"/>
          <cell r="R250"/>
          <cell r="S250"/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/>
          <cell r="AB250"/>
          <cell r="AC250"/>
          <cell r="AD250"/>
          <cell r="AE250"/>
          <cell r="AF250"/>
          <cell r="AG250"/>
          <cell r="AH250"/>
          <cell r="AI250"/>
          <cell r="AJ250"/>
          <cell r="AK250"/>
          <cell r="AL250">
            <v>0</v>
          </cell>
        </row>
        <row r="251">
          <cell r="C251" t="str">
            <v>Q310-844020</v>
          </cell>
          <cell r="D251"/>
          <cell r="E251"/>
          <cell r="F251"/>
          <cell r="G251"/>
          <cell r="H251"/>
          <cell r="I251"/>
          <cell r="J251"/>
          <cell r="K251"/>
          <cell r="L251"/>
          <cell r="M251"/>
          <cell r="N251"/>
          <cell r="O251"/>
          <cell r="P251"/>
          <cell r="Q251"/>
          <cell r="R251"/>
          <cell r="S251"/>
          <cell r="T251"/>
          <cell r="U251">
            <v>0</v>
          </cell>
          <cell r="V251">
            <v>15000</v>
          </cell>
          <cell r="W251">
            <v>15000</v>
          </cell>
          <cell r="X251">
            <v>11500</v>
          </cell>
          <cell r="Y251">
            <v>18350</v>
          </cell>
          <cell r="Z251">
            <v>15000</v>
          </cell>
          <cell r="AA251">
            <v>74850</v>
          </cell>
          <cell r="AB251">
            <v>15000</v>
          </cell>
          <cell r="AC251">
            <v>15000</v>
          </cell>
          <cell r="AD251">
            <v>17000</v>
          </cell>
          <cell r="AE251">
            <v>17000</v>
          </cell>
          <cell r="AF251">
            <v>17000</v>
          </cell>
          <cell r="AG251">
            <v>17000</v>
          </cell>
          <cell r="AH251"/>
          <cell r="AI251">
            <v>98000</v>
          </cell>
          <cell r="AJ251">
            <v>120000</v>
          </cell>
          <cell r="AK251">
            <v>120000</v>
          </cell>
          <cell r="AL251">
            <v>421000</v>
          </cell>
        </row>
        <row r="252">
          <cell r="C252" t="str">
            <v>CEDMB9043</v>
          </cell>
          <cell r="D252">
            <v>80000</v>
          </cell>
          <cell r="E252">
            <v>80000</v>
          </cell>
          <cell r="F252">
            <v>80000</v>
          </cell>
          <cell r="G252">
            <v>80000</v>
          </cell>
          <cell r="H252"/>
          <cell r="I252"/>
          <cell r="J252"/>
          <cell r="K252">
            <v>320000</v>
          </cell>
          <cell r="L252"/>
          <cell r="M252"/>
          <cell r="N252"/>
          <cell r="O252">
            <v>35700</v>
          </cell>
          <cell r="P252">
            <v>61400</v>
          </cell>
          <cell r="Q252">
            <v>48300</v>
          </cell>
          <cell r="R252">
            <v>100800</v>
          </cell>
          <cell r="S252">
            <v>246200</v>
          </cell>
          <cell r="T252"/>
          <cell r="U252"/>
          <cell r="V252">
            <v>0</v>
          </cell>
          <cell r="W252"/>
          <cell r="X252">
            <v>62323</v>
          </cell>
          <cell r="Y252"/>
          <cell r="Z252"/>
          <cell r="AA252">
            <v>62323</v>
          </cell>
          <cell r="AB252"/>
          <cell r="AC252"/>
          <cell r="AD252">
            <v>60000</v>
          </cell>
          <cell r="AE252">
            <v>60000</v>
          </cell>
          <cell r="AF252">
            <v>60000</v>
          </cell>
          <cell r="AG252">
            <v>60000</v>
          </cell>
          <cell r="AH252">
            <v>48372</v>
          </cell>
          <cell r="AI252">
            <v>288372</v>
          </cell>
          <cell r="AJ252"/>
          <cell r="AK252"/>
          <cell r="AL252">
            <v>576744</v>
          </cell>
        </row>
        <row r="253">
          <cell r="C253" t="str">
            <v>CEDMB9008</v>
          </cell>
          <cell r="D253"/>
          <cell r="E253"/>
          <cell r="F253"/>
          <cell r="G253"/>
          <cell r="H253"/>
          <cell r="I253"/>
          <cell r="J253"/>
          <cell r="K253"/>
          <cell r="L253"/>
          <cell r="M253"/>
          <cell r="N253"/>
          <cell r="O253"/>
          <cell r="P253"/>
          <cell r="Q253"/>
          <cell r="R253"/>
          <cell r="S253"/>
          <cell r="T253"/>
          <cell r="U253"/>
          <cell r="V253"/>
          <cell r="W253"/>
          <cell r="X253">
            <v>20000</v>
          </cell>
          <cell r="Y253">
            <v>20000</v>
          </cell>
          <cell r="Z253">
            <v>20000</v>
          </cell>
          <cell r="AA253">
            <v>60000</v>
          </cell>
          <cell r="AB253">
            <v>20000</v>
          </cell>
          <cell r="AC253">
            <v>20000</v>
          </cell>
          <cell r="AD253">
            <v>20000</v>
          </cell>
          <cell r="AE253">
            <v>20000</v>
          </cell>
          <cell r="AF253">
            <v>10000</v>
          </cell>
          <cell r="AG253"/>
          <cell r="AH253"/>
          <cell r="AI253">
            <v>90000</v>
          </cell>
          <cell r="AJ253"/>
          <cell r="AL253">
            <v>160000</v>
          </cell>
        </row>
        <row r="254">
          <cell r="C254" t="str">
            <v>Q130-002934</v>
          </cell>
          <cell r="D254"/>
          <cell r="E254"/>
          <cell r="F254"/>
          <cell r="G254"/>
          <cell r="H254"/>
          <cell r="I254"/>
          <cell r="J254"/>
          <cell r="K254"/>
          <cell r="L254"/>
          <cell r="M254"/>
          <cell r="N254"/>
          <cell r="O254"/>
          <cell r="P254"/>
          <cell r="Q254"/>
          <cell r="R254"/>
          <cell r="S254"/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/>
          <cell r="AB254"/>
          <cell r="AC254"/>
          <cell r="AD254"/>
          <cell r="AE254"/>
          <cell r="AF254"/>
          <cell r="AG254"/>
          <cell r="AH254"/>
          <cell r="AI254"/>
          <cell r="AJ254"/>
          <cell r="AL254">
            <v>0</v>
          </cell>
        </row>
        <row r="255">
          <cell r="C255" t="str">
            <v>Q310-716491</v>
          </cell>
          <cell r="D255"/>
          <cell r="E255"/>
          <cell r="F255"/>
          <cell r="G255"/>
          <cell r="H255"/>
          <cell r="I255"/>
          <cell r="J255"/>
          <cell r="K255"/>
          <cell r="L255"/>
          <cell r="M255"/>
          <cell r="N255"/>
          <cell r="O255"/>
          <cell r="P255"/>
          <cell r="Q255"/>
          <cell r="R255"/>
          <cell r="S255"/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/>
          <cell r="AB255"/>
          <cell r="AC255"/>
          <cell r="AD255"/>
          <cell r="AE255"/>
          <cell r="AF255"/>
          <cell r="AG255"/>
          <cell r="AH255"/>
          <cell r="AI255"/>
          <cell r="AJ255"/>
          <cell r="AK255"/>
          <cell r="AL255">
            <v>0</v>
          </cell>
        </row>
        <row r="256">
          <cell r="C256" t="str">
            <v>GH81-16479A</v>
          </cell>
          <cell r="D256"/>
          <cell r="E256"/>
          <cell r="F256"/>
          <cell r="G256"/>
          <cell r="H256"/>
          <cell r="I256"/>
          <cell r="J256"/>
          <cell r="K256"/>
          <cell r="L256"/>
          <cell r="M256"/>
          <cell r="N256"/>
          <cell r="O256"/>
          <cell r="P256"/>
          <cell r="Q256"/>
          <cell r="R256"/>
          <cell r="S256"/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/>
          <cell r="AB256"/>
          <cell r="AC256"/>
          <cell r="AD256"/>
          <cell r="AE256"/>
          <cell r="AF256"/>
          <cell r="AG256"/>
          <cell r="AH256"/>
          <cell r="AI256"/>
          <cell r="AJ256"/>
          <cell r="AK256"/>
          <cell r="AL256">
            <v>0</v>
          </cell>
        </row>
        <row r="257">
          <cell r="C257" t="str">
            <v>GH81-16480A</v>
          </cell>
          <cell r="D257"/>
          <cell r="E257"/>
          <cell r="F257"/>
          <cell r="G257"/>
          <cell r="H257"/>
          <cell r="I257"/>
          <cell r="J257"/>
          <cell r="K257"/>
          <cell r="L257"/>
          <cell r="M257"/>
          <cell r="N257"/>
          <cell r="O257"/>
          <cell r="P257"/>
          <cell r="Q257"/>
          <cell r="R257"/>
          <cell r="S257"/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/>
          <cell r="AB257"/>
          <cell r="AC257"/>
          <cell r="AD257"/>
          <cell r="AE257"/>
          <cell r="AF257"/>
          <cell r="AG257"/>
          <cell r="AH257"/>
          <cell r="AI257"/>
          <cell r="AJ257"/>
          <cell r="AK257"/>
          <cell r="AL257">
            <v>0</v>
          </cell>
        </row>
        <row r="258">
          <cell r="C258" t="str">
            <v>GH81-16481A</v>
          </cell>
          <cell r="D258"/>
          <cell r="E258"/>
          <cell r="F258"/>
          <cell r="G258"/>
          <cell r="H258"/>
          <cell r="I258"/>
          <cell r="J258"/>
          <cell r="K258"/>
          <cell r="L258"/>
          <cell r="M258"/>
          <cell r="N258"/>
          <cell r="O258"/>
          <cell r="P258"/>
          <cell r="Q258"/>
          <cell r="R258"/>
          <cell r="S258"/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/>
          <cell r="AB258"/>
          <cell r="AC258"/>
          <cell r="AD258"/>
          <cell r="AE258"/>
          <cell r="AF258"/>
          <cell r="AG258"/>
          <cell r="AH258"/>
          <cell r="AI258"/>
          <cell r="AJ258"/>
          <cell r="AK258"/>
          <cell r="AL258">
            <v>0</v>
          </cell>
        </row>
        <row r="259">
          <cell r="C259" t="str">
            <v>GH81-16482A</v>
          </cell>
          <cell r="D259"/>
          <cell r="E259"/>
          <cell r="F259"/>
          <cell r="G259"/>
          <cell r="H259"/>
          <cell r="I259"/>
          <cell r="J259"/>
          <cell r="K259"/>
          <cell r="L259"/>
          <cell r="M259"/>
          <cell r="N259"/>
          <cell r="O259"/>
          <cell r="P259"/>
          <cell r="Q259"/>
          <cell r="R259"/>
          <cell r="S259"/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/>
          <cell r="AB259"/>
          <cell r="AC259"/>
          <cell r="AD259"/>
          <cell r="AE259"/>
          <cell r="AF259"/>
          <cell r="AG259"/>
          <cell r="AH259"/>
          <cell r="AI259"/>
          <cell r="AJ259"/>
          <cell r="AK259"/>
          <cell r="AL259">
            <v>0</v>
          </cell>
        </row>
        <row r="260">
          <cell r="C260" t="str">
            <v>GH81-15950A</v>
          </cell>
          <cell r="D260"/>
          <cell r="E260"/>
          <cell r="F260"/>
          <cell r="G260"/>
          <cell r="H260"/>
          <cell r="I260"/>
          <cell r="J260"/>
          <cell r="K260"/>
          <cell r="L260"/>
          <cell r="M260"/>
          <cell r="N260"/>
          <cell r="O260"/>
          <cell r="P260"/>
          <cell r="Q260"/>
          <cell r="R260"/>
          <cell r="S260"/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/>
          <cell r="AB260"/>
          <cell r="AC260"/>
          <cell r="AD260"/>
          <cell r="AE260"/>
          <cell r="AF260"/>
          <cell r="AG260"/>
          <cell r="AH260"/>
          <cell r="AI260"/>
          <cell r="AJ260"/>
          <cell r="AK260"/>
          <cell r="AL260">
            <v>0</v>
          </cell>
        </row>
        <row r="261">
          <cell r="C261" t="str">
            <v>GH81-15952A</v>
          </cell>
          <cell r="D261"/>
          <cell r="E261"/>
          <cell r="F261"/>
          <cell r="G261"/>
          <cell r="H261"/>
          <cell r="I261"/>
          <cell r="J261"/>
          <cell r="K261"/>
          <cell r="L261"/>
          <cell r="M261"/>
          <cell r="N261"/>
          <cell r="O261"/>
          <cell r="P261"/>
          <cell r="Q261"/>
          <cell r="R261"/>
          <cell r="S261"/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/>
          <cell r="AB261"/>
          <cell r="AC261"/>
          <cell r="AD261"/>
          <cell r="AE261"/>
          <cell r="AF261"/>
          <cell r="AG261"/>
          <cell r="AH261"/>
          <cell r="AI261"/>
          <cell r="AJ261"/>
          <cell r="AK261"/>
          <cell r="AL261">
            <v>0</v>
          </cell>
        </row>
        <row r="262">
          <cell r="C262" t="str">
            <v>GH81-15318A</v>
          </cell>
          <cell r="D262"/>
          <cell r="E262"/>
          <cell r="F262"/>
          <cell r="G262"/>
          <cell r="H262"/>
          <cell r="I262"/>
          <cell r="J262"/>
          <cell r="K262"/>
          <cell r="L262"/>
          <cell r="M262"/>
          <cell r="N262"/>
          <cell r="O262"/>
          <cell r="P262"/>
          <cell r="Q262"/>
          <cell r="R262"/>
          <cell r="S262"/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/>
          <cell r="AB262"/>
          <cell r="AC262"/>
          <cell r="AD262"/>
          <cell r="AE262"/>
          <cell r="AF262"/>
          <cell r="AG262"/>
          <cell r="AH262"/>
          <cell r="AI262"/>
          <cell r="AJ262"/>
          <cell r="AK262"/>
          <cell r="AL262">
            <v>0</v>
          </cell>
        </row>
        <row r="263">
          <cell r="C263" t="str">
            <v>GH81-15896A</v>
          </cell>
          <cell r="D263"/>
          <cell r="E263"/>
          <cell r="F263"/>
          <cell r="G263"/>
          <cell r="H263"/>
          <cell r="I263"/>
          <cell r="J263"/>
          <cell r="K263"/>
          <cell r="L263"/>
          <cell r="M263"/>
          <cell r="N263"/>
          <cell r="O263"/>
          <cell r="P263"/>
          <cell r="Q263"/>
          <cell r="R263"/>
          <cell r="S263"/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/>
          <cell r="AB263"/>
          <cell r="AC263"/>
          <cell r="AD263"/>
          <cell r="AE263"/>
          <cell r="AF263"/>
          <cell r="AG263"/>
          <cell r="AH263"/>
          <cell r="AI263"/>
          <cell r="AJ263"/>
          <cell r="AK263"/>
          <cell r="AL263">
            <v>0</v>
          </cell>
        </row>
        <row r="264">
          <cell r="C264" t="str">
            <v>GH81-15893A</v>
          </cell>
          <cell r="D264"/>
          <cell r="E264"/>
          <cell r="F264"/>
          <cell r="G264"/>
          <cell r="H264"/>
          <cell r="I264"/>
          <cell r="J264"/>
          <cell r="K264"/>
          <cell r="L264"/>
          <cell r="M264"/>
          <cell r="N264"/>
          <cell r="O264"/>
          <cell r="P264"/>
          <cell r="Q264"/>
          <cell r="R264"/>
          <cell r="S264"/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/>
          <cell r="AB264"/>
          <cell r="AC264"/>
          <cell r="AD264"/>
          <cell r="AE264"/>
          <cell r="AF264"/>
          <cell r="AG264"/>
          <cell r="AH264"/>
          <cell r="AI264"/>
          <cell r="AJ264"/>
          <cell r="AK264"/>
          <cell r="AL264">
            <v>0</v>
          </cell>
        </row>
        <row r="265">
          <cell r="C265" t="str">
            <v>Q130-002931</v>
          </cell>
          <cell r="D265"/>
          <cell r="E265"/>
          <cell r="F265"/>
          <cell r="G265"/>
          <cell r="H265"/>
          <cell r="I265"/>
          <cell r="J265"/>
          <cell r="K265"/>
          <cell r="L265"/>
          <cell r="M265"/>
          <cell r="N265"/>
          <cell r="O265"/>
          <cell r="P265"/>
          <cell r="Q265"/>
          <cell r="R265"/>
          <cell r="S265"/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/>
          <cell r="AB265"/>
          <cell r="AC265"/>
          <cell r="AD265"/>
          <cell r="AE265"/>
          <cell r="AF265"/>
          <cell r="AG265"/>
          <cell r="AH265"/>
          <cell r="AI265"/>
          <cell r="AJ265"/>
          <cell r="AK265"/>
          <cell r="AL265">
            <v>0</v>
          </cell>
        </row>
        <row r="266">
          <cell r="C266" t="str">
            <v>Q130-002930</v>
          </cell>
          <cell r="D266"/>
          <cell r="E266"/>
          <cell r="F266"/>
          <cell r="G266"/>
          <cell r="H266"/>
          <cell r="I266"/>
          <cell r="J266"/>
          <cell r="K266"/>
          <cell r="L266"/>
          <cell r="M266"/>
          <cell r="N266"/>
          <cell r="O266"/>
          <cell r="P266"/>
          <cell r="Q266"/>
          <cell r="R266"/>
          <cell r="S266"/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/>
          <cell r="AB266"/>
          <cell r="AC266"/>
          <cell r="AD266"/>
          <cell r="AE266"/>
          <cell r="AF266"/>
          <cell r="AG266"/>
          <cell r="AH266"/>
          <cell r="AI266"/>
          <cell r="AJ266"/>
          <cell r="AK266"/>
          <cell r="AL266">
            <v>0</v>
          </cell>
        </row>
        <row r="267">
          <cell r="C267" t="str">
            <v>Q130-002929</v>
          </cell>
          <cell r="D267"/>
          <cell r="E267"/>
          <cell r="F267"/>
          <cell r="G267"/>
          <cell r="H267"/>
          <cell r="I267"/>
          <cell r="J267"/>
          <cell r="K267"/>
          <cell r="L267"/>
          <cell r="M267"/>
          <cell r="N267"/>
          <cell r="O267"/>
          <cell r="P267"/>
          <cell r="Q267"/>
          <cell r="R267"/>
          <cell r="S267"/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/>
          <cell r="AB267"/>
          <cell r="AC267"/>
          <cell r="AD267"/>
          <cell r="AE267"/>
          <cell r="AF267"/>
          <cell r="AG267"/>
          <cell r="AH267"/>
          <cell r="AI267"/>
          <cell r="AJ267"/>
          <cell r="AK267"/>
          <cell r="AL267">
            <v>0</v>
          </cell>
        </row>
        <row r="268">
          <cell r="C268" t="str">
            <v>Q130-002932</v>
          </cell>
          <cell r="D268"/>
          <cell r="E268"/>
          <cell r="F268"/>
          <cell r="G268"/>
          <cell r="H268"/>
          <cell r="I268"/>
          <cell r="J268"/>
          <cell r="K268"/>
          <cell r="L268"/>
          <cell r="M268"/>
          <cell r="N268"/>
          <cell r="O268"/>
          <cell r="P268"/>
          <cell r="Q268"/>
          <cell r="R268"/>
          <cell r="S268"/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/>
          <cell r="AB268"/>
          <cell r="AC268"/>
          <cell r="AD268"/>
          <cell r="AE268"/>
          <cell r="AF268"/>
          <cell r="AG268"/>
          <cell r="AH268"/>
          <cell r="AI268"/>
          <cell r="AJ268"/>
          <cell r="AK268"/>
          <cell r="AL268">
            <v>0</v>
          </cell>
        </row>
        <row r="269">
          <cell r="C269" t="str">
            <v>Q310-725075</v>
          </cell>
          <cell r="D269"/>
          <cell r="E269"/>
          <cell r="F269"/>
          <cell r="G269"/>
          <cell r="H269"/>
          <cell r="I269"/>
          <cell r="J269"/>
          <cell r="K269"/>
          <cell r="L269"/>
          <cell r="M269"/>
          <cell r="N269"/>
          <cell r="O269"/>
          <cell r="P269"/>
          <cell r="Q269"/>
          <cell r="R269"/>
          <cell r="S269"/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/>
          <cell r="AB269"/>
          <cell r="AC269"/>
          <cell r="AD269"/>
          <cell r="AE269"/>
          <cell r="AF269"/>
          <cell r="AG269"/>
          <cell r="AH269"/>
          <cell r="AI269"/>
          <cell r="AJ269"/>
          <cell r="AK269"/>
          <cell r="AL269">
            <v>0</v>
          </cell>
        </row>
        <row r="270">
          <cell r="C270" t="str">
            <v>Q310-724796</v>
          </cell>
          <cell r="D270"/>
          <cell r="E270"/>
          <cell r="F270"/>
          <cell r="G270"/>
          <cell r="H270"/>
          <cell r="I270"/>
          <cell r="J270"/>
          <cell r="K270"/>
          <cell r="L270"/>
          <cell r="M270"/>
          <cell r="N270"/>
          <cell r="O270"/>
          <cell r="P270"/>
          <cell r="Q270"/>
          <cell r="R270"/>
          <cell r="S270"/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/>
          <cell r="AB270"/>
          <cell r="AC270"/>
          <cell r="AD270"/>
          <cell r="AE270"/>
          <cell r="AF270"/>
          <cell r="AG270"/>
          <cell r="AH270"/>
          <cell r="AI270"/>
          <cell r="AJ270"/>
          <cell r="AK270"/>
          <cell r="AL270">
            <v>0</v>
          </cell>
        </row>
        <row r="271">
          <cell r="C271" t="str">
            <v>Q130-003008</v>
          </cell>
          <cell r="D271"/>
          <cell r="E271"/>
          <cell r="F271"/>
          <cell r="G271"/>
          <cell r="H271"/>
          <cell r="I271"/>
          <cell r="J271"/>
          <cell r="K271"/>
          <cell r="L271"/>
          <cell r="M271"/>
          <cell r="N271"/>
          <cell r="O271"/>
          <cell r="P271"/>
          <cell r="Q271"/>
          <cell r="R271"/>
          <cell r="S271"/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/>
          <cell r="AB271"/>
          <cell r="AC271"/>
          <cell r="AD271"/>
          <cell r="AE271"/>
          <cell r="AF271"/>
          <cell r="AG271"/>
          <cell r="AH271"/>
          <cell r="AI271"/>
          <cell r="AJ271"/>
          <cell r="AK271"/>
          <cell r="AL271">
            <v>0</v>
          </cell>
        </row>
        <row r="272">
          <cell r="C272" t="str">
            <v>Q130-003013</v>
          </cell>
          <cell r="D272"/>
          <cell r="E272"/>
          <cell r="F272"/>
          <cell r="G272"/>
          <cell r="H272"/>
          <cell r="I272"/>
          <cell r="J272"/>
          <cell r="K272"/>
          <cell r="L272"/>
          <cell r="M272"/>
          <cell r="N272"/>
          <cell r="O272"/>
          <cell r="P272"/>
          <cell r="Q272"/>
          <cell r="R272"/>
          <cell r="S272"/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/>
          <cell r="AB272"/>
          <cell r="AC272"/>
          <cell r="AD272"/>
          <cell r="AE272"/>
          <cell r="AF272"/>
          <cell r="AG272"/>
          <cell r="AH272"/>
          <cell r="AI272"/>
          <cell r="AJ272"/>
          <cell r="AK272"/>
          <cell r="AL272">
            <v>0</v>
          </cell>
        </row>
        <row r="273">
          <cell r="C273" t="str">
            <v>Q130-003007</v>
          </cell>
          <cell r="D273"/>
          <cell r="E273"/>
          <cell r="F273"/>
          <cell r="G273"/>
          <cell r="H273"/>
          <cell r="I273"/>
          <cell r="J273"/>
          <cell r="K273"/>
          <cell r="L273"/>
          <cell r="M273"/>
          <cell r="N273"/>
          <cell r="O273"/>
          <cell r="P273"/>
          <cell r="Q273"/>
          <cell r="R273"/>
          <cell r="S273"/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/>
          <cell r="AB273"/>
          <cell r="AC273"/>
          <cell r="AD273"/>
          <cell r="AE273"/>
          <cell r="AF273"/>
          <cell r="AG273"/>
          <cell r="AH273"/>
          <cell r="AI273"/>
          <cell r="AJ273"/>
          <cell r="AK273"/>
          <cell r="AL273">
            <v>0</v>
          </cell>
        </row>
        <row r="274">
          <cell r="C274" t="str">
            <v>Q130-003009</v>
          </cell>
          <cell r="D274"/>
          <cell r="E274"/>
          <cell r="F274"/>
          <cell r="G274"/>
          <cell r="H274"/>
          <cell r="I274"/>
          <cell r="J274"/>
          <cell r="K274"/>
          <cell r="L274"/>
          <cell r="M274"/>
          <cell r="N274"/>
          <cell r="O274"/>
          <cell r="P274"/>
          <cell r="Q274"/>
          <cell r="R274"/>
          <cell r="S274"/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/>
          <cell r="AB274"/>
          <cell r="AC274"/>
          <cell r="AD274"/>
          <cell r="AE274"/>
          <cell r="AF274"/>
          <cell r="AG274"/>
          <cell r="AH274"/>
          <cell r="AI274"/>
          <cell r="AJ274"/>
          <cell r="AK274"/>
          <cell r="AL274">
            <v>0</v>
          </cell>
        </row>
        <row r="275">
          <cell r="C275" t="str">
            <v>Q470-009181</v>
          </cell>
          <cell r="D275">
            <v>40000</v>
          </cell>
          <cell r="E275"/>
          <cell r="F275"/>
          <cell r="G275"/>
          <cell r="H275">
            <v>0</v>
          </cell>
          <cell r="I275"/>
          <cell r="J275"/>
          <cell r="K275">
            <v>40000</v>
          </cell>
          <cell r="L275"/>
          <cell r="M275">
            <v>40000</v>
          </cell>
          <cell r="N275"/>
          <cell r="O275"/>
          <cell r="P275">
            <v>30000</v>
          </cell>
          <cell r="Q275"/>
          <cell r="R275"/>
          <cell r="S275">
            <v>70000</v>
          </cell>
          <cell r="T275">
            <v>50000</v>
          </cell>
          <cell r="U275"/>
          <cell r="V275"/>
          <cell r="W275"/>
          <cell r="X275">
            <v>40000</v>
          </cell>
          <cell r="Y275"/>
          <cell r="Z275"/>
          <cell r="AA275">
            <v>90000</v>
          </cell>
          <cell r="AB275">
            <v>60000</v>
          </cell>
          <cell r="AC275"/>
          <cell r="AD275"/>
          <cell r="AE275"/>
          <cell r="AF275"/>
          <cell r="AG275"/>
          <cell r="AH275"/>
          <cell r="AI275">
            <v>60000</v>
          </cell>
          <cell r="AJ275">
            <v>100000</v>
          </cell>
          <cell r="AK275">
            <v>100000</v>
          </cell>
          <cell r="AL275">
            <v>260000</v>
          </cell>
        </row>
        <row r="276">
          <cell r="C276" t="str">
            <v>Q470-009182</v>
          </cell>
          <cell r="D276">
            <v>80000</v>
          </cell>
          <cell r="E276"/>
          <cell r="F276"/>
          <cell r="G276"/>
          <cell r="H276">
            <v>0</v>
          </cell>
          <cell r="I276"/>
          <cell r="J276"/>
          <cell r="K276">
            <v>80000</v>
          </cell>
          <cell r="L276"/>
          <cell r="M276">
            <v>80000</v>
          </cell>
          <cell r="N276"/>
          <cell r="O276"/>
          <cell r="P276">
            <v>60000</v>
          </cell>
          <cell r="Q276"/>
          <cell r="R276"/>
          <cell r="S276">
            <v>140000</v>
          </cell>
          <cell r="T276">
            <v>80000</v>
          </cell>
          <cell r="U276"/>
          <cell r="V276"/>
          <cell r="W276"/>
          <cell r="X276">
            <v>80000</v>
          </cell>
          <cell r="Y276"/>
          <cell r="Z276"/>
          <cell r="AA276">
            <v>160000</v>
          </cell>
          <cell r="AB276">
            <v>80000</v>
          </cell>
          <cell r="AC276"/>
          <cell r="AD276"/>
          <cell r="AE276"/>
          <cell r="AF276">
            <v>100000</v>
          </cell>
          <cell r="AG276"/>
          <cell r="AH276"/>
          <cell r="AI276">
            <v>180000</v>
          </cell>
          <cell r="AJ276">
            <v>160000</v>
          </cell>
          <cell r="AK276">
            <v>160000</v>
          </cell>
          <cell r="AL276">
            <v>600000</v>
          </cell>
        </row>
        <row r="277">
          <cell r="C277" t="str">
            <v>Q130-003015</v>
          </cell>
          <cell r="D277"/>
          <cell r="E277"/>
          <cell r="F277"/>
          <cell r="G277"/>
          <cell r="H277"/>
          <cell r="I277"/>
          <cell r="J277"/>
          <cell r="K277"/>
          <cell r="L277"/>
          <cell r="M277"/>
          <cell r="N277"/>
          <cell r="O277"/>
          <cell r="P277"/>
          <cell r="Q277"/>
          <cell r="R277"/>
          <cell r="S277"/>
          <cell r="T277">
            <v>0</v>
          </cell>
          <cell r="U277"/>
          <cell r="V277"/>
          <cell r="W277"/>
          <cell r="X277"/>
          <cell r="Y277"/>
          <cell r="Z277"/>
          <cell r="AA277"/>
          <cell r="AB277"/>
          <cell r="AC277"/>
          <cell r="AD277"/>
          <cell r="AE277"/>
          <cell r="AF277"/>
          <cell r="AG277"/>
          <cell r="AH277"/>
          <cell r="AI277"/>
          <cell r="AJ277"/>
          <cell r="AK277"/>
          <cell r="AL277">
            <v>0</v>
          </cell>
        </row>
        <row r="278">
          <cell r="C278" t="str">
            <v>Q130-003016</v>
          </cell>
          <cell r="D278"/>
          <cell r="E278"/>
          <cell r="F278"/>
          <cell r="G278"/>
          <cell r="H278"/>
          <cell r="I278"/>
          <cell r="J278"/>
          <cell r="K278"/>
          <cell r="L278"/>
          <cell r="M278"/>
          <cell r="N278"/>
          <cell r="O278"/>
          <cell r="P278"/>
          <cell r="Q278"/>
          <cell r="R278"/>
          <cell r="S278"/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/>
          <cell r="AB278"/>
          <cell r="AC278"/>
          <cell r="AD278"/>
          <cell r="AE278"/>
          <cell r="AF278"/>
          <cell r="AG278"/>
          <cell r="AH278"/>
          <cell r="AI278"/>
          <cell r="AJ278"/>
          <cell r="AK278"/>
          <cell r="AL278">
            <v>0</v>
          </cell>
        </row>
        <row r="279">
          <cell r="C279" t="str">
            <v>Q130-003021</v>
          </cell>
          <cell r="D279"/>
          <cell r="E279"/>
          <cell r="F279"/>
          <cell r="G279"/>
          <cell r="H279"/>
          <cell r="I279"/>
          <cell r="J279"/>
          <cell r="K279"/>
          <cell r="L279"/>
          <cell r="M279"/>
          <cell r="N279"/>
          <cell r="O279"/>
          <cell r="P279"/>
          <cell r="Q279"/>
          <cell r="R279"/>
          <cell r="S279"/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/>
          <cell r="AB279"/>
          <cell r="AC279"/>
          <cell r="AD279"/>
          <cell r="AE279"/>
          <cell r="AF279"/>
          <cell r="AG279"/>
          <cell r="AH279"/>
          <cell r="AI279"/>
          <cell r="AJ279"/>
          <cell r="AK279"/>
          <cell r="AL279">
            <v>0</v>
          </cell>
        </row>
        <row r="280">
          <cell r="C280" t="str">
            <v>Q130-003023</v>
          </cell>
          <cell r="D280"/>
          <cell r="E280"/>
          <cell r="F280"/>
          <cell r="G280"/>
          <cell r="H280"/>
          <cell r="I280"/>
          <cell r="J280"/>
          <cell r="K280"/>
          <cell r="L280"/>
          <cell r="M280"/>
          <cell r="N280"/>
          <cell r="O280"/>
          <cell r="P280"/>
          <cell r="Q280"/>
          <cell r="R280"/>
          <cell r="S280"/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/>
          <cell r="AB280"/>
          <cell r="AC280"/>
          <cell r="AD280"/>
          <cell r="AE280"/>
          <cell r="AF280"/>
          <cell r="AG280"/>
          <cell r="AH280"/>
          <cell r="AI280"/>
          <cell r="AJ280"/>
          <cell r="AK280"/>
          <cell r="AL280">
            <v>0</v>
          </cell>
        </row>
        <row r="281">
          <cell r="C281" t="str">
            <v>Q130-003180</v>
          </cell>
          <cell r="D281"/>
          <cell r="E281"/>
          <cell r="F281"/>
          <cell r="G281"/>
          <cell r="H281"/>
          <cell r="I281"/>
          <cell r="J281"/>
          <cell r="K281"/>
          <cell r="L281"/>
          <cell r="M281"/>
          <cell r="N281"/>
          <cell r="O281"/>
          <cell r="P281"/>
          <cell r="Q281"/>
          <cell r="R281"/>
          <cell r="S281"/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/>
          <cell r="AB281"/>
          <cell r="AC281"/>
          <cell r="AD281"/>
          <cell r="AE281"/>
          <cell r="AF281"/>
          <cell r="AG281"/>
          <cell r="AH281"/>
          <cell r="AI281"/>
          <cell r="AJ281"/>
          <cell r="AK281"/>
          <cell r="AL281">
            <v>0</v>
          </cell>
        </row>
        <row r="282">
          <cell r="C282" t="str">
            <v>Q130-003055</v>
          </cell>
          <cell r="D282"/>
          <cell r="E282"/>
          <cell r="F282"/>
          <cell r="G282"/>
          <cell r="H282"/>
          <cell r="I282"/>
          <cell r="J282"/>
          <cell r="K282"/>
          <cell r="L282"/>
          <cell r="M282"/>
          <cell r="N282"/>
          <cell r="O282"/>
          <cell r="P282"/>
          <cell r="Q282"/>
          <cell r="R282"/>
          <cell r="S282"/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/>
          <cell r="AB282"/>
          <cell r="AC282"/>
          <cell r="AD282"/>
          <cell r="AE282"/>
          <cell r="AF282"/>
          <cell r="AG282"/>
          <cell r="AH282"/>
          <cell r="AI282"/>
          <cell r="AJ282"/>
          <cell r="AK282"/>
          <cell r="AL282">
            <v>0</v>
          </cell>
        </row>
        <row r="283">
          <cell r="C283" t="str">
            <v>Q130-003054</v>
          </cell>
          <cell r="D283"/>
          <cell r="E283"/>
          <cell r="F283"/>
          <cell r="G283"/>
          <cell r="H283"/>
          <cell r="I283"/>
          <cell r="J283"/>
          <cell r="K283"/>
          <cell r="L283"/>
          <cell r="M283"/>
          <cell r="N283"/>
          <cell r="O283"/>
          <cell r="P283"/>
          <cell r="Q283"/>
          <cell r="R283"/>
          <cell r="S283"/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/>
          <cell r="AB283"/>
          <cell r="AC283"/>
          <cell r="AD283"/>
          <cell r="AE283"/>
          <cell r="AF283"/>
          <cell r="AG283"/>
          <cell r="AH283"/>
          <cell r="AI283"/>
          <cell r="AJ283"/>
          <cell r="AK283"/>
          <cell r="AL283">
            <v>0</v>
          </cell>
        </row>
        <row r="284">
          <cell r="C284" t="str">
            <v>Q130-003053</v>
          </cell>
          <cell r="D284"/>
          <cell r="E284"/>
          <cell r="F284"/>
          <cell r="G284"/>
          <cell r="H284"/>
          <cell r="I284"/>
          <cell r="J284"/>
          <cell r="K284"/>
          <cell r="L284"/>
          <cell r="M284"/>
          <cell r="N284"/>
          <cell r="O284"/>
          <cell r="P284"/>
          <cell r="Q284"/>
          <cell r="R284"/>
          <cell r="S284"/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/>
          <cell r="AB284"/>
          <cell r="AC284"/>
          <cell r="AD284"/>
          <cell r="AE284"/>
          <cell r="AF284"/>
          <cell r="AG284"/>
          <cell r="AH284"/>
          <cell r="AI284"/>
          <cell r="AJ284"/>
          <cell r="AK284"/>
          <cell r="AL284">
            <v>0</v>
          </cell>
        </row>
        <row r="285">
          <cell r="C285" t="str">
            <v>Q130-003052</v>
          </cell>
          <cell r="D285"/>
          <cell r="E285"/>
          <cell r="F285"/>
          <cell r="G285"/>
          <cell r="H285"/>
          <cell r="I285"/>
          <cell r="J285"/>
          <cell r="K285"/>
          <cell r="L285"/>
          <cell r="M285"/>
          <cell r="N285"/>
          <cell r="O285"/>
          <cell r="P285"/>
          <cell r="Q285"/>
          <cell r="R285"/>
          <cell r="S285"/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/>
          <cell r="AB285"/>
          <cell r="AC285"/>
          <cell r="AD285"/>
          <cell r="AE285"/>
          <cell r="AF285"/>
          <cell r="AG285"/>
          <cell r="AH285"/>
          <cell r="AI285"/>
          <cell r="AJ285"/>
          <cell r="AK285"/>
          <cell r="AL285">
            <v>0</v>
          </cell>
        </row>
        <row r="286">
          <cell r="C286" t="str">
            <v>Q130-003025</v>
          </cell>
          <cell r="D286"/>
          <cell r="E286"/>
          <cell r="F286"/>
          <cell r="G286"/>
          <cell r="H286"/>
          <cell r="I286"/>
          <cell r="J286"/>
          <cell r="K286"/>
          <cell r="L286"/>
          <cell r="M286"/>
          <cell r="N286"/>
          <cell r="O286"/>
          <cell r="P286"/>
          <cell r="Q286"/>
          <cell r="R286"/>
          <cell r="S286"/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/>
          <cell r="AB286"/>
          <cell r="AC286"/>
          <cell r="AD286"/>
          <cell r="AE286"/>
          <cell r="AF286"/>
          <cell r="AG286"/>
          <cell r="AH286"/>
          <cell r="AI286"/>
          <cell r="AJ286"/>
          <cell r="AK286"/>
          <cell r="AL286">
            <v>0</v>
          </cell>
        </row>
        <row r="287">
          <cell r="C287" t="str">
            <v>Q130-003193</v>
          </cell>
          <cell r="D287"/>
          <cell r="E287"/>
          <cell r="F287"/>
          <cell r="G287"/>
          <cell r="H287"/>
          <cell r="I287"/>
          <cell r="J287"/>
          <cell r="K287"/>
          <cell r="L287"/>
          <cell r="M287"/>
          <cell r="N287"/>
          <cell r="O287"/>
          <cell r="P287"/>
          <cell r="Q287"/>
          <cell r="R287"/>
          <cell r="S287"/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/>
          <cell r="AB287"/>
          <cell r="AC287"/>
          <cell r="AD287"/>
          <cell r="AE287"/>
          <cell r="AF287"/>
          <cell r="AG287"/>
          <cell r="AH287"/>
          <cell r="AI287"/>
          <cell r="AJ287"/>
          <cell r="AK287"/>
          <cell r="AL287">
            <v>0</v>
          </cell>
        </row>
        <row r="288">
          <cell r="C288" t="str">
            <v>Q130-003197</v>
          </cell>
          <cell r="D288"/>
          <cell r="E288"/>
          <cell r="F288"/>
          <cell r="G288"/>
          <cell r="H288"/>
          <cell r="I288"/>
          <cell r="J288"/>
          <cell r="K288"/>
          <cell r="L288"/>
          <cell r="M288"/>
          <cell r="N288"/>
          <cell r="O288"/>
          <cell r="P288"/>
          <cell r="Q288"/>
          <cell r="R288"/>
          <cell r="S288"/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/>
          <cell r="AB288"/>
          <cell r="AC288"/>
          <cell r="AD288"/>
          <cell r="AE288"/>
          <cell r="AF288"/>
          <cell r="AG288"/>
          <cell r="AH288"/>
          <cell r="AI288"/>
          <cell r="AJ288"/>
          <cell r="AK288"/>
          <cell r="AL288">
            <v>0</v>
          </cell>
        </row>
        <row r="289">
          <cell r="C289" t="str">
            <v>Q130-003050</v>
          </cell>
          <cell r="D289"/>
          <cell r="E289"/>
          <cell r="F289"/>
          <cell r="G289"/>
          <cell r="H289"/>
          <cell r="I289"/>
          <cell r="J289"/>
          <cell r="K289"/>
          <cell r="L289"/>
          <cell r="M289"/>
          <cell r="N289"/>
          <cell r="O289"/>
          <cell r="P289"/>
          <cell r="Q289"/>
          <cell r="R289"/>
          <cell r="S289"/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/>
          <cell r="AB289"/>
          <cell r="AC289"/>
          <cell r="AD289"/>
          <cell r="AE289"/>
          <cell r="AF289"/>
          <cell r="AG289"/>
          <cell r="AH289"/>
          <cell r="AI289"/>
          <cell r="AJ289"/>
          <cell r="AK289"/>
          <cell r="AL289">
            <v>0</v>
          </cell>
        </row>
        <row r="290">
          <cell r="C290" t="str">
            <v>Q300-014626</v>
          </cell>
          <cell r="D290"/>
          <cell r="E290"/>
          <cell r="F290"/>
          <cell r="G290"/>
          <cell r="H290"/>
          <cell r="I290"/>
          <cell r="J290"/>
          <cell r="K290"/>
          <cell r="L290"/>
          <cell r="M290"/>
          <cell r="N290"/>
          <cell r="O290"/>
          <cell r="P290"/>
          <cell r="Q290"/>
          <cell r="R290"/>
          <cell r="S290"/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/>
          <cell r="AB290"/>
          <cell r="AC290"/>
          <cell r="AD290"/>
          <cell r="AE290"/>
          <cell r="AF290"/>
          <cell r="AG290"/>
          <cell r="AH290"/>
          <cell r="AI290"/>
          <cell r="AJ290"/>
          <cell r="AK290"/>
          <cell r="AL290">
            <v>0</v>
          </cell>
        </row>
        <row r="291">
          <cell r="C291" t="str">
            <v>Q130-003226</v>
          </cell>
          <cell r="D291"/>
          <cell r="E291"/>
          <cell r="F291"/>
          <cell r="G291"/>
          <cell r="H291"/>
          <cell r="I291"/>
          <cell r="J291"/>
          <cell r="K291"/>
          <cell r="L291"/>
          <cell r="M291"/>
          <cell r="N291"/>
          <cell r="O291"/>
          <cell r="P291"/>
          <cell r="Q291"/>
          <cell r="R291"/>
          <cell r="S291"/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/>
          <cell r="AB291"/>
          <cell r="AC291"/>
          <cell r="AD291"/>
          <cell r="AE291"/>
          <cell r="AF291"/>
          <cell r="AG291"/>
          <cell r="AH291"/>
          <cell r="AI291"/>
          <cell r="AJ291"/>
          <cell r="AK291"/>
          <cell r="AL291">
            <v>0</v>
          </cell>
        </row>
        <row r="292">
          <cell r="C292" t="str">
            <v>Q130-003220</v>
          </cell>
          <cell r="D292"/>
          <cell r="E292"/>
          <cell r="F292"/>
          <cell r="G292"/>
          <cell r="H292"/>
          <cell r="I292"/>
          <cell r="J292"/>
          <cell r="K292"/>
          <cell r="L292"/>
          <cell r="M292"/>
          <cell r="N292"/>
          <cell r="O292"/>
          <cell r="P292"/>
          <cell r="Q292"/>
          <cell r="R292"/>
          <cell r="S292"/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/>
          <cell r="AB292"/>
          <cell r="AC292"/>
          <cell r="AD292"/>
          <cell r="AE292"/>
          <cell r="AF292"/>
          <cell r="AG292"/>
          <cell r="AH292"/>
          <cell r="AI292"/>
          <cell r="AJ292"/>
          <cell r="AK292"/>
          <cell r="AL292">
            <v>0</v>
          </cell>
        </row>
        <row r="293">
          <cell r="C293" t="str">
            <v>Q130-003129</v>
          </cell>
          <cell r="D293">
            <v>40000</v>
          </cell>
          <cell r="E293"/>
          <cell r="F293"/>
          <cell r="G293"/>
          <cell r="H293">
            <v>0</v>
          </cell>
          <cell r="I293"/>
          <cell r="J293"/>
          <cell r="K293">
            <v>40000</v>
          </cell>
          <cell r="L293">
            <v>40000</v>
          </cell>
          <cell r="M293">
            <v>20000</v>
          </cell>
          <cell r="N293"/>
          <cell r="O293">
            <v>22400</v>
          </cell>
          <cell r="P293">
            <v>22400</v>
          </cell>
          <cell r="Q293">
            <v>22400</v>
          </cell>
          <cell r="R293">
            <v>10000</v>
          </cell>
          <cell r="S293">
            <v>137200</v>
          </cell>
          <cell r="T293">
            <v>22400</v>
          </cell>
          <cell r="U293">
            <v>22400</v>
          </cell>
          <cell r="V293">
            <v>22400</v>
          </cell>
          <cell r="W293">
            <v>22400</v>
          </cell>
          <cell r="X293">
            <v>44800</v>
          </cell>
          <cell r="Y293"/>
          <cell r="Z293"/>
          <cell r="AA293">
            <v>134400</v>
          </cell>
          <cell r="AB293">
            <v>25000</v>
          </cell>
          <cell r="AC293"/>
          <cell r="AD293">
            <v>30000</v>
          </cell>
          <cell r="AE293"/>
          <cell r="AF293"/>
          <cell r="AG293"/>
          <cell r="AH293"/>
          <cell r="AI293">
            <v>55000</v>
          </cell>
          <cell r="AJ293">
            <v>61800</v>
          </cell>
          <cell r="AK293">
            <v>61800</v>
          </cell>
          <cell r="AL293">
            <v>208600</v>
          </cell>
        </row>
        <row r="294">
          <cell r="C294" t="str">
            <v>Q230-122796</v>
          </cell>
          <cell r="D294"/>
          <cell r="E294"/>
          <cell r="F294"/>
          <cell r="G294"/>
          <cell r="H294"/>
          <cell r="I294"/>
          <cell r="J294"/>
          <cell r="K294"/>
          <cell r="L294"/>
          <cell r="M294"/>
          <cell r="N294"/>
          <cell r="O294"/>
          <cell r="P294"/>
          <cell r="Q294"/>
          <cell r="R294"/>
          <cell r="S294"/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/>
          <cell r="AB294"/>
          <cell r="AC294"/>
          <cell r="AD294"/>
          <cell r="AE294"/>
          <cell r="AF294"/>
          <cell r="AG294"/>
          <cell r="AH294"/>
          <cell r="AI294"/>
          <cell r="AJ294"/>
          <cell r="AK294"/>
          <cell r="AL294">
            <v>0</v>
          </cell>
        </row>
        <row r="295">
          <cell r="C295" t="str">
            <v>Q130-003104</v>
          </cell>
          <cell r="D295"/>
          <cell r="E295"/>
          <cell r="F295"/>
          <cell r="G295"/>
          <cell r="H295"/>
          <cell r="I295"/>
          <cell r="J295"/>
          <cell r="K295"/>
          <cell r="L295"/>
          <cell r="M295"/>
          <cell r="N295"/>
          <cell r="O295"/>
          <cell r="P295"/>
          <cell r="Q295"/>
          <cell r="R295"/>
          <cell r="S295"/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/>
          <cell r="AB295"/>
          <cell r="AC295"/>
          <cell r="AD295"/>
          <cell r="AE295"/>
          <cell r="AF295"/>
          <cell r="AG295"/>
          <cell r="AH295"/>
          <cell r="AI295"/>
          <cell r="AJ295"/>
          <cell r="AK295"/>
          <cell r="AL295">
            <v>0</v>
          </cell>
        </row>
        <row r="296">
          <cell r="C296" t="str">
            <v>Q130-003029</v>
          </cell>
          <cell r="D296"/>
          <cell r="E296"/>
          <cell r="F296"/>
          <cell r="G296"/>
          <cell r="H296"/>
          <cell r="I296"/>
          <cell r="J296"/>
          <cell r="K296"/>
          <cell r="L296"/>
          <cell r="M296"/>
          <cell r="N296"/>
          <cell r="O296"/>
          <cell r="P296"/>
          <cell r="Q296"/>
          <cell r="R296"/>
          <cell r="S296"/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/>
          <cell r="AB296"/>
          <cell r="AC296"/>
          <cell r="AD296"/>
          <cell r="AE296"/>
          <cell r="AF296"/>
          <cell r="AG296"/>
          <cell r="AH296"/>
          <cell r="AI296"/>
          <cell r="AJ296"/>
          <cell r="AK296"/>
          <cell r="AL296">
            <v>0</v>
          </cell>
        </row>
        <row r="297">
          <cell r="C297" t="str">
            <v>Q310-724797</v>
          </cell>
          <cell r="D297"/>
          <cell r="E297"/>
          <cell r="F297"/>
          <cell r="G297"/>
          <cell r="H297"/>
          <cell r="I297"/>
          <cell r="J297"/>
          <cell r="K297"/>
          <cell r="L297"/>
          <cell r="M297"/>
          <cell r="N297"/>
          <cell r="O297"/>
          <cell r="P297"/>
          <cell r="Q297"/>
          <cell r="R297"/>
          <cell r="S297"/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/>
          <cell r="AB297"/>
          <cell r="AC297"/>
          <cell r="AD297"/>
          <cell r="AE297"/>
          <cell r="AF297"/>
          <cell r="AG297"/>
          <cell r="AH297"/>
          <cell r="AI297"/>
          <cell r="AJ297"/>
          <cell r="AK297"/>
          <cell r="AL297">
            <v>0</v>
          </cell>
        </row>
        <row r="298">
          <cell r="C298" t="str">
            <v>GH42-06453A</v>
          </cell>
          <cell r="D298">
            <v>25000</v>
          </cell>
          <cell r="E298"/>
          <cell r="F298"/>
          <cell r="G298"/>
          <cell r="H298">
            <v>20000</v>
          </cell>
          <cell r="I298"/>
          <cell r="J298"/>
          <cell r="K298">
            <v>45000</v>
          </cell>
          <cell r="L298"/>
          <cell r="M298"/>
          <cell r="N298"/>
          <cell r="O298"/>
          <cell r="P298"/>
          <cell r="Q298"/>
          <cell r="R298"/>
          <cell r="S298"/>
          <cell r="T298"/>
          <cell r="U298"/>
          <cell r="V298"/>
          <cell r="W298"/>
          <cell r="X298"/>
          <cell r="Y298"/>
          <cell r="Z298"/>
          <cell r="AA298"/>
          <cell r="AB298">
            <v>2860</v>
          </cell>
          <cell r="AC298"/>
          <cell r="AD298">
            <v>34000</v>
          </cell>
          <cell r="AE298"/>
          <cell r="AF298"/>
          <cell r="AG298"/>
          <cell r="AH298"/>
          <cell r="AI298">
            <v>36860</v>
          </cell>
          <cell r="AJ298"/>
          <cell r="AK298"/>
          <cell r="AL298">
            <v>70860</v>
          </cell>
        </row>
        <row r="299">
          <cell r="C299" t="str">
            <v>GH42-06455A</v>
          </cell>
          <cell r="D299">
            <v>20000</v>
          </cell>
          <cell r="E299"/>
          <cell r="F299"/>
          <cell r="G299"/>
          <cell r="H299">
            <v>20000</v>
          </cell>
          <cell r="I299"/>
          <cell r="J299"/>
          <cell r="K299">
            <v>40000</v>
          </cell>
          <cell r="L299"/>
          <cell r="M299"/>
          <cell r="N299"/>
          <cell r="O299"/>
          <cell r="P299"/>
          <cell r="Q299"/>
          <cell r="R299"/>
          <cell r="S299"/>
          <cell r="T299"/>
          <cell r="U299"/>
          <cell r="V299"/>
          <cell r="W299"/>
          <cell r="X299"/>
          <cell r="Y299"/>
          <cell r="Z299"/>
          <cell r="AA299"/>
          <cell r="AB299">
            <v>18000</v>
          </cell>
          <cell r="AC299"/>
          <cell r="AD299">
            <v>20000</v>
          </cell>
          <cell r="AE299"/>
          <cell r="AF299"/>
          <cell r="AG299"/>
          <cell r="AH299"/>
          <cell r="AI299">
            <v>38000</v>
          </cell>
          <cell r="AJ299"/>
          <cell r="AK299"/>
          <cell r="AL299">
            <v>58000</v>
          </cell>
        </row>
        <row r="300">
          <cell r="C300" t="str">
            <v>Q130-003166</v>
          </cell>
          <cell r="D300"/>
          <cell r="E300"/>
          <cell r="F300"/>
          <cell r="G300"/>
          <cell r="H300"/>
          <cell r="I300"/>
          <cell r="J300"/>
          <cell r="K300"/>
          <cell r="L300"/>
          <cell r="M300"/>
          <cell r="N300"/>
          <cell r="O300"/>
          <cell r="P300"/>
          <cell r="Q300"/>
          <cell r="R300"/>
          <cell r="S300"/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/>
          <cell r="AB300"/>
          <cell r="AC300"/>
          <cell r="AD300"/>
          <cell r="AE300"/>
          <cell r="AF300"/>
          <cell r="AG300"/>
          <cell r="AH300"/>
          <cell r="AI300"/>
          <cell r="AJ300"/>
          <cell r="AK300"/>
          <cell r="AL300">
            <v>0</v>
          </cell>
        </row>
        <row r="301">
          <cell r="C301" t="str">
            <v>JTAF064-07D-R8-TOP (TC 10*15)</v>
          </cell>
          <cell r="D301"/>
          <cell r="E301"/>
          <cell r="F301"/>
          <cell r="G301"/>
          <cell r="H301"/>
          <cell r="I301"/>
          <cell r="J301"/>
          <cell r="K301"/>
          <cell r="L301"/>
          <cell r="M301"/>
          <cell r="N301"/>
          <cell r="O301"/>
          <cell r="P301"/>
          <cell r="Q301"/>
          <cell r="R301"/>
          <cell r="S301"/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/>
          <cell r="AB301"/>
          <cell r="AC301"/>
          <cell r="AD301"/>
          <cell r="AE301"/>
          <cell r="AF301"/>
          <cell r="AG301"/>
          <cell r="AH301"/>
          <cell r="AI301"/>
          <cell r="AJ301"/>
          <cell r="AK301"/>
          <cell r="AL301">
            <v>0</v>
          </cell>
        </row>
        <row r="302">
          <cell r="C302" t="str">
            <v>SS20-00044A</v>
          </cell>
          <cell r="D302"/>
          <cell r="E302"/>
          <cell r="F302"/>
          <cell r="G302"/>
          <cell r="H302">
            <v>20000</v>
          </cell>
          <cell r="I302"/>
          <cell r="J302"/>
          <cell r="K302">
            <v>20000</v>
          </cell>
          <cell r="L302"/>
          <cell r="M302"/>
          <cell r="N302"/>
          <cell r="O302"/>
          <cell r="P302"/>
          <cell r="Q302"/>
          <cell r="R302"/>
          <cell r="S302"/>
          <cell r="T302">
            <v>18000</v>
          </cell>
          <cell r="U302">
            <v>0</v>
          </cell>
          <cell r="V302">
            <v>0</v>
          </cell>
          <cell r="W302">
            <v>12000</v>
          </cell>
          <cell r="X302">
            <v>0</v>
          </cell>
          <cell r="Y302">
            <v>0</v>
          </cell>
          <cell r="Z302">
            <v>0</v>
          </cell>
          <cell r="AA302"/>
          <cell r="AB302"/>
          <cell r="AC302"/>
          <cell r="AD302"/>
          <cell r="AE302"/>
          <cell r="AF302"/>
          <cell r="AG302"/>
          <cell r="AH302"/>
          <cell r="AI302"/>
          <cell r="AJ302"/>
          <cell r="AK302"/>
          <cell r="AL302">
            <v>0</v>
          </cell>
        </row>
        <row r="303">
          <cell r="C303" t="str">
            <v>SS20-00045A</v>
          </cell>
          <cell r="D303"/>
          <cell r="E303"/>
          <cell r="F303"/>
          <cell r="G303">
            <v>0</v>
          </cell>
          <cell r="H303">
            <v>20000</v>
          </cell>
          <cell r="I303"/>
          <cell r="J303"/>
          <cell r="K303">
            <v>20000</v>
          </cell>
          <cell r="L303">
            <v>36000</v>
          </cell>
          <cell r="M303"/>
          <cell r="N303"/>
          <cell r="O303">
            <v>18000</v>
          </cell>
          <cell r="P303">
            <v>19500</v>
          </cell>
          <cell r="Q303">
            <v>13500</v>
          </cell>
          <cell r="R303"/>
          <cell r="S303"/>
          <cell r="T303">
            <v>18000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/>
          <cell r="AB303"/>
          <cell r="AC303"/>
          <cell r="AD303"/>
          <cell r="AE303"/>
          <cell r="AF303"/>
          <cell r="AG303"/>
          <cell r="AH303"/>
          <cell r="AI303"/>
          <cell r="AJ303"/>
          <cell r="AK303"/>
          <cell r="AL303">
            <v>0</v>
          </cell>
        </row>
        <row r="304">
          <cell r="C304" t="str">
            <v>SS20-00053A</v>
          </cell>
          <cell r="D304"/>
          <cell r="E304"/>
          <cell r="F304"/>
          <cell r="G304"/>
          <cell r="H304"/>
          <cell r="I304"/>
          <cell r="J304"/>
          <cell r="K304">
            <v>0</v>
          </cell>
          <cell r="L304"/>
          <cell r="M304"/>
          <cell r="N304"/>
          <cell r="O304"/>
          <cell r="P304"/>
          <cell r="Q304"/>
          <cell r="R304"/>
          <cell r="S304"/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/>
          <cell r="AB304"/>
          <cell r="AC304"/>
          <cell r="AD304"/>
          <cell r="AE304"/>
          <cell r="AF304"/>
          <cell r="AG304"/>
          <cell r="AH304"/>
          <cell r="AI304"/>
          <cell r="AJ304"/>
          <cell r="AK304"/>
          <cell r="AL304">
            <v>0</v>
          </cell>
        </row>
        <row r="305">
          <cell r="C305" t="str">
            <v>SS20-00054A</v>
          </cell>
          <cell r="D305"/>
          <cell r="E305"/>
          <cell r="F305"/>
          <cell r="G305"/>
          <cell r="H305"/>
          <cell r="I305"/>
          <cell r="J305"/>
          <cell r="K305">
            <v>0</v>
          </cell>
          <cell r="L305"/>
          <cell r="M305"/>
          <cell r="N305"/>
          <cell r="O305"/>
          <cell r="P305"/>
          <cell r="Q305"/>
          <cell r="R305"/>
          <cell r="S305"/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/>
          <cell r="AB305"/>
          <cell r="AC305"/>
          <cell r="AD305"/>
          <cell r="AE305"/>
          <cell r="AF305"/>
          <cell r="AG305"/>
          <cell r="AH305"/>
          <cell r="AI305"/>
          <cell r="AJ305"/>
          <cell r="AK305"/>
          <cell r="AL305">
            <v>0</v>
          </cell>
        </row>
        <row r="306">
          <cell r="C306" t="str">
            <v>GFTUH0101</v>
          </cell>
          <cell r="D306"/>
          <cell r="E306"/>
          <cell r="F306"/>
          <cell r="G306">
            <v>2000</v>
          </cell>
          <cell r="H306"/>
          <cell r="I306"/>
          <cell r="J306"/>
          <cell r="K306">
            <v>2000</v>
          </cell>
          <cell r="L306"/>
          <cell r="M306"/>
          <cell r="N306"/>
          <cell r="O306"/>
          <cell r="P306"/>
          <cell r="Q306"/>
          <cell r="R306"/>
          <cell r="S306"/>
          <cell r="T306"/>
          <cell r="U306"/>
          <cell r="V306"/>
          <cell r="W306">
            <v>0</v>
          </cell>
          <cell r="X306"/>
          <cell r="Y306">
            <v>0</v>
          </cell>
          <cell r="Z306">
            <v>0</v>
          </cell>
          <cell r="AA306">
            <v>0</v>
          </cell>
          <cell r="AB306"/>
          <cell r="AC306">
            <v>1600</v>
          </cell>
          <cell r="AD306"/>
          <cell r="AE306"/>
          <cell r="AF306"/>
          <cell r="AG306"/>
          <cell r="AH306"/>
          <cell r="AI306">
            <v>1600</v>
          </cell>
          <cell r="AJ306"/>
          <cell r="AK306"/>
          <cell r="AL306">
            <v>3200</v>
          </cell>
        </row>
        <row r="307">
          <cell r="C307" t="str">
            <v>GFTUH0102</v>
          </cell>
          <cell r="D307"/>
          <cell r="E307"/>
          <cell r="F307"/>
          <cell r="G307">
            <v>1000</v>
          </cell>
          <cell r="H307"/>
          <cell r="I307"/>
          <cell r="J307"/>
          <cell r="K307">
            <v>1000</v>
          </cell>
          <cell r="L307"/>
          <cell r="M307"/>
          <cell r="N307"/>
          <cell r="O307"/>
          <cell r="P307"/>
          <cell r="Q307"/>
          <cell r="R307"/>
          <cell r="S307"/>
          <cell r="T307"/>
          <cell r="U307"/>
          <cell r="V307"/>
          <cell r="W307">
            <v>0</v>
          </cell>
          <cell r="X307"/>
          <cell r="Y307">
            <v>0</v>
          </cell>
          <cell r="Z307">
            <v>0</v>
          </cell>
          <cell r="AA307">
            <v>0</v>
          </cell>
          <cell r="AB307"/>
          <cell r="AC307">
            <v>0</v>
          </cell>
          <cell r="AD307"/>
          <cell r="AE307"/>
          <cell r="AF307"/>
          <cell r="AG307"/>
          <cell r="AH307"/>
          <cell r="AI307">
            <v>0</v>
          </cell>
          <cell r="AJ307"/>
          <cell r="AK307"/>
          <cell r="AL307">
            <v>0</v>
          </cell>
        </row>
        <row r="308">
          <cell r="C308" t="str">
            <v>GFTUH0110</v>
          </cell>
          <cell r="D308"/>
          <cell r="E308"/>
          <cell r="F308"/>
          <cell r="G308">
            <v>500</v>
          </cell>
          <cell r="H308"/>
          <cell r="I308"/>
          <cell r="J308"/>
          <cell r="K308">
            <v>500</v>
          </cell>
          <cell r="L308"/>
          <cell r="M308"/>
          <cell r="N308"/>
          <cell r="O308"/>
          <cell r="P308"/>
          <cell r="Q308"/>
          <cell r="R308"/>
          <cell r="S308"/>
          <cell r="T308"/>
          <cell r="U308"/>
          <cell r="V308"/>
          <cell r="W308">
            <v>0</v>
          </cell>
          <cell r="X308"/>
          <cell r="Y308">
            <v>0</v>
          </cell>
          <cell r="Z308">
            <v>0</v>
          </cell>
          <cell r="AA308">
            <v>0</v>
          </cell>
          <cell r="AB308"/>
          <cell r="AC308">
            <v>0</v>
          </cell>
          <cell r="AD308"/>
          <cell r="AE308"/>
          <cell r="AF308"/>
          <cell r="AG308"/>
          <cell r="AH308"/>
          <cell r="AI308">
            <v>0</v>
          </cell>
          <cell r="AJ308"/>
          <cell r="AK308"/>
          <cell r="AL308">
            <v>0</v>
          </cell>
        </row>
        <row r="309">
          <cell r="C309" t="str">
            <v>GFTUH0104</v>
          </cell>
          <cell r="D309"/>
          <cell r="E309"/>
          <cell r="F309"/>
          <cell r="G309">
            <v>4000</v>
          </cell>
          <cell r="H309"/>
          <cell r="I309"/>
          <cell r="J309"/>
          <cell r="K309">
            <v>4000</v>
          </cell>
          <cell r="L309"/>
          <cell r="M309"/>
          <cell r="N309"/>
          <cell r="O309"/>
          <cell r="P309"/>
          <cell r="Q309"/>
          <cell r="R309"/>
          <cell r="S309"/>
          <cell r="T309"/>
          <cell r="U309"/>
          <cell r="V309"/>
          <cell r="W309">
            <v>0</v>
          </cell>
          <cell r="X309"/>
          <cell r="Y309">
            <v>0</v>
          </cell>
          <cell r="Z309">
            <v>0</v>
          </cell>
          <cell r="AA309">
            <v>0</v>
          </cell>
          <cell r="AB309"/>
          <cell r="AC309">
            <v>200</v>
          </cell>
          <cell r="AD309"/>
          <cell r="AE309"/>
          <cell r="AF309"/>
          <cell r="AG309"/>
          <cell r="AH309"/>
          <cell r="AI309">
            <v>200</v>
          </cell>
          <cell r="AJ309"/>
          <cell r="AK309"/>
          <cell r="AL309">
            <v>400</v>
          </cell>
        </row>
        <row r="310">
          <cell r="C310" t="str">
            <v>GFTUH0111</v>
          </cell>
          <cell r="D310"/>
          <cell r="E310"/>
          <cell r="F310"/>
          <cell r="G310">
            <v>4000</v>
          </cell>
          <cell r="H310"/>
          <cell r="I310"/>
          <cell r="J310"/>
          <cell r="K310">
            <v>4000</v>
          </cell>
          <cell r="L310"/>
          <cell r="M310"/>
          <cell r="N310"/>
          <cell r="O310"/>
          <cell r="P310"/>
          <cell r="Q310"/>
          <cell r="R310"/>
          <cell r="S310"/>
          <cell r="T310"/>
          <cell r="U310"/>
          <cell r="V310"/>
          <cell r="W310">
            <v>0</v>
          </cell>
          <cell r="X310"/>
          <cell r="Y310">
            <v>0</v>
          </cell>
          <cell r="Z310">
            <v>0</v>
          </cell>
          <cell r="AA310">
            <v>0</v>
          </cell>
          <cell r="AB310"/>
          <cell r="AC310">
            <v>0</v>
          </cell>
          <cell r="AD310"/>
          <cell r="AE310"/>
          <cell r="AF310"/>
          <cell r="AG310"/>
          <cell r="AH310"/>
          <cell r="AI310">
            <v>0</v>
          </cell>
          <cell r="AJ310"/>
          <cell r="AK310"/>
          <cell r="AL310">
            <v>0</v>
          </cell>
        </row>
        <row r="311">
          <cell r="C311" t="str">
            <v>GFTUH0107</v>
          </cell>
          <cell r="D311"/>
          <cell r="E311"/>
          <cell r="F311"/>
          <cell r="G311">
            <v>500</v>
          </cell>
          <cell r="H311"/>
          <cell r="I311"/>
          <cell r="J311"/>
          <cell r="K311">
            <v>500</v>
          </cell>
          <cell r="L311"/>
          <cell r="M311"/>
          <cell r="N311"/>
          <cell r="O311"/>
          <cell r="P311"/>
          <cell r="Q311"/>
          <cell r="R311"/>
          <cell r="S311"/>
          <cell r="T311"/>
          <cell r="U311"/>
          <cell r="V311"/>
          <cell r="W311">
            <v>0</v>
          </cell>
          <cell r="X311"/>
          <cell r="Y311">
            <v>0</v>
          </cell>
          <cell r="Z311">
            <v>0</v>
          </cell>
          <cell r="AA311">
            <v>0</v>
          </cell>
          <cell r="AB311"/>
          <cell r="AC311">
            <v>2800</v>
          </cell>
          <cell r="AD311"/>
          <cell r="AE311"/>
          <cell r="AF311"/>
          <cell r="AG311"/>
          <cell r="AH311"/>
          <cell r="AI311">
            <v>2800</v>
          </cell>
          <cell r="AJ311"/>
          <cell r="AK311"/>
          <cell r="AL311">
            <v>5600</v>
          </cell>
        </row>
        <row r="312">
          <cell r="C312" t="str">
            <v>GFTUH0109</v>
          </cell>
          <cell r="D312"/>
          <cell r="E312"/>
          <cell r="F312"/>
          <cell r="G312">
            <v>500</v>
          </cell>
          <cell r="H312"/>
          <cell r="I312"/>
          <cell r="J312"/>
          <cell r="K312">
            <v>500</v>
          </cell>
          <cell r="L312"/>
          <cell r="M312"/>
          <cell r="N312"/>
          <cell r="O312"/>
          <cell r="P312"/>
          <cell r="Q312"/>
          <cell r="R312"/>
          <cell r="S312"/>
          <cell r="T312"/>
          <cell r="U312"/>
          <cell r="V312"/>
          <cell r="W312">
            <v>0</v>
          </cell>
          <cell r="X312"/>
          <cell r="Y312">
            <v>0</v>
          </cell>
          <cell r="Z312">
            <v>0</v>
          </cell>
          <cell r="AA312">
            <v>0</v>
          </cell>
          <cell r="AB312"/>
          <cell r="AC312">
            <v>3100</v>
          </cell>
          <cell r="AD312"/>
          <cell r="AE312"/>
          <cell r="AF312"/>
          <cell r="AG312"/>
          <cell r="AH312"/>
          <cell r="AI312">
            <v>3100</v>
          </cell>
          <cell r="AJ312"/>
          <cell r="AK312"/>
          <cell r="AL312">
            <v>6200</v>
          </cell>
        </row>
        <row r="313">
          <cell r="C313" t="str">
            <v>GFTUH0108</v>
          </cell>
          <cell r="D313"/>
          <cell r="E313"/>
          <cell r="F313"/>
          <cell r="G313">
            <v>1500</v>
          </cell>
          <cell r="H313"/>
          <cell r="I313"/>
          <cell r="J313"/>
          <cell r="K313">
            <v>1500</v>
          </cell>
          <cell r="L313"/>
          <cell r="M313"/>
          <cell r="N313"/>
          <cell r="O313"/>
          <cell r="P313"/>
          <cell r="Q313"/>
          <cell r="R313"/>
          <cell r="S313"/>
          <cell r="T313"/>
          <cell r="U313"/>
          <cell r="V313"/>
          <cell r="W313">
            <v>0</v>
          </cell>
          <cell r="X313"/>
          <cell r="Y313">
            <v>0</v>
          </cell>
          <cell r="Z313">
            <v>0</v>
          </cell>
          <cell r="AA313">
            <v>0</v>
          </cell>
          <cell r="AB313"/>
          <cell r="AC313">
            <v>0</v>
          </cell>
          <cell r="AD313"/>
          <cell r="AE313"/>
          <cell r="AF313"/>
          <cell r="AG313"/>
          <cell r="AH313"/>
          <cell r="AI313">
            <v>0</v>
          </cell>
          <cell r="AJ313"/>
          <cell r="AK313"/>
          <cell r="AL313">
            <v>0</v>
          </cell>
        </row>
        <row r="314">
          <cell r="C314" t="str">
            <v>SS20-00046A</v>
          </cell>
          <cell r="D314">
            <v>11200</v>
          </cell>
          <cell r="E314">
            <v>13000</v>
          </cell>
          <cell r="F314">
            <v>15000</v>
          </cell>
          <cell r="G314">
            <v>15000</v>
          </cell>
          <cell r="H314">
            <v>13000</v>
          </cell>
          <cell r="I314">
            <v>13000</v>
          </cell>
          <cell r="J314">
            <v>13000</v>
          </cell>
          <cell r="K314">
            <v>93200</v>
          </cell>
          <cell r="L314">
            <v>13000</v>
          </cell>
          <cell r="M314">
            <v>15000</v>
          </cell>
          <cell r="N314">
            <v>15000</v>
          </cell>
          <cell r="O314">
            <v>13000</v>
          </cell>
          <cell r="P314">
            <v>15000</v>
          </cell>
          <cell r="Q314">
            <v>15000</v>
          </cell>
          <cell r="R314">
            <v>15000</v>
          </cell>
          <cell r="S314">
            <v>101000</v>
          </cell>
          <cell r="T314">
            <v>15000</v>
          </cell>
          <cell r="U314">
            <v>15000</v>
          </cell>
          <cell r="V314">
            <v>15000</v>
          </cell>
          <cell r="W314">
            <v>15000</v>
          </cell>
          <cell r="X314">
            <v>15000</v>
          </cell>
          <cell r="Y314">
            <v>15000</v>
          </cell>
          <cell r="Z314">
            <v>15000</v>
          </cell>
          <cell r="AA314">
            <v>105000</v>
          </cell>
          <cell r="AB314">
            <v>15000</v>
          </cell>
          <cell r="AC314">
            <v>15000</v>
          </cell>
          <cell r="AD314">
            <v>15000</v>
          </cell>
          <cell r="AE314">
            <v>15000</v>
          </cell>
          <cell r="AF314">
            <v>15000</v>
          </cell>
          <cell r="AG314">
            <v>15000</v>
          </cell>
          <cell r="AH314">
            <v>15000</v>
          </cell>
          <cell r="AI314">
            <v>105000</v>
          </cell>
          <cell r="AJ314">
            <v>80000</v>
          </cell>
          <cell r="AK314"/>
          <cell r="AL314">
            <v>275000</v>
          </cell>
        </row>
        <row r="315">
          <cell r="C315" t="str">
            <v>SS20-00047A</v>
          </cell>
          <cell r="D315">
            <v>12000</v>
          </cell>
          <cell r="E315">
            <v>13000</v>
          </cell>
          <cell r="F315">
            <v>15000</v>
          </cell>
          <cell r="G315">
            <v>15000</v>
          </cell>
          <cell r="H315">
            <v>13000</v>
          </cell>
          <cell r="I315">
            <v>13000</v>
          </cell>
          <cell r="J315">
            <v>13000</v>
          </cell>
          <cell r="K315">
            <v>94000</v>
          </cell>
          <cell r="L315">
            <v>13000</v>
          </cell>
          <cell r="M315">
            <v>15000</v>
          </cell>
          <cell r="N315">
            <v>15000</v>
          </cell>
          <cell r="O315">
            <v>13000</v>
          </cell>
          <cell r="P315">
            <v>15000</v>
          </cell>
          <cell r="Q315">
            <v>15000</v>
          </cell>
          <cell r="R315">
            <v>15000</v>
          </cell>
          <cell r="S315">
            <v>101000</v>
          </cell>
          <cell r="T315">
            <v>15000</v>
          </cell>
          <cell r="U315">
            <v>15000</v>
          </cell>
          <cell r="V315">
            <v>15000</v>
          </cell>
          <cell r="W315">
            <v>15000</v>
          </cell>
          <cell r="X315">
            <v>15000</v>
          </cell>
          <cell r="Y315">
            <v>15000</v>
          </cell>
          <cell r="Z315">
            <v>15000</v>
          </cell>
          <cell r="AA315">
            <v>105000</v>
          </cell>
          <cell r="AB315">
            <v>15000</v>
          </cell>
          <cell r="AC315">
            <v>15000</v>
          </cell>
          <cell r="AD315">
            <v>15000</v>
          </cell>
          <cell r="AE315">
            <v>15000</v>
          </cell>
          <cell r="AF315">
            <v>15000</v>
          </cell>
          <cell r="AG315">
            <v>15000</v>
          </cell>
          <cell r="AH315">
            <v>15000</v>
          </cell>
          <cell r="AI315">
            <v>105000</v>
          </cell>
          <cell r="AJ315">
            <v>80000</v>
          </cell>
          <cell r="AK315"/>
          <cell r="AL315">
            <v>275000</v>
          </cell>
        </row>
        <row r="316">
          <cell r="C316" t="str">
            <v>SS20-00048A</v>
          </cell>
          <cell r="D316">
            <v>12000</v>
          </cell>
          <cell r="E316">
            <v>13000</v>
          </cell>
          <cell r="F316">
            <v>15000</v>
          </cell>
          <cell r="G316">
            <v>18000</v>
          </cell>
          <cell r="H316">
            <v>13000</v>
          </cell>
          <cell r="I316">
            <v>13000</v>
          </cell>
          <cell r="J316">
            <v>13000</v>
          </cell>
          <cell r="K316">
            <v>97000</v>
          </cell>
          <cell r="L316">
            <v>13000</v>
          </cell>
          <cell r="M316">
            <v>15000</v>
          </cell>
          <cell r="N316">
            <v>15000</v>
          </cell>
          <cell r="O316">
            <v>13000</v>
          </cell>
          <cell r="P316">
            <v>15000</v>
          </cell>
          <cell r="Q316">
            <v>15000</v>
          </cell>
          <cell r="R316">
            <v>15000</v>
          </cell>
          <cell r="S316">
            <v>101000</v>
          </cell>
          <cell r="T316">
            <v>15000</v>
          </cell>
          <cell r="U316">
            <v>15000</v>
          </cell>
          <cell r="V316">
            <v>15000</v>
          </cell>
          <cell r="W316">
            <v>15000</v>
          </cell>
          <cell r="X316">
            <v>15000</v>
          </cell>
          <cell r="Y316">
            <v>15000</v>
          </cell>
          <cell r="Z316">
            <v>15000</v>
          </cell>
          <cell r="AA316">
            <v>105000</v>
          </cell>
          <cell r="AB316">
            <v>15000</v>
          </cell>
          <cell r="AC316">
            <v>15000</v>
          </cell>
          <cell r="AD316">
            <v>15000</v>
          </cell>
          <cell r="AE316">
            <v>15000</v>
          </cell>
          <cell r="AF316">
            <v>15000</v>
          </cell>
          <cell r="AG316">
            <v>15000</v>
          </cell>
          <cell r="AH316">
            <v>15000</v>
          </cell>
          <cell r="AI316">
            <v>105000</v>
          </cell>
          <cell r="AJ316">
            <v>80000</v>
          </cell>
          <cell r="AK316"/>
          <cell r="AL316">
            <v>275000</v>
          </cell>
        </row>
        <row r="317">
          <cell r="C317" t="str">
            <v>SS20-00049A</v>
          </cell>
          <cell r="D317">
            <v>12000</v>
          </cell>
          <cell r="E317">
            <v>13000</v>
          </cell>
          <cell r="F317">
            <v>15000</v>
          </cell>
          <cell r="G317">
            <v>20000</v>
          </cell>
          <cell r="H317">
            <v>13000</v>
          </cell>
          <cell r="I317">
            <v>13000</v>
          </cell>
          <cell r="J317">
            <v>13000</v>
          </cell>
          <cell r="K317">
            <v>99000</v>
          </cell>
          <cell r="L317">
            <v>13000</v>
          </cell>
          <cell r="M317">
            <v>15000</v>
          </cell>
          <cell r="N317">
            <v>15000</v>
          </cell>
          <cell r="O317">
            <v>13000</v>
          </cell>
          <cell r="P317">
            <v>15000</v>
          </cell>
          <cell r="Q317">
            <v>15000</v>
          </cell>
          <cell r="R317">
            <v>15000</v>
          </cell>
          <cell r="S317">
            <v>101000</v>
          </cell>
          <cell r="T317">
            <v>15000</v>
          </cell>
          <cell r="U317">
            <v>15000</v>
          </cell>
          <cell r="V317">
            <v>15000</v>
          </cell>
          <cell r="W317">
            <v>15000</v>
          </cell>
          <cell r="X317">
            <v>15000</v>
          </cell>
          <cell r="Y317">
            <v>15000</v>
          </cell>
          <cell r="Z317">
            <v>15000</v>
          </cell>
          <cell r="AA317">
            <v>105000</v>
          </cell>
          <cell r="AB317">
            <v>15000</v>
          </cell>
          <cell r="AC317">
            <v>15000</v>
          </cell>
          <cell r="AD317">
            <v>15000</v>
          </cell>
          <cell r="AE317">
            <v>15000</v>
          </cell>
          <cell r="AF317">
            <v>15000</v>
          </cell>
          <cell r="AG317">
            <v>15000</v>
          </cell>
          <cell r="AH317">
            <v>15000</v>
          </cell>
          <cell r="AI317">
            <v>105000</v>
          </cell>
          <cell r="AJ317">
            <v>80000</v>
          </cell>
          <cell r="AK317"/>
          <cell r="AL317">
            <v>275000</v>
          </cell>
        </row>
        <row r="318">
          <cell r="C318" t="str">
            <v>SS20-00050A</v>
          </cell>
          <cell r="D318">
            <v>12000</v>
          </cell>
          <cell r="E318">
            <v>13000</v>
          </cell>
          <cell r="F318">
            <v>15000</v>
          </cell>
          <cell r="G318">
            <v>19000</v>
          </cell>
          <cell r="H318">
            <v>13000</v>
          </cell>
          <cell r="I318">
            <v>13000</v>
          </cell>
          <cell r="J318">
            <v>13000</v>
          </cell>
          <cell r="K318">
            <v>98000</v>
          </cell>
          <cell r="L318">
            <v>13000</v>
          </cell>
          <cell r="M318">
            <v>15000</v>
          </cell>
          <cell r="N318">
            <v>8950</v>
          </cell>
          <cell r="O318">
            <v>22750</v>
          </cell>
          <cell r="P318">
            <v>15000</v>
          </cell>
          <cell r="Q318">
            <v>15000</v>
          </cell>
          <cell r="R318">
            <v>15000</v>
          </cell>
          <cell r="S318">
            <v>104700</v>
          </cell>
          <cell r="T318">
            <v>15000</v>
          </cell>
          <cell r="U318">
            <v>15000</v>
          </cell>
          <cell r="V318">
            <v>15000</v>
          </cell>
          <cell r="W318">
            <v>20000</v>
          </cell>
          <cell r="X318">
            <v>15000</v>
          </cell>
          <cell r="Y318">
            <v>15000</v>
          </cell>
          <cell r="Z318">
            <v>15000</v>
          </cell>
          <cell r="AA318">
            <v>110000</v>
          </cell>
          <cell r="AB318">
            <v>15000</v>
          </cell>
          <cell r="AC318">
            <v>15000</v>
          </cell>
          <cell r="AD318">
            <v>15000</v>
          </cell>
          <cell r="AE318">
            <v>15000</v>
          </cell>
          <cell r="AF318">
            <v>15000</v>
          </cell>
          <cell r="AG318">
            <v>15000</v>
          </cell>
          <cell r="AH318">
            <v>15000</v>
          </cell>
          <cell r="AI318">
            <v>105000</v>
          </cell>
          <cell r="AJ318">
            <v>80000</v>
          </cell>
          <cell r="AK318"/>
          <cell r="AL318">
            <v>275000</v>
          </cell>
        </row>
        <row r="319">
          <cell r="C319" t="str">
            <v>SS20-00051A</v>
          </cell>
          <cell r="D319">
            <v>12000</v>
          </cell>
          <cell r="E319">
            <v>13000</v>
          </cell>
          <cell r="F319">
            <v>15000</v>
          </cell>
          <cell r="G319">
            <v>15000</v>
          </cell>
          <cell r="H319">
            <v>6850</v>
          </cell>
          <cell r="I319">
            <v>25900</v>
          </cell>
          <cell r="J319">
            <v>13000</v>
          </cell>
          <cell r="K319">
            <v>100750</v>
          </cell>
          <cell r="L319">
            <v>0</v>
          </cell>
          <cell r="M319">
            <v>12000</v>
          </cell>
          <cell r="N319">
            <v>23800</v>
          </cell>
          <cell r="O319">
            <v>24400</v>
          </cell>
          <cell r="P319">
            <v>15000</v>
          </cell>
          <cell r="Q319">
            <v>23000</v>
          </cell>
          <cell r="R319">
            <v>15000</v>
          </cell>
          <cell r="S319">
            <v>113200</v>
          </cell>
          <cell r="T319">
            <v>15000</v>
          </cell>
          <cell r="U319">
            <v>15000</v>
          </cell>
          <cell r="V319">
            <v>15000</v>
          </cell>
          <cell r="W319">
            <v>20500</v>
          </cell>
          <cell r="X319">
            <v>0</v>
          </cell>
          <cell r="Y319">
            <v>0</v>
          </cell>
          <cell r="Z319">
            <v>24000</v>
          </cell>
          <cell r="AA319">
            <v>89500</v>
          </cell>
          <cell r="AB319">
            <v>7300</v>
          </cell>
          <cell r="AC319">
            <v>43700</v>
          </cell>
          <cell r="AD319">
            <v>15000</v>
          </cell>
          <cell r="AE319">
            <v>15000</v>
          </cell>
          <cell r="AF319">
            <v>15000</v>
          </cell>
          <cell r="AG319">
            <v>15000</v>
          </cell>
          <cell r="AH319">
            <v>15000</v>
          </cell>
          <cell r="AI319">
            <v>126000</v>
          </cell>
          <cell r="AJ319">
            <v>80000</v>
          </cell>
          <cell r="AK319"/>
          <cell r="AL319">
            <v>324700</v>
          </cell>
        </row>
        <row r="320">
          <cell r="C320" t="str">
            <v>SS20-00052A</v>
          </cell>
          <cell r="D320">
            <v>19800</v>
          </cell>
          <cell r="E320">
            <v>13000</v>
          </cell>
          <cell r="F320">
            <v>15000</v>
          </cell>
          <cell r="G320">
            <v>18000</v>
          </cell>
          <cell r="H320">
            <v>4700</v>
          </cell>
          <cell r="I320">
            <v>36458</v>
          </cell>
          <cell r="J320">
            <v>13000</v>
          </cell>
          <cell r="K320">
            <v>119958</v>
          </cell>
          <cell r="L320">
            <v>26600</v>
          </cell>
          <cell r="M320">
            <v>1400</v>
          </cell>
          <cell r="N320">
            <v>15000</v>
          </cell>
          <cell r="O320">
            <v>15800</v>
          </cell>
          <cell r="P320">
            <v>15000</v>
          </cell>
          <cell r="Q320">
            <v>15000</v>
          </cell>
          <cell r="R320">
            <v>15000</v>
          </cell>
          <cell r="S320">
            <v>103800</v>
          </cell>
          <cell r="T320">
            <v>15000</v>
          </cell>
          <cell r="U320">
            <v>15000</v>
          </cell>
          <cell r="V320">
            <v>15000</v>
          </cell>
          <cell r="W320">
            <v>15000</v>
          </cell>
          <cell r="X320">
            <v>15000</v>
          </cell>
          <cell r="Y320">
            <v>15000</v>
          </cell>
          <cell r="Z320">
            <v>15000</v>
          </cell>
          <cell r="AA320">
            <v>105000</v>
          </cell>
          <cell r="AB320">
            <v>15000</v>
          </cell>
          <cell r="AC320">
            <v>15000</v>
          </cell>
          <cell r="AD320">
            <v>15000</v>
          </cell>
          <cell r="AE320">
            <v>15000</v>
          </cell>
          <cell r="AF320">
            <v>15000</v>
          </cell>
          <cell r="AG320">
            <v>15000</v>
          </cell>
          <cell r="AH320">
            <v>15000</v>
          </cell>
          <cell r="AI320">
            <v>105000</v>
          </cell>
          <cell r="AJ320">
            <v>80000</v>
          </cell>
          <cell r="AK320"/>
          <cell r="AL320">
            <v>275000</v>
          </cell>
        </row>
        <row r="321">
          <cell r="C321" t="str">
            <v>T002-0070</v>
          </cell>
          <cell r="D321"/>
          <cell r="E321"/>
          <cell r="F321"/>
          <cell r="G321"/>
          <cell r="H321"/>
          <cell r="I321"/>
          <cell r="J321"/>
          <cell r="K321"/>
          <cell r="L321"/>
          <cell r="M321"/>
          <cell r="N321"/>
          <cell r="O321"/>
          <cell r="P321"/>
          <cell r="Q321"/>
          <cell r="R321"/>
          <cell r="S321"/>
          <cell r="T321"/>
          <cell r="U321"/>
          <cell r="V321"/>
          <cell r="W321"/>
          <cell r="X321"/>
          <cell r="Y321">
            <v>0</v>
          </cell>
          <cell r="Z321"/>
          <cell r="AA321">
            <v>0</v>
          </cell>
          <cell r="AB321"/>
          <cell r="AC321">
            <v>100000</v>
          </cell>
          <cell r="AD321"/>
          <cell r="AE321"/>
          <cell r="AF321"/>
          <cell r="AG321"/>
          <cell r="AH321"/>
          <cell r="AI321"/>
          <cell r="AJ321"/>
          <cell r="AK321"/>
          <cell r="AL321">
            <v>100000</v>
          </cell>
        </row>
        <row r="322">
          <cell r="C322" t="str">
            <v>T002-0077</v>
          </cell>
          <cell r="D322"/>
          <cell r="E322"/>
          <cell r="F322"/>
          <cell r="G322"/>
          <cell r="H322"/>
          <cell r="I322"/>
          <cell r="J322"/>
          <cell r="K322"/>
          <cell r="L322"/>
          <cell r="M322"/>
          <cell r="N322"/>
          <cell r="O322"/>
          <cell r="P322"/>
          <cell r="Q322"/>
          <cell r="R322"/>
          <cell r="S322"/>
          <cell r="T322"/>
          <cell r="U322"/>
          <cell r="V322"/>
          <cell r="W322"/>
          <cell r="X322"/>
          <cell r="Y322"/>
          <cell r="Z322"/>
          <cell r="AA322"/>
          <cell r="AB322"/>
          <cell r="AC322"/>
          <cell r="AD322"/>
          <cell r="AE322"/>
          <cell r="AF322"/>
          <cell r="AG322"/>
          <cell r="AH322"/>
          <cell r="AI322"/>
          <cell r="AJ322"/>
          <cell r="AK322"/>
          <cell r="AL322">
            <v>0</v>
          </cell>
        </row>
        <row r="323">
          <cell r="D323">
            <v>1325900</v>
          </cell>
          <cell r="E323">
            <v>894000</v>
          </cell>
          <cell r="F323">
            <v>849475</v>
          </cell>
          <cell r="G323">
            <v>1175850</v>
          </cell>
          <cell r="H323">
            <v>1021908</v>
          </cell>
          <cell r="I323">
            <v>1122417</v>
          </cell>
          <cell r="J323">
            <v>1074200</v>
          </cell>
          <cell r="K323">
            <v>9765950</v>
          </cell>
          <cell r="L323">
            <v>1026600</v>
          </cell>
          <cell r="M323">
            <v>1646125</v>
          </cell>
          <cell r="N323">
            <v>932100</v>
          </cell>
          <cell r="O323">
            <v>1762900</v>
          </cell>
          <cell r="P323">
            <v>1671925</v>
          </cell>
          <cell r="Q323">
            <v>1751950</v>
          </cell>
          <cell r="R323">
            <v>1819150</v>
          </cell>
          <cell r="S323">
            <v>12079393</v>
          </cell>
          <cell r="T323">
            <v>1785350</v>
          </cell>
          <cell r="U323">
            <v>1178650</v>
          </cell>
          <cell r="V323">
            <v>1305175</v>
          </cell>
          <cell r="W323">
            <v>1323800</v>
          </cell>
          <cell r="X323">
            <v>1720973</v>
          </cell>
          <cell r="Y323">
            <v>1335100</v>
          </cell>
          <cell r="Z323">
            <v>1680150</v>
          </cell>
          <cell r="AA323">
            <v>12496148</v>
          </cell>
          <cell r="AB323">
            <v>1933230</v>
          </cell>
          <cell r="AC323">
            <v>1641180</v>
          </cell>
          <cell r="AD323">
            <v>1809780</v>
          </cell>
          <cell r="AE323">
            <v>1716030</v>
          </cell>
          <cell r="AF323">
            <v>1801940</v>
          </cell>
          <cell r="AG323">
            <v>1709200</v>
          </cell>
          <cell r="AH323">
            <v>1561272</v>
          </cell>
          <cell r="AI323">
            <v>11929832</v>
          </cell>
          <cell r="AJ323">
            <v>10262233</v>
          </cell>
          <cell r="AK323">
            <v>3795300</v>
          </cell>
          <cell r="AL323">
            <v>36226767</v>
          </cell>
        </row>
        <row r="324">
          <cell r="U324"/>
        </row>
      </sheetData>
      <sheetData sheetId="5"/>
      <sheetData sheetId="6"/>
      <sheetData sheetId="7"/>
      <sheetData sheetId="8"/>
      <sheetData sheetId="9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59999389629810485"/>
  </sheetPr>
  <dimension ref="A1:U505"/>
  <sheetViews>
    <sheetView tabSelected="1" view="pageBreakPreview" zoomScale="60" zoomScaleNormal="85" workbookViewId="0">
      <pane xSplit="1" ySplit="1" topLeftCell="F2" activePane="bottomRight" state="frozen"/>
      <selection pane="topRight" activeCell="B1" sqref="B1"/>
      <selection pane="bottomLeft" activeCell="A2" sqref="A2"/>
      <selection pane="bottomRight" activeCell="T1" sqref="T1"/>
    </sheetView>
  </sheetViews>
  <sheetFormatPr defaultColWidth="24.140625" defaultRowHeight="15"/>
  <cols>
    <col min="1" max="1" width="21.85546875" style="255" customWidth="1"/>
    <col min="2" max="2" width="29.7109375" style="243" customWidth="1"/>
    <col min="3" max="3" width="22" style="243" customWidth="1"/>
    <col min="4" max="4" width="18" style="256" customWidth="1"/>
    <col min="5" max="5" width="17" style="256" customWidth="1"/>
    <col min="6" max="6" width="17.42578125" style="256" customWidth="1"/>
    <col min="7" max="7" width="19.7109375" style="184" customWidth="1"/>
    <col min="8" max="8" width="15.85546875" style="398" customWidth="1"/>
    <col min="9" max="15" width="17.140625" style="154" customWidth="1"/>
    <col min="16" max="19" width="17.140625" style="32" customWidth="1"/>
    <col min="20" max="20" width="13.5703125" style="32" customWidth="1"/>
    <col min="21" max="16384" width="24.140625" style="154"/>
  </cols>
  <sheetData>
    <row r="1" spans="1:21" ht="36" customHeight="1" thickBot="1">
      <c r="A1" s="389" t="s">
        <v>0</v>
      </c>
      <c r="B1" s="389" t="s">
        <v>1</v>
      </c>
      <c r="C1" s="390" t="s">
        <v>2</v>
      </c>
      <c r="D1" s="391" t="s">
        <v>3</v>
      </c>
      <c r="E1" s="391" t="s">
        <v>4</v>
      </c>
      <c r="F1" s="391" t="s">
        <v>5</v>
      </c>
      <c r="G1" s="392" t="s">
        <v>820</v>
      </c>
      <c r="H1" s="397" t="s">
        <v>255</v>
      </c>
      <c r="I1" s="393">
        <v>44109</v>
      </c>
      <c r="J1" s="393">
        <v>44110</v>
      </c>
      <c r="K1" s="393">
        <v>44111</v>
      </c>
      <c r="L1" s="393">
        <v>44112</v>
      </c>
      <c r="M1" s="393">
        <v>44113</v>
      </c>
      <c r="N1" s="393">
        <v>44114</v>
      </c>
      <c r="O1" s="393">
        <v>44115</v>
      </c>
      <c r="P1" s="395" t="s">
        <v>764</v>
      </c>
      <c r="Q1" s="395" t="s">
        <v>795</v>
      </c>
      <c r="R1" s="395" t="s">
        <v>796</v>
      </c>
      <c r="S1" s="395" t="s">
        <v>819</v>
      </c>
      <c r="T1" s="396" t="s">
        <v>701</v>
      </c>
      <c r="U1" s="394"/>
    </row>
    <row r="2" spans="1:21" s="356" customFormat="1" ht="29.25" customHeight="1">
      <c r="A2" s="426" t="s">
        <v>765</v>
      </c>
      <c r="B2" s="354" t="s">
        <v>324</v>
      </c>
      <c r="C2" s="355">
        <v>100</v>
      </c>
      <c r="D2" s="429">
        <v>54500</v>
      </c>
      <c r="E2" s="429">
        <v>0</v>
      </c>
      <c r="F2" s="429">
        <f>+D2</f>
        <v>54500</v>
      </c>
      <c r="G2" s="340">
        <f>+IFERROR(VLOOKUP(B2,'FCST SDV (2)'!$C$2:$S$2000,17,0),0)</f>
        <v>40200</v>
      </c>
      <c r="H2" s="384">
        <f>+G2/C2</f>
        <v>402</v>
      </c>
      <c r="I2" s="342">
        <f>+IFERROR(INDEX('FCST SDV (2)'!$D$2:$P$2001,MATCH('Data đx fcst 21.09.2020 (2)'!$B2,'FCST SDV (2)'!$C$2:$C$2001,0),MATCH('Data đx fcst 21.09.2020 (2)'!I$1,'FCST SDV (2)'!$D$1:$P$1,0))/'Data đx fcst 21.09.2020 (2)'!$C2,0)</f>
        <v>0</v>
      </c>
      <c r="J2" s="342">
        <f>+IFERROR(INDEX('FCST SDV (2)'!$D$2:$P$2001,MATCH('Data đx fcst 21.09.2020 (2)'!$B2,'FCST SDV (2)'!$C$2:$C$2001,0),MATCH('Data đx fcst 21.09.2020 (2)'!J$1,'FCST SDV (2)'!$D$1:$P$1,0))/'Data đx fcst 21.09.2020 (2)'!$C2,0)</f>
        <v>0</v>
      </c>
      <c r="K2" s="342">
        <f>+IFERROR(INDEX('FCST SDV (2)'!$D$2:$P$2001,MATCH('Data đx fcst 21.09.2020 (2)'!$B2,'FCST SDV (2)'!$C$2:$C$2001,0),MATCH('Data đx fcst 21.09.2020 (2)'!K$1,'FCST SDV (2)'!$D$1:$P$1,0))/'Data đx fcst 21.09.2020 (2)'!$C2,0)</f>
        <v>0</v>
      </c>
      <c r="L2" s="342">
        <f>+IFERROR(INDEX('FCST SDV (2)'!$D$2:$P$2001,MATCH('Data đx fcst 21.09.2020 (2)'!$B2,'FCST SDV (2)'!$C$2:$C$2001,0),MATCH('Data đx fcst 21.09.2020 (2)'!L$1,'FCST SDV (2)'!$D$1:$P$1,0))/'Data đx fcst 21.09.2020 (2)'!$C2,0)</f>
        <v>0</v>
      </c>
      <c r="M2" s="342">
        <f>+IFERROR(INDEX('FCST SDV (2)'!$D$2:$P$2001,MATCH('Data đx fcst 21.09.2020 (2)'!$B2,'FCST SDV (2)'!$C$2:$C$2001,0),MATCH('Data đx fcst 21.09.2020 (2)'!M$1,'FCST SDV (2)'!$D$1:$P$1,0))/'Data đx fcst 21.09.2020 (2)'!$C2,0)</f>
        <v>0</v>
      </c>
      <c r="N2" s="342">
        <f>+IFERROR(INDEX('FCST SDV (2)'!$D$2:$P$2001,MATCH('Data đx fcst 21.09.2020 (2)'!$B2,'FCST SDV (2)'!$C$2:$C$2001,0),MATCH('Data đx fcst 21.09.2020 (2)'!N$1,'FCST SDV (2)'!$D$1:$P$1,0))/'Data đx fcst 21.09.2020 (2)'!$C2,0)</f>
        <v>0</v>
      </c>
      <c r="O2" s="342">
        <f>+IFERROR(INDEX('FCST SDV (2)'!$D$2:$P$2001,MATCH('Data đx fcst 21.09.2020 (2)'!$B2,'FCST SDV (2)'!$C$2:$C$2001,0),MATCH('Data đx fcst 21.09.2020 (2)'!O$1,'FCST SDV (2)'!$D$1:$P$1,0))/'Data đx fcst 21.09.2020 (2)'!$C2,0)</f>
        <v>0</v>
      </c>
      <c r="P2" s="342">
        <f>+IFERROR(INDEX('FCST SDV (2)'!$D$2:$P$2001,MATCH('Data đx fcst 21.09.2020 (2)'!$B2,'FCST SDV (2)'!$C$2:$C$2001,0),MATCH('Data đx fcst 21.09.2020 (2)'!P$1,'FCST SDV (2)'!$D$1:$P$1,0))/'Data đx fcst 21.09.2020 (2)'!$C2,0)</f>
        <v>0</v>
      </c>
      <c r="Q2" s="342">
        <f>+IFERROR(INDEX('FCST SDV (2)'!$D$2:$P$2001,MATCH('Data đx fcst 21.09.2020 (2)'!$B2,'FCST SDV (2)'!$C$2:$C$2001,0),MATCH('Data đx fcst 21.09.2020 (2)'!Q$1,'FCST SDV (2)'!$D$1:$P$1,0))/'Data đx fcst 21.09.2020 (2)'!$C2,0)</f>
        <v>67</v>
      </c>
      <c r="R2" s="342">
        <f>+IFERROR(INDEX('FCST SDV (2)'!$D$2:$P$2001,MATCH('Data đx fcst 21.09.2020 (2)'!$B2,'FCST SDV (2)'!$C$2:$C$2001,0),MATCH('Data đx fcst 21.09.2020 (2)'!R$1,'FCST SDV (2)'!$D$1:$P$1,0))/'Data đx fcst 21.09.2020 (2)'!$C2,0)</f>
        <v>67</v>
      </c>
      <c r="S2" s="342">
        <f>+IFERROR(INDEX('FCST SDV (2)'!$D$2:$P$2001,MATCH('Data đx fcst 21.09.2020 (2)'!$B2,'FCST SDV (2)'!$C$2:$C$2001,0),MATCH('Data đx fcst 21.09.2020 (2)'!S$1,'FCST SDV (2)'!$D$1:$P$1,0))/'Data đx fcst 21.09.2020 (2)'!$C2,0)</f>
        <v>67</v>
      </c>
      <c r="T2" s="335">
        <f t="shared" ref="T2:T7" si="0">+SUM(I2:S2)</f>
        <v>201</v>
      </c>
    </row>
    <row r="3" spans="1:21" s="356" customFormat="1" ht="29.25" customHeight="1">
      <c r="A3" s="427"/>
      <c r="B3" s="208" t="s">
        <v>363</v>
      </c>
      <c r="C3" s="357">
        <v>100</v>
      </c>
      <c r="D3" s="430"/>
      <c r="E3" s="430"/>
      <c r="F3" s="430"/>
      <c r="G3" s="340">
        <f>+IFERROR(VLOOKUP(B3,'FCST SDV (2)'!$C$2:$S$2000,17,0),0)</f>
        <v>0</v>
      </c>
      <c r="H3" s="341">
        <f t="shared" ref="H3:H66" si="1">+G3/C3</f>
        <v>0</v>
      </c>
      <c r="I3" s="342">
        <f t="array" ref="I3">+IFERROR(INDEX('FCST SDV (2)'!$D$2:$P$2001,MATCH('Data đx fcst 21.09.2020 (2)'!$B3,'FCST SDV (2)'!$C$2:$C$2001,0),MATCH('Data đx fcst 21.09.2020 (2)'!I$1,'FCST SDV (2)'!$D$1:$P$1,0))/'Data đx fcst 21.09.2020 (2)'!$C3,0)</f>
        <v>0</v>
      </c>
      <c r="J3" s="342">
        <f t="array" ref="J3">+IFERROR(INDEX('FCST SDV (2)'!$D$2:$P$2001,MATCH('Data đx fcst 21.09.2020 (2)'!$B3,'FCST SDV (2)'!$C$2:$C$2001,0),MATCH('Data đx fcst 21.09.2020 (2)'!J$1,'FCST SDV (2)'!$D$1:$P$1,0))/'Data đx fcst 21.09.2020 (2)'!$C3,0)</f>
        <v>0</v>
      </c>
      <c r="K3" s="342">
        <f t="array" ref="K3">+IFERROR(INDEX('FCST SDV (2)'!$D$2:$P$2001,MATCH('Data đx fcst 21.09.2020 (2)'!$B3,'FCST SDV (2)'!$C$2:$C$2001,0),MATCH('Data đx fcst 21.09.2020 (2)'!K$1,'FCST SDV (2)'!$D$1:$P$1,0))/'Data đx fcst 21.09.2020 (2)'!$C3,0)</f>
        <v>0</v>
      </c>
      <c r="L3" s="342">
        <f t="array" ref="L3">+IFERROR(INDEX('FCST SDV (2)'!$D$2:$P$2001,MATCH('Data đx fcst 21.09.2020 (2)'!$B3,'FCST SDV (2)'!$C$2:$C$2001,0),MATCH('Data đx fcst 21.09.2020 (2)'!L$1,'FCST SDV (2)'!$D$1:$P$1,0))/'Data đx fcst 21.09.2020 (2)'!$C3,0)</f>
        <v>0</v>
      </c>
      <c r="M3" s="342">
        <f t="array" ref="M3">+IFERROR(INDEX('FCST SDV (2)'!$D$2:$P$2001,MATCH('Data đx fcst 21.09.2020 (2)'!$B3,'FCST SDV (2)'!$C$2:$C$2001,0),MATCH('Data đx fcst 21.09.2020 (2)'!M$1,'FCST SDV (2)'!$D$1:$P$1,0))/'Data đx fcst 21.09.2020 (2)'!$C3,0)</f>
        <v>0</v>
      </c>
      <c r="N3" s="342">
        <f t="array" ref="N3">+IFERROR(INDEX('FCST SDV (2)'!$D$2:$P$2001,MATCH('Data đx fcst 21.09.2020 (2)'!$B3,'FCST SDV (2)'!$C$2:$C$2001,0),MATCH('Data đx fcst 21.09.2020 (2)'!N$1,'FCST SDV (2)'!$D$1:$P$1,0))/'Data đx fcst 21.09.2020 (2)'!$C3,0)</f>
        <v>0</v>
      </c>
      <c r="O3" s="342">
        <f t="array" ref="O3">+IFERROR(INDEX('FCST SDV (2)'!$D$2:$P$2001,MATCH('Data đx fcst 21.09.2020 (2)'!$B3,'FCST SDV (2)'!$C$2:$C$2001,0),MATCH('Data đx fcst 21.09.2020 (2)'!O$1,'FCST SDV (2)'!$D$1:$P$1,0))/'Data đx fcst 21.09.2020 (2)'!$C3,0)</f>
        <v>0</v>
      </c>
      <c r="P3" s="342">
        <f t="array" ref="P3">+IFERROR(INDEX('FCST SDV (2)'!$D$2:$P$2001,MATCH('Data đx fcst 21.09.2020 (2)'!$B3,'FCST SDV (2)'!$C$2:$C$2001,0),MATCH('Data đx fcst 21.09.2020 (2)'!P$1,'FCST SDV (2)'!$D$1:$P$1,0))/'Data đx fcst 21.09.2020 (2)'!$C3,0)</f>
        <v>0</v>
      </c>
      <c r="Q3" s="342">
        <f t="array" ref="Q3">+IFERROR(INDEX('FCST SDV (2)'!$D$2:$P$2001,MATCH('Data đx fcst 21.09.2020 (2)'!$B3,'FCST SDV (2)'!$C$2:$C$2001,0),MATCH('Data đx fcst 21.09.2020 (2)'!Q$1,'FCST SDV (2)'!$D$1:$P$1,0))/'Data đx fcst 21.09.2020 (2)'!$C3,0)</f>
        <v>0</v>
      </c>
      <c r="R3" s="342">
        <f t="array" ref="R3">+IFERROR(INDEX('FCST SDV (2)'!$D$2:$P$2001,MATCH('Data đx fcst 21.09.2020 (2)'!$B3,'FCST SDV (2)'!$C$2:$C$2001,0),MATCH('Data đx fcst 21.09.2020 (2)'!R$1,'FCST SDV (2)'!$D$1:$P$1,0))/'Data đx fcst 21.09.2020 (2)'!$C3,0)</f>
        <v>0</v>
      </c>
      <c r="S3" s="342"/>
      <c r="T3" s="335">
        <f t="shared" si="0"/>
        <v>0</v>
      </c>
    </row>
    <row r="4" spans="1:21" s="356" customFormat="1" ht="29.25" customHeight="1">
      <c r="A4" s="427"/>
      <c r="B4" s="208" t="s">
        <v>375</v>
      </c>
      <c r="C4" s="357">
        <v>1000</v>
      </c>
      <c r="D4" s="430"/>
      <c r="E4" s="430"/>
      <c r="F4" s="430"/>
      <c r="G4" s="340">
        <f>+IFERROR(VLOOKUP(B4,'FCST SDV (2)'!$C$2:$S$2000,17,0),0)</f>
        <v>100000</v>
      </c>
      <c r="H4" s="384">
        <f t="shared" si="1"/>
        <v>100</v>
      </c>
      <c r="I4" s="345">
        <f t="array" ref="I4">+IFERROR(INDEX('FCST SDV (2)'!$D$2:$P$2001,MATCH('Data đx fcst 21.09.2020 (2)'!$B4,'FCST SDV (2)'!$C$2:$C$2001,0),MATCH('Data đx fcst 21.09.2020 (2)'!I$1,'FCST SDV (2)'!$D$1:$P$1,0))/'Data đx fcst 21.09.2020 (2)'!$C4,0)</f>
        <v>0</v>
      </c>
      <c r="J4" s="345">
        <f t="array" ref="J4">+IFERROR(INDEX('FCST SDV (2)'!$D$2:$P$2001,MATCH('Data đx fcst 21.09.2020 (2)'!$B4,'FCST SDV (2)'!$C$2:$C$2001,0),MATCH('Data đx fcst 21.09.2020 (2)'!J$1,'FCST SDV (2)'!$D$1:$P$1,0))/'Data đx fcst 21.09.2020 (2)'!$C4,0)</f>
        <v>0</v>
      </c>
      <c r="K4" s="345">
        <f t="array" ref="K4">+IFERROR(INDEX('FCST SDV (2)'!$D$2:$P$2001,MATCH('Data đx fcst 21.09.2020 (2)'!$B4,'FCST SDV (2)'!$C$2:$C$2001,0),MATCH('Data đx fcst 21.09.2020 (2)'!K$1,'FCST SDV (2)'!$D$1:$P$1,0))/'Data đx fcst 21.09.2020 (2)'!$C4,0)</f>
        <v>0</v>
      </c>
      <c r="L4" s="345">
        <f t="array" ref="L4">+IFERROR(INDEX('FCST SDV (2)'!$D$2:$P$2001,MATCH('Data đx fcst 21.09.2020 (2)'!$B4,'FCST SDV (2)'!$C$2:$C$2001,0),MATCH('Data đx fcst 21.09.2020 (2)'!L$1,'FCST SDV (2)'!$D$1:$P$1,0))/'Data đx fcst 21.09.2020 (2)'!$C4,0)</f>
        <v>0</v>
      </c>
      <c r="M4" s="345">
        <f t="array" ref="M4">+IFERROR(INDEX('FCST SDV (2)'!$D$2:$P$2001,MATCH('Data đx fcst 21.09.2020 (2)'!$B4,'FCST SDV (2)'!$C$2:$C$2001,0),MATCH('Data đx fcst 21.09.2020 (2)'!M$1,'FCST SDV (2)'!$D$1:$P$1,0))/'Data đx fcst 21.09.2020 (2)'!$C4,0)</f>
        <v>0</v>
      </c>
      <c r="N4" s="345">
        <f t="array" ref="N4">+IFERROR(INDEX('FCST SDV (2)'!$D$2:$P$2001,MATCH('Data đx fcst 21.09.2020 (2)'!$B4,'FCST SDV (2)'!$C$2:$C$2001,0),MATCH('Data đx fcst 21.09.2020 (2)'!N$1,'FCST SDV (2)'!$D$1:$P$1,0))/'Data đx fcst 21.09.2020 (2)'!$C4,0)</f>
        <v>0</v>
      </c>
      <c r="O4" s="345">
        <f t="array" ref="O4">+IFERROR(INDEX('FCST SDV (2)'!$D$2:$P$2001,MATCH('Data đx fcst 21.09.2020 (2)'!$B4,'FCST SDV (2)'!$C$2:$C$2001,0),MATCH('Data đx fcst 21.09.2020 (2)'!O$1,'FCST SDV (2)'!$D$1:$P$1,0))/'Data đx fcst 21.09.2020 (2)'!$C4,0)</f>
        <v>0</v>
      </c>
      <c r="P4" s="345">
        <f t="array" ref="P4">+IFERROR(INDEX('FCST SDV (2)'!$D$2:$P$2001,MATCH('Data đx fcst 21.09.2020 (2)'!$B4,'FCST SDV (2)'!$C$2:$C$2001,0),MATCH('Data đx fcst 21.09.2020 (2)'!P$1,'FCST SDV (2)'!$D$1:$P$1,0))/'Data đx fcst 21.09.2020 (2)'!$C4,0)</f>
        <v>0</v>
      </c>
      <c r="Q4" s="345">
        <f t="array" ref="Q4">+IFERROR(INDEX('FCST SDV (2)'!$D$2:$P$2001,MATCH('Data đx fcst 21.09.2020 (2)'!$B4,'FCST SDV (2)'!$C$2:$C$2001,0),MATCH('Data đx fcst 21.09.2020 (2)'!Q$1,'FCST SDV (2)'!$D$1:$P$1,0))/'Data đx fcst 21.09.2020 (2)'!$C4,0)</f>
        <v>30</v>
      </c>
      <c r="R4" s="345">
        <f t="array" ref="R4">+IFERROR(INDEX('FCST SDV (2)'!$D$2:$P$2001,MATCH('Data đx fcst 21.09.2020 (2)'!$B4,'FCST SDV (2)'!$C$2:$C$2001,0),MATCH('Data đx fcst 21.09.2020 (2)'!R$1,'FCST SDV (2)'!$D$1:$P$1,0))/'Data đx fcst 21.09.2020 (2)'!$C4,0)</f>
        <v>10</v>
      </c>
      <c r="S4" s="345">
        <f t="array" ref="S4">+IFERROR(INDEX('FCST SDV (2)'!$D$2:$P$2001,MATCH('Data đx fcst 21.09.2020 (2)'!$B4,'FCST SDV (2)'!$C$2:$C$2001,0),MATCH('Data đx fcst 21.09.2020 (2)'!S$1,'FCST SDV (2)'!$D$1:$P$1,0))/'Data đx fcst 21.09.2020 (2)'!$C4,0)</f>
        <v>10</v>
      </c>
      <c r="T4" s="335">
        <f t="shared" si="0"/>
        <v>50</v>
      </c>
    </row>
    <row r="5" spans="1:21" s="356" customFormat="1" ht="29.25" customHeight="1">
      <c r="A5" s="427"/>
      <c r="B5" s="208" t="s">
        <v>370</v>
      </c>
      <c r="C5" s="357">
        <v>1000</v>
      </c>
      <c r="D5" s="430"/>
      <c r="E5" s="430"/>
      <c r="F5" s="430"/>
      <c r="G5" s="340">
        <f>+IFERROR(VLOOKUP(B5,'FCST SDV (2)'!$C$2:$S$2000,17,0),0)</f>
        <v>100000</v>
      </c>
      <c r="H5" s="384">
        <f>+G5/C5</f>
        <v>100</v>
      </c>
      <c r="I5" s="342">
        <f t="array" ref="I5">+IFERROR(INDEX('FCST SDV (2)'!$D$2:$P$2001,MATCH('Data đx fcst 21.09.2020 (2)'!$B5,'FCST SDV (2)'!$C$2:$C$2001,0),MATCH('Data đx fcst 21.09.2020 (2)'!I$1,'FCST SDV (2)'!$D$1:$P$1,0))/'Data đx fcst 21.09.2020 (2)'!$C5,0)</f>
        <v>0</v>
      </c>
      <c r="J5" s="342">
        <f t="array" ref="J5">+IFERROR(INDEX('FCST SDV (2)'!$D$2:$P$2001,MATCH('Data đx fcst 21.09.2020 (2)'!$B5,'FCST SDV (2)'!$C$2:$C$2001,0),MATCH('Data đx fcst 21.09.2020 (2)'!J$1,'FCST SDV (2)'!$D$1:$P$1,0))/'Data đx fcst 21.09.2020 (2)'!$C5,0)</f>
        <v>0</v>
      </c>
      <c r="K5" s="342">
        <f t="array" ref="K5">+IFERROR(INDEX('FCST SDV (2)'!$D$2:$P$2001,MATCH('Data đx fcst 21.09.2020 (2)'!$B5,'FCST SDV (2)'!$C$2:$C$2001,0),MATCH('Data đx fcst 21.09.2020 (2)'!K$1,'FCST SDV (2)'!$D$1:$P$1,0))/'Data đx fcst 21.09.2020 (2)'!$C5,0)</f>
        <v>0</v>
      </c>
      <c r="L5" s="342">
        <f t="array" ref="L5">+IFERROR(INDEX('FCST SDV (2)'!$D$2:$P$2001,MATCH('Data đx fcst 21.09.2020 (2)'!$B5,'FCST SDV (2)'!$C$2:$C$2001,0),MATCH('Data đx fcst 21.09.2020 (2)'!L$1,'FCST SDV (2)'!$D$1:$P$1,0))/'Data đx fcst 21.09.2020 (2)'!$C5,0)</f>
        <v>0</v>
      </c>
      <c r="M5" s="342">
        <f t="array" ref="M5">+IFERROR(INDEX('FCST SDV (2)'!$D$2:$P$2001,MATCH('Data đx fcst 21.09.2020 (2)'!$B5,'FCST SDV (2)'!$C$2:$C$2001,0),MATCH('Data đx fcst 21.09.2020 (2)'!M$1,'FCST SDV (2)'!$D$1:$P$1,0))/'Data đx fcst 21.09.2020 (2)'!$C5,0)</f>
        <v>0</v>
      </c>
      <c r="N5" s="342">
        <f t="array" ref="N5">+IFERROR(INDEX('FCST SDV (2)'!$D$2:$P$2001,MATCH('Data đx fcst 21.09.2020 (2)'!$B5,'FCST SDV (2)'!$C$2:$C$2001,0),MATCH('Data đx fcst 21.09.2020 (2)'!N$1,'FCST SDV (2)'!$D$1:$P$1,0))/'Data đx fcst 21.09.2020 (2)'!$C5,0)</f>
        <v>0</v>
      </c>
      <c r="O5" s="342">
        <f t="array" ref="O5">+IFERROR(INDEX('FCST SDV (2)'!$D$2:$P$2001,MATCH('Data đx fcst 21.09.2020 (2)'!$B5,'FCST SDV (2)'!$C$2:$C$2001,0),MATCH('Data đx fcst 21.09.2020 (2)'!O$1,'FCST SDV (2)'!$D$1:$P$1,0))/'Data đx fcst 21.09.2020 (2)'!$C5,0)</f>
        <v>0</v>
      </c>
      <c r="P5" s="342">
        <f t="array" ref="P5">+IFERROR(INDEX('FCST SDV (2)'!$D$2:$P$2001,MATCH('Data đx fcst 21.09.2020 (2)'!$B5,'FCST SDV (2)'!$C$2:$C$2001,0),MATCH('Data đx fcst 21.09.2020 (2)'!P$1,'FCST SDV (2)'!$D$1:$P$1,0))/'Data đx fcst 21.09.2020 (2)'!$C5,0)</f>
        <v>0</v>
      </c>
      <c r="Q5" s="342">
        <f t="array" ref="Q5">+IFERROR(INDEX('FCST SDV (2)'!$D$2:$P$2001,MATCH('Data đx fcst 21.09.2020 (2)'!$B5,'FCST SDV (2)'!$C$2:$C$2001,0),MATCH('Data đx fcst 21.09.2020 (2)'!Q$1,'FCST SDV (2)'!$D$1:$P$1,0))/'Data đx fcst 21.09.2020 (2)'!$C5,0)</f>
        <v>30</v>
      </c>
      <c r="R5" s="342">
        <f t="array" ref="R5">+IFERROR(INDEX('FCST SDV (2)'!$D$2:$P$2001,MATCH('Data đx fcst 21.09.2020 (2)'!$B5,'FCST SDV (2)'!$C$2:$C$2001,0),MATCH('Data đx fcst 21.09.2020 (2)'!R$1,'FCST SDV (2)'!$D$1:$P$1,0))/'Data đx fcst 21.09.2020 (2)'!$C5,0)</f>
        <v>10</v>
      </c>
      <c r="S5" s="342">
        <f t="array" ref="S5">+IFERROR(INDEX('FCST SDV (2)'!$D$2:$P$2001,MATCH('Data đx fcst 21.09.2020 (2)'!$B5,'FCST SDV (2)'!$C$2:$C$2001,0),MATCH('Data đx fcst 21.09.2020 (2)'!S$1,'FCST SDV (2)'!$D$1:$P$1,0))/'Data đx fcst 21.09.2020 (2)'!$C5,0)</f>
        <v>10</v>
      </c>
      <c r="T5" s="335">
        <f t="shared" si="0"/>
        <v>50</v>
      </c>
    </row>
    <row r="6" spans="1:21" s="356" customFormat="1" ht="29.25" customHeight="1">
      <c r="A6" s="427"/>
      <c r="B6" s="208" t="s">
        <v>705</v>
      </c>
      <c r="C6" s="357">
        <v>2500</v>
      </c>
      <c r="D6" s="430"/>
      <c r="E6" s="430"/>
      <c r="F6" s="430"/>
      <c r="G6" s="340">
        <f>+IFERROR(VLOOKUP(B6,'FCST SDV (2)'!$C$2:$S$2000,17,0),0)</f>
        <v>0</v>
      </c>
      <c r="H6" s="341">
        <f t="shared" si="1"/>
        <v>0</v>
      </c>
      <c r="I6" s="345">
        <f t="array" ref="I6">+IFERROR(INDEX('FCST SDV (2)'!$D$2:$P$2001,MATCH('Data đx fcst 21.09.2020 (2)'!$B6,'FCST SDV (2)'!$C$2:$C$2001,0),MATCH('Data đx fcst 21.09.2020 (2)'!I$1,'FCST SDV (2)'!$D$1:$P$1,0))/'Data đx fcst 21.09.2020 (2)'!$C6,0)</f>
        <v>0</v>
      </c>
      <c r="J6" s="345">
        <f t="array" ref="J6">+IFERROR(INDEX('FCST SDV (2)'!$D$2:$P$2001,MATCH('Data đx fcst 21.09.2020 (2)'!$B6,'FCST SDV (2)'!$C$2:$C$2001,0),MATCH('Data đx fcst 21.09.2020 (2)'!J$1,'FCST SDV (2)'!$D$1:$P$1,0))/'Data đx fcst 21.09.2020 (2)'!$C6,0)</f>
        <v>0</v>
      </c>
      <c r="K6" s="345">
        <f t="array" ref="K6">+IFERROR(INDEX('FCST SDV (2)'!$D$2:$P$2001,MATCH('Data đx fcst 21.09.2020 (2)'!$B6,'FCST SDV (2)'!$C$2:$C$2001,0),MATCH('Data đx fcst 21.09.2020 (2)'!K$1,'FCST SDV (2)'!$D$1:$P$1,0))/'Data đx fcst 21.09.2020 (2)'!$C6,0)</f>
        <v>0</v>
      </c>
      <c r="L6" s="345">
        <f t="array" ref="L6">+IFERROR(INDEX('FCST SDV (2)'!$D$2:$P$2001,MATCH('Data đx fcst 21.09.2020 (2)'!$B6,'FCST SDV (2)'!$C$2:$C$2001,0),MATCH('Data đx fcst 21.09.2020 (2)'!L$1,'FCST SDV (2)'!$D$1:$P$1,0))/'Data đx fcst 21.09.2020 (2)'!$C6,0)</f>
        <v>0</v>
      </c>
      <c r="M6" s="345">
        <f t="array" ref="M6">+IFERROR(INDEX('FCST SDV (2)'!$D$2:$P$2001,MATCH('Data đx fcst 21.09.2020 (2)'!$B6,'FCST SDV (2)'!$C$2:$C$2001,0),MATCH('Data đx fcst 21.09.2020 (2)'!M$1,'FCST SDV (2)'!$D$1:$P$1,0))/'Data đx fcst 21.09.2020 (2)'!$C6,0)</f>
        <v>0</v>
      </c>
      <c r="N6" s="345">
        <f t="array" ref="N6">+IFERROR(INDEX('FCST SDV (2)'!$D$2:$P$2001,MATCH('Data đx fcst 21.09.2020 (2)'!$B6,'FCST SDV (2)'!$C$2:$C$2001,0),MATCH('Data đx fcst 21.09.2020 (2)'!N$1,'FCST SDV (2)'!$D$1:$P$1,0))/'Data đx fcst 21.09.2020 (2)'!$C6,0)</f>
        <v>0</v>
      </c>
      <c r="O6" s="345">
        <f t="array" ref="O6">+IFERROR(INDEX('FCST SDV (2)'!$D$2:$P$2001,MATCH('Data đx fcst 21.09.2020 (2)'!$B6,'FCST SDV (2)'!$C$2:$C$2001,0),MATCH('Data đx fcst 21.09.2020 (2)'!O$1,'FCST SDV (2)'!$D$1:$P$1,0))/'Data đx fcst 21.09.2020 (2)'!$C6,0)</f>
        <v>0</v>
      </c>
      <c r="P6" s="345">
        <f t="array" ref="P6">+IFERROR(INDEX('FCST SDV (2)'!$D$2:$P$2001,MATCH('Data đx fcst 21.09.2020 (2)'!$B6,'FCST SDV (2)'!$C$2:$C$2001,0),MATCH('Data đx fcst 21.09.2020 (2)'!P$1,'FCST SDV (2)'!$D$1:$P$1,0))/'Data đx fcst 21.09.2020 (2)'!$C6,0)</f>
        <v>0</v>
      </c>
      <c r="Q6" s="345">
        <f t="array" ref="Q6">+IFERROR(INDEX('FCST SDV (2)'!$D$2:$P$2001,MATCH('Data đx fcst 21.09.2020 (2)'!$B6,'FCST SDV (2)'!$C$2:$C$2001,0),MATCH('Data đx fcst 21.09.2020 (2)'!Q$1,'FCST SDV (2)'!$D$1:$P$1,0))/'Data đx fcst 21.09.2020 (2)'!$C6,0)</f>
        <v>0</v>
      </c>
      <c r="R6" s="345">
        <f t="array" ref="R6">+IFERROR(INDEX('FCST SDV (2)'!$D$2:$P$2001,MATCH('Data đx fcst 21.09.2020 (2)'!$B6,'FCST SDV (2)'!$C$2:$C$2001,0),MATCH('Data đx fcst 21.09.2020 (2)'!R$1,'FCST SDV (2)'!$D$1:$P$1,0))/'Data đx fcst 21.09.2020 (2)'!$C6,0)</f>
        <v>0</v>
      </c>
      <c r="S6" s="345"/>
      <c r="T6" s="335">
        <f t="shared" si="0"/>
        <v>0</v>
      </c>
    </row>
    <row r="7" spans="1:21" s="356" customFormat="1" ht="29.25" customHeight="1">
      <c r="A7" s="427"/>
      <c r="B7" s="208" t="s">
        <v>706</v>
      </c>
      <c r="C7" s="207">
        <v>3000</v>
      </c>
      <c r="D7" s="430"/>
      <c r="E7" s="430"/>
      <c r="F7" s="430"/>
      <c r="G7" s="340">
        <f>+IFERROR(VLOOKUP(B7,'FCST SDV (2)'!$C$2:$S$2000,17,0),0)</f>
        <v>0</v>
      </c>
      <c r="H7" s="341">
        <f t="shared" si="1"/>
        <v>0</v>
      </c>
      <c r="I7" s="345">
        <f t="array" ref="I7">+IFERROR(INDEX('FCST SDV (2)'!$D$2:$P$2001,MATCH('Data đx fcst 21.09.2020 (2)'!$B7,'FCST SDV (2)'!$C$2:$C$2001,0),MATCH('Data đx fcst 21.09.2020 (2)'!I$1,'FCST SDV (2)'!$D$1:$P$1,0))/'Data đx fcst 21.09.2020 (2)'!$C7,0)</f>
        <v>0</v>
      </c>
      <c r="J7" s="345">
        <f t="array" ref="J7">+IFERROR(INDEX('FCST SDV (2)'!$D$2:$P$2001,MATCH('Data đx fcst 21.09.2020 (2)'!$B7,'FCST SDV (2)'!$C$2:$C$2001,0),MATCH('Data đx fcst 21.09.2020 (2)'!J$1,'FCST SDV (2)'!$D$1:$P$1,0))/'Data đx fcst 21.09.2020 (2)'!$C7,0)</f>
        <v>0</v>
      </c>
      <c r="K7" s="345">
        <f t="array" ref="K7">+IFERROR(INDEX('FCST SDV (2)'!$D$2:$P$2001,MATCH('Data đx fcst 21.09.2020 (2)'!$B7,'FCST SDV (2)'!$C$2:$C$2001,0),MATCH('Data đx fcst 21.09.2020 (2)'!K$1,'FCST SDV (2)'!$D$1:$P$1,0))/'Data đx fcst 21.09.2020 (2)'!$C7,0)</f>
        <v>0</v>
      </c>
      <c r="L7" s="345">
        <f t="array" ref="L7">+IFERROR(INDEX('FCST SDV (2)'!$D$2:$P$2001,MATCH('Data đx fcst 21.09.2020 (2)'!$B7,'FCST SDV (2)'!$C$2:$C$2001,0),MATCH('Data đx fcst 21.09.2020 (2)'!L$1,'FCST SDV (2)'!$D$1:$P$1,0))/'Data đx fcst 21.09.2020 (2)'!$C7,0)</f>
        <v>0</v>
      </c>
      <c r="M7" s="345">
        <f t="array" ref="M7">+IFERROR(INDEX('FCST SDV (2)'!$D$2:$P$2001,MATCH('Data đx fcst 21.09.2020 (2)'!$B7,'FCST SDV (2)'!$C$2:$C$2001,0),MATCH('Data đx fcst 21.09.2020 (2)'!M$1,'FCST SDV (2)'!$D$1:$P$1,0))/'Data đx fcst 21.09.2020 (2)'!$C7,0)</f>
        <v>0</v>
      </c>
      <c r="N7" s="345">
        <f t="array" ref="N7">+IFERROR(INDEX('FCST SDV (2)'!$D$2:$P$2001,MATCH('Data đx fcst 21.09.2020 (2)'!$B7,'FCST SDV (2)'!$C$2:$C$2001,0),MATCH('Data đx fcst 21.09.2020 (2)'!N$1,'FCST SDV (2)'!$D$1:$P$1,0))/'Data đx fcst 21.09.2020 (2)'!$C7,0)</f>
        <v>0</v>
      </c>
      <c r="O7" s="345">
        <f t="array" ref="O7">+IFERROR(INDEX('FCST SDV (2)'!$D$2:$P$2001,MATCH('Data đx fcst 21.09.2020 (2)'!$B7,'FCST SDV (2)'!$C$2:$C$2001,0),MATCH('Data đx fcst 21.09.2020 (2)'!O$1,'FCST SDV (2)'!$D$1:$P$1,0))/'Data đx fcst 21.09.2020 (2)'!$C7,0)</f>
        <v>0</v>
      </c>
      <c r="P7" s="345">
        <f t="array" ref="P7">+IFERROR(INDEX('FCST SDV (2)'!$D$2:$P$2001,MATCH('Data đx fcst 21.09.2020 (2)'!$B7,'FCST SDV (2)'!$C$2:$C$2001,0),MATCH('Data đx fcst 21.09.2020 (2)'!P$1,'FCST SDV (2)'!$D$1:$P$1,0))/'Data đx fcst 21.09.2020 (2)'!$C7,0)</f>
        <v>0</v>
      </c>
      <c r="Q7" s="345">
        <f t="array" ref="Q7">+IFERROR(INDEX('FCST SDV (2)'!$D$2:$P$2001,MATCH('Data đx fcst 21.09.2020 (2)'!$B7,'FCST SDV (2)'!$C$2:$C$2001,0),MATCH('Data đx fcst 21.09.2020 (2)'!Q$1,'FCST SDV (2)'!$D$1:$P$1,0))/'Data đx fcst 21.09.2020 (2)'!$C7,0)</f>
        <v>0</v>
      </c>
      <c r="R7" s="345">
        <f t="array" ref="R7">+IFERROR(INDEX('FCST SDV (2)'!$D$2:$P$2001,MATCH('Data đx fcst 21.09.2020 (2)'!$B7,'FCST SDV (2)'!$C$2:$C$2001,0),MATCH('Data đx fcst 21.09.2020 (2)'!R$1,'FCST SDV (2)'!$D$1:$P$1,0))/'Data đx fcst 21.09.2020 (2)'!$C7,0)</f>
        <v>0</v>
      </c>
      <c r="S7" s="345"/>
      <c r="T7" s="335">
        <f t="shared" si="0"/>
        <v>0</v>
      </c>
    </row>
    <row r="8" spans="1:21" s="356" customFormat="1" ht="29.25" customHeight="1">
      <c r="A8" s="427"/>
      <c r="B8" s="208" t="s">
        <v>124</v>
      </c>
      <c r="C8" s="207">
        <v>2500</v>
      </c>
      <c r="D8" s="430"/>
      <c r="E8" s="430"/>
      <c r="F8" s="430"/>
      <c r="G8" s="340">
        <f>+IFERROR(VLOOKUP(B8,'FCST SDV (2)'!$C$2:$S$2000,17,0),0)</f>
        <v>126000</v>
      </c>
      <c r="H8" s="384">
        <f>+G8/C8</f>
        <v>50.4</v>
      </c>
      <c r="I8" s="342">
        <f t="array" ref="I8">+IFERROR(INDEX('FCST SDV (2)'!$D$2:$P$2001,MATCH('Data đx fcst 21.09.2020 (2)'!$B8,'FCST SDV (2)'!$C$2:$C$2001,0),MATCH('Data đx fcst 21.09.2020 (2)'!I$1,'FCST SDV (2)'!$D$1:$P$1,0))/'Data đx fcst 21.09.2020 (2)'!$C8,0)</f>
        <v>0</v>
      </c>
      <c r="J8" s="342">
        <f t="array" ref="J8">+IFERROR(INDEX('FCST SDV (2)'!$D$2:$P$2001,MATCH('Data đx fcst 21.09.2020 (2)'!$B8,'FCST SDV (2)'!$C$2:$C$2001,0),MATCH('Data đx fcst 21.09.2020 (2)'!J$1,'FCST SDV (2)'!$D$1:$P$1,0))/'Data đx fcst 21.09.2020 (2)'!$C8,0)</f>
        <v>0</v>
      </c>
      <c r="K8" s="342">
        <f t="array" ref="K8">+IFERROR(INDEX('FCST SDV (2)'!$D$2:$P$2001,MATCH('Data đx fcst 21.09.2020 (2)'!$B8,'FCST SDV (2)'!$C$2:$C$2001,0),MATCH('Data đx fcst 21.09.2020 (2)'!K$1,'FCST SDV (2)'!$D$1:$P$1,0))/'Data đx fcst 21.09.2020 (2)'!$C8,0)</f>
        <v>0</v>
      </c>
      <c r="L8" s="342">
        <f t="array" ref="L8">+IFERROR(INDEX('FCST SDV (2)'!$D$2:$P$2001,MATCH('Data đx fcst 21.09.2020 (2)'!$B8,'FCST SDV (2)'!$C$2:$C$2001,0),MATCH('Data đx fcst 21.09.2020 (2)'!L$1,'FCST SDV (2)'!$D$1:$P$1,0))/'Data đx fcst 21.09.2020 (2)'!$C8,0)</f>
        <v>0</v>
      </c>
      <c r="M8" s="342">
        <f t="array" ref="M8">+IFERROR(INDEX('FCST SDV (2)'!$D$2:$P$2001,MATCH('Data đx fcst 21.09.2020 (2)'!$B8,'FCST SDV (2)'!$C$2:$C$2001,0),MATCH('Data đx fcst 21.09.2020 (2)'!M$1,'FCST SDV (2)'!$D$1:$P$1,0))/'Data đx fcst 21.09.2020 (2)'!$C8,0)</f>
        <v>0</v>
      </c>
      <c r="N8" s="342">
        <f t="array" ref="N8">+IFERROR(INDEX('FCST SDV (2)'!$D$2:$P$2001,MATCH('Data đx fcst 21.09.2020 (2)'!$B8,'FCST SDV (2)'!$C$2:$C$2001,0),MATCH('Data đx fcst 21.09.2020 (2)'!N$1,'FCST SDV (2)'!$D$1:$P$1,0))/'Data đx fcst 21.09.2020 (2)'!$C8,0)</f>
        <v>0</v>
      </c>
      <c r="O8" s="342">
        <f t="array" ref="O8">+IFERROR(INDEX('FCST SDV (2)'!$D$2:$P$2001,MATCH('Data đx fcst 21.09.2020 (2)'!$B8,'FCST SDV (2)'!$C$2:$C$2001,0),MATCH('Data đx fcst 21.09.2020 (2)'!O$1,'FCST SDV (2)'!$D$1:$P$1,0))/'Data đx fcst 21.09.2020 (2)'!$C8,0)</f>
        <v>0</v>
      </c>
      <c r="P8" s="342">
        <f t="array" ref="P8">+IFERROR(INDEX('FCST SDV (2)'!$D$2:$P$2001,MATCH('Data đx fcst 21.09.2020 (2)'!$B8,'FCST SDV (2)'!$C$2:$C$2001,0),MATCH('Data đx fcst 21.09.2020 (2)'!P$1,'FCST SDV (2)'!$D$1:$P$1,0))/'Data đx fcst 21.09.2020 (2)'!$C8,0)</f>
        <v>0</v>
      </c>
      <c r="Q8" s="342">
        <f t="array" ref="Q8">+IFERROR(INDEX('FCST SDV (2)'!$D$2:$P$2001,MATCH('Data đx fcst 21.09.2020 (2)'!$B8,'FCST SDV (2)'!$C$2:$C$2001,0),MATCH('Data đx fcst 21.09.2020 (2)'!Q$1,'FCST SDV (2)'!$D$1:$P$1,0))/'Data đx fcst 21.09.2020 (2)'!$C8,0)</f>
        <v>8.4</v>
      </c>
      <c r="R8" s="342">
        <f t="array" ref="R8">+IFERROR(INDEX('FCST SDV (2)'!$D$2:$P$2001,MATCH('Data đx fcst 21.09.2020 (2)'!$B8,'FCST SDV (2)'!$C$2:$C$2001,0),MATCH('Data đx fcst 21.09.2020 (2)'!R$1,'FCST SDV (2)'!$D$1:$P$1,0))/'Data đx fcst 21.09.2020 (2)'!$C8,0)</f>
        <v>8.4</v>
      </c>
      <c r="S8" s="342">
        <f t="array" ref="S8">+IFERROR(INDEX('FCST SDV (2)'!$D$2:$P$2001,MATCH('Data đx fcst 21.09.2020 (2)'!$B8,'FCST SDV (2)'!$C$2:$C$2001,0),MATCH('Data đx fcst 21.09.2020 (2)'!S$1,'FCST SDV (2)'!$D$1:$P$1,0))/'Data đx fcst 21.09.2020 (2)'!$C8,0)</f>
        <v>8.4</v>
      </c>
      <c r="T8" s="335">
        <f>+SUM(I8:S8)</f>
        <v>25.200000000000003</v>
      </c>
    </row>
    <row r="9" spans="1:21" s="356" customFormat="1" ht="29.25" customHeight="1">
      <c r="A9" s="427"/>
      <c r="B9" s="208" t="s">
        <v>139</v>
      </c>
      <c r="C9" s="207">
        <v>1500</v>
      </c>
      <c r="D9" s="430"/>
      <c r="E9" s="430"/>
      <c r="F9" s="430"/>
      <c r="G9" s="340">
        <f>+IFERROR(VLOOKUP(B9,'FCST SDV (2)'!$C$2:$S$2000,17,0),0)</f>
        <v>0</v>
      </c>
      <c r="H9" s="341">
        <f t="shared" si="1"/>
        <v>0</v>
      </c>
      <c r="I9" s="345">
        <f t="array" ref="I9">+IFERROR(INDEX('FCST SDV (2)'!$D$2:$P$2001,MATCH('Data đx fcst 21.09.2020 (2)'!$B9,'FCST SDV (2)'!$C$2:$C$2001,0),MATCH('Data đx fcst 21.09.2020 (2)'!I$1,'FCST SDV (2)'!$D$1:$P$1,0))/'Data đx fcst 21.09.2020 (2)'!$C9,0)</f>
        <v>0</v>
      </c>
      <c r="J9" s="345">
        <f t="array" ref="J9">+IFERROR(INDEX('FCST SDV (2)'!$D$2:$P$2001,MATCH('Data đx fcst 21.09.2020 (2)'!$B9,'FCST SDV (2)'!$C$2:$C$2001,0),MATCH('Data đx fcst 21.09.2020 (2)'!J$1,'FCST SDV (2)'!$D$1:$P$1,0))/'Data đx fcst 21.09.2020 (2)'!$C9,0)</f>
        <v>0</v>
      </c>
      <c r="K9" s="345">
        <f t="array" ref="K9">+IFERROR(INDEX('FCST SDV (2)'!$D$2:$P$2001,MATCH('Data đx fcst 21.09.2020 (2)'!$B9,'FCST SDV (2)'!$C$2:$C$2001,0),MATCH('Data đx fcst 21.09.2020 (2)'!K$1,'FCST SDV (2)'!$D$1:$P$1,0))/'Data đx fcst 21.09.2020 (2)'!$C9,0)</f>
        <v>0</v>
      </c>
      <c r="L9" s="345">
        <f t="array" ref="L9">+IFERROR(INDEX('FCST SDV (2)'!$D$2:$P$2001,MATCH('Data đx fcst 21.09.2020 (2)'!$B9,'FCST SDV (2)'!$C$2:$C$2001,0),MATCH('Data đx fcst 21.09.2020 (2)'!L$1,'FCST SDV (2)'!$D$1:$P$1,0))/'Data đx fcst 21.09.2020 (2)'!$C9,0)</f>
        <v>0</v>
      </c>
      <c r="M9" s="345">
        <f t="array" ref="M9">+IFERROR(INDEX('FCST SDV (2)'!$D$2:$P$2001,MATCH('Data đx fcst 21.09.2020 (2)'!$B9,'FCST SDV (2)'!$C$2:$C$2001,0),MATCH('Data đx fcst 21.09.2020 (2)'!M$1,'FCST SDV (2)'!$D$1:$P$1,0))/'Data đx fcst 21.09.2020 (2)'!$C9,0)</f>
        <v>0</v>
      </c>
      <c r="N9" s="345">
        <f t="array" ref="N9">+IFERROR(INDEX('FCST SDV (2)'!$D$2:$P$2001,MATCH('Data đx fcst 21.09.2020 (2)'!$B9,'FCST SDV (2)'!$C$2:$C$2001,0),MATCH('Data đx fcst 21.09.2020 (2)'!N$1,'FCST SDV (2)'!$D$1:$P$1,0))/'Data đx fcst 21.09.2020 (2)'!$C9,0)</f>
        <v>0</v>
      </c>
      <c r="O9" s="345">
        <f t="array" ref="O9">+IFERROR(INDEX('FCST SDV (2)'!$D$2:$P$2001,MATCH('Data đx fcst 21.09.2020 (2)'!$B9,'FCST SDV (2)'!$C$2:$C$2001,0),MATCH('Data đx fcst 21.09.2020 (2)'!O$1,'FCST SDV (2)'!$D$1:$P$1,0))/'Data đx fcst 21.09.2020 (2)'!$C9,0)</f>
        <v>0</v>
      </c>
      <c r="P9" s="345">
        <f t="array" ref="P9">+IFERROR(INDEX('FCST SDV (2)'!$D$2:$P$2001,MATCH('Data đx fcst 21.09.2020 (2)'!$B9,'FCST SDV (2)'!$C$2:$C$2001,0),MATCH('Data đx fcst 21.09.2020 (2)'!P$1,'FCST SDV (2)'!$D$1:$P$1,0))/'Data đx fcst 21.09.2020 (2)'!$C9,0)</f>
        <v>0</v>
      </c>
      <c r="Q9" s="345">
        <f t="array" ref="Q9">+IFERROR(INDEX('FCST SDV (2)'!$D$2:$P$2001,MATCH('Data đx fcst 21.09.2020 (2)'!$B9,'FCST SDV (2)'!$C$2:$C$2001,0),MATCH('Data đx fcst 21.09.2020 (2)'!Q$1,'FCST SDV (2)'!$D$1:$P$1,0))/'Data đx fcst 21.09.2020 (2)'!$C9,0)</f>
        <v>0</v>
      </c>
      <c r="R9" s="345">
        <f t="array" ref="R9">+IFERROR(INDEX('FCST SDV (2)'!$D$2:$P$2001,MATCH('Data đx fcst 21.09.2020 (2)'!$B9,'FCST SDV (2)'!$C$2:$C$2001,0),MATCH('Data đx fcst 21.09.2020 (2)'!R$1,'FCST SDV (2)'!$D$1:$P$1,0))/'Data đx fcst 21.09.2020 (2)'!$C9,0)</f>
        <v>0</v>
      </c>
      <c r="S9" s="345"/>
      <c r="T9" s="335">
        <f t="shared" ref="T9:T72" si="2">+SUM(I9:S9)</f>
        <v>0</v>
      </c>
    </row>
    <row r="10" spans="1:21" s="356" customFormat="1" ht="29.25" customHeight="1">
      <c r="A10" s="427"/>
      <c r="B10" s="208" t="s">
        <v>707</v>
      </c>
      <c r="C10" s="207">
        <v>100</v>
      </c>
      <c r="D10" s="430"/>
      <c r="E10" s="430"/>
      <c r="F10" s="430"/>
      <c r="G10" s="340">
        <f>+IFERROR(VLOOKUP(B10,'FCST SDV (2)'!$C$2:$S$2000,17,0),0)</f>
        <v>0</v>
      </c>
      <c r="H10" s="341">
        <f t="shared" si="1"/>
        <v>0</v>
      </c>
      <c r="I10" s="345">
        <f t="array" ref="I10">+IFERROR(INDEX('FCST SDV (2)'!$D$2:$P$2001,MATCH('Data đx fcst 21.09.2020 (2)'!$B10,'FCST SDV (2)'!$C$2:$C$2001,0),MATCH('Data đx fcst 21.09.2020 (2)'!I$1,'FCST SDV (2)'!$D$1:$P$1,0))/'Data đx fcst 21.09.2020 (2)'!$C10,0)</f>
        <v>0</v>
      </c>
      <c r="J10" s="345">
        <f t="array" ref="J10">+IFERROR(INDEX('FCST SDV (2)'!$D$2:$P$2001,MATCH('Data đx fcst 21.09.2020 (2)'!$B10,'FCST SDV (2)'!$C$2:$C$2001,0),MATCH('Data đx fcst 21.09.2020 (2)'!J$1,'FCST SDV (2)'!$D$1:$P$1,0))/'Data đx fcst 21.09.2020 (2)'!$C10,0)</f>
        <v>0</v>
      </c>
      <c r="K10" s="345">
        <f t="array" ref="K10">+IFERROR(INDEX('FCST SDV (2)'!$D$2:$P$2001,MATCH('Data đx fcst 21.09.2020 (2)'!$B10,'FCST SDV (2)'!$C$2:$C$2001,0),MATCH('Data đx fcst 21.09.2020 (2)'!K$1,'FCST SDV (2)'!$D$1:$P$1,0))/'Data đx fcst 21.09.2020 (2)'!$C10,0)</f>
        <v>0</v>
      </c>
      <c r="L10" s="345">
        <f t="array" ref="L10">+IFERROR(INDEX('FCST SDV (2)'!$D$2:$P$2001,MATCH('Data đx fcst 21.09.2020 (2)'!$B10,'FCST SDV (2)'!$C$2:$C$2001,0),MATCH('Data đx fcst 21.09.2020 (2)'!L$1,'FCST SDV (2)'!$D$1:$P$1,0))/'Data đx fcst 21.09.2020 (2)'!$C10,0)</f>
        <v>0</v>
      </c>
      <c r="M10" s="345">
        <f t="array" ref="M10">+IFERROR(INDEX('FCST SDV (2)'!$D$2:$P$2001,MATCH('Data đx fcst 21.09.2020 (2)'!$B10,'FCST SDV (2)'!$C$2:$C$2001,0),MATCH('Data đx fcst 21.09.2020 (2)'!M$1,'FCST SDV (2)'!$D$1:$P$1,0))/'Data đx fcst 21.09.2020 (2)'!$C10,0)</f>
        <v>0</v>
      </c>
      <c r="N10" s="345">
        <f t="array" ref="N10">+IFERROR(INDEX('FCST SDV (2)'!$D$2:$P$2001,MATCH('Data đx fcst 21.09.2020 (2)'!$B10,'FCST SDV (2)'!$C$2:$C$2001,0),MATCH('Data đx fcst 21.09.2020 (2)'!N$1,'FCST SDV (2)'!$D$1:$P$1,0))/'Data đx fcst 21.09.2020 (2)'!$C10,0)</f>
        <v>0</v>
      </c>
      <c r="O10" s="345">
        <f t="array" ref="O10">+IFERROR(INDEX('FCST SDV (2)'!$D$2:$P$2001,MATCH('Data đx fcst 21.09.2020 (2)'!$B10,'FCST SDV (2)'!$C$2:$C$2001,0),MATCH('Data đx fcst 21.09.2020 (2)'!O$1,'FCST SDV (2)'!$D$1:$P$1,0))/'Data đx fcst 21.09.2020 (2)'!$C10,0)</f>
        <v>0</v>
      </c>
      <c r="P10" s="345">
        <f t="array" ref="P10">+IFERROR(INDEX('FCST SDV (2)'!$D$2:$P$2001,MATCH('Data đx fcst 21.09.2020 (2)'!$B10,'FCST SDV (2)'!$C$2:$C$2001,0),MATCH('Data đx fcst 21.09.2020 (2)'!P$1,'FCST SDV (2)'!$D$1:$P$1,0))/'Data đx fcst 21.09.2020 (2)'!$C10,0)</f>
        <v>0</v>
      </c>
      <c r="Q10" s="345">
        <f t="array" ref="Q10">+IFERROR(INDEX('FCST SDV (2)'!$D$2:$P$2001,MATCH('Data đx fcst 21.09.2020 (2)'!$B10,'FCST SDV (2)'!$C$2:$C$2001,0),MATCH('Data đx fcst 21.09.2020 (2)'!Q$1,'FCST SDV (2)'!$D$1:$P$1,0))/'Data đx fcst 21.09.2020 (2)'!$C10,0)</f>
        <v>0</v>
      </c>
      <c r="R10" s="345">
        <f t="array" ref="R10">+IFERROR(INDEX('FCST SDV (2)'!$D$2:$P$2001,MATCH('Data đx fcst 21.09.2020 (2)'!$B10,'FCST SDV (2)'!$C$2:$C$2001,0),MATCH('Data đx fcst 21.09.2020 (2)'!R$1,'FCST SDV (2)'!$D$1:$P$1,0))/'Data đx fcst 21.09.2020 (2)'!$C10,0)</f>
        <v>0</v>
      </c>
      <c r="S10" s="345"/>
      <c r="T10" s="335">
        <f t="shared" si="2"/>
        <v>0</v>
      </c>
    </row>
    <row r="11" spans="1:21" s="356" customFormat="1" ht="29.25" customHeight="1">
      <c r="A11" s="427"/>
      <c r="B11" s="208" t="s">
        <v>166</v>
      </c>
      <c r="C11" s="207">
        <v>2500</v>
      </c>
      <c r="D11" s="430"/>
      <c r="E11" s="430"/>
      <c r="F11" s="430"/>
      <c r="G11" s="340">
        <f>+IFERROR(VLOOKUP(B11,'FCST SDV (2)'!$C$2:$S$2000,17,0),0)</f>
        <v>0</v>
      </c>
      <c r="H11" s="341">
        <f t="shared" si="1"/>
        <v>0</v>
      </c>
      <c r="I11" s="345">
        <f t="array" ref="I11">+IFERROR(INDEX('FCST SDV (2)'!$D$2:$P$2001,MATCH('Data đx fcst 21.09.2020 (2)'!$B11,'FCST SDV (2)'!$C$2:$C$2001,0),MATCH('Data đx fcst 21.09.2020 (2)'!I$1,'FCST SDV (2)'!$D$1:$P$1,0))/'Data đx fcst 21.09.2020 (2)'!$C11,0)</f>
        <v>0</v>
      </c>
      <c r="J11" s="345">
        <f t="array" ref="J11">+IFERROR(INDEX('FCST SDV (2)'!$D$2:$P$2001,MATCH('Data đx fcst 21.09.2020 (2)'!$B11,'FCST SDV (2)'!$C$2:$C$2001,0),MATCH('Data đx fcst 21.09.2020 (2)'!J$1,'FCST SDV (2)'!$D$1:$P$1,0))/'Data đx fcst 21.09.2020 (2)'!$C11,0)</f>
        <v>0</v>
      </c>
      <c r="K11" s="345">
        <f t="array" ref="K11">+IFERROR(INDEX('FCST SDV (2)'!$D$2:$P$2001,MATCH('Data đx fcst 21.09.2020 (2)'!$B11,'FCST SDV (2)'!$C$2:$C$2001,0),MATCH('Data đx fcst 21.09.2020 (2)'!K$1,'FCST SDV (2)'!$D$1:$P$1,0))/'Data đx fcst 21.09.2020 (2)'!$C11,0)</f>
        <v>0</v>
      </c>
      <c r="L11" s="345">
        <f t="array" ref="L11">+IFERROR(INDEX('FCST SDV (2)'!$D$2:$P$2001,MATCH('Data đx fcst 21.09.2020 (2)'!$B11,'FCST SDV (2)'!$C$2:$C$2001,0),MATCH('Data đx fcst 21.09.2020 (2)'!L$1,'FCST SDV (2)'!$D$1:$P$1,0))/'Data đx fcst 21.09.2020 (2)'!$C11,0)</f>
        <v>0</v>
      </c>
      <c r="M11" s="345">
        <f t="array" ref="M11">+IFERROR(INDEX('FCST SDV (2)'!$D$2:$P$2001,MATCH('Data đx fcst 21.09.2020 (2)'!$B11,'FCST SDV (2)'!$C$2:$C$2001,0),MATCH('Data đx fcst 21.09.2020 (2)'!M$1,'FCST SDV (2)'!$D$1:$P$1,0))/'Data đx fcst 21.09.2020 (2)'!$C11,0)</f>
        <v>0</v>
      </c>
      <c r="N11" s="345">
        <f t="array" ref="N11">+IFERROR(INDEX('FCST SDV (2)'!$D$2:$P$2001,MATCH('Data đx fcst 21.09.2020 (2)'!$B11,'FCST SDV (2)'!$C$2:$C$2001,0),MATCH('Data đx fcst 21.09.2020 (2)'!N$1,'FCST SDV (2)'!$D$1:$P$1,0))/'Data đx fcst 21.09.2020 (2)'!$C11,0)</f>
        <v>0</v>
      </c>
      <c r="O11" s="345">
        <f t="array" ref="O11">+IFERROR(INDEX('FCST SDV (2)'!$D$2:$P$2001,MATCH('Data đx fcst 21.09.2020 (2)'!$B11,'FCST SDV (2)'!$C$2:$C$2001,0),MATCH('Data đx fcst 21.09.2020 (2)'!O$1,'FCST SDV (2)'!$D$1:$P$1,0))/'Data đx fcst 21.09.2020 (2)'!$C11,0)</f>
        <v>0</v>
      </c>
      <c r="P11" s="345">
        <f t="array" ref="P11">+IFERROR(INDEX('FCST SDV (2)'!$D$2:$P$2001,MATCH('Data đx fcst 21.09.2020 (2)'!$B11,'FCST SDV (2)'!$C$2:$C$2001,0),MATCH('Data đx fcst 21.09.2020 (2)'!P$1,'FCST SDV (2)'!$D$1:$P$1,0))/'Data đx fcst 21.09.2020 (2)'!$C11,0)</f>
        <v>0</v>
      </c>
      <c r="Q11" s="345">
        <f t="array" ref="Q11">+IFERROR(INDEX('FCST SDV (2)'!$D$2:$P$2001,MATCH('Data đx fcst 21.09.2020 (2)'!$B11,'FCST SDV (2)'!$C$2:$C$2001,0),MATCH('Data đx fcst 21.09.2020 (2)'!Q$1,'FCST SDV (2)'!$D$1:$P$1,0))/'Data đx fcst 21.09.2020 (2)'!$C11,0)</f>
        <v>0</v>
      </c>
      <c r="R11" s="345">
        <f t="array" ref="R11">+IFERROR(INDEX('FCST SDV (2)'!$D$2:$P$2001,MATCH('Data đx fcst 21.09.2020 (2)'!$B11,'FCST SDV (2)'!$C$2:$C$2001,0),MATCH('Data đx fcst 21.09.2020 (2)'!R$1,'FCST SDV (2)'!$D$1:$P$1,0))/'Data đx fcst 21.09.2020 (2)'!$C11,0)</f>
        <v>0</v>
      </c>
      <c r="S11" s="345"/>
      <c r="T11" s="335">
        <f t="shared" si="2"/>
        <v>0</v>
      </c>
    </row>
    <row r="12" spans="1:21" s="356" customFormat="1" ht="29.25" customHeight="1">
      <c r="A12" s="427"/>
      <c r="B12" s="208" t="s">
        <v>353</v>
      </c>
      <c r="C12" s="207">
        <v>100</v>
      </c>
      <c r="D12" s="430"/>
      <c r="E12" s="430"/>
      <c r="F12" s="430"/>
      <c r="G12" s="340">
        <f>+IFERROR(VLOOKUP(B12,'FCST SDV (2)'!$C$2:$S$2000,17,0),0)</f>
        <v>0</v>
      </c>
      <c r="H12" s="341">
        <f t="shared" si="1"/>
        <v>0</v>
      </c>
      <c r="I12" s="345">
        <f t="array" ref="I12">+IFERROR(INDEX('FCST SDV (2)'!$D$2:$P$2001,MATCH('Data đx fcst 21.09.2020 (2)'!$B12,'FCST SDV (2)'!$C$2:$C$2001,0),MATCH('Data đx fcst 21.09.2020 (2)'!I$1,'FCST SDV (2)'!$D$1:$P$1,0))/'Data đx fcst 21.09.2020 (2)'!$C12,0)</f>
        <v>0</v>
      </c>
      <c r="J12" s="345">
        <f t="array" ref="J12">+IFERROR(INDEX('FCST SDV (2)'!$D$2:$P$2001,MATCH('Data đx fcst 21.09.2020 (2)'!$B12,'FCST SDV (2)'!$C$2:$C$2001,0),MATCH('Data đx fcst 21.09.2020 (2)'!J$1,'FCST SDV (2)'!$D$1:$P$1,0))/'Data đx fcst 21.09.2020 (2)'!$C12,0)</f>
        <v>0</v>
      </c>
      <c r="K12" s="345">
        <f t="array" ref="K12">+IFERROR(INDEX('FCST SDV (2)'!$D$2:$P$2001,MATCH('Data đx fcst 21.09.2020 (2)'!$B12,'FCST SDV (2)'!$C$2:$C$2001,0),MATCH('Data đx fcst 21.09.2020 (2)'!K$1,'FCST SDV (2)'!$D$1:$P$1,0))/'Data đx fcst 21.09.2020 (2)'!$C12,0)</f>
        <v>0</v>
      </c>
      <c r="L12" s="345">
        <f t="array" ref="L12">+IFERROR(INDEX('FCST SDV (2)'!$D$2:$P$2001,MATCH('Data đx fcst 21.09.2020 (2)'!$B12,'FCST SDV (2)'!$C$2:$C$2001,0),MATCH('Data đx fcst 21.09.2020 (2)'!L$1,'FCST SDV (2)'!$D$1:$P$1,0))/'Data đx fcst 21.09.2020 (2)'!$C12,0)</f>
        <v>0</v>
      </c>
      <c r="M12" s="345">
        <f t="array" ref="M12">+IFERROR(INDEX('FCST SDV (2)'!$D$2:$P$2001,MATCH('Data đx fcst 21.09.2020 (2)'!$B12,'FCST SDV (2)'!$C$2:$C$2001,0),MATCH('Data đx fcst 21.09.2020 (2)'!M$1,'FCST SDV (2)'!$D$1:$P$1,0))/'Data đx fcst 21.09.2020 (2)'!$C12,0)</f>
        <v>0</v>
      </c>
      <c r="N12" s="345">
        <f t="array" ref="N12">+IFERROR(INDEX('FCST SDV (2)'!$D$2:$P$2001,MATCH('Data đx fcst 21.09.2020 (2)'!$B12,'FCST SDV (2)'!$C$2:$C$2001,0),MATCH('Data đx fcst 21.09.2020 (2)'!N$1,'FCST SDV (2)'!$D$1:$P$1,0))/'Data đx fcst 21.09.2020 (2)'!$C12,0)</f>
        <v>0</v>
      </c>
      <c r="O12" s="345">
        <f t="array" ref="O12">+IFERROR(INDEX('FCST SDV (2)'!$D$2:$P$2001,MATCH('Data đx fcst 21.09.2020 (2)'!$B12,'FCST SDV (2)'!$C$2:$C$2001,0),MATCH('Data đx fcst 21.09.2020 (2)'!O$1,'FCST SDV (2)'!$D$1:$P$1,0))/'Data đx fcst 21.09.2020 (2)'!$C12,0)</f>
        <v>0</v>
      </c>
      <c r="P12" s="345">
        <f t="array" ref="P12">+IFERROR(INDEX('FCST SDV (2)'!$D$2:$P$2001,MATCH('Data đx fcst 21.09.2020 (2)'!$B12,'FCST SDV (2)'!$C$2:$C$2001,0),MATCH('Data đx fcst 21.09.2020 (2)'!P$1,'FCST SDV (2)'!$D$1:$P$1,0))/'Data đx fcst 21.09.2020 (2)'!$C12,0)</f>
        <v>0</v>
      </c>
      <c r="Q12" s="345">
        <f t="array" ref="Q12">+IFERROR(INDEX('FCST SDV (2)'!$D$2:$P$2001,MATCH('Data đx fcst 21.09.2020 (2)'!$B12,'FCST SDV (2)'!$C$2:$C$2001,0),MATCH('Data đx fcst 21.09.2020 (2)'!Q$1,'FCST SDV (2)'!$D$1:$P$1,0))/'Data đx fcst 21.09.2020 (2)'!$C12,0)</f>
        <v>0</v>
      </c>
      <c r="R12" s="345">
        <f t="array" ref="R12">+IFERROR(INDEX('FCST SDV (2)'!$D$2:$P$2001,MATCH('Data đx fcst 21.09.2020 (2)'!$B12,'FCST SDV (2)'!$C$2:$C$2001,0),MATCH('Data đx fcst 21.09.2020 (2)'!R$1,'FCST SDV (2)'!$D$1:$P$1,0))/'Data đx fcst 21.09.2020 (2)'!$C12,0)</f>
        <v>0</v>
      </c>
      <c r="S12" s="345"/>
      <c r="T12" s="335">
        <f t="shared" si="2"/>
        <v>0</v>
      </c>
    </row>
    <row r="13" spans="1:21" s="356" customFormat="1" ht="29.25" customHeight="1">
      <c r="A13" s="427"/>
      <c r="B13" s="208" t="s">
        <v>708</v>
      </c>
      <c r="C13" s="207">
        <v>100</v>
      </c>
      <c r="D13" s="430"/>
      <c r="E13" s="430"/>
      <c r="F13" s="430"/>
      <c r="G13" s="340">
        <f>+IFERROR(VLOOKUP(B13,'FCST SDV (2)'!$C$2:$S$2000,17,0),0)</f>
        <v>0</v>
      </c>
      <c r="H13" s="341">
        <f t="shared" si="1"/>
        <v>0</v>
      </c>
      <c r="I13" s="345">
        <f t="array" ref="I13">+IFERROR(INDEX('FCST SDV (2)'!$D$2:$P$2001,MATCH('Data đx fcst 21.09.2020 (2)'!$B13,'FCST SDV (2)'!$C$2:$C$2001,0),MATCH('Data đx fcst 21.09.2020 (2)'!I$1,'FCST SDV (2)'!$D$1:$P$1,0))/'Data đx fcst 21.09.2020 (2)'!$C13,0)</f>
        <v>0</v>
      </c>
      <c r="J13" s="345">
        <f t="array" ref="J13">+IFERROR(INDEX('FCST SDV (2)'!$D$2:$P$2001,MATCH('Data đx fcst 21.09.2020 (2)'!$B13,'FCST SDV (2)'!$C$2:$C$2001,0),MATCH('Data đx fcst 21.09.2020 (2)'!J$1,'FCST SDV (2)'!$D$1:$P$1,0))/'Data đx fcst 21.09.2020 (2)'!$C13,0)</f>
        <v>0</v>
      </c>
      <c r="K13" s="345">
        <f t="array" ref="K13">+IFERROR(INDEX('FCST SDV (2)'!$D$2:$P$2001,MATCH('Data đx fcst 21.09.2020 (2)'!$B13,'FCST SDV (2)'!$C$2:$C$2001,0),MATCH('Data đx fcst 21.09.2020 (2)'!K$1,'FCST SDV (2)'!$D$1:$P$1,0))/'Data đx fcst 21.09.2020 (2)'!$C13,0)</f>
        <v>0</v>
      </c>
      <c r="L13" s="345">
        <f t="array" ref="L13">+IFERROR(INDEX('FCST SDV (2)'!$D$2:$P$2001,MATCH('Data đx fcst 21.09.2020 (2)'!$B13,'FCST SDV (2)'!$C$2:$C$2001,0),MATCH('Data đx fcst 21.09.2020 (2)'!L$1,'FCST SDV (2)'!$D$1:$P$1,0))/'Data đx fcst 21.09.2020 (2)'!$C13,0)</f>
        <v>0</v>
      </c>
      <c r="M13" s="345">
        <f t="array" ref="M13">+IFERROR(INDEX('FCST SDV (2)'!$D$2:$P$2001,MATCH('Data đx fcst 21.09.2020 (2)'!$B13,'FCST SDV (2)'!$C$2:$C$2001,0),MATCH('Data đx fcst 21.09.2020 (2)'!M$1,'FCST SDV (2)'!$D$1:$P$1,0))/'Data đx fcst 21.09.2020 (2)'!$C13,0)</f>
        <v>0</v>
      </c>
      <c r="N13" s="345">
        <f t="array" ref="N13">+IFERROR(INDEX('FCST SDV (2)'!$D$2:$P$2001,MATCH('Data đx fcst 21.09.2020 (2)'!$B13,'FCST SDV (2)'!$C$2:$C$2001,0),MATCH('Data đx fcst 21.09.2020 (2)'!N$1,'FCST SDV (2)'!$D$1:$P$1,0))/'Data đx fcst 21.09.2020 (2)'!$C13,0)</f>
        <v>0</v>
      </c>
      <c r="O13" s="345">
        <f t="array" ref="O13">+IFERROR(INDEX('FCST SDV (2)'!$D$2:$P$2001,MATCH('Data đx fcst 21.09.2020 (2)'!$B13,'FCST SDV (2)'!$C$2:$C$2001,0),MATCH('Data đx fcst 21.09.2020 (2)'!O$1,'FCST SDV (2)'!$D$1:$P$1,0))/'Data đx fcst 21.09.2020 (2)'!$C13,0)</f>
        <v>0</v>
      </c>
      <c r="P13" s="345">
        <f t="array" ref="P13">+IFERROR(INDEX('FCST SDV (2)'!$D$2:$P$2001,MATCH('Data đx fcst 21.09.2020 (2)'!$B13,'FCST SDV (2)'!$C$2:$C$2001,0),MATCH('Data đx fcst 21.09.2020 (2)'!P$1,'FCST SDV (2)'!$D$1:$P$1,0))/'Data đx fcst 21.09.2020 (2)'!$C13,0)</f>
        <v>0</v>
      </c>
      <c r="Q13" s="345">
        <f t="array" ref="Q13">+IFERROR(INDEX('FCST SDV (2)'!$D$2:$P$2001,MATCH('Data đx fcst 21.09.2020 (2)'!$B13,'FCST SDV (2)'!$C$2:$C$2001,0),MATCH('Data đx fcst 21.09.2020 (2)'!Q$1,'FCST SDV (2)'!$D$1:$P$1,0))/'Data đx fcst 21.09.2020 (2)'!$C13,0)</f>
        <v>0</v>
      </c>
      <c r="R13" s="345">
        <f t="array" ref="R13">+IFERROR(INDEX('FCST SDV (2)'!$D$2:$P$2001,MATCH('Data đx fcst 21.09.2020 (2)'!$B13,'FCST SDV (2)'!$C$2:$C$2001,0),MATCH('Data đx fcst 21.09.2020 (2)'!R$1,'FCST SDV (2)'!$D$1:$P$1,0))/'Data đx fcst 21.09.2020 (2)'!$C13,0)</f>
        <v>0</v>
      </c>
      <c r="S13" s="345"/>
      <c r="T13" s="335">
        <f t="shared" si="2"/>
        <v>0</v>
      </c>
    </row>
    <row r="14" spans="1:21" s="356" customFormat="1" ht="29.25" customHeight="1">
      <c r="A14" s="427"/>
      <c r="B14" s="208" t="s">
        <v>709</v>
      </c>
      <c r="C14" s="207">
        <v>100</v>
      </c>
      <c r="D14" s="430"/>
      <c r="E14" s="430"/>
      <c r="F14" s="430"/>
      <c r="G14" s="340">
        <f>+IFERROR(VLOOKUP(B14,'FCST SDV (2)'!$C$2:$S$2000,17,0),0)</f>
        <v>0</v>
      </c>
      <c r="H14" s="341">
        <f t="shared" si="1"/>
        <v>0</v>
      </c>
      <c r="I14" s="345">
        <f t="array" ref="I14">+IFERROR(INDEX('FCST SDV (2)'!$D$2:$P$2001,MATCH('Data đx fcst 21.09.2020 (2)'!$B14,'FCST SDV (2)'!$C$2:$C$2001,0),MATCH('Data đx fcst 21.09.2020 (2)'!I$1,'FCST SDV (2)'!$D$1:$P$1,0))/'Data đx fcst 21.09.2020 (2)'!$C14,0)</f>
        <v>0</v>
      </c>
      <c r="J14" s="345">
        <f t="array" ref="J14">+IFERROR(INDEX('FCST SDV (2)'!$D$2:$P$2001,MATCH('Data đx fcst 21.09.2020 (2)'!$B14,'FCST SDV (2)'!$C$2:$C$2001,0),MATCH('Data đx fcst 21.09.2020 (2)'!J$1,'FCST SDV (2)'!$D$1:$P$1,0))/'Data đx fcst 21.09.2020 (2)'!$C14,0)</f>
        <v>0</v>
      </c>
      <c r="K14" s="345">
        <f t="array" ref="K14">+IFERROR(INDEX('FCST SDV (2)'!$D$2:$P$2001,MATCH('Data đx fcst 21.09.2020 (2)'!$B14,'FCST SDV (2)'!$C$2:$C$2001,0),MATCH('Data đx fcst 21.09.2020 (2)'!K$1,'FCST SDV (2)'!$D$1:$P$1,0))/'Data đx fcst 21.09.2020 (2)'!$C14,0)</f>
        <v>0</v>
      </c>
      <c r="L14" s="345">
        <f t="array" ref="L14">+IFERROR(INDEX('FCST SDV (2)'!$D$2:$P$2001,MATCH('Data đx fcst 21.09.2020 (2)'!$B14,'FCST SDV (2)'!$C$2:$C$2001,0),MATCH('Data đx fcst 21.09.2020 (2)'!L$1,'FCST SDV (2)'!$D$1:$P$1,0))/'Data đx fcst 21.09.2020 (2)'!$C14,0)</f>
        <v>0</v>
      </c>
      <c r="M14" s="345">
        <f t="array" ref="M14">+IFERROR(INDEX('FCST SDV (2)'!$D$2:$P$2001,MATCH('Data đx fcst 21.09.2020 (2)'!$B14,'FCST SDV (2)'!$C$2:$C$2001,0),MATCH('Data đx fcst 21.09.2020 (2)'!M$1,'FCST SDV (2)'!$D$1:$P$1,0))/'Data đx fcst 21.09.2020 (2)'!$C14,0)</f>
        <v>0</v>
      </c>
      <c r="N14" s="345">
        <f t="array" ref="N14">+IFERROR(INDEX('FCST SDV (2)'!$D$2:$P$2001,MATCH('Data đx fcst 21.09.2020 (2)'!$B14,'FCST SDV (2)'!$C$2:$C$2001,0),MATCH('Data đx fcst 21.09.2020 (2)'!N$1,'FCST SDV (2)'!$D$1:$P$1,0))/'Data đx fcst 21.09.2020 (2)'!$C14,0)</f>
        <v>0</v>
      </c>
      <c r="O14" s="345">
        <f t="array" ref="O14">+IFERROR(INDEX('FCST SDV (2)'!$D$2:$P$2001,MATCH('Data đx fcst 21.09.2020 (2)'!$B14,'FCST SDV (2)'!$C$2:$C$2001,0),MATCH('Data đx fcst 21.09.2020 (2)'!O$1,'FCST SDV (2)'!$D$1:$P$1,0))/'Data đx fcst 21.09.2020 (2)'!$C14,0)</f>
        <v>0</v>
      </c>
      <c r="P14" s="345">
        <f t="array" ref="P14">+IFERROR(INDEX('FCST SDV (2)'!$D$2:$P$2001,MATCH('Data đx fcst 21.09.2020 (2)'!$B14,'FCST SDV (2)'!$C$2:$C$2001,0),MATCH('Data đx fcst 21.09.2020 (2)'!P$1,'FCST SDV (2)'!$D$1:$P$1,0))/'Data đx fcst 21.09.2020 (2)'!$C14,0)</f>
        <v>0</v>
      </c>
      <c r="Q14" s="345">
        <f t="array" ref="Q14">+IFERROR(INDEX('FCST SDV (2)'!$D$2:$P$2001,MATCH('Data đx fcst 21.09.2020 (2)'!$B14,'FCST SDV (2)'!$C$2:$C$2001,0),MATCH('Data đx fcst 21.09.2020 (2)'!Q$1,'FCST SDV (2)'!$D$1:$P$1,0))/'Data đx fcst 21.09.2020 (2)'!$C14,0)</f>
        <v>0</v>
      </c>
      <c r="R14" s="345">
        <f t="array" ref="R14">+IFERROR(INDEX('FCST SDV (2)'!$D$2:$P$2001,MATCH('Data đx fcst 21.09.2020 (2)'!$B14,'FCST SDV (2)'!$C$2:$C$2001,0),MATCH('Data đx fcst 21.09.2020 (2)'!R$1,'FCST SDV (2)'!$D$1:$P$1,0))/'Data đx fcst 21.09.2020 (2)'!$C14,0)</f>
        <v>0</v>
      </c>
      <c r="S14" s="345"/>
      <c r="T14" s="335">
        <f t="shared" si="2"/>
        <v>0</v>
      </c>
    </row>
    <row r="15" spans="1:21" s="356" customFormat="1" ht="29.25" customHeight="1">
      <c r="A15" s="427"/>
      <c r="B15" s="208" t="s">
        <v>710</v>
      </c>
      <c r="C15" s="207">
        <v>100</v>
      </c>
      <c r="D15" s="430"/>
      <c r="E15" s="430"/>
      <c r="F15" s="430"/>
      <c r="G15" s="340">
        <f>+IFERROR(VLOOKUP(B15,'FCST SDV (2)'!$C$2:$S$2000,17,0),0)</f>
        <v>0</v>
      </c>
      <c r="H15" s="341">
        <f t="shared" si="1"/>
        <v>0</v>
      </c>
      <c r="I15" s="345">
        <f t="array" ref="I15">+IFERROR(INDEX('FCST SDV (2)'!$D$2:$P$2001,MATCH('Data đx fcst 21.09.2020 (2)'!$B15,'FCST SDV (2)'!$C$2:$C$2001,0),MATCH('Data đx fcst 21.09.2020 (2)'!I$1,'FCST SDV (2)'!$D$1:$P$1,0))/'Data đx fcst 21.09.2020 (2)'!$C15,0)</f>
        <v>0</v>
      </c>
      <c r="J15" s="345">
        <f t="array" ref="J15">+IFERROR(INDEX('FCST SDV (2)'!$D$2:$P$2001,MATCH('Data đx fcst 21.09.2020 (2)'!$B15,'FCST SDV (2)'!$C$2:$C$2001,0),MATCH('Data đx fcst 21.09.2020 (2)'!J$1,'FCST SDV (2)'!$D$1:$P$1,0))/'Data đx fcst 21.09.2020 (2)'!$C15,0)</f>
        <v>0</v>
      </c>
      <c r="K15" s="345">
        <f t="array" ref="K15">+IFERROR(INDEX('FCST SDV (2)'!$D$2:$P$2001,MATCH('Data đx fcst 21.09.2020 (2)'!$B15,'FCST SDV (2)'!$C$2:$C$2001,0),MATCH('Data đx fcst 21.09.2020 (2)'!K$1,'FCST SDV (2)'!$D$1:$P$1,0))/'Data đx fcst 21.09.2020 (2)'!$C15,0)</f>
        <v>0</v>
      </c>
      <c r="L15" s="345">
        <f t="array" ref="L15">+IFERROR(INDEX('FCST SDV (2)'!$D$2:$P$2001,MATCH('Data đx fcst 21.09.2020 (2)'!$B15,'FCST SDV (2)'!$C$2:$C$2001,0),MATCH('Data đx fcst 21.09.2020 (2)'!L$1,'FCST SDV (2)'!$D$1:$P$1,0))/'Data đx fcst 21.09.2020 (2)'!$C15,0)</f>
        <v>0</v>
      </c>
      <c r="M15" s="345">
        <f t="array" ref="M15">+IFERROR(INDEX('FCST SDV (2)'!$D$2:$P$2001,MATCH('Data đx fcst 21.09.2020 (2)'!$B15,'FCST SDV (2)'!$C$2:$C$2001,0),MATCH('Data đx fcst 21.09.2020 (2)'!M$1,'FCST SDV (2)'!$D$1:$P$1,0))/'Data đx fcst 21.09.2020 (2)'!$C15,0)</f>
        <v>0</v>
      </c>
      <c r="N15" s="345">
        <f t="array" ref="N15">+IFERROR(INDEX('FCST SDV (2)'!$D$2:$P$2001,MATCH('Data đx fcst 21.09.2020 (2)'!$B15,'FCST SDV (2)'!$C$2:$C$2001,0),MATCH('Data đx fcst 21.09.2020 (2)'!N$1,'FCST SDV (2)'!$D$1:$P$1,0))/'Data đx fcst 21.09.2020 (2)'!$C15,0)</f>
        <v>0</v>
      </c>
      <c r="O15" s="345">
        <f t="array" ref="O15">+IFERROR(INDEX('FCST SDV (2)'!$D$2:$P$2001,MATCH('Data đx fcst 21.09.2020 (2)'!$B15,'FCST SDV (2)'!$C$2:$C$2001,0),MATCH('Data đx fcst 21.09.2020 (2)'!O$1,'FCST SDV (2)'!$D$1:$P$1,0))/'Data đx fcst 21.09.2020 (2)'!$C15,0)</f>
        <v>0</v>
      </c>
      <c r="P15" s="345">
        <f t="array" ref="P15">+IFERROR(INDEX('FCST SDV (2)'!$D$2:$P$2001,MATCH('Data đx fcst 21.09.2020 (2)'!$B15,'FCST SDV (2)'!$C$2:$C$2001,0),MATCH('Data đx fcst 21.09.2020 (2)'!P$1,'FCST SDV (2)'!$D$1:$P$1,0))/'Data đx fcst 21.09.2020 (2)'!$C15,0)</f>
        <v>0</v>
      </c>
      <c r="Q15" s="345">
        <f t="array" ref="Q15">+IFERROR(INDEX('FCST SDV (2)'!$D$2:$P$2001,MATCH('Data đx fcst 21.09.2020 (2)'!$B15,'FCST SDV (2)'!$C$2:$C$2001,0),MATCH('Data đx fcst 21.09.2020 (2)'!Q$1,'FCST SDV (2)'!$D$1:$P$1,0))/'Data đx fcst 21.09.2020 (2)'!$C15,0)</f>
        <v>0</v>
      </c>
      <c r="R15" s="345">
        <f t="array" ref="R15">+IFERROR(INDEX('FCST SDV (2)'!$D$2:$P$2001,MATCH('Data đx fcst 21.09.2020 (2)'!$B15,'FCST SDV (2)'!$C$2:$C$2001,0),MATCH('Data đx fcst 21.09.2020 (2)'!R$1,'FCST SDV (2)'!$D$1:$P$1,0))/'Data đx fcst 21.09.2020 (2)'!$C15,0)</f>
        <v>0</v>
      </c>
      <c r="S15" s="345"/>
      <c r="T15" s="335">
        <f t="shared" si="2"/>
        <v>0</v>
      </c>
    </row>
    <row r="16" spans="1:21" s="356" customFormat="1" ht="29.25" customHeight="1">
      <c r="A16" s="427"/>
      <c r="B16" s="208" t="s">
        <v>126</v>
      </c>
      <c r="C16" s="207">
        <v>2500</v>
      </c>
      <c r="D16" s="430"/>
      <c r="E16" s="430"/>
      <c r="F16" s="430"/>
      <c r="G16" s="340">
        <f>+IFERROR(VLOOKUP(B16,'FCST SDV (2)'!$C$2:$S$2000,17,0),0)</f>
        <v>0</v>
      </c>
      <c r="H16" s="341">
        <f t="shared" si="1"/>
        <v>0</v>
      </c>
      <c r="I16" s="345">
        <f t="array" ref="I16">+IFERROR(INDEX('FCST SDV (2)'!$D$2:$P$2001,MATCH('Data đx fcst 21.09.2020 (2)'!$B16,'FCST SDV (2)'!$C$2:$C$2001,0),MATCH('Data đx fcst 21.09.2020 (2)'!I$1,'FCST SDV (2)'!$D$1:$P$1,0))/'Data đx fcst 21.09.2020 (2)'!$C16,0)</f>
        <v>0</v>
      </c>
      <c r="J16" s="345">
        <f t="array" ref="J16">+IFERROR(INDEX('FCST SDV (2)'!$D$2:$P$2001,MATCH('Data đx fcst 21.09.2020 (2)'!$B16,'FCST SDV (2)'!$C$2:$C$2001,0),MATCH('Data đx fcst 21.09.2020 (2)'!J$1,'FCST SDV (2)'!$D$1:$P$1,0))/'Data đx fcst 21.09.2020 (2)'!$C16,0)</f>
        <v>0</v>
      </c>
      <c r="K16" s="345">
        <f t="array" ref="K16">+IFERROR(INDEX('FCST SDV (2)'!$D$2:$P$2001,MATCH('Data đx fcst 21.09.2020 (2)'!$B16,'FCST SDV (2)'!$C$2:$C$2001,0),MATCH('Data đx fcst 21.09.2020 (2)'!K$1,'FCST SDV (2)'!$D$1:$P$1,0))/'Data đx fcst 21.09.2020 (2)'!$C16,0)</f>
        <v>0</v>
      </c>
      <c r="L16" s="345">
        <f t="array" ref="L16">+IFERROR(INDEX('FCST SDV (2)'!$D$2:$P$2001,MATCH('Data đx fcst 21.09.2020 (2)'!$B16,'FCST SDV (2)'!$C$2:$C$2001,0),MATCH('Data đx fcst 21.09.2020 (2)'!L$1,'FCST SDV (2)'!$D$1:$P$1,0))/'Data đx fcst 21.09.2020 (2)'!$C16,0)</f>
        <v>0</v>
      </c>
      <c r="M16" s="345">
        <f t="array" ref="M16">+IFERROR(INDEX('FCST SDV (2)'!$D$2:$P$2001,MATCH('Data đx fcst 21.09.2020 (2)'!$B16,'FCST SDV (2)'!$C$2:$C$2001,0),MATCH('Data đx fcst 21.09.2020 (2)'!M$1,'FCST SDV (2)'!$D$1:$P$1,0))/'Data đx fcst 21.09.2020 (2)'!$C16,0)</f>
        <v>0</v>
      </c>
      <c r="N16" s="345">
        <f t="array" ref="N16">+IFERROR(INDEX('FCST SDV (2)'!$D$2:$P$2001,MATCH('Data đx fcst 21.09.2020 (2)'!$B16,'FCST SDV (2)'!$C$2:$C$2001,0),MATCH('Data đx fcst 21.09.2020 (2)'!N$1,'FCST SDV (2)'!$D$1:$P$1,0))/'Data đx fcst 21.09.2020 (2)'!$C16,0)</f>
        <v>0</v>
      </c>
      <c r="O16" s="345">
        <f t="array" ref="O16">+IFERROR(INDEX('FCST SDV (2)'!$D$2:$P$2001,MATCH('Data đx fcst 21.09.2020 (2)'!$B16,'FCST SDV (2)'!$C$2:$C$2001,0),MATCH('Data đx fcst 21.09.2020 (2)'!O$1,'FCST SDV (2)'!$D$1:$P$1,0))/'Data đx fcst 21.09.2020 (2)'!$C16,0)</f>
        <v>0</v>
      </c>
      <c r="P16" s="345">
        <f t="array" ref="P16">+IFERROR(INDEX('FCST SDV (2)'!$D$2:$P$2001,MATCH('Data đx fcst 21.09.2020 (2)'!$B16,'FCST SDV (2)'!$C$2:$C$2001,0),MATCH('Data đx fcst 21.09.2020 (2)'!P$1,'FCST SDV (2)'!$D$1:$P$1,0))/'Data đx fcst 21.09.2020 (2)'!$C16,0)</f>
        <v>0</v>
      </c>
      <c r="Q16" s="345">
        <f t="array" ref="Q16">+IFERROR(INDEX('FCST SDV (2)'!$D$2:$P$2001,MATCH('Data đx fcst 21.09.2020 (2)'!$B16,'FCST SDV (2)'!$C$2:$C$2001,0),MATCH('Data đx fcst 21.09.2020 (2)'!Q$1,'FCST SDV (2)'!$D$1:$P$1,0))/'Data đx fcst 21.09.2020 (2)'!$C16,0)</f>
        <v>0</v>
      </c>
      <c r="R16" s="345">
        <f t="array" ref="R16">+IFERROR(INDEX('FCST SDV (2)'!$D$2:$P$2001,MATCH('Data đx fcst 21.09.2020 (2)'!$B16,'FCST SDV (2)'!$C$2:$C$2001,0),MATCH('Data đx fcst 21.09.2020 (2)'!R$1,'FCST SDV (2)'!$D$1:$P$1,0))/'Data đx fcst 21.09.2020 (2)'!$C16,0)</f>
        <v>0</v>
      </c>
      <c r="S16" s="345"/>
      <c r="T16" s="335">
        <f t="shared" si="2"/>
        <v>0</v>
      </c>
    </row>
    <row r="17" spans="1:20" s="356" customFormat="1" ht="29.25" customHeight="1">
      <c r="A17" s="427"/>
      <c r="B17" s="208" t="s">
        <v>711</v>
      </c>
      <c r="C17" s="207">
        <v>200</v>
      </c>
      <c r="D17" s="430"/>
      <c r="E17" s="430"/>
      <c r="F17" s="430"/>
      <c r="G17" s="340">
        <f>+IFERROR(VLOOKUP(B17,'FCST SDV (2)'!$C$2:$S$2000,17,0),0)</f>
        <v>0</v>
      </c>
      <c r="H17" s="341">
        <f t="shared" si="1"/>
        <v>0</v>
      </c>
      <c r="I17" s="345">
        <f t="array" ref="I17">+IFERROR(INDEX('FCST SDV (2)'!$D$2:$P$2001,MATCH('Data đx fcst 21.09.2020 (2)'!$B17,'FCST SDV (2)'!$C$2:$C$2001,0),MATCH('Data đx fcst 21.09.2020 (2)'!I$1,'FCST SDV (2)'!$D$1:$P$1,0))/'Data đx fcst 21.09.2020 (2)'!$C17,0)</f>
        <v>0</v>
      </c>
      <c r="J17" s="345">
        <f t="array" ref="J17">+IFERROR(INDEX('FCST SDV (2)'!$D$2:$P$2001,MATCH('Data đx fcst 21.09.2020 (2)'!$B17,'FCST SDV (2)'!$C$2:$C$2001,0),MATCH('Data đx fcst 21.09.2020 (2)'!J$1,'FCST SDV (2)'!$D$1:$P$1,0))/'Data đx fcst 21.09.2020 (2)'!$C17,0)</f>
        <v>0</v>
      </c>
      <c r="K17" s="345">
        <f t="array" ref="K17">+IFERROR(INDEX('FCST SDV (2)'!$D$2:$P$2001,MATCH('Data đx fcst 21.09.2020 (2)'!$B17,'FCST SDV (2)'!$C$2:$C$2001,0),MATCH('Data đx fcst 21.09.2020 (2)'!K$1,'FCST SDV (2)'!$D$1:$P$1,0))/'Data đx fcst 21.09.2020 (2)'!$C17,0)</f>
        <v>0</v>
      </c>
      <c r="L17" s="345">
        <f t="array" ref="L17">+IFERROR(INDEX('FCST SDV (2)'!$D$2:$P$2001,MATCH('Data đx fcst 21.09.2020 (2)'!$B17,'FCST SDV (2)'!$C$2:$C$2001,0),MATCH('Data đx fcst 21.09.2020 (2)'!L$1,'FCST SDV (2)'!$D$1:$P$1,0))/'Data đx fcst 21.09.2020 (2)'!$C17,0)</f>
        <v>0</v>
      </c>
      <c r="M17" s="345">
        <f t="array" ref="M17">+IFERROR(INDEX('FCST SDV (2)'!$D$2:$P$2001,MATCH('Data đx fcst 21.09.2020 (2)'!$B17,'FCST SDV (2)'!$C$2:$C$2001,0),MATCH('Data đx fcst 21.09.2020 (2)'!M$1,'FCST SDV (2)'!$D$1:$P$1,0))/'Data đx fcst 21.09.2020 (2)'!$C17,0)</f>
        <v>0</v>
      </c>
      <c r="N17" s="345">
        <f t="array" ref="N17">+IFERROR(INDEX('FCST SDV (2)'!$D$2:$P$2001,MATCH('Data đx fcst 21.09.2020 (2)'!$B17,'FCST SDV (2)'!$C$2:$C$2001,0),MATCH('Data đx fcst 21.09.2020 (2)'!N$1,'FCST SDV (2)'!$D$1:$P$1,0))/'Data đx fcst 21.09.2020 (2)'!$C17,0)</f>
        <v>0</v>
      </c>
      <c r="O17" s="345">
        <f t="array" ref="O17">+IFERROR(INDEX('FCST SDV (2)'!$D$2:$P$2001,MATCH('Data đx fcst 21.09.2020 (2)'!$B17,'FCST SDV (2)'!$C$2:$C$2001,0),MATCH('Data đx fcst 21.09.2020 (2)'!O$1,'FCST SDV (2)'!$D$1:$P$1,0))/'Data đx fcst 21.09.2020 (2)'!$C17,0)</f>
        <v>0</v>
      </c>
      <c r="P17" s="345">
        <f t="array" ref="P17">+IFERROR(INDEX('FCST SDV (2)'!$D$2:$P$2001,MATCH('Data đx fcst 21.09.2020 (2)'!$B17,'FCST SDV (2)'!$C$2:$C$2001,0),MATCH('Data đx fcst 21.09.2020 (2)'!P$1,'FCST SDV (2)'!$D$1:$P$1,0))/'Data đx fcst 21.09.2020 (2)'!$C17,0)</f>
        <v>0</v>
      </c>
      <c r="Q17" s="345">
        <f t="array" ref="Q17">+IFERROR(INDEX('FCST SDV (2)'!$D$2:$P$2001,MATCH('Data đx fcst 21.09.2020 (2)'!$B17,'FCST SDV (2)'!$C$2:$C$2001,0),MATCH('Data đx fcst 21.09.2020 (2)'!Q$1,'FCST SDV (2)'!$D$1:$P$1,0))/'Data đx fcst 21.09.2020 (2)'!$C17,0)</f>
        <v>0</v>
      </c>
      <c r="R17" s="345">
        <f t="array" ref="R17">+IFERROR(INDEX('FCST SDV (2)'!$D$2:$P$2001,MATCH('Data đx fcst 21.09.2020 (2)'!$B17,'FCST SDV (2)'!$C$2:$C$2001,0),MATCH('Data đx fcst 21.09.2020 (2)'!R$1,'FCST SDV (2)'!$D$1:$P$1,0))/'Data đx fcst 21.09.2020 (2)'!$C17,0)</f>
        <v>0</v>
      </c>
      <c r="S17" s="345"/>
      <c r="T17" s="335">
        <f t="shared" si="2"/>
        <v>0</v>
      </c>
    </row>
    <row r="18" spans="1:20" s="356" customFormat="1" ht="29.25" customHeight="1">
      <c r="A18" s="427"/>
      <c r="B18" s="208" t="s">
        <v>153</v>
      </c>
      <c r="C18" s="207">
        <v>2500</v>
      </c>
      <c r="D18" s="430"/>
      <c r="E18" s="430"/>
      <c r="F18" s="430"/>
      <c r="G18" s="340">
        <f>+IFERROR(VLOOKUP(B18,'FCST SDV (2)'!$C$2:$S$2000,17,0),0)</f>
        <v>100000</v>
      </c>
      <c r="H18" s="384">
        <f>+G18/C18</f>
        <v>40</v>
      </c>
      <c r="I18" s="342">
        <f t="array" ref="I18">+IFERROR(INDEX('FCST SDV (2)'!$D$2:$P$2001,MATCH('Data đx fcst 21.09.2020 (2)'!$B18,'FCST SDV (2)'!$C$2:$C$2001,0),MATCH('Data đx fcst 21.09.2020 (2)'!I$1,'FCST SDV (2)'!$D$1:$P$1,0))/'Data đx fcst 21.09.2020 (2)'!$C18,0)</f>
        <v>0</v>
      </c>
      <c r="J18" s="342">
        <f t="array" ref="J18">+IFERROR(INDEX('FCST SDV (2)'!$D$2:$P$2001,MATCH('Data đx fcst 21.09.2020 (2)'!$B18,'FCST SDV (2)'!$C$2:$C$2001,0),MATCH('Data đx fcst 21.09.2020 (2)'!J$1,'FCST SDV (2)'!$D$1:$P$1,0))/'Data đx fcst 21.09.2020 (2)'!$C18,0)</f>
        <v>0</v>
      </c>
      <c r="K18" s="342">
        <f t="array" ref="K18">+IFERROR(INDEX('FCST SDV (2)'!$D$2:$P$2001,MATCH('Data đx fcst 21.09.2020 (2)'!$B18,'FCST SDV (2)'!$C$2:$C$2001,0),MATCH('Data đx fcst 21.09.2020 (2)'!K$1,'FCST SDV (2)'!$D$1:$P$1,0))/'Data đx fcst 21.09.2020 (2)'!$C18,0)</f>
        <v>0</v>
      </c>
      <c r="L18" s="342">
        <f t="array" ref="L18">+IFERROR(INDEX('FCST SDV (2)'!$D$2:$P$2001,MATCH('Data đx fcst 21.09.2020 (2)'!$B18,'FCST SDV (2)'!$C$2:$C$2001,0),MATCH('Data đx fcst 21.09.2020 (2)'!L$1,'FCST SDV (2)'!$D$1:$P$1,0))/'Data đx fcst 21.09.2020 (2)'!$C18,0)</f>
        <v>0</v>
      </c>
      <c r="M18" s="342">
        <f t="array" ref="M18">+IFERROR(INDEX('FCST SDV (2)'!$D$2:$P$2001,MATCH('Data đx fcst 21.09.2020 (2)'!$B18,'FCST SDV (2)'!$C$2:$C$2001,0),MATCH('Data đx fcst 21.09.2020 (2)'!M$1,'FCST SDV (2)'!$D$1:$P$1,0))/'Data đx fcst 21.09.2020 (2)'!$C18,0)</f>
        <v>0</v>
      </c>
      <c r="N18" s="342">
        <f t="array" ref="N18">+IFERROR(INDEX('FCST SDV (2)'!$D$2:$P$2001,MATCH('Data đx fcst 21.09.2020 (2)'!$B18,'FCST SDV (2)'!$C$2:$C$2001,0),MATCH('Data đx fcst 21.09.2020 (2)'!N$1,'FCST SDV (2)'!$D$1:$P$1,0))/'Data đx fcst 21.09.2020 (2)'!$C18,0)</f>
        <v>0</v>
      </c>
      <c r="O18" s="342">
        <f t="array" ref="O18">+IFERROR(INDEX('FCST SDV (2)'!$D$2:$P$2001,MATCH('Data đx fcst 21.09.2020 (2)'!$B18,'FCST SDV (2)'!$C$2:$C$2001,0),MATCH('Data đx fcst 21.09.2020 (2)'!O$1,'FCST SDV (2)'!$D$1:$P$1,0))/'Data đx fcst 21.09.2020 (2)'!$C18,0)</f>
        <v>0</v>
      </c>
      <c r="P18" s="342">
        <f t="array" ref="P18">+IFERROR(INDEX('FCST SDV (2)'!$D$2:$P$2001,MATCH('Data đx fcst 21.09.2020 (2)'!$B18,'FCST SDV (2)'!$C$2:$C$2001,0),MATCH('Data đx fcst 21.09.2020 (2)'!P$1,'FCST SDV (2)'!$D$1:$P$1,0))/'Data đx fcst 21.09.2020 (2)'!$C18,0)</f>
        <v>0</v>
      </c>
      <c r="Q18" s="342">
        <f t="array" ref="Q18">+IFERROR(INDEX('FCST SDV (2)'!$D$2:$P$2001,MATCH('Data đx fcst 21.09.2020 (2)'!$B18,'FCST SDV (2)'!$C$2:$C$2001,0),MATCH('Data đx fcst 21.09.2020 (2)'!Q$1,'FCST SDV (2)'!$D$1:$P$1,0))/'Data đx fcst 21.09.2020 (2)'!$C18,0)</f>
        <v>12</v>
      </c>
      <c r="R18" s="342">
        <f t="array" ref="R18">+IFERROR(INDEX('FCST SDV (2)'!$D$2:$P$2001,MATCH('Data đx fcst 21.09.2020 (2)'!$B18,'FCST SDV (2)'!$C$2:$C$2001,0),MATCH('Data đx fcst 21.09.2020 (2)'!R$1,'FCST SDV (2)'!$D$1:$P$1,0))/'Data đx fcst 21.09.2020 (2)'!$C18,0)</f>
        <v>4</v>
      </c>
      <c r="S18" s="342">
        <f t="array" ref="S18">+IFERROR(INDEX('FCST SDV (2)'!$D$2:$P$2001,MATCH('Data đx fcst 21.09.2020 (2)'!$B18,'FCST SDV (2)'!$C$2:$C$2001,0),MATCH('Data đx fcst 21.09.2020 (2)'!S$1,'FCST SDV (2)'!$D$1:$P$1,0))/'Data đx fcst 21.09.2020 (2)'!$C18,0)</f>
        <v>4</v>
      </c>
      <c r="T18" s="335">
        <f t="shared" si="2"/>
        <v>20</v>
      </c>
    </row>
    <row r="19" spans="1:20" s="356" customFormat="1" ht="29.25" customHeight="1">
      <c r="A19" s="427"/>
      <c r="B19" s="208" t="s">
        <v>712</v>
      </c>
      <c r="C19" s="207">
        <v>100</v>
      </c>
      <c r="D19" s="430"/>
      <c r="E19" s="430"/>
      <c r="F19" s="430"/>
      <c r="G19" s="340">
        <f>+IFERROR(VLOOKUP(B19,'FCST SDV (2)'!$C$2:$S$2000,17,0),0)</f>
        <v>0</v>
      </c>
      <c r="H19" s="341">
        <f t="shared" si="1"/>
        <v>0</v>
      </c>
      <c r="I19" s="345">
        <f t="array" ref="I19">+IFERROR(INDEX('FCST SDV (2)'!$D$2:$P$2001,MATCH('Data đx fcst 21.09.2020 (2)'!$B19,'FCST SDV (2)'!$C$2:$C$2001,0),MATCH('Data đx fcst 21.09.2020 (2)'!I$1,'FCST SDV (2)'!$D$1:$P$1,0))/'Data đx fcst 21.09.2020 (2)'!$C19,0)</f>
        <v>0</v>
      </c>
      <c r="J19" s="345">
        <f t="array" ref="J19">+IFERROR(INDEX('FCST SDV (2)'!$D$2:$P$2001,MATCH('Data đx fcst 21.09.2020 (2)'!$B19,'FCST SDV (2)'!$C$2:$C$2001,0),MATCH('Data đx fcst 21.09.2020 (2)'!J$1,'FCST SDV (2)'!$D$1:$P$1,0))/'Data đx fcst 21.09.2020 (2)'!$C19,0)</f>
        <v>0</v>
      </c>
      <c r="K19" s="345">
        <f t="array" ref="K19">+IFERROR(INDEX('FCST SDV (2)'!$D$2:$P$2001,MATCH('Data đx fcst 21.09.2020 (2)'!$B19,'FCST SDV (2)'!$C$2:$C$2001,0),MATCH('Data đx fcst 21.09.2020 (2)'!K$1,'FCST SDV (2)'!$D$1:$P$1,0))/'Data đx fcst 21.09.2020 (2)'!$C19,0)</f>
        <v>0</v>
      </c>
      <c r="L19" s="345">
        <f t="array" ref="L19">+IFERROR(INDEX('FCST SDV (2)'!$D$2:$P$2001,MATCH('Data đx fcst 21.09.2020 (2)'!$B19,'FCST SDV (2)'!$C$2:$C$2001,0),MATCH('Data đx fcst 21.09.2020 (2)'!L$1,'FCST SDV (2)'!$D$1:$P$1,0))/'Data đx fcst 21.09.2020 (2)'!$C19,0)</f>
        <v>0</v>
      </c>
      <c r="M19" s="345">
        <f t="array" ref="M19">+IFERROR(INDEX('FCST SDV (2)'!$D$2:$P$2001,MATCH('Data đx fcst 21.09.2020 (2)'!$B19,'FCST SDV (2)'!$C$2:$C$2001,0),MATCH('Data đx fcst 21.09.2020 (2)'!M$1,'FCST SDV (2)'!$D$1:$P$1,0))/'Data đx fcst 21.09.2020 (2)'!$C19,0)</f>
        <v>0</v>
      </c>
      <c r="N19" s="345">
        <f t="array" ref="N19">+IFERROR(INDEX('FCST SDV (2)'!$D$2:$P$2001,MATCH('Data đx fcst 21.09.2020 (2)'!$B19,'FCST SDV (2)'!$C$2:$C$2001,0),MATCH('Data đx fcst 21.09.2020 (2)'!N$1,'FCST SDV (2)'!$D$1:$P$1,0))/'Data đx fcst 21.09.2020 (2)'!$C19,0)</f>
        <v>0</v>
      </c>
      <c r="O19" s="345">
        <f t="array" ref="O19">+IFERROR(INDEX('FCST SDV (2)'!$D$2:$P$2001,MATCH('Data đx fcst 21.09.2020 (2)'!$B19,'FCST SDV (2)'!$C$2:$C$2001,0),MATCH('Data đx fcst 21.09.2020 (2)'!O$1,'FCST SDV (2)'!$D$1:$P$1,0))/'Data đx fcst 21.09.2020 (2)'!$C19,0)</f>
        <v>0</v>
      </c>
      <c r="P19" s="345">
        <f t="array" ref="P19">+IFERROR(INDEX('FCST SDV (2)'!$D$2:$P$2001,MATCH('Data đx fcst 21.09.2020 (2)'!$B19,'FCST SDV (2)'!$C$2:$C$2001,0),MATCH('Data đx fcst 21.09.2020 (2)'!P$1,'FCST SDV (2)'!$D$1:$P$1,0))/'Data đx fcst 21.09.2020 (2)'!$C19,0)</f>
        <v>0</v>
      </c>
      <c r="Q19" s="345">
        <f t="array" ref="Q19">+IFERROR(INDEX('FCST SDV (2)'!$D$2:$P$2001,MATCH('Data đx fcst 21.09.2020 (2)'!$B19,'FCST SDV (2)'!$C$2:$C$2001,0),MATCH('Data đx fcst 21.09.2020 (2)'!Q$1,'FCST SDV (2)'!$D$1:$P$1,0))/'Data đx fcst 21.09.2020 (2)'!$C19,0)</f>
        <v>0</v>
      </c>
      <c r="R19" s="345">
        <f t="array" ref="R19">+IFERROR(INDEX('FCST SDV (2)'!$D$2:$P$2001,MATCH('Data đx fcst 21.09.2020 (2)'!$B19,'FCST SDV (2)'!$C$2:$C$2001,0),MATCH('Data đx fcst 21.09.2020 (2)'!R$1,'FCST SDV (2)'!$D$1:$P$1,0))/'Data đx fcst 21.09.2020 (2)'!$C19,0)</f>
        <v>0</v>
      </c>
      <c r="S19" s="345"/>
      <c r="T19" s="335">
        <f t="shared" si="2"/>
        <v>0</v>
      </c>
    </row>
    <row r="20" spans="1:20" s="356" customFormat="1" ht="29.25" customHeight="1">
      <c r="A20" s="427"/>
      <c r="B20" s="208" t="s">
        <v>122</v>
      </c>
      <c r="C20" s="207">
        <v>2500</v>
      </c>
      <c r="D20" s="430"/>
      <c r="E20" s="430"/>
      <c r="F20" s="430"/>
      <c r="G20" s="340">
        <f>+IFERROR(VLOOKUP(B20,'FCST SDV (2)'!$C$2:$S$2000,17,0),0)</f>
        <v>0</v>
      </c>
      <c r="H20" s="341">
        <f t="shared" si="1"/>
        <v>0</v>
      </c>
      <c r="I20" s="345">
        <f t="array" ref="I20">+IFERROR(INDEX('FCST SDV (2)'!$D$2:$P$2001,MATCH('Data đx fcst 21.09.2020 (2)'!$B20,'FCST SDV (2)'!$C$2:$C$2001,0),MATCH('Data đx fcst 21.09.2020 (2)'!I$1,'FCST SDV (2)'!$D$1:$P$1,0))/'Data đx fcst 21.09.2020 (2)'!$C20,0)</f>
        <v>0</v>
      </c>
      <c r="J20" s="345">
        <f t="array" ref="J20">+IFERROR(INDEX('FCST SDV (2)'!$D$2:$P$2001,MATCH('Data đx fcst 21.09.2020 (2)'!$B20,'FCST SDV (2)'!$C$2:$C$2001,0),MATCH('Data đx fcst 21.09.2020 (2)'!J$1,'FCST SDV (2)'!$D$1:$P$1,0))/'Data đx fcst 21.09.2020 (2)'!$C20,0)</f>
        <v>0</v>
      </c>
      <c r="K20" s="345">
        <f t="array" ref="K20">+IFERROR(INDEX('FCST SDV (2)'!$D$2:$P$2001,MATCH('Data đx fcst 21.09.2020 (2)'!$B20,'FCST SDV (2)'!$C$2:$C$2001,0),MATCH('Data đx fcst 21.09.2020 (2)'!K$1,'FCST SDV (2)'!$D$1:$P$1,0))/'Data đx fcst 21.09.2020 (2)'!$C20,0)</f>
        <v>0</v>
      </c>
      <c r="L20" s="345">
        <f t="array" ref="L20">+IFERROR(INDEX('FCST SDV (2)'!$D$2:$P$2001,MATCH('Data đx fcst 21.09.2020 (2)'!$B20,'FCST SDV (2)'!$C$2:$C$2001,0),MATCH('Data đx fcst 21.09.2020 (2)'!L$1,'FCST SDV (2)'!$D$1:$P$1,0))/'Data đx fcst 21.09.2020 (2)'!$C20,0)</f>
        <v>0</v>
      </c>
      <c r="M20" s="345">
        <f t="array" ref="M20">+IFERROR(INDEX('FCST SDV (2)'!$D$2:$P$2001,MATCH('Data đx fcst 21.09.2020 (2)'!$B20,'FCST SDV (2)'!$C$2:$C$2001,0),MATCH('Data đx fcst 21.09.2020 (2)'!M$1,'FCST SDV (2)'!$D$1:$P$1,0))/'Data đx fcst 21.09.2020 (2)'!$C20,0)</f>
        <v>0</v>
      </c>
      <c r="N20" s="345">
        <f t="array" ref="N20">+IFERROR(INDEX('FCST SDV (2)'!$D$2:$P$2001,MATCH('Data đx fcst 21.09.2020 (2)'!$B20,'FCST SDV (2)'!$C$2:$C$2001,0),MATCH('Data đx fcst 21.09.2020 (2)'!N$1,'FCST SDV (2)'!$D$1:$P$1,0))/'Data đx fcst 21.09.2020 (2)'!$C20,0)</f>
        <v>0</v>
      </c>
      <c r="O20" s="345">
        <f t="array" ref="O20">+IFERROR(INDEX('FCST SDV (2)'!$D$2:$P$2001,MATCH('Data đx fcst 21.09.2020 (2)'!$B20,'FCST SDV (2)'!$C$2:$C$2001,0),MATCH('Data đx fcst 21.09.2020 (2)'!O$1,'FCST SDV (2)'!$D$1:$P$1,0))/'Data đx fcst 21.09.2020 (2)'!$C20,0)</f>
        <v>0</v>
      </c>
      <c r="P20" s="345">
        <f t="array" ref="P20">+IFERROR(INDEX('FCST SDV (2)'!$D$2:$P$2001,MATCH('Data đx fcst 21.09.2020 (2)'!$B20,'FCST SDV (2)'!$C$2:$C$2001,0),MATCH('Data đx fcst 21.09.2020 (2)'!P$1,'FCST SDV (2)'!$D$1:$P$1,0))/'Data đx fcst 21.09.2020 (2)'!$C20,0)</f>
        <v>0</v>
      </c>
      <c r="Q20" s="345">
        <f t="array" ref="Q20">+IFERROR(INDEX('FCST SDV (2)'!$D$2:$P$2001,MATCH('Data đx fcst 21.09.2020 (2)'!$B20,'FCST SDV (2)'!$C$2:$C$2001,0),MATCH('Data đx fcst 21.09.2020 (2)'!Q$1,'FCST SDV (2)'!$D$1:$P$1,0))/'Data đx fcst 21.09.2020 (2)'!$C20,0)</f>
        <v>0</v>
      </c>
      <c r="R20" s="345">
        <f t="array" ref="R20">+IFERROR(INDEX('FCST SDV (2)'!$D$2:$P$2001,MATCH('Data đx fcst 21.09.2020 (2)'!$B20,'FCST SDV (2)'!$C$2:$C$2001,0),MATCH('Data đx fcst 21.09.2020 (2)'!R$1,'FCST SDV (2)'!$D$1:$P$1,0))/'Data đx fcst 21.09.2020 (2)'!$C20,0)</f>
        <v>0</v>
      </c>
      <c r="S20" s="345"/>
      <c r="T20" s="335">
        <f t="shared" si="2"/>
        <v>0</v>
      </c>
    </row>
    <row r="21" spans="1:20" s="356" customFormat="1" ht="29.25" customHeight="1">
      <c r="A21" s="427"/>
      <c r="B21" s="208" t="s">
        <v>148</v>
      </c>
      <c r="C21" s="207">
        <v>2500</v>
      </c>
      <c r="D21" s="430"/>
      <c r="E21" s="430"/>
      <c r="F21" s="430"/>
      <c r="G21" s="340">
        <f>+IFERROR(VLOOKUP(B21,'FCST SDV (2)'!$C$2:$S$2000,17,0),0)</f>
        <v>0</v>
      </c>
      <c r="H21" s="341">
        <f t="shared" si="1"/>
        <v>0</v>
      </c>
      <c r="I21" s="345">
        <f t="array" ref="I21">+IFERROR(INDEX('FCST SDV (2)'!$D$2:$P$2001,MATCH('Data đx fcst 21.09.2020 (2)'!$B21,'FCST SDV (2)'!$C$2:$C$2001,0),MATCH('Data đx fcst 21.09.2020 (2)'!I$1,'FCST SDV (2)'!$D$1:$P$1,0))/'Data đx fcst 21.09.2020 (2)'!$C21,0)</f>
        <v>0</v>
      </c>
      <c r="J21" s="345">
        <f t="array" ref="J21">+IFERROR(INDEX('FCST SDV (2)'!$D$2:$P$2001,MATCH('Data đx fcst 21.09.2020 (2)'!$B21,'FCST SDV (2)'!$C$2:$C$2001,0),MATCH('Data đx fcst 21.09.2020 (2)'!J$1,'FCST SDV (2)'!$D$1:$P$1,0))/'Data đx fcst 21.09.2020 (2)'!$C21,0)</f>
        <v>0</v>
      </c>
      <c r="K21" s="345">
        <f t="array" ref="K21">+IFERROR(INDEX('FCST SDV (2)'!$D$2:$P$2001,MATCH('Data đx fcst 21.09.2020 (2)'!$B21,'FCST SDV (2)'!$C$2:$C$2001,0),MATCH('Data đx fcst 21.09.2020 (2)'!K$1,'FCST SDV (2)'!$D$1:$P$1,0))/'Data đx fcst 21.09.2020 (2)'!$C21,0)</f>
        <v>0</v>
      </c>
      <c r="L21" s="345">
        <f t="array" ref="L21">+IFERROR(INDEX('FCST SDV (2)'!$D$2:$P$2001,MATCH('Data đx fcst 21.09.2020 (2)'!$B21,'FCST SDV (2)'!$C$2:$C$2001,0),MATCH('Data đx fcst 21.09.2020 (2)'!L$1,'FCST SDV (2)'!$D$1:$P$1,0))/'Data đx fcst 21.09.2020 (2)'!$C21,0)</f>
        <v>0</v>
      </c>
      <c r="M21" s="345">
        <f t="array" ref="M21">+IFERROR(INDEX('FCST SDV (2)'!$D$2:$P$2001,MATCH('Data đx fcst 21.09.2020 (2)'!$B21,'FCST SDV (2)'!$C$2:$C$2001,0),MATCH('Data đx fcst 21.09.2020 (2)'!M$1,'FCST SDV (2)'!$D$1:$P$1,0))/'Data đx fcst 21.09.2020 (2)'!$C21,0)</f>
        <v>0</v>
      </c>
      <c r="N21" s="345">
        <f t="array" ref="N21">+IFERROR(INDEX('FCST SDV (2)'!$D$2:$P$2001,MATCH('Data đx fcst 21.09.2020 (2)'!$B21,'FCST SDV (2)'!$C$2:$C$2001,0),MATCH('Data đx fcst 21.09.2020 (2)'!N$1,'FCST SDV (2)'!$D$1:$P$1,0))/'Data đx fcst 21.09.2020 (2)'!$C21,0)</f>
        <v>0</v>
      </c>
      <c r="O21" s="345">
        <f t="array" ref="O21">+IFERROR(INDEX('FCST SDV (2)'!$D$2:$P$2001,MATCH('Data đx fcst 21.09.2020 (2)'!$B21,'FCST SDV (2)'!$C$2:$C$2001,0),MATCH('Data đx fcst 21.09.2020 (2)'!O$1,'FCST SDV (2)'!$D$1:$P$1,0))/'Data đx fcst 21.09.2020 (2)'!$C21,0)</f>
        <v>0</v>
      </c>
      <c r="P21" s="345">
        <f t="array" ref="P21">+IFERROR(INDEX('FCST SDV (2)'!$D$2:$P$2001,MATCH('Data đx fcst 21.09.2020 (2)'!$B21,'FCST SDV (2)'!$C$2:$C$2001,0),MATCH('Data đx fcst 21.09.2020 (2)'!P$1,'FCST SDV (2)'!$D$1:$P$1,0))/'Data đx fcst 21.09.2020 (2)'!$C21,0)</f>
        <v>0</v>
      </c>
      <c r="Q21" s="345">
        <f t="array" ref="Q21">+IFERROR(INDEX('FCST SDV (2)'!$D$2:$P$2001,MATCH('Data đx fcst 21.09.2020 (2)'!$B21,'FCST SDV (2)'!$C$2:$C$2001,0),MATCH('Data đx fcst 21.09.2020 (2)'!Q$1,'FCST SDV (2)'!$D$1:$P$1,0))/'Data đx fcst 21.09.2020 (2)'!$C21,0)</f>
        <v>0</v>
      </c>
      <c r="R21" s="345">
        <f t="array" ref="R21">+IFERROR(INDEX('FCST SDV (2)'!$D$2:$P$2001,MATCH('Data đx fcst 21.09.2020 (2)'!$B21,'FCST SDV (2)'!$C$2:$C$2001,0),MATCH('Data đx fcst 21.09.2020 (2)'!R$1,'FCST SDV (2)'!$D$1:$P$1,0))/'Data đx fcst 21.09.2020 (2)'!$C21,0)</f>
        <v>0</v>
      </c>
      <c r="S21" s="345"/>
      <c r="T21" s="335">
        <f t="shared" si="2"/>
        <v>0</v>
      </c>
    </row>
    <row r="22" spans="1:20" s="356" customFormat="1" ht="29.25" customHeight="1">
      <c r="A22" s="427"/>
      <c r="B22" s="208" t="s">
        <v>713</v>
      </c>
      <c r="C22" s="207">
        <v>100</v>
      </c>
      <c r="D22" s="430"/>
      <c r="E22" s="430"/>
      <c r="F22" s="430"/>
      <c r="G22" s="340">
        <f>+IFERROR(VLOOKUP(B22,'FCST SDV (2)'!$C$2:$S$2000,17,0),0)</f>
        <v>0</v>
      </c>
      <c r="H22" s="341">
        <f t="shared" si="1"/>
        <v>0</v>
      </c>
      <c r="I22" s="345">
        <f t="array" ref="I22">+IFERROR(INDEX('FCST SDV (2)'!$D$2:$P$2001,MATCH('Data đx fcst 21.09.2020 (2)'!$B22,'FCST SDV (2)'!$C$2:$C$2001,0),MATCH('Data đx fcst 21.09.2020 (2)'!I$1,'FCST SDV (2)'!$D$1:$P$1,0))/'Data đx fcst 21.09.2020 (2)'!$C22,0)</f>
        <v>0</v>
      </c>
      <c r="J22" s="345">
        <f t="array" ref="J22">+IFERROR(INDEX('FCST SDV (2)'!$D$2:$P$2001,MATCH('Data đx fcst 21.09.2020 (2)'!$B22,'FCST SDV (2)'!$C$2:$C$2001,0),MATCH('Data đx fcst 21.09.2020 (2)'!J$1,'FCST SDV (2)'!$D$1:$P$1,0))/'Data đx fcst 21.09.2020 (2)'!$C22,0)</f>
        <v>0</v>
      </c>
      <c r="K22" s="345">
        <f t="array" ref="K22">+IFERROR(INDEX('FCST SDV (2)'!$D$2:$P$2001,MATCH('Data đx fcst 21.09.2020 (2)'!$B22,'FCST SDV (2)'!$C$2:$C$2001,0),MATCH('Data đx fcst 21.09.2020 (2)'!K$1,'FCST SDV (2)'!$D$1:$P$1,0))/'Data đx fcst 21.09.2020 (2)'!$C22,0)</f>
        <v>0</v>
      </c>
      <c r="L22" s="345">
        <f t="array" ref="L22">+IFERROR(INDEX('FCST SDV (2)'!$D$2:$P$2001,MATCH('Data đx fcst 21.09.2020 (2)'!$B22,'FCST SDV (2)'!$C$2:$C$2001,0),MATCH('Data đx fcst 21.09.2020 (2)'!L$1,'FCST SDV (2)'!$D$1:$P$1,0))/'Data đx fcst 21.09.2020 (2)'!$C22,0)</f>
        <v>0</v>
      </c>
      <c r="M22" s="345">
        <f t="array" ref="M22">+IFERROR(INDEX('FCST SDV (2)'!$D$2:$P$2001,MATCH('Data đx fcst 21.09.2020 (2)'!$B22,'FCST SDV (2)'!$C$2:$C$2001,0),MATCH('Data đx fcst 21.09.2020 (2)'!M$1,'FCST SDV (2)'!$D$1:$P$1,0))/'Data đx fcst 21.09.2020 (2)'!$C22,0)</f>
        <v>0</v>
      </c>
      <c r="N22" s="345">
        <f t="array" ref="N22">+IFERROR(INDEX('FCST SDV (2)'!$D$2:$P$2001,MATCH('Data đx fcst 21.09.2020 (2)'!$B22,'FCST SDV (2)'!$C$2:$C$2001,0),MATCH('Data đx fcst 21.09.2020 (2)'!N$1,'FCST SDV (2)'!$D$1:$P$1,0))/'Data đx fcst 21.09.2020 (2)'!$C22,0)</f>
        <v>0</v>
      </c>
      <c r="O22" s="345">
        <f t="array" ref="O22">+IFERROR(INDEX('FCST SDV (2)'!$D$2:$P$2001,MATCH('Data đx fcst 21.09.2020 (2)'!$B22,'FCST SDV (2)'!$C$2:$C$2001,0),MATCH('Data đx fcst 21.09.2020 (2)'!O$1,'FCST SDV (2)'!$D$1:$P$1,0))/'Data đx fcst 21.09.2020 (2)'!$C22,0)</f>
        <v>0</v>
      </c>
      <c r="P22" s="345">
        <f t="array" ref="P22">+IFERROR(INDEX('FCST SDV (2)'!$D$2:$P$2001,MATCH('Data đx fcst 21.09.2020 (2)'!$B22,'FCST SDV (2)'!$C$2:$C$2001,0),MATCH('Data đx fcst 21.09.2020 (2)'!P$1,'FCST SDV (2)'!$D$1:$P$1,0))/'Data đx fcst 21.09.2020 (2)'!$C22,0)</f>
        <v>0</v>
      </c>
      <c r="Q22" s="345">
        <f t="array" ref="Q22">+IFERROR(INDEX('FCST SDV (2)'!$D$2:$P$2001,MATCH('Data đx fcst 21.09.2020 (2)'!$B22,'FCST SDV (2)'!$C$2:$C$2001,0),MATCH('Data đx fcst 21.09.2020 (2)'!Q$1,'FCST SDV (2)'!$D$1:$P$1,0))/'Data đx fcst 21.09.2020 (2)'!$C22,0)</f>
        <v>0</v>
      </c>
      <c r="R22" s="345">
        <f t="array" ref="R22">+IFERROR(INDEX('FCST SDV (2)'!$D$2:$P$2001,MATCH('Data đx fcst 21.09.2020 (2)'!$B22,'FCST SDV (2)'!$C$2:$C$2001,0),MATCH('Data đx fcst 21.09.2020 (2)'!R$1,'FCST SDV (2)'!$D$1:$P$1,0))/'Data đx fcst 21.09.2020 (2)'!$C22,0)</f>
        <v>0</v>
      </c>
      <c r="S22" s="345"/>
      <c r="T22" s="335">
        <f t="shared" si="2"/>
        <v>0</v>
      </c>
    </row>
    <row r="23" spans="1:20" s="356" customFormat="1" ht="29.25" customHeight="1">
      <c r="A23" s="427"/>
      <c r="B23" s="208" t="s">
        <v>714</v>
      </c>
      <c r="C23" s="207">
        <v>200</v>
      </c>
      <c r="D23" s="430"/>
      <c r="E23" s="430"/>
      <c r="F23" s="430"/>
      <c r="G23" s="340">
        <f>+IFERROR(VLOOKUP(B23,'FCST SDV (2)'!$C$2:$S$2000,17,0),0)</f>
        <v>0</v>
      </c>
      <c r="H23" s="341">
        <f t="shared" si="1"/>
        <v>0</v>
      </c>
      <c r="I23" s="345">
        <f t="array" ref="I23">+IFERROR(INDEX('FCST SDV (2)'!$D$2:$P$2001,MATCH('Data đx fcst 21.09.2020 (2)'!$B23,'FCST SDV (2)'!$C$2:$C$2001,0),MATCH('Data đx fcst 21.09.2020 (2)'!I$1,'FCST SDV (2)'!$D$1:$P$1,0))/'Data đx fcst 21.09.2020 (2)'!$C23,0)</f>
        <v>0</v>
      </c>
      <c r="J23" s="345">
        <f t="array" ref="J23">+IFERROR(INDEX('FCST SDV (2)'!$D$2:$P$2001,MATCH('Data đx fcst 21.09.2020 (2)'!$B23,'FCST SDV (2)'!$C$2:$C$2001,0),MATCH('Data đx fcst 21.09.2020 (2)'!J$1,'FCST SDV (2)'!$D$1:$P$1,0))/'Data đx fcst 21.09.2020 (2)'!$C23,0)</f>
        <v>0</v>
      </c>
      <c r="K23" s="345">
        <f t="array" ref="K23">+IFERROR(INDEX('FCST SDV (2)'!$D$2:$P$2001,MATCH('Data đx fcst 21.09.2020 (2)'!$B23,'FCST SDV (2)'!$C$2:$C$2001,0),MATCH('Data đx fcst 21.09.2020 (2)'!K$1,'FCST SDV (2)'!$D$1:$P$1,0))/'Data đx fcst 21.09.2020 (2)'!$C23,0)</f>
        <v>0</v>
      </c>
      <c r="L23" s="345">
        <f t="array" ref="L23">+IFERROR(INDEX('FCST SDV (2)'!$D$2:$P$2001,MATCH('Data đx fcst 21.09.2020 (2)'!$B23,'FCST SDV (2)'!$C$2:$C$2001,0),MATCH('Data đx fcst 21.09.2020 (2)'!L$1,'FCST SDV (2)'!$D$1:$P$1,0))/'Data đx fcst 21.09.2020 (2)'!$C23,0)</f>
        <v>0</v>
      </c>
      <c r="M23" s="345">
        <f t="array" ref="M23">+IFERROR(INDEX('FCST SDV (2)'!$D$2:$P$2001,MATCH('Data đx fcst 21.09.2020 (2)'!$B23,'FCST SDV (2)'!$C$2:$C$2001,0),MATCH('Data đx fcst 21.09.2020 (2)'!M$1,'FCST SDV (2)'!$D$1:$P$1,0))/'Data đx fcst 21.09.2020 (2)'!$C23,0)</f>
        <v>0</v>
      </c>
      <c r="N23" s="345">
        <f t="array" ref="N23">+IFERROR(INDEX('FCST SDV (2)'!$D$2:$P$2001,MATCH('Data đx fcst 21.09.2020 (2)'!$B23,'FCST SDV (2)'!$C$2:$C$2001,0),MATCH('Data đx fcst 21.09.2020 (2)'!N$1,'FCST SDV (2)'!$D$1:$P$1,0))/'Data đx fcst 21.09.2020 (2)'!$C23,0)</f>
        <v>0</v>
      </c>
      <c r="O23" s="345">
        <f t="array" ref="O23">+IFERROR(INDEX('FCST SDV (2)'!$D$2:$P$2001,MATCH('Data đx fcst 21.09.2020 (2)'!$B23,'FCST SDV (2)'!$C$2:$C$2001,0),MATCH('Data đx fcst 21.09.2020 (2)'!O$1,'FCST SDV (2)'!$D$1:$P$1,0))/'Data đx fcst 21.09.2020 (2)'!$C23,0)</f>
        <v>0</v>
      </c>
      <c r="P23" s="345">
        <f t="array" ref="P23">+IFERROR(INDEX('FCST SDV (2)'!$D$2:$P$2001,MATCH('Data đx fcst 21.09.2020 (2)'!$B23,'FCST SDV (2)'!$C$2:$C$2001,0),MATCH('Data đx fcst 21.09.2020 (2)'!P$1,'FCST SDV (2)'!$D$1:$P$1,0))/'Data đx fcst 21.09.2020 (2)'!$C23,0)</f>
        <v>0</v>
      </c>
      <c r="Q23" s="345">
        <f t="array" ref="Q23">+IFERROR(INDEX('FCST SDV (2)'!$D$2:$P$2001,MATCH('Data đx fcst 21.09.2020 (2)'!$B23,'FCST SDV (2)'!$C$2:$C$2001,0),MATCH('Data đx fcst 21.09.2020 (2)'!Q$1,'FCST SDV (2)'!$D$1:$P$1,0))/'Data đx fcst 21.09.2020 (2)'!$C23,0)</f>
        <v>0</v>
      </c>
      <c r="R23" s="345">
        <f t="array" ref="R23">+IFERROR(INDEX('FCST SDV (2)'!$D$2:$P$2001,MATCH('Data đx fcst 21.09.2020 (2)'!$B23,'FCST SDV (2)'!$C$2:$C$2001,0),MATCH('Data đx fcst 21.09.2020 (2)'!R$1,'FCST SDV (2)'!$D$1:$P$1,0))/'Data đx fcst 21.09.2020 (2)'!$C23,0)</f>
        <v>0</v>
      </c>
      <c r="S23" s="345"/>
      <c r="T23" s="335">
        <f t="shared" si="2"/>
        <v>0</v>
      </c>
    </row>
    <row r="24" spans="1:20" s="356" customFormat="1" ht="29.25" customHeight="1">
      <c r="A24" s="427"/>
      <c r="B24" s="208" t="s">
        <v>392</v>
      </c>
      <c r="C24" s="207">
        <v>1000</v>
      </c>
      <c r="D24" s="430"/>
      <c r="E24" s="430"/>
      <c r="F24" s="430"/>
      <c r="G24" s="340">
        <f>+IFERROR(VLOOKUP(B24,'FCST SDV (2)'!$C$2:$S$2000,17,0),0)</f>
        <v>0</v>
      </c>
      <c r="H24" s="341">
        <f t="shared" si="1"/>
        <v>0</v>
      </c>
      <c r="I24" s="345">
        <f t="array" ref="I24">+IFERROR(INDEX('FCST SDV (2)'!$D$2:$P$2001,MATCH('Data đx fcst 21.09.2020 (2)'!$B24,'FCST SDV (2)'!$C$2:$C$2001,0),MATCH('Data đx fcst 21.09.2020 (2)'!I$1,'FCST SDV (2)'!$D$1:$P$1,0))/'Data đx fcst 21.09.2020 (2)'!$C24,0)</f>
        <v>0</v>
      </c>
      <c r="J24" s="345">
        <f t="array" ref="J24">+IFERROR(INDEX('FCST SDV (2)'!$D$2:$P$2001,MATCH('Data đx fcst 21.09.2020 (2)'!$B24,'FCST SDV (2)'!$C$2:$C$2001,0),MATCH('Data đx fcst 21.09.2020 (2)'!J$1,'FCST SDV (2)'!$D$1:$P$1,0))/'Data đx fcst 21.09.2020 (2)'!$C24,0)</f>
        <v>0</v>
      </c>
      <c r="K24" s="345">
        <f t="array" ref="K24">+IFERROR(INDEX('FCST SDV (2)'!$D$2:$P$2001,MATCH('Data đx fcst 21.09.2020 (2)'!$B24,'FCST SDV (2)'!$C$2:$C$2001,0),MATCH('Data đx fcst 21.09.2020 (2)'!K$1,'FCST SDV (2)'!$D$1:$P$1,0))/'Data đx fcst 21.09.2020 (2)'!$C24,0)</f>
        <v>0</v>
      </c>
      <c r="L24" s="345">
        <f t="array" ref="L24">+IFERROR(INDEX('FCST SDV (2)'!$D$2:$P$2001,MATCH('Data đx fcst 21.09.2020 (2)'!$B24,'FCST SDV (2)'!$C$2:$C$2001,0),MATCH('Data đx fcst 21.09.2020 (2)'!L$1,'FCST SDV (2)'!$D$1:$P$1,0))/'Data đx fcst 21.09.2020 (2)'!$C24,0)</f>
        <v>0</v>
      </c>
      <c r="M24" s="345">
        <f t="array" ref="M24">+IFERROR(INDEX('FCST SDV (2)'!$D$2:$P$2001,MATCH('Data đx fcst 21.09.2020 (2)'!$B24,'FCST SDV (2)'!$C$2:$C$2001,0),MATCH('Data đx fcst 21.09.2020 (2)'!M$1,'FCST SDV (2)'!$D$1:$P$1,0))/'Data đx fcst 21.09.2020 (2)'!$C24,0)</f>
        <v>0</v>
      </c>
      <c r="N24" s="345">
        <f t="array" ref="N24">+IFERROR(INDEX('FCST SDV (2)'!$D$2:$P$2001,MATCH('Data đx fcst 21.09.2020 (2)'!$B24,'FCST SDV (2)'!$C$2:$C$2001,0),MATCH('Data đx fcst 21.09.2020 (2)'!N$1,'FCST SDV (2)'!$D$1:$P$1,0))/'Data đx fcst 21.09.2020 (2)'!$C24,0)</f>
        <v>0</v>
      </c>
      <c r="O24" s="345">
        <f t="array" ref="O24">+IFERROR(INDEX('FCST SDV (2)'!$D$2:$P$2001,MATCH('Data đx fcst 21.09.2020 (2)'!$B24,'FCST SDV (2)'!$C$2:$C$2001,0),MATCH('Data đx fcst 21.09.2020 (2)'!O$1,'FCST SDV (2)'!$D$1:$P$1,0))/'Data đx fcst 21.09.2020 (2)'!$C24,0)</f>
        <v>0</v>
      </c>
      <c r="P24" s="345">
        <f t="array" ref="P24">+IFERROR(INDEX('FCST SDV (2)'!$D$2:$P$2001,MATCH('Data đx fcst 21.09.2020 (2)'!$B24,'FCST SDV (2)'!$C$2:$C$2001,0),MATCH('Data đx fcst 21.09.2020 (2)'!P$1,'FCST SDV (2)'!$D$1:$P$1,0))/'Data đx fcst 21.09.2020 (2)'!$C24,0)</f>
        <v>0</v>
      </c>
      <c r="Q24" s="345">
        <f t="array" ref="Q24">+IFERROR(INDEX('FCST SDV (2)'!$D$2:$P$2001,MATCH('Data đx fcst 21.09.2020 (2)'!$B24,'FCST SDV (2)'!$C$2:$C$2001,0),MATCH('Data đx fcst 21.09.2020 (2)'!Q$1,'FCST SDV (2)'!$D$1:$P$1,0))/'Data đx fcst 21.09.2020 (2)'!$C24,0)</f>
        <v>0</v>
      </c>
      <c r="R24" s="345">
        <f t="array" ref="R24">+IFERROR(INDEX('FCST SDV (2)'!$D$2:$P$2001,MATCH('Data đx fcst 21.09.2020 (2)'!$B24,'FCST SDV (2)'!$C$2:$C$2001,0),MATCH('Data đx fcst 21.09.2020 (2)'!R$1,'FCST SDV (2)'!$D$1:$P$1,0))/'Data đx fcst 21.09.2020 (2)'!$C24,0)</f>
        <v>0</v>
      </c>
      <c r="S24" s="345"/>
      <c r="T24" s="335">
        <f t="shared" si="2"/>
        <v>0</v>
      </c>
    </row>
    <row r="25" spans="1:20" s="356" customFormat="1" ht="29.25" customHeight="1">
      <c r="A25" s="427"/>
      <c r="B25" s="208" t="s">
        <v>715</v>
      </c>
      <c r="C25" s="207">
        <v>500</v>
      </c>
      <c r="D25" s="430"/>
      <c r="E25" s="430"/>
      <c r="F25" s="430"/>
      <c r="G25" s="340">
        <f>+IFERROR(VLOOKUP(B25,'FCST SDV (2)'!$C$2:$S$2000,17,0),0)</f>
        <v>0</v>
      </c>
      <c r="H25" s="341">
        <f t="shared" si="1"/>
        <v>0</v>
      </c>
      <c r="I25" s="345">
        <f t="array" ref="I25">+IFERROR(INDEX('FCST SDV (2)'!$D$2:$P$2001,MATCH('Data đx fcst 21.09.2020 (2)'!$B25,'FCST SDV (2)'!$C$2:$C$2001,0),MATCH('Data đx fcst 21.09.2020 (2)'!I$1,'FCST SDV (2)'!$D$1:$P$1,0))/'Data đx fcst 21.09.2020 (2)'!$C25,0)</f>
        <v>0</v>
      </c>
      <c r="J25" s="345">
        <f t="array" ref="J25">+IFERROR(INDEX('FCST SDV (2)'!$D$2:$P$2001,MATCH('Data đx fcst 21.09.2020 (2)'!$B25,'FCST SDV (2)'!$C$2:$C$2001,0),MATCH('Data đx fcst 21.09.2020 (2)'!J$1,'FCST SDV (2)'!$D$1:$P$1,0))/'Data đx fcst 21.09.2020 (2)'!$C25,0)</f>
        <v>0</v>
      </c>
      <c r="K25" s="345">
        <f t="array" ref="K25">+IFERROR(INDEX('FCST SDV (2)'!$D$2:$P$2001,MATCH('Data đx fcst 21.09.2020 (2)'!$B25,'FCST SDV (2)'!$C$2:$C$2001,0),MATCH('Data đx fcst 21.09.2020 (2)'!K$1,'FCST SDV (2)'!$D$1:$P$1,0))/'Data đx fcst 21.09.2020 (2)'!$C25,0)</f>
        <v>0</v>
      </c>
      <c r="L25" s="345">
        <f t="array" ref="L25">+IFERROR(INDEX('FCST SDV (2)'!$D$2:$P$2001,MATCH('Data đx fcst 21.09.2020 (2)'!$B25,'FCST SDV (2)'!$C$2:$C$2001,0),MATCH('Data đx fcst 21.09.2020 (2)'!L$1,'FCST SDV (2)'!$D$1:$P$1,0))/'Data đx fcst 21.09.2020 (2)'!$C25,0)</f>
        <v>0</v>
      </c>
      <c r="M25" s="345">
        <f t="array" ref="M25">+IFERROR(INDEX('FCST SDV (2)'!$D$2:$P$2001,MATCH('Data đx fcst 21.09.2020 (2)'!$B25,'FCST SDV (2)'!$C$2:$C$2001,0),MATCH('Data đx fcst 21.09.2020 (2)'!M$1,'FCST SDV (2)'!$D$1:$P$1,0))/'Data đx fcst 21.09.2020 (2)'!$C25,0)</f>
        <v>0</v>
      </c>
      <c r="N25" s="345">
        <f t="array" ref="N25">+IFERROR(INDEX('FCST SDV (2)'!$D$2:$P$2001,MATCH('Data đx fcst 21.09.2020 (2)'!$B25,'FCST SDV (2)'!$C$2:$C$2001,0),MATCH('Data đx fcst 21.09.2020 (2)'!N$1,'FCST SDV (2)'!$D$1:$P$1,0))/'Data đx fcst 21.09.2020 (2)'!$C25,0)</f>
        <v>0</v>
      </c>
      <c r="O25" s="345">
        <f t="array" ref="O25">+IFERROR(INDEX('FCST SDV (2)'!$D$2:$P$2001,MATCH('Data đx fcst 21.09.2020 (2)'!$B25,'FCST SDV (2)'!$C$2:$C$2001,0),MATCH('Data đx fcst 21.09.2020 (2)'!O$1,'FCST SDV (2)'!$D$1:$P$1,0))/'Data đx fcst 21.09.2020 (2)'!$C25,0)</f>
        <v>0</v>
      </c>
      <c r="P25" s="345">
        <f t="array" ref="P25">+IFERROR(INDEX('FCST SDV (2)'!$D$2:$P$2001,MATCH('Data đx fcst 21.09.2020 (2)'!$B25,'FCST SDV (2)'!$C$2:$C$2001,0),MATCH('Data đx fcst 21.09.2020 (2)'!P$1,'FCST SDV (2)'!$D$1:$P$1,0))/'Data đx fcst 21.09.2020 (2)'!$C25,0)</f>
        <v>0</v>
      </c>
      <c r="Q25" s="345">
        <f t="array" ref="Q25">+IFERROR(INDEX('FCST SDV (2)'!$D$2:$P$2001,MATCH('Data đx fcst 21.09.2020 (2)'!$B25,'FCST SDV (2)'!$C$2:$C$2001,0),MATCH('Data đx fcst 21.09.2020 (2)'!Q$1,'FCST SDV (2)'!$D$1:$P$1,0))/'Data đx fcst 21.09.2020 (2)'!$C25,0)</f>
        <v>0</v>
      </c>
      <c r="R25" s="345">
        <f t="array" ref="R25">+IFERROR(INDEX('FCST SDV (2)'!$D$2:$P$2001,MATCH('Data đx fcst 21.09.2020 (2)'!$B25,'FCST SDV (2)'!$C$2:$C$2001,0),MATCH('Data đx fcst 21.09.2020 (2)'!R$1,'FCST SDV (2)'!$D$1:$P$1,0))/'Data đx fcst 21.09.2020 (2)'!$C25,0)</f>
        <v>0</v>
      </c>
      <c r="S25" s="345"/>
      <c r="T25" s="335">
        <f t="shared" si="2"/>
        <v>0</v>
      </c>
    </row>
    <row r="26" spans="1:20" s="356" customFormat="1" ht="29.25" customHeight="1">
      <c r="A26" s="427"/>
      <c r="B26" s="208" t="s">
        <v>548</v>
      </c>
      <c r="C26" s="207">
        <v>200</v>
      </c>
      <c r="D26" s="430"/>
      <c r="E26" s="430"/>
      <c r="F26" s="430"/>
      <c r="G26" s="340">
        <f>+IFERROR(VLOOKUP(B26,'FCST SDV (2)'!$C$2:$S$2000,17,0),0)</f>
        <v>0</v>
      </c>
      <c r="H26" s="341">
        <f t="shared" si="1"/>
        <v>0</v>
      </c>
      <c r="I26" s="345">
        <f t="array" ref="I26">+IFERROR(INDEX('FCST SDV (2)'!$D$2:$P$2001,MATCH('Data đx fcst 21.09.2020 (2)'!$B26,'FCST SDV (2)'!$C$2:$C$2001,0),MATCH('Data đx fcst 21.09.2020 (2)'!I$1,'FCST SDV (2)'!$D$1:$P$1,0))/'Data đx fcst 21.09.2020 (2)'!$C26,0)</f>
        <v>0</v>
      </c>
      <c r="J26" s="345">
        <f t="array" ref="J26">+IFERROR(INDEX('FCST SDV (2)'!$D$2:$P$2001,MATCH('Data đx fcst 21.09.2020 (2)'!$B26,'FCST SDV (2)'!$C$2:$C$2001,0),MATCH('Data đx fcst 21.09.2020 (2)'!J$1,'FCST SDV (2)'!$D$1:$P$1,0))/'Data đx fcst 21.09.2020 (2)'!$C26,0)</f>
        <v>0</v>
      </c>
      <c r="K26" s="345">
        <f t="array" ref="K26">+IFERROR(INDEX('FCST SDV (2)'!$D$2:$P$2001,MATCH('Data đx fcst 21.09.2020 (2)'!$B26,'FCST SDV (2)'!$C$2:$C$2001,0),MATCH('Data đx fcst 21.09.2020 (2)'!K$1,'FCST SDV (2)'!$D$1:$P$1,0))/'Data đx fcst 21.09.2020 (2)'!$C26,0)</f>
        <v>0</v>
      </c>
      <c r="L26" s="345">
        <f t="array" ref="L26">+IFERROR(INDEX('FCST SDV (2)'!$D$2:$P$2001,MATCH('Data đx fcst 21.09.2020 (2)'!$B26,'FCST SDV (2)'!$C$2:$C$2001,0),MATCH('Data đx fcst 21.09.2020 (2)'!L$1,'FCST SDV (2)'!$D$1:$P$1,0))/'Data đx fcst 21.09.2020 (2)'!$C26,0)</f>
        <v>0</v>
      </c>
      <c r="M26" s="345">
        <f t="array" ref="M26">+IFERROR(INDEX('FCST SDV (2)'!$D$2:$P$2001,MATCH('Data đx fcst 21.09.2020 (2)'!$B26,'FCST SDV (2)'!$C$2:$C$2001,0),MATCH('Data đx fcst 21.09.2020 (2)'!M$1,'FCST SDV (2)'!$D$1:$P$1,0))/'Data đx fcst 21.09.2020 (2)'!$C26,0)</f>
        <v>0</v>
      </c>
      <c r="N26" s="345">
        <f t="array" ref="N26">+IFERROR(INDEX('FCST SDV (2)'!$D$2:$P$2001,MATCH('Data đx fcst 21.09.2020 (2)'!$B26,'FCST SDV (2)'!$C$2:$C$2001,0),MATCH('Data đx fcst 21.09.2020 (2)'!N$1,'FCST SDV (2)'!$D$1:$P$1,0))/'Data đx fcst 21.09.2020 (2)'!$C26,0)</f>
        <v>0</v>
      </c>
      <c r="O26" s="345">
        <f t="array" ref="O26">+IFERROR(INDEX('FCST SDV (2)'!$D$2:$P$2001,MATCH('Data đx fcst 21.09.2020 (2)'!$B26,'FCST SDV (2)'!$C$2:$C$2001,0),MATCH('Data đx fcst 21.09.2020 (2)'!O$1,'FCST SDV (2)'!$D$1:$P$1,0))/'Data đx fcst 21.09.2020 (2)'!$C26,0)</f>
        <v>0</v>
      </c>
      <c r="P26" s="345">
        <f t="array" ref="P26">+IFERROR(INDEX('FCST SDV (2)'!$D$2:$P$2001,MATCH('Data đx fcst 21.09.2020 (2)'!$B26,'FCST SDV (2)'!$C$2:$C$2001,0),MATCH('Data đx fcst 21.09.2020 (2)'!P$1,'FCST SDV (2)'!$D$1:$P$1,0))/'Data đx fcst 21.09.2020 (2)'!$C26,0)</f>
        <v>0</v>
      </c>
      <c r="Q26" s="345">
        <f t="array" ref="Q26">+IFERROR(INDEX('FCST SDV (2)'!$D$2:$P$2001,MATCH('Data đx fcst 21.09.2020 (2)'!$B26,'FCST SDV (2)'!$C$2:$C$2001,0),MATCH('Data đx fcst 21.09.2020 (2)'!Q$1,'FCST SDV (2)'!$D$1:$P$1,0))/'Data đx fcst 21.09.2020 (2)'!$C26,0)</f>
        <v>0</v>
      </c>
      <c r="R26" s="345">
        <f t="array" ref="R26">+IFERROR(INDEX('FCST SDV (2)'!$D$2:$P$2001,MATCH('Data đx fcst 21.09.2020 (2)'!$B26,'FCST SDV (2)'!$C$2:$C$2001,0),MATCH('Data đx fcst 21.09.2020 (2)'!R$1,'FCST SDV (2)'!$D$1:$P$1,0))/'Data đx fcst 21.09.2020 (2)'!$C26,0)</f>
        <v>0</v>
      </c>
      <c r="S26" s="345"/>
      <c r="T26" s="335">
        <f t="shared" si="2"/>
        <v>0</v>
      </c>
    </row>
    <row r="27" spans="1:20" s="356" customFormat="1" ht="29.25" customHeight="1">
      <c r="A27" s="427"/>
      <c r="B27" s="208" t="s">
        <v>716</v>
      </c>
      <c r="C27" s="207">
        <v>100</v>
      </c>
      <c r="D27" s="430"/>
      <c r="E27" s="430"/>
      <c r="F27" s="430"/>
      <c r="G27" s="340">
        <f>+IFERROR(VLOOKUP(B27,'FCST SDV (2)'!$C$2:$S$2000,17,0),0)</f>
        <v>0</v>
      </c>
      <c r="H27" s="341">
        <f t="shared" si="1"/>
        <v>0</v>
      </c>
      <c r="I27" s="345">
        <f t="array" ref="I27">+IFERROR(INDEX('FCST SDV (2)'!$D$2:$P$2001,MATCH('Data đx fcst 21.09.2020 (2)'!$B27,'FCST SDV (2)'!$C$2:$C$2001,0),MATCH('Data đx fcst 21.09.2020 (2)'!I$1,'FCST SDV (2)'!$D$1:$P$1,0))/'Data đx fcst 21.09.2020 (2)'!$C27,0)</f>
        <v>0</v>
      </c>
      <c r="J27" s="345">
        <f t="array" ref="J27">+IFERROR(INDEX('FCST SDV (2)'!$D$2:$P$2001,MATCH('Data đx fcst 21.09.2020 (2)'!$B27,'FCST SDV (2)'!$C$2:$C$2001,0),MATCH('Data đx fcst 21.09.2020 (2)'!J$1,'FCST SDV (2)'!$D$1:$P$1,0))/'Data đx fcst 21.09.2020 (2)'!$C27,0)</f>
        <v>0</v>
      </c>
      <c r="K27" s="345">
        <f t="array" ref="K27">+IFERROR(INDEX('FCST SDV (2)'!$D$2:$P$2001,MATCH('Data đx fcst 21.09.2020 (2)'!$B27,'FCST SDV (2)'!$C$2:$C$2001,0),MATCH('Data đx fcst 21.09.2020 (2)'!K$1,'FCST SDV (2)'!$D$1:$P$1,0))/'Data đx fcst 21.09.2020 (2)'!$C27,0)</f>
        <v>0</v>
      </c>
      <c r="L27" s="345">
        <f t="array" ref="L27">+IFERROR(INDEX('FCST SDV (2)'!$D$2:$P$2001,MATCH('Data đx fcst 21.09.2020 (2)'!$B27,'FCST SDV (2)'!$C$2:$C$2001,0),MATCH('Data đx fcst 21.09.2020 (2)'!L$1,'FCST SDV (2)'!$D$1:$P$1,0))/'Data đx fcst 21.09.2020 (2)'!$C27,0)</f>
        <v>0</v>
      </c>
      <c r="M27" s="345">
        <f t="array" ref="M27">+IFERROR(INDEX('FCST SDV (2)'!$D$2:$P$2001,MATCH('Data đx fcst 21.09.2020 (2)'!$B27,'FCST SDV (2)'!$C$2:$C$2001,0),MATCH('Data đx fcst 21.09.2020 (2)'!M$1,'FCST SDV (2)'!$D$1:$P$1,0))/'Data đx fcst 21.09.2020 (2)'!$C27,0)</f>
        <v>0</v>
      </c>
      <c r="N27" s="345">
        <f t="array" ref="N27">+IFERROR(INDEX('FCST SDV (2)'!$D$2:$P$2001,MATCH('Data đx fcst 21.09.2020 (2)'!$B27,'FCST SDV (2)'!$C$2:$C$2001,0),MATCH('Data đx fcst 21.09.2020 (2)'!N$1,'FCST SDV (2)'!$D$1:$P$1,0))/'Data đx fcst 21.09.2020 (2)'!$C27,0)</f>
        <v>0</v>
      </c>
      <c r="O27" s="345">
        <f t="array" ref="O27">+IFERROR(INDEX('FCST SDV (2)'!$D$2:$P$2001,MATCH('Data đx fcst 21.09.2020 (2)'!$B27,'FCST SDV (2)'!$C$2:$C$2001,0),MATCH('Data đx fcst 21.09.2020 (2)'!O$1,'FCST SDV (2)'!$D$1:$P$1,0))/'Data đx fcst 21.09.2020 (2)'!$C27,0)</f>
        <v>0</v>
      </c>
      <c r="P27" s="345">
        <f t="array" ref="P27">+IFERROR(INDEX('FCST SDV (2)'!$D$2:$P$2001,MATCH('Data đx fcst 21.09.2020 (2)'!$B27,'FCST SDV (2)'!$C$2:$C$2001,0),MATCH('Data đx fcst 21.09.2020 (2)'!P$1,'FCST SDV (2)'!$D$1:$P$1,0))/'Data đx fcst 21.09.2020 (2)'!$C27,0)</f>
        <v>0</v>
      </c>
      <c r="Q27" s="345">
        <f t="array" ref="Q27">+IFERROR(INDEX('FCST SDV (2)'!$D$2:$P$2001,MATCH('Data đx fcst 21.09.2020 (2)'!$B27,'FCST SDV (2)'!$C$2:$C$2001,0),MATCH('Data đx fcst 21.09.2020 (2)'!Q$1,'FCST SDV (2)'!$D$1:$P$1,0))/'Data đx fcst 21.09.2020 (2)'!$C27,0)</f>
        <v>0</v>
      </c>
      <c r="R27" s="345">
        <f t="array" ref="R27">+IFERROR(INDEX('FCST SDV (2)'!$D$2:$P$2001,MATCH('Data đx fcst 21.09.2020 (2)'!$B27,'FCST SDV (2)'!$C$2:$C$2001,0),MATCH('Data đx fcst 21.09.2020 (2)'!R$1,'FCST SDV (2)'!$D$1:$P$1,0))/'Data đx fcst 21.09.2020 (2)'!$C27,0)</f>
        <v>0</v>
      </c>
      <c r="S27" s="345"/>
      <c r="T27" s="335">
        <f t="shared" si="2"/>
        <v>0</v>
      </c>
    </row>
    <row r="28" spans="1:20" s="356" customFormat="1" ht="29.25" customHeight="1">
      <c r="A28" s="427"/>
      <c r="B28" s="208" t="s">
        <v>717</v>
      </c>
      <c r="C28" s="207">
        <v>100</v>
      </c>
      <c r="D28" s="430"/>
      <c r="E28" s="430"/>
      <c r="F28" s="430"/>
      <c r="G28" s="340">
        <f>+IFERROR(VLOOKUP(B28,'FCST SDV (2)'!$C$2:$S$2000,17,0),0)</f>
        <v>0</v>
      </c>
      <c r="H28" s="341">
        <f t="shared" si="1"/>
        <v>0</v>
      </c>
      <c r="I28" s="345">
        <f t="array" ref="I28">+IFERROR(INDEX('FCST SDV (2)'!$D$2:$P$2001,MATCH('Data đx fcst 21.09.2020 (2)'!$B28,'FCST SDV (2)'!$C$2:$C$2001,0),MATCH('Data đx fcst 21.09.2020 (2)'!I$1,'FCST SDV (2)'!$D$1:$P$1,0))/'Data đx fcst 21.09.2020 (2)'!$C28,0)</f>
        <v>0</v>
      </c>
      <c r="J28" s="345">
        <f t="array" ref="J28">+IFERROR(INDEX('FCST SDV (2)'!$D$2:$P$2001,MATCH('Data đx fcst 21.09.2020 (2)'!$B28,'FCST SDV (2)'!$C$2:$C$2001,0),MATCH('Data đx fcst 21.09.2020 (2)'!J$1,'FCST SDV (2)'!$D$1:$P$1,0))/'Data đx fcst 21.09.2020 (2)'!$C28,0)</f>
        <v>0</v>
      </c>
      <c r="K28" s="345">
        <f t="array" ref="K28">+IFERROR(INDEX('FCST SDV (2)'!$D$2:$P$2001,MATCH('Data đx fcst 21.09.2020 (2)'!$B28,'FCST SDV (2)'!$C$2:$C$2001,0),MATCH('Data đx fcst 21.09.2020 (2)'!K$1,'FCST SDV (2)'!$D$1:$P$1,0))/'Data đx fcst 21.09.2020 (2)'!$C28,0)</f>
        <v>0</v>
      </c>
      <c r="L28" s="345">
        <f t="array" ref="L28">+IFERROR(INDEX('FCST SDV (2)'!$D$2:$P$2001,MATCH('Data đx fcst 21.09.2020 (2)'!$B28,'FCST SDV (2)'!$C$2:$C$2001,0),MATCH('Data đx fcst 21.09.2020 (2)'!L$1,'FCST SDV (2)'!$D$1:$P$1,0))/'Data đx fcst 21.09.2020 (2)'!$C28,0)</f>
        <v>0</v>
      </c>
      <c r="M28" s="345">
        <f t="array" ref="M28">+IFERROR(INDEX('FCST SDV (2)'!$D$2:$P$2001,MATCH('Data đx fcst 21.09.2020 (2)'!$B28,'FCST SDV (2)'!$C$2:$C$2001,0),MATCH('Data đx fcst 21.09.2020 (2)'!M$1,'FCST SDV (2)'!$D$1:$P$1,0))/'Data đx fcst 21.09.2020 (2)'!$C28,0)</f>
        <v>0</v>
      </c>
      <c r="N28" s="345">
        <f t="array" ref="N28">+IFERROR(INDEX('FCST SDV (2)'!$D$2:$P$2001,MATCH('Data đx fcst 21.09.2020 (2)'!$B28,'FCST SDV (2)'!$C$2:$C$2001,0),MATCH('Data đx fcst 21.09.2020 (2)'!N$1,'FCST SDV (2)'!$D$1:$P$1,0))/'Data đx fcst 21.09.2020 (2)'!$C28,0)</f>
        <v>0</v>
      </c>
      <c r="O28" s="345">
        <f t="array" ref="O28">+IFERROR(INDEX('FCST SDV (2)'!$D$2:$P$2001,MATCH('Data đx fcst 21.09.2020 (2)'!$B28,'FCST SDV (2)'!$C$2:$C$2001,0),MATCH('Data đx fcst 21.09.2020 (2)'!O$1,'FCST SDV (2)'!$D$1:$P$1,0))/'Data đx fcst 21.09.2020 (2)'!$C28,0)</f>
        <v>0</v>
      </c>
      <c r="P28" s="345">
        <f t="array" ref="P28">+IFERROR(INDEX('FCST SDV (2)'!$D$2:$P$2001,MATCH('Data đx fcst 21.09.2020 (2)'!$B28,'FCST SDV (2)'!$C$2:$C$2001,0),MATCH('Data đx fcst 21.09.2020 (2)'!P$1,'FCST SDV (2)'!$D$1:$P$1,0))/'Data đx fcst 21.09.2020 (2)'!$C28,0)</f>
        <v>0</v>
      </c>
      <c r="Q28" s="345">
        <f t="array" ref="Q28">+IFERROR(INDEX('FCST SDV (2)'!$D$2:$P$2001,MATCH('Data đx fcst 21.09.2020 (2)'!$B28,'FCST SDV (2)'!$C$2:$C$2001,0),MATCH('Data đx fcst 21.09.2020 (2)'!Q$1,'FCST SDV (2)'!$D$1:$P$1,0))/'Data đx fcst 21.09.2020 (2)'!$C28,0)</f>
        <v>0</v>
      </c>
      <c r="R28" s="345">
        <f t="array" ref="R28">+IFERROR(INDEX('FCST SDV (2)'!$D$2:$P$2001,MATCH('Data đx fcst 21.09.2020 (2)'!$B28,'FCST SDV (2)'!$C$2:$C$2001,0),MATCH('Data đx fcst 21.09.2020 (2)'!R$1,'FCST SDV (2)'!$D$1:$P$1,0))/'Data đx fcst 21.09.2020 (2)'!$C28,0)</f>
        <v>0</v>
      </c>
      <c r="S28" s="345"/>
      <c r="T28" s="335">
        <f t="shared" si="2"/>
        <v>0</v>
      </c>
    </row>
    <row r="29" spans="1:20" s="356" customFormat="1" ht="29.25" customHeight="1">
      <c r="A29" s="427"/>
      <c r="B29" s="207" t="s">
        <v>718</v>
      </c>
      <c r="C29" s="207">
        <v>100</v>
      </c>
      <c r="D29" s="430"/>
      <c r="E29" s="430"/>
      <c r="F29" s="430"/>
      <c r="G29" s="340">
        <f>+IFERROR(VLOOKUP(B29,'FCST SDV (2)'!$C$2:$S$2000,17,0),0)</f>
        <v>0</v>
      </c>
      <c r="H29" s="341">
        <f t="shared" si="1"/>
        <v>0</v>
      </c>
      <c r="I29" s="345">
        <f t="array" ref="I29">+IFERROR(INDEX('FCST SDV (2)'!$D$2:$P$2001,MATCH('Data đx fcst 21.09.2020 (2)'!$B29,'FCST SDV (2)'!$C$2:$C$2001,0),MATCH('Data đx fcst 21.09.2020 (2)'!I$1,'FCST SDV (2)'!$D$1:$P$1,0))/'Data đx fcst 21.09.2020 (2)'!$C29,0)</f>
        <v>0</v>
      </c>
      <c r="J29" s="345">
        <f t="array" ref="J29">+IFERROR(INDEX('FCST SDV (2)'!$D$2:$P$2001,MATCH('Data đx fcst 21.09.2020 (2)'!$B29,'FCST SDV (2)'!$C$2:$C$2001,0),MATCH('Data đx fcst 21.09.2020 (2)'!J$1,'FCST SDV (2)'!$D$1:$P$1,0))/'Data đx fcst 21.09.2020 (2)'!$C29,0)</f>
        <v>0</v>
      </c>
      <c r="K29" s="345">
        <f t="array" ref="K29">+IFERROR(INDEX('FCST SDV (2)'!$D$2:$P$2001,MATCH('Data đx fcst 21.09.2020 (2)'!$B29,'FCST SDV (2)'!$C$2:$C$2001,0),MATCH('Data đx fcst 21.09.2020 (2)'!K$1,'FCST SDV (2)'!$D$1:$P$1,0))/'Data đx fcst 21.09.2020 (2)'!$C29,0)</f>
        <v>0</v>
      </c>
      <c r="L29" s="345">
        <f t="array" ref="L29">+IFERROR(INDEX('FCST SDV (2)'!$D$2:$P$2001,MATCH('Data đx fcst 21.09.2020 (2)'!$B29,'FCST SDV (2)'!$C$2:$C$2001,0),MATCH('Data đx fcst 21.09.2020 (2)'!L$1,'FCST SDV (2)'!$D$1:$P$1,0))/'Data đx fcst 21.09.2020 (2)'!$C29,0)</f>
        <v>0</v>
      </c>
      <c r="M29" s="345">
        <f t="array" ref="M29">+IFERROR(INDEX('FCST SDV (2)'!$D$2:$P$2001,MATCH('Data đx fcst 21.09.2020 (2)'!$B29,'FCST SDV (2)'!$C$2:$C$2001,0),MATCH('Data đx fcst 21.09.2020 (2)'!M$1,'FCST SDV (2)'!$D$1:$P$1,0))/'Data đx fcst 21.09.2020 (2)'!$C29,0)</f>
        <v>0</v>
      </c>
      <c r="N29" s="345">
        <f t="array" ref="N29">+IFERROR(INDEX('FCST SDV (2)'!$D$2:$P$2001,MATCH('Data đx fcst 21.09.2020 (2)'!$B29,'FCST SDV (2)'!$C$2:$C$2001,0),MATCH('Data đx fcst 21.09.2020 (2)'!N$1,'FCST SDV (2)'!$D$1:$P$1,0))/'Data đx fcst 21.09.2020 (2)'!$C29,0)</f>
        <v>0</v>
      </c>
      <c r="O29" s="345">
        <f t="array" ref="O29">+IFERROR(INDEX('FCST SDV (2)'!$D$2:$P$2001,MATCH('Data đx fcst 21.09.2020 (2)'!$B29,'FCST SDV (2)'!$C$2:$C$2001,0),MATCH('Data đx fcst 21.09.2020 (2)'!O$1,'FCST SDV (2)'!$D$1:$P$1,0))/'Data đx fcst 21.09.2020 (2)'!$C29,0)</f>
        <v>0</v>
      </c>
      <c r="P29" s="345">
        <f t="array" ref="P29">+IFERROR(INDEX('FCST SDV (2)'!$D$2:$P$2001,MATCH('Data đx fcst 21.09.2020 (2)'!$B29,'FCST SDV (2)'!$C$2:$C$2001,0),MATCH('Data đx fcst 21.09.2020 (2)'!P$1,'FCST SDV (2)'!$D$1:$P$1,0))/'Data đx fcst 21.09.2020 (2)'!$C29,0)</f>
        <v>0</v>
      </c>
      <c r="Q29" s="345">
        <f t="array" ref="Q29">+IFERROR(INDEX('FCST SDV (2)'!$D$2:$P$2001,MATCH('Data đx fcst 21.09.2020 (2)'!$B29,'FCST SDV (2)'!$C$2:$C$2001,0),MATCH('Data đx fcst 21.09.2020 (2)'!Q$1,'FCST SDV (2)'!$D$1:$P$1,0))/'Data đx fcst 21.09.2020 (2)'!$C29,0)</f>
        <v>0</v>
      </c>
      <c r="R29" s="345">
        <f t="array" ref="R29">+IFERROR(INDEX('FCST SDV (2)'!$D$2:$P$2001,MATCH('Data đx fcst 21.09.2020 (2)'!$B29,'FCST SDV (2)'!$C$2:$C$2001,0),MATCH('Data đx fcst 21.09.2020 (2)'!R$1,'FCST SDV (2)'!$D$1:$P$1,0))/'Data đx fcst 21.09.2020 (2)'!$C29,0)</f>
        <v>0</v>
      </c>
      <c r="S29" s="345"/>
      <c r="T29" s="335">
        <f t="shared" si="2"/>
        <v>0</v>
      </c>
    </row>
    <row r="30" spans="1:20" s="356" customFormat="1" ht="29.25" customHeight="1">
      <c r="A30" s="427"/>
      <c r="B30" s="207" t="s">
        <v>151</v>
      </c>
      <c r="C30" s="207">
        <v>2500</v>
      </c>
      <c r="D30" s="430"/>
      <c r="E30" s="430"/>
      <c r="F30" s="430"/>
      <c r="G30" s="340">
        <f>+IFERROR(VLOOKUP(B30,'FCST SDV (2)'!$C$2:$S$2000,17,0),0)</f>
        <v>72000</v>
      </c>
      <c r="H30" s="384">
        <f>+G30/C30</f>
        <v>28.8</v>
      </c>
      <c r="I30" s="342">
        <f t="array" ref="I30">+IFERROR(INDEX('FCST SDV (2)'!$D$2:$P$2001,MATCH('Data đx fcst 21.09.2020 (2)'!$B30,'FCST SDV (2)'!$C$2:$C$2001,0),MATCH('Data đx fcst 21.09.2020 (2)'!I$1,'FCST SDV (2)'!$D$1:$P$1,0))/'Data đx fcst 21.09.2020 (2)'!$C30,0)</f>
        <v>1.2</v>
      </c>
      <c r="J30" s="342">
        <f t="array" ref="J30">+IFERROR(INDEX('FCST SDV (2)'!$D$2:$P$2001,MATCH('Data đx fcst 21.09.2020 (2)'!$B30,'FCST SDV (2)'!$C$2:$C$2001,0),MATCH('Data đx fcst 21.09.2020 (2)'!J$1,'FCST SDV (2)'!$D$1:$P$1,0))/'Data đx fcst 21.09.2020 (2)'!$C30,0)</f>
        <v>1.2</v>
      </c>
      <c r="K30" s="342">
        <f t="array" ref="K30">+IFERROR(INDEX('FCST SDV (2)'!$D$2:$P$2001,MATCH('Data đx fcst 21.09.2020 (2)'!$B30,'FCST SDV (2)'!$C$2:$C$2001,0),MATCH('Data đx fcst 21.09.2020 (2)'!K$1,'FCST SDV (2)'!$D$1:$P$1,0))/'Data đx fcst 21.09.2020 (2)'!$C30,0)</f>
        <v>2.4</v>
      </c>
      <c r="L30" s="342">
        <f t="array" ref="L30">+IFERROR(INDEX('FCST SDV (2)'!$D$2:$P$2001,MATCH('Data đx fcst 21.09.2020 (2)'!$B30,'FCST SDV (2)'!$C$2:$C$2001,0),MATCH('Data đx fcst 21.09.2020 (2)'!L$1,'FCST SDV (2)'!$D$1:$P$1,0))/'Data đx fcst 21.09.2020 (2)'!$C30,0)</f>
        <v>2.4</v>
      </c>
      <c r="M30" s="342">
        <f t="array" ref="M30">+IFERROR(INDEX('FCST SDV (2)'!$D$2:$P$2001,MATCH('Data đx fcst 21.09.2020 (2)'!$B30,'FCST SDV (2)'!$C$2:$C$2001,0),MATCH('Data đx fcst 21.09.2020 (2)'!M$1,'FCST SDV (2)'!$D$1:$P$1,0))/'Data đx fcst 21.09.2020 (2)'!$C30,0)</f>
        <v>0</v>
      </c>
      <c r="N30" s="342">
        <f t="array" ref="N30">+IFERROR(INDEX('FCST SDV (2)'!$D$2:$P$2001,MATCH('Data đx fcst 21.09.2020 (2)'!$B30,'FCST SDV (2)'!$C$2:$C$2001,0),MATCH('Data đx fcst 21.09.2020 (2)'!N$1,'FCST SDV (2)'!$D$1:$P$1,0))/'Data đx fcst 21.09.2020 (2)'!$C30,0)</f>
        <v>0</v>
      </c>
      <c r="O30" s="342">
        <f t="array" ref="O30">+IFERROR(INDEX('FCST SDV (2)'!$D$2:$P$2001,MATCH('Data đx fcst 21.09.2020 (2)'!$B30,'FCST SDV (2)'!$C$2:$C$2001,0),MATCH('Data đx fcst 21.09.2020 (2)'!O$1,'FCST SDV (2)'!$D$1:$P$1,0))/'Data đx fcst 21.09.2020 (2)'!$C30,0)</f>
        <v>0</v>
      </c>
      <c r="P30" s="342">
        <f t="array" ref="P30">+IFERROR(INDEX('FCST SDV (2)'!$D$2:$P$2001,MATCH('Data đx fcst 21.09.2020 (2)'!$B30,'FCST SDV (2)'!$C$2:$C$2001,0),MATCH('Data đx fcst 21.09.2020 (2)'!P$1,'FCST SDV (2)'!$D$1:$P$1,0))/'Data đx fcst 21.09.2020 (2)'!$C30,0)</f>
        <v>7.2</v>
      </c>
      <c r="Q30" s="342">
        <f t="array" ref="Q30">+IFERROR(INDEX('FCST SDV (2)'!$D$2:$P$2001,MATCH('Data đx fcst 21.09.2020 (2)'!$B30,'FCST SDV (2)'!$C$2:$C$2001,0),MATCH('Data đx fcst 21.09.2020 (2)'!Q$1,'FCST SDV (2)'!$D$1:$P$1,0))/'Data đx fcst 21.09.2020 (2)'!$C30,0)</f>
        <v>0</v>
      </c>
      <c r="R30" s="342">
        <f t="array" ref="R30">+IFERROR(INDEX('FCST SDV (2)'!$D$2:$P$2001,MATCH('Data đx fcst 21.09.2020 (2)'!$B30,'FCST SDV (2)'!$C$2:$C$2001,0),MATCH('Data đx fcst 21.09.2020 (2)'!R$1,'FCST SDV (2)'!$D$1:$P$1,0))/'Data đx fcst 21.09.2020 (2)'!$C30,0)</f>
        <v>0</v>
      </c>
      <c r="S30" s="342">
        <f t="array" ref="S30">+IFERROR(INDEX('FCST SDV (2)'!$D$2:$P$2001,MATCH('Data đx fcst 21.09.2020 (2)'!$B30,'FCST SDV (2)'!$C$2:$C$2001,0),MATCH('Data đx fcst 21.09.2020 (2)'!S$1,'FCST SDV (2)'!$D$1:$P$1,0))/'Data đx fcst 21.09.2020 (2)'!$C30,0)</f>
        <v>0</v>
      </c>
      <c r="T30" s="335">
        <f t="shared" si="2"/>
        <v>14.399999999999999</v>
      </c>
    </row>
    <row r="31" spans="1:20" s="356" customFormat="1" ht="29.25" customHeight="1">
      <c r="A31" s="427"/>
      <c r="B31" s="207" t="s">
        <v>150</v>
      </c>
      <c r="C31" s="207">
        <v>2500</v>
      </c>
      <c r="D31" s="430"/>
      <c r="E31" s="430"/>
      <c r="F31" s="430"/>
      <c r="G31" s="340">
        <f>+IFERROR(VLOOKUP(B31,'FCST SDV (2)'!$C$2:$S$2000,17,0),0)</f>
        <v>0</v>
      </c>
      <c r="H31" s="341">
        <f t="shared" si="1"/>
        <v>0</v>
      </c>
      <c r="I31" s="342">
        <f t="array" ref="I31">+IFERROR(INDEX('FCST SDV (2)'!$D$2:$P$2001,MATCH('Data đx fcst 21.09.2020 (2)'!$B31,'FCST SDV (2)'!$C$2:$C$2001,0),MATCH('Data đx fcst 21.09.2020 (2)'!I$1,'FCST SDV (2)'!$D$1:$P$1,0))/'Data đx fcst 21.09.2020 (2)'!$C31,0)</f>
        <v>0</v>
      </c>
      <c r="J31" s="342">
        <f t="array" ref="J31">+IFERROR(INDEX('FCST SDV (2)'!$D$2:$P$2001,MATCH('Data đx fcst 21.09.2020 (2)'!$B31,'FCST SDV (2)'!$C$2:$C$2001,0),MATCH('Data đx fcst 21.09.2020 (2)'!J$1,'FCST SDV (2)'!$D$1:$P$1,0))/'Data đx fcst 21.09.2020 (2)'!$C31,0)</f>
        <v>0</v>
      </c>
      <c r="K31" s="342">
        <f t="array" ref="K31">+IFERROR(INDEX('FCST SDV (2)'!$D$2:$P$2001,MATCH('Data đx fcst 21.09.2020 (2)'!$B31,'FCST SDV (2)'!$C$2:$C$2001,0),MATCH('Data đx fcst 21.09.2020 (2)'!K$1,'FCST SDV (2)'!$D$1:$P$1,0))/'Data đx fcst 21.09.2020 (2)'!$C31,0)</f>
        <v>0</v>
      </c>
      <c r="L31" s="342">
        <f t="array" ref="L31">+IFERROR(INDEX('FCST SDV (2)'!$D$2:$P$2001,MATCH('Data đx fcst 21.09.2020 (2)'!$B31,'FCST SDV (2)'!$C$2:$C$2001,0),MATCH('Data đx fcst 21.09.2020 (2)'!L$1,'FCST SDV (2)'!$D$1:$P$1,0))/'Data đx fcst 21.09.2020 (2)'!$C31,0)</f>
        <v>0</v>
      </c>
      <c r="M31" s="342">
        <f t="array" ref="M31">+IFERROR(INDEX('FCST SDV (2)'!$D$2:$P$2001,MATCH('Data đx fcst 21.09.2020 (2)'!$B31,'FCST SDV (2)'!$C$2:$C$2001,0),MATCH('Data đx fcst 21.09.2020 (2)'!M$1,'FCST SDV (2)'!$D$1:$P$1,0))/'Data đx fcst 21.09.2020 (2)'!$C31,0)</f>
        <v>0</v>
      </c>
      <c r="N31" s="342">
        <f t="array" ref="N31">+IFERROR(INDEX('FCST SDV (2)'!$D$2:$P$2001,MATCH('Data đx fcst 21.09.2020 (2)'!$B31,'FCST SDV (2)'!$C$2:$C$2001,0),MATCH('Data đx fcst 21.09.2020 (2)'!N$1,'FCST SDV (2)'!$D$1:$P$1,0))/'Data đx fcst 21.09.2020 (2)'!$C31,0)</f>
        <v>0</v>
      </c>
      <c r="O31" s="342">
        <f t="array" ref="O31">+IFERROR(INDEX('FCST SDV (2)'!$D$2:$P$2001,MATCH('Data đx fcst 21.09.2020 (2)'!$B31,'FCST SDV (2)'!$C$2:$C$2001,0),MATCH('Data đx fcst 21.09.2020 (2)'!O$1,'FCST SDV (2)'!$D$1:$P$1,0))/'Data đx fcst 21.09.2020 (2)'!$C31,0)</f>
        <v>0</v>
      </c>
      <c r="P31" s="342">
        <f t="array" ref="P31">+IFERROR(INDEX('FCST SDV (2)'!$D$2:$P$2001,MATCH('Data đx fcst 21.09.2020 (2)'!$B31,'FCST SDV (2)'!$C$2:$C$2001,0),MATCH('Data đx fcst 21.09.2020 (2)'!P$1,'FCST SDV (2)'!$D$1:$P$1,0))/'Data đx fcst 21.09.2020 (2)'!$C31,0)</f>
        <v>0</v>
      </c>
      <c r="Q31" s="342">
        <f t="array" ref="Q31">+IFERROR(INDEX('FCST SDV (2)'!$D$2:$P$2001,MATCH('Data đx fcst 21.09.2020 (2)'!$B31,'FCST SDV (2)'!$C$2:$C$2001,0),MATCH('Data đx fcst 21.09.2020 (2)'!Q$1,'FCST SDV (2)'!$D$1:$P$1,0))/'Data đx fcst 21.09.2020 (2)'!$C31,0)</f>
        <v>0</v>
      </c>
      <c r="R31" s="342">
        <f t="array" ref="R31">+IFERROR(INDEX('FCST SDV (2)'!$D$2:$P$2001,MATCH('Data đx fcst 21.09.2020 (2)'!$B31,'FCST SDV (2)'!$C$2:$C$2001,0),MATCH('Data đx fcst 21.09.2020 (2)'!R$1,'FCST SDV (2)'!$D$1:$P$1,0))/'Data đx fcst 21.09.2020 (2)'!$C31,0)</f>
        <v>0</v>
      </c>
      <c r="S31" s="342">
        <f t="array" ref="S31">+IFERROR(INDEX('FCST SDV (2)'!$D$2:$P$2001,MATCH('Data đx fcst 21.09.2020 (2)'!$B31,'FCST SDV (2)'!$C$2:$C$2001,0),MATCH('Data đx fcst 21.09.2020 (2)'!S$1,'FCST SDV (2)'!$D$1:$P$1,0))/'Data đx fcst 21.09.2020 (2)'!$C31,0)</f>
        <v>0</v>
      </c>
      <c r="T31" s="335">
        <f t="shared" si="2"/>
        <v>0</v>
      </c>
    </row>
    <row r="32" spans="1:20" s="356" customFormat="1" ht="29.25" customHeight="1">
      <c r="A32" s="427"/>
      <c r="B32" s="207" t="s">
        <v>719</v>
      </c>
      <c r="C32" s="207">
        <v>1000</v>
      </c>
      <c r="D32" s="430"/>
      <c r="E32" s="430"/>
      <c r="F32" s="430"/>
      <c r="G32" s="340">
        <f>+IFERROR(VLOOKUP(B32,'FCST SDV (2)'!$C$2:$S$2000,17,0),0)</f>
        <v>0</v>
      </c>
      <c r="H32" s="341">
        <f t="shared" si="1"/>
        <v>0</v>
      </c>
      <c r="I32" s="345">
        <f t="array" ref="I32">+IFERROR(INDEX('FCST SDV (2)'!$D$2:$P$2001,MATCH('Data đx fcst 21.09.2020 (2)'!$B32,'FCST SDV (2)'!$C$2:$C$2001,0),MATCH('Data đx fcst 21.09.2020 (2)'!I$1,'FCST SDV (2)'!$D$1:$P$1,0))/'Data đx fcst 21.09.2020 (2)'!$C32,0)</f>
        <v>0</v>
      </c>
      <c r="J32" s="345">
        <f t="array" ref="J32">+IFERROR(INDEX('FCST SDV (2)'!$D$2:$P$2001,MATCH('Data đx fcst 21.09.2020 (2)'!$B32,'FCST SDV (2)'!$C$2:$C$2001,0),MATCH('Data đx fcst 21.09.2020 (2)'!J$1,'FCST SDV (2)'!$D$1:$P$1,0))/'Data đx fcst 21.09.2020 (2)'!$C32,0)</f>
        <v>0</v>
      </c>
      <c r="K32" s="345">
        <f t="array" ref="K32">+IFERROR(INDEX('FCST SDV (2)'!$D$2:$P$2001,MATCH('Data đx fcst 21.09.2020 (2)'!$B32,'FCST SDV (2)'!$C$2:$C$2001,0),MATCH('Data đx fcst 21.09.2020 (2)'!K$1,'FCST SDV (2)'!$D$1:$P$1,0))/'Data đx fcst 21.09.2020 (2)'!$C32,0)</f>
        <v>0</v>
      </c>
      <c r="L32" s="345">
        <f t="array" ref="L32">+IFERROR(INDEX('FCST SDV (2)'!$D$2:$P$2001,MATCH('Data đx fcst 21.09.2020 (2)'!$B32,'FCST SDV (2)'!$C$2:$C$2001,0),MATCH('Data đx fcst 21.09.2020 (2)'!L$1,'FCST SDV (2)'!$D$1:$P$1,0))/'Data đx fcst 21.09.2020 (2)'!$C32,0)</f>
        <v>0</v>
      </c>
      <c r="M32" s="345">
        <f t="array" ref="M32">+IFERROR(INDEX('FCST SDV (2)'!$D$2:$P$2001,MATCH('Data đx fcst 21.09.2020 (2)'!$B32,'FCST SDV (2)'!$C$2:$C$2001,0),MATCH('Data đx fcst 21.09.2020 (2)'!M$1,'FCST SDV (2)'!$D$1:$P$1,0))/'Data đx fcst 21.09.2020 (2)'!$C32,0)</f>
        <v>0</v>
      </c>
      <c r="N32" s="345">
        <f t="array" ref="N32">+IFERROR(INDEX('FCST SDV (2)'!$D$2:$P$2001,MATCH('Data đx fcst 21.09.2020 (2)'!$B32,'FCST SDV (2)'!$C$2:$C$2001,0),MATCH('Data đx fcst 21.09.2020 (2)'!N$1,'FCST SDV (2)'!$D$1:$P$1,0))/'Data đx fcst 21.09.2020 (2)'!$C32,0)</f>
        <v>0</v>
      </c>
      <c r="O32" s="345">
        <f t="array" ref="O32">+IFERROR(INDEX('FCST SDV (2)'!$D$2:$P$2001,MATCH('Data đx fcst 21.09.2020 (2)'!$B32,'FCST SDV (2)'!$C$2:$C$2001,0),MATCH('Data đx fcst 21.09.2020 (2)'!O$1,'FCST SDV (2)'!$D$1:$P$1,0))/'Data đx fcst 21.09.2020 (2)'!$C32,0)</f>
        <v>0</v>
      </c>
      <c r="P32" s="345">
        <f t="array" ref="P32">+IFERROR(INDEX('FCST SDV (2)'!$D$2:$P$2001,MATCH('Data đx fcst 21.09.2020 (2)'!$B32,'FCST SDV (2)'!$C$2:$C$2001,0),MATCH('Data đx fcst 21.09.2020 (2)'!P$1,'FCST SDV (2)'!$D$1:$P$1,0))/'Data đx fcst 21.09.2020 (2)'!$C32,0)</f>
        <v>0</v>
      </c>
      <c r="Q32" s="345">
        <f t="array" ref="Q32">+IFERROR(INDEX('FCST SDV (2)'!$D$2:$P$2001,MATCH('Data đx fcst 21.09.2020 (2)'!$B32,'FCST SDV (2)'!$C$2:$C$2001,0),MATCH('Data đx fcst 21.09.2020 (2)'!Q$1,'FCST SDV (2)'!$D$1:$P$1,0))/'Data đx fcst 21.09.2020 (2)'!$C32,0)</f>
        <v>0</v>
      </c>
      <c r="R32" s="345">
        <f t="array" ref="R32">+IFERROR(INDEX('FCST SDV (2)'!$D$2:$P$2001,MATCH('Data đx fcst 21.09.2020 (2)'!$B32,'FCST SDV (2)'!$C$2:$C$2001,0),MATCH('Data đx fcst 21.09.2020 (2)'!R$1,'FCST SDV (2)'!$D$1:$P$1,0))/'Data đx fcst 21.09.2020 (2)'!$C32,0)</f>
        <v>0</v>
      </c>
      <c r="S32" s="345"/>
      <c r="T32" s="335">
        <f t="shared" si="2"/>
        <v>0</v>
      </c>
    </row>
    <row r="33" spans="1:20" s="356" customFormat="1" ht="29.25" customHeight="1">
      <c r="A33" s="427"/>
      <c r="B33" s="207" t="s">
        <v>720</v>
      </c>
      <c r="C33" s="207">
        <v>2000</v>
      </c>
      <c r="D33" s="430"/>
      <c r="E33" s="430"/>
      <c r="F33" s="430"/>
      <c r="G33" s="340">
        <f>+IFERROR(VLOOKUP(B33,'FCST SDV (2)'!$C$2:$S$2000,17,0),0)</f>
        <v>0</v>
      </c>
      <c r="H33" s="341">
        <f t="shared" si="1"/>
        <v>0</v>
      </c>
      <c r="I33" s="345">
        <f t="array" ref="I33">+IFERROR(INDEX('FCST SDV (2)'!$D$2:$P$2001,MATCH('Data đx fcst 21.09.2020 (2)'!$B33,'FCST SDV (2)'!$C$2:$C$2001,0),MATCH('Data đx fcst 21.09.2020 (2)'!I$1,'FCST SDV (2)'!$D$1:$P$1,0))/'Data đx fcst 21.09.2020 (2)'!$C33,0)</f>
        <v>0</v>
      </c>
      <c r="J33" s="345">
        <f t="array" ref="J33">+IFERROR(INDEX('FCST SDV (2)'!$D$2:$P$2001,MATCH('Data đx fcst 21.09.2020 (2)'!$B33,'FCST SDV (2)'!$C$2:$C$2001,0),MATCH('Data đx fcst 21.09.2020 (2)'!J$1,'FCST SDV (2)'!$D$1:$P$1,0))/'Data đx fcst 21.09.2020 (2)'!$C33,0)</f>
        <v>0</v>
      </c>
      <c r="K33" s="345">
        <f t="array" ref="K33">+IFERROR(INDEX('FCST SDV (2)'!$D$2:$P$2001,MATCH('Data đx fcst 21.09.2020 (2)'!$B33,'FCST SDV (2)'!$C$2:$C$2001,0),MATCH('Data đx fcst 21.09.2020 (2)'!K$1,'FCST SDV (2)'!$D$1:$P$1,0))/'Data đx fcst 21.09.2020 (2)'!$C33,0)</f>
        <v>0</v>
      </c>
      <c r="L33" s="345">
        <f t="array" ref="L33">+IFERROR(INDEX('FCST SDV (2)'!$D$2:$P$2001,MATCH('Data đx fcst 21.09.2020 (2)'!$B33,'FCST SDV (2)'!$C$2:$C$2001,0),MATCH('Data đx fcst 21.09.2020 (2)'!L$1,'FCST SDV (2)'!$D$1:$P$1,0))/'Data đx fcst 21.09.2020 (2)'!$C33,0)</f>
        <v>0</v>
      </c>
      <c r="M33" s="345">
        <f t="array" ref="M33">+IFERROR(INDEX('FCST SDV (2)'!$D$2:$P$2001,MATCH('Data đx fcst 21.09.2020 (2)'!$B33,'FCST SDV (2)'!$C$2:$C$2001,0),MATCH('Data đx fcst 21.09.2020 (2)'!M$1,'FCST SDV (2)'!$D$1:$P$1,0))/'Data đx fcst 21.09.2020 (2)'!$C33,0)</f>
        <v>0</v>
      </c>
      <c r="N33" s="345">
        <f t="array" ref="N33">+IFERROR(INDEX('FCST SDV (2)'!$D$2:$P$2001,MATCH('Data đx fcst 21.09.2020 (2)'!$B33,'FCST SDV (2)'!$C$2:$C$2001,0),MATCH('Data đx fcst 21.09.2020 (2)'!N$1,'FCST SDV (2)'!$D$1:$P$1,0))/'Data đx fcst 21.09.2020 (2)'!$C33,0)</f>
        <v>0</v>
      </c>
      <c r="O33" s="345">
        <f t="array" ref="O33">+IFERROR(INDEX('FCST SDV (2)'!$D$2:$P$2001,MATCH('Data đx fcst 21.09.2020 (2)'!$B33,'FCST SDV (2)'!$C$2:$C$2001,0),MATCH('Data đx fcst 21.09.2020 (2)'!O$1,'FCST SDV (2)'!$D$1:$P$1,0))/'Data đx fcst 21.09.2020 (2)'!$C33,0)</f>
        <v>0</v>
      </c>
      <c r="P33" s="345">
        <f t="array" ref="P33">+IFERROR(INDEX('FCST SDV (2)'!$D$2:$P$2001,MATCH('Data đx fcst 21.09.2020 (2)'!$B33,'FCST SDV (2)'!$C$2:$C$2001,0),MATCH('Data đx fcst 21.09.2020 (2)'!P$1,'FCST SDV (2)'!$D$1:$P$1,0))/'Data đx fcst 21.09.2020 (2)'!$C33,0)</f>
        <v>0</v>
      </c>
      <c r="Q33" s="345">
        <f t="array" ref="Q33">+IFERROR(INDEX('FCST SDV (2)'!$D$2:$P$2001,MATCH('Data đx fcst 21.09.2020 (2)'!$B33,'FCST SDV (2)'!$C$2:$C$2001,0),MATCH('Data đx fcst 21.09.2020 (2)'!Q$1,'FCST SDV (2)'!$D$1:$P$1,0))/'Data đx fcst 21.09.2020 (2)'!$C33,0)</f>
        <v>0</v>
      </c>
      <c r="R33" s="345">
        <f t="array" ref="R33">+IFERROR(INDEX('FCST SDV (2)'!$D$2:$P$2001,MATCH('Data đx fcst 21.09.2020 (2)'!$B33,'FCST SDV (2)'!$C$2:$C$2001,0),MATCH('Data đx fcst 21.09.2020 (2)'!R$1,'FCST SDV (2)'!$D$1:$P$1,0))/'Data đx fcst 21.09.2020 (2)'!$C33,0)</f>
        <v>0</v>
      </c>
      <c r="S33" s="345"/>
      <c r="T33" s="335">
        <f t="shared" si="2"/>
        <v>0</v>
      </c>
    </row>
    <row r="34" spans="1:20" s="356" customFormat="1" ht="29.25" customHeight="1">
      <c r="A34" s="427"/>
      <c r="B34" s="207" t="s">
        <v>721</v>
      </c>
      <c r="C34" s="207">
        <v>1000</v>
      </c>
      <c r="D34" s="430"/>
      <c r="E34" s="430"/>
      <c r="F34" s="430"/>
      <c r="G34" s="340">
        <f>+IFERROR(VLOOKUP(B34,'FCST SDV (2)'!$C$2:$S$2000,17,0),0)</f>
        <v>0</v>
      </c>
      <c r="H34" s="341">
        <f t="shared" si="1"/>
        <v>0</v>
      </c>
      <c r="I34" s="345">
        <f t="array" ref="I34">+IFERROR(INDEX('FCST SDV (2)'!$D$2:$P$2001,MATCH('Data đx fcst 21.09.2020 (2)'!$B34,'FCST SDV (2)'!$C$2:$C$2001,0),MATCH('Data đx fcst 21.09.2020 (2)'!I$1,'FCST SDV (2)'!$D$1:$P$1,0))/'Data đx fcst 21.09.2020 (2)'!$C34,0)</f>
        <v>0</v>
      </c>
      <c r="J34" s="345">
        <f t="array" ref="J34">+IFERROR(INDEX('FCST SDV (2)'!$D$2:$P$2001,MATCH('Data đx fcst 21.09.2020 (2)'!$B34,'FCST SDV (2)'!$C$2:$C$2001,0),MATCH('Data đx fcst 21.09.2020 (2)'!J$1,'FCST SDV (2)'!$D$1:$P$1,0))/'Data đx fcst 21.09.2020 (2)'!$C34,0)</f>
        <v>0</v>
      </c>
      <c r="K34" s="345">
        <f t="array" ref="K34">+IFERROR(INDEX('FCST SDV (2)'!$D$2:$P$2001,MATCH('Data đx fcst 21.09.2020 (2)'!$B34,'FCST SDV (2)'!$C$2:$C$2001,0),MATCH('Data đx fcst 21.09.2020 (2)'!K$1,'FCST SDV (2)'!$D$1:$P$1,0))/'Data đx fcst 21.09.2020 (2)'!$C34,0)</f>
        <v>0</v>
      </c>
      <c r="L34" s="345">
        <f t="array" ref="L34">+IFERROR(INDEX('FCST SDV (2)'!$D$2:$P$2001,MATCH('Data đx fcst 21.09.2020 (2)'!$B34,'FCST SDV (2)'!$C$2:$C$2001,0),MATCH('Data đx fcst 21.09.2020 (2)'!L$1,'FCST SDV (2)'!$D$1:$P$1,0))/'Data đx fcst 21.09.2020 (2)'!$C34,0)</f>
        <v>0</v>
      </c>
      <c r="M34" s="345">
        <f t="array" ref="M34">+IFERROR(INDEX('FCST SDV (2)'!$D$2:$P$2001,MATCH('Data đx fcst 21.09.2020 (2)'!$B34,'FCST SDV (2)'!$C$2:$C$2001,0),MATCH('Data đx fcst 21.09.2020 (2)'!M$1,'FCST SDV (2)'!$D$1:$P$1,0))/'Data đx fcst 21.09.2020 (2)'!$C34,0)</f>
        <v>0</v>
      </c>
      <c r="N34" s="345">
        <f t="array" ref="N34">+IFERROR(INDEX('FCST SDV (2)'!$D$2:$P$2001,MATCH('Data đx fcst 21.09.2020 (2)'!$B34,'FCST SDV (2)'!$C$2:$C$2001,0),MATCH('Data đx fcst 21.09.2020 (2)'!N$1,'FCST SDV (2)'!$D$1:$P$1,0))/'Data đx fcst 21.09.2020 (2)'!$C34,0)</f>
        <v>0</v>
      </c>
      <c r="O34" s="345">
        <f t="array" ref="O34">+IFERROR(INDEX('FCST SDV (2)'!$D$2:$P$2001,MATCH('Data đx fcst 21.09.2020 (2)'!$B34,'FCST SDV (2)'!$C$2:$C$2001,0),MATCH('Data đx fcst 21.09.2020 (2)'!O$1,'FCST SDV (2)'!$D$1:$P$1,0))/'Data đx fcst 21.09.2020 (2)'!$C34,0)</f>
        <v>0</v>
      </c>
      <c r="P34" s="345">
        <f t="array" ref="P34">+IFERROR(INDEX('FCST SDV (2)'!$D$2:$P$2001,MATCH('Data đx fcst 21.09.2020 (2)'!$B34,'FCST SDV (2)'!$C$2:$C$2001,0),MATCH('Data đx fcst 21.09.2020 (2)'!P$1,'FCST SDV (2)'!$D$1:$P$1,0))/'Data đx fcst 21.09.2020 (2)'!$C34,0)</f>
        <v>0</v>
      </c>
      <c r="Q34" s="345">
        <f t="array" ref="Q34">+IFERROR(INDEX('FCST SDV (2)'!$D$2:$P$2001,MATCH('Data đx fcst 21.09.2020 (2)'!$B34,'FCST SDV (2)'!$C$2:$C$2001,0),MATCH('Data đx fcst 21.09.2020 (2)'!Q$1,'FCST SDV (2)'!$D$1:$P$1,0))/'Data đx fcst 21.09.2020 (2)'!$C34,0)</f>
        <v>0</v>
      </c>
      <c r="R34" s="345">
        <f t="array" ref="R34">+IFERROR(INDEX('FCST SDV (2)'!$D$2:$P$2001,MATCH('Data đx fcst 21.09.2020 (2)'!$B34,'FCST SDV (2)'!$C$2:$C$2001,0),MATCH('Data đx fcst 21.09.2020 (2)'!R$1,'FCST SDV (2)'!$D$1:$P$1,0))/'Data đx fcst 21.09.2020 (2)'!$C34,0)</f>
        <v>0</v>
      </c>
      <c r="S34" s="345"/>
      <c r="T34" s="335">
        <f t="shared" si="2"/>
        <v>0</v>
      </c>
    </row>
    <row r="35" spans="1:20" s="356" customFormat="1" ht="29.25" customHeight="1">
      <c r="A35" s="427"/>
      <c r="B35" s="207" t="s">
        <v>722</v>
      </c>
      <c r="C35" s="207">
        <v>2000</v>
      </c>
      <c r="D35" s="430"/>
      <c r="E35" s="430"/>
      <c r="F35" s="430"/>
      <c r="G35" s="340">
        <f>+IFERROR(VLOOKUP(B35,'FCST SDV (2)'!$C$2:$S$2000,17,0),0)</f>
        <v>0</v>
      </c>
      <c r="H35" s="341">
        <f t="shared" si="1"/>
        <v>0</v>
      </c>
      <c r="I35" s="345">
        <f t="array" ref="I35">+IFERROR(INDEX('FCST SDV (2)'!$D$2:$P$2001,MATCH('Data đx fcst 21.09.2020 (2)'!$B35,'FCST SDV (2)'!$C$2:$C$2001,0),MATCH('Data đx fcst 21.09.2020 (2)'!I$1,'FCST SDV (2)'!$D$1:$P$1,0))/'Data đx fcst 21.09.2020 (2)'!$C35,0)</f>
        <v>0</v>
      </c>
      <c r="J35" s="345">
        <f t="array" ref="J35">+IFERROR(INDEX('FCST SDV (2)'!$D$2:$P$2001,MATCH('Data đx fcst 21.09.2020 (2)'!$B35,'FCST SDV (2)'!$C$2:$C$2001,0),MATCH('Data đx fcst 21.09.2020 (2)'!J$1,'FCST SDV (2)'!$D$1:$P$1,0))/'Data đx fcst 21.09.2020 (2)'!$C35,0)</f>
        <v>0</v>
      </c>
      <c r="K35" s="345">
        <f t="array" ref="K35">+IFERROR(INDEX('FCST SDV (2)'!$D$2:$P$2001,MATCH('Data đx fcst 21.09.2020 (2)'!$B35,'FCST SDV (2)'!$C$2:$C$2001,0),MATCH('Data đx fcst 21.09.2020 (2)'!K$1,'FCST SDV (2)'!$D$1:$P$1,0))/'Data đx fcst 21.09.2020 (2)'!$C35,0)</f>
        <v>0</v>
      </c>
      <c r="L35" s="345">
        <f t="array" ref="L35">+IFERROR(INDEX('FCST SDV (2)'!$D$2:$P$2001,MATCH('Data đx fcst 21.09.2020 (2)'!$B35,'FCST SDV (2)'!$C$2:$C$2001,0),MATCH('Data đx fcst 21.09.2020 (2)'!L$1,'FCST SDV (2)'!$D$1:$P$1,0))/'Data đx fcst 21.09.2020 (2)'!$C35,0)</f>
        <v>0</v>
      </c>
      <c r="M35" s="345">
        <f t="array" ref="M35">+IFERROR(INDEX('FCST SDV (2)'!$D$2:$P$2001,MATCH('Data đx fcst 21.09.2020 (2)'!$B35,'FCST SDV (2)'!$C$2:$C$2001,0),MATCH('Data đx fcst 21.09.2020 (2)'!M$1,'FCST SDV (2)'!$D$1:$P$1,0))/'Data đx fcst 21.09.2020 (2)'!$C35,0)</f>
        <v>0</v>
      </c>
      <c r="N35" s="345">
        <f t="array" ref="N35">+IFERROR(INDEX('FCST SDV (2)'!$D$2:$P$2001,MATCH('Data đx fcst 21.09.2020 (2)'!$B35,'FCST SDV (2)'!$C$2:$C$2001,0),MATCH('Data đx fcst 21.09.2020 (2)'!N$1,'FCST SDV (2)'!$D$1:$P$1,0))/'Data đx fcst 21.09.2020 (2)'!$C35,0)</f>
        <v>0</v>
      </c>
      <c r="O35" s="345">
        <f t="array" ref="O35">+IFERROR(INDEX('FCST SDV (2)'!$D$2:$P$2001,MATCH('Data đx fcst 21.09.2020 (2)'!$B35,'FCST SDV (2)'!$C$2:$C$2001,0),MATCH('Data đx fcst 21.09.2020 (2)'!O$1,'FCST SDV (2)'!$D$1:$P$1,0))/'Data đx fcst 21.09.2020 (2)'!$C35,0)</f>
        <v>0</v>
      </c>
      <c r="P35" s="345">
        <f t="array" ref="P35">+IFERROR(INDEX('FCST SDV (2)'!$D$2:$P$2001,MATCH('Data đx fcst 21.09.2020 (2)'!$B35,'FCST SDV (2)'!$C$2:$C$2001,0),MATCH('Data đx fcst 21.09.2020 (2)'!P$1,'FCST SDV (2)'!$D$1:$P$1,0))/'Data đx fcst 21.09.2020 (2)'!$C35,0)</f>
        <v>0</v>
      </c>
      <c r="Q35" s="345">
        <f t="array" ref="Q35">+IFERROR(INDEX('FCST SDV (2)'!$D$2:$P$2001,MATCH('Data đx fcst 21.09.2020 (2)'!$B35,'FCST SDV (2)'!$C$2:$C$2001,0),MATCH('Data đx fcst 21.09.2020 (2)'!Q$1,'FCST SDV (2)'!$D$1:$P$1,0))/'Data đx fcst 21.09.2020 (2)'!$C35,0)</f>
        <v>0</v>
      </c>
      <c r="R35" s="345">
        <f t="array" ref="R35">+IFERROR(INDEX('FCST SDV (2)'!$D$2:$P$2001,MATCH('Data đx fcst 21.09.2020 (2)'!$B35,'FCST SDV (2)'!$C$2:$C$2001,0),MATCH('Data đx fcst 21.09.2020 (2)'!R$1,'FCST SDV (2)'!$D$1:$P$1,0))/'Data đx fcst 21.09.2020 (2)'!$C35,0)</f>
        <v>0</v>
      </c>
      <c r="S35" s="345"/>
      <c r="T35" s="335">
        <f t="shared" si="2"/>
        <v>0</v>
      </c>
    </row>
    <row r="36" spans="1:20" s="356" customFormat="1" ht="29.25" customHeight="1">
      <c r="A36" s="427"/>
      <c r="B36" s="207" t="s">
        <v>723</v>
      </c>
      <c r="C36" s="207">
        <v>1000</v>
      </c>
      <c r="D36" s="430"/>
      <c r="E36" s="430"/>
      <c r="F36" s="430"/>
      <c r="G36" s="340">
        <f>+IFERROR(VLOOKUP(B36,'FCST SDV (2)'!$C$2:$S$2000,17,0),0)</f>
        <v>0</v>
      </c>
      <c r="H36" s="341">
        <f t="shared" si="1"/>
        <v>0</v>
      </c>
      <c r="I36" s="345">
        <f t="array" ref="I36">+IFERROR(INDEX('FCST SDV (2)'!$D$2:$P$2001,MATCH('Data đx fcst 21.09.2020 (2)'!$B36,'FCST SDV (2)'!$C$2:$C$2001,0),MATCH('Data đx fcst 21.09.2020 (2)'!I$1,'FCST SDV (2)'!$D$1:$P$1,0))/'Data đx fcst 21.09.2020 (2)'!$C36,0)</f>
        <v>0</v>
      </c>
      <c r="J36" s="345">
        <f t="array" ref="J36">+IFERROR(INDEX('FCST SDV (2)'!$D$2:$P$2001,MATCH('Data đx fcst 21.09.2020 (2)'!$B36,'FCST SDV (2)'!$C$2:$C$2001,0),MATCH('Data đx fcst 21.09.2020 (2)'!J$1,'FCST SDV (2)'!$D$1:$P$1,0))/'Data đx fcst 21.09.2020 (2)'!$C36,0)</f>
        <v>0</v>
      </c>
      <c r="K36" s="345">
        <f t="array" ref="K36">+IFERROR(INDEX('FCST SDV (2)'!$D$2:$P$2001,MATCH('Data đx fcst 21.09.2020 (2)'!$B36,'FCST SDV (2)'!$C$2:$C$2001,0),MATCH('Data đx fcst 21.09.2020 (2)'!K$1,'FCST SDV (2)'!$D$1:$P$1,0))/'Data đx fcst 21.09.2020 (2)'!$C36,0)</f>
        <v>0</v>
      </c>
      <c r="L36" s="345">
        <f t="array" ref="L36">+IFERROR(INDEX('FCST SDV (2)'!$D$2:$P$2001,MATCH('Data đx fcst 21.09.2020 (2)'!$B36,'FCST SDV (2)'!$C$2:$C$2001,0),MATCH('Data đx fcst 21.09.2020 (2)'!L$1,'FCST SDV (2)'!$D$1:$P$1,0))/'Data đx fcst 21.09.2020 (2)'!$C36,0)</f>
        <v>0</v>
      </c>
      <c r="M36" s="345">
        <f t="array" ref="M36">+IFERROR(INDEX('FCST SDV (2)'!$D$2:$P$2001,MATCH('Data đx fcst 21.09.2020 (2)'!$B36,'FCST SDV (2)'!$C$2:$C$2001,0),MATCH('Data đx fcst 21.09.2020 (2)'!M$1,'FCST SDV (2)'!$D$1:$P$1,0))/'Data đx fcst 21.09.2020 (2)'!$C36,0)</f>
        <v>0</v>
      </c>
      <c r="N36" s="345">
        <f t="array" ref="N36">+IFERROR(INDEX('FCST SDV (2)'!$D$2:$P$2001,MATCH('Data đx fcst 21.09.2020 (2)'!$B36,'FCST SDV (2)'!$C$2:$C$2001,0),MATCH('Data đx fcst 21.09.2020 (2)'!N$1,'FCST SDV (2)'!$D$1:$P$1,0))/'Data đx fcst 21.09.2020 (2)'!$C36,0)</f>
        <v>0</v>
      </c>
      <c r="O36" s="345">
        <f t="array" ref="O36">+IFERROR(INDEX('FCST SDV (2)'!$D$2:$P$2001,MATCH('Data đx fcst 21.09.2020 (2)'!$B36,'FCST SDV (2)'!$C$2:$C$2001,0),MATCH('Data đx fcst 21.09.2020 (2)'!O$1,'FCST SDV (2)'!$D$1:$P$1,0))/'Data đx fcst 21.09.2020 (2)'!$C36,0)</f>
        <v>0</v>
      </c>
      <c r="P36" s="345">
        <f t="array" ref="P36">+IFERROR(INDEX('FCST SDV (2)'!$D$2:$P$2001,MATCH('Data đx fcst 21.09.2020 (2)'!$B36,'FCST SDV (2)'!$C$2:$C$2001,0),MATCH('Data đx fcst 21.09.2020 (2)'!P$1,'FCST SDV (2)'!$D$1:$P$1,0))/'Data đx fcst 21.09.2020 (2)'!$C36,0)</f>
        <v>0</v>
      </c>
      <c r="Q36" s="345">
        <f t="array" ref="Q36">+IFERROR(INDEX('FCST SDV (2)'!$D$2:$P$2001,MATCH('Data đx fcst 21.09.2020 (2)'!$B36,'FCST SDV (2)'!$C$2:$C$2001,0),MATCH('Data đx fcst 21.09.2020 (2)'!Q$1,'FCST SDV (2)'!$D$1:$P$1,0))/'Data đx fcst 21.09.2020 (2)'!$C36,0)</f>
        <v>0</v>
      </c>
      <c r="R36" s="345">
        <f t="array" ref="R36">+IFERROR(INDEX('FCST SDV (2)'!$D$2:$P$2001,MATCH('Data đx fcst 21.09.2020 (2)'!$B36,'FCST SDV (2)'!$C$2:$C$2001,0),MATCH('Data đx fcst 21.09.2020 (2)'!R$1,'FCST SDV (2)'!$D$1:$P$1,0))/'Data đx fcst 21.09.2020 (2)'!$C36,0)</f>
        <v>0</v>
      </c>
      <c r="S36" s="345"/>
      <c r="T36" s="335">
        <f t="shared" si="2"/>
        <v>0</v>
      </c>
    </row>
    <row r="37" spans="1:20" s="356" customFormat="1" ht="29.25" customHeight="1">
      <c r="A37" s="427"/>
      <c r="B37" s="207" t="s">
        <v>159</v>
      </c>
      <c r="C37" s="207">
        <v>2500</v>
      </c>
      <c r="D37" s="430"/>
      <c r="E37" s="430"/>
      <c r="F37" s="430"/>
      <c r="G37" s="340">
        <f>+IFERROR(VLOOKUP(B37,'FCST SDV (2)'!$C$2:$S$2000,17,0),0)</f>
        <v>0</v>
      </c>
      <c r="H37" s="341">
        <f t="shared" si="1"/>
        <v>0</v>
      </c>
      <c r="I37" s="345">
        <f t="array" ref="I37">+IFERROR(INDEX('FCST SDV (2)'!$D$2:$P$2001,MATCH('Data đx fcst 21.09.2020 (2)'!$B37,'FCST SDV (2)'!$C$2:$C$2001,0),MATCH('Data đx fcst 21.09.2020 (2)'!I$1,'FCST SDV (2)'!$D$1:$P$1,0))/'Data đx fcst 21.09.2020 (2)'!$C37,0)</f>
        <v>0</v>
      </c>
      <c r="J37" s="345">
        <f t="array" ref="J37">+IFERROR(INDEX('FCST SDV (2)'!$D$2:$P$2001,MATCH('Data đx fcst 21.09.2020 (2)'!$B37,'FCST SDV (2)'!$C$2:$C$2001,0),MATCH('Data đx fcst 21.09.2020 (2)'!J$1,'FCST SDV (2)'!$D$1:$P$1,0))/'Data đx fcst 21.09.2020 (2)'!$C37,0)</f>
        <v>0</v>
      </c>
      <c r="K37" s="345">
        <f t="array" ref="K37">+IFERROR(INDEX('FCST SDV (2)'!$D$2:$P$2001,MATCH('Data đx fcst 21.09.2020 (2)'!$B37,'FCST SDV (2)'!$C$2:$C$2001,0),MATCH('Data đx fcst 21.09.2020 (2)'!K$1,'FCST SDV (2)'!$D$1:$P$1,0))/'Data đx fcst 21.09.2020 (2)'!$C37,0)</f>
        <v>0</v>
      </c>
      <c r="L37" s="345">
        <f t="array" ref="L37">+IFERROR(INDEX('FCST SDV (2)'!$D$2:$P$2001,MATCH('Data đx fcst 21.09.2020 (2)'!$B37,'FCST SDV (2)'!$C$2:$C$2001,0),MATCH('Data đx fcst 21.09.2020 (2)'!L$1,'FCST SDV (2)'!$D$1:$P$1,0))/'Data đx fcst 21.09.2020 (2)'!$C37,0)</f>
        <v>0</v>
      </c>
      <c r="M37" s="345">
        <f t="array" ref="M37">+IFERROR(INDEX('FCST SDV (2)'!$D$2:$P$2001,MATCH('Data đx fcst 21.09.2020 (2)'!$B37,'FCST SDV (2)'!$C$2:$C$2001,0),MATCH('Data đx fcst 21.09.2020 (2)'!M$1,'FCST SDV (2)'!$D$1:$P$1,0))/'Data đx fcst 21.09.2020 (2)'!$C37,0)</f>
        <v>0</v>
      </c>
      <c r="N37" s="345">
        <f t="array" ref="N37">+IFERROR(INDEX('FCST SDV (2)'!$D$2:$P$2001,MATCH('Data đx fcst 21.09.2020 (2)'!$B37,'FCST SDV (2)'!$C$2:$C$2001,0),MATCH('Data đx fcst 21.09.2020 (2)'!N$1,'FCST SDV (2)'!$D$1:$P$1,0))/'Data đx fcst 21.09.2020 (2)'!$C37,0)</f>
        <v>0</v>
      </c>
      <c r="O37" s="345">
        <f t="array" ref="O37">+IFERROR(INDEX('FCST SDV (2)'!$D$2:$P$2001,MATCH('Data đx fcst 21.09.2020 (2)'!$B37,'FCST SDV (2)'!$C$2:$C$2001,0),MATCH('Data đx fcst 21.09.2020 (2)'!O$1,'FCST SDV (2)'!$D$1:$P$1,0))/'Data đx fcst 21.09.2020 (2)'!$C37,0)</f>
        <v>0</v>
      </c>
      <c r="P37" s="345">
        <f t="array" ref="P37">+IFERROR(INDEX('FCST SDV (2)'!$D$2:$P$2001,MATCH('Data đx fcst 21.09.2020 (2)'!$B37,'FCST SDV (2)'!$C$2:$C$2001,0),MATCH('Data đx fcst 21.09.2020 (2)'!P$1,'FCST SDV (2)'!$D$1:$P$1,0))/'Data đx fcst 21.09.2020 (2)'!$C37,0)</f>
        <v>0</v>
      </c>
      <c r="Q37" s="345">
        <f t="array" ref="Q37">+IFERROR(INDEX('FCST SDV (2)'!$D$2:$P$2001,MATCH('Data đx fcst 21.09.2020 (2)'!$B37,'FCST SDV (2)'!$C$2:$C$2001,0),MATCH('Data đx fcst 21.09.2020 (2)'!Q$1,'FCST SDV (2)'!$D$1:$P$1,0))/'Data đx fcst 21.09.2020 (2)'!$C37,0)</f>
        <v>0</v>
      </c>
      <c r="R37" s="345">
        <f t="array" ref="R37">+IFERROR(INDEX('FCST SDV (2)'!$D$2:$P$2001,MATCH('Data đx fcst 21.09.2020 (2)'!$B37,'FCST SDV (2)'!$C$2:$C$2001,0),MATCH('Data đx fcst 21.09.2020 (2)'!R$1,'FCST SDV (2)'!$D$1:$P$1,0))/'Data đx fcst 21.09.2020 (2)'!$C37,0)</f>
        <v>0</v>
      </c>
      <c r="S37" s="345"/>
      <c r="T37" s="335">
        <f t="shared" si="2"/>
        <v>0</v>
      </c>
    </row>
    <row r="38" spans="1:20" s="356" customFormat="1" ht="29.25" customHeight="1">
      <c r="A38" s="427"/>
      <c r="B38" s="207" t="s">
        <v>724</v>
      </c>
      <c r="C38" s="207">
        <v>2500</v>
      </c>
      <c r="D38" s="430"/>
      <c r="E38" s="430"/>
      <c r="F38" s="430"/>
      <c r="G38" s="340">
        <f>+IFERROR(VLOOKUP(B38,'FCST SDV (2)'!$C$2:$S$2000,17,0),0)</f>
        <v>0</v>
      </c>
      <c r="H38" s="341">
        <f t="shared" si="1"/>
        <v>0</v>
      </c>
      <c r="I38" s="345">
        <f t="array" ref="I38">+IFERROR(INDEX('FCST SDV (2)'!$D$2:$P$2001,MATCH('Data đx fcst 21.09.2020 (2)'!$B38,'FCST SDV (2)'!$C$2:$C$2001,0),MATCH('Data đx fcst 21.09.2020 (2)'!I$1,'FCST SDV (2)'!$D$1:$P$1,0))/'Data đx fcst 21.09.2020 (2)'!$C38,0)</f>
        <v>0</v>
      </c>
      <c r="J38" s="345">
        <f t="array" ref="J38">+IFERROR(INDEX('FCST SDV (2)'!$D$2:$P$2001,MATCH('Data đx fcst 21.09.2020 (2)'!$B38,'FCST SDV (2)'!$C$2:$C$2001,0),MATCH('Data đx fcst 21.09.2020 (2)'!J$1,'FCST SDV (2)'!$D$1:$P$1,0))/'Data đx fcst 21.09.2020 (2)'!$C38,0)</f>
        <v>0</v>
      </c>
      <c r="K38" s="345">
        <f t="array" ref="K38">+IFERROR(INDEX('FCST SDV (2)'!$D$2:$P$2001,MATCH('Data đx fcst 21.09.2020 (2)'!$B38,'FCST SDV (2)'!$C$2:$C$2001,0),MATCH('Data đx fcst 21.09.2020 (2)'!K$1,'FCST SDV (2)'!$D$1:$P$1,0))/'Data đx fcst 21.09.2020 (2)'!$C38,0)</f>
        <v>0</v>
      </c>
      <c r="L38" s="345">
        <f t="array" ref="L38">+IFERROR(INDEX('FCST SDV (2)'!$D$2:$P$2001,MATCH('Data đx fcst 21.09.2020 (2)'!$B38,'FCST SDV (2)'!$C$2:$C$2001,0),MATCH('Data đx fcst 21.09.2020 (2)'!L$1,'FCST SDV (2)'!$D$1:$P$1,0))/'Data đx fcst 21.09.2020 (2)'!$C38,0)</f>
        <v>0</v>
      </c>
      <c r="M38" s="345">
        <f t="array" ref="M38">+IFERROR(INDEX('FCST SDV (2)'!$D$2:$P$2001,MATCH('Data đx fcst 21.09.2020 (2)'!$B38,'FCST SDV (2)'!$C$2:$C$2001,0),MATCH('Data đx fcst 21.09.2020 (2)'!M$1,'FCST SDV (2)'!$D$1:$P$1,0))/'Data đx fcst 21.09.2020 (2)'!$C38,0)</f>
        <v>0</v>
      </c>
      <c r="N38" s="345">
        <f t="array" ref="N38">+IFERROR(INDEX('FCST SDV (2)'!$D$2:$P$2001,MATCH('Data đx fcst 21.09.2020 (2)'!$B38,'FCST SDV (2)'!$C$2:$C$2001,0),MATCH('Data đx fcst 21.09.2020 (2)'!N$1,'FCST SDV (2)'!$D$1:$P$1,0))/'Data đx fcst 21.09.2020 (2)'!$C38,0)</f>
        <v>0</v>
      </c>
      <c r="O38" s="345">
        <f t="array" ref="O38">+IFERROR(INDEX('FCST SDV (2)'!$D$2:$P$2001,MATCH('Data đx fcst 21.09.2020 (2)'!$B38,'FCST SDV (2)'!$C$2:$C$2001,0),MATCH('Data đx fcst 21.09.2020 (2)'!O$1,'FCST SDV (2)'!$D$1:$P$1,0))/'Data đx fcst 21.09.2020 (2)'!$C38,0)</f>
        <v>0</v>
      </c>
      <c r="P38" s="345">
        <f t="array" ref="P38">+IFERROR(INDEX('FCST SDV (2)'!$D$2:$P$2001,MATCH('Data đx fcst 21.09.2020 (2)'!$B38,'FCST SDV (2)'!$C$2:$C$2001,0),MATCH('Data đx fcst 21.09.2020 (2)'!P$1,'FCST SDV (2)'!$D$1:$P$1,0))/'Data đx fcst 21.09.2020 (2)'!$C38,0)</f>
        <v>0</v>
      </c>
      <c r="Q38" s="345">
        <f t="array" ref="Q38">+IFERROR(INDEX('FCST SDV (2)'!$D$2:$P$2001,MATCH('Data đx fcst 21.09.2020 (2)'!$B38,'FCST SDV (2)'!$C$2:$C$2001,0),MATCH('Data đx fcst 21.09.2020 (2)'!Q$1,'FCST SDV (2)'!$D$1:$P$1,0))/'Data đx fcst 21.09.2020 (2)'!$C38,0)</f>
        <v>0</v>
      </c>
      <c r="R38" s="345">
        <f t="array" ref="R38">+IFERROR(INDEX('FCST SDV (2)'!$D$2:$P$2001,MATCH('Data đx fcst 21.09.2020 (2)'!$B38,'FCST SDV (2)'!$C$2:$C$2001,0),MATCH('Data đx fcst 21.09.2020 (2)'!R$1,'FCST SDV (2)'!$D$1:$P$1,0))/'Data đx fcst 21.09.2020 (2)'!$C38,0)</f>
        <v>0</v>
      </c>
      <c r="S38" s="345"/>
      <c r="T38" s="335">
        <f t="shared" si="2"/>
        <v>0</v>
      </c>
    </row>
    <row r="39" spans="1:20" s="356" customFormat="1" ht="29.25" customHeight="1">
      <c r="A39" s="427"/>
      <c r="B39" s="207" t="s">
        <v>725</v>
      </c>
      <c r="C39" s="207">
        <v>50</v>
      </c>
      <c r="D39" s="430"/>
      <c r="E39" s="430"/>
      <c r="F39" s="430"/>
      <c r="G39" s="340">
        <f>+IFERROR(VLOOKUP(B39,'FCST SDV (2)'!$C$2:$S$2000,17,0),0)</f>
        <v>0</v>
      </c>
      <c r="H39" s="341">
        <f t="shared" si="1"/>
        <v>0</v>
      </c>
      <c r="I39" s="345">
        <f t="array" ref="I39">+IFERROR(INDEX('FCST SDV (2)'!$D$2:$P$2001,MATCH('Data đx fcst 21.09.2020 (2)'!$B39,'FCST SDV (2)'!$C$2:$C$2001,0),MATCH('Data đx fcst 21.09.2020 (2)'!I$1,'FCST SDV (2)'!$D$1:$P$1,0))/'Data đx fcst 21.09.2020 (2)'!$C39,0)</f>
        <v>0</v>
      </c>
      <c r="J39" s="345">
        <f t="array" ref="J39">+IFERROR(INDEX('FCST SDV (2)'!$D$2:$P$2001,MATCH('Data đx fcst 21.09.2020 (2)'!$B39,'FCST SDV (2)'!$C$2:$C$2001,0),MATCH('Data đx fcst 21.09.2020 (2)'!J$1,'FCST SDV (2)'!$D$1:$P$1,0))/'Data đx fcst 21.09.2020 (2)'!$C39,0)</f>
        <v>0</v>
      </c>
      <c r="K39" s="345">
        <f t="array" ref="K39">+IFERROR(INDEX('FCST SDV (2)'!$D$2:$P$2001,MATCH('Data đx fcst 21.09.2020 (2)'!$B39,'FCST SDV (2)'!$C$2:$C$2001,0),MATCH('Data đx fcst 21.09.2020 (2)'!K$1,'FCST SDV (2)'!$D$1:$P$1,0))/'Data đx fcst 21.09.2020 (2)'!$C39,0)</f>
        <v>0</v>
      </c>
      <c r="L39" s="345">
        <f t="array" ref="L39">+IFERROR(INDEX('FCST SDV (2)'!$D$2:$P$2001,MATCH('Data đx fcst 21.09.2020 (2)'!$B39,'FCST SDV (2)'!$C$2:$C$2001,0),MATCH('Data đx fcst 21.09.2020 (2)'!L$1,'FCST SDV (2)'!$D$1:$P$1,0))/'Data đx fcst 21.09.2020 (2)'!$C39,0)</f>
        <v>0</v>
      </c>
      <c r="M39" s="345">
        <f t="array" ref="M39">+IFERROR(INDEX('FCST SDV (2)'!$D$2:$P$2001,MATCH('Data đx fcst 21.09.2020 (2)'!$B39,'FCST SDV (2)'!$C$2:$C$2001,0),MATCH('Data đx fcst 21.09.2020 (2)'!M$1,'FCST SDV (2)'!$D$1:$P$1,0))/'Data đx fcst 21.09.2020 (2)'!$C39,0)</f>
        <v>0</v>
      </c>
      <c r="N39" s="345">
        <f t="array" ref="N39">+IFERROR(INDEX('FCST SDV (2)'!$D$2:$P$2001,MATCH('Data đx fcst 21.09.2020 (2)'!$B39,'FCST SDV (2)'!$C$2:$C$2001,0),MATCH('Data đx fcst 21.09.2020 (2)'!N$1,'FCST SDV (2)'!$D$1:$P$1,0))/'Data đx fcst 21.09.2020 (2)'!$C39,0)</f>
        <v>0</v>
      </c>
      <c r="O39" s="345">
        <f t="array" ref="O39">+IFERROR(INDEX('FCST SDV (2)'!$D$2:$P$2001,MATCH('Data đx fcst 21.09.2020 (2)'!$B39,'FCST SDV (2)'!$C$2:$C$2001,0),MATCH('Data đx fcst 21.09.2020 (2)'!O$1,'FCST SDV (2)'!$D$1:$P$1,0))/'Data đx fcst 21.09.2020 (2)'!$C39,0)</f>
        <v>0</v>
      </c>
      <c r="P39" s="345">
        <f t="array" ref="P39">+IFERROR(INDEX('FCST SDV (2)'!$D$2:$P$2001,MATCH('Data đx fcst 21.09.2020 (2)'!$B39,'FCST SDV (2)'!$C$2:$C$2001,0),MATCH('Data đx fcst 21.09.2020 (2)'!P$1,'FCST SDV (2)'!$D$1:$P$1,0))/'Data đx fcst 21.09.2020 (2)'!$C39,0)</f>
        <v>0</v>
      </c>
      <c r="Q39" s="345">
        <f t="array" ref="Q39">+IFERROR(INDEX('FCST SDV (2)'!$D$2:$P$2001,MATCH('Data đx fcst 21.09.2020 (2)'!$B39,'FCST SDV (2)'!$C$2:$C$2001,0),MATCH('Data đx fcst 21.09.2020 (2)'!Q$1,'FCST SDV (2)'!$D$1:$P$1,0))/'Data đx fcst 21.09.2020 (2)'!$C39,0)</f>
        <v>0</v>
      </c>
      <c r="R39" s="345">
        <f t="array" ref="R39">+IFERROR(INDEX('FCST SDV (2)'!$D$2:$P$2001,MATCH('Data đx fcst 21.09.2020 (2)'!$B39,'FCST SDV (2)'!$C$2:$C$2001,0),MATCH('Data đx fcst 21.09.2020 (2)'!R$1,'FCST SDV (2)'!$D$1:$P$1,0))/'Data đx fcst 21.09.2020 (2)'!$C39,0)</f>
        <v>0</v>
      </c>
      <c r="S39" s="345"/>
      <c r="T39" s="335">
        <f t="shared" si="2"/>
        <v>0</v>
      </c>
    </row>
    <row r="40" spans="1:20" s="356" customFormat="1" ht="29.25" customHeight="1">
      <c r="A40" s="427"/>
      <c r="B40" s="207" t="s">
        <v>726</v>
      </c>
      <c r="C40" s="207">
        <v>200</v>
      </c>
      <c r="D40" s="430"/>
      <c r="E40" s="430"/>
      <c r="F40" s="430"/>
      <c r="G40" s="340">
        <f>+IFERROR(VLOOKUP(B40,'FCST SDV (2)'!$C$2:$S$2000,17,0),0)</f>
        <v>0</v>
      </c>
      <c r="H40" s="341">
        <f t="shared" si="1"/>
        <v>0</v>
      </c>
      <c r="I40" s="345">
        <f t="array" ref="I40">+IFERROR(INDEX('FCST SDV (2)'!$D$2:$P$2001,MATCH('Data đx fcst 21.09.2020 (2)'!$B40,'FCST SDV (2)'!$C$2:$C$2001,0),MATCH('Data đx fcst 21.09.2020 (2)'!I$1,'FCST SDV (2)'!$D$1:$P$1,0))/'Data đx fcst 21.09.2020 (2)'!$C40,0)</f>
        <v>0</v>
      </c>
      <c r="J40" s="345">
        <f t="array" ref="J40">+IFERROR(INDEX('FCST SDV (2)'!$D$2:$P$2001,MATCH('Data đx fcst 21.09.2020 (2)'!$B40,'FCST SDV (2)'!$C$2:$C$2001,0),MATCH('Data đx fcst 21.09.2020 (2)'!J$1,'FCST SDV (2)'!$D$1:$P$1,0))/'Data đx fcst 21.09.2020 (2)'!$C40,0)</f>
        <v>0</v>
      </c>
      <c r="K40" s="345">
        <f t="array" ref="K40">+IFERROR(INDEX('FCST SDV (2)'!$D$2:$P$2001,MATCH('Data đx fcst 21.09.2020 (2)'!$B40,'FCST SDV (2)'!$C$2:$C$2001,0),MATCH('Data đx fcst 21.09.2020 (2)'!K$1,'FCST SDV (2)'!$D$1:$P$1,0))/'Data đx fcst 21.09.2020 (2)'!$C40,0)</f>
        <v>0</v>
      </c>
      <c r="L40" s="345">
        <f t="array" ref="L40">+IFERROR(INDEX('FCST SDV (2)'!$D$2:$P$2001,MATCH('Data đx fcst 21.09.2020 (2)'!$B40,'FCST SDV (2)'!$C$2:$C$2001,0),MATCH('Data đx fcst 21.09.2020 (2)'!L$1,'FCST SDV (2)'!$D$1:$P$1,0))/'Data đx fcst 21.09.2020 (2)'!$C40,0)</f>
        <v>0</v>
      </c>
      <c r="M40" s="345">
        <f t="array" ref="M40">+IFERROR(INDEX('FCST SDV (2)'!$D$2:$P$2001,MATCH('Data đx fcst 21.09.2020 (2)'!$B40,'FCST SDV (2)'!$C$2:$C$2001,0),MATCH('Data đx fcst 21.09.2020 (2)'!M$1,'FCST SDV (2)'!$D$1:$P$1,0))/'Data đx fcst 21.09.2020 (2)'!$C40,0)</f>
        <v>0</v>
      </c>
      <c r="N40" s="345">
        <f t="array" ref="N40">+IFERROR(INDEX('FCST SDV (2)'!$D$2:$P$2001,MATCH('Data đx fcst 21.09.2020 (2)'!$B40,'FCST SDV (2)'!$C$2:$C$2001,0),MATCH('Data đx fcst 21.09.2020 (2)'!N$1,'FCST SDV (2)'!$D$1:$P$1,0))/'Data đx fcst 21.09.2020 (2)'!$C40,0)</f>
        <v>0</v>
      </c>
      <c r="O40" s="345">
        <f t="array" ref="O40">+IFERROR(INDEX('FCST SDV (2)'!$D$2:$P$2001,MATCH('Data đx fcst 21.09.2020 (2)'!$B40,'FCST SDV (2)'!$C$2:$C$2001,0),MATCH('Data đx fcst 21.09.2020 (2)'!O$1,'FCST SDV (2)'!$D$1:$P$1,0))/'Data đx fcst 21.09.2020 (2)'!$C40,0)</f>
        <v>0</v>
      </c>
      <c r="P40" s="345">
        <f t="array" ref="P40">+IFERROR(INDEX('FCST SDV (2)'!$D$2:$P$2001,MATCH('Data đx fcst 21.09.2020 (2)'!$B40,'FCST SDV (2)'!$C$2:$C$2001,0),MATCH('Data đx fcst 21.09.2020 (2)'!P$1,'FCST SDV (2)'!$D$1:$P$1,0))/'Data đx fcst 21.09.2020 (2)'!$C40,0)</f>
        <v>0</v>
      </c>
      <c r="Q40" s="345">
        <f t="array" ref="Q40">+IFERROR(INDEX('FCST SDV (2)'!$D$2:$P$2001,MATCH('Data đx fcst 21.09.2020 (2)'!$B40,'FCST SDV (2)'!$C$2:$C$2001,0),MATCH('Data đx fcst 21.09.2020 (2)'!Q$1,'FCST SDV (2)'!$D$1:$P$1,0))/'Data đx fcst 21.09.2020 (2)'!$C40,0)</f>
        <v>0</v>
      </c>
      <c r="R40" s="345">
        <f t="array" ref="R40">+IFERROR(INDEX('FCST SDV (2)'!$D$2:$P$2001,MATCH('Data đx fcst 21.09.2020 (2)'!$B40,'FCST SDV (2)'!$C$2:$C$2001,0),MATCH('Data đx fcst 21.09.2020 (2)'!R$1,'FCST SDV (2)'!$D$1:$P$1,0))/'Data đx fcst 21.09.2020 (2)'!$C40,0)</f>
        <v>0</v>
      </c>
      <c r="S40" s="345"/>
      <c r="T40" s="335">
        <f t="shared" si="2"/>
        <v>0</v>
      </c>
    </row>
    <row r="41" spans="1:20" s="356" customFormat="1" ht="29.25" customHeight="1">
      <c r="A41" s="427"/>
      <c r="B41" s="207" t="s">
        <v>727</v>
      </c>
      <c r="C41" s="207">
        <v>200</v>
      </c>
      <c r="D41" s="430"/>
      <c r="E41" s="430"/>
      <c r="F41" s="430"/>
      <c r="G41" s="340">
        <f>+IFERROR(VLOOKUP(B41,'FCST SDV (2)'!$C$2:$S$2000,17,0),0)</f>
        <v>0</v>
      </c>
      <c r="H41" s="341">
        <f t="shared" si="1"/>
        <v>0</v>
      </c>
      <c r="I41" s="345">
        <f t="array" ref="I41">+IFERROR(INDEX('FCST SDV (2)'!$D$2:$P$2001,MATCH('Data đx fcst 21.09.2020 (2)'!$B41,'FCST SDV (2)'!$C$2:$C$2001,0),MATCH('Data đx fcst 21.09.2020 (2)'!I$1,'FCST SDV (2)'!$D$1:$P$1,0))/'Data đx fcst 21.09.2020 (2)'!$C41,0)</f>
        <v>0</v>
      </c>
      <c r="J41" s="345">
        <f t="array" ref="J41">+IFERROR(INDEX('FCST SDV (2)'!$D$2:$P$2001,MATCH('Data đx fcst 21.09.2020 (2)'!$B41,'FCST SDV (2)'!$C$2:$C$2001,0),MATCH('Data đx fcst 21.09.2020 (2)'!J$1,'FCST SDV (2)'!$D$1:$P$1,0))/'Data đx fcst 21.09.2020 (2)'!$C41,0)</f>
        <v>0</v>
      </c>
      <c r="K41" s="345">
        <f t="array" ref="K41">+IFERROR(INDEX('FCST SDV (2)'!$D$2:$P$2001,MATCH('Data đx fcst 21.09.2020 (2)'!$B41,'FCST SDV (2)'!$C$2:$C$2001,0),MATCH('Data đx fcst 21.09.2020 (2)'!K$1,'FCST SDV (2)'!$D$1:$P$1,0))/'Data đx fcst 21.09.2020 (2)'!$C41,0)</f>
        <v>0</v>
      </c>
      <c r="L41" s="345">
        <f t="array" ref="L41">+IFERROR(INDEX('FCST SDV (2)'!$D$2:$P$2001,MATCH('Data đx fcst 21.09.2020 (2)'!$B41,'FCST SDV (2)'!$C$2:$C$2001,0),MATCH('Data đx fcst 21.09.2020 (2)'!L$1,'FCST SDV (2)'!$D$1:$P$1,0))/'Data đx fcst 21.09.2020 (2)'!$C41,0)</f>
        <v>0</v>
      </c>
      <c r="M41" s="345">
        <f t="array" ref="M41">+IFERROR(INDEX('FCST SDV (2)'!$D$2:$P$2001,MATCH('Data đx fcst 21.09.2020 (2)'!$B41,'FCST SDV (2)'!$C$2:$C$2001,0),MATCH('Data đx fcst 21.09.2020 (2)'!M$1,'FCST SDV (2)'!$D$1:$P$1,0))/'Data đx fcst 21.09.2020 (2)'!$C41,0)</f>
        <v>0</v>
      </c>
      <c r="N41" s="345">
        <f t="array" ref="N41">+IFERROR(INDEX('FCST SDV (2)'!$D$2:$P$2001,MATCH('Data đx fcst 21.09.2020 (2)'!$B41,'FCST SDV (2)'!$C$2:$C$2001,0),MATCH('Data đx fcst 21.09.2020 (2)'!N$1,'FCST SDV (2)'!$D$1:$P$1,0))/'Data đx fcst 21.09.2020 (2)'!$C41,0)</f>
        <v>0</v>
      </c>
      <c r="O41" s="345">
        <f t="array" ref="O41">+IFERROR(INDEX('FCST SDV (2)'!$D$2:$P$2001,MATCH('Data đx fcst 21.09.2020 (2)'!$B41,'FCST SDV (2)'!$C$2:$C$2001,0),MATCH('Data đx fcst 21.09.2020 (2)'!O$1,'FCST SDV (2)'!$D$1:$P$1,0))/'Data đx fcst 21.09.2020 (2)'!$C41,0)</f>
        <v>0</v>
      </c>
      <c r="P41" s="345">
        <f t="array" ref="P41">+IFERROR(INDEX('FCST SDV (2)'!$D$2:$P$2001,MATCH('Data đx fcst 21.09.2020 (2)'!$B41,'FCST SDV (2)'!$C$2:$C$2001,0),MATCH('Data đx fcst 21.09.2020 (2)'!P$1,'FCST SDV (2)'!$D$1:$P$1,0))/'Data đx fcst 21.09.2020 (2)'!$C41,0)</f>
        <v>0</v>
      </c>
      <c r="Q41" s="345">
        <f t="array" ref="Q41">+IFERROR(INDEX('FCST SDV (2)'!$D$2:$P$2001,MATCH('Data đx fcst 21.09.2020 (2)'!$B41,'FCST SDV (2)'!$C$2:$C$2001,0),MATCH('Data đx fcst 21.09.2020 (2)'!Q$1,'FCST SDV (2)'!$D$1:$P$1,0))/'Data đx fcst 21.09.2020 (2)'!$C41,0)</f>
        <v>0</v>
      </c>
      <c r="R41" s="345">
        <f t="array" ref="R41">+IFERROR(INDEX('FCST SDV (2)'!$D$2:$P$2001,MATCH('Data đx fcst 21.09.2020 (2)'!$B41,'FCST SDV (2)'!$C$2:$C$2001,0),MATCH('Data đx fcst 21.09.2020 (2)'!R$1,'FCST SDV (2)'!$D$1:$P$1,0))/'Data đx fcst 21.09.2020 (2)'!$C41,0)</f>
        <v>0</v>
      </c>
      <c r="S41" s="345"/>
      <c r="T41" s="335">
        <f t="shared" si="2"/>
        <v>0</v>
      </c>
    </row>
    <row r="42" spans="1:20" s="356" customFormat="1" ht="29.25" customHeight="1">
      <c r="A42" s="427"/>
      <c r="B42" s="207" t="s">
        <v>463</v>
      </c>
      <c r="C42" s="207">
        <v>100</v>
      </c>
      <c r="D42" s="430"/>
      <c r="E42" s="430"/>
      <c r="F42" s="430"/>
      <c r="G42" s="340">
        <f>+IFERROR(VLOOKUP(B42,'FCST SDV (2)'!$C$2:$S$2000,17,0),0)</f>
        <v>121000</v>
      </c>
      <c r="H42" s="384">
        <f t="shared" si="1"/>
        <v>1210</v>
      </c>
      <c r="I42" s="342">
        <f t="array" ref="I42">+IFERROR(INDEX('FCST SDV (2)'!$D$2:$P$2001,MATCH('Data đx fcst 21.09.2020 (2)'!$B42,'FCST SDV (2)'!$C$2:$C$2001,0),MATCH('Data đx fcst 21.09.2020 (2)'!I$1,'FCST SDV (2)'!$D$1:$P$1,0))/'Data đx fcst 21.09.2020 (2)'!$C42,0)</f>
        <v>0</v>
      </c>
      <c r="J42" s="342">
        <f t="array" ref="J42">+IFERROR(INDEX('FCST SDV (2)'!$D$2:$P$2001,MATCH('Data đx fcst 21.09.2020 (2)'!$B42,'FCST SDV (2)'!$C$2:$C$2001,0),MATCH('Data đx fcst 21.09.2020 (2)'!J$1,'FCST SDV (2)'!$D$1:$P$1,0))/'Data đx fcst 21.09.2020 (2)'!$C42,0)</f>
        <v>0</v>
      </c>
      <c r="K42" s="342">
        <f t="array" ref="K42">+IFERROR(INDEX('FCST SDV (2)'!$D$2:$P$2001,MATCH('Data đx fcst 21.09.2020 (2)'!$B42,'FCST SDV (2)'!$C$2:$C$2001,0),MATCH('Data đx fcst 21.09.2020 (2)'!K$1,'FCST SDV (2)'!$D$1:$P$1,0))/'Data đx fcst 21.09.2020 (2)'!$C42,0)</f>
        <v>100</v>
      </c>
      <c r="L42" s="342">
        <f t="array" ref="L42">+IFERROR(INDEX('FCST SDV (2)'!$D$2:$P$2001,MATCH('Data đx fcst 21.09.2020 (2)'!$B42,'FCST SDV (2)'!$C$2:$C$2001,0),MATCH('Data đx fcst 21.09.2020 (2)'!L$1,'FCST SDV (2)'!$D$1:$P$1,0))/'Data đx fcst 21.09.2020 (2)'!$C42,0)</f>
        <v>100</v>
      </c>
      <c r="M42" s="342">
        <f t="array" ref="M42">+IFERROR(INDEX('FCST SDV (2)'!$D$2:$P$2001,MATCH('Data đx fcst 21.09.2020 (2)'!$B42,'FCST SDV (2)'!$C$2:$C$2001,0),MATCH('Data đx fcst 21.09.2020 (2)'!M$1,'FCST SDV (2)'!$D$1:$P$1,0))/'Data đx fcst 21.09.2020 (2)'!$C42,0)</f>
        <v>100</v>
      </c>
      <c r="N42" s="342">
        <f t="array" ref="N42">+IFERROR(INDEX('FCST SDV (2)'!$D$2:$P$2001,MATCH('Data đx fcst 21.09.2020 (2)'!$B42,'FCST SDV (2)'!$C$2:$C$2001,0),MATCH('Data đx fcst 21.09.2020 (2)'!N$1,'FCST SDV (2)'!$D$1:$P$1,0))/'Data đx fcst 21.09.2020 (2)'!$C42,0)</f>
        <v>100</v>
      </c>
      <c r="O42" s="342">
        <f t="array" ref="O42">+IFERROR(INDEX('FCST SDV (2)'!$D$2:$P$2001,MATCH('Data đx fcst 21.09.2020 (2)'!$B42,'FCST SDV (2)'!$C$2:$C$2001,0),MATCH('Data đx fcst 21.09.2020 (2)'!O$1,'FCST SDV (2)'!$D$1:$P$1,0))/'Data đx fcst 21.09.2020 (2)'!$C42,0)</f>
        <v>0</v>
      </c>
      <c r="P42" s="342">
        <f t="array" ref="P42">+IFERROR(INDEX('FCST SDV (2)'!$D$2:$P$2001,MATCH('Data đx fcst 21.09.2020 (2)'!$B42,'FCST SDV (2)'!$C$2:$C$2001,0),MATCH('Data đx fcst 21.09.2020 (2)'!P$1,'FCST SDV (2)'!$D$1:$P$1,0))/'Data đx fcst 21.09.2020 (2)'!$C42,0)</f>
        <v>400</v>
      </c>
      <c r="Q42" s="342">
        <f t="array" ref="Q42">+IFERROR(INDEX('FCST SDV (2)'!$D$2:$P$2001,MATCH('Data đx fcst 21.09.2020 (2)'!$B42,'FCST SDV (2)'!$C$2:$C$2001,0),MATCH('Data đx fcst 21.09.2020 (2)'!Q$1,'FCST SDV (2)'!$D$1:$P$1,0))/'Data đx fcst 21.09.2020 (2)'!$C42,0)</f>
        <v>310</v>
      </c>
      <c r="R42" s="342">
        <f t="array" ref="R42">+IFERROR(INDEX('FCST SDV (2)'!$D$2:$P$2001,MATCH('Data đx fcst 21.09.2020 (2)'!$B42,'FCST SDV (2)'!$C$2:$C$2001,0),MATCH('Data đx fcst 21.09.2020 (2)'!R$1,'FCST SDV (2)'!$D$1:$P$1,0))/'Data đx fcst 21.09.2020 (2)'!$C42,0)</f>
        <v>50</v>
      </c>
      <c r="S42" s="342">
        <f t="array" ref="S42">+IFERROR(INDEX('FCST SDV (2)'!$D$2:$P$2001,MATCH('Data đx fcst 21.09.2020 (2)'!$B42,'FCST SDV (2)'!$C$2:$C$2001,0),MATCH('Data đx fcst 21.09.2020 (2)'!S$1,'FCST SDV (2)'!$D$1:$P$1,0))/'Data đx fcst 21.09.2020 (2)'!$C42,0)</f>
        <v>50</v>
      </c>
      <c r="T42" s="335">
        <f t="shared" si="2"/>
        <v>1210</v>
      </c>
    </row>
    <row r="43" spans="1:20" s="356" customFormat="1" ht="29.25" customHeight="1">
      <c r="A43" s="427"/>
      <c r="B43" s="207" t="s">
        <v>464</v>
      </c>
      <c r="C43" s="207">
        <v>100</v>
      </c>
      <c r="D43" s="430"/>
      <c r="E43" s="430"/>
      <c r="F43" s="430"/>
      <c r="G43" s="340">
        <f>+IFERROR(VLOOKUP(B43,'FCST SDV (2)'!$C$2:$S$2000,17,0),0)</f>
        <v>121000</v>
      </c>
      <c r="H43" s="384">
        <f t="shared" si="1"/>
        <v>1210</v>
      </c>
      <c r="I43" s="342">
        <f t="array" ref="I43">+IFERROR(INDEX('FCST SDV (2)'!$D$2:$P$2001,MATCH('Data đx fcst 21.09.2020 (2)'!$B43,'FCST SDV (2)'!$C$2:$C$2001,0),MATCH('Data đx fcst 21.09.2020 (2)'!I$1,'FCST SDV (2)'!$D$1:$P$1,0))/'Data đx fcst 21.09.2020 (2)'!$C43,0)</f>
        <v>0</v>
      </c>
      <c r="J43" s="342">
        <f t="array" ref="J43">+IFERROR(INDEX('FCST SDV (2)'!$D$2:$P$2001,MATCH('Data đx fcst 21.09.2020 (2)'!$B43,'FCST SDV (2)'!$C$2:$C$2001,0),MATCH('Data đx fcst 21.09.2020 (2)'!J$1,'FCST SDV (2)'!$D$1:$P$1,0))/'Data đx fcst 21.09.2020 (2)'!$C43,0)</f>
        <v>0</v>
      </c>
      <c r="K43" s="342">
        <f t="array" ref="K43">+IFERROR(INDEX('FCST SDV (2)'!$D$2:$P$2001,MATCH('Data đx fcst 21.09.2020 (2)'!$B43,'FCST SDV (2)'!$C$2:$C$2001,0),MATCH('Data đx fcst 21.09.2020 (2)'!K$1,'FCST SDV (2)'!$D$1:$P$1,0))/'Data đx fcst 21.09.2020 (2)'!$C43,0)</f>
        <v>100</v>
      </c>
      <c r="L43" s="342">
        <f t="array" ref="L43">+IFERROR(INDEX('FCST SDV (2)'!$D$2:$P$2001,MATCH('Data đx fcst 21.09.2020 (2)'!$B43,'FCST SDV (2)'!$C$2:$C$2001,0),MATCH('Data đx fcst 21.09.2020 (2)'!L$1,'FCST SDV (2)'!$D$1:$P$1,0))/'Data đx fcst 21.09.2020 (2)'!$C43,0)</f>
        <v>100</v>
      </c>
      <c r="M43" s="342">
        <f t="array" ref="M43">+IFERROR(INDEX('FCST SDV (2)'!$D$2:$P$2001,MATCH('Data đx fcst 21.09.2020 (2)'!$B43,'FCST SDV (2)'!$C$2:$C$2001,0),MATCH('Data đx fcst 21.09.2020 (2)'!M$1,'FCST SDV (2)'!$D$1:$P$1,0))/'Data đx fcst 21.09.2020 (2)'!$C43,0)</f>
        <v>100</v>
      </c>
      <c r="N43" s="342">
        <f t="array" ref="N43">+IFERROR(INDEX('FCST SDV (2)'!$D$2:$P$2001,MATCH('Data đx fcst 21.09.2020 (2)'!$B43,'FCST SDV (2)'!$C$2:$C$2001,0),MATCH('Data đx fcst 21.09.2020 (2)'!N$1,'FCST SDV (2)'!$D$1:$P$1,0))/'Data đx fcst 21.09.2020 (2)'!$C43,0)</f>
        <v>100</v>
      </c>
      <c r="O43" s="342">
        <f t="array" ref="O43">+IFERROR(INDEX('FCST SDV (2)'!$D$2:$P$2001,MATCH('Data đx fcst 21.09.2020 (2)'!$B43,'FCST SDV (2)'!$C$2:$C$2001,0),MATCH('Data đx fcst 21.09.2020 (2)'!O$1,'FCST SDV (2)'!$D$1:$P$1,0))/'Data đx fcst 21.09.2020 (2)'!$C43,0)</f>
        <v>0</v>
      </c>
      <c r="P43" s="342">
        <f t="array" ref="P43">+IFERROR(INDEX('FCST SDV (2)'!$D$2:$P$2001,MATCH('Data đx fcst 21.09.2020 (2)'!$B43,'FCST SDV (2)'!$C$2:$C$2001,0),MATCH('Data đx fcst 21.09.2020 (2)'!P$1,'FCST SDV (2)'!$D$1:$P$1,0))/'Data đx fcst 21.09.2020 (2)'!$C43,0)</f>
        <v>400</v>
      </c>
      <c r="Q43" s="342">
        <f t="array" ref="Q43">+IFERROR(INDEX('FCST SDV (2)'!$D$2:$P$2001,MATCH('Data đx fcst 21.09.2020 (2)'!$B43,'FCST SDV (2)'!$C$2:$C$2001,0),MATCH('Data đx fcst 21.09.2020 (2)'!Q$1,'FCST SDV (2)'!$D$1:$P$1,0))/'Data đx fcst 21.09.2020 (2)'!$C43,0)</f>
        <v>310</v>
      </c>
      <c r="R43" s="342">
        <f t="array" ref="R43">+IFERROR(INDEX('FCST SDV (2)'!$D$2:$P$2001,MATCH('Data đx fcst 21.09.2020 (2)'!$B43,'FCST SDV (2)'!$C$2:$C$2001,0),MATCH('Data đx fcst 21.09.2020 (2)'!R$1,'FCST SDV (2)'!$D$1:$P$1,0))/'Data đx fcst 21.09.2020 (2)'!$C43,0)</f>
        <v>50</v>
      </c>
      <c r="S43" s="342">
        <f t="array" ref="S43">+IFERROR(INDEX('FCST SDV (2)'!$D$2:$P$2001,MATCH('Data đx fcst 21.09.2020 (2)'!$B43,'FCST SDV (2)'!$C$2:$C$2001,0),MATCH('Data đx fcst 21.09.2020 (2)'!S$1,'FCST SDV (2)'!$D$1:$P$1,0))/'Data đx fcst 21.09.2020 (2)'!$C43,0)</f>
        <v>50</v>
      </c>
      <c r="T43" s="335">
        <f t="shared" si="2"/>
        <v>1210</v>
      </c>
    </row>
    <row r="44" spans="1:20" s="356" customFormat="1" ht="29.25" customHeight="1">
      <c r="A44" s="427"/>
      <c r="B44" s="207" t="s">
        <v>402</v>
      </c>
      <c r="C44" s="207">
        <v>1000</v>
      </c>
      <c r="D44" s="430"/>
      <c r="E44" s="430"/>
      <c r="F44" s="430"/>
      <c r="G44" s="340">
        <f>+IFERROR(VLOOKUP(B44,'FCST SDV (2)'!$C$2:$S$2000,17,0),0)</f>
        <v>0</v>
      </c>
      <c r="H44" s="341">
        <f t="shared" si="1"/>
        <v>0</v>
      </c>
      <c r="I44" s="345">
        <f t="array" ref="I44">+IFERROR(INDEX('FCST SDV (2)'!$D$2:$P$2001,MATCH('Data đx fcst 21.09.2020 (2)'!$B44,'FCST SDV (2)'!$C$2:$C$2001,0),MATCH('Data đx fcst 21.09.2020 (2)'!I$1,'FCST SDV (2)'!$D$1:$P$1,0))/'Data đx fcst 21.09.2020 (2)'!$C44,0)</f>
        <v>0</v>
      </c>
      <c r="J44" s="345">
        <f t="array" ref="J44">+IFERROR(INDEX('FCST SDV (2)'!$D$2:$P$2001,MATCH('Data đx fcst 21.09.2020 (2)'!$B44,'FCST SDV (2)'!$C$2:$C$2001,0),MATCH('Data đx fcst 21.09.2020 (2)'!J$1,'FCST SDV (2)'!$D$1:$P$1,0))/'Data đx fcst 21.09.2020 (2)'!$C44,0)</f>
        <v>0</v>
      </c>
      <c r="K44" s="345">
        <f t="array" ref="K44">+IFERROR(INDEX('FCST SDV (2)'!$D$2:$P$2001,MATCH('Data đx fcst 21.09.2020 (2)'!$B44,'FCST SDV (2)'!$C$2:$C$2001,0),MATCH('Data đx fcst 21.09.2020 (2)'!K$1,'FCST SDV (2)'!$D$1:$P$1,0))/'Data đx fcst 21.09.2020 (2)'!$C44,0)</f>
        <v>0</v>
      </c>
      <c r="L44" s="345">
        <f t="array" ref="L44">+IFERROR(INDEX('FCST SDV (2)'!$D$2:$P$2001,MATCH('Data đx fcst 21.09.2020 (2)'!$B44,'FCST SDV (2)'!$C$2:$C$2001,0),MATCH('Data đx fcst 21.09.2020 (2)'!L$1,'FCST SDV (2)'!$D$1:$P$1,0))/'Data đx fcst 21.09.2020 (2)'!$C44,0)</f>
        <v>0</v>
      </c>
      <c r="M44" s="345">
        <f t="array" ref="M44">+IFERROR(INDEX('FCST SDV (2)'!$D$2:$P$2001,MATCH('Data đx fcst 21.09.2020 (2)'!$B44,'FCST SDV (2)'!$C$2:$C$2001,0),MATCH('Data đx fcst 21.09.2020 (2)'!M$1,'FCST SDV (2)'!$D$1:$P$1,0))/'Data đx fcst 21.09.2020 (2)'!$C44,0)</f>
        <v>0</v>
      </c>
      <c r="N44" s="345">
        <f t="array" ref="N44">+IFERROR(INDEX('FCST SDV (2)'!$D$2:$P$2001,MATCH('Data đx fcst 21.09.2020 (2)'!$B44,'FCST SDV (2)'!$C$2:$C$2001,0),MATCH('Data đx fcst 21.09.2020 (2)'!N$1,'FCST SDV (2)'!$D$1:$P$1,0))/'Data đx fcst 21.09.2020 (2)'!$C44,0)</f>
        <v>0</v>
      </c>
      <c r="O44" s="345">
        <f t="array" ref="O44">+IFERROR(INDEX('FCST SDV (2)'!$D$2:$P$2001,MATCH('Data đx fcst 21.09.2020 (2)'!$B44,'FCST SDV (2)'!$C$2:$C$2001,0),MATCH('Data đx fcst 21.09.2020 (2)'!O$1,'FCST SDV (2)'!$D$1:$P$1,0))/'Data đx fcst 21.09.2020 (2)'!$C44,0)</f>
        <v>0</v>
      </c>
      <c r="P44" s="345">
        <f t="array" ref="P44">+IFERROR(INDEX('FCST SDV (2)'!$D$2:$P$2001,MATCH('Data đx fcst 21.09.2020 (2)'!$B44,'FCST SDV (2)'!$C$2:$C$2001,0),MATCH('Data đx fcst 21.09.2020 (2)'!P$1,'FCST SDV (2)'!$D$1:$P$1,0))/'Data đx fcst 21.09.2020 (2)'!$C44,0)</f>
        <v>0</v>
      </c>
      <c r="Q44" s="345">
        <f t="array" ref="Q44">+IFERROR(INDEX('FCST SDV (2)'!$D$2:$P$2001,MATCH('Data đx fcst 21.09.2020 (2)'!$B44,'FCST SDV (2)'!$C$2:$C$2001,0),MATCH('Data đx fcst 21.09.2020 (2)'!Q$1,'FCST SDV (2)'!$D$1:$P$1,0))/'Data đx fcst 21.09.2020 (2)'!$C44,0)</f>
        <v>0</v>
      </c>
      <c r="R44" s="345">
        <f t="array" ref="R44">+IFERROR(INDEX('FCST SDV (2)'!$D$2:$P$2001,MATCH('Data đx fcst 21.09.2020 (2)'!$B44,'FCST SDV (2)'!$C$2:$C$2001,0),MATCH('Data đx fcst 21.09.2020 (2)'!R$1,'FCST SDV (2)'!$D$1:$P$1,0))/'Data đx fcst 21.09.2020 (2)'!$C44,0)</f>
        <v>0</v>
      </c>
      <c r="S44" s="345"/>
      <c r="T44" s="335">
        <f t="shared" si="2"/>
        <v>0</v>
      </c>
    </row>
    <row r="45" spans="1:20" s="356" customFormat="1" ht="29.25" customHeight="1">
      <c r="A45" s="427"/>
      <c r="B45" s="207" t="s">
        <v>143</v>
      </c>
      <c r="C45" s="207">
        <v>1500</v>
      </c>
      <c r="D45" s="430"/>
      <c r="E45" s="430"/>
      <c r="F45" s="430"/>
      <c r="G45" s="340">
        <f>+IFERROR(VLOOKUP(B45,'FCST SDV (2)'!$C$2:$S$2000,17,0),0)</f>
        <v>0</v>
      </c>
      <c r="H45" s="341">
        <f t="shared" si="1"/>
        <v>0</v>
      </c>
      <c r="I45" s="345">
        <f t="array" ref="I45">+IFERROR(INDEX('FCST SDV (2)'!$D$2:$P$2001,MATCH('Data đx fcst 21.09.2020 (2)'!$B45,'FCST SDV (2)'!$C$2:$C$2001,0),MATCH('Data đx fcst 21.09.2020 (2)'!I$1,'FCST SDV (2)'!$D$1:$P$1,0))/'Data đx fcst 21.09.2020 (2)'!$C45,0)</f>
        <v>0</v>
      </c>
      <c r="J45" s="345">
        <f t="array" ref="J45">+IFERROR(INDEX('FCST SDV (2)'!$D$2:$P$2001,MATCH('Data đx fcst 21.09.2020 (2)'!$B45,'FCST SDV (2)'!$C$2:$C$2001,0),MATCH('Data đx fcst 21.09.2020 (2)'!J$1,'FCST SDV (2)'!$D$1:$P$1,0))/'Data đx fcst 21.09.2020 (2)'!$C45,0)</f>
        <v>0</v>
      </c>
      <c r="K45" s="345">
        <f t="array" ref="K45">+IFERROR(INDEX('FCST SDV (2)'!$D$2:$P$2001,MATCH('Data đx fcst 21.09.2020 (2)'!$B45,'FCST SDV (2)'!$C$2:$C$2001,0),MATCH('Data đx fcst 21.09.2020 (2)'!K$1,'FCST SDV (2)'!$D$1:$P$1,0))/'Data đx fcst 21.09.2020 (2)'!$C45,0)</f>
        <v>0</v>
      </c>
      <c r="L45" s="345">
        <f t="array" ref="L45">+IFERROR(INDEX('FCST SDV (2)'!$D$2:$P$2001,MATCH('Data đx fcst 21.09.2020 (2)'!$B45,'FCST SDV (2)'!$C$2:$C$2001,0),MATCH('Data đx fcst 21.09.2020 (2)'!L$1,'FCST SDV (2)'!$D$1:$P$1,0))/'Data đx fcst 21.09.2020 (2)'!$C45,0)</f>
        <v>0</v>
      </c>
      <c r="M45" s="345">
        <f t="array" ref="M45">+IFERROR(INDEX('FCST SDV (2)'!$D$2:$P$2001,MATCH('Data đx fcst 21.09.2020 (2)'!$B45,'FCST SDV (2)'!$C$2:$C$2001,0),MATCH('Data đx fcst 21.09.2020 (2)'!M$1,'FCST SDV (2)'!$D$1:$P$1,0))/'Data đx fcst 21.09.2020 (2)'!$C45,0)</f>
        <v>0</v>
      </c>
      <c r="N45" s="345">
        <f t="array" ref="N45">+IFERROR(INDEX('FCST SDV (2)'!$D$2:$P$2001,MATCH('Data đx fcst 21.09.2020 (2)'!$B45,'FCST SDV (2)'!$C$2:$C$2001,0),MATCH('Data đx fcst 21.09.2020 (2)'!N$1,'FCST SDV (2)'!$D$1:$P$1,0))/'Data đx fcst 21.09.2020 (2)'!$C45,0)</f>
        <v>0</v>
      </c>
      <c r="O45" s="345">
        <f t="array" ref="O45">+IFERROR(INDEX('FCST SDV (2)'!$D$2:$P$2001,MATCH('Data đx fcst 21.09.2020 (2)'!$B45,'FCST SDV (2)'!$C$2:$C$2001,0),MATCH('Data đx fcst 21.09.2020 (2)'!O$1,'FCST SDV (2)'!$D$1:$P$1,0))/'Data đx fcst 21.09.2020 (2)'!$C45,0)</f>
        <v>0</v>
      </c>
      <c r="P45" s="345">
        <f t="array" ref="P45">+IFERROR(INDEX('FCST SDV (2)'!$D$2:$P$2001,MATCH('Data đx fcst 21.09.2020 (2)'!$B45,'FCST SDV (2)'!$C$2:$C$2001,0),MATCH('Data đx fcst 21.09.2020 (2)'!P$1,'FCST SDV (2)'!$D$1:$P$1,0))/'Data đx fcst 21.09.2020 (2)'!$C45,0)</f>
        <v>0</v>
      </c>
      <c r="Q45" s="345">
        <f t="array" ref="Q45">+IFERROR(INDEX('FCST SDV (2)'!$D$2:$P$2001,MATCH('Data đx fcst 21.09.2020 (2)'!$B45,'FCST SDV (2)'!$C$2:$C$2001,0),MATCH('Data đx fcst 21.09.2020 (2)'!Q$1,'FCST SDV (2)'!$D$1:$P$1,0))/'Data đx fcst 21.09.2020 (2)'!$C45,0)</f>
        <v>0</v>
      </c>
      <c r="R45" s="345">
        <f t="array" ref="R45">+IFERROR(INDEX('FCST SDV (2)'!$D$2:$P$2001,MATCH('Data đx fcst 21.09.2020 (2)'!$B45,'FCST SDV (2)'!$C$2:$C$2001,0),MATCH('Data đx fcst 21.09.2020 (2)'!R$1,'FCST SDV (2)'!$D$1:$P$1,0))/'Data đx fcst 21.09.2020 (2)'!$C45,0)</f>
        <v>0</v>
      </c>
      <c r="S45" s="345"/>
      <c r="T45" s="335">
        <f t="shared" si="2"/>
        <v>0</v>
      </c>
    </row>
    <row r="46" spans="1:20" s="356" customFormat="1" ht="29.25" customHeight="1">
      <c r="A46" s="427"/>
      <c r="B46" s="207" t="s">
        <v>142</v>
      </c>
      <c r="C46" s="207">
        <v>1500</v>
      </c>
      <c r="D46" s="430"/>
      <c r="E46" s="430"/>
      <c r="F46" s="430"/>
      <c r="G46" s="340">
        <f>+IFERROR(VLOOKUP(B46,'FCST SDV (2)'!$C$2:$S$2000,17,0),0)</f>
        <v>0</v>
      </c>
      <c r="H46" s="341">
        <f t="shared" si="1"/>
        <v>0</v>
      </c>
      <c r="I46" s="345">
        <f t="array" ref="I46">+IFERROR(INDEX('FCST SDV (2)'!$D$2:$P$2001,MATCH('Data đx fcst 21.09.2020 (2)'!$B46,'FCST SDV (2)'!$C$2:$C$2001,0),MATCH('Data đx fcst 21.09.2020 (2)'!I$1,'FCST SDV (2)'!$D$1:$P$1,0))/'Data đx fcst 21.09.2020 (2)'!$C46,0)</f>
        <v>0</v>
      </c>
      <c r="J46" s="345">
        <f t="array" ref="J46">+IFERROR(INDEX('FCST SDV (2)'!$D$2:$P$2001,MATCH('Data đx fcst 21.09.2020 (2)'!$B46,'FCST SDV (2)'!$C$2:$C$2001,0),MATCH('Data đx fcst 21.09.2020 (2)'!J$1,'FCST SDV (2)'!$D$1:$P$1,0))/'Data đx fcst 21.09.2020 (2)'!$C46,0)</f>
        <v>0</v>
      </c>
      <c r="K46" s="345">
        <f t="array" ref="K46">+IFERROR(INDEX('FCST SDV (2)'!$D$2:$P$2001,MATCH('Data đx fcst 21.09.2020 (2)'!$B46,'FCST SDV (2)'!$C$2:$C$2001,0),MATCH('Data đx fcst 21.09.2020 (2)'!K$1,'FCST SDV (2)'!$D$1:$P$1,0))/'Data đx fcst 21.09.2020 (2)'!$C46,0)</f>
        <v>0</v>
      </c>
      <c r="L46" s="345">
        <f t="array" ref="L46">+IFERROR(INDEX('FCST SDV (2)'!$D$2:$P$2001,MATCH('Data đx fcst 21.09.2020 (2)'!$B46,'FCST SDV (2)'!$C$2:$C$2001,0),MATCH('Data đx fcst 21.09.2020 (2)'!L$1,'FCST SDV (2)'!$D$1:$P$1,0))/'Data đx fcst 21.09.2020 (2)'!$C46,0)</f>
        <v>0</v>
      </c>
      <c r="M46" s="345">
        <f t="array" ref="M46">+IFERROR(INDEX('FCST SDV (2)'!$D$2:$P$2001,MATCH('Data đx fcst 21.09.2020 (2)'!$B46,'FCST SDV (2)'!$C$2:$C$2001,0),MATCH('Data đx fcst 21.09.2020 (2)'!M$1,'FCST SDV (2)'!$D$1:$P$1,0))/'Data đx fcst 21.09.2020 (2)'!$C46,0)</f>
        <v>0</v>
      </c>
      <c r="N46" s="345">
        <f t="array" ref="N46">+IFERROR(INDEX('FCST SDV (2)'!$D$2:$P$2001,MATCH('Data đx fcst 21.09.2020 (2)'!$B46,'FCST SDV (2)'!$C$2:$C$2001,0),MATCH('Data đx fcst 21.09.2020 (2)'!N$1,'FCST SDV (2)'!$D$1:$P$1,0))/'Data đx fcst 21.09.2020 (2)'!$C46,0)</f>
        <v>0</v>
      </c>
      <c r="O46" s="345">
        <f t="array" ref="O46">+IFERROR(INDEX('FCST SDV (2)'!$D$2:$P$2001,MATCH('Data đx fcst 21.09.2020 (2)'!$B46,'FCST SDV (2)'!$C$2:$C$2001,0),MATCH('Data đx fcst 21.09.2020 (2)'!O$1,'FCST SDV (2)'!$D$1:$P$1,0))/'Data đx fcst 21.09.2020 (2)'!$C46,0)</f>
        <v>0</v>
      </c>
      <c r="P46" s="345">
        <f t="array" ref="P46">+IFERROR(INDEX('FCST SDV (2)'!$D$2:$P$2001,MATCH('Data đx fcst 21.09.2020 (2)'!$B46,'FCST SDV (2)'!$C$2:$C$2001,0),MATCH('Data đx fcst 21.09.2020 (2)'!P$1,'FCST SDV (2)'!$D$1:$P$1,0))/'Data đx fcst 21.09.2020 (2)'!$C46,0)</f>
        <v>0</v>
      </c>
      <c r="Q46" s="345">
        <f t="array" ref="Q46">+IFERROR(INDEX('FCST SDV (2)'!$D$2:$P$2001,MATCH('Data đx fcst 21.09.2020 (2)'!$B46,'FCST SDV (2)'!$C$2:$C$2001,0),MATCH('Data đx fcst 21.09.2020 (2)'!Q$1,'FCST SDV (2)'!$D$1:$P$1,0))/'Data đx fcst 21.09.2020 (2)'!$C46,0)</f>
        <v>0</v>
      </c>
      <c r="R46" s="345">
        <f t="array" ref="R46">+IFERROR(INDEX('FCST SDV (2)'!$D$2:$P$2001,MATCH('Data đx fcst 21.09.2020 (2)'!$B46,'FCST SDV (2)'!$C$2:$C$2001,0),MATCH('Data đx fcst 21.09.2020 (2)'!R$1,'FCST SDV (2)'!$D$1:$P$1,0))/'Data đx fcst 21.09.2020 (2)'!$C46,0)</f>
        <v>0</v>
      </c>
      <c r="S46" s="345"/>
      <c r="T46" s="335">
        <f t="shared" si="2"/>
        <v>0</v>
      </c>
    </row>
    <row r="47" spans="1:20" s="356" customFormat="1" ht="29.25" customHeight="1">
      <c r="A47" s="427"/>
      <c r="B47" s="207" t="s">
        <v>728</v>
      </c>
      <c r="C47" s="207">
        <v>500</v>
      </c>
      <c r="D47" s="430"/>
      <c r="E47" s="430"/>
      <c r="F47" s="430"/>
      <c r="G47" s="340">
        <f>+IFERROR(VLOOKUP(B47,'FCST SDV (2)'!$C$2:$S$2000,17,0),0)</f>
        <v>0</v>
      </c>
      <c r="H47" s="341">
        <f t="shared" si="1"/>
        <v>0</v>
      </c>
      <c r="I47" s="345">
        <f t="array" ref="I47">+IFERROR(INDEX('FCST SDV (2)'!$D$2:$P$2001,MATCH('Data đx fcst 21.09.2020 (2)'!$B47,'FCST SDV (2)'!$C$2:$C$2001,0),MATCH('Data đx fcst 21.09.2020 (2)'!I$1,'FCST SDV (2)'!$D$1:$P$1,0))/'Data đx fcst 21.09.2020 (2)'!$C47,0)</f>
        <v>0</v>
      </c>
      <c r="J47" s="345">
        <f t="array" ref="J47">+IFERROR(INDEX('FCST SDV (2)'!$D$2:$P$2001,MATCH('Data đx fcst 21.09.2020 (2)'!$B47,'FCST SDV (2)'!$C$2:$C$2001,0),MATCH('Data đx fcst 21.09.2020 (2)'!J$1,'FCST SDV (2)'!$D$1:$P$1,0))/'Data đx fcst 21.09.2020 (2)'!$C47,0)</f>
        <v>0</v>
      </c>
      <c r="K47" s="345">
        <f t="array" ref="K47">+IFERROR(INDEX('FCST SDV (2)'!$D$2:$P$2001,MATCH('Data đx fcst 21.09.2020 (2)'!$B47,'FCST SDV (2)'!$C$2:$C$2001,0),MATCH('Data đx fcst 21.09.2020 (2)'!K$1,'FCST SDV (2)'!$D$1:$P$1,0))/'Data đx fcst 21.09.2020 (2)'!$C47,0)</f>
        <v>0</v>
      </c>
      <c r="L47" s="345">
        <f t="array" ref="L47">+IFERROR(INDEX('FCST SDV (2)'!$D$2:$P$2001,MATCH('Data đx fcst 21.09.2020 (2)'!$B47,'FCST SDV (2)'!$C$2:$C$2001,0),MATCH('Data đx fcst 21.09.2020 (2)'!L$1,'FCST SDV (2)'!$D$1:$P$1,0))/'Data đx fcst 21.09.2020 (2)'!$C47,0)</f>
        <v>0</v>
      </c>
      <c r="M47" s="345">
        <f t="array" ref="M47">+IFERROR(INDEX('FCST SDV (2)'!$D$2:$P$2001,MATCH('Data đx fcst 21.09.2020 (2)'!$B47,'FCST SDV (2)'!$C$2:$C$2001,0),MATCH('Data đx fcst 21.09.2020 (2)'!M$1,'FCST SDV (2)'!$D$1:$P$1,0))/'Data đx fcst 21.09.2020 (2)'!$C47,0)</f>
        <v>0</v>
      </c>
      <c r="N47" s="345">
        <f t="array" ref="N47">+IFERROR(INDEX('FCST SDV (2)'!$D$2:$P$2001,MATCH('Data đx fcst 21.09.2020 (2)'!$B47,'FCST SDV (2)'!$C$2:$C$2001,0),MATCH('Data đx fcst 21.09.2020 (2)'!N$1,'FCST SDV (2)'!$D$1:$P$1,0))/'Data đx fcst 21.09.2020 (2)'!$C47,0)</f>
        <v>0</v>
      </c>
      <c r="O47" s="345">
        <f t="array" ref="O47">+IFERROR(INDEX('FCST SDV (2)'!$D$2:$P$2001,MATCH('Data đx fcst 21.09.2020 (2)'!$B47,'FCST SDV (2)'!$C$2:$C$2001,0),MATCH('Data đx fcst 21.09.2020 (2)'!O$1,'FCST SDV (2)'!$D$1:$P$1,0))/'Data đx fcst 21.09.2020 (2)'!$C47,0)</f>
        <v>0</v>
      </c>
      <c r="P47" s="345">
        <f t="array" ref="P47">+IFERROR(INDEX('FCST SDV (2)'!$D$2:$P$2001,MATCH('Data đx fcst 21.09.2020 (2)'!$B47,'FCST SDV (2)'!$C$2:$C$2001,0),MATCH('Data đx fcst 21.09.2020 (2)'!P$1,'FCST SDV (2)'!$D$1:$P$1,0))/'Data đx fcst 21.09.2020 (2)'!$C47,0)</f>
        <v>0</v>
      </c>
      <c r="Q47" s="345">
        <f t="array" ref="Q47">+IFERROR(INDEX('FCST SDV (2)'!$D$2:$P$2001,MATCH('Data đx fcst 21.09.2020 (2)'!$B47,'FCST SDV (2)'!$C$2:$C$2001,0),MATCH('Data đx fcst 21.09.2020 (2)'!Q$1,'FCST SDV (2)'!$D$1:$P$1,0))/'Data đx fcst 21.09.2020 (2)'!$C47,0)</f>
        <v>0</v>
      </c>
      <c r="R47" s="345">
        <f t="array" ref="R47">+IFERROR(INDEX('FCST SDV (2)'!$D$2:$P$2001,MATCH('Data đx fcst 21.09.2020 (2)'!$B47,'FCST SDV (2)'!$C$2:$C$2001,0),MATCH('Data đx fcst 21.09.2020 (2)'!R$1,'FCST SDV (2)'!$D$1:$P$1,0))/'Data đx fcst 21.09.2020 (2)'!$C47,0)</f>
        <v>0</v>
      </c>
      <c r="S47" s="345"/>
      <c r="T47" s="335">
        <f t="shared" si="2"/>
        <v>0</v>
      </c>
    </row>
    <row r="48" spans="1:20" s="356" customFormat="1" ht="29.25" customHeight="1">
      <c r="A48" s="427"/>
      <c r="B48" s="207" t="s">
        <v>333</v>
      </c>
      <c r="C48" s="207">
        <v>1000</v>
      </c>
      <c r="D48" s="430"/>
      <c r="E48" s="430"/>
      <c r="F48" s="430"/>
      <c r="G48" s="340">
        <f>+IFERROR(VLOOKUP(B48,'FCST SDV (2)'!$C$2:$S$2000,17,0),0)</f>
        <v>0</v>
      </c>
      <c r="H48" s="341">
        <f t="shared" si="1"/>
        <v>0</v>
      </c>
      <c r="I48" s="345">
        <f t="array" ref="I48">+IFERROR(INDEX('FCST SDV (2)'!$D$2:$P$2001,MATCH('Data đx fcst 21.09.2020 (2)'!$B48,'FCST SDV (2)'!$C$2:$C$2001,0),MATCH('Data đx fcst 21.09.2020 (2)'!I$1,'FCST SDV (2)'!$D$1:$P$1,0))/'Data đx fcst 21.09.2020 (2)'!$C48,0)</f>
        <v>0</v>
      </c>
      <c r="J48" s="345">
        <f t="array" ref="J48">+IFERROR(INDEX('FCST SDV (2)'!$D$2:$P$2001,MATCH('Data đx fcst 21.09.2020 (2)'!$B48,'FCST SDV (2)'!$C$2:$C$2001,0),MATCH('Data đx fcst 21.09.2020 (2)'!J$1,'FCST SDV (2)'!$D$1:$P$1,0))/'Data đx fcst 21.09.2020 (2)'!$C48,0)</f>
        <v>0</v>
      </c>
      <c r="K48" s="345">
        <f t="array" ref="K48">+IFERROR(INDEX('FCST SDV (2)'!$D$2:$P$2001,MATCH('Data đx fcst 21.09.2020 (2)'!$B48,'FCST SDV (2)'!$C$2:$C$2001,0),MATCH('Data đx fcst 21.09.2020 (2)'!K$1,'FCST SDV (2)'!$D$1:$P$1,0))/'Data đx fcst 21.09.2020 (2)'!$C48,0)</f>
        <v>0</v>
      </c>
      <c r="L48" s="345">
        <f t="array" ref="L48">+IFERROR(INDEX('FCST SDV (2)'!$D$2:$P$2001,MATCH('Data đx fcst 21.09.2020 (2)'!$B48,'FCST SDV (2)'!$C$2:$C$2001,0),MATCH('Data đx fcst 21.09.2020 (2)'!L$1,'FCST SDV (2)'!$D$1:$P$1,0))/'Data đx fcst 21.09.2020 (2)'!$C48,0)</f>
        <v>0</v>
      </c>
      <c r="M48" s="345">
        <f t="array" ref="M48">+IFERROR(INDEX('FCST SDV (2)'!$D$2:$P$2001,MATCH('Data đx fcst 21.09.2020 (2)'!$B48,'FCST SDV (2)'!$C$2:$C$2001,0),MATCH('Data đx fcst 21.09.2020 (2)'!M$1,'FCST SDV (2)'!$D$1:$P$1,0))/'Data đx fcst 21.09.2020 (2)'!$C48,0)</f>
        <v>0</v>
      </c>
      <c r="N48" s="345">
        <f t="array" ref="N48">+IFERROR(INDEX('FCST SDV (2)'!$D$2:$P$2001,MATCH('Data đx fcst 21.09.2020 (2)'!$B48,'FCST SDV (2)'!$C$2:$C$2001,0),MATCH('Data đx fcst 21.09.2020 (2)'!N$1,'FCST SDV (2)'!$D$1:$P$1,0))/'Data đx fcst 21.09.2020 (2)'!$C48,0)</f>
        <v>0</v>
      </c>
      <c r="O48" s="345">
        <f t="array" ref="O48">+IFERROR(INDEX('FCST SDV (2)'!$D$2:$P$2001,MATCH('Data đx fcst 21.09.2020 (2)'!$B48,'FCST SDV (2)'!$C$2:$C$2001,0),MATCH('Data đx fcst 21.09.2020 (2)'!O$1,'FCST SDV (2)'!$D$1:$P$1,0))/'Data đx fcst 21.09.2020 (2)'!$C48,0)</f>
        <v>0</v>
      </c>
      <c r="P48" s="345">
        <f t="array" ref="P48">+IFERROR(INDEX('FCST SDV (2)'!$D$2:$P$2001,MATCH('Data đx fcst 21.09.2020 (2)'!$B48,'FCST SDV (2)'!$C$2:$C$2001,0),MATCH('Data đx fcst 21.09.2020 (2)'!P$1,'FCST SDV (2)'!$D$1:$P$1,0))/'Data đx fcst 21.09.2020 (2)'!$C48,0)</f>
        <v>0</v>
      </c>
      <c r="Q48" s="345">
        <f t="array" ref="Q48">+IFERROR(INDEX('FCST SDV (2)'!$D$2:$P$2001,MATCH('Data đx fcst 21.09.2020 (2)'!$B48,'FCST SDV (2)'!$C$2:$C$2001,0),MATCH('Data đx fcst 21.09.2020 (2)'!Q$1,'FCST SDV (2)'!$D$1:$P$1,0))/'Data đx fcst 21.09.2020 (2)'!$C48,0)</f>
        <v>0</v>
      </c>
      <c r="R48" s="345">
        <f t="array" ref="R48">+IFERROR(INDEX('FCST SDV (2)'!$D$2:$P$2001,MATCH('Data đx fcst 21.09.2020 (2)'!$B48,'FCST SDV (2)'!$C$2:$C$2001,0),MATCH('Data đx fcst 21.09.2020 (2)'!R$1,'FCST SDV (2)'!$D$1:$P$1,0))/'Data đx fcst 21.09.2020 (2)'!$C48,0)</f>
        <v>0</v>
      </c>
      <c r="S48" s="345"/>
      <c r="T48" s="335">
        <f t="shared" si="2"/>
        <v>0</v>
      </c>
    </row>
    <row r="49" spans="1:20" s="356" customFormat="1" ht="29.25" customHeight="1">
      <c r="A49" s="427"/>
      <c r="B49" s="207" t="s">
        <v>337</v>
      </c>
      <c r="C49" s="207">
        <v>1000</v>
      </c>
      <c r="D49" s="430"/>
      <c r="E49" s="430"/>
      <c r="F49" s="430"/>
      <c r="G49" s="340">
        <f>+IFERROR(VLOOKUP(B49,'FCST SDV (2)'!$C$2:$S$2000,17,0),0)</f>
        <v>64000</v>
      </c>
      <c r="H49" s="384">
        <f>+G49/C49</f>
        <v>64</v>
      </c>
      <c r="I49" s="342">
        <f t="array" ref="I49">+IFERROR(INDEX('FCST SDV (2)'!$D$2:$P$2001,MATCH('Data đx fcst 21.09.2020 (2)'!$B49,'FCST SDV (2)'!$C$2:$C$2001,0),MATCH('Data đx fcst 21.09.2020 (2)'!I$1,'FCST SDV (2)'!$D$1:$P$1,0))/'Data đx fcst 21.09.2020 (2)'!$C49,0)</f>
        <v>1</v>
      </c>
      <c r="J49" s="342">
        <f t="array" ref="J49">+IFERROR(INDEX('FCST SDV (2)'!$D$2:$P$2001,MATCH('Data đx fcst 21.09.2020 (2)'!$B49,'FCST SDV (2)'!$C$2:$C$2001,0),MATCH('Data đx fcst 21.09.2020 (2)'!J$1,'FCST SDV (2)'!$D$1:$P$1,0))/'Data đx fcst 21.09.2020 (2)'!$C49,0)</f>
        <v>6</v>
      </c>
      <c r="K49" s="342">
        <f t="array" ref="K49">+IFERROR(INDEX('FCST SDV (2)'!$D$2:$P$2001,MATCH('Data đx fcst 21.09.2020 (2)'!$B49,'FCST SDV (2)'!$C$2:$C$2001,0),MATCH('Data đx fcst 21.09.2020 (2)'!K$1,'FCST SDV (2)'!$D$1:$P$1,0))/'Data đx fcst 21.09.2020 (2)'!$C49,0)</f>
        <v>6</v>
      </c>
      <c r="L49" s="342">
        <f t="array" ref="L49">+IFERROR(INDEX('FCST SDV (2)'!$D$2:$P$2001,MATCH('Data đx fcst 21.09.2020 (2)'!$B49,'FCST SDV (2)'!$C$2:$C$2001,0),MATCH('Data đx fcst 21.09.2020 (2)'!L$1,'FCST SDV (2)'!$D$1:$P$1,0))/'Data đx fcst 21.09.2020 (2)'!$C49,0)</f>
        <v>3</v>
      </c>
      <c r="M49" s="342">
        <f t="array" ref="M49">+IFERROR(INDEX('FCST SDV (2)'!$D$2:$P$2001,MATCH('Data đx fcst 21.09.2020 (2)'!$B49,'FCST SDV (2)'!$C$2:$C$2001,0),MATCH('Data đx fcst 21.09.2020 (2)'!M$1,'FCST SDV (2)'!$D$1:$P$1,0))/'Data đx fcst 21.09.2020 (2)'!$C49,0)</f>
        <v>0</v>
      </c>
      <c r="N49" s="342">
        <f t="array" ref="N49">+IFERROR(INDEX('FCST SDV (2)'!$D$2:$P$2001,MATCH('Data đx fcst 21.09.2020 (2)'!$B49,'FCST SDV (2)'!$C$2:$C$2001,0),MATCH('Data đx fcst 21.09.2020 (2)'!N$1,'FCST SDV (2)'!$D$1:$P$1,0))/'Data đx fcst 21.09.2020 (2)'!$C49,0)</f>
        <v>0</v>
      </c>
      <c r="O49" s="342">
        <f t="array" ref="O49">+IFERROR(INDEX('FCST SDV (2)'!$D$2:$P$2001,MATCH('Data đx fcst 21.09.2020 (2)'!$B49,'FCST SDV (2)'!$C$2:$C$2001,0),MATCH('Data đx fcst 21.09.2020 (2)'!O$1,'FCST SDV (2)'!$D$1:$P$1,0))/'Data đx fcst 21.09.2020 (2)'!$C49,0)</f>
        <v>0</v>
      </c>
      <c r="P49" s="342">
        <f t="array" ref="P49">+IFERROR(INDEX('FCST SDV (2)'!$D$2:$P$2001,MATCH('Data đx fcst 21.09.2020 (2)'!$B49,'FCST SDV (2)'!$C$2:$C$2001,0),MATCH('Data đx fcst 21.09.2020 (2)'!P$1,'FCST SDV (2)'!$D$1:$P$1,0))/'Data đx fcst 21.09.2020 (2)'!$C49,0)</f>
        <v>16</v>
      </c>
      <c r="Q49" s="342">
        <f t="array" ref="Q49">+IFERROR(INDEX('FCST SDV (2)'!$D$2:$P$2001,MATCH('Data đx fcst 21.09.2020 (2)'!$B49,'FCST SDV (2)'!$C$2:$C$2001,0),MATCH('Data đx fcst 21.09.2020 (2)'!Q$1,'FCST SDV (2)'!$D$1:$P$1,0))/'Data đx fcst 21.09.2020 (2)'!$C49,0)</f>
        <v>0</v>
      </c>
      <c r="R49" s="342">
        <f t="array" ref="R49">+IFERROR(INDEX('FCST SDV (2)'!$D$2:$P$2001,MATCH('Data đx fcst 21.09.2020 (2)'!$B49,'FCST SDV (2)'!$C$2:$C$2001,0),MATCH('Data đx fcst 21.09.2020 (2)'!R$1,'FCST SDV (2)'!$D$1:$P$1,0))/'Data đx fcst 21.09.2020 (2)'!$C49,0)</f>
        <v>0</v>
      </c>
      <c r="S49" s="342">
        <f t="array" ref="S49">+IFERROR(INDEX('FCST SDV (2)'!$D$2:$P$2001,MATCH('Data đx fcst 21.09.2020 (2)'!$B49,'FCST SDV (2)'!$C$2:$C$2001,0),MATCH('Data đx fcst 21.09.2020 (2)'!S$1,'FCST SDV (2)'!$D$1:$P$1,0))/'Data đx fcst 21.09.2020 (2)'!$C49,0)</f>
        <v>0</v>
      </c>
      <c r="T49" s="335">
        <f t="shared" si="2"/>
        <v>32</v>
      </c>
    </row>
    <row r="50" spans="1:20" s="356" customFormat="1" ht="29.25" customHeight="1">
      <c r="A50" s="427"/>
      <c r="B50" s="207" t="s">
        <v>693</v>
      </c>
      <c r="C50" s="207">
        <v>200</v>
      </c>
      <c r="D50" s="430"/>
      <c r="E50" s="430"/>
      <c r="F50" s="430"/>
      <c r="G50" s="340">
        <f>+IFERROR(VLOOKUP(B50,'FCST SDV (2)'!$C$2:$S$2000,17,0),0)</f>
        <v>0</v>
      </c>
      <c r="H50" s="341">
        <f t="shared" si="1"/>
        <v>0</v>
      </c>
      <c r="I50" s="345">
        <f t="array" ref="I50">+IFERROR(INDEX('FCST SDV (2)'!$D$2:$P$2001,MATCH('Data đx fcst 21.09.2020 (2)'!$B50,'FCST SDV (2)'!$C$2:$C$2001,0),MATCH('Data đx fcst 21.09.2020 (2)'!I$1,'FCST SDV (2)'!$D$1:$P$1,0))/'Data đx fcst 21.09.2020 (2)'!$C50,0)</f>
        <v>0</v>
      </c>
      <c r="J50" s="345">
        <f t="array" ref="J50">+IFERROR(INDEX('FCST SDV (2)'!$D$2:$P$2001,MATCH('Data đx fcst 21.09.2020 (2)'!$B50,'FCST SDV (2)'!$C$2:$C$2001,0),MATCH('Data đx fcst 21.09.2020 (2)'!J$1,'FCST SDV (2)'!$D$1:$P$1,0))/'Data đx fcst 21.09.2020 (2)'!$C50,0)</f>
        <v>0</v>
      </c>
      <c r="K50" s="345">
        <f t="array" ref="K50">+IFERROR(INDEX('FCST SDV (2)'!$D$2:$P$2001,MATCH('Data đx fcst 21.09.2020 (2)'!$B50,'FCST SDV (2)'!$C$2:$C$2001,0),MATCH('Data đx fcst 21.09.2020 (2)'!K$1,'FCST SDV (2)'!$D$1:$P$1,0))/'Data đx fcst 21.09.2020 (2)'!$C50,0)</f>
        <v>0</v>
      </c>
      <c r="L50" s="345">
        <f t="array" ref="L50">+IFERROR(INDEX('FCST SDV (2)'!$D$2:$P$2001,MATCH('Data đx fcst 21.09.2020 (2)'!$B50,'FCST SDV (2)'!$C$2:$C$2001,0),MATCH('Data đx fcst 21.09.2020 (2)'!L$1,'FCST SDV (2)'!$D$1:$P$1,0))/'Data đx fcst 21.09.2020 (2)'!$C50,0)</f>
        <v>0</v>
      </c>
      <c r="M50" s="345">
        <f t="array" ref="M50">+IFERROR(INDEX('FCST SDV (2)'!$D$2:$P$2001,MATCH('Data đx fcst 21.09.2020 (2)'!$B50,'FCST SDV (2)'!$C$2:$C$2001,0),MATCH('Data đx fcst 21.09.2020 (2)'!M$1,'FCST SDV (2)'!$D$1:$P$1,0))/'Data đx fcst 21.09.2020 (2)'!$C50,0)</f>
        <v>0</v>
      </c>
      <c r="N50" s="345">
        <f t="array" ref="N50">+IFERROR(INDEX('FCST SDV (2)'!$D$2:$P$2001,MATCH('Data đx fcst 21.09.2020 (2)'!$B50,'FCST SDV (2)'!$C$2:$C$2001,0),MATCH('Data đx fcst 21.09.2020 (2)'!N$1,'FCST SDV (2)'!$D$1:$P$1,0))/'Data đx fcst 21.09.2020 (2)'!$C50,0)</f>
        <v>0</v>
      </c>
      <c r="O50" s="345">
        <f t="array" ref="O50">+IFERROR(INDEX('FCST SDV (2)'!$D$2:$P$2001,MATCH('Data đx fcst 21.09.2020 (2)'!$B50,'FCST SDV (2)'!$C$2:$C$2001,0),MATCH('Data đx fcst 21.09.2020 (2)'!O$1,'FCST SDV (2)'!$D$1:$P$1,0))/'Data đx fcst 21.09.2020 (2)'!$C50,0)</f>
        <v>0</v>
      </c>
      <c r="P50" s="345">
        <f t="array" ref="P50">+IFERROR(INDEX('FCST SDV (2)'!$D$2:$P$2001,MATCH('Data đx fcst 21.09.2020 (2)'!$B50,'FCST SDV (2)'!$C$2:$C$2001,0),MATCH('Data đx fcst 21.09.2020 (2)'!P$1,'FCST SDV (2)'!$D$1:$P$1,0))/'Data đx fcst 21.09.2020 (2)'!$C50,0)</f>
        <v>0</v>
      </c>
      <c r="Q50" s="345">
        <f t="array" ref="Q50">+IFERROR(INDEX('FCST SDV (2)'!$D$2:$P$2001,MATCH('Data đx fcst 21.09.2020 (2)'!$B50,'FCST SDV (2)'!$C$2:$C$2001,0),MATCH('Data đx fcst 21.09.2020 (2)'!Q$1,'FCST SDV (2)'!$D$1:$P$1,0))/'Data đx fcst 21.09.2020 (2)'!$C50,0)</f>
        <v>0</v>
      </c>
      <c r="R50" s="345">
        <f t="array" ref="R50">+IFERROR(INDEX('FCST SDV (2)'!$D$2:$P$2001,MATCH('Data đx fcst 21.09.2020 (2)'!$B50,'FCST SDV (2)'!$C$2:$C$2001,0),MATCH('Data đx fcst 21.09.2020 (2)'!R$1,'FCST SDV (2)'!$D$1:$P$1,0))/'Data đx fcst 21.09.2020 (2)'!$C50,0)</f>
        <v>0</v>
      </c>
      <c r="S50" s="345"/>
      <c r="T50" s="335">
        <f t="shared" si="2"/>
        <v>0</v>
      </c>
    </row>
    <row r="51" spans="1:20" s="356" customFormat="1" ht="29.25" customHeight="1">
      <c r="A51" s="427"/>
      <c r="B51" s="207" t="s">
        <v>696</v>
      </c>
      <c r="C51" s="207">
        <v>200</v>
      </c>
      <c r="D51" s="430"/>
      <c r="E51" s="430"/>
      <c r="F51" s="430"/>
      <c r="G51" s="340">
        <f>+IFERROR(VLOOKUP(B51,'FCST SDV (2)'!$C$2:$S$2000,17,0),0)</f>
        <v>0</v>
      </c>
      <c r="H51" s="341">
        <f t="shared" si="1"/>
        <v>0</v>
      </c>
      <c r="I51" s="345">
        <f t="array" ref="I51">+IFERROR(INDEX('FCST SDV (2)'!$D$2:$P$2001,MATCH('Data đx fcst 21.09.2020 (2)'!$B51,'FCST SDV (2)'!$C$2:$C$2001,0),MATCH('Data đx fcst 21.09.2020 (2)'!I$1,'FCST SDV (2)'!$D$1:$P$1,0))/'Data đx fcst 21.09.2020 (2)'!$C51,0)</f>
        <v>0</v>
      </c>
      <c r="J51" s="345">
        <f t="array" ref="J51">+IFERROR(INDEX('FCST SDV (2)'!$D$2:$P$2001,MATCH('Data đx fcst 21.09.2020 (2)'!$B51,'FCST SDV (2)'!$C$2:$C$2001,0),MATCH('Data đx fcst 21.09.2020 (2)'!J$1,'FCST SDV (2)'!$D$1:$P$1,0))/'Data đx fcst 21.09.2020 (2)'!$C51,0)</f>
        <v>0</v>
      </c>
      <c r="K51" s="345">
        <f t="array" ref="K51">+IFERROR(INDEX('FCST SDV (2)'!$D$2:$P$2001,MATCH('Data đx fcst 21.09.2020 (2)'!$B51,'FCST SDV (2)'!$C$2:$C$2001,0),MATCH('Data đx fcst 21.09.2020 (2)'!K$1,'FCST SDV (2)'!$D$1:$P$1,0))/'Data đx fcst 21.09.2020 (2)'!$C51,0)</f>
        <v>0</v>
      </c>
      <c r="L51" s="345">
        <f t="array" ref="L51">+IFERROR(INDEX('FCST SDV (2)'!$D$2:$P$2001,MATCH('Data đx fcst 21.09.2020 (2)'!$B51,'FCST SDV (2)'!$C$2:$C$2001,0),MATCH('Data đx fcst 21.09.2020 (2)'!L$1,'FCST SDV (2)'!$D$1:$P$1,0))/'Data đx fcst 21.09.2020 (2)'!$C51,0)</f>
        <v>0</v>
      </c>
      <c r="M51" s="345">
        <f t="array" ref="M51">+IFERROR(INDEX('FCST SDV (2)'!$D$2:$P$2001,MATCH('Data đx fcst 21.09.2020 (2)'!$B51,'FCST SDV (2)'!$C$2:$C$2001,0),MATCH('Data đx fcst 21.09.2020 (2)'!M$1,'FCST SDV (2)'!$D$1:$P$1,0))/'Data đx fcst 21.09.2020 (2)'!$C51,0)</f>
        <v>0</v>
      </c>
      <c r="N51" s="345">
        <f t="array" ref="N51">+IFERROR(INDEX('FCST SDV (2)'!$D$2:$P$2001,MATCH('Data đx fcst 21.09.2020 (2)'!$B51,'FCST SDV (2)'!$C$2:$C$2001,0),MATCH('Data đx fcst 21.09.2020 (2)'!N$1,'FCST SDV (2)'!$D$1:$P$1,0))/'Data đx fcst 21.09.2020 (2)'!$C51,0)</f>
        <v>0</v>
      </c>
      <c r="O51" s="345">
        <f t="array" ref="O51">+IFERROR(INDEX('FCST SDV (2)'!$D$2:$P$2001,MATCH('Data đx fcst 21.09.2020 (2)'!$B51,'FCST SDV (2)'!$C$2:$C$2001,0),MATCH('Data đx fcst 21.09.2020 (2)'!O$1,'FCST SDV (2)'!$D$1:$P$1,0))/'Data đx fcst 21.09.2020 (2)'!$C51,0)</f>
        <v>0</v>
      </c>
      <c r="P51" s="345">
        <f t="array" ref="P51">+IFERROR(INDEX('FCST SDV (2)'!$D$2:$P$2001,MATCH('Data đx fcst 21.09.2020 (2)'!$B51,'FCST SDV (2)'!$C$2:$C$2001,0),MATCH('Data đx fcst 21.09.2020 (2)'!P$1,'FCST SDV (2)'!$D$1:$P$1,0))/'Data đx fcst 21.09.2020 (2)'!$C51,0)</f>
        <v>0</v>
      </c>
      <c r="Q51" s="345">
        <f t="array" ref="Q51">+IFERROR(INDEX('FCST SDV (2)'!$D$2:$P$2001,MATCH('Data đx fcst 21.09.2020 (2)'!$B51,'FCST SDV (2)'!$C$2:$C$2001,0),MATCH('Data đx fcst 21.09.2020 (2)'!Q$1,'FCST SDV (2)'!$D$1:$P$1,0))/'Data đx fcst 21.09.2020 (2)'!$C51,0)</f>
        <v>0</v>
      </c>
      <c r="R51" s="345">
        <f t="array" ref="R51">+IFERROR(INDEX('FCST SDV (2)'!$D$2:$P$2001,MATCH('Data đx fcst 21.09.2020 (2)'!$B51,'FCST SDV (2)'!$C$2:$C$2001,0),MATCH('Data đx fcst 21.09.2020 (2)'!R$1,'FCST SDV (2)'!$D$1:$P$1,0))/'Data đx fcst 21.09.2020 (2)'!$C51,0)</f>
        <v>0</v>
      </c>
      <c r="S51" s="345"/>
      <c r="T51" s="335">
        <f t="shared" si="2"/>
        <v>0</v>
      </c>
    </row>
    <row r="52" spans="1:20" s="356" customFormat="1" ht="29.25" customHeight="1">
      <c r="A52" s="427"/>
      <c r="B52" s="207" t="s">
        <v>356</v>
      </c>
      <c r="C52" s="207">
        <v>3000</v>
      </c>
      <c r="D52" s="430"/>
      <c r="E52" s="430"/>
      <c r="F52" s="430"/>
      <c r="G52" s="340">
        <f>+IFERROR(VLOOKUP(B52,'FCST SDV (2)'!$C$2:$S$2000,17,0),0)</f>
        <v>52000</v>
      </c>
      <c r="H52" s="384">
        <f>+G52/C52</f>
        <v>17.333333333333332</v>
      </c>
      <c r="I52" s="342">
        <f t="array" ref="I52">+IFERROR(INDEX('FCST SDV (2)'!$D$2:$P$2001,MATCH('Data đx fcst 21.09.2020 (2)'!$B52,'FCST SDV (2)'!$C$2:$C$2001,0),MATCH('Data đx fcst 21.09.2020 (2)'!I$1,'FCST SDV (2)'!$D$1:$P$1,0))/'Data đx fcst 21.09.2020 (2)'!$C52,0)</f>
        <v>1</v>
      </c>
      <c r="J52" s="342">
        <f t="array" ref="J52">+IFERROR(INDEX('FCST SDV (2)'!$D$2:$P$2001,MATCH('Data đx fcst 21.09.2020 (2)'!$B52,'FCST SDV (2)'!$C$2:$C$2001,0),MATCH('Data đx fcst 21.09.2020 (2)'!J$1,'FCST SDV (2)'!$D$1:$P$1,0))/'Data đx fcst 21.09.2020 (2)'!$C52,0)</f>
        <v>3.3333333333333335</v>
      </c>
      <c r="K52" s="342">
        <f t="array" ref="K52">+IFERROR(INDEX('FCST SDV (2)'!$D$2:$P$2001,MATCH('Data đx fcst 21.09.2020 (2)'!$B52,'FCST SDV (2)'!$C$2:$C$2001,0),MATCH('Data đx fcst 21.09.2020 (2)'!K$1,'FCST SDV (2)'!$D$1:$P$1,0))/'Data đx fcst 21.09.2020 (2)'!$C52,0)</f>
        <v>0</v>
      </c>
      <c r="L52" s="342">
        <f t="array" ref="L52">+IFERROR(INDEX('FCST SDV (2)'!$D$2:$P$2001,MATCH('Data đx fcst 21.09.2020 (2)'!$B52,'FCST SDV (2)'!$C$2:$C$2001,0),MATCH('Data đx fcst 21.09.2020 (2)'!L$1,'FCST SDV (2)'!$D$1:$P$1,0))/'Data đx fcst 21.09.2020 (2)'!$C52,0)</f>
        <v>0</v>
      </c>
      <c r="M52" s="342">
        <f t="array" ref="M52">+IFERROR(INDEX('FCST SDV (2)'!$D$2:$P$2001,MATCH('Data đx fcst 21.09.2020 (2)'!$B52,'FCST SDV (2)'!$C$2:$C$2001,0),MATCH('Data đx fcst 21.09.2020 (2)'!M$1,'FCST SDV (2)'!$D$1:$P$1,0))/'Data đx fcst 21.09.2020 (2)'!$C52,0)</f>
        <v>0</v>
      </c>
      <c r="N52" s="342">
        <f t="array" ref="N52">+IFERROR(INDEX('FCST SDV (2)'!$D$2:$P$2001,MATCH('Data đx fcst 21.09.2020 (2)'!$B52,'FCST SDV (2)'!$C$2:$C$2001,0),MATCH('Data đx fcst 21.09.2020 (2)'!N$1,'FCST SDV (2)'!$D$1:$P$1,0))/'Data đx fcst 21.09.2020 (2)'!$C52,0)</f>
        <v>0</v>
      </c>
      <c r="O52" s="342">
        <f t="array" ref="O52">+IFERROR(INDEX('FCST SDV (2)'!$D$2:$P$2001,MATCH('Data đx fcst 21.09.2020 (2)'!$B52,'FCST SDV (2)'!$C$2:$C$2001,0),MATCH('Data đx fcst 21.09.2020 (2)'!O$1,'FCST SDV (2)'!$D$1:$P$1,0))/'Data đx fcst 21.09.2020 (2)'!$C52,0)</f>
        <v>0</v>
      </c>
      <c r="P52" s="342">
        <f t="array" ref="P52">+IFERROR(INDEX('FCST SDV (2)'!$D$2:$P$2001,MATCH('Data đx fcst 21.09.2020 (2)'!$B52,'FCST SDV (2)'!$C$2:$C$2001,0),MATCH('Data đx fcst 21.09.2020 (2)'!P$1,'FCST SDV (2)'!$D$1:$P$1,0))/'Data đx fcst 21.09.2020 (2)'!$C52,0)</f>
        <v>4.333333333333333</v>
      </c>
      <c r="Q52" s="342">
        <f t="array" ref="Q52">+IFERROR(INDEX('FCST SDV (2)'!$D$2:$P$2001,MATCH('Data đx fcst 21.09.2020 (2)'!$B52,'FCST SDV (2)'!$C$2:$C$2001,0),MATCH('Data đx fcst 21.09.2020 (2)'!Q$1,'FCST SDV (2)'!$D$1:$P$1,0))/'Data đx fcst 21.09.2020 (2)'!$C52,0)</f>
        <v>0</v>
      </c>
      <c r="R52" s="342">
        <f t="array" ref="R52">+IFERROR(INDEX('FCST SDV (2)'!$D$2:$P$2001,MATCH('Data đx fcst 21.09.2020 (2)'!$B52,'FCST SDV (2)'!$C$2:$C$2001,0),MATCH('Data đx fcst 21.09.2020 (2)'!R$1,'FCST SDV (2)'!$D$1:$P$1,0))/'Data đx fcst 21.09.2020 (2)'!$C52,0)</f>
        <v>0</v>
      </c>
      <c r="S52" s="342">
        <f t="array" ref="S52">+IFERROR(INDEX('FCST SDV (2)'!$D$2:$P$2001,MATCH('Data đx fcst 21.09.2020 (2)'!$B52,'FCST SDV (2)'!$C$2:$C$2001,0),MATCH('Data đx fcst 21.09.2020 (2)'!S$1,'FCST SDV (2)'!$D$1:$P$1,0))/'Data đx fcst 21.09.2020 (2)'!$C52,0)</f>
        <v>0</v>
      </c>
      <c r="T52" s="335">
        <f t="shared" si="2"/>
        <v>8.6666666666666679</v>
      </c>
    </row>
    <row r="53" spans="1:20" s="356" customFormat="1" ht="29.25" customHeight="1">
      <c r="A53" s="427"/>
      <c r="B53" s="207" t="s">
        <v>146</v>
      </c>
      <c r="C53" s="207">
        <v>3000</v>
      </c>
      <c r="D53" s="430"/>
      <c r="E53" s="430"/>
      <c r="F53" s="430"/>
      <c r="G53" s="340">
        <f>+IFERROR(VLOOKUP(B53,'FCST SDV (2)'!$C$2:$S$2000,17,0),0)</f>
        <v>0</v>
      </c>
      <c r="H53" s="341">
        <f t="shared" si="1"/>
        <v>0</v>
      </c>
      <c r="I53" s="345">
        <f t="array" ref="I53">+IFERROR(INDEX('FCST SDV (2)'!$D$2:$P$2001,MATCH('Data đx fcst 21.09.2020 (2)'!$B53,'FCST SDV (2)'!$C$2:$C$2001,0),MATCH('Data đx fcst 21.09.2020 (2)'!I$1,'FCST SDV (2)'!$D$1:$P$1,0))/'Data đx fcst 21.09.2020 (2)'!$C53,0)</f>
        <v>0</v>
      </c>
      <c r="J53" s="345">
        <f t="array" ref="J53">+IFERROR(INDEX('FCST SDV (2)'!$D$2:$P$2001,MATCH('Data đx fcst 21.09.2020 (2)'!$B53,'FCST SDV (2)'!$C$2:$C$2001,0),MATCH('Data đx fcst 21.09.2020 (2)'!J$1,'FCST SDV (2)'!$D$1:$P$1,0))/'Data đx fcst 21.09.2020 (2)'!$C53,0)</f>
        <v>0</v>
      </c>
      <c r="K53" s="345">
        <f t="array" ref="K53">+IFERROR(INDEX('FCST SDV (2)'!$D$2:$P$2001,MATCH('Data đx fcst 21.09.2020 (2)'!$B53,'FCST SDV (2)'!$C$2:$C$2001,0),MATCH('Data đx fcst 21.09.2020 (2)'!K$1,'FCST SDV (2)'!$D$1:$P$1,0))/'Data đx fcst 21.09.2020 (2)'!$C53,0)</f>
        <v>0</v>
      </c>
      <c r="L53" s="345">
        <f t="array" ref="L53">+IFERROR(INDEX('FCST SDV (2)'!$D$2:$P$2001,MATCH('Data đx fcst 21.09.2020 (2)'!$B53,'FCST SDV (2)'!$C$2:$C$2001,0),MATCH('Data đx fcst 21.09.2020 (2)'!L$1,'FCST SDV (2)'!$D$1:$P$1,0))/'Data đx fcst 21.09.2020 (2)'!$C53,0)</f>
        <v>0</v>
      </c>
      <c r="M53" s="345">
        <f t="array" ref="M53">+IFERROR(INDEX('FCST SDV (2)'!$D$2:$P$2001,MATCH('Data đx fcst 21.09.2020 (2)'!$B53,'FCST SDV (2)'!$C$2:$C$2001,0),MATCH('Data đx fcst 21.09.2020 (2)'!M$1,'FCST SDV (2)'!$D$1:$P$1,0))/'Data đx fcst 21.09.2020 (2)'!$C53,0)</f>
        <v>0</v>
      </c>
      <c r="N53" s="345">
        <f t="array" ref="N53">+IFERROR(INDEX('FCST SDV (2)'!$D$2:$P$2001,MATCH('Data đx fcst 21.09.2020 (2)'!$B53,'FCST SDV (2)'!$C$2:$C$2001,0),MATCH('Data đx fcst 21.09.2020 (2)'!N$1,'FCST SDV (2)'!$D$1:$P$1,0))/'Data đx fcst 21.09.2020 (2)'!$C53,0)</f>
        <v>0</v>
      </c>
      <c r="O53" s="345">
        <f t="array" ref="O53">+IFERROR(INDEX('FCST SDV (2)'!$D$2:$P$2001,MATCH('Data đx fcst 21.09.2020 (2)'!$B53,'FCST SDV (2)'!$C$2:$C$2001,0),MATCH('Data đx fcst 21.09.2020 (2)'!O$1,'FCST SDV (2)'!$D$1:$P$1,0))/'Data đx fcst 21.09.2020 (2)'!$C53,0)</f>
        <v>0</v>
      </c>
      <c r="P53" s="345">
        <f t="array" ref="P53">+IFERROR(INDEX('FCST SDV (2)'!$D$2:$P$2001,MATCH('Data đx fcst 21.09.2020 (2)'!$B53,'FCST SDV (2)'!$C$2:$C$2001,0),MATCH('Data đx fcst 21.09.2020 (2)'!P$1,'FCST SDV (2)'!$D$1:$P$1,0))/'Data đx fcst 21.09.2020 (2)'!$C53,0)</f>
        <v>0</v>
      </c>
      <c r="Q53" s="345">
        <f t="array" ref="Q53">+IFERROR(INDEX('FCST SDV (2)'!$D$2:$P$2001,MATCH('Data đx fcst 21.09.2020 (2)'!$B53,'FCST SDV (2)'!$C$2:$C$2001,0),MATCH('Data đx fcst 21.09.2020 (2)'!Q$1,'FCST SDV (2)'!$D$1:$P$1,0))/'Data đx fcst 21.09.2020 (2)'!$C53,0)</f>
        <v>0</v>
      </c>
      <c r="R53" s="345">
        <f t="array" ref="R53">+IFERROR(INDEX('FCST SDV (2)'!$D$2:$P$2001,MATCH('Data đx fcst 21.09.2020 (2)'!$B53,'FCST SDV (2)'!$C$2:$C$2001,0),MATCH('Data đx fcst 21.09.2020 (2)'!R$1,'FCST SDV (2)'!$D$1:$P$1,0))/'Data đx fcst 21.09.2020 (2)'!$C53,0)</f>
        <v>0</v>
      </c>
      <c r="S53" s="345"/>
      <c r="T53" s="335">
        <f t="shared" si="2"/>
        <v>0</v>
      </c>
    </row>
    <row r="54" spans="1:20" s="356" customFormat="1" ht="29.25" customHeight="1">
      <c r="A54" s="427"/>
      <c r="B54" s="207" t="s">
        <v>729</v>
      </c>
      <c r="C54" s="207">
        <v>2500</v>
      </c>
      <c r="D54" s="430"/>
      <c r="E54" s="430"/>
      <c r="F54" s="430"/>
      <c r="G54" s="340">
        <f>+IFERROR(VLOOKUP(B54,'FCST SDV (2)'!$C$2:$S$2000,17,0),0)</f>
        <v>0</v>
      </c>
      <c r="H54" s="341">
        <f t="shared" si="1"/>
        <v>0</v>
      </c>
      <c r="I54" s="345">
        <f t="array" ref="I54">+IFERROR(INDEX('FCST SDV (2)'!$D$2:$P$2001,MATCH('Data đx fcst 21.09.2020 (2)'!$B54,'FCST SDV (2)'!$C$2:$C$2001,0),MATCH('Data đx fcst 21.09.2020 (2)'!I$1,'FCST SDV (2)'!$D$1:$P$1,0))/'Data đx fcst 21.09.2020 (2)'!$C54,0)</f>
        <v>0</v>
      </c>
      <c r="J54" s="345">
        <f t="array" ref="J54">+IFERROR(INDEX('FCST SDV (2)'!$D$2:$P$2001,MATCH('Data đx fcst 21.09.2020 (2)'!$B54,'FCST SDV (2)'!$C$2:$C$2001,0),MATCH('Data đx fcst 21.09.2020 (2)'!J$1,'FCST SDV (2)'!$D$1:$P$1,0))/'Data đx fcst 21.09.2020 (2)'!$C54,0)</f>
        <v>0</v>
      </c>
      <c r="K54" s="345">
        <f t="array" ref="K54">+IFERROR(INDEX('FCST SDV (2)'!$D$2:$P$2001,MATCH('Data đx fcst 21.09.2020 (2)'!$B54,'FCST SDV (2)'!$C$2:$C$2001,0),MATCH('Data đx fcst 21.09.2020 (2)'!K$1,'FCST SDV (2)'!$D$1:$P$1,0))/'Data đx fcst 21.09.2020 (2)'!$C54,0)</f>
        <v>0</v>
      </c>
      <c r="L54" s="345">
        <f t="array" ref="L54">+IFERROR(INDEX('FCST SDV (2)'!$D$2:$P$2001,MATCH('Data đx fcst 21.09.2020 (2)'!$B54,'FCST SDV (2)'!$C$2:$C$2001,0),MATCH('Data đx fcst 21.09.2020 (2)'!L$1,'FCST SDV (2)'!$D$1:$P$1,0))/'Data đx fcst 21.09.2020 (2)'!$C54,0)</f>
        <v>0</v>
      </c>
      <c r="M54" s="345">
        <f t="array" ref="M54">+IFERROR(INDEX('FCST SDV (2)'!$D$2:$P$2001,MATCH('Data đx fcst 21.09.2020 (2)'!$B54,'FCST SDV (2)'!$C$2:$C$2001,0),MATCH('Data đx fcst 21.09.2020 (2)'!M$1,'FCST SDV (2)'!$D$1:$P$1,0))/'Data đx fcst 21.09.2020 (2)'!$C54,0)</f>
        <v>0</v>
      </c>
      <c r="N54" s="345">
        <f t="array" ref="N54">+IFERROR(INDEX('FCST SDV (2)'!$D$2:$P$2001,MATCH('Data đx fcst 21.09.2020 (2)'!$B54,'FCST SDV (2)'!$C$2:$C$2001,0),MATCH('Data đx fcst 21.09.2020 (2)'!N$1,'FCST SDV (2)'!$D$1:$P$1,0))/'Data đx fcst 21.09.2020 (2)'!$C54,0)</f>
        <v>0</v>
      </c>
      <c r="O54" s="345">
        <f t="array" ref="O54">+IFERROR(INDEX('FCST SDV (2)'!$D$2:$P$2001,MATCH('Data đx fcst 21.09.2020 (2)'!$B54,'FCST SDV (2)'!$C$2:$C$2001,0),MATCH('Data đx fcst 21.09.2020 (2)'!O$1,'FCST SDV (2)'!$D$1:$P$1,0))/'Data đx fcst 21.09.2020 (2)'!$C54,0)</f>
        <v>0</v>
      </c>
      <c r="P54" s="345">
        <f t="array" ref="P54">+IFERROR(INDEX('FCST SDV (2)'!$D$2:$P$2001,MATCH('Data đx fcst 21.09.2020 (2)'!$B54,'FCST SDV (2)'!$C$2:$C$2001,0),MATCH('Data đx fcst 21.09.2020 (2)'!P$1,'FCST SDV (2)'!$D$1:$P$1,0))/'Data đx fcst 21.09.2020 (2)'!$C54,0)</f>
        <v>0</v>
      </c>
      <c r="Q54" s="345">
        <f t="array" ref="Q54">+IFERROR(INDEX('FCST SDV (2)'!$D$2:$P$2001,MATCH('Data đx fcst 21.09.2020 (2)'!$B54,'FCST SDV (2)'!$C$2:$C$2001,0),MATCH('Data đx fcst 21.09.2020 (2)'!Q$1,'FCST SDV (2)'!$D$1:$P$1,0))/'Data đx fcst 21.09.2020 (2)'!$C54,0)</f>
        <v>0</v>
      </c>
      <c r="R54" s="345">
        <f t="array" ref="R54">+IFERROR(INDEX('FCST SDV (2)'!$D$2:$P$2001,MATCH('Data đx fcst 21.09.2020 (2)'!$B54,'FCST SDV (2)'!$C$2:$C$2001,0),MATCH('Data đx fcst 21.09.2020 (2)'!R$1,'FCST SDV (2)'!$D$1:$P$1,0))/'Data đx fcst 21.09.2020 (2)'!$C54,0)</f>
        <v>0</v>
      </c>
      <c r="S54" s="345"/>
      <c r="T54" s="335">
        <f t="shared" si="2"/>
        <v>0</v>
      </c>
    </row>
    <row r="55" spans="1:20" s="356" customFormat="1" ht="29.25" customHeight="1">
      <c r="A55" s="427"/>
      <c r="B55" s="207" t="s">
        <v>397</v>
      </c>
      <c r="C55" s="207">
        <v>100</v>
      </c>
      <c r="D55" s="430"/>
      <c r="E55" s="430"/>
      <c r="F55" s="430"/>
      <c r="G55" s="340">
        <f>+IFERROR(VLOOKUP(B55,'FCST SDV (2)'!$C$2:$S$2000,17,0),0)</f>
        <v>0</v>
      </c>
      <c r="H55" s="341">
        <f t="shared" si="1"/>
        <v>0</v>
      </c>
      <c r="I55" s="345">
        <f t="array" ref="I55">+IFERROR(INDEX('FCST SDV (2)'!$D$2:$P$2001,MATCH('Data đx fcst 21.09.2020 (2)'!$B55,'FCST SDV (2)'!$C$2:$C$2001,0),MATCH('Data đx fcst 21.09.2020 (2)'!I$1,'FCST SDV (2)'!$D$1:$P$1,0))/'Data đx fcst 21.09.2020 (2)'!$C55,0)</f>
        <v>0</v>
      </c>
      <c r="J55" s="345">
        <f t="array" ref="J55">+IFERROR(INDEX('FCST SDV (2)'!$D$2:$P$2001,MATCH('Data đx fcst 21.09.2020 (2)'!$B55,'FCST SDV (2)'!$C$2:$C$2001,0),MATCH('Data đx fcst 21.09.2020 (2)'!J$1,'FCST SDV (2)'!$D$1:$P$1,0))/'Data đx fcst 21.09.2020 (2)'!$C55,0)</f>
        <v>0</v>
      </c>
      <c r="K55" s="345">
        <f t="array" ref="K55">+IFERROR(INDEX('FCST SDV (2)'!$D$2:$P$2001,MATCH('Data đx fcst 21.09.2020 (2)'!$B55,'FCST SDV (2)'!$C$2:$C$2001,0),MATCH('Data đx fcst 21.09.2020 (2)'!K$1,'FCST SDV (2)'!$D$1:$P$1,0))/'Data đx fcst 21.09.2020 (2)'!$C55,0)</f>
        <v>0</v>
      </c>
      <c r="L55" s="345">
        <f t="array" ref="L55">+IFERROR(INDEX('FCST SDV (2)'!$D$2:$P$2001,MATCH('Data đx fcst 21.09.2020 (2)'!$B55,'FCST SDV (2)'!$C$2:$C$2001,0),MATCH('Data đx fcst 21.09.2020 (2)'!L$1,'FCST SDV (2)'!$D$1:$P$1,0))/'Data đx fcst 21.09.2020 (2)'!$C55,0)</f>
        <v>0</v>
      </c>
      <c r="M55" s="345">
        <f t="array" ref="M55">+IFERROR(INDEX('FCST SDV (2)'!$D$2:$P$2001,MATCH('Data đx fcst 21.09.2020 (2)'!$B55,'FCST SDV (2)'!$C$2:$C$2001,0),MATCH('Data đx fcst 21.09.2020 (2)'!M$1,'FCST SDV (2)'!$D$1:$P$1,0))/'Data đx fcst 21.09.2020 (2)'!$C55,0)</f>
        <v>0</v>
      </c>
      <c r="N55" s="345">
        <f t="array" ref="N55">+IFERROR(INDEX('FCST SDV (2)'!$D$2:$P$2001,MATCH('Data đx fcst 21.09.2020 (2)'!$B55,'FCST SDV (2)'!$C$2:$C$2001,0),MATCH('Data đx fcst 21.09.2020 (2)'!N$1,'FCST SDV (2)'!$D$1:$P$1,0))/'Data đx fcst 21.09.2020 (2)'!$C55,0)</f>
        <v>0</v>
      </c>
      <c r="O55" s="345">
        <f t="array" ref="O55">+IFERROR(INDEX('FCST SDV (2)'!$D$2:$P$2001,MATCH('Data đx fcst 21.09.2020 (2)'!$B55,'FCST SDV (2)'!$C$2:$C$2001,0),MATCH('Data đx fcst 21.09.2020 (2)'!O$1,'FCST SDV (2)'!$D$1:$P$1,0))/'Data đx fcst 21.09.2020 (2)'!$C55,0)</f>
        <v>0</v>
      </c>
      <c r="P55" s="345">
        <f t="array" ref="P55">+IFERROR(INDEX('FCST SDV (2)'!$D$2:$P$2001,MATCH('Data đx fcst 21.09.2020 (2)'!$B55,'FCST SDV (2)'!$C$2:$C$2001,0),MATCH('Data đx fcst 21.09.2020 (2)'!P$1,'FCST SDV (2)'!$D$1:$P$1,0))/'Data đx fcst 21.09.2020 (2)'!$C55,0)</f>
        <v>0</v>
      </c>
      <c r="Q55" s="345">
        <f t="array" ref="Q55">+IFERROR(INDEX('FCST SDV (2)'!$D$2:$P$2001,MATCH('Data đx fcst 21.09.2020 (2)'!$B55,'FCST SDV (2)'!$C$2:$C$2001,0),MATCH('Data đx fcst 21.09.2020 (2)'!Q$1,'FCST SDV (2)'!$D$1:$P$1,0))/'Data đx fcst 21.09.2020 (2)'!$C55,0)</f>
        <v>0</v>
      </c>
      <c r="R55" s="345">
        <f t="array" ref="R55">+IFERROR(INDEX('FCST SDV (2)'!$D$2:$P$2001,MATCH('Data đx fcst 21.09.2020 (2)'!$B55,'FCST SDV (2)'!$C$2:$C$2001,0),MATCH('Data đx fcst 21.09.2020 (2)'!R$1,'FCST SDV (2)'!$D$1:$P$1,0))/'Data đx fcst 21.09.2020 (2)'!$C55,0)</f>
        <v>0</v>
      </c>
      <c r="S55" s="345"/>
      <c r="T55" s="335">
        <f t="shared" si="2"/>
        <v>0</v>
      </c>
    </row>
    <row r="56" spans="1:20" s="356" customFormat="1" ht="29.25" customHeight="1">
      <c r="A56" s="427"/>
      <c r="B56" s="207" t="s">
        <v>327</v>
      </c>
      <c r="C56" s="207">
        <v>1000</v>
      </c>
      <c r="D56" s="430"/>
      <c r="E56" s="430"/>
      <c r="F56" s="430"/>
      <c r="G56" s="340">
        <f>+IFERROR(VLOOKUP(B56,'FCST SDV (2)'!$C$2:$S$2000,17,0),0)</f>
        <v>126000</v>
      </c>
      <c r="H56" s="384">
        <f>+G56/C56</f>
        <v>126</v>
      </c>
      <c r="I56" s="342">
        <f t="array" ref="I56">+IFERROR(INDEX('FCST SDV (2)'!$D$2:$P$2001,MATCH('Data đx fcst 21.09.2020 (2)'!$B56,'FCST SDV (2)'!$C$2:$C$2001,0),MATCH('Data đx fcst 21.09.2020 (2)'!I$1,'FCST SDV (2)'!$D$1:$P$1,0))/'Data đx fcst 21.09.2020 (2)'!$C56,0)</f>
        <v>0</v>
      </c>
      <c r="J56" s="342">
        <f t="array" ref="J56">+IFERROR(INDEX('FCST SDV (2)'!$D$2:$P$2001,MATCH('Data đx fcst 21.09.2020 (2)'!$B56,'FCST SDV (2)'!$C$2:$C$2001,0),MATCH('Data đx fcst 21.09.2020 (2)'!J$1,'FCST SDV (2)'!$D$1:$P$1,0))/'Data đx fcst 21.09.2020 (2)'!$C56,0)</f>
        <v>0</v>
      </c>
      <c r="K56" s="342">
        <f t="array" ref="K56">+IFERROR(INDEX('FCST SDV (2)'!$D$2:$P$2001,MATCH('Data đx fcst 21.09.2020 (2)'!$B56,'FCST SDV (2)'!$C$2:$C$2001,0),MATCH('Data đx fcst 21.09.2020 (2)'!K$1,'FCST SDV (2)'!$D$1:$P$1,0))/'Data đx fcst 21.09.2020 (2)'!$C56,0)</f>
        <v>0</v>
      </c>
      <c r="L56" s="342">
        <f t="array" ref="L56">+IFERROR(INDEX('FCST SDV (2)'!$D$2:$P$2001,MATCH('Data đx fcst 21.09.2020 (2)'!$B56,'FCST SDV (2)'!$C$2:$C$2001,0),MATCH('Data đx fcst 21.09.2020 (2)'!L$1,'FCST SDV (2)'!$D$1:$P$1,0))/'Data đx fcst 21.09.2020 (2)'!$C56,0)</f>
        <v>0</v>
      </c>
      <c r="M56" s="342">
        <f t="array" ref="M56">+IFERROR(INDEX('FCST SDV (2)'!$D$2:$P$2001,MATCH('Data đx fcst 21.09.2020 (2)'!$B56,'FCST SDV (2)'!$C$2:$C$2001,0),MATCH('Data đx fcst 21.09.2020 (2)'!M$1,'FCST SDV (2)'!$D$1:$P$1,0))/'Data đx fcst 21.09.2020 (2)'!$C56,0)</f>
        <v>0</v>
      </c>
      <c r="N56" s="342">
        <f t="array" ref="N56">+IFERROR(INDEX('FCST SDV (2)'!$D$2:$P$2001,MATCH('Data đx fcst 21.09.2020 (2)'!$B56,'FCST SDV (2)'!$C$2:$C$2001,0),MATCH('Data đx fcst 21.09.2020 (2)'!N$1,'FCST SDV (2)'!$D$1:$P$1,0))/'Data đx fcst 21.09.2020 (2)'!$C56,0)</f>
        <v>0</v>
      </c>
      <c r="O56" s="342">
        <f t="array" ref="O56">+IFERROR(INDEX('FCST SDV (2)'!$D$2:$P$2001,MATCH('Data đx fcst 21.09.2020 (2)'!$B56,'FCST SDV (2)'!$C$2:$C$2001,0),MATCH('Data đx fcst 21.09.2020 (2)'!O$1,'FCST SDV (2)'!$D$1:$P$1,0))/'Data đx fcst 21.09.2020 (2)'!$C56,0)</f>
        <v>0</v>
      </c>
      <c r="P56" s="342">
        <f t="array" ref="P56">+IFERROR(INDEX('FCST SDV (2)'!$D$2:$P$2001,MATCH('Data đx fcst 21.09.2020 (2)'!$B56,'FCST SDV (2)'!$C$2:$C$2001,0),MATCH('Data đx fcst 21.09.2020 (2)'!P$1,'FCST SDV (2)'!$D$1:$P$1,0))/'Data đx fcst 21.09.2020 (2)'!$C56,0)</f>
        <v>0</v>
      </c>
      <c r="Q56" s="342">
        <f t="array" ref="Q56">+IFERROR(INDEX('FCST SDV (2)'!$D$2:$P$2001,MATCH('Data đx fcst 21.09.2020 (2)'!$B56,'FCST SDV (2)'!$C$2:$C$2001,0),MATCH('Data đx fcst 21.09.2020 (2)'!Q$1,'FCST SDV (2)'!$D$1:$P$1,0))/'Data đx fcst 21.09.2020 (2)'!$C56,0)</f>
        <v>21</v>
      </c>
      <c r="R56" s="342">
        <f t="array" ref="R56">+IFERROR(INDEX('FCST SDV (2)'!$D$2:$P$2001,MATCH('Data đx fcst 21.09.2020 (2)'!$B56,'FCST SDV (2)'!$C$2:$C$2001,0),MATCH('Data đx fcst 21.09.2020 (2)'!R$1,'FCST SDV (2)'!$D$1:$P$1,0))/'Data đx fcst 21.09.2020 (2)'!$C56,0)</f>
        <v>21</v>
      </c>
      <c r="S56" s="342">
        <f t="array" ref="S56">+IFERROR(INDEX('FCST SDV (2)'!$D$2:$P$2001,MATCH('Data đx fcst 21.09.2020 (2)'!$B56,'FCST SDV (2)'!$C$2:$C$2001,0),MATCH('Data đx fcst 21.09.2020 (2)'!S$1,'FCST SDV (2)'!$D$1:$P$1,0))/'Data đx fcst 21.09.2020 (2)'!$C56,0)</f>
        <v>21</v>
      </c>
      <c r="T56" s="335">
        <f t="shared" si="2"/>
        <v>63</v>
      </c>
    </row>
    <row r="57" spans="1:20" s="356" customFormat="1" ht="29.25" customHeight="1">
      <c r="A57" s="427"/>
      <c r="B57" s="207" t="s">
        <v>354</v>
      </c>
      <c r="C57" s="207">
        <v>1000</v>
      </c>
      <c r="D57" s="430"/>
      <c r="E57" s="430"/>
      <c r="F57" s="430"/>
      <c r="G57" s="340">
        <f>+IFERROR(VLOOKUP(B57,'FCST SDV (2)'!$C$2:$S$2000,17,0),0)</f>
        <v>0</v>
      </c>
      <c r="H57" s="341">
        <f t="shared" si="1"/>
        <v>0</v>
      </c>
      <c r="I57" s="345">
        <f t="array" ref="I57">+IFERROR(INDEX('FCST SDV (2)'!$D$2:$P$2001,MATCH('Data đx fcst 21.09.2020 (2)'!$B57,'FCST SDV (2)'!$C$2:$C$2001,0),MATCH('Data đx fcst 21.09.2020 (2)'!I$1,'FCST SDV (2)'!$D$1:$P$1,0))/'Data đx fcst 21.09.2020 (2)'!$C57,0)</f>
        <v>0</v>
      </c>
      <c r="J57" s="345">
        <f t="array" ref="J57">+IFERROR(INDEX('FCST SDV (2)'!$D$2:$P$2001,MATCH('Data đx fcst 21.09.2020 (2)'!$B57,'FCST SDV (2)'!$C$2:$C$2001,0),MATCH('Data đx fcst 21.09.2020 (2)'!J$1,'FCST SDV (2)'!$D$1:$P$1,0))/'Data đx fcst 21.09.2020 (2)'!$C57,0)</f>
        <v>0</v>
      </c>
      <c r="K57" s="345">
        <f t="array" ref="K57">+IFERROR(INDEX('FCST SDV (2)'!$D$2:$P$2001,MATCH('Data đx fcst 21.09.2020 (2)'!$B57,'FCST SDV (2)'!$C$2:$C$2001,0),MATCH('Data đx fcst 21.09.2020 (2)'!K$1,'FCST SDV (2)'!$D$1:$P$1,0))/'Data đx fcst 21.09.2020 (2)'!$C57,0)</f>
        <v>0</v>
      </c>
      <c r="L57" s="345">
        <f t="array" ref="L57">+IFERROR(INDEX('FCST SDV (2)'!$D$2:$P$2001,MATCH('Data đx fcst 21.09.2020 (2)'!$B57,'FCST SDV (2)'!$C$2:$C$2001,0),MATCH('Data đx fcst 21.09.2020 (2)'!L$1,'FCST SDV (2)'!$D$1:$P$1,0))/'Data đx fcst 21.09.2020 (2)'!$C57,0)</f>
        <v>0</v>
      </c>
      <c r="M57" s="345">
        <f t="array" ref="M57">+IFERROR(INDEX('FCST SDV (2)'!$D$2:$P$2001,MATCH('Data đx fcst 21.09.2020 (2)'!$B57,'FCST SDV (2)'!$C$2:$C$2001,0),MATCH('Data đx fcst 21.09.2020 (2)'!M$1,'FCST SDV (2)'!$D$1:$P$1,0))/'Data đx fcst 21.09.2020 (2)'!$C57,0)</f>
        <v>0</v>
      </c>
      <c r="N57" s="345">
        <f t="array" ref="N57">+IFERROR(INDEX('FCST SDV (2)'!$D$2:$P$2001,MATCH('Data đx fcst 21.09.2020 (2)'!$B57,'FCST SDV (2)'!$C$2:$C$2001,0),MATCH('Data đx fcst 21.09.2020 (2)'!N$1,'FCST SDV (2)'!$D$1:$P$1,0))/'Data đx fcst 21.09.2020 (2)'!$C57,0)</f>
        <v>0</v>
      </c>
      <c r="O57" s="345">
        <f t="array" ref="O57">+IFERROR(INDEX('FCST SDV (2)'!$D$2:$P$2001,MATCH('Data đx fcst 21.09.2020 (2)'!$B57,'FCST SDV (2)'!$C$2:$C$2001,0),MATCH('Data đx fcst 21.09.2020 (2)'!O$1,'FCST SDV (2)'!$D$1:$P$1,0))/'Data đx fcst 21.09.2020 (2)'!$C57,0)</f>
        <v>0</v>
      </c>
      <c r="P57" s="345">
        <f t="array" ref="P57">+IFERROR(INDEX('FCST SDV (2)'!$D$2:$P$2001,MATCH('Data đx fcst 21.09.2020 (2)'!$B57,'FCST SDV (2)'!$C$2:$C$2001,0),MATCH('Data đx fcst 21.09.2020 (2)'!P$1,'FCST SDV (2)'!$D$1:$P$1,0))/'Data đx fcst 21.09.2020 (2)'!$C57,0)</f>
        <v>0</v>
      </c>
      <c r="Q57" s="345">
        <f t="array" ref="Q57">+IFERROR(INDEX('FCST SDV (2)'!$D$2:$P$2001,MATCH('Data đx fcst 21.09.2020 (2)'!$B57,'FCST SDV (2)'!$C$2:$C$2001,0),MATCH('Data đx fcst 21.09.2020 (2)'!Q$1,'FCST SDV (2)'!$D$1:$P$1,0))/'Data đx fcst 21.09.2020 (2)'!$C57,0)</f>
        <v>0</v>
      </c>
      <c r="R57" s="345">
        <f t="array" ref="R57">+IFERROR(INDEX('FCST SDV (2)'!$D$2:$P$2001,MATCH('Data đx fcst 21.09.2020 (2)'!$B57,'FCST SDV (2)'!$C$2:$C$2001,0),MATCH('Data đx fcst 21.09.2020 (2)'!R$1,'FCST SDV (2)'!$D$1:$P$1,0))/'Data đx fcst 21.09.2020 (2)'!$C57,0)</f>
        <v>0</v>
      </c>
      <c r="S57" s="345"/>
      <c r="T57" s="335">
        <f t="shared" si="2"/>
        <v>0</v>
      </c>
    </row>
    <row r="58" spans="1:20" s="356" customFormat="1" ht="29.25" customHeight="1">
      <c r="A58" s="427"/>
      <c r="B58" s="207" t="s">
        <v>158</v>
      </c>
      <c r="C58" s="207">
        <v>1000</v>
      </c>
      <c r="D58" s="430"/>
      <c r="E58" s="430"/>
      <c r="F58" s="430"/>
      <c r="G58" s="340">
        <f>+IFERROR(VLOOKUP(B58,'FCST SDV (2)'!$C$2:$S$2000,17,0),0)</f>
        <v>0</v>
      </c>
      <c r="H58" s="341">
        <f t="shared" si="1"/>
        <v>0</v>
      </c>
      <c r="I58" s="345">
        <f t="array" ref="I58">+IFERROR(INDEX('FCST SDV (2)'!$D$2:$P$2001,MATCH('Data đx fcst 21.09.2020 (2)'!$B58,'FCST SDV (2)'!$C$2:$C$2001,0),MATCH('Data đx fcst 21.09.2020 (2)'!I$1,'FCST SDV (2)'!$D$1:$P$1,0))/'Data đx fcst 21.09.2020 (2)'!$C58,0)</f>
        <v>0</v>
      </c>
      <c r="J58" s="345">
        <f t="array" ref="J58">+IFERROR(INDEX('FCST SDV (2)'!$D$2:$P$2001,MATCH('Data đx fcst 21.09.2020 (2)'!$B58,'FCST SDV (2)'!$C$2:$C$2001,0),MATCH('Data đx fcst 21.09.2020 (2)'!J$1,'FCST SDV (2)'!$D$1:$P$1,0))/'Data đx fcst 21.09.2020 (2)'!$C58,0)</f>
        <v>0</v>
      </c>
      <c r="K58" s="345">
        <f t="array" ref="K58">+IFERROR(INDEX('FCST SDV (2)'!$D$2:$P$2001,MATCH('Data đx fcst 21.09.2020 (2)'!$B58,'FCST SDV (2)'!$C$2:$C$2001,0),MATCH('Data đx fcst 21.09.2020 (2)'!K$1,'FCST SDV (2)'!$D$1:$P$1,0))/'Data đx fcst 21.09.2020 (2)'!$C58,0)</f>
        <v>0</v>
      </c>
      <c r="L58" s="345">
        <f t="array" ref="L58">+IFERROR(INDEX('FCST SDV (2)'!$D$2:$P$2001,MATCH('Data đx fcst 21.09.2020 (2)'!$B58,'FCST SDV (2)'!$C$2:$C$2001,0),MATCH('Data đx fcst 21.09.2020 (2)'!L$1,'FCST SDV (2)'!$D$1:$P$1,0))/'Data đx fcst 21.09.2020 (2)'!$C58,0)</f>
        <v>0</v>
      </c>
      <c r="M58" s="345">
        <f t="array" ref="M58">+IFERROR(INDEX('FCST SDV (2)'!$D$2:$P$2001,MATCH('Data đx fcst 21.09.2020 (2)'!$B58,'FCST SDV (2)'!$C$2:$C$2001,0),MATCH('Data đx fcst 21.09.2020 (2)'!M$1,'FCST SDV (2)'!$D$1:$P$1,0))/'Data đx fcst 21.09.2020 (2)'!$C58,0)</f>
        <v>0</v>
      </c>
      <c r="N58" s="345">
        <f t="array" ref="N58">+IFERROR(INDEX('FCST SDV (2)'!$D$2:$P$2001,MATCH('Data đx fcst 21.09.2020 (2)'!$B58,'FCST SDV (2)'!$C$2:$C$2001,0),MATCH('Data đx fcst 21.09.2020 (2)'!N$1,'FCST SDV (2)'!$D$1:$P$1,0))/'Data đx fcst 21.09.2020 (2)'!$C58,0)</f>
        <v>0</v>
      </c>
      <c r="O58" s="345">
        <f t="array" ref="O58">+IFERROR(INDEX('FCST SDV (2)'!$D$2:$P$2001,MATCH('Data đx fcst 21.09.2020 (2)'!$B58,'FCST SDV (2)'!$C$2:$C$2001,0),MATCH('Data đx fcst 21.09.2020 (2)'!O$1,'FCST SDV (2)'!$D$1:$P$1,0))/'Data đx fcst 21.09.2020 (2)'!$C58,0)</f>
        <v>0</v>
      </c>
      <c r="P58" s="345">
        <f t="array" ref="P58">+IFERROR(INDEX('FCST SDV (2)'!$D$2:$P$2001,MATCH('Data đx fcst 21.09.2020 (2)'!$B58,'FCST SDV (2)'!$C$2:$C$2001,0),MATCH('Data đx fcst 21.09.2020 (2)'!P$1,'FCST SDV (2)'!$D$1:$P$1,0))/'Data đx fcst 21.09.2020 (2)'!$C58,0)</f>
        <v>0</v>
      </c>
      <c r="Q58" s="345">
        <f t="array" ref="Q58">+IFERROR(INDEX('FCST SDV (2)'!$D$2:$P$2001,MATCH('Data đx fcst 21.09.2020 (2)'!$B58,'FCST SDV (2)'!$C$2:$C$2001,0),MATCH('Data đx fcst 21.09.2020 (2)'!Q$1,'FCST SDV (2)'!$D$1:$P$1,0))/'Data đx fcst 21.09.2020 (2)'!$C58,0)</f>
        <v>0</v>
      </c>
      <c r="R58" s="345">
        <f t="array" ref="R58">+IFERROR(INDEX('FCST SDV (2)'!$D$2:$P$2001,MATCH('Data đx fcst 21.09.2020 (2)'!$B58,'FCST SDV (2)'!$C$2:$C$2001,0),MATCH('Data đx fcst 21.09.2020 (2)'!R$1,'FCST SDV (2)'!$D$1:$P$1,0))/'Data đx fcst 21.09.2020 (2)'!$C58,0)</f>
        <v>0</v>
      </c>
      <c r="S58" s="345"/>
      <c r="T58" s="335">
        <f t="shared" si="2"/>
        <v>0</v>
      </c>
    </row>
    <row r="59" spans="1:20" s="356" customFormat="1" ht="29.25" customHeight="1">
      <c r="A59" s="427"/>
      <c r="B59" s="207" t="s">
        <v>155</v>
      </c>
      <c r="C59" s="207">
        <v>2500</v>
      </c>
      <c r="D59" s="430"/>
      <c r="E59" s="430"/>
      <c r="F59" s="430"/>
      <c r="G59" s="340">
        <f>+IFERROR(VLOOKUP(B59,'FCST SDV (2)'!$C$2:$S$2000,17,0),0)</f>
        <v>0</v>
      </c>
      <c r="H59" s="341">
        <f t="shared" si="1"/>
        <v>0</v>
      </c>
      <c r="I59" s="345">
        <f t="array" ref="I59">+IFERROR(INDEX('FCST SDV (2)'!$D$2:$P$2001,MATCH('Data đx fcst 21.09.2020 (2)'!$B59,'FCST SDV (2)'!$C$2:$C$2001,0),MATCH('Data đx fcst 21.09.2020 (2)'!I$1,'FCST SDV (2)'!$D$1:$P$1,0))/'Data đx fcst 21.09.2020 (2)'!$C59,0)</f>
        <v>0</v>
      </c>
      <c r="J59" s="345">
        <f t="array" ref="J59">+IFERROR(INDEX('FCST SDV (2)'!$D$2:$P$2001,MATCH('Data đx fcst 21.09.2020 (2)'!$B59,'FCST SDV (2)'!$C$2:$C$2001,0),MATCH('Data đx fcst 21.09.2020 (2)'!J$1,'FCST SDV (2)'!$D$1:$P$1,0))/'Data đx fcst 21.09.2020 (2)'!$C59,0)</f>
        <v>0</v>
      </c>
      <c r="K59" s="345">
        <f t="array" ref="K59">+IFERROR(INDEX('FCST SDV (2)'!$D$2:$P$2001,MATCH('Data đx fcst 21.09.2020 (2)'!$B59,'FCST SDV (2)'!$C$2:$C$2001,0),MATCH('Data đx fcst 21.09.2020 (2)'!K$1,'FCST SDV (2)'!$D$1:$P$1,0))/'Data đx fcst 21.09.2020 (2)'!$C59,0)</f>
        <v>0</v>
      </c>
      <c r="L59" s="345">
        <f t="array" ref="L59">+IFERROR(INDEX('FCST SDV (2)'!$D$2:$P$2001,MATCH('Data đx fcst 21.09.2020 (2)'!$B59,'FCST SDV (2)'!$C$2:$C$2001,0),MATCH('Data đx fcst 21.09.2020 (2)'!L$1,'FCST SDV (2)'!$D$1:$P$1,0))/'Data đx fcst 21.09.2020 (2)'!$C59,0)</f>
        <v>0</v>
      </c>
      <c r="M59" s="345">
        <f t="array" ref="M59">+IFERROR(INDEX('FCST SDV (2)'!$D$2:$P$2001,MATCH('Data đx fcst 21.09.2020 (2)'!$B59,'FCST SDV (2)'!$C$2:$C$2001,0),MATCH('Data đx fcst 21.09.2020 (2)'!M$1,'FCST SDV (2)'!$D$1:$P$1,0))/'Data đx fcst 21.09.2020 (2)'!$C59,0)</f>
        <v>0</v>
      </c>
      <c r="N59" s="345">
        <f t="array" ref="N59">+IFERROR(INDEX('FCST SDV (2)'!$D$2:$P$2001,MATCH('Data đx fcst 21.09.2020 (2)'!$B59,'FCST SDV (2)'!$C$2:$C$2001,0),MATCH('Data đx fcst 21.09.2020 (2)'!N$1,'FCST SDV (2)'!$D$1:$P$1,0))/'Data đx fcst 21.09.2020 (2)'!$C59,0)</f>
        <v>0</v>
      </c>
      <c r="O59" s="345">
        <f t="array" ref="O59">+IFERROR(INDEX('FCST SDV (2)'!$D$2:$P$2001,MATCH('Data đx fcst 21.09.2020 (2)'!$B59,'FCST SDV (2)'!$C$2:$C$2001,0),MATCH('Data đx fcst 21.09.2020 (2)'!O$1,'FCST SDV (2)'!$D$1:$P$1,0))/'Data đx fcst 21.09.2020 (2)'!$C59,0)</f>
        <v>0</v>
      </c>
      <c r="P59" s="345">
        <f t="array" ref="P59">+IFERROR(INDEX('FCST SDV (2)'!$D$2:$P$2001,MATCH('Data đx fcst 21.09.2020 (2)'!$B59,'FCST SDV (2)'!$C$2:$C$2001,0),MATCH('Data đx fcst 21.09.2020 (2)'!P$1,'FCST SDV (2)'!$D$1:$P$1,0))/'Data đx fcst 21.09.2020 (2)'!$C59,0)</f>
        <v>0</v>
      </c>
      <c r="Q59" s="345">
        <f t="array" ref="Q59">+IFERROR(INDEX('FCST SDV (2)'!$D$2:$P$2001,MATCH('Data đx fcst 21.09.2020 (2)'!$B59,'FCST SDV (2)'!$C$2:$C$2001,0),MATCH('Data đx fcst 21.09.2020 (2)'!Q$1,'FCST SDV (2)'!$D$1:$P$1,0))/'Data đx fcst 21.09.2020 (2)'!$C59,0)</f>
        <v>0</v>
      </c>
      <c r="R59" s="345">
        <f t="array" ref="R59">+IFERROR(INDEX('FCST SDV (2)'!$D$2:$P$2001,MATCH('Data đx fcst 21.09.2020 (2)'!$B59,'FCST SDV (2)'!$C$2:$C$2001,0),MATCH('Data đx fcst 21.09.2020 (2)'!R$1,'FCST SDV (2)'!$D$1:$P$1,0))/'Data đx fcst 21.09.2020 (2)'!$C59,0)</f>
        <v>0</v>
      </c>
      <c r="S59" s="345"/>
      <c r="T59" s="335">
        <f t="shared" si="2"/>
        <v>0</v>
      </c>
    </row>
    <row r="60" spans="1:20" s="356" customFormat="1" ht="29.25" customHeight="1">
      <c r="A60" s="427"/>
      <c r="B60" s="207" t="s">
        <v>730</v>
      </c>
      <c r="C60" s="207">
        <v>3000</v>
      </c>
      <c r="D60" s="430"/>
      <c r="E60" s="430"/>
      <c r="F60" s="430"/>
      <c r="G60" s="340">
        <f>+IFERROR(VLOOKUP(B60,'FCST SDV (2)'!$C$2:$S$2000,17,0),0)</f>
        <v>0</v>
      </c>
      <c r="H60" s="341">
        <f t="shared" si="1"/>
        <v>0</v>
      </c>
      <c r="I60" s="345">
        <f t="array" ref="I60">+IFERROR(INDEX('FCST SDV (2)'!$D$2:$P$2001,MATCH('Data đx fcst 21.09.2020 (2)'!$B60,'FCST SDV (2)'!$C$2:$C$2001,0),MATCH('Data đx fcst 21.09.2020 (2)'!I$1,'FCST SDV (2)'!$D$1:$P$1,0))/'Data đx fcst 21.09.2020 (2)'!$C60,0)</f>
        <v>0</v>
      </c>
      <c r="J60" s="345">
        <f t="array" ref="J60">+IFERROR(INDEX('FCST SDV (2)'!$D$2:$P$2001,MATCH('Data đx fcst 21.09.2020 (2)'!$B60,'FCST SDV (2)'!$C$2:$C$2001,0),MATCH('Data đx fcst 21.09.2020 (2)'!J$1,'FCST SDV (2)'!$D$1:$P$1,0))/'Data đx fcst 21.09.2020 (2)'!$C60,0)</f>
        <v>0</v>
      </c>
      <c r="K60" s="345">
        <f t="array" ref="K60">+IFERROR(INDEX('FCST SDV (2)'!$D$2:$P$2001,MATCH('Data đx fcst 21.09.2020 (2)'!$B60,'FCST SDV (2)'!$C$2:$C$2001,0),MATCH('Data đx fcst 21.09.2020 (2)'!K$1,'FCST SDV (2)'!$D$1:$P$1,0))/'Data đx fcst 21.09.2020 (2)'!$C60,0)</f>
        <v>0</v>
      </c>
      <c r="L60" s="345">
        <f t="array" ref="L60">+IFERROR(INDEX('FCST SDV (2)'!$D$2:$P$2001,MATCH('Data đx fcst 21.09.2020 (2)'!$B60,'FCST SDV (2)'!$C$2:$C$2001,0),MATCH('Data đx fcst 21.09.2020 (2)'!L$1,'FCST SDV (2)'!$D$1:$P$1,0))/'Data đx fcst 21.09.2020 (2)'!$C60,0)</f>
        <v>0</v>
      </c>
      <c r="M60" s="345">
        <f t="array" ref="M60">+IFERROR(INDEX('FCST SDV (2)'!$D$2:$P$2001,MATCH('Data đx fcst 21.09.2020 (2)'!$B60,'FCST SDV (2)'!$C$2:$C$2001,0),MATCH('Data đx fcst 21.09.2020 (2)'!M$1,'FCST SDV (2)'!$D$1:$P$1,0))/'Data đx fcst 21.09.2020 (2)'!$C60,0)</f>
        <v>0</v>
      </c>
      <c r="N60" s="345">
        <f t="array" ref="N60">+IFERROR(INDEX('FCST SDV (2)'!$D$2:$P$2001,MATCH('Data đx fcst 21.09.2020 (2)'!$B60,'FCST SDV (2)'!$C$2:$C$2001,0),MATCH('Data đx fcst 21.09.2020 (2)'!N$1,'FCST SDV (2)'!$D$1:$P$1,0))/'Data đx fcst 21.09.2020 (2)'!$C60,0)</f>
        <v>0</v>
      </c>
      <c r="O60" s="345">
        <f t="array" ref="O60">+IFERROR(INDEX('FCST SDV (2)'!$D$2:$P$2001,MATCH('Data đx fcst 21.09.2020 (2)'!$B60,'FCST SDV (2)'!$C$2:$C$2001,0),MATCH('Data đx fcst 21.09.2020 (2)'!O$1,'FCST SDV (2)'!$D$1:$P$1,0))/'Data đx fcst 21.09.2020 (2)'!$C60,0)</f>
        <v>0</v>
      </c>
      <c r="P60" s="345">
        <f t="array" ref="P60">+IFERROR(INDEX('FCST SDV (2)'!$D$2:$P$2001,MATCH('Data đx fcst 21.09.2020 (2)'!$B60,'FCST SDV (2)'!$C$2:$C$2001,0),MATCH('Data đx fcst 21.09.2020 (2)'!P$1,'FCST SDV (2)'!$D$1:$P$1,0))/'Data đx fcst 21.09.2020 (2)'!$C60,0)</f>
        <v>0</v>
      </c>
      <c r="Q60" s="345">
        <f t="array" ref="Q60">+IFERROR(INDEX('FCST SDV (2)'!$D$2:$P$2001,MATCH('Data đx fcst 21.09.2020 (2)'!$B60,'FCST SDV (2)'!$C$2:$C$2001,0),MATCH('Data đx fcst 21.09.2020 (2)'!Q$1,'FCST SDV (2)'!$D$1:$P$1,0))/'Data đx fcst 21.09.2020 (2)'!$C60,0)</f>
        <v>0</v>
      </c>
      <c r="R60" s="345">
        <f t="array" ref="R60">+IFERROR(INDEX('FCST SDV (2)'!$D$2:$P$2001,MATCH('Data đx fcst 21.09.2020 (2)'!$B60,'FCST SDV (2)'!$C$2:$C$2001,0),MATCH('Data đx fcst 21.09.2020 (2)'!R$1,'FCST SDV (2)'!$D$1:$P$1,0))/'Data đx fcst 21.09.2020 (2)'!$C60,0)</f>
        <v>0</v>
      </c>
      <c r="S60" s="345"/>
      <c r="T60" s="335">
        <f t="shared" si="2"/>
        <v>0</v>
      </c>
    </row>
    <row r="61" spans="1:20" s="356" customFormat="1" ht="29.25" customHeight="1">
      <c r="A61" s="427"/>
      <c r="B61" s="207" t="s">
        <v>731</v>
      </c>
      <c r="C61" s="207">
        <v>2500</v>
      </c>
      <c r="D61" s="430"/>
      <c r="E61" s="430"/>
      <c r="F61" s="430"/>
      <c r="G61" s="340">
        <f>+IFERROR(VLOOKUP(B61,'FCST SDV (2)'!$C$2:$S$2000,17,0),0)</f>
        <v>0</v>
      </c>
      <c r="H61" s="341">
        <f t="shared" si="1"/>
        <v>0</v>
      </c>
      <c r="I61" s="345">
        <f t="array" ref="I61">+IFERROR(INDEX('FCST SDV (2)'!$D$2:$P$2001,MATCH('Data đx fcst 21.09.2020 (2)'!$B61,'FCST SDV (2)'!$C$2:$C$2001,0),MATCH('Data đx fcst 21.09.2020 (2)'!I$1,'FCST SDV (2)'!$D$1:$P$1,0))/'Data đx fcst 21.09.2020 (2)'!$C61,0)</f>
        <v>0</v>
      </c>
      <c r="J61" s="345">
        <f t="array" ref="J61">+IFERROR(INDEX('FCST SDV (2)'!$D$2:$P$2001,MATCH('Data đx fcst 21.09.2020 (2)'!$B61,'FCST SDV (2)'!$C$2:$C$2001,0),MATCH('Data đx fcst 21.09.2020 (2)'!J$1,'FCST SDV (2)'!$D$1:$P$1,0))/'Data đx fcst 21.09.2020 (2)'!$C61,0)</f>
        <v>0</v>
      </c>
      <c r="K61" s="345">
        <f t="array" ref="K61">+IFERROR(INDEX('FCST SDV (2)'!$D$2:$P$2001,MATCH('Data đx fcst 21.09.2020 (2)'!$B61,'FCST SDV (2)'!$C$2:$C$2001,0),MATCH('Data đx fcst 21.09.2020 (2)'!K$1,'FCST SDV (2)'!$D$1:$P$1,0))/'Data đx fcst 21.09.2020 (2)'!$C61,0)</f>
        <v>0</v>
      </c>
      <c r="L61" s="345">
        <f t="array" ref="L61">+IFERROR(INDEX('FCST SDV (2)'!$D$2:$P$2001,MATCH('Data đx fcst 21.09.2020 (2)'!$B61,'FCST SDV (2)'!$C$2:$C$2001,0),MATCH('Data đx fcst 21.09.2020 (2)'!L$1,'FCST SDV (2)'!$D$1:$P$1,0))/'Data đx fcst 21.09.2020 (2)'!$C61,0)</f>
        <v>0</v>
      </c>
      <c r="M61" s="345">
        <f t="array" ref="M61">+IFERROR(INDEX('FCST SDV (2)'!$D$2:$P$2001,MATCH('Data đx fcst 21.09.2020 (2)'!$B61,'FCST SDV (2)'!$C$2:$C$2001,0),MATCH('Data đx fcst 21.09.2020 (2)'!M$1,'FCST SDV (2)'!$D$1:$P$1,0))/'Data đx fcst 21.09.2020 (2)'!$C61,0)</f>
        <v>0</v>
      </c>
      <c r="N61" s="345">
        <f t="array" ref="N61">+IFERROR(INDEX('FCST SDV (2)'!$D$2:$P$2001,MATCH('Data đx fcst 21.09.2020 (2)'!$B61,'FCST SDV (2)'!$C$2:$C$2001,0),MATCH('Data đx fcst 21.09.2020 (2)'!N$1,'FCST SDV (2)'!$D$1:$P$1,0))/'Data đx fcst 21.09.2020 (2)'!$C61,0)</f>
        <v>0</v>
      </c>
      <c r="O61" s="345">
        <f t="array" ref="O61">+IFERROR(INDEX('FCST SDV (2)'!$D$2:$P$2001,MATCH('Data đx fcst 21.09.2020 (2)'!$B61,'FCST SDV (2)'!$C$2:$C$2001,0),MATCH('Data đx fcst 21.09.2020 (2)'!O$1,'FCST SDV (2)'!$D$1:$P$1,0))/'Data đx fcst 21.09.2020 (2)'!$C61,0)</f>
        <v>0</v>
      </c>
      <c r="P61" s="345">
        <f t="array" ref="P61">+IFERROR(INDEX('FCST SDV (2)'!$D$2:$P$2001,MATCH('Data đx fcst 21.09.2020 (2)'!$B61,'FCST SDV (2)'!$C$2:$C$2001,0),MATCH('Data đx fcst 21.09.2020 (2)'!P$1,'FCST SDV (2)'!$D$1:$P$1,0))/'Data đx fcst 21.09.2020 (2)'!$C61,0)</f>
        <v>0</v>
      </c>
      <c r="Q61" s="345">
        <f t="array" ref="Q61">+IFERROR(INDEX('FCST SDV (2)'!$D$2:$P$2001,MATCH('Data đx fcst 21.09.2020 (2)'!$B61,'FCST SDV (2)'!$C$2:$C$2001,0),MATCH('Data đx fcst 21.09.2020 (2)'!Q$1,'FCST SDV (2)'!$D$1:$P$1,0))/'Data đx fcst 21.09.2020 (2)'!$C61,0)</f>
        <v>0</v>
      </c>
      <c r="R61" s="345">
        <f t="array" ref="R61">+IFERROR(INDEX('FCST SDV (2)'!$D$2:$P$2001,MATCH('Data đx fcst 21.09.2020 (2)'!$B61,'FCST SDV (2)'!$C$2:$C$2001,0),MATCH('Data đx fcst 21.09.2020 (2)'!R$1,'FCST SDV (2)'!$D$1:$P$1,0))/'Data đx fcst 21.09.2020 (2)'!$C61,0)</f>
        <v>0</v>
      </c>
      <c r="S61" s="345"/>
      <c r="T61" s="335">
        <f t="shared" si="2"/>
        <v>0</v>
      </c>
    </row>
    <row r="62" spans="1:20" s="356" customFormat="1" ht="29.25" customHeight="1">
      <c r="A62" s="427"/>
      <c r="B62" s="207" t="s">
        <v>156</v>
      </c>
      <c r="C62" s="207">
        <v>3000</v>
      </c>
      <c r="D62" s="430"/>
      <c r="E62" s="430"/>
      <c r="F62" s="430"/>
      <c r="G62" s="340">
        <f>+IFERROR(VLOOKUP(B62,'FCST SDV (2)'!$C$2:$S$2000,17,0),0)</f>
        <v>0</v>
      </c>
      <c r="H62" s="341">
        <f t="shared" si="1"/>
        <v>0</v>
      </c>
      <c r="I62" s="345">
        <f t="array" ref="I62">+IFERROR(INDEX('FCST SDV (2)'!$D$2:$P$2001,MATCH('Data đx fcst 21.09.2020 (2)'!$B62,'FCST SDV (2)'!$C$2:$C$2001,0),MATCH('Data đx fcst 21.09.2020 (2)'!I$1,'FCST SDV (2)'!$D$1:$P$1,0))/'Data đx fcst 21.09.2020 (2)'!$C62,0)</f>
        <v>0</v>
      </c>
      <c r="J62" s="345">
        <f t="array" ref="J62">+IFERROR(INDEX('FCST SDV (2)'!$D$2:$P$2001,MATCH('Data đx fcst 21.09.2020 (2)'!$B62,'FCST SDV (2)'!$C$2:$C$2001,0),MATCH('Data đx fcst 21.09.2020 (2)'!J$1,'FCST SDV (2)'!$D$1:$P$1,0))/'Data đx fcst 21.09.2020 (2)'!$C62,0)</f>
        <v>0</v>
      </c>
      <c r="K62" s="345">
        <f t="array" ref="K62">+IFERROR(INDEX('FCST SDV (2)'!$D$2:$P$2001,MATCH('Data đx fcst 21.09.2020 (2)'!$B62,'FCST SDV (2)'!$C$2:$C$2001,0),MATCH('Data đx fcst 21.09.2020 (2)'!K$1,'FCST SDV (2)'!$D$1:$P$1,0))/'Data đx fcst 21.09.2020 (2)'!$C62,0)</f>
        <v>0</v>
      </c>
      <c r="L62" s="345">
        <f t="array" ref="L62">+IFERROR(INDEX('FCST SDV (2)'!$D$2:$P$2001,MATCH('Data đx fcst 21.09.2020 (2)'!$B62,'FCST SDV (2)'!$C$2:$C$2001,0),MATCH('Data đx fcst 21.09.2020 (2)'!L$1,'FCST SDV (2)'!$D$1:$P$1,0))/'Data đx fcst 21.09.2020 (2)'!$C62,0)</f>
        <v>0</v>
      </c>
      <c r="M62" s="345">
        <f t="array" ref="M62">+IFERROR(INDEX('FCST SDV (2)'!$D$2:$P$2001,MATCH('Data đx fcst 21.09.2020 (2)'!$B62,'FCST SDV (2)'!$C$2:$C$2001,0),MATCH('Data đx fcst 21.09.2020 (2)'!M$1,'FCST SDV (2)'!$D$1:$P$1,0))/'Data đx fcst 21.09.2020 (2)'!$C62,0)</f>
        <v>0</v>
      </c>
      <c r="N62" s="345">
        <f t="array" ref="N62">+IFERROR(INDEX('FCST SDV (2)'!$D$2:$P$2001,MATCH('Data đx fcst 21.09.2020 (2)'!$B62,'FCST SDV (2)'!$C$2:$C$2001,0),MATCH('Data đx fcst 21.09.2020 (2)'!N$1,'FCST SDV (2)'!$D$1:$P$1,0))/'Data đx fcst 21.09.2020 (2)'!$C62,0)</f>
        <v>0</v>
      </c>
      <c r="O62" s="345">
        <f t="array" ref="O62">+IFERROR(INDEX('FCST SDV (2)'!$D$2:$P$2001,MATCH('Data đx fcst 21.09.2020 (2)'!$B62,'FCST SDV (2)'!$C$2:$C$2001,0),MATCH('Data đx fcst 21.09.2020 (2)'!O$1,'FCST SDV (2)'!$D$1:$P$1,0))/'Data đx fcst 21.09.2020 (2)'!$C62,0)</f>
        <v>0</v>
      </c>
      <c r="P62" s="345">
        <f t="array" ref="P62">+IFERROR(INDEX('FCST SDV (2)'!$D$2:$P$2001,MATCH('Data đx fcst 21.09.2020 (2)'!$B62,'FCST SDV (2)'!$C$2:$C$2001,0),MATCH('Data đx fcst 21.09.2020 (2)'!P$1,'FCST SDV (2)'!$D$1:$P$1,0))/'Data đx fcst 21.09.2020 (2)'!$C62,0)</f>
        <v>0</v>
      </c>
      <c r="Q62" s="345">
        <f t="array" ref="Q62">+IFERROR(INDEX('FCST SDV (2)'!$D$2:$P$2001,MATCH('Data đx fcst 21.09.2020 (2)'!$B62,'FCST SDV (2)'!$C$2:$C$2001,0),MATCH('Data đx fcst 21.09.2020 (2)'!Q$1,'FCST SDV (2)'!$D$1:$P$1,0))/'Data đx fcst 21.09.2020 (2)'!$C62,0)</f>
        <v>0</v>
      </c>
      <c r="R62" s="345">
        <f t="array" ref="R62">+IFERROR(INDEX('FCST SDV (2)'!$D$2:$P$2001,MATCH('Data đx fcst 21.09.2020 (2)'!$B62,'FCST SDV (2)'!$C$2:$C$2001,0),MATCH('Data đx fcst 21.09.2020 (2)'!R$1,'FCST SDV (2)'!$D$1:$P$1,0))/'Data đx fcst 21.09.2020 (2)'!$C62,0)</f>
        <v>0</v>
      </c>
      <c r="S62" s="345"/>
      <c r="T62" s="335">
        <f t="shared" si="2"/>
        <v>0</v>
      </c>
    </row>
    <row r="63" spans="1:20" s="356" customFormat="1" ht="29.25" customHeight="1">
      <c r="A63" s="427"/>
      <c r="B63" s="207" t="s">
        <v>732</v>
      </c>
      <c r="C63" s="207">
        <v>1500</v>
      </c>
      <c r="D63" s="430"/>
      <c r="E63" s="430"/>
      <c r="F63" s="430"/>
      <c r="G63" s="340">
        <f>+IFERROR(VLOOKUP(B63,'FCST SDV (2)'!$C$2:$S$2000,17,0),0)</f>
        <v>0</v>
      </c>
      <c r="H63" s="341">
        <f t="shared" si="1"/>
        <v>0</v>
      </c>
      <c r="I63" s="345">
        <f t="array" ref="I63">+IFERROR(INDEX('FCST SDV (2)'!$D$2:$P$2001,MATCH('Data đx fcst 21.09.2020 (2)'!$B63,'FCST SDV (2)'!$C$2:$C$2001,0),MATCH('Data đx fcst 21.09.2020 (2)'!I$1,'FCST SDV (2)'!$D$1:$P$1,0))/'Data đx fcst 21.09.2020 (2)'!$C63,0)</f>
        <v>0</v>
      </c>
      <c r="J63" s="345">
        <f t="array" ref="J63">+IFERROR(INDEX('FCST SDV (2)'!$D$2:$P$2001,MATCH('Data đx fcst 21.09.2020 (2)'!$B63,'FCST SDV (2)'!$C$2:$C$2001,0),MATCH('Data đx fcst 21.09.2020 (2)'!J$1,'FCST SDV (2)'!$D$1:$P$1,0))/'Data đx fcst 21.09.2020 (2)'!$C63,0)</f>
        <v>0</v>
      </c>
      <c r="K63" s="345">
        <f t="array" ref="K63">+IFERROR(INDEX('FCST SDV (2)'!$D$2:$P$2001,MATCH('Data đx fcst 21.09.2020 (2)'!$B63,'FCST SDV (2)'!$C$2:$C$2001,0),MATCH('Data đx fcst 21.09.2020 (2)'!K$1,'FCST SDV (2)'!$D$1:$P$1,0))/'Data đx fcst 21.09.2020 (2)'!$C63,0)</f>
        <v>0</v>
      </c>
      <c r="L63" s="345">
        <f t="array" ref="L63">+IFERROR(INDEX('FCST SDV (2)'!$D$2:$P$2001,MATCH('Data đx fcst 21.09.2020 (2)'!$B63,'FCST SDV (2)'!$C$2:$C$2001,0),MATCH('Data đx fcst 21.09.2020 (2)'!L$1,'FCST SDV (2)'!$D$1:$P$1,0))/'Data đx fcst 21.09.2020 (2)'!$C63,0)</f>
        <v>0</v>
      </c>
      <c r="M63" s="345">
        <f t="array" ref="M63">+IFERROR(INDEX('FCST SDV (2)'!$D$2:$P$2001,MATCH('Data đx fcst 21.09.2020 (2)'!$B63,'FCST SDV (2)'!$C$2:$C$2001,0),MATCH('Data đx fcst 21.09.2020 (2)'!M$1,'FCST SDV (2)'!$D$1:$P$1,0))/'Data đx fcst 21.09.2020 (2)'!$C63,0)</f>
        <v>0</v>
      </c>
      <c r="N63" s="345">
        <f t="array" ref="N63">+IFERROR(INDEX('FCST SDV (2)'!$D$2:$P$2001,MATCH('Data đx fcst 21.09.2020 (2)'!$B63,'FCST SDV (2)'!$C$2:$C$2001,0),MATCH('Data đx fcst 21.09.2020 (2)'!N$1,'FCST SDV (2)'!$D$1:$P$1,0))/'Data đx fcst 21.09.2020 (2)'!$C63,0)</f>
        <v>0</v>
      </c>
      <c r="O63" s="345">
        <f t="array" ref="O63">+IFERROR(INDEX('FCST SDV (2)'!$D$2:$P$2001,MATCH('Data đx fcst 21.09.2020 (2)'!$B63,'FCST SDV (2)'!$C$2:$C$2001,0),MATCH('Data đx fcst 21.09.2020 (2)'!O$1,'FCST SDV (2)'!$D$1:$P$1,0))/'Data đx fcst 21.09.2020 (2)'!$C63,0)</f>
        <v>0</v>
      </c>
      <c r="P63" s="345">
        <f t="array" ref="P63">+IFERROR(INDEX('FCST SDV (2)'!$D$2:$P$2001,MATCH('Data đx fcst 21.09.2020 (2)'!$B63,'FCST SDV (2)'!$C$2:$C$2001,0),MATCH('Data đx fcst 21.09.2020 (2)'!P$1,'FCST SDV (2)'!$D$1:$P$1,0))/'Data đx fcst 21.09.2020 (2)'!$C63,0)</f>
        <v>0</v>
      </c>
      <c r="Q63" s="345">
        <f t="array" ref="Q63">+IFERROR(INDEX('FCST SDV (2)'!$D$2:$P$2001,MATCH('Data đx fcst 21.09.2020 (2)'!$B63,'FCST SDV (2)'!$C$2:$C$2001,0),MATCH('Data đx fcst 21.09.2020 (2)'!Q$1,'FCST SDV (2)'!$D$1:$P$1,0))/'Data đx fcst 21.09.2020 (2)'!$C63,0)</f>
        <v>0</v>
      </c>
      <c r="R63" s="345">
        <f t="array" ref="R63">+IFERROR(INDEX('FCST SDV (2)'!$D$2:$P$2001,MATCH('Data đx fcst 21.09.2020 (2)'!$B63,'FCST SDV (2)'!$C$2:$C$2001,0),MATCH('Data đx fcst 21.09.2020 (2)'!R$1,'FCST SDV (2)'!$D$1:$P$1,0))/'Data đx fcst 21.09.2020 (2)'!$C63,0)</f>
        <v>0</v>
      </c>
      <c r="S63" s="345"/>
      <c r="T63" s="335">
        <f t="shared" si="2"/>
        <v>0</v>
      </c>
    </row>
    <row r="64" spans="1:20" s="356" customFormat="1" ht="29.25" customHeight="1">
      <c r="A64" s="427"/>
      <c r="B64" s="207" t="s">
        <v>586</v>
      </c>
      <c r="C64" s="207">
        <v>100</v>
      </c>
      <c r="D64" s="430"/>
      <c r="E64" s="430"/>
      <c r="F64" s="430"/>
      <c r="G64" s="340">
        <f>+IFERROR(VLOOKUP(B64,'FCST SDV (2)'!$C$2:$S$2000,17,0),0)</f>
        <v>510000</v>
      </c>
      <c r="H64" s="384">
        <f>+G64/C64</f>
        <v>5100</v>
      </c>
      <c r="I64" s="342">
        <f t="array" ref="I64">+IFERROR(INDEX('FCST SDV (2)'!$D$2:$P$2001,MATCH('Data đx fcst 21.09.2020 (2)'!$B64,'FCST SDV (2)'!$C$2:$C$2001,0),MATCH('Data đx fcst 21.09.2020 (2)'!I$1,'FCST SDV (2)'!$D$1:$P$1,0))/'Data đx fcst 21.09.2020 (2)'!$C64,0)</f>
        <v>200</v>
      </c>
      <c r="J64" s="342">
        <f t="array" ref="J64">+IFERROR(INDEX('FCST SDV (2)'!$D$2:$P$2001,MATCH('Data đx fcst 21.09.2020 (2)'!$B64,'FCST SDV (2)'!$C$2:$C$2001,0),MATCH('Data đx fcst 21.09.2020 (2)'!J$1,'FCST SDV (2)'!$D$1:$P$1,0))/'Data đx fcst 21.09.2020 (2)'!$C64,0)</f>
        <v>170</v>
      </c>
      <c r="K64" s="342">
        <f t="array" ref="K64">+IFERROR(INDEX('FCST SDV (2)'!$D$2:$P$2001,MATCH('Data đx fcst 21.09.2020 (2)'!$B64,'FCST SDV (2)'!$C$2:$C$2001,0),MATCH('Data đx fcst 21.09.2020 (2)'!K$1,'FCST SDV (2)'!$D$1:$P$1,0))/'Data đx fcst 21.09.2020 (2)'!$C64,0)</f>
        <v>200</v>
      </c>
      <c r="L64" s="342">
        <f t="array" ref="L64">+IFERROR(INDEX('FCST SDV (2)'!$D$2:$P$2001,MATCH('Data đx fcst 21.09.2020 (2)'!$B64,'FCST SDV (2)'!$C$2:$C$2001,0),MATCH('Data đx fcst 21.09.2020 (2)'!L$1,'FCST SDV (2)'!$D$1:$P$1,0))/'Data đx fcst 21.09.2020 (2)'!$C64,0)</f>
        <v>200</v>
      </c>
      <c r="M64" s="342">
        <f t="array" ref="M64">+IFERROR(INDEX('FCST SDV (2)'!$D$2:$P$2001,MATCH('Data đx fcst 21.09.2020 (2)'!$B64,'FCST SDV (2)'!$C$2:$C$2001,0),MATCH('Data đx fcst 21.09.2020 (2)'!M$1,'FCST SDV (2)'!$D$1:$P$1,0))/'Data đx fcst 21.09.2020 (2)'!$C64,0)</f>
        <v>250</v>
      </c>
      <c r="N64" s="342">
        <f t="array" ref="N64">+IFERROR(INDEX('FCST SDV (2)'!$D$2:$P$2001,MATCH('Data đx fcst 21.09.2020 (2)'!$B64,'FCST SDV (2)'!$C$2:$C$2001,0),MATCH('Data đx fcst 21.09.2020 (2)'!N$1,'FCST SDV (2)'!$D$1:$P$1,0))/'Data đx fcst 21.09.2020 (2)'!$C64,0)</f>
        <v>0</v>
      </c>
      <c r="O64" s="342">
        <f t="array" ref="O64">+IFERROR(INDEX('FCST SDV (2)'!$D$2:$P$2001,MATCH('Data đx fcst 21.09.2020 (2)'!$B64,'FCST SDV (2)'!$C$2:$C$2001,0),MATCH('Data đx fcst 21.09.2020 (2)'!O$1,'FCST SDV (2)'!$D$1:$P$1,0))/'Data đx fcst 21.09.2020 (2)'!$C64,0)</f>
        <v>0</v>
      </c>
      <c r="P64" s="342">
        <f t="array" ref="P64">+IFERROR(INDEX('FCST SDV (2)'!$D$2:$P$2001,MATCH('Data đx fcst 21.09.2020 (2)'!$B64,'FCST SDV (2)'!$C$2:$C$2001,0),MATCH('Data đx fcst 21.09.2020 (2)'!P$1,'FCST SDV (2)'!$D$1:$P$1,0))/'Data đx fcst 21.09.2020 (2)'!$C64,0)</f>
        <v>1020</v>
      </c>
      <c r="Q64" s="342">
        <f t="array" ref="Q64">+IFERROR(INDEX('FCST SDV (2)'!$D$2:$P$2001,MATCH('Data đx fcst 21.09.2020 (2)'!$B64,'FCST SDV (2)'!$C$2:$C$2001,0),MATCH('Data đx fcst 21.09.2020 (2)'!Q$1,'FCST SDV (2)'!$D$1:$P$1,0))/'Data đx fcst 21.09.2020 (2)'!$C64,0)</f>
        <v>1020</v>
      </c>
      <c r="R64" s="342">
        <f t="array" ref="R64">+IFERROR(INDEX('FCST SDV (2)'!$D$2:$P$2001,MATCH('Data đx fcst 21.09.2020 (2)'!$B64,'FCST SDV (2)'!$C$2:$C$2001,0),MATCH('Data đx fcst 21.09.2020 (2)'!R$1,'FCST SDV (2)'!$D$1:$P$1,0))/'Data đx fcst 21.09.2020 (2)'!$C64,0)</f>
        <v>1020</v>
      </c>
      <c r="S64" s="342">
        <f t="array" ref="S64">+IFERROR(INDEX('FCST SDV (2)'!$D$2:$P$2001,MATCH('Data đx fcst 21.09.2020 (2)'!$B64,'FCST SDV (2)'!$C$2:$C$2001,0),MATCH('Data đx fcst 21.09.2020 (2)'!S$1,'FCST SDV (2)'!$D$1:$P$1,0))/'Data đx fcst 21.09.2020 (2)'!$C64,0)</f>
        <v>1020</v>
      </c>
      <c r="T64" s="335">
        <f t="shared" si="2"/>
        <v>5100</v>
      </c>
    </row>
    <row r="65" spans="1:20" s="356" customFormat="1" ht="29.25" customHeight="1">
      <c r="A65" s="427"/>
      <c r="B65" s="207" t="s">
        <v>516</v>
      </c>
      <c r="C65" s="207">
        <v>2000</v>
      </c>
      <c r="D65" s="430"/>
      <c r="E65" s="430"/>
      <c r="F65" s="430"/>
      <c r="G65" s="340">
        <f>+IFERROR(VLOOKUP(B65,'FCST SDV (2)'!$C$2:$S$2000,17,0),0)</f>
        <v>0</v>
      </c>
      <c r="H65" s="341">
        <f t="shared" si="1"/>
        <v>0</v>
      </c>
      <c r="I65" s="345">
        <f t="array" ref="I65">+IFERROR(INDEX('FCST SDV (2)'!$D$2:$P$2001,MATCH('Data đx fcst 21.09.2020 (2)'!$B65,'FCST SDV (2)'!$C$2:$C$2001,0),MATCH('Data đx fcst 21.09.2020 (2)'!I$1,'FCST SDV (2)'!$D$1:$P$1,0))/'Data đx fcst 21.09.2020 (2)'!$C65,0)</f>
        <v>0</v>
      </c>
      <c r="J65" s="345">
        <f t="array" ref="J65">+IFERROR(INDEX('FCST SDV (2)'!$D$2:$P$2001,MATCH('Data đx fcst 21.09.2020 (2)'!$B65,'FCST SDV (2)'!$C$2:$C$2001,0),MATCH('Data đx fcst 21.09.2020 (2)'!J$1,'FCST SDV (2)'!$D$1:$P$1,0))/'Data đx fcst 21.09.2020 (2)'!$C65,0)</f>
        <v>0</v>
      </c>
      <c r="K65" s="345">
        <f t="array" ref="K65">+IFERROR(INDEX('FCST SDV (2)'!$D$2:$P$2001,MATCH('Data đx fcst 21.09.2020 (2)'!$B65,'FCST SDV (2)'!$C$2:$C$2001,0),MATCH('Data đx fcst 21.09.2020 (2)'!K$1,'FCST SDV (2)'!$D$1:$P$1,0))/'Data đx fcst 21.09.2020 (2)'!$C65,0)</f>
        <v>0</v>
      </c>
      <c r="L65" s="345">
        <f t="array" ref="L65">+IFERROR(INDEX('FCST SDV (2)'!$D$2:$P$2001,MATCH('Data đx fcst 21.09.2020 (2)'!$B65,'FCST SDV (2)'!$C$2:$C$2001,0),MATCH('Data đx fcst 21.09.2020 (2)'!L$1,'FCST SDV (2)'!$D$1:$P$1,0))/'Data đx fcst 21.09.2020 (2)'!$C65,0)</f>
        <v>0</v>
      </c>
      <c r="M65" s="345">
        <f t="array" ref="M65">+IFERROR(INDEX('FCST SDV (2)'!$D$2:$P$2001,MATCH('Data đx fcst 21.09.2020 (2)'!$B65,'FCST SDV (2)'!$C$2:$C$2001,0),MATCH('Data đx fcst 21.09.2020 (2)'!M$1,'FCST SDV (2)'!$D$1:$P$1,0))/'Data đx fcst 21.09.2020 (2)'!$C65,0)</f>
        <v>0</v>
      </c>
      <c r="N65" s="345">
        <f t="array" ref="N65">+IFERROR(INDEX('FCST SDV (2)'!$D$2:$P$2001,MATCH('Data đx fcst 21.09.2020 (2)'!$B65,'FCST SDV (2)'!$C$2:$C$2001,0),MATCH('Data đx fcst 21.09.2020 (2)'!N$1,'FCST SDV (2)'!$D$1:$P$1,0))/'Data đx fcst 21.09.2020 (2)'!$C65,0)</f>
        <v>0</v>
      </c>
      <c r="O65" s="345">
        <f t="array" ref="O65">+IFERROR(INDEX('FCST SDV (2)'!$D$2:$P$2001,MATCH('Data đx fcst 21.09.2020 (2)'!$B65,'FCST SDV (2)'!$C$2:$C$2001,0),MATCH('Data đx fcst 21.09.2020 (2)'!O$1,'FCST SDV (2)'!$D$1:$P$1,0))/'Data đx fcst 21.09.2020 (2)'!$C65,0)</f>
        <v>0</v>
      </c>
      <c r="P65" s="345">
        <f t="array" ref="P65">+IFERROR(INDEX('FCST SDV (2)'!$D$2:$P$2001,MATCH('Data đx fcst 21.09.2020 (2)'!$B65,'FCST SDV (2)'!$C$2:$C$2001,0),MATCH('Data đx fcst 21.09.2020 (2)'!P$1,'FCST SDV (2)'!$D$1:$P$1,0))/'Data đx fcst 21.09.2020 (2)'!$C65,0)</f>
        <v>0</v>
      </c>
      <c r="Q65" s="345">
        <f t="array" ref="Q65">+IFERROR(INDEX('FCST SDV (2)'!$D$2:$P$2001,MATCH('Data đx fcst 21.09.2020 (2)'!$B65,'FCST SDV (2)'!$C$2:$C$2001,0),MATCH('Data đx fcst 21.09.2020 (2)'!Q$1,'FCST SDV (2)'!$D$1:$P$1,0))/'Data đx fcst 21.09.2020 (2)'!$C65,0)</f>
        <v>0</v>
      </c>
      <c r="R65" s="345">
        <f t="array" ref="R65">+IFERROR(INDEX('FCST SDV (2)'!$D$2:$P$2001,MATCH('Data đx fcst 21.09.2020 (2)'!$B65,'FCST SDV (2)'!$C$2:$C$2001,0),MATCH('Data đx fcst 21.09.2020 (2)'!R$1,'FCST SDV (2)'!$D$1:$P$1,0))/'Data đx fcst 21.09.2020 (2)'!$C65,0)</f>
        <v>0</v>
      </c>
      <c r="S65" s="345"/>
      <c r="T65" s="335">
        <f t="shared" si="2"/>
        <v>0</v>
      </c>
    </row>
    <row r="66" spans="1:20" s="356" customFormat="1" ht="29.25" customHeight="1">
      <c r="A66" s="427"/>
      <c r="B66" s="207" t="s">
        <v>733</v>
      </c>
      <c r="C66" s="207">
        <v>2000</v>
      </c>
      <c r="D66" s="430"/>
      <c r="E66" s="430"/>
      <c r="F66" s="430"/>
      <c r="G66" s="340">
        <f>+IFERROR(VLOOKUP(B66,'FCST SDV (2)'!$C$2:$S$2000,17,0),0)</f>
        <v>0</v>
      </c>
      <c r="H66" s="341">
        <f t="shared" si="1"/>
        <v>0</v>
      </c>
      <c r="I66" s="345">
        <f t="array" ref="I66">+IFERROR(INDEX('FCST SDV (2)'!$D$2:$P$2001,MATCH('Data đx fcst 21.09.2020 (2)'!$B66,'FCST SDV (2)'!$C$2:$C$2001,0),MATCH('Data đx fcst 21.09.2020 (2)'!I$1,'FCST SDV (2)'!$D$1:$P$1,0))/'Data đx fcst 21.09.2020 (2)'!$C66,0)</f>
        <v>0</v>
      </c>
      <c r="J66" s="345">
        <f t="array" ref="J66">+IFERROR(INDEX('FCST SDV (2)'!$D$2:$P$2001,MATCH('Data đx fcst 21.09.2020 (2)'!$B66,'FCST SDV (2)'!$C$2:$C$2001,0),MATCH('Data đx fcst 21.09.2020 (2)'!J$1,'FCST SDV (2)'!$D$1:$P$1,0))/'Data đx fcst 21.09.2020 (2)'!$C66,0)</f>
        <v>0</v>
      </c>
      <c r="K66" s="345">
        <f t="array" ref="K66">+IFERROR(INDEX('FCST SDV (2)'!$D$2:$P$2001,MATCH('Data đx fcst 21.09.2020 (2)'!$B66,'FCST SDV (2)'!$C$2:$C$2001,0),MATCH('Data đx fcst 21.09.2020 (2)'!K$1,'FCST SDV (2)'!$D$1:$P$1,0))/'Data đx fcst 21.09.2020 (2)'!$C66,0)</f>
        <v>0</v>
      </c>
      <c r="L66" s="345">
        <f t="array" ref="L66">+IFERROR(INDEX('FCST SDV (2)'!$D$2:$P$2001,MATCH('Data đx fcst 21.09.2020 (2)'!$B66,'FCST SDV (2)'!$C$2:$C$2001,0),MATCH('Data đx fcst 21.09.2020 (2)'!L$1,'FCST SDV (2)'!$D$1:$P$1,0))/'Data đx fcst 21.09.2020 (2)'!$C66,0)</f>
        <v>0</v>
      </c>
      <c r="M66" s="345">
        <f t="array" ref="M66">+IFERROR(INDEX('FCST SDV (2)'!$D$2:$P$2001,MATCH('Data đx fcst 21.09.2020 (2)'!$B66,'FCST SDV (2)'!$C$2:$C$2001,0),MATCH('Data đx fcst 21.09.2020 (2)'!M$1,'FCST SDV (2)'!$D$1:$P$1,0))/'Data đx fcst 21.09.2020 (2)'!$C66,0)</f>
        <v>0</v>
      </c>
      <c r="N66" s="345">
        <f t="array" ref="N66">+IFERROR(INDEX('FCST SDV (2)'!$D$2:$P$2001,MATCH('Data đx fcst 21.09.2020 (2)'!$B66,'FCST SDV (2)'!$C$2:$C$2001,0),MATCH('Data đx fcst 21.09.2020 (2)'!N$1,'FCST SDV (2)'!$D$1:$P$1,0))/'Data đx fcst 21.09.2020 (2)'!$C66,0)</f>
        <v>0</v>
      </c>
      <c r="O66" s="345">
        <f t="array" ref="O66">+IFERROR(INDEX('FCST SDV (2)'!$D$2:$P$2001,MATCH('Data đx fcst 21.09.2020 (2)'!$B66,'FCST SDV (2)'!$C$2:$C$2001,0),MATCH('Data đx fcst 21.09.2020 (2)'!O$1,'FCST SDV (2)'!$D$1:$P$1,0))/'Data đx fcst 21.09.2020 (2)'!$C66,0)</f>
        <v>0</v>
      </c>
      <c r="P66" s="345">
        <f t="array" ref="P66">+IFERROR(INDEX('FCST SDV (2)'!$D$2:$P$2001,MATCH('Data đx fcst 21.09.2020 (2)'!$B66,'FCST SDV (2)'!$C$2:$C$2001,0),MATCH('Data đx fcst 21.09.2020 (2)'!P$1,'FCST SDV (2)'!$D$1:$P$1,0))/'Data đx fcst 21.09.2020 (2)'!$C66,0)</f>
        <v>0</v>
      </c>
      <c r="Q66" s="345">
        <f t="array" ref="Q66">+IFERROR(INDEX('FCST SDV (2)'!$D$2:$P$2001,MATCH('Data đx fcst 21.09.2020 (2)'!$B66,'FCST SDV (2)'!$C$2:$C$2001,0),MATCH('Data đx fcst 21.09.2020 (2)'!Q$1,'FCST SDV (2)'!$D$1:$P$1,0))/'Data đx fcst 21.09.2020 (2)'!$C66,0)</f>
        <v>0</v>
      </c>
      <c r="R66" s="345">
        <f t="array" ref="R66">+IFERROR(INDEX('FCST SDV (2)'!$D$2:$P$2001,MATCH('Data đx fcst 21.09.2020 (2)'!$B66,'FCST SDV (2)'!$C$2:$C$2001,0),MATCH('Data đx fcst 21.09.2020 (2)'!R$1,'FCST SDV (2)'!$D$1:$P$1,0))/'Data đx fcst 21.09.2020 (2)'!$C66,0)</f>
        <v>0</v>
      </c>
      <c r="S66" s="345"/>
      <c r="T66" s="335">
        <f t="shared" si="2"/>
        <v>0</v>
      </c>
    </row>
    <row r="67" spans="1:20" s="356" customFormat="1" ht="29.25" customHeight="1">
      <c r="A67" s="427"/>
      <c r="B67" s="207" t="s">
        <v>512</v>
      </c>
      <c r="C67" s="207">
        <v>1000</v>
      </c>
      <c r="D67" s="430"/>
      <c r="E67" s="430"/>
      <c r="F67" s="430"/>
      <c r="G67" s="340">
        <f>+IFERROR(VLOOKUP(B67,'FCST SDV (2)'!$C$2:$S$2000,17,0),0)</f>
        <v>0</v>
      </c>
      <c r="H67" s="341">
        <f t="shared" ref="H67:H130" si="3">+G67/C67</f>
        <v>0</v>
      </c>
      <c r="I67" s="345">
        <f t="array" ref="I67">+IFERROR(INDEX('FCST SDV (2)'!$D$2:$P$2001,MATCH('Data đx fcst 21.09.2020 (2)'!$B67,'FCST SDV (2)'!$C$2:$C$2001,0),MATCH('Data đx fcst 21.09.2020 (2)'!I$1,'FCST SDV (2)'!$D$1:$P$1,0))/'Data đx fcst 21.09.2020 (2)'!$C67,0)</f>
        <v>0</v>
      </c>
      <c r="J67" s="345">
        <f t="array" ref="J67">+IFERROR(INDEX('FCST SDV (2)'!$D$2:$P$2001,MATCH('Data đx fcst 21.09.2020 (2)'!$B67,'FCST SDV (2)'!$C$2:$C$2001,0),MATCH('Data đx fcst 21.09.2020 (2)'!J$1,'FCST SDV (2)'!$D$1:$P$1,0))/'Data đx fcst 21.09.2020 (2)'!$C67,0)</f>
        <v>0</v>
      </c>
      <c r="K67" s="345">
        <f t="array" ref="K67">+IFERROR(INDEX('FCST SDV (2)'!$D$2:$P$2001,MATCH('Data đx fcst 21.09.2020 (2)'!$B67,'FCST SDV (2)'!$C$2:$C$2001,0),MATCH('Data đx fcst 21.09.2020 (2)'!K$1,'FCST SDV (2)'!$D$1:$P$1,0))/'Data đx fcst 21.09.2020 (2)'!$C67,0)</f>
        <v>0</v>
      </c>
      <c r="L67" s="345">
        <f t="array" ref="L67">+IFERROR(INDEX('FCST SDV (2)'!$D$2:$P$2001,MATCH('Data đx fcst 21.09.2020 (2)'!$B67,'FCST SDV (2)'!$C$2:$C$2001,0),MATCH('Data đx fcst 21.09.2020 (2)'!L$1,'FCST SDV (2)'!$D$1:$P$1,0))/'Data đx fcst 21.09.2020 (2)'!$C67,0)</f>
        <v>0</v>
      </c>
      <c r="M67" s="345">
        <f t="array" ref="M67">+IFERROR(INDEX('FCST SDV (2)'!$D$2:$P$2001,MATCH('Data đx fcst 21.09.2020 (2)'!$B67,'FCST SDV (2)'!$C$2:$C$2001,0),MATCH('Data đx fcst 21.09.2020 (2)'!M$1,'FCST SDV (2)'!$D$1:$P$1,0))/'Data đx fcst 21.09.2020 (2)'!$C67,0)</f>
        <v>0</v>
      </c>
      <c r="N67" s="345">
        <f t="array" ref="N67">+IFERROR(INDEX('FCST SDV (2)'!$D$2:$P$2001,MATCH('Data đx fcst 21.09.2020 (2)'!$B67,'FCST SDV (2)'!$C$2:$C$2001,0),MATCH('Data đx fcst 21.09.2020 (2)'!N$1,'FCST SDV (2)'!$D$1:$P$1,0))/'Data đx fcst 21.09.2020 (2)'!$C67,0)</f>
        <v>0</v>
      </c>
      <c r="O67" s="345">
        <f t="array" ref="O67">+IFERROR(INDEX('FCST SDV (2)'!$D$2:$P$2001,MATCH('Data đx fcst 21.09.2020 (2)'!$B67,'FCST SDV (2)'!$C$2:$C$2001,0),MATCH('Data đx fcst 21.09.2020 (2)'!O$1,'FCST SDV (2)'!$D$1:$P$1,0))/'Data đx fcst 21.09.2020 (2)'!$C67,0)</f>
        <v>0</v>
      </c>
      <c r="P67" s="345">
        <f t="array" ref="P67">+IFERROR(INDEX('FCST SDV (2)'!$D$2:$P$2001,MATCH('Data đx fcst 21.09.2020 (2)'!$B67,'FCST SDV (2)'!$C$2:$C$2001,0),MATCH('Data đx fcst 21.09.2020 (2)'!P$1,'FCST SDV (2)'!$D$1:$P$1,0))/'Data đx fcst 21.09.2020 (2)'!$C67,0)</f>
        <v>0</v>
      </c>
      <c r="Q67" s="345">
        <f t="array" ref="Q67">+IFERROR(INDEX('FCST SDV (2)'!$D$2:$P$2001,MATCH('Data đx fcst 21.09.2020 (2)'!$B67,'FCST SDV (2)'!$C$2:$C$2001,0),MATCH('Data đx fcst 21.09.2020 (2)'!Q$1,'FCST SDV (2)'!$D$1:$P$1,0))/'Data đx fcst 21.09.2020 (2)'!$C67,0)</f>
        <v>0</v>
      </c>
      <c r="R67" s="345">
        <f t="array" ref="R67">+IFERROR(INDEX('FCST SDV (2)'!$D$2:$P$2001,MATCH('Data đx fcst 21.09.2020 (2)'!$B67,'FCST SDV (2)'!$C$2:$C$2001,0),MATCH('Data đx fcst 21.09.2020 (2)'!R$1,'FCST SDV (2)'!$D$1:$P$1,0))/'Data đx fcst 21.09.2020 (2)'!$C67,0)</f>
        <v>0</v>
      </c>
      <c r="S67" s="345"/>
      <c r="T67" s="335">
        <f t="shared" si="2"/>
        <v>0</v>
      </c>
    </row>
    <row r="68" spans="1:20" s="356" customFormat="1" ht="29.25" customHeight="1">
      <c r="A68" s="427"/>
      <c r="B68" s="207" t="s">
        <v>734</v>
      </c>
      <c r="C68" s="207">
        <v>5000</v>
      </c>
      <c r="D68" s="430"/>
      <c r="E68" s="430"/>
      <c r="F68" s="430"/>
      <c r="G68" s="340">
        <f>+IFERROR(VLOOKUP(B68,'FCST SDV (2)'!$C$2:$S$2000,17,0),0)</f>
        <v>0</v>
      </c>
      <c r="H68" s="341">
        <f t="shared" si="3"/>
        <v>0</v>
      </c>
      <c r="I68" s="345">
        <f t="array" ref="I68">+IFERROR(INDEX('FCST SDV (2)'!$D$2:$P$2001,MATCH('Data đx fcst 21.09.2020 (2)'!$B68,'FCST SDV (2)'!$C$2:$C$2001,0),MATCH('Data đx fcst 21.09.2020 (2)'!I$1,'FCST SDV (2)'!$D$1:$P$1,0))/'Data đx fcst 21.09.2020 (2)'!$C68,0)</f>
        <v>0</v>
      </c>
      <c r="J68" s="345">
        <f t="array" ref="J68">+IFERROR(INDEX('FCST SDV (2)'!$D$2:$P$2001,MATCH('Data đx fcst 21.09.2020 (2)'!$B68,'FCST SDV (2)'!$C$2:$C$2001,0),MATCH('Data đx fcst 21.09.2020 (2)'!J$1,'FCST SDV (2)'!$D$1:$P$1,0))/'Data đx fcst 21.09.2020 (2)'!$C68,0)</f>
        <v>0</v>
      </c>
      <c r="K68" s="345">
        <f t="array" ref="K68">+IFERROR(INDEX('FCST SDV (2)'!$D$2:$P$2001,MATCH('Data đx fcst 21.09.2020 (2)'!$B68,'FCST SDV (2)'!$C$2:$C$2001,0),MATCH('Data đx fcst 21.09.2020 (2)'!K$1,'FCST SDV (2)'!$D$1:$P$1,0))/'Data đx fcst 21.09.2020 (2)'!$C68,0)</f>
        <v>0</v>
      </c>
      <c r="L68" s="345">
        <f t="array" ref="L68">+IFERROR(INDEX('FCST SDV (2)'!$D$2:$P$2001,MATCH('Data đx fcst 21.09.2020 (2)'!$B68,'FCST SDV (2)'!$C$2:$C$2001,0),MATCH('Data đx fcst 21.09.2020 (2)'!L$1,'FCST SDV (2)'!$D$1:$P$1,0))/'Data đx fcst 21.09.2020 (2)'!$C68,0)</f>
        <v>0</v>
      </c>
      <c r="M68" s="345">
        <f t="array" ref="M68">+IFERROR(INDEX('FCST SDV (2)'!$D$2:$P$2001,MATCH('Data đx fcst 21.09.2020 (2)'!$B68,'FCST SDV (2)'!$C$2:$C$2001,0),MATCH('Data đx fcst 21.09.2020 (2)'!M$1,'FCST SDV (2)'!$D$1:$P$1,0))/'Data đx fcst 21.09.2020 (2)'!$C68,0)</f>
        <v>0</v>
      </c>
      <c r="N68" s="345">
        <f t="array" ref="N68">+IFERROR(INDEX('FCST SDV (2)'!$D$2:$P$2001,MATCH('Data đx fcst 21.09.2020 (2)'!$B68,'FCST SDV (2)'!$C$2:$C$2001,0),MATCH('Data đx fcst 21.09.2020 (2)'!N$1,'FCST SDV (2)'!$D$1:$P$1,0))/'Data đx fcst 21.09.2020 (2)'!$C68,0)</f>
        <v>0</v>
      </c>
      <c r="O68" s="345">
        <f t="array" ref="O68">+IFERROR(INDEX('FCST SDV (2)'!$D$2:$P$2001,MATCH('Data đx fcst 21.09.2020 (2)'!$B68,'FCST SDV (2)'!$C$2:$C$2001,0),MATCH('Data đx fcst 21.09.2020 (2)'!O$1,'FCST SDV (2)'!$D$1:$P$1,0))/'Data đx fcst 21.09.2020 (2)'!$C68,0)</f>
        <v>0</v>
      </c>
      <c r="P68" s="345">
        <f t="array" ref="P68">+IFERROR(INDEX('FCST SDV (2)'!$D$2:$P$2001,MATCH('Data đx fcst 21.09.2020 (2)'!$B68,'FCST SDV (2)'!$C$2:$C$2001,0),MATCH('Data đx fcst 21.09.2020 (2)'!P$1,'FCST SDV (2)'!$D$1:$P$1,0))/'Data đx fcst 21.09.2020 (2)'!$C68,0)</f>
        <v>0</v>
      </c>
      <c r="Q68" s="345">
        <f t="array" ref="Q68">+IFERROR(INDEX('FCST SDV (2)'!$D$2:$P$2001,MATCH('Data đx fcst 21.09.2020 (2)'!$B68,'FCST SDV (2)'!$C$2:$C$2001,0),MATCH('Data đx fcst 21.09.2020 (2)'!Q$1,'FCST SDV (2)'!$D$1:$P$1,0))/'Data đx fcst 21.09.2020 (2)'!$C68,0)</f>
        <v>0</v>
      </c>
      <c r="R68" s="345">
        <f t="array" ref="R68">+IFERROR(INDEX('FCST SDV (2)'!$D$2:$P$2001,MATCH('Data đx fcst 21.09.2020 (2)'!$B68,'FCST SDV (2)'!$C$2:$C$2001,0),MATCH('Data đx fcst 21.09.2020 (2)'!R$1,'FCST SDV (2)'!$D$1:$P$1,0))/'Data đx fcst 21.09.2020 (2)'!$C68,0)</f>
        <v>0</v>
      </c>
      <c r="S68" s="345"/>
      <c r="T68" s="335">
        <f t="shared" si="2"/>
        <v>0</v>
      </c>
    </row>
    <row r="69" spans="1:20" s="356" customFormat="1" ht="29.25" customHeight="1">
      <c r="A69" s="427"/>
      <c r="B69" s="207" t="s">
        <v>514</v>
      </c>
      <c r="C69" s="207">
        <v>1000</v>
      </c>
      <c r="D69" s="430"/>
      <c r="E69" s="430"/>
      <c r="F69" s="430"/>
      <c r="G69" s="340">
        <f>+IFERROR(VLOOKUP(B69,'FCST SDV (2)'!$C$2:$S$2000,17,0),0)</f>
        <v>0</v>
      </c>
      <c r="H69" s="341">
        <f t="shared" si="3"/>
        <v>0</v>
      </c>
      <c r="I69" s="345">
        <f t="array" ref="I69">+IFERROR(INDEX('FCST SDV (2)'!$D$2:$P$2001,MATCH('Data đx fcst 21.09.2020 (2)'!$B69,'FCST SDV (2)'!$C$2:$C$2001,0),MATCH('Data đx fcst 21.09.2020 (2)'!I$1,'FCST SDV (2)'!$D$1:$P$1,0))/'Data đx fcst 21.09.2020 (2)'!$C69,0)</f>
        <v>0</v>
      </c>
      <c r="J69" s="345">
        <f t="array" ref="J69">+IFERROR(INDEX('FCST SDV (2)'!$D$2:$P$2001,MATCH('Data đx fcst 21.09.2020 (2)'!$B69,'FCST SDV (2)'!$C$2:$C$2001,0),MATCH('Data đx fcst 21.09.2020 (2)'!J$1,'FCST SDV (2)'!$D$1:$P$1,0))/'Data đx fcst 21.09.2020 (2)'!$C69,0)</f>
        <v>0</v>
      </c>
      <c r="K69" s="345">
        <f t="array" ref="K69">+IFERROR(INDEX('FCST SDV (2)'!$D$2:$P$2001,MATCH('Data đx fcst 21.09.2020 (2)'!$B69,'FCST SDV (2)'!$C$2:$C$2001,0),MATCH('Data đx fcst 21.09.2020 (2)'!K$1,'FCST SDV (2)'!$D$1:$P$1,0))/'Data đx fcst 21.09.2020 (2)'!$C69,0)</f>
        <v>0</v>
      </c>
      <c r="L69" s="345">
        <f t="array" ref="L69">+IFERROR(INDEX('FCST SDV (2)'!$D$2:$P$2001,MATCH('Data đx fcst 21.09.2020 (2)'!$B69,'FCST SDV (2)'!$C$2:$C$2001,0),MATCH('Data đx fcst 21.09.2020 (2)'!L$1,'FCST SDV (2)'!$D$1:$P$1,0))/'Data đx fcst 21.09.2020 (2)'!$C69,0)</f>
        <v>0</v>
      </c>
      <c r="M69" s="345">
        <f t="array" ref="M69">+IFERROR(INDEX('FCST SDV (2)'!$D$2:$P$2001,MATCH('Data đx fcst 21.09.2020 (2)'!$B69,'FCST SDV (2)'!$C$2:$C$2001,0),MATCH('Data đx fcst 21.09.2020 (2)'!M$1,'FCST SDV (2)'!$D$1:$P$1,0))/'Data đx fcst 21.09.2020 (2)'!$C69,0)</f>
        <v>0</v>
      </c>
      <c r="N69" s="345">
        <f t="array" ref="N69">+IFERROR(INDEX('FCST SDV (2)'!$D$2:$P$2001,MATCH('Data đx fcst 21.09.2020 (2)'!$B69,'FCST SDV (2)'!$C$2:$C$2001,0),MATCH('Data đx fcst 21.09.2020 (2)'!N$1,'FCST SDV (2)'!$D$1:$P$1,0))/'Data đx fcst 21.09.2020 (2)'!$C69,0)</f>
        <v>0</v>
      </c>
      <c r="O69" s="345">
        <f t="array" ref="O69">+IFERROR(INDEX('FCST SDV (2)'!$D$2:$P$2001,MATCH('Data đx fcst 21.09.2020 (2)'!$B69,'FCST SDV (2)'!$C$2:$C$2001,0),MATCH('Data đx fcst 21.09.2020 (2)'!O$1,'FCST SDV (2)'!$D$1:$P$1,0))/'Data đx fcst 21.09.2020 (2)'!$C69,0)</f>
        <v>0</v>
      </c>
      <c r="P69" s="345">
        <f t="array" ref="P69">+IFERROR(INDEX('FCST SDV (2)'!$D$2:$P$2001,MATCH('Data đx fcst 21.09.2020 (2)'!$B69,'FCST SDV (2)'!$C$2:$C$2001,0),MATCH('Data đx fcst 21.09.2020 (2)'!P$1,'FCST SDV (2)'!$D$1:$P$1,0))/'Data đx fcst 21.09.2020 (2)'!$C69,0)</f>
        <v>0</v>
      </c>
      <c r="Q69" s="345">
        <f t="array" ref="Q69">+IFERROR(INDEX('FCST SDV (2)'!$D$2:$P$2001,MATCH('Data đx fcst 21.09.2020 (2)'!$B69,'FCST SDV (2)'!$C$2:$C$2001,0),MATCH('Data đx fcst 21.09.2020 (2)'!Q$1,'FCST SDV (2)'!$D$1:$P$1,0))/'Data đx fcst 21.09.2020 (2)'!$C69,0)</f>
        <v>0</v>
      </c>
      <c r="R69" s="345">
        <f t="array" ref="R69">+IFERROR(INDEX('FCST SDV (2)'!$D$2:$P$2001,MATCH('Data đx fcst 21.09.2020 (2)'!$B69,'FCST SDV (2)'!$C$2:$C$2001,0),MATCH('Data đx fcst 21.09.2020 (2)'!R$1,'FCST SDV (2)'!$D$1:$P$1,0))/'Data đx fcst 21.09.2020 (2)'!$C69,0)</f>
        <v>0</v>
      </c>
      <c r="S69" s="345"/>
      <c r="T69" s="335">
        <f t="shared" si="2"/>
        <v>0</v>
      </c>
    </row>
    <row r="70" spans="1:20" s="356" customFormat="1" ht="29.25" customHeight="1">
      <c r="A70" s="427"/>
      <c r="B70" s="207" t="s">
        <v>735</v>
      </c>
      <c r="C70" s="207">
        <v>1000</v>
      </c>
      <c r="D70" s="430"/>
      <c r="E70" s="430"/>
      <c r="F70" s="430"/>
      <c r="G70" s="340">
        <f>+IFERROR(VLOOKUP(B70,'FCST SDV (2)'!$C$2:$S$2000,17,0),0)</f>
        <v>0</v>
      </c>
      <c r="H70" s="341">
        <f t="shared" si="3"/>
        <v>0</v>
      </c>
      <c r="I70" s="345">
        <f t="array" ref="I70">+IFERROR(INDEX('FCST SDV (2)'!$D$2:$P$2001,MATCH('Data đx fcst 21.09.2020 (2)'!$B70,'FCST SDV (2)'!$C$2:$C$2001,0),MATCH('Data đx fcst 21.09.2020 (2)'!I$1,'FCST SDV (2)'!$D$1:$P$1,0))/'Data đx fcst 21.09.2020 (2)'!$C70,0)</f>
        <v>0</v>
      </c>
      <c r="J70" s="345">
        <f t="array" ref="J70">+IFERROR(INDEX('FCST SDV (2)'!$D$2:$P$2001,MATCH('Data đx fcst 21.09.2020 (2)'!$B70,'FCST SDV (2)'!$C$2:$C$2001,0),MATCH('Data đx fcst 21.09.2020 (2)'!J$1,'FCST SDV (2)'!$D$1:$P$1,0))/'Data đx fcst 21.09.2020 (2)'!$C70,0)</f>
        <v>0</v>
      </c>
      <c r="K70" s="345">
        <f t="array" ref="K70">+IFERROR(INDEX('FCST SDV (2)'!$D$2:$P$2001,MATCH('Data đx fcst 21.09.2020 (2)'!$B70,'FCST SDV (2)'!$C$2:$C$2001,0),MATCH('Data đx fcst 21.09.2020 (2)'!K$1,'FCST SDV (2)'!$D$1:$P$1,0))/'Data đx fcst 21.09.2020 (2)'!$C70,0)</f>
        <v>0</v>
      </c>
      <c r="L70" s="345">
        <f t="array" ref="L70">+IFERROR(INDEX('FCST SDV (2)'!$D$2:$P$2001,MATCH('Data đx fcst 21.09.2020 (2)'!$B70,'FCST SDV (2)'!$C$2:$C$2001,0),MATCH('Data đx fcst 21.09.2020 (2)'!L$1,'FCST SDV (2)'!$D$1:$P$1,0))/'Data đx fcst 21.09.2020 (2)'!$C70,0)</f>
        <v>0</v>
      </c>
      <c r="M70" s="345">
        <f t="array" ref="M70">+IFERROR(INDEX('FCST SDV (2)'!$D$2:$P$2001,MATCH('Data đx fcst 21.09.2020 (2)'!$B70,'FCST SDV (2)'!$C$2:$C$2001,0),MATCH('Data đx fcst 21.09.2020 (2)'!M$1,'FCST SDV (2)'!$D$1:$P$1,0))/'Data đx fcst 21.09.2020 (2)'!$C70,0)</f>
        <v>0</v>
      </c>
      <c r="N70" s="345">
        <f t="array" ref="N70">+IFERROR(INDEX('FCST SDV (2)'!$D$2:$P$2001,MATCH('Data đx fcst 21.09.2020 (2)'!$B70,'FCST SDV (2)'!$C$2:$C$2001,0),MATCH('Data đx fcst 21.09.2020 (2)'!N$1,'FCST SDV (2)'!$D$1:$P$1,0))/'Data đx fcst 21.09.2020 (2)'!$C70,0)</f>
        <v>0</v>
      </c>
      <c r="O70" s="345">
        <f t="array" ref="O70">+IFERROR(INDEX('FCST SDV (2)'!$D$2:$P$2001,MATCH('Data đx fcst 21.09.2020 (2)'!$B70,'FCST SDV (2)'!$C$2:$C$2001,0),MATCH('Data đx fcst 21.09.2020 (2)'!O$1,'FCST SDV (2)'!$D$1:$P$1,0))/'Data đx fcst 21.09.2020 (2)'!$C70,0)</f>
        <v>0</v>
      </c>
      <c r="P70" s="345">
        <f t="array" ref="P70">+IFERROR(INDEX('FCST SDV (2)'!$D$2:$P$2001,MATCH('Data đx fcst 21.09.2020 (2)'!$B70,'FCST SDV (2)'!$C$2:$C$2001,0),MATCH('Data đx fcst 21.09.2020 (2)'!P$1,'FCST SDV (2)'!$D$1:$P$1,0))/'Data đx fcst 21.09.2020 (2)'!$C70,0)</f>
        <v>0</v>
      </c>
      <c r="Q70" s="345">
        <f t="array" ref="Q70">+IFERROR(INDEX('FCST SDV (2)'!$D$2:$P$2001,MATCH('Data đx fcst 21.09.2020 (2)'!$B70,'FCST SDV (2)'!$C$2:$C$2001,0),MATCH('Data đx fcst 21.09.2020 (2)'!Q$1,'FCST SDV (2)'!$D$1:$P$1,0))/'Data đx fcst 21.09.2020 (2)'!$C70,0)</f>
        <v>0</v>
      </c>
      <c r="R70" s="345">
        <f t="array" ref="R70">+IFERROR(INDEX('FCST SDV (2)'!$D$2:$P$2001,MATCH('Data đx fcst 21.09.2020 (2)'!$B70,'FCST SDV (2)'!$C$2:$C$2001,0),MATCH('Data đx fcst 21.09.2020 (2)'!R$1,'FCST SDV (2)'!$D$1:$P$1,0))/'Data đx fcst 21.09.2020 (2)'!$C70,0)</f>
        <v>0</v>
      </c>
      <c r="S70" s="345"/>
      <c r="T70" s="335">
        <f t="shared" si="2"/>
        <v>0</v>
      </c>
    </row>
    <row r="71" spans="1:20" s="356" customFormat="1" ht="29.25" customHeight="1">
      <c r="A71" s="427"/>
      <c r="B71" s="207" t="s">
        <v>736</v>
      </c>
      <c r="C71" s="207">
        <v>200</v>
      </c>
      <c r="D71" s="430"/>
      <c r="E71" s="430"/>
      <c r="F71" s="430"/>
      <c r="G71" s="340">
        <f>+IFERROR(VLOOKUP(B71,'FCST SDV (2)'!$C$2:$S$2000,17,0),0)</f>
        <v>0</v>
      </c>
      <c r="H71" s="341">
        <f t="shared" si="3"/>
        <v>0</v>
      </c>
      <c r="I71" s="345">
        <f t="array" ref="I71">+IFERROR(INDEX('FCST SDV (2)'!$D$2:$P$2001,MATCH('Data đx fcst 21.09.2020 (2)'!$B71,'FCST SDV (2)'!$C$2:$C$2001,0),MATCH('Data đx fcst 21.09.2020 (2)'!I$1,'FCST SDV (2)'!$D$1:$P$1,0))/'Data đx fcst 21.09.2020 (2)'!$C71,0)</f>
        <v>0</v>
      </c>
      <c r="J71" s="345">
        <f t="array" ref="J71">+IFERROR(INDEX('FCST SDV (2)'!$D$2:$P$2001,MATCH('Data đx fcst 21.09.2020 (2)'!$B71,'FCST SDV (2)'!$C$2:$C$2001,0),MATCH('Data đx fcst 21.09.2020 (2)'!J$1,'FCST SDV (2)'!$D$1:$P$1,0))/'Data đx fcst 21.09.2020 (2)'!$C71,0)</f>
        <v>0</v>
      </c>
      <c r="K71" s="345">
        <f t="array" ref="K71">+IFERROR(INDEX('FCST SDV (2)'!$D$2:$P$2001,MATCH('Data đx fcst 21.09.2020 (2)'!$B71,'FCST SDV (2)'!$C$2:$C$2001,0),MATCH('Data đx fcst 21.09.2020 (2)'!K$1,'FCST SDV (2)'!$D$1:$P$1,0))/'Data đx fcst 21.09.2020 (2)'!$C71,0)</f>
        <v>0</v>
      </c>
      <c r="L71" s="345">
        <f t="array" ref="L71">+IFERROR(INDEX('FCST SDV (2)'!$D$2:$P$2001,MATCH('Data đx fcst 21.09.2020 (2)'!$B71,'FCST SDV (2)'!$C$2:$C$2001,0),MATCH('Data đx fcst 21.09.2020 (2)'!L$1,'FCST SDV (2)'!$D$1:$P$1,0))/'Data đx fcst 21.09.2020 (2)'!$C71,0)</f>
        <v>0</v>
      </c>
      <c r="M71" s="345">
        <f t="array" ref="M71">+IFERROR(INDEX('FCST SDV (2)'!$D$2:$P$2001,MATCH('Data đx fcst 21.09.2020 (2)'!$B71,'FCST SDV (2)'!$C$2:$C$2001,0),MATCH('Data đx fcst 21.09.2020 (2)'!M$1,'FCST SDV (2)'!$D$1:$P$1,0))/'Data đx fcst 21.09.2020 (2)'!$C71,0)</f>
        <v>0</v>
      </c>
      <c r="N71" s="345">
        <f t="array" ref="N71">+IFERROR(INDEX('FCST SDV (2)'!$D$2:$P$2001,MATCH('Data đx fcst 21.09.2020 (2)'!$B71,'FCST SDV (2)'!$C$2:$C$2001,0),MATCH('Data đx fcst 21.09.2020 (2)'!N$1,'FCST SDV (2)'!$D$1:$P$1,0))/'Data đx fcst 21.09.2020 (2)'!$C71,0)</f>
        <v>0</v>
      </c>
      <c r="O71" s="345">
        <f t="array" ref="O71">+IFERROR(INDEX('FCST SDV (2)'!$D$2:$P$2001,MATCH('Data đx fcst 21.09.2020 (2)'!$B71,'FCST SDV (2)'!$C$2:$C$2001,0),MATCH('Data đx fcst 21.09.2020 (2)'!O$1,'FCST SDV (2)'!$D$1:$P$1,0))/'Data đx fcst 21.09.2020 (2)'!$C71,0)</f>
        <v>0</v>
      </c>
      <c r="P71" s="345">
        <f t="array" ref="P71">+IFERROR(INDEX('FCST SDV (2)'!$D$2:$P$2001,MATCH('Data đx fcst 21.09.2020 (2)'!$B71,'FCST SDV (2)'!$C$2:$C$2001,0),MATCH('Data đx fcst 21.09.2020 (2)'!P$1,'FCST SDV (2)'!$D$1:$P$1,0))/'Data đx fcst 21.09.2020 (2)'!$C71,0)</f>
        <v>0</v>
      </c>
      <c r="Q71" s="345">
        <f t="array" ref="Q71">+IFERROR(INDEX('FCST SDV (2)'!$D$2:$P$2001,MATCH('Data đx fcst 21.09.2020 (2)'!$B71,'FCST SDV (2)'!$C$2:$C$2001,0),MATCH('Data đx fcst 21.09.2020 (2)'!Q$1,'FCST SDV (2)'!$D$1:$P$1,0))/'Data đx fcst 21.09.2020 (2)'!$C71,0)</f>
        <v>0</v>
      </c>
      <c r="R71" s="345">
        <f t="array" ref="R71">+IFERROR(INDEX('FCST SDV (2)'!$D$2:$P$2001,MATCH('Data đx fcst 21.09.2020 (2)'!$B71,'FCST SDV (2)'!$C$2:$C$2001,0),MATCH('Data đx fcst 21.09.2020 (2)'!R$1,'FCST SDV (2)'!$D$1:$P$1,0))/'Data đx fcst 21.09.2020 (2)'!$C71,0)</f>
        <v>0</v>
      </c>
      <c r="S71" s="345"/>
      <c r="T71" s="335">
        <f t="shared" si="2"/>
        <v>0</v>
      </c>
    </row>
    <row r="72" spans="1:20" s="356" customFormat="1" ht="29.25" customHeight="1">
      <c r="A72" s="427"/>
      <c r="B72" s="358" t="s">
        <v>737</v>
      </c>
      <c r="C72" s="207">
        <v>100</v>
      </c>
      <c r="D72" s="430"/>
      <c r="E72" s="430"/>
      <c r="F72" s="430"/>
      <c r="G72" s="340">
        <f>+IFERROR(VLOOKUP(B72,'FCST SDV (2)'!$C$2:$S$2000,17,0),0)</f>
        <v>0</v>
      </c>
      <c r="H72" s="341">
        <f t="shared" si="3"/>
        <v>0</v>
      </c>
      <c r="I72" s="345">
        <f t="array" ref="I72">+IFERROR(INDEX('FCST SDV (2)'!$D$2:$P$2001,MATCH('Data đx fcst 21.09.2020 (2)'!$B72,'FCST SDV (2)'!$C$2:$C$2001,0),MATCH('Data đx fcst 21.09.2020 (2)'!I$1,'FCST SDV (2)'!$D$1:$P$1,0))/'Data đx fcst 21.09.2020 (2)'!$C72,0)</f>
        <v>0</v>
      </c>
      <c r="J72" s="345">
        <f t="array" ref="J72">+IFERROR(INDEX('FCST SDV (2)'!$D$2:$P$2001,MATCH('Data đx fcst 21.09.2020 (2)'!$B72,'FCST SDV (2)'!$C$2:$C$2001,0),MATCH('Data đx fcst 21.09.2020 (2)'!J$1,'FCST SDV (2)'!$D$1:$P$1,0))/'Data đx fcst 21.09.2020 (2)'!$C72,0)</f>
        <v>0</v>
      </c>
      <c r="K72" s="345">
        <f t="array" ref="K72">+IFERROR(INDEX('FCST SDV (2)'!$D$2:$P$2001,MATCH('Data đx fcst 21.09.2020 (2)'!$B72,'FCST SDV (2)'!$C$2:$C$2001,0),MATCH('Data đx fcst 21.09.2020 (2)'!K$1,'FCST SDV (2)'!$D$1:$P$1,0))/'Data đx fcst 21.09.2020 (2)'!$C72,0)</f>
        <v>0</v>
      </c>
      <c r="L72" s="345">
        <f t="array" ref="L72">+IFERROR(INDEX('FCST SDV (2)'!$D$2:$P$2001,MATCH('Data đx fcst 21.09.2020 (2)'!$B72,'FCST SDV (2)'!$C$2:$C$2001,0),MATCH('Data đx fcst 21.09.2020 (2)'!L$1,'FCST SDV (2)'!$D$1:$P$1,0))/'Data đx fcst 21.09.2020 (2)'!$C72,0)</f>
        <v>0</v>
      </c>
      <c r="M72" s="345">
        <f t="array" ref="M72">+IFERROR(INDEX('FCST SDV (2)'!$D$2:$P$2001,MATCH('Data đx fcst 21.09.2020 (2)'!$B72,'FCST SDV (2)'!$C$2:$C$2001,0),MATCH('Data đx fcst 21.09.2020 (2)'!M$1,'FCST SDV (2)'!$D$1:$P$1,0))/'Data đx fcst 21.09.2020 (2)'!$C72,0)</f>
        <v>0</v>
      </c>
      <c r="N72" s="345">
        <f t="array" ref="N72">+IFERROR(INDEX('FCST SDV (2)'!$D$2:$P$2001,MATCH('Data đx fcst 21.09.2020 (2)'!$B72,'FCST SDV (2)'!$C$2:$C$2001,0),MATCH('Data đx fcst 21.09.2020 (2)'!N$1,'FCST SDV (2)'!$D$1:$P$1,0))/'Data đx fcst 21.09.2020 (2)'!$C72,0)</f>
        <v>0</v>
      </c>
      <c r="O72" s="345">
        <f t="array" ref="O72">+IFERROR(INDEX('FCST SDV (2)'!$D$2:$P$2001,MATCH('Data đx fcst 21.09.2020 (2)'!$B72,'FCST SDV (2)'!$C$2:$C$2001,0),MATCH('Data đx fcst 21.09.2020 (2)'!O$1,'FCST SDV (2)'!$D$1:$P$1,0))/'Data đx fcst 21.09.2020 (2)'!$C72,0)</f>
        <v>0</v>
      </c>
      <c r="P72" s="345">
        <f t="array" ref="P72">+IFERROR(INDEX('FCST SDV (2)'!$D$2:$P$2001,MATCH('Data đx fcst 21.09.2020 (2)'!$B72,'FCST SDV (2)'!$C$2:$C$2001,0),MATCH('Data đx fcst 21.09.2020 (2)'!P$1,'FCST SDV (2)'!$D$1:$P$1,0))/'Data đx fcst 21.09.2020 (2)'!$C72,0)</f>
        <v>0</v>
      </c>
      <c r="Q72" s="345">
        <f t="array" ref="Q72">+IFERROR(INDEX('FCST SDV (2)'!$D$2:$P$2001,MATCH('Data đx fcst 21.09.2020 (2)'!$B72,'FCST SDV (2)'!$C$2:$C$2001,0),MATCH('Data đx fcst 21.09.2020 (2)'!Q$1,'FCST SDV (2)'!$D$1:$P$1,0))/'Data đx fcst 21.09.2020 (2)'!$C72,0)</f>
        <v>0</v>
      </c>
      <c r="R72" s="345">
        <f t="array" ref="R72">+IFERROR(INDEX('FCST SDV (2)'!$D$2:$P$2001,MATCH('Data đx fcst 21.09.2020 (2)'!$B72,'FCST SDV (2)'!$C$2:$C$2001,0),MATCH('Data đx fcst 21.09.2020 (2)'!R$1,'FCST SDV (2)'!$D$1:$P$1,0))/'Data đx fcst 21.09.2020 (2)'!$C72,0)</f>
        <v>0</v>
      </c>
      <c r="S72" s="345"/>
      <c r="T72" s="335">
        <f t="shared" si="2"/>
        <v>0</v>
      </c>
    </row>
    <row r="73" spans="1:20" s="356" customFormat="1" ht="29.25" customHeight="1">
      <c r="A73" s="427"/>
      <c r="B73" s="208" t="s">
        <v>738</v>
      </c>
      <c r="C73" s="207">
        <v>100</v>
      </c>
      <c r="D73" s="430"/>
      <c r="E73" s="430"/>
      <c r="F73" s="430"/>
      <c r="G73" s="340">
        <f>+IFERROR(VLOOKUP(B73,'FCST SDV (2)'!$C$2:$S$2000,17,0),0)</f>
        <v>0</v>
      </c>
      <c r="H73" s="341">
        <f t="shared" si="3"/>
        <v>0</v>
      </c>
      <c r="I73" s="345">
        <f t="array" ref="I73">+IFERROR(INDEX('FCST SDV (2)'!$D$2:$P$2001,MATCH('Data đx fcst 21.09.2020 (2)'!$B73,'FCST SDV (2)'!$C$2:$C$2001,0),MATCH('Data đx fcst 21.09.2020 (2)'!I$1,'FCST SDV (2)'!$D$1:$P$1,0))/'Data đx fcst 21.09.2020 (2)'!$C73,0)</f>
        <v>0</v>
      </c>
      <c r="J73" s="345">
        <f t="array" ref="J73">+IFERROR(INDEX('FCST SDV (2)'!$D$2:$P$2001,MATCH('Data đx fcst 21.09.2020 (2)'!$B73,'FCST SDV (2)'!$C$2:$C$2001,0),MATCH('Data đx fcst 21.09.2020 (2)'!J$1,'FCST SDV (2)'!$D$1:$P$1,0))/'Data đx fcst 21.09.2020 (2)'!$C73,0)</f>
        <v>0</v>
      </c>
      <c r="K73" s="345">
        <f t="array" ref="K73">+IFERROR(INDEX('FCST SDV (2)'!$D$2:$P$2001,MATCH('Data đx fcst 21.09.2020 (2)'!$B73,'FCST SDV (2)'!$C$2:$C$2001,0),MATCH('Data đx fcst 21.09.2020 (2)'!K$1,'FCST SDV (2)'!$D$1:$P$1,0))/'Data đx fcst 21.09.2020 (2)'!$C73,0)</f>
        <v>0</v>
      </c>
      <c r="L73" s="345">
        <f t="array" ref="L73">+IFERROR(INDEX('FCST SDV (2)'!$D$2:$P$2001,MATCH('Data đx fcst 21.09.2020 (2)'!$B73,'FCST SDV (2)'!$C$2:$C$2001,0),MATCH('Data đx fcst 21.09.2020 (2)'!L$1,'FCST SDV (2)'!$D$1:$P$1,0))/'Data đx fcst 21.09.2020 (2)'!$C73,0)</f>
        <v>0</v>
      </c>
      <c r="M73" s="345">
        <f t="array" ref="M73">+IFERROR(INDEX('FCST SDV (2)'!$D$2:$P$2001,MATCH('Data đx fcst 21.09.2020 (2)'!$B73,'FCST SDV (2)'!$C$2:$C$2001,0),MATCH('Data đx fcst 21.09.2020 (2)'!M$1,'FCST SDV (2)'!$D$1:$P$1,0))/'Data đx fcst 21.09.2020 (2)'!$C73,0)</f>
        <v>0</v>
      </c>
      <c r="N73" s="345">
        <f t="array" ref="N73">+IFERROR(INDEX('FCST SDV (2)'!$D$2:$P$2001,MATCH('Data đx fcst 21.09.2020 (2)'!$B73,'FCST SDV (2)'!$C$2:$C$2001,0),MATCH('Data đx fcst 21.09.2020 (2)'!N$1,'FCST SDV (2)'!$D$1:$P$1,0))/'Data đx fcst 21.09.2020 (2)'!$C73,0)</f>
        <v>0</v>
      </c>
      <c r="O73" s="345">
        <f t="array" ref="O73">+IFERROR(INDEX('FCST SDV (2)'!$D$2:$P$2001,MATCH('Data đx fcst 21.09.2020 (2)'!$B73,'FCST SDV (2)'!$C$2:$C$2001,0),MATCH('Data đx fcst 21.09.2020 (2)'!O$1,'FCST SDV (2)'!$D$1:$P$1,0))/'Data đx fcst 21.09.2020 (2)'!$C73,0)</f>
        <v>0</v>
      </c>
      <c r="P73" s="345">
        <f t="array" ref="P73">+IFERROR(INDEX('FCST SDV (2)'!$D$2:$P$2001,MATCH('Data đx fcst 21.09.2020 (2)'!$B73,'FCST SDV (2)'!$C$2:$C$2001,0),MATCH('Data đx fcst 21.09.2020 (2)'!P$1,'FCST SDV (2)'!$D$1:$P$1,0))/'Data đx fcst 21.09.2020 (2)'!$C73,0)</f>
        <v>0</v>
      </c>
      <c r="Q73" s="345">
        <f t="array" ref="Q73">+IFERROR(INDEX('FCST SDV (2)'!$D$2:$P$2001,MATCH('Data đx fcst 21.09.2020 (2)'!$B73,'FCST SDV (2)'!$C$2:$C$2001,0),MATCH('Data đx fcst 21.09.2020 (2)'!Q$1,'FCST SDV (2)'!$D$1:$P$1,0))/'Data đx fcst 21.09.2020 (2)'!$C73,0)</f>
        <v>0</v>
      </c>
      <c r="R73" s="345">
        <f t="array" ref="R73">+IFERROR(INDEX('FCST SDV (2)'!$D$2:$P$2001,MATCH('Data đx fcst 21.09.2020 (2)'!$B73,'FCST SDV (2)'!$C$2:$C$2001,0),MATCH('Data đx fcst 21.09.2020 (2)'!R$1,'FCST SDV (2)'!$D$1:$P$1,0))/'Data đx fcst 21.09.2020 (2)'!$C73,0)</f>
        <v>0</v>
      </c>
      <c r="S73" s="345"/>
      <c r="T73" s="335">
        <f t="shared" ref="T73:T136" si="4">+SUM(I73:S73)</f>
        <v>0</v>
      </c>
    </row>
    <row r="74" spans="1:20" s="356" customFormat="1" ht="29.25" customHeight="1">
      <c r="A74" s="427"/>
      <c r="B74" s="208" t="s">
        <v>739</v>
      </c>
      <c r="C74" s="207">
        <v>1000</v>
      </c>
      <c r="D74" s="430"/>
      <c r="E74" s="430"/>
      <c r="F74" s="430"/>
      <c r="G74" s="340">
        <f>+IFERROR(VLOOKUP(B74,'FCST SDV (2)'!$C$2:$S$2000,17,0),0)</f>
        <v>0</v>
      </c>
      <c r="H74" s="341">
        <f t="shared" si="3"/>
        <v>0</v>
      </c>
      <c r="I74" s="345">
        <f t="array" ref="I74">+IFERROR(INDEX('FCST SDV (2)'!$D$2:$P$2001,MATCH('Data đx fcst 21.09.2020 (2)'!$B74,'FCST SDV (2)'!$C$2:$C$2001,0),MATCH('Data đx fcst 21.09.2020 (2)'!I$1,'FCST SDV (2)'!$D$1:$P$1,0))/'Data đx fcst 21.09.2020 (2)'!$C74,0)</f>
        <v>0</v>
      </c>
      <c r="J74" s="345">
        <f t="array" ref="J74">+IFERROR(INDEX('FCST SDV (2)'!$D$2:$P$2001,MATCH('Data đx fcst 21.09.2020 (2)'!$B74,'FCST SDV (2)'!$C$2:$C$2001,0),MATCH('Data đx fcst 21.09.2020 (2)'!J$1,'FCST SDV (2)'!$D$1:$P$1,0))/'Data đx fcst 21.09.2020 (2)'!$C74,0)</f>
        <v>0</v>
      </c>
      <c r="K74" s="345">
        <f t="array" ref="K74">+IFERROR(INDEX('FCST SDV (2)'!$D$2:$P$2001,MATCH('Data đx fcst 21.09.2020 (2)'!$B74,'FCST SDV (2)'!$C$2:$C$2001,0),MATCH('Data đx fcst 21.09.2020 (2)'!K$1,'FCST SDV (2)'!$D$1:$P$1,0))/'Data đx fcst 21.09.2020 (2)'!$C74,0)</f>
        <v>0</v>
      </c>
      <c r="L74" s="345">
        <f t="array" ref="L74">+IFERROR(INDEX('FCST SDV (2)'!$D$2:$P$2001,MATCH('Data đx fcst 21.09.2020 (2)'!$B74,'FCST SDV (2)'!$C$2:$C$2001,0),MATCH('Data đx fcst 21.09.2020 (2)'!L$1,'FCST SDV (2)'!$D$1:$P$1,0))/'Data đx fcst 21.09.2020 (2)'!$C74,0)</f>
        <v>0</v>
      </c>
      <c r="M74" s="345">
        <f t="array" ref="M74">+IFERROR(INDEX('FCST SDV (2)'!$D$2:$P$2001,MATCH('Data đx fcst 21.09.2020 (2)'!$B74,'FCST SDV (2)'!$C$2:$C$2001,0),MATCH('Data đx fcst 21.09.2020 (2)'!M$1,'FCST SDV (2)'!$D$1:$P$1,0))/'Data đx fcst 21.09.2020 (2)'!$C74,0)</f>
        <v>0</v>
      </c>
      <c r="N74" s="345">
        <f t="array" ref="N74">+IFERROR(INDEX('FCST SDV (2)'!$D$2:$P$2001,MATCH('Data đx fcst 21.09.2020 (2)'!$B74,'FCST SDV (2)'!$C$2:$C$2001,0),MATCH('Data đx fcst 21.09.2020 (2)'!N$1,'FCST SDV (2)'!$D$1:$P$1,0))/'Data đx fcst 21.09.2020 (2)'!$C74,0)</f>
        <v>0</v>
      </c>
      <c r="O74" s="345">
        <f t="array" ref="O74">+IFERROR(INDEX('FCST SDV (2)'!$D$2:$P$2001,MATCH('Data đx fcst 21.09.2020 (2)'!$B74,'FCST SDV (2)'!$C$2:$C$2001,0),MATCH('Data đx fcst 21.09.2020 (2)'!O$1,'FCST SDV (2)'!$D$1:$P$1,0))/'Data đx fcst 21.09.2020 (2)'!$C74,0)</f>
        <v>0</v>
      </c>
      <c r="P74" s="345">
        <f t="array" ref="P74">+IFERROR(INDEX('FCST SDV (2)'!$D$2:$P$2001,MATCH('Data đx fcst 21.09.2020 (2)'!$B74,'FCST SDV (2)'!$C$2:$C$2001,0),MATCH('Data đx fcst 21.09.2020 (2)'!P$1,'FCST SDV (2)'!$D$1:$P$1,0))/'Data đx fcst 21.09.2020 (2)'!$C74,0)</f>
        <v>0</v>
      </c>
      <c r="Q74" s="345">
        <f t="array" ref="Q74">+IFERROR(INDEX('FCST SDV (2)'!$D$2:$P$2001,MATCH('Data đx fcst 21.09.2020 (2)'!$B74,'FCST SDV (2)'!$C$2:$C$2001,0),MATCH('Data đx fcst 21.09.2020 (2)'!Q$1,'FCST SDV (2)'!$D$1:$P$1,0))/'Data đx fcst 21.09.2020 (2)'!$C74,0)</f>
        <v>0</v>
      </c>
      <c r="R74" s="345">
        <f t="array" ref="R74">+IFERROR(INDEX('FCST SDV (2)'!$D$2:$P$2001,MATCH('Data đx fcst 21.09.2020 (2)'!$B74,'FCST SDV (2)'!$C$2:$C$2001,0),MATCH('Data đx fcst 21.09.2020 (2)'!R$1,'FCST SDV (2)'!$D$1:$P$1,0))/'Data đx fcst 21.09.2020 (2)'!$C74,0)</f>
        <v>0</v>
      </c>
      <c r="S74" s="345"/>
      <c r="T74" s="335">
        <f t="shared" si="4"/>
        <v>0</v>
      </c>
    </row>
    <row r="75" spans="1:20" s="356" customFormat="1" ht="29.25" customHeight="1">
      <c r="A75" s="427"/>
      <c r="B75" s="207" t="s">
        <v>740</v>
      </c>
      <c r="C75" s="207">
        <v>1000</v>
      </c>
      <c r="D75" s="430"/>
      <c r="E75" s="430"/>
      <c r="F75" s="430"/>
      <c r="G75" s="340">
        <f>+IFERROR(VLOOKUP(B75,'FCST SDV (2)'!$C$2:$S$2000,17,0),0)</f>
        <v>0</v>
      </c>
      <c r="H75" s="341">
        <f t="shared" si="3"/>
        <v>0</v>
      </c>
      <c r="I75" s="345">
        <f t="array" ref="I75">+IFERROR(INDEX('FCST SDV (2)'!$D$2:$P$2001,MATCH('Data đx fcst 21.09.2020 (2)'!$B75,'FCST SDV (2)'!$C$2:$C$2001,0),MATCH('Data đx fcst 21.09.2020 (2)'!I$1,'FCST SDV (2)'!$D$1:$P$1,0))/'Data đx fcst 21.09.2020 (2)'!$C75,0)</f>
        <v>0</v>
      </c>
      <c r="J75" s="345">
        <f t="array" ref="J75">+IFERROR(INDEX('FCST SDV (2)'!$D$2:$P$2001,MATCH('Data đx fcst 21.09.2020 (2)'!$B75,'FCST SDV (2)'!$C$2:$C$2001,0),MATCH('Data đx fcst 21.09.2020 (2)'!J$1,'FCST SDV (2)'!$D$1:$P$1,0))/'Data đx fcst 21.09.2020 (2)'!$C75,0)</f>
        <v>0</v>
      </c>
      <c r="K75" s="345">
        <f t="array" ref="K75">+IFERROR(INDEX('FCST SDV (2)'!$D$2:$P$2001,MATCH('Data đx fcst 21.09.2020 (2)'!$B75,'FCST SDV (2)'!$C$2:$C$2001,0),MATCH('Data đx fcst 21.09.2020 (2)'!K$1,'FCST SDV (2)'!$D$1:$P$1,0))/'Data đx fcst 21.09.2020 (2)'!$C75,0)</f>
        <v>0</v>
      </c>
      <c r="L75" s="345">
        <f t="array" ref="L75">+IFERROR(INDEX('FCST SDV (2)'!$D$2:$P$2001,MATCH('Data đx fcst 21.09.2020 (2)'!$B75,'FCST SDV (2)'!$C$2:$C$2001,0),MATCH('Data đx fcst 21.09.2020 (2)'!L$1,'FCST SDV (2)'!$D$1:$P$1,0))/'Data đx fcst 21.09.2020 (2)'!$C75,0)</f>
        <v>0</v>
      </c>
      <c r="M75" s="345">
        <f t="array" ref="M75">+IFERROR(INDEX('FCST SDV (2)'!$D$2:$P$2001,MATCH('Data đx fcst 21.09.2020 (2)'!$B75,'FCST SDV (2)'!$C$2:$C$2001,0),MATCH('Data đx fcst 21.09.2020 (2)'!M$1,'FCST SDV (2)'!$D$1:$P$1,0))/'Data đx fcst 21.09.2020 (2)'!$C75,0)</f>
        <v>0</v>
      </c>
      <c r="N75" s="345">
        <f t="array" ref="N75">+IFERROR(INDEX('FCST SDV (2)'!$D$2:$P$2001,MATCH('Data đx fcst 21.09.2020 (2)'!$B75,'FCST SDV (2)'!$C$2:$C$2001,0),MATCH('Data đx fcst 21.09.2020 (2)'!N$1,'FCST SDV (2)'!$D$1:$P$1,0))/'Data đx fcst 21.09.2020 (2)'!$C75,0)</f>
        <v>0</v>
      </c>
      <c r="O75" s="345">
        <f t="array" ref="O75">+IFERROR(INDEX('FCST SDV (2)'!$D$2:$P$2001,MATCH('Data đx fcst 21.09.2020 (2)'!$B75,'FCST SDV (2)'!$C$2:$C$2001,0),MATCH('Data đx fcst 21.09.2020 (2)'!O$1,'FCST SDV (2)'!$D$1:$P$1,0))/'Data đx fcst 21.09.2020 (2)'!$C75,0)</f>
        <v>0</v>
      </c>
      <c r="P75" s="345">
        <f t="array" ref="P75">+IFERROR(INDEX('FCST SDV (2)'!$D$2:$P$2001,MATCH('Data đx fcst 21.09.2020 (2)'!$B75,'FCST SDV (2)'!$C$2:$C$2001,0),MATCH('Data đx fcst 21.09.2020 (2)'!P$1,'FCST SDV (2)'!$D$1:$P$1,0))/'Data đx fcst 21.09.2020 (2)'!$C75,0)</f>
        <v>0</v>
      </c>
      <c r="Q75" s="345">
        <f t="array" ref="Q75">+IFERROR(INDEX('FCST SDV (2)'!$D$2:$P$2001,MATCH('Data đx fcst 21.09.2020 (2)'!$B75,'FCST SDV (2)'!$C$2:$C$2001,0),MATCH('Data đx fcst 21.09.2020 (2)'!Q$1,'FCST SDV (2)'!$D$1:$P$1,0))/'Data đx fcst 21.09.2020 (2)'!$C75,0)</f>
        <v>0</v>
      </c>
      <c r="R75" s="345">
        <f t="array" ref="R75">+IFERROR(INDEX('FCST SDV (2)'!$D$2:$P$2001,MATCH('Data đx fcst 21.09.2020 (2)'!$B75,'FCST SDV (2)'!$C$2:$C$2001,0),MATCH('Data đx fcst 21.09.2020 (2)'!R$1,'FCST SDV (2)'!$D$1:$P$1,0))/'Data đx fcst 21.09.2020 (2)'!$C75,0)</f>
        <v>0</v>
      </c>
      <c r="S75" s="345"/>
      <c r="T75" s="335">
        <f t="shared" si="4"/>
        <v>0</v>
      </c>
    </row>
    <row r="76" spans="1:20" s="356" customFormat="1" ht="29.25" customHeight="1">
      <c r="A76" s="427"/>
      <c r="B76" s="207" t="s">
        <v>741</v>
      </c>
      <c r="C76" s="207">
        <v>2000</v>
      </c>
      <c r="D76" s="430"/>
      <c r="E76" s="430"/>
      <c r="F76" s="430"/>
      <c r="G76" s="340">
        <f>+IFERROR(VLOOKUP(B76,'FCST SDV (2)'!$C$2:$S$2000,17,0),0)</f>
        <v>0</v>
      </c>
      <c r="H76" s="341">
        <f t="shared" si="3"/>
        <v>0</v>
      </c>
      <c r="I76" s="345">
        <f t="array" ref="I76">+IFERROR(INDEX('FCST SDV (2)'!$D$2:$P$2001,MATCH('Data đx fcst 21.09.2020 (2)'!$B76,'FCST SDV (2)'!$C$2:$C$2001,0),MATCH('Data đx fcst 21.09.2020 (2)'!I$1,'FCST SDV (2)'!$D$1:$P$1,0))/'Data đx fcst 21.09.2020 (2)'!$C76,0)</f>
        <v>0</v>
      </c>
      <c r="J76" s="345">
        <f t="array" ref="J76">+IFERROR(INDEX('FCST SDV (2)'!$D$2:$P$2001,MATCH('Data đx fcst 21.09.2020 (2)'!$B76,'FCST SDV (2)'!$C$2:$C$2001,0),MATCH('Data đx fcst 21.09.2020 (2)'!J$1,'FCST SDV (2)'!$D$1:$P$1,0))/'Data đx fcst 21.09.2020 (2)'!$C76,0)</f>
        <v>0</v>
      </c>
      <c r="K76" s="345">
        <f t="array" ref="K76">+IFERROR(INDEX('FCST SDV (2)'!$D$2:$P$2001,MATCH('Data đx fcst 21.09.2020 (2)'!$B76,'FCST SDV (2)'!$C$2:$C$2001,0),MATCH('Data đx fcst 21.09.2020 (2)'!K$1,'FCST SDV (2)'!$D$1:$P$1,0))/'Data đx fcst 21.09.2020 (2)'!$C76,0)</f>
        <v>0</v>
      </c>
      <c r="L76" s="345">
        <f t="array" ref="L76">+IFERROR(INDEX('FCST SDV (2)'!$D$2:$P$2001,MATCH('Data đx fcst 21.09.2020 (2)'!$B76,'FCST SDV (2)'!$C$2:$C$2001,0),MATCH('Data đx fcst 21.09.2020 (2)'!L$1,'FCST SDV (2)'!$D$1:$P$1,0))/'Data đx fcst 21.09.2020 (2)'!$C76,0)</f>
        <v>0</v>
      </c>
      <c r="M76" s="345">
        <f t="array" ref="M76">+IFERROR(INDEX('FCST SDV (2)'!$D$2:$P$2001,MATCH('Data đx fcst 21.09.2020 (2)'!$B76,'FCST SDV (2)'!$C$2:$C$2001,0),MATCH('Data đx fcst 21.09.2020 (2)'!M$1,'FCST SDV (2)'!$D$1:$P$1,0))/'Data đx fcst 21.09.2020 (2)'!$C76,0)</f>
        <v>0</v>
      </c>
      <c r="N76" s="345">
        <f t="array" ref="N76">+IFERROR(INDEX('FCST SDV (2)'!$D$2:$P$2001,MATCH('Data đx fcst 21.09.2020 (2)'!$B76,'FCST SDV (2)'!$C$2:$C$2001,0),MATCH('Data đx fcst 21.09.2020 (2)'!N$1,'FCST SDV (2)'!$D$1:$P$1,0))/'Data đx fcst 21.09.2020 (2)'!$C76,0)</f>
        <v>0</v>
      </c>
      <c r="O76" s="345">
        <f t="array" ref="O76">+IFERROR(INDEX('FCST SDV (2)'!$D$2:$P$2001,MATCH('Data đx fcst 21.09.2020 (2)'!$B76,'FCST SDV (2)'!$C$2:$C$2001,0),MATCH('Data đx fcst 21.09.2020 (2)'!O$1,'FCST SDV (2)'!$D$1:$P$1,0))/'Data đx fcst 21.09.2020 (2)'!$C76,0)</f>
        <v>0</v>
      </c>
      <c r="P76" s="345">
        <f t="array" ref="P76">+IFERROR(INDEX('FCST SDV (2)'!$D$2:$P$2001,MATCH('Data đx fcst 21.09.2020 (2)'!$B76,'FCST SDV (2)'!$C$2:$C$2001,0),MATCH('Data đx fcst 21.09.2020 (2)'!P$1,'FCST SDV (2)'!$D$1:$P$1,0))/'Data đx fcst 21.09.2020 (2)'!$C76,0)</f>
        <v>0</v>
      </c>
      <c r="Q76" s="345">
        <f t="array" ref="Q76">+IFERROR(INDEX('FCST SDV (2)'!$D$2:$P$2001,MATCH('Data đx fcst 21.09.2020 (2)'!$B76,'FCST SDV (2)'!$C$2:$C$2001,0),MATCH('Data đx fcst 21.09.2020 (2)'!Q$1,'FCST SDV (2)'!$D$1:$P$1,0))/'Data đx fcst 21.09.2020 (2)'!$C76,0)</f>
        <v>0</v>
      </c>
      <c r="R76" s="345">
        <f t="array" ref="R76">+IFERROR(INDEX('FCST SDV (2)'!$D$2:$P$2001,MATCH('Data đx fcst 21.09.2020 (2)'!$B76,'FCST SDV (2)'!$C$2:$C$2001,0),MATCH('Data đx fcst 21.09.2020 (2)'!R$1,'FCST SDV (2)'!$D$1:$P$1,0))/'Data đx fcst 21.09.2020 (2)'!$C76,0)</f>
        <v>0</v>
      </c>
      <c r="S76" s="345"/>
      <c r="T76" s="335">
        <f t="shared" si="4"/>
        <v>0</v>
      </c>
    </row>
    <row r="77" spans="1:20" s="356" customFormat="1" ht="29.25" customHeight="1">
      <c r="A77" s="427"/>
      <c r="B77" s="207" t="s">
        <v>742</v>
      </c>
      <c r="C77" s="207">
        <v>2000</v>
      </c>
      <c r="D77" s="430"/>
      <c r="E77" s="430"/>
      <c r="F77" s="430"/>
      <c r="G77" s="340">
        <f>+IFERROR(VLOOKUP(B77,'FCST SDV (2)'!$C$2:$S$2000,17,0),0)</f>
        <v>0</v>
      </c>
      <c r="H77" s="341">
        <f t="shared" si="3"/>
        <v>0</v>
      </c>
      <c r="I77" s="345">
        <f t="array" ref="I77">+IFERROR(INDEX('FCST SDV (2)'!$D$2:$P$2001,MATCH('Data đx fcst 21.09.2020 (2)'!$B77,'FCST SDV (2)'!$C$2:$C$2001,0),MATCH('Data đx fcst 21.09.2020 (2)'!I$1,'FCST SDV (2)'!$D$1:$P$1,0))/'Data đx fcst 21.09.2020 (2)'!$C77,0)</f>
        <v>0</v>
      </c>
      <c r="J77" s="345">
        <f t="array" ref="J77">+IFERROR(INDEX('FCST SDV (2)'!$D$2:$P$2001,MATCH('Data đx fcst 21.09.2020 (2)'!$B77,'FCST SDV (2)'!$C$2:$C$2001,0),MATCH('Data đx fcst 21.09.2020 (2)'!J$1,'FCST SDV (2)'!$D$1:$P$1,0))/'Data đx fcst 21.09.2020 (2)'!$C77,0)</f>
        <v>0</v>
      </c>
      <c r="K77" s="345">
        <f t="array" ref="K77">+IFERROR(INDEX('FCST SDV (2)'!$D$2:$P$2001,MATCH('Data đx fcst 21.09.2020 (2)'!$B77,'FCST SDV (2)'!$C$2:$C$2001,0),MATCH('Data đx fcst 21.09.2020 (2)'!K$1,'FCST SDV (2)'!$D$1:$P$1,0))/'Data đx fcst 21.09.2020 (2)'!$C77,0)</f>
        <v>0</v>
      </c>
      <c r="L77" s="345">
        <f t="array" ref="L77">+IFERROR(INDEX('FCST SDV (2)'!$D$2:$P$2001,MATCH('Data đx fcst 21.09.2020 (2)'!$B77,'FCST SDV (2)'!$C$2:$C$2001,0),MATCH('Data đx fcst 21.09.2020 (2)'!L$1,'FCST SDV (2)'!$D$1:$P$1,0))/'Data đx fcst 21.09.2020 (2)'!$C77,0)</f>
        <v>0</v>
      </c>
      <c r="M77" s="345">
        <f t="array" ref="M77">+IFERROR(INDEX('FCST SDV (2)'!$D$2:$P$2001,MATCH('Data đx fcst 21.09.2020 (2)'!$B77,'FCST SDV (2)'!$C$2:$C$2001,0),MATCH('Data đx fcst 21.09.2020 (2)'!M$1,'FCST SDV (2)'!$D$1:$P$1,0))/'Data đx fcst 21.09.2020 (2)'!$C77,0)</f>
        <v>0</v>
      </c>
      <c r="N77" s="345">
        <f t="array" ref="N77">+IFERROR(INDEX('FCST SDV (2)'!$D$2:$P$2001,MATCH('Data đx fcst 21.09.2020 (2)'!$B77,'FCST SDV (2)'!$C$2:$C$2001,0),MATCH('Data đx fcst 21.09.2020 (2)'!N$1,'FCST SDV (2)'!$D$1:$P$1,0))/'Data đx fcst 21.09.2020 (2)'!$C77,0)</f>
        <v>0</v>
      </c>
      <c r="O77" s="345">
        <f t="array" ref="O77">+IFERROR(INDEX('FCST SDV (2)'!$D$2:$P$2001,MATCH('Data đx fcst 21.09.2020 (2)'!$B77,'FCST SDV (2)'!$C$2:$C$2001,0),MATCH('Data đx fcst 21.09.2020 (2)'!O$1,'FCST SDV (2)'!$D$1:$P$1,0))/'Data đx fcst 21.09.2020 (2)'!$C77,0)</f>
        <v>0</v>
      </c>
      <c r="P77" s="345">
        <f t="array" ref="P77">+IFERROR(INDEX('FCST SDV (2)'!$D$2:$P$2001,MATCH('Data đx fcst 21.09.2020 (2)'!$B77,'FCST SDV (2)'!$C$2:$C$2001,0),MATCH('Data đx fcst 21.09.2020 (2)'!P$1,'FCST SDV (2)'!$D$1:$P$1,0))/'Data đx fcst 21.09.2020 (2)'!$C77,0)</f>
        <v>0</v>
      </c>
      <c r="Q77" s="345">
        <f t="array" ref="Q77">+IFERROR(INDEX('FCST SDV (2)'!$D$2:$P$2001,MATCH('Data đx fcst 21.09.2020 (2)'!$B77,'FCST SDV (2)'!$C$2:$C$2001,0),MATCH('Data đx fcst 21.09.2020 (2)'!Q$1,'FCST SDV (2)'!$D$1:$P$1,0))/'Data đx fcst 21.09.2020 (2)'!$C77,0)</f>
        <v>0</v>
      </c>
      <c r="R77" s="345">
        <f t="array" ref="R77">+IFERROR(INDEX('FCST SDV (2)'!$D$2:$P$2001,MATCH('Data đx fcst 21.09.2020 (2)'!$B77,'FCST SDV (2)'!$C$2:$C$2001,0),MATCH('Data đx fcst 21.09.2020 (2)'!R$1,'FCST SDV (2)'!$D$1:$P$1,0))/'Data đx fcst 21.09.2020 (2)'!$C77,0)</f>
        <v>0</v>
      </c>
      <c r="S77" s="345"/>
      <c r="T77" s="335">
        <f t="shared" si="4"/>
        <v>0</v>
      </c>
    </row>
    <row r="78" spans="1:20" s="356" customFormat="1" ht="29.25" customHeight="1">
      <c r="A78" s="427"/>
      <c r="B78" s="207" t="s">
        <v>522</v>
      </c>
      <c r="C78" s="207">
        <v>500</v>
      </c>
      <c r="D78" s="430"/>
      <c r="E78" s="430"/>
      <c r="F78" s="430"/>
      <c r="G78" s="340">
        <f>+IFERROR(VLOOKUP(B78,'FCST SDV (2)'!$C$2:$S$2000,17,0),0)</f>
        <v>0</v>
      </c>
      <c r="H78" s="341">
        <f t="shared" si="3"/>
        <v>0</v>
      </c>
      <c r="I78" s="345">
        <f t="array" ref="I78">+IFERROR(INDEX('FCST SDV (2)'!$D$2:$P$2001,MATCH('Data đx fcst 21.09.2020 (2)'!$B78,'FCST SDV (2)'!$C$2:$C$2001,0),MATCH('Data đx fcst 21.09.2020 (2)'!I$1,'FCST SDV (2)'!$D$1:$P$1,0))/'Data đx fcst 21.09.2020 (2)'!$C78,0)</f>
        <v>0</v>
      </c>
      <c r="J78" s="345">
        <f t="array" ref="J78">+IFERROR(INDEX('FCST SDV (2)'!$D$2:$P$2001,MATCH('Data đx fcst 21.09.2020 (2)'!$B78,'FCST SDV (2)'!$C$2:$C$2001,0),MATCH('Data đx fcst 21.09.2020 (2)'!J$1,'FCST SDV (2)'!$D$1:$P$1,0))/'Data đx fcst 21.09.2020 (2)'!$C78,0)</f>
        <v>0</v>
      </c>
      <c r="K78" s="345">
        <f t="array" ref="K78">+IFERROR(INDEX('FCST SDV (2)'!$D$2:$P$2001,MATCH('Data đx fcst 21.09.2020 (2)'!$B78,'FCST SDV (2)'!$C$2:$C$2001,0),MATCH('Data đx fcst 21.09.2020 (2)'!K$1,'FCST SDV (2)'!$D$1:$P$1,0))/'Data đx fcst 21.09.2020 (2)'!$C78,0)</f>
        <v>0</v>
      </c>
      <c r="L78" s="345">
        <f t="array" ref="L78">+IFERROR(INDEX('FCST SDV (2)'!$D$2:$P$2001,MATCH('Data đx fcst 21.09.2020 (2)'!$B78,'FCST SDV (2)'!$C$2:$C$2001,0),MATCH('Data đx fcst 21.09.2020 (2)'!L$1,'FCST SDV (2)'!$D$1:$P$1,0))/'Data đx fcst 21.09.2020 (2)'!$C78,0)</f>
        <v>0</v>
      </c>
      <c r="M78" s="345">
        <f t="array" ref="M78">+IFERROR(INDEX('FCST SDV (2)'!$D$2:$P$2001,MATCH('Data đx fcst 21.09.2020 (2)'!$B78,'FCST SDV (2)'!$C$2:$C$2001,0),MATCH('Data đx fcst 21.09.2020 (2)'!M$1,'FCST SDV (2)'!$D$1:$P$1,0))/'Data đx fcst 21.09.2020 (2)'!$C78,0)</f>
        <v>0</v>
      </c>
      <c r="N78" s="345">
        <f t="array" ref="N78">+IFERROR(INDEX('FCST SDV (2)'!$D$2:$P$2001,MATCH('Data đx fcst 21.09.2020 (2)'!$B78,'FCST SDV (2)'!$C$2:$C$2001,0),MATCH('Data đx fcst 21.09.2020 (2)'!N$1,'FCST SDV (2)'!$D$1:$P$1,0))/'Data đx fcst 21.09.2020 (2)'!$C78,0)</f>
        <v>0</v>
      </c>
      <c r="O78" s="345">
        <f t="array" ref="O78">+IFERROR(INDEX('FCST SDV (2)'!$D$2:$P$2001,MATCH('Data đx fcst 21.09.2020 (2)'!$B78,'FCST SDV (2)'!$C$2:$C$2001,0),MATCH('Data đx fcst 21.09.2020 (2)'!O$1,'FCST SDV (2)'!$D$1:$P$1,0))/'Data đx fcst 21.09.2020 (2)'!$C78,0)</f>
        <v>0</v>
      </c>
      <c r="P78" s="345">
        <f t="array" ref="P78">+IFERROR(INDEX('FCST SDV (2)'!$D$2:$P$2001,MATCH('Data đx fcst 21.09.2020 (2)'!$B78,'FCST SDV (2)'!$C$2:$C$2001,0),MATCH('Data đx fcst 21.09.2020 (2)'!P$1,'FCST SDV (2)'!$D$1:$P$1,0))/'Data đx fcst 21.09.2020 (2)'!$C78,0)</f>
        <v>0</v>
      </c>
      <c r="Q78" s="345">
        <f t="array" ref="Q78">+IFERROR(INDEX('FCST SDV (2)'!$D$2:$P$2001,MATCH('Data đx fcst 21.09.2020 (2)'!$B78,'FCST SDV (2)'!$C$2:$C$2001,0),MATCH('Data đx fcst 21.09.2020 (2)'!Q$1,'FCST SDV (2)'!$D$1:$P$1,0))/'Data đx fcst 21.09.2020 (2)'!$C78,0)</f>
        <v>0</v>
      </c>
      <c r="R78" s="345">
        <f t="array" ref="R78">+IFERROR(INDEX('FCST SDV (2)'!$D$2:$P$2001,MATCH('Data đx fcst 21.09.2020 (2)'!$B78,'FCST SDV (2)'!$C$2:$C$2001,0),MATCH('Data đx fcst 21.09.2020 (2)'!R$1,'FCST SDV (2)'!$D$1:$P$1,0))/'Data đx fcst 21.09.2020 (2)'!$C78,0)</f>
        <v>0</v>
      </c>
      <c r="S78" s="345"/>
      <c r="T78" s="335">
        <f t="shared" si="4"/>
        <v>0</v>
      </c>
    </row>
    <row r="79" spans="1:20" s="356" customFormat="1" ht="29.25" customHeight="1">
      <c r="A79" s="427"/>
      <c r="B79" s="207" t="s">
        <v>743</v>
      </c>
      <c r="C79" s="207">
        <v>500</v>
      </c>
      <c r="D79" s="430"/>
      <c r="E79" s="430"/>
      <c r="F79" s="430"/>
      <c r="G79" s="340">
        <f>+IFERROR(VLOOKUP(B79,'FCST SDV (2)'!$C$2:$S$2000,17,0),0)</f>
        <v>0</v>
      </c>
      <c r="H79" s="341">
        <f t="shared" si="3"/>
        <v>0</v>
      </c>
      <c r="I79" s="345">
        <f t="array" ref="I79">+IFERROR(INDEX('FCST SDV (2)'!$D$2:$P$2001,MATCH('Data đx fcst 21.09.2020 (2)'!$B79,'FCST SDV (2)'!$C$2:$C$2001,0),MATCH('Data đx fcst 21.09.2020 (2)'!I$1,'FCST SDV (2)'!$D$1:$P$1,0))/'Data đx fcst 21.09.2020 (2)'!$C79,0)</f>
        <v>0</v>
      </c>
      <c r="J79" s="345">
        <f t="array" ref="J79">+IFERROR(INDEX('FCST SDV (2)'!$D$2:$P$2001,MATCH('Data đx fcst 21.09.2020 (2)'!$B79,'FCST SDV (2)'!$C$2:$C$2001,0),MATCH('Data đx fcst 21.09.2020 (2)'!J$1,'FCST SDV (2)'!$D$1:$P$1,0))/'Data đx fcst 21.09.2020 (2)'!$C79,0)</f>
        <v>0</v>
      </c>
      <c r="K79" s="345">
        <f t="array" ref="K79">+IFERROR(INDEX('FCST SDV (2)'!$D$2:$P$2001,MATCH('Data đx fcst 21.09.2020 (2)'!$B79,'FCST SDV (2)'!$C$2:$C$2001,0),MATCH('Data đx fcst 21.09.2020 (2)'!K$1,'FCST SDV (2)'!$D$1:$P$1,0))/'Data đx fcst 21.09.2020 (2)'!$C79,0)</f>
        <v>0</v>
      </c>
      <c r="L79" s="345">
        <f t="array" ref="L79">+IFERROR(INDEX('FCST SDV (2)'!$D$2:$P$2001,MATCH('Data đx fcst 21.09.2020 (2)'!$B79,'FCST SDV (2)'!$C$2:$C$2001,0),MATCH('Data đx fcst 21.09.2020 (2)'!L$1,'FCST SDV (2)'!$D$1:$P$1,0))/'Data đx fcst 21.09.2020 (2)'!$C79,0)</f>
        <v>0</v>
      </c>
      <c r="M79" s="345">
        <f t="array" ref="M79">+IFERROR(INDEX('FCST SDV (2)'!$D$2:$P$2001,MATCH('Data đx fcst 21.09.2020 (2)'!$B79,'FCST SDV (2)'!$C$2:$C$2001,0),MATCH('Data đx fcst 21.09.2020 (2)'!M$1,'FCST SDV (2)'!$D$1:$P$1,0))/'Data đx fcst 21.09.2020 (2)'!$C79,0)</f>
        <v>0</v>
      </c>
      <c r="N79" s="345">
        <f t="array" ref="N79">+IFERROR(INDEX('FCST SDV (2)'!$D$2:$P$2001,MATCH('Data đx fcst 21.09.2020 (2)'!$B79,'FCST SDV (2)'!$C$2:$C$2001,0),MATCH('Data đx fcst 21.09.2020 (2)'!N$1,'FCST SDV (2)'!$D$1:$P$1,0))/'Data đx fcst 21.09.2020 (2)'!$C79,0)</f>
        <v>0</v>
      </c>
      <c r="O79" s="345">
        <f t="array" ref="O79">+IFERROR(INDEX('FCST SDV (2)'!$D$2:$P$2001,MATCH('Data đx fcst 21.09.2020 (2)'!$B79,'FCST SDV (2)'!$C$2:$C$2001,0),MATCH('Data đx fcst 21.09.2020 (2)'!O$1,'FCST SDV (2)'!$D$1:$P$1,0))/'Data đx fcst 21.09.2020 (2)'!$C79,0)</f>
        <v>0</v>
      </c>
      <c r="P79" s="345">
        <f t="array" ref="P79">+IFERROR(INDEX('FCST SDV (2)'!$D$2:$P$2001,MATCH('Data đx fcst 21.09.2020 (2)'!$B79,'FCST SDV (2)'!$C$2:$C$2001,0),MATCH('Data đx fcst 21.09.2020 (2)'!P$1,'FCST SDV (2)'!$D$1:$P$1,0))/'Data đx fcst 21.09.2020 (2)'!$C79,0)</f>
        <v>0</v>
      </c>
      <c r="Q79" s="345">
        <f t="array" ref="Q79">+IFERROR(INDEX('FCST SDV (2)'!$D$2:$P$2001,MATCH('Data đx fcst 21.09.2020 (2)'!$B79,'FCST SDV (2)'!$C$2:$C$2001,0),MATCH('Data đx fcst 21.09.2020 (2)'!Q$1,'FCST SDV (2)'!$D$1:$P$1,0))/'Data đx fcst 21.09.2020 (2)'!$C79,0)</f>
        <v>0</v>
      </c>
      <c r="R79" s="345">
        <f t="array" ref="R79">+IFERROR(INDEX('FCST SDV (2)'!$D$2:$P$2001,MATCH('Data đx fcst 21.09.2020 (2)'!$B79,'FCST SDV (2)'!$C$2:$C$2001,0),MATCH('Data đx fcst 21.09.2020 (2)'!R$1,'FCST SDV (2)'!$D$1:$P$1,0))/'Data đx fcst 21.09.2020 (2)'!$C79,0)</f>
        <v>0</v>
      </c>
      <c r="S79" s="345"/>
      <c r="T79" s="335">
        <f t="shared" si="4"/>
        <v>0</v>
      </c>
    </row>
    <row r="80" spans="1:20" s="356" customFormat="1" ht="29.25" customHeight="1">
      <c r="A80" s="427"/>
      <c r="B80" s="207" t="s">
        <v>744</v>
      </c>
      <c r="C80" s="207">
        <v>500</v>
      </c>
      <c r="D80" s="430"/>
      <c r="E80" s="430"/>
      <c r="F80" s="430"/>
      <c r="G80" s="340">
        <f>+IFERROR(VLOOKUP(B80,'FCST SDV (2)'!$C$2:$S$2000,17,0),0)</f>
        <v>0</v>
      </c>
      <c r="H80" s="341">
        <f t="shared" si="3"/>
        <v>0</v>
      </c>
      <c r="I80" s="345">
        <f t="array" ref="I80">+IFERROR(INDEX('FCST SDV (2)'!$D$2:$P$2001,MATCH('Data đx fcst 21.09.2020 (2)'!$B80,'FCST SDV (2)'!$C$2:$C$2001,0),MATCH('Data đx fcst 21.09.2020 (2)'!I$1,'FCST SDV (2)'!$D$1:$P$1,0))/'Data đx fcst 21.09.2020 (2)'!$C80,0)</f>
        <v>0</v>
      </c>
      <c r="J80" s="345">
        <f t="array" ref="J80">+IFERROR(INDEX('FCST SDV (2)'!$D$2:$P$2001,MATCH('Data đx fcst 21.09.2020 (2)'!$B80,'FCST SDV (2)'!$C$2:$C$2001,0),MATCH('Data đx fcst 21.09.2020 (2)'!J$1,'FCST SDV (2)'!$D$1:$P$1,0))/'Data đx fcst 21.09.2020 (2)'!$C80,0)</f>
        <v>0</v>
      </c>
      <c r="K80" s="345">
        <f t="array" ref="K80">+IFERROR(INDEX('FCST SDV (2)'!$D$2:$P$2001,MATCH('Data đx fcst 21.09.2020 (2)'!$B80,'FCST SDV (2)'!$C$2:$C$2001,0),MATCH('Data đx fcst 21.09.2020 (2)'!K$1,'FCST SDV (2)'!$D$1:$P$1,0))/'Data đx fcst 21.09.2020 (2)'!$C80,0)</f>
        <v>0</v>
      </c>
      <c r="L80" s="345">
        <f t="array" ref="L80">+IFERROR(INDEX('FCST SDV (2)'!$D$2:$P$2001,MATCH('Data đx fcst 21.09.2020 (2)'!$B80,'FCST SDV (2)'!$C$2:$C$2001,0),MATCH('Data đx fcst 21.09.2020 (2)'!L$1,'FCST SDV (2)'!$D$1:$P$1,0))/'Data đx fcst 21.09.2020 (2)'!$C80,0)</f>
        <v>0</v>
      </c>
      <c r="M80" s="345">
        <f t="array" ref="M80">+IFERROR(INDEX('FCST SDV (2)'!$D$2:$P$2001,MATCH('Data đx fcst 21.09.2020 (2)'!$B80,'FCST SDV (2)'!$C$2:$C$2001,0),MATCH('Data đx fcst 21.09.2020 (2)'!M$1,'FCST SDV (2)'!$D$1:$P$1,0))/'Data đx fcst 21.09.2020 (2)'!$C80,0)</f>
        <v>0</v>
      </c>
      <c r="N80" s="345">
        <f t="array" ref="N80">+IFERROR(INDEX('FCST SDV (2)'!$D$2:$P$2001,MATCH('Data đx fcst 21.09.2020 (2)'!$B80,'FCST SDV (2)'!$C$2:$C$2001,0),MATCH('Data đx fcst 21.09.2020 (2)'!N$1,'FCST SDV (2)'!$D$1:$P$1,0))/'Data đx fcst 21.09.2020 (2)'!$C80,0)</f>
        <v>0</v>
      </c>
      <c r="O80" s="345">
        <f t="array" ref="O80">+IFERROR(INDEX('FCST SDV (2)'!$D$2:$P$2001,MATCH('Data đx fcst 21.09.2020 (2)'!$B80,'FCST SDV (2)'!$C$2:$C$2001,0),MATCH('Data đx fcst 21.09.2020 (2)'!O$1,'FCST SDV (2)'!$D$1:$P$1,0))/'Data đx fcst 21.09.2020 (2)'!$C80,0)</f>
        <v>0</v>
      </c>
      <c r="P80" s="345">
        <f t="array" ref="P80">+IFERROR(INDEX('FCST SDV (2)'!$D$2:$P$2001,MATCH('Data đx fcst 21.09.2020 (2)'!$B80,'FCST SDV (2)'!$C$2:$C$2001,0),MATCH('Data đx fcst 21.09.2020 (2)'!P$1,'FCST SDV (2)'!$D$1:$P$1,0))/'Data đx fcst 21.09.2020 (2)'!$C80,0)</f>
        <v>0</v>
      </c>
      <c r="Q80" s="345">
        <f t="array" ref="Q80">+IFERROR(INDEX('FCST SDV (2)'!$D$2:$P$2001,MATCH('Data đx fcst 21.09.2020 (2)'!$B80,'FCST SDV (2)'!$C$2:$C$2001,0),MATCH('Data đx fcst 21.09.2020 (2)'!Q$1,'FCST SDV (2)'!$D$1:$P$1,0))/'Data đx fcst 21.09.2020 (2)'!$C80,0)</f>
        <v>0</v>
      </c>
      <c r="R80" s="345">
        <f t="array" ref="R80">+IFERROR(INDEX('FCST SDV (2)'!$D$2:$P$2001,MATCH('Data đx fcst 21.09.2020 (2)'!$B80,'FCST SDV (2)'!$C$2:$C$2001,0),MATCH('Data đx fcst 21.09.2020 (2)'!R$1,'FCST SDV (2)'!$D$1:$P$1,0))/'Data đx fcst 21.09.2020 (2)'!$C80,0)</f>
        <v>0</v>
      </c>
      <c r="S80" s="345"/>
      <c r="T80" s="335">
        <f t="shared" si="4"/>
        <v>0</v>
      </c>
    </row>
    <row r="81" spans="1:20" s="356" customFormat="1" ht="29.25" customHeight="1">
      <c r="A81" s="427"/>
      <c r="B81" s="207" t="s">
        <v>745</v>
      </c>
      <c r="C81" s="207">
        <v>500</v>
      </c>
      <c r="D81" s="430"/>
      <c r="E81" s="430"/>
      <c r="F81" s="430"/>
      <c r="G81" s="340">
        <f>+IFERROR(VLOOKUP(B81,'FCST SDV (2)'!$C$2:$S$2000,17,0),0)</f>
        <v>0</v>
      </c>
      <c r="H81" s="341">
        <f t="shared" si="3"/>
        <v>0</v>
      </c>
      <c r="I81" s="345">
        <f t="array" ref="I81">+IFERROR(INDEX('FCST SDV (2)'!$D$2:$P$2001,MATCH('Data đx fcst 21.09.2020 (2)'!$B81,'FCST SDV (2)'!$C$2:$C$2001,0),MATCH('Data đx fcst 21.09.2020 (2)'!I$1,'FCST SDV (2)'!$D$1:$P$1,0))/'Data đx fcst 21.09.2020 (2)'!$C81,0)</f>
        <v>0</v>
      </c>
      <c r="J81" s="345">
        <f t="array" ref="J81">+IFERROR(INDEX('FCST SDV (2)'!$D$2:$P$2001,MATCH('Data đx fcst 21.09.2020 (2)'!$B81,'FCST SDV (2)'!$C$2:$C$2001,0),MATCH('Data đx fcst 21.09.2020 (2)'!J$1,'FCST SDV (2)'!$D$1:$P$1,0))/'Data đx fcst 21.09.2020 (2)'!$C81,0)</f>
        <v>0</v>
      </c>
      <c r="K81" s="345">
        <f t="array" ref="K81">+IFERROR(INDEX('FCST SDV (2)'!$D$2:$P$2001,MATCH('Data đx fcst 21.09.2020 (2)'!$B81,'FCST SDV (2)'!$C$2:$C$2001,0),MATCH('Data đx fcst 21.09.2020 (2)'!K$1,'FCST SDV (2)'!$D$1:$P$1,0))/'Data đx fcst 21.09.2020 (2)'!$C81,0)</f>
        <v>0</v>
      </c>
      <c r="L81" s="345">
        <f t="array" ref="L81">+IFERROR(INDEX('FCST SDV (2)'!$D$2:$P$2001,MATCH('Data đx fcst 21.09.2020 (2)'!$B81,'FCST SDV (2)'!$C$2:$C$2001,0),MATCH('Data đx fcst 21.09.2020 (2)'!L$1,'FCST SDV (2)'!$D$1:$P$1,0))/'Data đx fcst 21.09.2020 (2)'!$C81,0)</f>
        <v>0</v>
      </c>
      <c r="M81" s="345">
        <f t="array" ref="M81">+IFERROR(INDEX('FCST SDV (2)'!$D$2:$P$2001,MATCH('Data đx fcst 21.09.2020 (2)'!$B81,'FCST SDV (2)'!$C$2:$C$2001,0),MATCH('Data đx fcst 21.09.2020 (2)'!M$1,'FCST SDV (2)'!$D$1:$P$1,0))/'Data đx fcst 21.09.2020 (2)'!$C81,0)</f>
        <v>0</v>
      </c>
      <c r="N81" s="345">
        <f t="array" ref="N81">+IFERROR(INDEX('FCST SDV (2)'!$D$2:$P$2001,MATCH('Data đx fcst 21.09.2020 (2)'!$B81,'FCST SDV (2)'!$C$2:$C$2001,0),MATCH('Data đx fcst 21.09.2020 (2)'!N$1,'FCST SDV (2)'!$D$1:$P$1,0))/'Data đx fcst 21.09.2020 (2)'!$C81,0)</f>
        <v>0</v>
      </c>
      <c r="O81" s="345">
        <f t="array" ref="O81">+IFERROR(INDEX('FCST SDV (2)'!$D$2:$P$2001,MATCH('Data đx fcst 21.09.2020 (2)'!$B81,'FCST SDV (2)'!$C$2:$C$2001,0),MATCH('Data đx fcst 21.09.2020 (2)'!O$1,'FCST SDV (2)'!$D$1:$P$1,0))/'Data đx fcst 21.09.2020 (2)'!$C81,0)</f>
        <v>0</v>
      </c>
      <c r="P81" s="345">
        <f t="array" ref="P81">+IFERROR(INDEX('FCST SDV (2)'!$D$2:$P$2001,MATCH('Data đx fcst 21.09.2020 (2)'!$B81,'FCST SDV (2)'!$C$2:$C$2001,0),MATCH('Data đx fcst 21.09.2020 (2)'!P$1,'FCST SDV (2)'!$D$1:$P$1,0))/'Data đx fcst 21.09.2020 (2)'!$C81,0)</f>
        <v>0</v>
      </c>
      <c r="Q81" s="345">
        <f t="array" ref="Q81">+IFERROR(INDEX('FCST SDV (2)'!$D$2:$P$2001,MATCH('Data đx fcst 21.09.2020 (2)'!$B81,'FCST SDV (2)'!$C$2:$C$2001,0),MATCH('Data đx fcst 21.09.2020 (2)'!Q$1,'FCST SDV (2)'!$D$1:$P$1,0))/'Data đx fcst 21.09.2020 (2)'!$C81,0)</f>
        <v>0</v>
      </c>
      <c r="R81" s="345">
        <f t="array" ref="R81">+IFERROR(INDEX('FCST SDV (2)'!$D$2:$P$2001,MATCH('Data đx fcst 21.09.2020 (2)'!$B81,'FCST SDV (2)'!$C$2:$C$2001,0),MATCH('Data đx fcst 21.09.2020 (2)'!R$1,'FCST SDV (2)'!$D$1:$P$1,0))/'Data đx fcst 21.09.2020 (2)'!$C81,0)</f>
        <v>0</v>
      </c>
      <c r="S81" s="345"/>
      <c r="T81" s="335">
        <f t="shared" si="4"/>
        <v>0</v>
      </c>
    </row>
    <row r="82" spans="1:20" s="356" customFormat="1" ht="29.25" customHeight="1">
      <c r="A82" s="427"/>
      <c r="B82" s="207" t="s">
        <v>746</v>
      </c>
      <c r="C82" s="207">
        <v>500</v>
      </c>
      <c r="D82" s="430"/>
      <c r="E82" s="430"/>
      <c r="F82" s="430"/>
      <c r="G82" s="340">
        <f>+IFERROR(VLOOKUP(B82,'FCST SDV (2)'!$C$2:$S$2000,17,0),0)</f>
        <v>0</v>
      </c>
      <c r="H82" s="341">
        <f t="shared" si="3"/>
        <v>0</v>
      </c>
      <c r="I82" s="345">
        <f t="array" ref="I82">+IFERROR(INDEX('FCST SDV (2)'!$D$2:$P$2001,MATCH('Data đx fcst 21.09.2020 (2)'!$B82,'FCST SDV (2)'!$C$2:$C$2001,0),MATCH('Data đx fcst 21.09.2020 (2)'!I$1,'FCST SDV (2)'!$D$1:$P$1,0))/'Data đx fcst 21.09.2020 (2)'!$C82,0)</f>
        <v>0</v>
      </c>
      <c r="J82" s="345">
        <f t="array" ref="J82">+IFERROR(INDEX('FCST SDV (2)'!$D$2:$P$2001,MATCH('Data đx fcst 21.09.2020 (2)'!$B82,'FCST SDV (2)'!$C$2:$C$2001,0),MATCH('Data đx fcst 21.09.2020 (2)'!J$1,'FCST SDV (2)'!$D$1:$P$1,0))/'Data đx fcst 21.09.2020 (2)'!$C82,0)</f>
        <v>0</v>
      </c>
      <c r="K82" s="345">
        <f t="array" ref="K82">+IFERROR(INDEX('FCST SDV (2)'!$D$2:$P$2001,MATCH('Data đx fcst 21.09.2020 (2)'!$B82,'FCST SDV (2)'!$C$2:$C$2001,0),MATCH('Data đx fcst 21.09.2020 (2)'!K$1,'FCST SDV (2)'!$D$1:$P$1,0))/'Data đx fcst 21.09.2020 (2)'!$C82,0)</f>
        <v>0</v>
      </c>
      <c r="L82" s="345">
        <f t="array" ref="L82">+IFERROR(INDEX('FCST SDV (2)'!$D$2:$P$2001,MATCH('Data đx fcst 21.09.2020 (2)'!$B82,'FCST SDV (2)'!$C$2:$C$2001,0),MATCH('Data đx fcst 21.09.2020 (2)'!L$1,'FCST SDV (2)'!$D$1:$P$1,0))/'Data đx fcst 21.09.2020 (2)'!$C82,0)</f>
        <v>0</v>
      </c>
      <c r="M82" s="345">
        <f t="array" ref="M82">+IFERROR(INDEX('FCST SDV (2)'!$D$2:$P$2001,MATCH('Data đx fcst 21.09.2020 (2)'!$B82,'FCST SDV (2)'!$C$2:$C$2001,0),MATCH('Data đx fcst 21.09.2020 (2)'!M$1,'FCST SDV (2)'!$D$1:$P$1,0))/'Data đx fcst 21.09.2020 (2)'!$C82,0)</f>
        <v>0</v>
      </c>
      <c r="N82" s="345">
        <f t="array" ref="N82">+IFERROR(INDEX('FCST SDV (2)'!$D$2:$P$2001,MATCH('Data đx fcst 21.09.2020 (2)'!$B82,'FCST SDV (2)'!$C$2:$C$2001,0),MATCH('Data đx fcst 21.09.2020 (2)'!N$1,'FCST SDV (2)'!$D$1:$P$1,0))/'Data đx fcst 21.09.2020 (2)'!$C82,0)</f>
        <v>0</v>
      </c>
      <c r="O82" s="345">
        <f t="array" ref="O82">+IFERROR(INDEX('FCST SDV (2)'!$D$2:$P$2001,MATCH('Data đx fcst 21.09.2020 (2)'!$B82,'FCST SDV (2)'!$C$2:$C$2001,0),MATCH('Data đx fcst 21.09.2020 (2)'!O$1,'FCST SDV (2)'!$D$1:$P$1,0))/'Data đx fcst 21.09.2020 (2)'!$C82,0)</f>
        <v>0</v>
      </c>
      <c r="P82" s="345">
        <f t="array" ref="P82">+IFERROR(INDEX('FCST SDV (2)'!$D$2:$P$2001,MATCH('Data đx fcst 21.09.2020 (2)'!$B82,'FCST SDV (2)'!$C$2:$C$2001,0),MATCH('Data đx fcst 21.09.2020 (2)'!P$1,'FCST SDV (2)'!$D$1:$P$1,0))/'Data đx fcst 21.09.2020 (2)'!$C82,0)</f>
        <v>0</v>
      </c>
      <c r="Q82" s="345">
        <f t="array" ref="Q82">+IFERROR(INDEX('FCST SDV (2)'!$D$2:$P$2001,MATCH('Data đx fcst 21.09.2020 (2)'!$B82,'FCST SDV (2)'!$C$2:$C$2001,0),MATCH('Data đx fcst 21.09.2020 (2)'!Q$1,'FCST SDV (2)'!$D$1:$P$1,0))/'Data đx fcst 21.09.2020 (2)'!$C82,0)</f>
        <v>0</v>
      </c>
      <c r="R82" s="345">
        <f t="array" ref="R82">+IFERROR(INDEX('FCST SDV (2)'!$D$2:$P$2001,MATCH('Data đx fcst 21.09.2020 (2)'!$B82,'FCST SDV (2)'!$C$2:$C$2001,0),MATCH('Data đx fcst 21.09.2020 (2)'!R$1,'FCST SDV (2)'!$D$1:$P$1,0))/'Data đx fcst 21.09.2020 (2)'!$C82,0)</f>
        <v>0</v>
      </c>
      <c r="S82" s="345"/>
      <c r="T82" s="335">
        <f t="shared" si="4"/>
        <v>0</v>
      </c>
    </row>
    <row r="83" spans="1:20" s="356" customFormat="1" ht="29.25" customHeight="1">
      <c r="A83" s="427"/>
      <c r="B83" s="207" t="s">
        <v>518</v>
      </c>
      <c r="C83" s="207">
        <v>500</v>
      </c>
      <c r="D83" s="430"/>
      <c r="E83" s="430"/>
      <c r="F83" s="430"/>
      <c r="G83" s="340">
        <f>+IFERROR(VLOOKUP(B83,'FCST SDV (2)'!$C$2:$S$2000,17,0),0)</f>
        <v>0</v>
      </c>
      <c r="H83" s="341">
        <f t="shared" si="3"/>
        <v>0</v>
      </c>
      <c r="I83" s="345">
        <f t="array" ref="I83">+IFERROR(INDEX('FCST SDV (2)'!$D$2:$P$2001,MATCH('Data đx fcst 21.09.2020 (2)'!$B83,'FCST SDV (2)'!$C$2:$C$2001,0),MATCH('Data đx fcst 21.09.2020 (2)'!I$1,'FCST SDV (2)'!$D$1:$P$1,0))/'Data đx fcst 21.09.2020 (2)'!$C83,0)</f>
        <v>0</v>
      </c>
      <c r="J83" s="345">
        <f t="array" ref="J83">+IFERROR(INDEX('FCST SDV (2)'!$D$2:$P$2001,MATCH('Data đx fcst 21.09.2020 (2)'!$B83,'FCST SDV (2)'!$C$2:$C$2001,0),MATCH('Data đx fcst 21.09.2020 (2)'!J$1,'FCST SDV (2)'!$D$1:$P$1,0))/'Data đx fcst 21.09.2020 (2)'!$C83,0)</f>
        <v>0</v>
      </c>
      <c r="K83" s="345">
        <f t="array" ref="K83">+IFERROR(INDEX('FCST SDV (2)'!$D$2:$P$2001,MATCH('Data đx fcst 21.09.2020 (2)'!$B83,'FCST SDV (2)'!$C$2:$C$2001,0),MATCH('Data đx fcst 21.09.2020 (2)'!K$1,'FCST SDV (2)'!$D$1:$P$1,0))/'Data đx fcst 21.09.2020 (2)'!$C83,0)</f>
        <v>0</v>
      </c>
      <c r="L83" s="345">
        <f t="array" ref="L83">+IFERROR(INDEX('FCST SDV (2)'!$D$2:$P$2001,MATCH('Data đx fcst 21.09.2020 (2)'!$B83,'FCST SDV (2)'!$C$2:$C$2001,0),MATCH('Data đx fcst 21.09.2020 (2)'!L$1,'FCST SDV (2)'!$D$1:$P$1,0))/'Data đx fcst 21.09.2020 (2)'!$C83,0)</f>
        <v>0</v>
      </c>
      <c r="M83" s="345">
        <f t="array" ref="M83">+IFERROR(INDEX('FCST SDV (2)'!$D$2:$P$2001,MATCH('Data đx fcst 21.09.2020 (2)'!$B83,'FCST SDV (2)'!$C$2:$C$2001,0),MATCH('Data đx fcst 21.09.2020 (2)'!M$1,'FCST SDV (2)'!$D$1:$P$1,0))/'Data đx fcst 21.09.2020 (2)'!$C83,0)</f>
        <v>0</v>
      </c>
      <c r="N83" s="345">
        <f t="array" ref="N83">+IFERROR(INDEX('FCST SDV (2)'!$D$2:$P$2001,MATCH('Data đx fcst 21.09.2020 (2)'!$B83,'FCST SDV (2)'!$C$2:$C$2001,0),MATCH('Data đx fcst 21.09.2020 (2)'!N$1,'FCST SDV (2)'!$D$1:$P$1,0))/'Data đx fcst 21.09.2020 (2)'!$C83,0)</f>
        <v>0</v>
      </c>
      <c r="O83" s="345">
        <f t="array" ref="O83">+IFERROR(INDEX('FCST SDV (2)'!$D$2:$P$2001,MATCH('Data đx fcst 21.09.2020 (2)'!$B83,'FCST SDV (2)'!$C$2:$C$2001,0),MATCH('Data đx fcst 21.09.2020 (2)'!O$1,'FCST SDV (2)'!$D$1:$P$1,0))/'Data đx fcst 21.09.2020 (2)'!$C83,0)</f>
        <v>0</v>
      </c>
      <c r="P83" s="345">
        <f t="array" ref="P83">+IFERROR(INDEX('FCST SDV (2)'!$D$2:$P$2001,MATCH('Data đx fcst 21.09.2020 (2)'!$B83,'FCST SDV (2)'!$C$2:$C$2001,0),MATCH('Data đx fcst 21.09.2020 (2)'!P$1,'FCST SDV (2)'!$D$1:$P$1,0))/'Data đx fcst 21.09.2020 (2)'!$C83,0)</f>
        <v>0</v>
      </c>
      <c r="Q83" s="345">
        <f t="array" ref="Q83">+IFERROR(INDEX('FCST SDV (2)'!$D$2:$P$2001,MATCH('Data đx fcst 21.09.2020 (2)'!$B83,'FCST SDV (2)'!$C$2:$C$2001,0),MATCH('Data đx fcst 21.09.2020 (2)'!Q$1,'FCST SDV (2)'!$D$1:$P$1,0))/'Data đx fcst 21.09.2020 (2)'!$C83,0)</f>
        <v>0</v>
      </c>
      <c r="R83" s="345">
        <f t="array" ref="R83">+IFERROR(INDEX('FCST SDV (2)'!$D$2:$P$2001,MATCH('Data đx fcst 21.09.2020 (2)'!$B83,'FCST SDV (2)'!$C$2:$C$2001,0),MATCH('Data đx fcst 21.09.2020 (2)'!R$1,'FCST SDV (2)'!$D$1:$P$1,0))/'Data đx fcst 21.09.2020 (2)'!$C83,0)</f>
        <v>0</v>
      </c>
      <c r="S83" s="345"/>
      <c r="T83" s="335">
        <f t="shared" si="4"/>
        <v>0</v>
      </c>
    </row>
    <row r="84" spans="1:20" s="356" customFormat="1" ht="29.25" customHeight="1">
      <c r="A84" s="427"/>
      <c r="B84" s="207" t="s">
        <v>747</v>
      </c>
      <c r="C84" s="207">
        <v>300</v>
      </c>
      <c r="D84" s="430"/>
      <c r="E84" s="430"/>
      <c r="F84" s="430"/>
      <c r="G84" s="340">
        <f>+IFERROR(VLOOKUP(B84,'FCST SDV (2)'!$C$2:$S$2000,17,0),0)</f>
        <v>0</v>
      </c>
      <c r="H84" s="341">
        <f t="shared" si="3"/>
        <v>0</v>
      </c>
      <c r="I84" s="345">
        <f t="array" ref="I84">+IFERROR(INDEX('FCST SDV (2)'!$D$2:$P$2001,MATCH('Data đx fcst 21.09.2020 (2)'!$B84,'FCST SDV (2)'!$C$2:$C$2001,0),MATCH('Data đx fcst 21.09.2020 (2)'!I$1,'FCST SDV (2)'!$D$1:$P$1,0))/'Data đx fcst 21.09.2020 (2)'!$C84,0)</f>
        <v>0</v>
      </c>
      <c r="J84" s="345">
        <f t="array" ref="J84">+IFERROR(INDEX('FCST SDV (2)'!$D$2:$P$2001,MATCH('Data đx fcst 21.09.2020 (2)'!$B84,'FCST SDV (2)'!$C$2:$C$2001,0),MATCH('Data đx fcst 21.09.2020 (2)'!J$1,'FCST SDV (2)'!$D$1:$P$1,0))/'Data đx fcst 21.09.2020 (2)'!$C84,0)</f>
        <v>0</v>
      </c>
      <c r="K84" s="345">
        <f t="array" ref="K84">+IFERROR(INDEX('FCST SDV (2)'!$D$2:$P$2001,MATCH('Data đx fcst 21.09.2020 (2)'!$B84,'FCST SDV (2)'!$C$2:$C$2001,0),MATCH('Data đx fcst 21.09.2020 (2)'!K$1,'FCST SDV (2)'!$D$1:$P$1,0))/'Data đx fcst 21.09.2020 (2)'!$C84,0)</f>
        <v>0</v>
      </c>
      <c r="L84" s="345">
        <f t="array" ref="L84">+IFERROR(INDEX('FCST SDV (2)'!$D$2:$P$2001,MATCH('Data đx fcst 21.09.2020 (2)'!$B84,'FCST SDV (2)'!$C$2:$C$2001,0),MATCH('Data đx fcst 21.09.2020 (2)'!L$1,'FCST SDV (2)'!$D$1:$P$1,0))/'Data đx fcst 21.09.2020 (2)'!$C84,0)</f>
        <v>0</v>
      </c>
      <c r="M84" s="345">
        <f t="array" ref="M84">+IFERROR(INDEX('FCST SDV (2)'!$D$2:$P$2001,MATCH('Data đx fcst 21.09.2020 (2)'!$B84,'FCST SDV (2)'!$C$2:$C$2001,0),MATCH('Data đx fcst 21.09.2020 (2)'!M$1,'FCST SDV (2)'!$D$1:$P$1,0))/'Data đx fcst 21.09.2020 (2)'!$C84,0)</f>
        <v>0</v>
      </c>
      <c r="N84" s="345">
        <f t="array" ref="N84">+IFERROR(INDEX('FCST SDV (2)'!$D$2:$P$2001,MATCH('Data đx fcst 21.09.2020 (2)'!$B84,'FCST SDV (2)'!$C$2:$C$2001,0),MATCH('Data đx fcst 21.09.2020 (2)'!N$1,'FCST SDV (2)'!$D$1:$P$1,0))/'Data đx fcst 21.09.2020 (2)'!$C84,0)</f>
        <v>0</v>
      </c>
      <c r="O84" s="345">
        <f t="array" ref="O84">+IFERROR(INDEX('FCST SDV (2)'!$D$2:$P$2001,MATCH('Data đx fcst 21.09.2020 (2)'!$B84,'FCST SDV (2)'!$C$2:$C$2001,0),MATCH('Data đx fcst 21.09.2020 (2)'!O$1,'FCST SDV (2)'!$D$1:$P$1,0))/'Data đx fcst 21.09.2020 (2)'!$C84,0)</f>
        <v>0</v>
      </c>
      <c r="P84" s="345">
        <f t="array" ref="P84">+IFERROR(INDEX('FCST SDV (2)'!$D$2:$P$2001,MATCH('Data đx fcst 21.09.2020 (2)'!$B84,'FCST SDV (2)'!$C$2:$C$2001,0),MATCH('Data đx fcst 21.09.2020 (2)'!P$1,'FCST SDV (2)'!$D$1:$P$1,0))/'Data đx fcst 21.09.2020 (2)'!$C84,0)</f>
        <v>0</v>
      </c>
      <c r="Q84" s="345">
        <f t="array" ref="Q84">+IFERROR(INDEX('FCST SDV (2)'!$D$2:$P$2001,MATCH('Data đx fcst 21.09.2020 (2)'!$B84,'FCST SDV (2)'!$C$2:$C$2001,0),MATCH('Data đx fcst 21.09.2020 (2)'!Q$1,'FCST SDV (2)'!$D$1:$P$1,0))/'Data đx fcst 21.09.2020 (2)'!$C84,0)</f>
        <v>0</v>
      </c>
      <c r="R84" s="345">
        <f t="array" ref="R84">+IFERROR(INDEX('FCST SDV (2)'!$D$2:$P$2001,MATCH('Data đx fcst 21.09.2020 (2)'!$B84,'FCST SDV (2)'!$C$2:$C$2001,0),MATCH('Data đx fcst 21.09.2020 (2)'!R$1,'FCST SDV (2)'!$D$1:$P$1,0))/'Data đx fcst 21.09.2020 (2)'!$C84,0)</f>
        <v>0</v>
      </c>
      <c r="S84" s="345"/>
      <c r="T84" s="335">
        <f t="shared" si="4"/>
        <v>0</v>
      </c>
    </row>
    <row r="85" spans="1:20" s="356" customFormat="1" ht="29.25" customHeight="1">
      <c r="A85" s="427"/>
      <c r="B85" s="207" t="s">
        <v>748</v>
      </c>
      <c r="C85" s="207">
        <v>375</v>
      </c>
      <c r="D85" s="430"/>
      <c r="E85" s="430"/>
      <c r="F85" s="430"/>
      <c r="G85" s="340">
        <f>+IFERROR(VLOOKUP(B85,'FCST SDV (2)'!$C$2:$S$2000,17,0),0)</f>
        <v>0</v>
      </c>
      <c r="H85" s="341">
        <f t="shared" si="3"/>
        <v>0</v>
      </c>
      <c r="I85" s="345">
        <f t="array" ref="I85">+IFERROR(INDEX('FCST SDV (2)'!$D$2:$P$2001,MATCH('Data đx fcst 21.09.2020 (2)'!$B85,'FCST SDV (2)'!$C$2:$C$2001,0),MATCH('Data đx fcst 21.09.2020 (2)'!I$1,'FCST SDV (2)'!$D$1:$P$1,0))/'Data đx fcst 21.09.2020 (2)'!$C85,0)</f>
        <v>0</v>
      </c>
      <c r="J85" s="345">
        <f t="array" ref="J85">+IFERROR(INDEX('FCST SDV (2)'!$D$2:$P$2001,MATCH('Data đx fcst 21.09.2020 (2)'!$B85,'FCST SDV (2)'!$C$2:$C$2001,0),MATCH('Data đx fcst 21.09.2020 (2)'!J$1,'FCST SDV (2)'!$D$1:$P$1,0))/'Data đx fcst 21.09.2020 (2)'!$C85,0)</f>
        <v>0</v>
      </c>
      <c r="K85" s="345">
        <f t="array" ref="K85">+IFERROR(INDEX('FCST SDV (2)'!$D$2:$P$2001,MATCH('Data đx fcst 21.09.2020 (2)'!$B85,'FCST SDV (2)'!$C$2:$C$2001,0),MATCH('Data đx fcst 21.09.2020 (2)'!K$1,'FCST SDV (2)'!$D$1:$P$1,0))/'Data đx fcst 21.09.2020 (2)'!$C85,0)</f>
        <v>0</v>
      </c>
      <c r="L85" s="345">
        <f t="array" ref="L85">+IFERROR(INDEX('FCST SDV (2)'!$D$2:$P$2001,MATCH('Data đx fcst 21.09.2020 (2)'!$B85,'FCST SDV (2)'!$C$2:$C$2001,0),MATCH('Data đx fcst 21.09.2020 (2)'!L$1,'FCST SDV (2)'!$D$1:$P$1,0))/'Data đx fcst 21.09.2020 (2)'!$C85,0)</f>
        <v>0</v>
      </c>
      <c r="M85" s="345">
        <f t="array" ref="M85">+IFERROR(INDEX('FCST SDV (2)'!$D$2:$P$2001,MATCH('Data đx fcst 21.09.2020 (2)'!$B85,'FCST SDV (2)'!$C$2:$C$2001,0),MATCH('Data đx fcst 21.09.2020 (2)'!M$1,'FCST SDV (2)'!$D$1:$P$1,0))/'Data đx fcst 21.09.2020 (2)'!$C85,0)</f>
        <v>0</v>
      </c>
      <c r="N85" s="345">
        <f t="array" ref="N85">+IFERROR(INDEX('FCST SDV (2)'!$D$2:$P$2001,MATCH('Data đx fcst 21.09.2020 (2)'!$B85,'FCST SDV (2)'!$C$2:$C$2001,0),MATCH('Data đx fcst 21.09.2020 (2)'!N$1,'FCST SDV (2)'!$D$1:$P$1,0))/'Data đx fcst 21.09.2020 (2)'!$C85,0)</f>
        <v>0</v>
      </c>
      <c r="O85" s="345">
        <f t="array" ref="O85">+IFERROR(INDEX('FCST SDV (2)'!$D$2:$P$2001,MATCH('Data đx fcst 21.09.2020 (2)'!$B85,'FCST SDV (2)'!$C$2:$C$2001,0),MATCH('Data đx fcst 21.09.2020 (2)'!O$1,'FCST SDV (2)'!$D$1:$P$1,0))/'Data đx fcst 21.09.2020 (2)'!$C85,0)</f>
        <v>0</v>
      </c>
      <c r="P85" s="345">
        <f t="array" ref="P85">+IFERROR(INDEX('FCST SDV (2)'!$D$2:$P$2001,MATCH('Data đx fcst 21.09.2020 (2)'!$B85,'FCST SDV (2)'!$C$2:$C$2001,0),MATCH('Data đx fcst 21.09.2020 (2)'!P$1,'FCST SDV (2)'!$D$1:$P$1,0))/'Data đx fcst 21.09.2020 (2)'!$C85,0)</f>
        <v>0</v>
      </c>
      <c r="Q85" s="345">
        <f t="array" ref="Q85">+IFERROR(INDEX('FCST SDV (2)'!$D$2:$P$2001,MATCH('Data đx fcst 21.09.2020 (2)'!$B85,'FCST SDV (2)'!$C$2:$C$2001,0),MATCH('Data đx fcst 21.09.2020 (2)'!Q$1,'FCST SDV (2)'!$D$1:$P$1,0))/'Data đx fcst 21.09.2020 (2)'!$C85,0)</f>
        <v>0</v>
      </c>
      <c r="R85" s="345">
        <f t="array" ref="R85">+IFERROR(INDEX('FCST SDV (2)'!$D$2:$P$2001,MATCH('Data đx fcst 21.09.2020 (2)'!$B85,'FCST SDV (2)'!$C$2:$C$2001,0),MATCH('Data đx fcst 21.09.2020 (2)'!R$1,'FCST SDV (2)'!$D$1:$P$1,0))/'Data đx fcst 21.09.2020 (2)'!$C85,0)</f>
        <v>0</v>
      </c>
      <c r="S85" s="345"/>
      <c r="T85" s="335">
        <f t="shared" si="4"/>
        <v>0</v>
      </c>
    </row>
    <row r="86" spans="1:20" s="356" customFormat="1" ht="29.25" customHeight="1">
      <c r="A86" s="427"/>
      <c r="B86" s="207" t="s">
        <v>749</v>
      </c>
      <c r="C86" s="207">
        <v>100</v>
      </c>
      <c r="D86" s="430"/>
      <c r="E86" s="430"/>
      <c r="F86" s="430"/>
      <c r="G86" s="340">
        <f>+IFERROR(VLOOKUP(B86,'FCST SDV (2)'!$C$2:$S$2000,17,0),0)</f>
        <v>0</v>
      </c>
      <c r="H86" s="341">
        <f t="shared" si="3"/>
        <v>0</v>
      </c>
      <c r="I86" s="345">
        <f t="array" ref="I86">+IFERROR(INDEX('FCST SDV (2)'!$D$2:$P$2001,MATCH('Data đx fcst 21.09.2020 (2)'!$B86,'FCST SDV (2)'!$C$2:$C$2001,0),MATCH('Data đx fcst 21.09.2020 (2)'!I$1,'FCST SDV (2)'!$D$1:$P$1,0))/'Data đx fcst 21.09.2020 (2)'!$C86,0)</f>
        <v>0</v>
      </c>
      <c r="J86" s="345">
        <f t="array" ref="J86">+IFERROR(INDEX('FCST SDV (2)'!$D$2:$P$2001,MATCH('Data đx fcst 21.09.2020 (2)'!$B86,'FCST SDV (2)'!$C$2:$C$2001,0),MATCH('Data đx fcst 21.09.2020 (2)'!J$1,'FCST SDV (2)'!$D$1:$P$1,0))/'Data đx fcst 21.09.2020 (2)'!$C86,0)</f>
        <v>0</v>
      </c>
      <c r="K86" s="345">
        <f t="array" ref="K86">+IFERROR(INDEX('FCST SDV (2)'!$D$2:$P$2001,MATCH('Data đx fcst 21.09.2020 (2)'!$B86,'FCST SDV (2)'!$C$2:$C$2001,0),MATCH('Data đx fcst 21.09.2020 (2)'!K$1,'FCST SDV (2)'!$D$1:$P$1,0))/'Data đx fcst 21.09.2020 (2)'!$C86,0)</f>
        <v>0</v>
      </c>
      <c r="L86" s="345">
        <f t="array" ref="L86">+IFERROR(INDEX('FCST SDV (2)'!$D$2:$P$2001,MATCH('Data đx fcst 21.09.2020 (2)'!$B86,'FCST SDV (2)'!$C$2:$C$2001,0),MATCH('Data đx fcst 21.09.2020 (2)'!L$1,'FCST SDV (2)'!$D$1:$P$1,0))/'Data đx fcst 21.09.2020 (2)'!$C86,0)</f>
        <v>0</v>
      </c>
      <c r="M86" s="345">
        <f t="array" ref="M86">+IFERROR(INDEX('FCST SDV (2)'!$D$2:$P$2001,MATCH('Data đx fcst 21.09.2020 (2)'!$B86,'FCST SDV (2)'!$C$2:$C$2001,0),MATCH('Data đx fcst 21.09.2020 (2)'!M$1,'FCST SDV (2)'!$D$1:$P$1,0))/'Data đx fcst 21.09.2020 (2)'!$C86,0)</f>
        <v>0</v>
      </c>
      <c r="N86" s="345">
        <f t="array" ref="N86">+IFERROR(INDEX('FCST SDV (2)'!$D$2:$P$2001,MATCH('Data đx fcst 21.09.2020 (2)'!$B86,'FCST SDV (2)'!$C$2:$C$2001,0),MATCH('Data đx fcst 21.09.2020 (2)'!N$1,'FCST SDV (2)'!$D$1:$P$1,0))/'Data đx fcst 21.09.2020 (2)'!$C86,0)</f>
        <v>0</v>
      </c>
      <c r="O86" s="345">
        <f t="array" ref="O86">+IFERROR(INDEX('FCST SDV (2)'!$D$2:$P$2001,MATCH('Data đx fcst 21.09.2020 (2)'!$B86,'FCST SDV (2)'!$C$2:$C$2001,0),MATCH('Data đx fcst 21.09.2020 (2)'!O$1,'FCST SDV (2)'!$D$1:$P$1,0))/'Data đx fcst 21.09.2020 (2)'!$C86,0)</f>
        <v>0</v>
      </c>
      <c r="P86" s="345">
        <f t="array" ref="P86">+IFERROR(INDEX('FCST SDV (2)'!$D$2:$P$2001,MATCH('Data đx fcst 21.09.2020 (2)'!$B86,'FCST SDV (2)'!$C$2:$C$2001,0),MATCH('Data đx fcst 21.09.2020 (2)'!P$1,'FCST SDV (2)'!$D$1:$P$1,0))/'Data đx fcst 21.09.2020 (2)'!$C86,0)</f>
        <v>0</v>
      </c>
      <c r="Q86" s="345">
        <f t="array" ref="Q86">+IFERROR(INDEX('FCST SDV (2)'!$D$2:$P$2001,MATCH('Data đx fcst 21.09.2020 (2)'!$B86,'FCST SDV (2)'!$C$2:$C$2001,0),MATCH('Data đx fcst 21.09.2020 (2)'!Q$1,'FCST SDV (2)'!$D$1:$P$1,0))/'Data đx fcst 21.09.2020 (2)'!$C86,0)</f>
        <v>0</v>
      </c>
      <c r="R86" s="345">
        <f t="array" ref="R86">+IFERROR(INDEX('FCST SDV (2)'!$D$2:$P$2001,MATCH('Data đx fcst 21.09.2020 (2)'!$B86,'FCST SDV (2)'!$C$2:$C$2001,0),MATCH('Data đx fcst 21.09.2020 (2)'!R$1,'FCST SDV (2)'!$D$1:$P$1,0))/'Data đx fcst 21.09.2020 (2)'!$C86,0)</f>
        <v>0</v>
      </c>
      <c r="S86" s="345"/>
      <c r="T86" s="335">
        <f t="shared" si="4"/>
        <v>0</v>
      </c>
    </row>
    <row r="87" spans="1:20" s="356" customFormat="1" ht="29.25" customHeight="1">
      <c r="A87" s="427"/>
      <c r="B87" s="207" t="s">
        <v>750</v>
      </c>
      <c r="C87" s="207">
        <v>100</v>
      </c>
      <c r="D87" s="430"/>
      <c r="E87" s="430"/>
      <c r="F87" s="430"/>
      <c r="G87" s="340">
        <f>+IFERROR(VLOOKUP(B87,'FCST SDV (2)'!$C$2:$S$2000,17,0),0)</f>
        <v>0</v>
      </c>
      <c r="H87" s="341">
        <f t="shared" si="3"/>
        <v>0</v>
      </c>
      <c r="I87" s="345">
        <f t="array" ref="I87">+IFERROR(INDEX('FCST SDV (2)'!$D$2:$P$2001,MATCH('Data đx fcst 21.09.2020 (2)'!$B87,'FCST SDV (2)'!$C$2:$C$2001,0),MATCH('Data đx fcst 21.09.2020 (2)'!I$1,'FCST SDV (2)'!$D$1:$P$1,0))/'Data đx fcst 21.09.2020 (2)'!$C87,0)</f>
        <v>0</v>
      </c>
      <c r="J87" s="345">
        <f t="array" ref="J87">+IFERROR(INDEX('FCST SDV (2)'!$D$2:$P$2001,MATCH('Data đx fcst 21.09.2020 (2)'!$B87,'FCST SDV (2)'!$C$2:$C$2001,0),MATCH('Data đx fcst 21.09.2020 (2)'!J$1,'FCST SDV (2)'!$D$1:$P$1,0))/'Data đx fcst 21.09.2020 (2)'!$C87,0)</f>
        <v>0</v>
      </c>
      <c r="K87" s="345">
        <f t="array" ref="K87">+IFERROR(INDEX('FCST SDV (2)'!$D$2:$P$2001,MATCH('Data đx fcst 21.09.2020 (2)'!$B87,'FCST SDV (2)'!$C$2:$C$2001,0),MATCH('Data đx fcst 21.09.2020 (2)'!K$1,'FCST SDV (2)'!$D$1:$P$1,0))/'Data đx fcst 21.09.2020 (2)'!$C87,0)</f>
        <v>0</v>
      </c>
      <c r="L87" s="345">
        <f t="array" ref="L87">+IFERROR(INDEX('FCST SDV (2)'!$D$2:$P$2001,MATCH('Data đx fcst 21.09.2020 (2)'!$B87,'FCST SDV (2)'!$C$2:$C$2001,0),MATCH('Data đx fcst 21.09.2020 (2)'!L$1,'FCST SDV (2)'!$D$1:$P$1,0))/'Data đx fcst 21.09.2020 (2)'!$C87,0)</f>
        <v>0</v>
      </c>
      <c r="M87" s="345">
        <f t="array" ref="M87">+IFERROR(INDEX('FCST SDV (2)'!$D$2:$P$2001,MATCH('Data đx fcst 21.09.2020 (2)'!$B87,'FCST SDV (2)'!$C$2:$C$2001,0),MATCH('Data đx fcst 21.09.2020 (2)'!M$1,'FCST SDV (2)'!$D$1:$P$1,0))/'Data đx fcst 21.09.2020 (2)'!$C87,0)</f>
        <v>0</v>
      </c>
      <c r="N87" s="345">
        <f t="array" ref="N87">+IFERROR(INDEX('FCST SDV (2)'!$D$2:$P$2001,MATCH('Data đx fcst 21.09.2020 (2)'!$B87,'FCST SDV (2)'!$C$2:$C$2001,0),MATCH('Data đx fcst 21.09.2020 (2)'!N$1,'FCST SDV (2)'!$D$1:$P$1,0))/'Data đx fcst 21.09.2020 (2)'!$C87,0)</f>
        <v>0</v>
      </c>
      <c r="O87" s="345">
        <f t="array" ref="O87">+IFERROR(INDEX('FCST SDV (2)'!$D$2:$P$2001,MATCH('Data đx fcst 21.09.2020 (2)'!$B87,'FCST SDV (2)'!$C$2:$C$2001,0),MATCH('Data đx fcst 21.09.2020 (2)'!O$1,'FCST SDV (2)'!$D$1:$P$1,0))/'Data đx fcst 21.09.2020 (2)'!$C87,0)</f>
        <v>0</v>
      </c>
      <c r="P87" s="345">
        <f t="array" ref="P87">+IFERROR(INDEX('FCST SDV (2)'!$D$2:$P$2001,MATCH('Data đx fcst 21.09.2020 (2)'!$B87,'FCST SDV (2)'!$C$2:$C$2001,0),MATCH('Data đx fcst 21.09.2020 (2)'!P$1,'FCST SDV (2)'!$D$1:$P$1,0))/'Data đx fcst 21.09.2020 (2)'!$C87,0)</f>
        <v>0</v>
      </c>
      <c r="Q87" s="345">
        <f t="array" ref="Q87">+IFERROR(INDEX('FCST SDV (2)'!$D$2:$P$2001,MATCH('Data đx fcst 21.09.2020 (2)'!$B87,'FCST SDV (2)'!$C$2:$C$2001,0),MATCH('Data đx fcst 21.09.2020 (2)'!Q$1,'FCST SDV (2)'!$D$1:$P$1,0))/'Data đx fcst 21.09.2020 (2)'!$C87,0)</f>
        <v>0</v>
      </c>
      <c r="R87" s="345">
        <f t="array" ref="R87">+IFERROR(INDEX('FCST SDV (2)'!$D$2:$P$2001,MATCH('Data đx fcst 21.09.2020 (2)'!$B87,'FCST SDV (2)'!$C$2:$C$2001,0),MATCH('Data đx fcst 21.09.2020 (2)'!R$1,'FCST SDV (2)'!$D$1:$P$1,0))/'Data đx fcst 21.09.2020 (2)'!$C87,0)</f>
        <v>0</v>
      </c>
      <c r="S87" s="345"/>
      <c r="T87" s="335">
        <f t="shared" si="4"/>
        <v>0</v>
      </c>
    </row>
    <row r="88" spans="1:20" s="356" customFormat="1" ht="29.25" customHeight="1">
      <c r="A88" s="427"/>
      <c r="B88" s="207" t="s">
        <v>751</v>
      </c>
      <c r="C88" s="207">
        <v>100</v>
      </c>
      <c r="D88" s="430"/>
      <c r="E88" s="430"/>
      <c r="F88" s="430"/>
      <c r="G88" s="340">
        <f>+IFERROR(VLOOKUP(B88,'FCST SDV (2)'!$C$2:$S$2000,17,0),0)</f>
        <v>0</v>
      </c>
      <c r="H88" s="341">
        <f t="shared" si="3"/>
        <v>0</v>
      </c>
      <c r="I88" s="345">
        <f t="array" ref="I88">+IFERROR(INDEX('FCST SDV (2)'!$D$2:$P$2001,MATCH('Data đx fcst 21.09.2020 (2)'!$B88,'FCST SDV (2)'!$C$2:$C$2001,0),MATCH('Data đx fcst 21.09.2020 (2)'!I$1,'FCST SDV (2)'!$D$1:$P$1,0))/'Data đx fcst 21.09.2020 (2)'!$C88,0)</f>
        <v>0</v>
      </c>
      <c r="J88" s="345">
        <f t="array" ref="J88">+IFERROR(INDEX('FCST SDV (2)'!$D$2:$P$2001,MATCH('Data đx fcst 21.09.2020 (2)'!$B88,'FCST SDV (2)'!$C$2:$C$2001,0),MATCH('Data đx fcst 21.09.2020 (2)'!J$1,'FCST SDV (2)'!$D$1:$P$1,0))/'Data đx fcst 21.09.2020 (2)'!$C88,0)</f>
        <v>0</v>
      </c>
      <c r="K88" s="345">
        <f t="array" ref="K88">+IFERROR(INDEX('FCST SDV (2)'!$D$2:$P$2001,MATCH('Data đx fcst 21.09.2020 (2)'!$B88,'FCST SDV (2)'!$C$2:$C$2001,0),MATCH('Data đx fcst 21.09.2020 (2)'!K$1,'FCST SDV (2)'!$D$1:$P$1,0))/'Data đx fcst 21.09.2020 (2)'!$C88,0)</f>
        <v>0</v>
      </c>
      <c r="L88" s="345">
        <f t="array" ref="L88">+IFERROR(INDEX('FCST SDV (2)'!$D$2:$P$2001,MATCH('Data đx fcst 21.09.2020 (2)'!$B88,'FCST SDV (2)'!$C$2:$C$2001,0),MATCH('Data đx fcst 21.09.2020 (2)'!L$1,'FCST SDV (2)'!$D$1:$P$1,0))/'Data đx fcst 21.09.2020 (2)'!$C88,0)</f>
        <v>0</v>
      </c>
      <c r="M88" s="345">
        <f t="array" ref="M88">+IFERROR(INDEX('FCST SDV (2)'!$D$2:$P$2001,MATCH('Data đx fcst 21.09.2020 (2)'!$B88,'FCST SDV (2)'!$C$2:$C$2001,0),MATCH('Data đx fcst 21.09.2020 (2)'!M$1,'FCST SDV (2)'!$D$1:$P$1,0))/'Data đx fcst 21.09.2020 (2)'!$C88,0)</f>
        <v>0</v>
      </c>
      <c r="N88" s="345">
        <f t="array" ref="N88">+IFERROR(INDEX('FCST SDV (2)'!$D$2:$P$2001,MATCH('Data đx fcst 21.09.2020 (2)'!$B88,'FCST SDV (2)'!$C$2:$C$2001,0),MATCH('Data đx fcst 21.09.2020 (2)'!N$1,'FCST SDV (2)'!$D$1:$P$1,0))/'Data đx fcst 21.09.2020 (2)'!$C88,0)</f>
        <v>0</v>
      </c>
      <c r="O88" s="345">
        <f t="array" ref="O88">+IFERROR(INDEX('FCST SDV (2)'!$D$2:$P$2001,MATCH('Data đx fcst 21.09.2020 (2)'!$B88,'FCST SDV (2)'!$C$2:$C$2001,0),MATCH('Data đx fcst 21.09.2020 (2)'!O$1,'FCST SDV (2)'!$D$1:$P$1,0))/'Data đx fcst 21.09.2020 (2)'!$C88,0)</f>
        <v>0</v>
      </c>
      <c r="P88" s="345">
        <f t="array" ref="P88">+IFERROR(INDEX('FCST SDV (2)'!$D$2:$P$2001,MATCH('Data đx fcst 21.09.2020 (2)'!$B88,'FCST SDV (2)'!$C$2:$C$2001,0),MATCH('Data đx fcst 21.09.2020 (2)'!P$1,'FCST SDV (2)'!$D$1:$P$1,0))/'Data đx fcst 21.09.2020 (2)'!$C88,0)</f>
        <v>0</v>
      </c>
      <c r="Q88" s="345">
        <f t="array" ref="Q88">+IFERROR(INDEX('FCST SDV (2)'!$D$2:$P$2001,MATCH('Data đx fcst 21.09.2020 (2)'!$B88,'FCST SDV (2)'!$C$2:$C$2001,0),MATCH('Data đx fcst 21.09.2020 (2)'!Q$1,'FCST SDV (2)'!$D$1:$P$1,0))/'Data đx fcst 21.09.2020 (2)'!$C88,0)</f>
        <v>0</v>
      </c>
      <c r="R88" s="345">
        <f t="array" ref="R88">+IFERROR(INDEX('FCST SDV (2)'!$D$2:$P$2001,MATCH('Data đx fcst 21.09.2020 (2)'!$B88,'FCST SDV (2)'!$C$2:$C$2001,0),MATCH('Data đx fcst 21.09.2020 (2)'!R$1,'FCST SDV (2)'!$D$1:$P$1,0))/'Data đx fcst 21.09.2020 (2)'!$C88,0)</f>
        <v>0</v>
      </c>
      <c r="S88" s="345"/>
      <c r="T88" s="335">
        <f t="shared" si="4"/>
        <v>0</v>
      </c>
    </row>
    <row r="89" spans="1:20" s="356" customFormat="1" ht="29.25" customHeight="1">
      <c r="A89" s="427"/>
      <c r="B89" s="207" t="s">
        <v>752</v>
      </c>
      <c r="C89" s="207">
        <v>500</v>
      </c>
      <c r="D89" s="430"/>
      <c r="E89" s="430"/>
      <c r="F89" s="430"/>
      <c r="G89" s="340">
        <f>+IFERROR(VLOOKUP(B89,'FCST SDV (2)'!$C$2:$S$2000,17,0),0)</f>
        <v>0</v>
      </c>
      <c r="H89" s="341">
        <f t="shared" si="3"/>
        <v>0</v>
      </c>
      <c r="I89" s="345">
        <f t="array" ref="I89">+IFERROR(INDEX('FCST SDV (2)'!$D$2:$P$2001,MATCH('Data đx fcst 21.09.2020 (2)'!$B89,'FCST SDV (2)'!$C$2:$C$2001,0),MATCH('Data đx fcst 21.09.2020 (2)'!I$1,'FCST SDV (2)'!$D$1:$P$1,0))/'Data đx fcst 21.09.2020 (2)'!$C89,0)</f>
        <v>0</v>
      </c>
      <c r="J89" s="345">
        <f t="array" ref="J89">+IFERROR(INDEX('FCST SDV (2)'!$D$2:$P$2001,MATCH('Data đx fcst 21.09.2020 (2)'!$B89,'FCST SDV (2)'!$C$2:$C$2001,0),MATCH('Data đx fcst 21.09.2020 (2)'!J$1,'FCST SDV (2)'!$D$1:$P$1,0))/'Data đx fcst 21.09.2020 (2)'!$C89,0)</f>
        <v>0</v>
      </c>
      <c r="K89" s="345">
        <f t="array" ref="K89">+IFERROR(INDEX('FCST SDV (2)'!$D$2:$P$2001,MATCH('Data đx fcst 21.09.2020 (2)'!$B89,'FCST SDV (2)'!$C$2:$C$2001,0),MATCH('Data đx fcst 21.09.2020 (2)'!K$1,'FCST SDV (2)'!$D$1:$P$1,0))/'Data đx fcst 21.09.2020 (2)'!$C89,0)</f>
        <v>0</v>
      </c>
      <c r="L89" s="345">
        <f t="array" ref="L89">+IFERROR(INDEX('FCST SDV (2)'!$D$2:$P$2001,MATCH('Data đx fcst 21.09.2020 (2)'!$B89,'FCST SDV (2)'!$C$2:$C$2001,0),MATCH('Data đx fcst 21.09.2020 (2)'!L$1,'FCST SDV (2)'!$D$1:$P$1,0))/'Data đx fcst 21.09.2020 (2)'!$C89,0)</f>
        <v>0</v>
      </c>
      <c r="M89" s="345">
        <f t="array" ref="M89">+IFERROR(INDEX('FCST SDV (2)'!$D$2:$P$2001,MATCH('Data đx fcst 21.09.2020 (2)'!$B89,'FCST SDV (2)'!$C$2:$C$2001,0),MATCH('Data đx fcst 21.09.2020 (2)'!M$1,'FCST SDV (2)'!$D$1:$P$1,0))/'Data đx fcst 21.09.2020 (2)'!$C89,0)</f>
        <v>0</v>
      </c>
      <c r="N89" s="345">
        <f t="array" ref="N89">+IFERROR(INDEX('FCST SDV (2)'!$D$2:$P$2001,MATCH('Data đx fcst 21.09.2020 (2)'!$B89,'FCST SDV (2)'!$C$2:$C$2001,0),MATCH('Data đx fcst 21.09.2020 (2)'!N$1,'FCST SDV (2)'!$D$1:$P$1,0))/'Data đx fcst 21.09.2020 (2)'!$C89,0)</f>
        <v>0</v>
      </c>
      <c r="O89" s="345">
        <f t="array" ref="O89">+IFERROR(INDEX('FCST SDV (2)'!$D$2:$P$2001,MATCH('Data đx fcst 21.09.2020 (2)'!$B89,'FCST SDV (2)'!$C$2:$C$2001,0),MATCH('Data đx fcst 21.09.2020 (2)'!O$1,'FCST SDV (2)'!$D$1:$P$1,0))/'Data đx fcst 21.09.2020 (2)'!$C89,0)</f>
        <v>0</v>
      </c>
      <c r="P89" s="345">
        <f t="array" ref="P89">+IFERROR(INDEX('FCST SDV (2)'!$D$2:$P$2001,MATCH('Data đx fcst 21.09.2020 (2)'!$B89,'FCST SDV (2)'!$C$2:$C$2001,0),MATCH('Data đx fcst 21.09.2020 (2)'!P$1,'FCST SDV (2)'!$D$1:$P$1,0))/'Data đx fcst 21.09.2020 (2)'!$C89,0)</f>
        <v>0</v>
      </c>
      <c r="Q89" s="345">
        <f t="array" ref="Q89">+IFERROR(INDEX('FCST SDV (2)'!$D$2:$P$2001,MATCH('Data đx fcst 21.09.2020 (2)'!$B89,'FCST SDV (2)'!$C$2:$C$2001,0),MATCH('Data đx fcst 21.09.2020 (2)'!Q$1,'FCST SDV (2)'!$D$1:$P$1,0))/'Data đx fcst 21.09.2020 (2)'!$C89,0)</f>
        <v>0</v>
      </c>
      <c r="R89" s="345">
        <f t="array" ref="R89">+IFERROR(INDEX('FCST SDV (2)'!$D$2:$P$2001,MATCH('Data đx fcst 21.09.2020 (2)'!$B89,'FCST SDV (2)'!$C$2:$C$2001,0),MATCH('Data đx fcst 21.09.2020 (2)'!R$1,'FCST SDV (2)'!$D$1:$P$1,0))/'Data đx fcst 21.09.2020 (2)'!$C89,0)</f>
        <v>0</v>
      </c>
      <c r="S89" s="345"/>
      <c r="T89" s="335">
        <f t="shared" si="4"/>
        <v>0</v>
      </c>
    </row>
    <row r="90" spans="1:20" s="356" customFormat="1" ht="29.25" customHeight="1">
      <c r="A90" s="427"/>
      <c r="B90" s="207" t="s">
        <v>520</v>
      </c>
      <c r="C90" s="207">
        <v>2000</v>
      </c>
      <c r="D90" s="430"/>
      <c r="E90" s="430"/>
      <c r="F90" s="430"/>
      <c r="G90" s="340">
        <f>+IFERROR(VLOOKUP(B90,'FCST SDV (2)'!$C$2:$S$2000,17,0),0)</f>
        <v>0</v>
      </c>
      <c r="H90" s="341">
        <f t="shared" si="3"/>
        <v>0</v>
      </c>
      <c r="I90" s="345">
        <f t="array" ref="I90">+IFERROR(INDEX('FCST SDV (2)'!$D$2:$P$2001,MATCH('Data đx fcst 21.09.2020 (2)'!$B90,'FCST SDV (2)'!$C$2:$C$2001,0),MATCH('Data đx fcst 21.09.2020 (2)'!I$1,'FCST SDV (2)'!$D$1:$P$1,0))/'Data đx fcst 21.09.2020 (2)'!$C90,0)</f>
        <v>0</v>
      </c>
      <c r="J90" s="345">
        <f t="array" ref="J90">+IFERROR(INDEX('FCST SDV (2)'!$D$2:$P$2001,MATCH('Data đx fcst 21.09.2020 (2)'!$B90,'FCST SDV (2)'!$C$2:$C$2001,0),MATCH('Data đx fcst 21.09.2020 (2)'!J$1,'FCST SDV (2)'!$D$1:$P$1,0))/'Data đx fcst 21.09.2020 (2)'!$C90,0)</f>
        <v>0</v>
      </c>
      <c r="K90" s="345">
        <f t="array" ref="K90">+IFERROR(INDEX('FCST SDV (2)'!$D$2:$P$2001,MATCH('Data đx fcst 21.09.2020 (2)'!$B90,'FCST SDV (2)'!$C$2:$C$2001,0),MATCH('Data đx fcst 21.09.2020 (2)'!K$1,'FCST SDV (2)'!$D$1:$P$1,0))/'Data đx fcst 21.09.2020 (2)'!$C90,0)</f>
        <v>0</v>
      </c>
      <c r="L90" s="345">
        <f t="array" ref="L90">+IFERROR(INDEX('FCST SDV (2)'!$D$2:$P$2001,MATCH('Data đx fcst 21.09.2020 (2)'!$B90,'FCST SDV (2)'!$C$2:$C$2001,0),MATCH('Data đx fcst 21.09.2020 (2)'!L$1,'FCST SDV (2)'!$D$1:$P$1,0))/'Data đx fcst 21.09.2020 (2)'!$C90,0)</f>
        <v>0</v>
      </c>
      <c r="M90" s="345">
        <f t="array" ref="M90">+IFERROR(INDEX('FCST SDV (2)'!$D$2:$P$2001,MATCH('Data đx fcst 21.09.2020 (2)'!$B90,'FCST SDV (2)'!$C$2:$C$2001,0),MATCH('Data đx fcst 21.09.2020 (2)'!M$1,'FCST SDV (2)'!$D$1:$P$1,0))/'Data đx fcst 21.09.2020 (2)'!$C90,0)</f>
        <v>0</v>
      </c>
      <c r="N90" s="345">
        <f t="array" ref="N90">+IFERROR(INDEX('FCST SDV (2)'!$D$2:$P$2001,MATCH('Data đx fcst 21.09.2020 (2)'!$B90,'FCST SDV (2)'!$C$2:$C$2001,0),MATCH('Data đx fcst 21.09.2020 (2)'!N$1,'FCST SDV (2)'!$D$1:$P$1,0))/'Data đx fcst 21.09.2020 (2)'!$C90,0)</f>
        <v>0</v>
      </c>
      <c r="O90" s="345">
        <f t="array" ref="O90">+IFERROR(INDEX('FCST SDV (2)'!$D$2:$P$2001,MATCH('Data đx fcst 21.09.2020 (2)'!$B90,'FCST SDV (2)'!$C$2:$C$2001,0),MATCH('Data đx fcst 21.09.2020 (2)'!O$1,'FCST SDV (2)'!$D$1:$P$1,0))/'Data đx fcst 21.09.2020 (2)'!$C90,0)</f>
        <v>0</v>
      </c>
      <c r="P90" s="345">
        <f t="array" ref="P90">+IFERROR(INDEX('FCST SDV (2)'!$D$2:$P$2001,MATCH('Data đx fcst 21.09.2020 (2)'!$B90,'FCST SDV (2)'!$C$2:$C$2001,0),MATCH('Data đx fcst 21.09.2020 (2)'!P$1,'FCST SDV (2)'!$D$1:$P$1,0))/'Data đx fcst 21.09.2020 (2)'!$C90,0)</f>
        <v>0</v>
      </c>
      <c r="Q90" s="345">
        <f t="array" ref="Q90">+IFERROR(INDEX('FCST SDV (2)'!$D$2:$P$2001,MATCH('Data đx fcst 21.09.2020 (2)'!$B90,'FCST SDV (2)'!$C$2:$C$2001,0),MATCH('Data đx fcst 21.09.2020 (2)'!Q$1,'FCST SDV (2)'!$D$1:$P$1,0))/'Data đx fcst 21.09.2020 (2)'!$C90,0)</f>
        <v>0</v>
      </c>
      <c r="R90" s="345">
        <f t="array" ref="R90">+IFERROR(INDEX('FCST SDV (2)'!$D$2:$P$2001,MATCH('Data đx fcst 21.09.2020 (2)'!$B90,'FCST SDV (2)'!$C$2:$C$2001,0),MATCH('Data đx fcst 21.09.2020 (2)'!R$1,'FCST SDV (2)'!$D$1:$P$1,0))/'Data đx fcst 21.09.2020 (2)'!$C90,0)</f>
        <v>0</v>
      </c>
      <c r="S90" s="345"/>
      <c r="T90" s="335">
        <f t="shared" si="4"/>
        <v>0</v>
      </c>
    </row>
    <row r="91" spans="1:20" s="356" customFormat="1" ht="29.25" customHeight="1">
      <c r="A91" s="427"/>
      <c r="B91" s="207" t="s">
        <v>335</v>
      </c>
      <c r="C91" s="207">
        <v>100</v>
      </c>
      <c r="D91" s="430"/>
      <c r="E91" s="430"/>
      <c r="F91" s="430"/>
      <c r="G91" s="340">
        <f>+IFERROR(VLOOKUP(B91,'FCST SDV (2)'!$C$2:$S$2000,17,0),0)</f>
        <v>0</v>
      </c>
      <c r="H91" s="341">
        <f t="shared" si="3"/>
        <v>0</v>
      </c>
      <c r="I91" s="345">
        <f t="array" ref="I91">+IFERROR(INDEX('FCST SDV (2)'!$D$2:$P$2001,MATCH('Data đx fcst 21.09.2020 (2)'!$B91,'FCST SDV (2)'!$C$2:$C$2001,0),MATCH('Data đx fcst 21.09.2020 (2)'!I$1,'FCST SDV (2)'!$D$1:$P$1,0))/'Data đx fcst 21.09.2020 (2)'!$C91,0)</f>
        <v>0</v>
      </c>
      <c r="J91" s="345">
        <f t="array" ref="J91">+IFERROR(INDEX('FCST SDV (2)'!$D$2:$P$2001,MATCH('Data đx fcst 21.09.2020 (2)'!$B91,'FCST SDV (2)'!$C$2:$C$2001,0),MATCH('Data đx fcst 21.09.2020 (2)'!J$1,'FCST SDV (2)'!$D$1:$P$1,0))/'Data đx fcst 21.09.2020 (2)'!$C91,0)</f>
        <v>0</v>
      </c>
      <c r="K91" s="345">
        <f t="array" ref="K91">+IFERROR(INDEX('FCST SDV (2)'!$D$2:$P$2001,MATCH('Data đx fcst 21.09.2020 (2)'!$B91,'FCST SDV (2)'!$C$2:$C$2001,0),MATCH('Data đx fcst 21.09.2020 (2)'!K$1,'FCST SDV (2)'!$D$1:$P$1,0))/'Data đx fcst 21.09.2020 (2)'!$C91,0)</f>
        <v>0</v>
      </c>
      <c r="L91" s="345">
        <f t="array" ref="L91">+IFERROR(INDEX('FCST SDV (2)'!$D$2:$P$2001,MATCH('Data đx fcst 21.09.2020 (2)'!$B91,'FCST SDV (2)'!$C$2:$C$2001,0),MATCH('Data đx fcst 21.09.2020 (2)'!L$1,'FCST SDV (2)'!$D$1:$P$1,0))/'Data đx fcst 21.09.2020 (2)'!$C91,0)</f>
        <v>0</v>
      </c>
      <c r="M91" s="345">
        <f t="array" ref="M91">+IFERROR(INDEX('FCST SDV (2)'!$D$2:$P$2001,MATCH('Data đx fcst 21.09.2020 (2)'!$B91,'FCST SDV (2)'!$C$2:$C$2001,0),MATCH('Data đx fcst 21.09.2020 (2)'!M$1,'FCST SDV (2)'!$D$1:$P$1,0))/'Data đx fcst 21.09.2020 (2)'!$C91,0)</f>
        <v>0</v>
      </c>
      <c r="N91" s="345">
        <f t="array" ref="N91">+IFERROR(INDEX('FCST SDV (2)'!$D$2:$P$2001,MATCH('Data đx fcst 21.09.2020 (2)'!$B91,'FCST SDV (2)'!$C$2:$C$2001,0),MATCH('Data đx fcst 21.09.2020 (2)'!N$1,'FCST SDV (2)'!$D$1:$P$1,0))/'Data đx fcst 21.09.2020 (2)'!$C91,0)</f>
        <v>0</v>
      </c>
      <c r="O91" s="345">
        <f t="array" ref="O91">+IFERROR(INDEX('FCST SDV (2)'!$D$2:$P$2001,MATCH('Data đx fcst 21.09.2020 (2)'!$B91,'FCST SDV (2)'!$C$2:$C$2001,0),MATCH('Data đx fcst 21.09.2020 (2)'!O$1,'FCST SDV (2)'!$D$1:$P$1,0))/'Data đx fcst 21.09.2020 (2)'!$C91,0)</f>
        <v>0</v>
      </c>
      <c r="P91" s="345">
        <f t="array" ref="P91">+IFERROR(INDEX('FCST SDV (2)'!$D$2:$P$2001,MATCH('Data đx fcst 21.09.2020 (2)'!$B91,'FCST SDV (2)'!$C$2:$C$2001,0),MATCH('Data đx fcst 21.09.2020 (2)'!P$1,'FCST SDV (2)'!$D$1:$P$1,0))/'Data đx fcst 21.09.2020 (2)'!$C91,0)</f>
        <v>0</v>
      </c>
      <c r="Q91" s="345">
        <f t="array" ref="Q91">+IFERROR(INDEX('FCST SDV (2)'!$D$2:$P$2001,MATCH('Data đx fcst 21.09.2020 (2)'!$B91,'FCST SDV (2)'!$C$2:$C$2001,0),MATCH('Data đx fcst 21.09.2020 (2)'!Q$1,'FCST SDV (2)'!$D$1:$P$1,0))/'Data đx fcst 21.09.2020 (2)'!$C91,0)</f>
        <v>0</v>
      </c>
      <c r="R91" s="345">
        <f t="array" ref="R91">+IFERROR(INDEX('FCST SDV (2)'!$D$2:$P$2001,MATCH('Data đx fcst 21.09.2020 (2)'!$B91,'FCST SDV (2)'!$C$2:$C$2001,0),MATCH('Data đx fcst 21.09.2020 (2)'!R$1,'FCST SDV (2)'!$D$1:$P$1,0))/'Data đx fcst 21.09.2020 (2)'!$C91,0)</f>
        <v>0</v>
      </c>
      <c r="S91" s="345"/>
      <c r="T91" s="335">
        <f t="shared" si="4"/>
        <v>0</v>
      </c>
    </row>
    <row r="92" spans="1:20" s="356" customFormat="1" ht="29.25" customHeight="1">
      <c r="A92" s="427"/>
      <c r="B92" s="207" t="s">
        <v>753</v>
      </c>
      <c r="C92" s="207">
        <v>100</v>
      </c>
      <c r="D92" s="430"/>
      <c r="E92" s="430"/>
      <c r="F92" s="430"/>
      <c r="G92" s="340">
        <f>+IFERROR(VLOOKUP(B92,'FCST SDV (2)'!$C$2:$S$2000,17,0),0)</f>
        <v>0</v>
      </c>
      <c r="H92" s="341">
        <f t="shared" si="3"/>
        <v>0</v>
      </c>
      <c r="I92" s="345">
        <f t="array" ref="I92">+IFERROR(INDEX('FCST SDV (2)'!$D$2:$P$2001,MATCH('Data đx fcst 21.09.2020 (2)'!$B92,'FCST SDV (2)'!$C$2:$C$2001,0),MATCH('Data đx fcst 21.09.2020 (2)'!I$1,'FCST SDV (2)'!$D$1:$P$1,0))/'Data đx fcst 21.09.2020 (2)'!$C92,0)</f>
        <v>0</v>
      </c>
      <c r="J92" s="345">
        <f t="array" ref="J92">+IFERROR(INDEX('FCST SDV (2)'!$D$2:$P$2001,MATCH('Data đx fcst 21.09.2020 (2)'!$B92,'FCST SDV (2)'!$C$2:$C$2001,0),MATCH('Data đx fcst 21.09.2020 (2)'!J$1,'FCST SDV (2)'!$D$1:$P$1,0))/'Data đx fcst 21.09.2020 (2)'!$C92,0)</f>
        <v>0</v>
      </c>
      <c r="K92" s="345">
        <f t="array" ref="K92">+IFERROR(INDEX('FCST SDV (2)'!$D$2:$P$2001,MATCH('Data đx fcst 21.09.2020 (2)'!$B92,'FCST SDV (2)'!$C$2:$C$2001,0),MATCH('Data đx fcst 21.09.2020 (2)'!K$1,'FCST SDV (2)'!$D$1:$P$1,0))/'Data đx fcst 21.09.2020 (2)'!$C92,0)</f>
        <v>0</v>
      </c>
      <c r="L92" s="345">
        <f t="array" ref="L92">+IFERROR(INDEX('FCST SDV (2)'!$D$2:$P$2001,MATCH('Data đx fcst 21.09.2020 (2)'!$B92,'FCST SDV (2)'!$C$2:$C$2001,0),MATCH('Data đx fcst 21.09.2020 (2)'!L$1,'FCST SDV (2)'!$D$1:$P$1,0))/'Data đx fcst 21.09.2020 (2)'!$C92,0)</f>
        <v>0</v>
      </c>
      <c r="M92" s="345">
        <f t="array" ref="M92">+IFERROR(INDEX('FCST SDV (2)'!$D$2:$P$2001,MATCH('Data đx fcst 21.09.2020 (2)'!$B92,'FCST SDV (2)'!$C$2:$C$2001,0),MATCH('Data đx fcst 21.09.2020 (2)'!M$1,'FCST SDV (2)'!$D$1:$P$1,0))/'Data đx fcst 21.09.2020 (2)'!$C92,0)</f>
        <v>0</v>
      </c>
      <c r="N92" s="345">
        <f t="array" ref="N92">+IFERROR(INDEX('FCST SDV (2)'!$D$2:$P$2001,MATCH('Data đx fcst 21.09.2020 (2)'!$B92,'FCST SDV (2)'!$C$2:$C$2001,0),MATCH('Data đx fcst 21.09.2020 (2)'!N$1,'FCST SDV (2)'!$D$1:$P$1,0))/'Data đx fcst 21.09.2020 (2)'!$C92,0)</f>
        <v>0</v>
      </c>
      <c r="O92" s="345">
        <f t="array" ref="O92">+IFERROR(INDEX('FCST SDV (2)'!$D$2:$P$2001,MATCH('Data đx fcst 21.09.2020 (2)'!$B92,'FCST SDV (2)'!$C$2:$C$2001,0),MATCH('Data đx fcst 21.09.2020 (2)'!O$1,'FCST SDV (2)'!$D$1:$P$1,0))/'Data đx fcst 21.09.2020 (2)'!$C92,0)</f>
        <v>0</v>
      </c>
      <c r="P92" s="345">
        <f t="array" ref="P92">+IFERROR(INDEX('FCST SDV (2)'!$D$2:$P$2001,MATCH('Data đx fcst 21.09.2020 (2)'!$B92,'FCST SDV (2)'!$C$2:$C$2001,0),MATCH('Data đx fcst 21.09.2020 (2)'!P$1,'FCST SDV (2)'!$D$1:$P$1,0))/'Data đx fcst 21.09.2020 (2)'!$C92,0)</f>
        <v>0</v>
      </c>
      <c r="Q92" s="345">
        <f t="array" ref="Q92">+IFERROR(INDEX('FCST SDV (2)'!$D$2:$P$2001,MATCH('Data đx fcst 21.09.2020 (2)'!$B92,'FCST SDV (2)'!$C$2:$C$2001,0),MATCH('Data đx fcst 21.09.2020 (2)'!Q$1,'FCST SDV (2)'!$D$1:$P$1,0))/'Data đx fcst 21.09.2020 (2)'!$C92,0)</f>
        <v>0</v>
      </c>
      <c r="R92" s="345">
        <f t="array" ref="R92">+IFERROR(INDEX('FCST SDV (2)'!$D$2:$P$2001,MATCH('Data đx fcst 21.09.2020 (2)'!$B92,'FCST SDV (2)'!$C$2:$C$2001,0),MATCH('Data đx fcst 21.09.2020 (2)'!R$1,'FCST SDV (2)'!$D$1:$P$1,0))/'Data đx fcst 21.09.2020 (2)'!$C92,0)</f>
        <v>0</v>
      </c>
      <c r="S92" s="345"/>
      <c r="T92" s="335">
        <f t="shared" si="4"/>
        <v>0</v>
      </c>
    </row>
    <row r="93" spans="1:20" s="356" customFormat="1" ht="29.25" customHeight="1">
      <c r="A93" s="427"/>
      <c r="B93" s="208" t="s">
        <v>459</v>
      </c>
      <c r="C93" s="207">
        <v>100</v>
      </c>
      <c r="D93" s="430"/>
      <c r="E93" s="430"/>
      <c r="F93" s="430"/>
      <c r="G93" s="340">
        <f>+IFERROR(VLOOKUP(B93,'FCST SDV (2)'!$C$2:$S$2000,17,0),0)</f>
        <v>375000</v>
      </c>
      <c r="H93" s="384">
        <f t="shared" si="3"/>
        <v>3750</v>
      </c>
      <c r="I93" s="342">
        <f t="array" ref="I93">+IFERROR(INDEX('FCST SDV (2)'!$D$2:$P$2001,MATCH('Data đx fcst 21.09.2020 (2)'!$B93,'FCST SDV (2)'!$C$2:$C$2001,0),MATCH('Data đx fcst 21.09.2020 (2)'!I$1,'FCST SDV (2)'!$D$1:$P$1,0))/'Data đx fcst 21.09.2020 (2)'!$C93,0)</f>
        <v>154</v>
      </c>
      <c r="J93" s="342">
        <f t="array" ref="J93">+IFERROR(INDEX('FCST SDV (2)'!$D$2:$P$2001,MATCH('Data đx fcst 21.09.2020 (2)'!$B93,'FCST SDV (2)'!$C$2:$C$2001,0),MATCH('Data đx fcst 21.09.2020 (2)'!J$1,'FCST SDV (2)'!$D$1:$P$1,0))/'Data đx fcst 21.09.2020 (2)'!$C93,0)</f>
        <v>100</v>
      </c>
      <c r="K93" s="342">
        <f t="array" ref="K93">+IFERROR(INDEX('FCST SDV (2)'!$D$2:$P$2001,MATCH('Data đx fcst 21.09.2020 (2)'!$B93,'FCST SDV (2)'!$C$2:$C$2001,0),MATCH('Data đx fcst 21.09.2020 (2)'!K$1,'FCST SDV (2)'!$D$1:$P$1,0))/'Data đx fcst 21.09.2020 (2)'!$C93,0)</f>
        <v>100</v>
      </c>
      <c r="L93" s="342">
        <f t="array" ref="L93">+IFERROR(INDEX('FCST SDV (2)'!$D$2:$P$2001,MATCH('Data đx fcst 21.09.2020 (2)'!$B93,'FCST SDV (2)'!$C$2:$C$2001,0),MATCH('Data đx fcst 21.09.2020 (2)'!L$1,'FCST SDV (2)'!$D$1:$P$1,0))/'Data đx fcst 21.09.2020 (2)'!$C93,0)</f>
        <v>100</v>
      </c>
      <c r="M93" s="342">
        <f t="array" ref="M93">+IFERROR(INDEX('FCST SDV (2)'!$D$2:$P$2001,MATCH('Data đx fcst 21.09.2020 (2)'!$B93,'FCST SDV (2)'!$C$2:$C$2001,0),MATCH('Data đx fcst 21.09.2020 (2)'!M$1,'FCST SDV (2)'!$D$1:$P$1,0))/'Data đx fcst 21.09.2020 (2)'!$C93,0)</f>
        <v>100</v>
      </c>
      <c r="N93" s="342">
        <f t="array" ref="N93">+IFERROR(INDEX('FCST SDV (2)'!$D$2:$P$2001,MATCH('Data đx fcst 21.09.2020 (2)'!$B93,'FCST SDV (2)'!$C$2:$C$2001,0),MATCH('Data đx fcst 21.09.2020 (2)'!N$1,'FCST SDV (2)'!$D$1:$P$1,0))/'Data đx fcst 21.09.2020 (2)'!$C93,0)</f>
        <v>156</v>
      </c>
      <c r="O93" s="342">
        <f t="array" ref="O93">+IFERROR(INDEX('FCST SDV (2)'!$D$2:$P$2001,MATCH('Data đx fcst 21.09.2020 (2)'!$B93,'FCST SDV (2)'!$C$2:$C$2001,0),MATCH('Data đx fcst 21.09.2020 (2)'!O$1,'FCST SDV (2)'!$D$1:$P$1,0))/'Data đx fcst 21.09.2020 (2)'!$C93,0)</f>
        <v>40</v>
      </c>
      <c r="P93" s="342">
        <f t="array" ref="P93">+IFERROR(INDEX('FCST SDV (2)'!$D$2:$P$2001,MATCH('Data đx fcst 21.09.2020 (2)'!$B93,'FCST SDV (2)'!$C$2:$C$2001,0),MATCH('Data đx fcst 21.09.2020 (2)'!P$1,'FCST SDV (2)'!$D$1:$P$1,0))/'Data đx fcst 21.09.2020 (2)'!$C93,0)</f>
        <v>750</v>
      </c>
      <c r="Q93" s="342">
        <f t="array" ref="Q93">+IFERROR(INDEX('FCST SDV (2)'!$D$2:$P$2001,MATCH('Data đx fcst 21.09.2020 (2)'!$B93,'FCST SDV (2)'!$C$2:$C$2001,0),MATCH('Data đx fcst 21.09.2020 (2)'!Q$1,'FCST SDV (2)'!$D$1:$P$1,0))/'Data đx fcst 21.09.2020 (2)'!$C93,0)</f>
        <v>750</v>
      </c>
      <c r="R93" s="342">
        <f t="array" ref="R93">+IFERROR(INDEX('FCST SDV (2)'!$D$2:$P$2001,MATCH('Data đx fcst 21.09.2020 (2)'!$B93,'FCST SDV (2)'!$C$2:$C$2001,0),MATCH('Data đx fcst 21.09.2020 (2)'!R$1,'FCST SDV (2)'!$D$1:$P$1,0))/'Data đx fcst 21.09.2020 (2)'!$C93,0)</f>
        <v>750</v>
      </c>
      <c r="S93" s="342">
        <f t="array" ref="S93">+IFERROR(INDEX('FCST SDV (2)'!$D$2:$P$2001,MATCH('Data đx fcst 21.09.2020 (2)'!$B93,'FCST SDV (2)'!$C$2:$C$2001,0),MATCH('Data đx fcst 21.09.2020 (2)'!S$1,'FCST SDV (2)'!$D$1:$P$1,0))/'Data đx fcst 21.09.2020 (2)'!$C93,0)</f>
        <v>750</v>
      </c>
      <c r="T93" s="335">
        <f t="shared" si="4"/>
        <v>3750</v>
      </c>
    </row>
    <row r="94" spans="1:20" s="356" customFormat="1" ht="29.25" customHeight="1">
      <c r="A94" s="427"/>
      <c r="B94" s="208" t="s">
        <v>461</v>
      </c>
      <c r="C94" s="207">
        <v>100</v>
      </c>
      <c r="D94" s="430"/>
      <c r="E94" s="430"/>
      <c r="F94" s="430"/>
      <c r="G94" s="340">
        <f>+IFERROR(VLOOKUP(B94,'FCST SDV (2)'!$C$2:$S$2000,17,0),0)</f>
        <v>375000</v>
      </c>
      <c r="H94" s="384">
        <f t="shared" si="3"/>
        <v>3750</v>
      </c>
      <c r="I94" s="342">
        <f t="array" ref="I94">+IFERROR(INDEX('FCST SDV (2)'!$D$2:$P$2001,MATCH('Data đx fcst 21.09.2020 (2)'!$B94,'FCST SDV (2)'!$C$2:$C$2001,0),MATCH('Data đx fcst 21.09.2020 (2)'!I$1,'FCST SDV (2)'!$D$1:$P$1,0))/'Data đx fcst 21.09.2020 (2)'!$C94,0)</f>
        <v>180</v>
      </c>
      <c r="J94" s="342">
        <f t="array" ref="J94">+IFERROR(INDEX('FCST SDV (2)'!$D$2:$P$2001,MATCH('Data đx fcst 21.09.2020 (2)'!$B94,'FCST SDV (2)'!$C$2:$C$2001,0),MATCH('Data đx fcst 21.09.2020 (2)'!J$1,'FCST SDV (2)'!$D$1:$P$1,0))/'Data đx fcst 21.09.2020 (2)'!$C94,0)</f>
        <v>100</v>
      </c>
      <c r="K94" s="342">
        <f t="array" ref="K94">+IFERROR(INDEX('FCST SDV (2)'!$D$2:$P$2001,MATCH('Data đx fcst 21.09.2020 (2)'!$B94,'FCST SDV (2)'!$C$2:$C$2001,0),MATCH('Data đx fcst 21.09.2020 (2)'!K$1,'FCST SDV (2)'!$D$1:$P$1,0))/'Data đx fcst 21.09.2020 (2)'!$C94,0)</f>
        <v>100</v>
      </c>
      <c r="L94" s="342">
        <f t="array" ref="L94">+IFERROR(INDEX('FCST SDV (2)'!$D$2:$P$2001,MATCH('Data đx fcst 21.09.2020 (2)'!$B94,'FCST SDV (2)'!$C$2:$C$2001,0),MATCH('Data đx fcst 21.09.2020 (2)'!L$1,'FCST SDV (2)'!$D$1:$P$1,0))/'Data đx fcst 21.09.2020 (2)'!$C94,0)</f>
        <v>100</v>
      </c>
      <c r="M94" s="342">
        <f t="array" ref="M94">+IFERROR(INDEX('FCST SDV (2)'!$D$2:$P$2001,MATCH('Data đx fcst 21.09.2020 (2)'!$B94,'FCST SDV (2)'!$C$2:$C$2001,0),MATCH('Data đx fcst 21.09.2020 (2)'!M$1,'FCST SDV (2)'!$D$1:$P$1,0))/'Data đx fcst 21.09.2020 (2)'!$C94,0)</f>
        <v>100</v>
      </c>
      <c r="N94" s="342">
        <f t="array" ref="N94">+IFERROR(INDEX('FCST SDV (2)'!$D$2:$P$2001,MATCH('Data đx fcst 21.09.2020 (2)'!$B94,'FCST SDV (2)'!$C$2:$C$2001,0),MATCH('Data đx fcst 21.09.2020 (2)'!N$1,'FCST SDV (2)'!$D$1:$P$1,0))/'Data đx fcst 21.09.2020 (2)'!$C94,0)</f>
        <v>130</v>
      </c>
      <c r="O94" s="342">
        <f t="array" ref="O94">+IFERROR(INDEX('FCST SDV (2)'!$D$2:$P$2001,MATCH('Data đx fcst 21.09.2020 (2)'!$B94,'FCST SDV (2)'!$C$2:$C$2001,0),MATCH('Data đx fcst 21.09.2020 (2)'!O$1,'FCST SDV (2)'!$D$1:$P$1,0))/'Data đx fcst 21.09.2020 (2)'!$C94,0)</f>
        <v>40</v>
      </c>
      <c r="P94" s="342">
        <f t="array" ref="P94">+IFERROR(INDEX('FCST SDV (2)'!$D$2:$P$2001,MATCH('Data đx fcst 21.09.2020 (2)'!$B94,'FCST SDV (2)'!$C$2:$C$2001,0),MATCH('Data đx fcst 21.09.2020 (2)'!P$1,'FCST SDV (2)'!$D$1:$P$1,0))/'Data đx fcst 21.09.2020 (2)'!$C94,0)</f>
        <v>750</v>
      </c>
      <c r="Q94" s="342">
        <f t="array" ref="Q94">+IFERROR(INDEX('FCST SDV (2)'!$D$2:$P$2001,MATCH('Data đx fcst 21.09.2020 (2)'!$B94,'FCST SDV (2)'!$C$2:$C$2001,0),MATCH('Data đx fcst 21.09.2020 (2)'!Q$1,'FCST SDV (2)'!$D$1:$P$1,0))/'Data đx fcst 21.09.2020 (2)'!$C94,0)</f>
        <v>750</v>
      </c>
      <c r="R94" s="342">
        <f t="array" ref="R94">+IFERROR(INDEX('FCST SDV (2)'!$D$2:$P$2001,MATCH('Data đx fcst 21.09.2020 (2)'!$B94,'FCST SDV (2)'!$C$2:$C$2001,0),MATCH('Data đx fcst 21.09.2020 (2)'!R$1,'FCST SDV (2)'!$D$1:$P$1,0))/'Data đx fcst 21.09.2020 (2)'!$C94,0)</f>
        <v>750</v>
      </c>
      <c r="S94" s="342">
        <f t="array" ref="S94">+IFERROR(INDEX('FCST SDV (2)'!$D$2:$P$2001,MATCH('Data đx fcst 21.09.2020 (2)'!$B94,'FCST SDV (2)'!$C$2:$C$2001,0),MATCH('Data đx fcst 21.09.2020 (2)'!S$1,'FCST SDV (2)'!$D$1:$P$1,0))/'Data đx fcst 21.09.2020 (2)'!$C94,0)</f>
        <v>750</v>
      </c>
      <c r="T94" s="335">
        <f t="shared" si="4"/>
        <v>3750</v>
      </c>
    </row>
    <row r="95" spans="1:20" s="356" customFormat="1" ht="29.25" customHeight="1">
      <c r="A95" s="427"/>
      <c r="B95" s="208" t="s">
        <v>674</v>
      </c>
      <c r="C95" s="207">
        <v>100</v>
      </c>
      <c r="D95" s="430"/>
      <c r="E95" s="430"/>
      <c r="F95" s="430"/>
      <c r="G95" s="340">
        <f>+IFERROR(VLOOKUP(B95,'FCST SDV (2)'!$C$2:$S$2000,17,0),0)</f>
        <v>0</v>
      </c>
      <c r="H95" s="341">
        <f t="shared" si="3"/>
        <v>0</v>
      </c>
      <c r="I95" s="345">
        <f t="array" ref="I95">+IFERROR(INDEX('FCST SDV (2)'!$D$2:$P$2001,MATCH('Data đx fcst 21.09.2020 (2)'!$B95,'FCST SDV (2)'!$C$2:$C$2001,0),MATCH('Data đx fcst 21.09.2020 (2)'!I$1,'FCST SDV (2)'!$D$1:$P$1,0))/'Data đx fcst 21.09.2020 (2)'!$C95,0)</f>
        <v>0</v>
      </c>
      <c r="J95" s="345">
        <f t="array" ref="J95">+IFERROR(INDEX('FCST SDV (2)'!$D$2:$P$2001,MATCH('Data đx fcst 21.09.2020 (2)'!$B95,'FCST SDV (2)'!$C$2:$C$2001,0),MATCH('Data đx fcst 21.09.2020 (2)'!J$1,'FCST SDV (2)'!$D$1:$P$1,0))/'Data đx fcst 21.09.2020 (2)'!$C95,0)</f>
        <v>0</v>
      </c>
      <c r="K95" s="345">
        <f t="array" ref="K95">+IFERROR(INDEX('FCST SDV (2)'!$D$2:$P$2001,MATCH('Data đx fcst 21.09.2020 (2)'!$B95,'FCST SDV (2)'!$C$2:$C$2001,0),MATCH('Data đx fcst 21.09.2020 (2)'!K$1,'FCST SDV (2)'!$D$1:$P$1,0))/'Data đx fcst 21.09.2020 (2)'!$C95,0)</f>
        <v>0</v>
      </c>
      <c r="L95" s="345">
        <f t="array" ref="L95">+IFERROR(INDEX('FCST SDV (2)'!$D$2:$P$2001,MATCH('Data đx fcst 21.09.2020 (2)'!$B95,'FCST SDV (2)'!$C$2:$C$2001,0),MATCH('Data đx fcst 21.09.2020 (2)'!L$1,'FCST SDV (2)'!$D$1:$P$1,0))/'Data đx fcst 21.09.2020 (2)'!$C95,0)</f>
        <v>0</v>
      </c>
      <c r="M95" s="345">
        <f t="array" ref="M95">+IFERROR(INDEX('FCST SDV (2)'!$D$2:$P$2001,MATCH('Data đx fcst 21.09.2020 (2)'!$B95,'FCST SDV (2)'!$C$2:$C$2001,0),MATCH('Data đx fcst 21.09.2020 (2)'!M$1,'FCST SDV (2)'!$D$1:$P$1,0))/'Data đx fcst 21.09.2020 (2)'!$C95,0)</f>
        <v>0</v>
      </c>
      <c r="N95" s="345">
        <f t="array" ref="N95">+IFERROR(INDEX('FCST SDV (2)'!$D$2:$P$2001,MATCH('Data đx fcst 21.09.2020 (2)'!$B95,'FCST SDV (2)'!$C$2:$C$2001,0),MATCH('Data đx fcst 21.09.2020 (2)'!N$1,'FCST SDV (2)'!$D$1:$P$1,0))/'Data đx fcst 21.09.2020 (2)'!$C95,0)</f>
        <v>0</v>
      </c>
      <c r="O95" s="345">
        <f t="array" ref="O95">+IFERROR(INDEX('FCST SDV (2)'!$D$2:$P$2001,MATCH('Data đx fcst 21.09.2020 (2)'!$B95,'FCST SDV (2)'!$C$2:$C$2001,0),MATCH('Data đx fcst 21.09.2020 (2)'!O$1,'FCST SDV (2)'!$D$1:$P$1,0))/'Data đx fcst 21.09.2020 (2)'!$C95,0)</f>
        <v>0</v>
      </c>
      <c r="P95" s="345">
        <f t="array" ref="P95">+IFERROR(INDEX('FCST SDV (2)'!$D$2:$P$2001,MATCH('Data đx fcst 21.09.2020 (2)'!$B95,'FCST SDV (2)'!$C$2:$C$2001,0),MATCH('Data đx fcst 21.09.2020 (2)'!P$1,'FCST SDV (2)'!$D$1:$P$1,0))/'Data đx fcst 21.09.2020 (2)'!$C95,0)</f>
        <v>0</v>
      </c>
      <c r="Q95" s="345">
        <f t="array" ref="Q95">+IFERROR(INDEX('FCST SDV (2)'!$D$2:$P$2001,MATCH('Data đx fcst 21.09.2020 (2)'!$B95,'FCST SDV (2)'!$C$2:$C$2001,0),MATCH('Data đx fcst 21.09.2020 (2)'!Q$1,'FCST SDV (2)'!$D$1:$P$1,0))/'Data đx fcst 21.09.2020 (2)'!$C95,0)</f>
        <v>0</v>
      </c>
      <c r="R95" s="345">
        <f t="array" ref="R95">+IFERROR(INDEX('FCST SDV (2)'!$D$2:$P$2001,MATCH('Data đx fcst 21.09.2020 (2)'!$B95,'FCST SDV (2)'!$C$2:$C$2001,0),MATCH('Data đx fcst 21.09.2020 (2)'!R$1,'FCST SDV (2)'!$D$1:$P$1,0))/'Data đx fcst 21.09.2020 (2)'!$C95,0)</f>
        <v>0</v>
      </c>
      <c r="S95" s="345"/>
      <c r="T95" s="335">
        <f t="shared" si="4"/>
        <v>0</v>
      </c>
    </row>
    <row r="96" spans="1:20" s="356" customFormat="1" ht="29.25" customHeight="1">
      <c r="A96" s="427"/>
      <c r="B96" s="208" t="s">
        <v>678</v>
      </c>
      <c r="C96" s="207">
        <v>100</v>
      </c>
      <c r="D96" s="430"/>
      <c r="E96" s="430"/>
      <c r="F96" s="430"/>
      <c r="G96" s="340">
        <f>+IFERROR(VLOOKUP(B96,'FCST SDV (2)'!$C$2:$S$2000,17,0),0)</f>
        <v>0</v>
      </c>
      <c r="H96" s="341">
        <f t="shared" si="3"/>
        <v>0</v>
      </c>
      <c r="I96" s="345">
        <f t="array" ref="I96">+IFERROR(INDEX('FCST SDV (2)'!$D$2:$P$2001,MATCH('Data đx fcst 21.09.2020 (2)'!$B96,'FCST SDV (2)'!$C$2:$C$2001,0),MATCH('Data đx fcst 21.09.2020 (2)'!I$1,'FCST SDV (2)'!$D$1:$P$1,0))/'Data đx fcst 21.09.2020 (2)'!$C96,0)</f>
        <v>0</v>
      </c>
      <c r="J96" s="345">
        <f t="array" ref="J96">+IFERROR(INDEX('FCST SDV (2)'!$D$2:$P$2001,MATCH('Data đx fcst 21.09.2020 (2)'!$B96,'FCST SDV (2)'!$C$2:$C$2001,0),MATCH('Data đx fcst 21.09.2020 (2)'!J$1,'FCST SDV (2)'!$D$1:$P$1,0))/'Data đx fcst 21.09.2020 (2)'!$C96,0)</f>
        <v>0</v>
      </c>
      <c r="K96" s="345">
        <f t="array" ref="K96">+IFERROR(INDEX('FCST SDV (2)'!$D$2:$P$2001,MATCH('Data đx fcst 21.09.2020 (2)'!$B96,'FCST SDV (2)'!$C$2:$C$2001,0),MATCH('Data đx fcst 21.09.2020 (2)'!K$1,'FCST SDV (2)'!$D$1:$P$1,0))/'Data đx fcst 21.09.2020 (2)'!$C96,0)</f>
        <v>0</v>
      </c>
      <c r="L96" s="345">
        <f t="array" ref="L96">+IFERROR(INDEX('FCST SDV (2)'!$D$2:$P$2001,MATCH('Data đx fcst 21.09.2020 (2)'!$B96,'FCST SDV (2)'!$C$2:$C$2001,0),MATCH('Data đx fcst 21.09.2020 (2)'!L$1,'FCST SDV (2)'!$D$1:$P$1,0))/'Data đx fcst 21.09.2020 (2)'!$C96,0)</f>
        <v>0</v>
      </c>
      <c r="M96" s="345">
        <f t="array" ref="M96">+IFERROR(INDEX('FCST SDV (2)'!$D$2:$P$2001,MATCH('Data đx fcst 21.09.2020 (2)'!$B96,'FCST SDV (2)'!$C$2:$C$2001,0),MATCH('Data đx fcst 21.09.2020 (2)'!M$1,'FCST SDV (2)'!$D$1:$P$1,0))/'Data đx fcst 21.09.2020 (2)'!$C96,0)</f>
        <v>0</v>
      </c>
      <c r="N96" s="345">
        <f t="array" ref="N96">+IFERROR(INDEX('FCST SDV (2)'!$D$2:$P$2001,MATCH('Data đx fcst 21.09.2020 (2)'!$B96,'FCST SDV (2)'!$C$2:$C$2001,0),MATCH('Data đx fcst 21.09.2020 (2)'!N$1,'FCST SDV (2)'!$D$1:$P$1,0))/'Data đx fcst 21.09.2020 (2)'!$C96,0)</f>
        <v>0</v>
      </c>
      <c r="O96" s="345">
        <f t="array" ref="O96">+IFERROR(INDEX('FCST SDV (2)'!$D$2:$P$2001,MATCH('Data đx fcst 21.09.2020 (2)'!$B96,'FCST SDV (2)'!$C$2:$C$2001,0),MATCH('Data đx fcst 21.09.2020 (2)'!O$1,'FCST SDV (2)'!$D$1:$P$1,0))/'Data đx fcst 21.09.2020 (2)'!$C96,0)</f>
        <v>0</v>
      </c>
      <c r="P96" s="345">
        <f t="array" ref="P96">+IFERROR(INDEX('FCST SDV (2)'!$D$2:$P$2001,MATCH('Data đx fcst 21.09.2020 (2)'!$B96,'FCST SDV (2)'!$C$2:$C$2001,0),MATCH('Data đx fcst 21.09.2020 (2)'!P$1,'FCST SDV (2)'!$D$1:$P$1,0))/'Data đx fcst 21.09.2020 (2)'!$C96,0)</f>
        <v>0</v>
      </c>
      <c r="Q96" s="345">
        <f t="array" ref="Q96">+IFERROR(INDEX('FCST SDV (2)'!$D$2:$P$2001,MATCH('Data đx fcst 21.09.2020 (2)'!$B96,'FCST SDV (2)'!$C$2:$C$2001,0),MATCH('Data đx fcst 21.09.2020 (2)'!Q$1,'FCST SDV (2)'!$D$1:$P$1,0))/'Data đx fcst 21.09.2020 (2)'!$C96,0)</f>
        <v>0</v>
      </c>
      <c r="R96" s="345">
        <f t="array" ref="R96">+IFERROR(INDEX('FCST SDV (2)'!$D$2:$P$2001,MATCH('Data đx fcst 21.09.2020 (2)'!$B96,'FCST SDV (2)'!$C$2:$C$2001,0),MATCH('Data đx fcst 21.09.2020 (2)'!R$1,'FCST SDV (2)'!$D$1:$P$1,0))/'Data đx fcst 21.09.2020 (2)'!$C96,0)</f>
        <v>0</v>
      </c>
      <c r="S96" s="345"/>
      <c r="T96" s="335">
        <f t="shared" si="4"/>
        <v>0</v>
      </c>
    </row>
    <row r="97" spans="1:20" s="356" customFormat="1" ht="29.25" customHeight="1">
      <c r="A97" s="427"/>
      <c r="B97" s="208" t="s">
        <v>6</v>
      </c>
      <c r="C97" s="207">
        <v>1000</v>
      </c>
      <c r="D97" s="430"/>
      <c r="E97" s="430"/>
      <c r="F97" s="430"/>
      <c r="G97" s="340">
        <f>+IFERROR(VLOOKUP(B97,'FCST SDV (2)'!$C$2:$S$2000,17,0),0)</f>
        <v>620000</v>
      </c>
      <c r="H97" s="384">
        <f>+G97/C97</f>
        <v>620</v>
      </c>
      <c r="I97" s="342">
        <f t="array" ref="I97">+IFERROR(INDEX('FCST SDV (2)'!$D$2:$P$2001,MATCH('Data đx fcst 21.09.2020 (2)'!$B97,'FCST SDV (2)'!$C$2:$C$2001,0),MATCH('Data đx fcst 21.09.2020 (2)'!I$1,'FCST SDV (2)'!$D$1:$P$1,0))/'Data đx fcst 21.09.2020 (2)'!$C97,0)</f>
        <v>10</v>
      </c>
      <c r="J97" s="342">
        <f t="array" ref="J97">+IFERROR(INDEX('FCST SDV (2)'!$D$2:$P$2001,MATCH('Data đx fcst 21.09.2020 (2)'!$B97,'FCST SDV (2)'!$C$2:$C$2001,0),MATCH('Data đx fcst 21.09.2020 (2)'!J$1,'FCST SDV (2)'!$D$1:$P$1,0))/'Data đx fcst 21.09.2020 (2)'!$C97,0)</f>
        <v>10</v>
      </c>
      <c r="K97" s="342">
        <f t="array" ref="K97">+IFERROR(INDEX('FCST SDV (2)'!$D$2:$P$2001,MATCH('Data đx fcst 21.09.2020 (2)'!$B97,'FCST SDV (2)'!$C$2:$C$2001,0),MATCH('Data đx fcst 21.09.2020 (2)'!K$1,'FCST SDV (2)'!$D$1:$P$1,0))/'Data đx fcst 21.09.2020 (2)'!$C97,0)</f>
        <v>10</v>
      </c>
      <c r="L97" s="342">
        <f t="array" ref="L97">+IFERROR(INDEX('FCST SDV (2)'!$D$2:$P$2001,MATCH('Data đx fcst 21.09.2020 (2)'!$B97,'FCST SDV (2)'!$C$2:$C$2001,0),MATCH('Data đx fcst 21.09.2020 (2)'!L$1,'FCST SDV (2)'!$D$1:$P$1,0))/'Data đx fcst 21.09.2020 (2)'!$C97,0)</f>
        <v>10</v>
      </c>
      <c r="M97" s="342">
        <f t="array" ref="M97">+IFERROR(INDEX('FCST SDV (2)'!$D$2:$P$2001,MATCH('Data đx fcst 21.09.2020 (2)'!$B97,'FCST SDV (2)'!$C$2:$C$2001,0),MATCH('Data đx fcst 21.09.2020 (2)'!M$1,'FCST SDV (2)'!$D$1:$P$1,0))/'Data đx fcst 21.09.2020 (2)'!$C97,0)</f>
        <v>10</v>
      </c>
      <c r="N97" s="342">
        <f t="array" ref="N97">+IFERROR(INDEX('FCST SDV (2)'!$D$2:$P$2001,MATCH('Data đx fcst 21.09.2020 (2)'!$B97,'FCST SDV (2)'!$C$2:$C$2001,0),MATCH('Data đx fcst 21.09.2020 (2)'!N$1,'FCST SDV (2)'!$D$1:$P$1,0))/'Data đx fcst 21.09.2020 (2)'!$C97,0)</f>
        <v>10</v>
      </c>
      <c r="O97" s="342">
        <f t="array" ref="O97">+IFERROR(INDEX('FCST SDV (2)'!$D$2:$P$2001,MATCH('Data đx fcst 21.09.2020 (2)'!$B97,'FCST SDV (2)'!$C$2:$C$2001,0),MATCH('Data đx fcst 21.09.2020 (2)'!O$1,'FCST SDV (2)'!$D$1:$P$1,0))/'Data đx fcst 21.09.2020 (2)'!$C97,0)</f>
        <v>10</v>
      </c>
      <c r="P97" s="342">
        <f t="array" ref="P97">+IFERROR(INDEX('FCST SDV (2)'!$D$2:$P$2001,MATCH('Data đx fcst 21.09.2020 (2)'!$B97,'FCST SDV (2)'!$C$2:$C$2001,0),MATCH('Data đx fcst 21.09.2020 (2)'!P$1,'FCST SDV (2)'!$D$1:$P$1,0))/'Data đx fcst 21.09.2020 (2)'!$C97,0)</f>
        <v>70</v>
      </c>
      <c r="Q97" s="342">
        <f t="array" ref="Q97">+IFERROR(INDEX('FCST SDV (2)'!$D$2:$P$2001,MATCH('Data đx fcst 21.09.2020 (2)'!$B97,'FCST SDV (2)'!$C$2:$C$2001,0),MATCH('Data đx fcst 21.09.2020 (2)'!Q$1,'FCST SDV (2)'!$D$1:$P$1,0))/'Data đx fcst 21.09.2020 (2)'!$C97,0)</f>
        <v>70</v>
      </c>
      <c r="R97" s="342">
        <f t="array" ref="R97">+IFERROR(INDEX('FCST SDV (2)'!$D$2:$P$2001,MATCH('Data đx fcst 21.09.2020 (2)'!$B97,'FCST SDV (2)'!$C$2:$C$2001,0),MATCH('Data đx fcst 21.09.2020 (2)'!R$1,'FCST SDV (2)'!$D$1:$P$1,0))/'Data đx fcst 21.09.2020 (2)'!$C97,0)</f>
        <v>50</v>
      </c>
      <c r="S97" s="342">
        <f t="array" ref="S97">+IFERROR(INDEX('FCST SDV (2)'!$D$2:$P$2001,MATCH('Data đx fcst 21.09.2020 (2)'!$B97,'FCST SDV (2)'!$C$2:$C$2001,0),MATCH('Data đx fcst 21.09.2020 (2)'!S$1,'FCST SDV (2)'!$D$1:$P$1,0))/'Data đx fcst 21.09.2020 (2)'!$C97,0)</f>
        <v>50</v>
      </c>
      <c r="T97" s="335">
        <f t="shared" si="4"/>
        <v>310</v>
      </c>
    </row>
    <row r="98" spans="1:20" s="356" customFormat="1" ht="29.25" customHeight="1">
      <c r="A98" s="427"/>
      <c r="B98" s="208" t="s">
        <v>7</v>
      </c>
      <c r="C98" s="207">
        <v>2500</v>
      </c>
      <c r="D98" s="430"/>
      <c r="E98" s="430"/>
      <c r="F98" s="430"/>
      <c r="G98" s="340">
        <f>+IFERROR(VLOOKUP(B98,'FCST SDV (2)'!$C$2:$S$2000,17,0),0)</f>
        <v>0</v>
      </c>
      <c r="H98" s="341">
        <f t="shared" si="3"/>
        <v>0</v>
      </c>
      <c r="I98" s="345">
        <f t="array" ref="I98">+IFERROR(INDEX('FCST SDV (2)'!$D$2:$P$2001,MATCH('Data đx fcst 21.09.2020 (2)'!$B98,'FCST SDV (2)'!$C$2:$C$2001,0),MATCH('Data đx fcst 21.09.2020 (2)'!I$1,'FCST SDV (2)'!$D$1:$P$1,0))/'Data đx fcst 21.09.2020 (2)'!$C98,0)</f>
        <v>0</v>
      </c>
      <c r="J98" s="345">
        <f t="array" ref="J98">+IFERROR(INDEX('FCST SDV (2)'!$D$2:$P$2001,MATCH('Data đx fcst 21.09.2020 (2)'!$B98,'FCST SDV (2)'!$C$2:$C$2001,0),MATCH('Data đx fcst 21.09.2020 (2)'!J$1,'FCST SDV (2)'!$D$1:$P$1,0))/'Data đx fcst 21.09.2020 (2)'!$C98,0)</f>
        <v>0</v>
      </c>
      <c r="K98" s="345">
        <f t="array" ref="K98">+IFERROR(INDEX('FCST SDV (2)'!$D$2:$P$2001,MATCH('Data đx fcst 21.09.2020 (2)'!$B98,'FCST SDV (2)'!$C$2:$C$2001,0),MATCH('Data đx fcst 21.09.2020 (2)'!K$1,'FCST SDV (2)'!$D$1:$P$1,0))/'Data đx fcst 21.09.2020 (2)'!$C98,0)</f>
        <v>0</v>
      </c>
      <c r="L98" s="345">
        <f t="array" ref="L98">+IFERROR(INDEX('FCST SDV (2)'!$D$2:$P$2001,MATCH('Data đx fcst 21.09.2020 (2)'!$B98,'FCST SDV (2)'!$C$2:$C$2001,0),MATCH('Data đx fcst 21.09.2020 (2)'!L$1,'FCST SDV (2)'!$D$1:$P$1,0))/'Data đx fcst 21.09.2020 (2)'!$C98,0)</f>
        <v>0</v>
      </c>
      <c r="M98" s="345">
        <f t="array" ref="M98">+IFERROR(INDEX('FCST SDV (2)'!$D$2:$P$2001,MATCH('Data đx fcst 21.09.2020 (2)'!$B98,'FCST SDV (2)'!$C$2:$C$2001,0),MATCH('Data đx fcst 21.09.2020 (2)'!M$1,'FCST SDV (2)'!$D$1:$P$1,0))/'Data đx fcst 21.09.2020 (2)'!$C98,0)</f>
        <v>0</v>
      </c>
      <c r="N98" s="345">
        <f t="array" ref="N98">+IFERROR(INDEX('FCST SDV (2)'!$D$2:$P$2001,MATCH('Data đx fcst 21.09.2020 (2)'!$B98,'FCST SDV (2)'!$C$2:$C$2001,0),MATCH('Data đx fcst 21.09.2020 (2)'!N$1,'FCST SDV (2)'!$D$1:$P$1,0))/'Data đx fcst 21.09.2020 (2)'!$C98,0)</f>
        <v>0</v>
      </c>
      <c r="O98" s="345">
        <f t="array" ref="O98">+IFERROR(INDEX('FCST SDV (2)'!$D$2:$P$2001,MATCH('Data đx fcst 21.09.2020 (2)'!$B98,'FCST SDV (2)'!$C$2:$C$2001,0),MATCH('Data đx fcst 21.09.2020 (2)'!O$1,'FCST SDV (2)'!$D$1:$P$1,0))/'Data đx fcst 21.09.2020 (2)'!$C98,0)</f>
        <v>0</v>
      </c>
      <c r="P98" s="345">
        <f t="array" ref="P98">+IFERROR(INDEX('FCST SDV (2)'!$D$2:$P$2001,MATCH('Data đx fcst 21.09.2020 (2)'!$B98,'FCST SDV (2)'!$C$2:$C$2001,0),MATCH('Data đx fcst 21.09.2020 (2)'!P$1,'FCST SDV (2)'!$D$1:$P$1,0))/'Data đx fcst 21.09.2020 (2)'!$C98,0)</f>
        <v>0</v>
      </c>
      <c r="Q98" s="345">
        <f t="array" ref="Q98">+IFERROR(INDEX('FCST SDV (2)'!$D$2:$P$2001,MATCH('Data đx fcst 21.09.2020 (2)'!$B98,'FCST SDV (2)'!$C$2:$C$2001,0),MATCH('Data đx fcst 21.09.2020 (2)'!Q$1,'FCST SDV (2)'!$D$1:$P$1,0))/'Data đx fcst 21.09.2020 (2)'!$C98,0)</f>
        <v>0</v>
      </c>
      <c r="R98" s="345">
        <f t="array" ref="R98">+IFERROR(INDEX('FCST SDV (2)'!$D$2:$P$2001,MATCH('Data đx fcst 21.09.2020 (2)'!$B98,'FCST SDV (2)'!$C$2:$C$2001,0),MATCH('Data đx fcst 21.09.2020 (2)'!R$1,'FCST SDV (2)'!$D$1:$P$1,0))/'Data đx fcst 21.09.2020 (2)'!$C98,0)</f>
        <v>0</v>
      </c>
      <c r="S98" s="345"/>
      <c r="T98" s="335">
        <f t="shared" si="4"/>
        <v>0</v>
      </c>
    </row>
    <row r="99" spans="1:20" s="356" customFormat="1" ht="29.25" customHeight="1">
      <c r="A99" s="427"/>
      <c r="B99" s="208" t="s">
        <v>8</v>
      </c>
      <c r="C99" s="207">
        <v>500</v>
      </c>
      <c r="D99" s="430"/>
      <c r="E99" s="430"/>
      <c r="F99" s="430"/>
      <c r="G99" s="340">
        <f>+IFERROR(VLOOKUP(B99,'FCST SDV (2)'!$C$2:$S$2000,17,0),0)</f>
        <v>0</v>
      </c>
      <c r="H99" s="341">
        <f t="shared" si="3"/>
        <v>0</v>
      </c>
      <c r="I99" s="345">
        <f t="array" ref="I99">+IFERROR(INDEX('FCST SDV (2)'!$D$2:$P$2001,MATCH('Data đx fcst 21.09.2020 (2)'!$B99,'FCST SDV (2)'!$C$2:$C$2001,0),MATCH('Data đx fcst 21.09.2020 (2)'!I$1,'FCST SDV (2)'!$D$1:$P$1,0))/'Data đx fcst 21.09.2020 (2)'!$C99,0)</f>
        <v>0</v>
      </c>
      <c r="J99" s="345">
        <f t="array" ref="J99">+IFERROR(INDEX('FCST SDV (2)'!$D$2:$P$2001,MATCH('Data đx fcst 21.09.2020 (2)'!$B99,'FCST SDV (2)'!$C$2:$C$2001,0),MATCH('Data đx fcst 21.09.2020 (2)'!J$1,'FCST SDV (2)'!$D$1:$P$1,0))/'Data đx fcst 21.09.2020 (2)'!$C99,0)</f>
        <v>0</v>
      </c>
      <c r="K99" s="345">
        <f t="array" ref="K99">+IFERROR(INDEX('FCST SDV (2)'!$D$2:$P$2001,MATCH('Data đx fcst 21.09.2020 (2)'!$B99,'FCST SDV (2)'!$C$2:$C$2001,0),MATCH('Data đx fcst 21.09.2020 (2)'!K$1,'FCST SDV (2)'!$D$1:$P$1,0))/'Data đx fcst 21.09.2020 (2)'!$C99,0)</f>
        <v>0</v>
      </c>
      <c r="L99" s="345">
        <f t="array" ref="L99">+IFERROR(INDEX('FCST SDV (2)'!$D$2:$P$2001,MATCH('Data đx fcst 21.09.2020 (2)'!$B99,'FCST SDV (2)'!$C$2:$C$2001,0),MATCH('Data đx fcst 21.09.2020 (2)'!L$1,'FCST SDV (2)'!$D$1:$P$1,0))/'Data đx fcst 21.09.2020 (2)'!$C99,0)</f>
        <v>0</v>
      </c>
      <c r="M99" s="345">
        <f t="array" ref="M99">+IFERROR(INDEX('FCST SDV (2)'!$D$2:$P$2001,MATCH('Data đx fcst 21.09.2020 (2)'!$B99,'FCST SDV (2)'!$C$2:$C$2001,0),MATCH('Data đx fcst 21.09.2020 (2)'!M$1,'FCST SDV (2)'!$D$1:$P$1,0))/'Data đx fcst 21.09.2020 (2)'!$C99,0)</f>
        <v>0</v>
      </c>
      <c r="N99" s="345">
        <f t="array" ref="N99">+IFERROR(INDEX('FCST SDV (2)'!$D$2:$P$2001,MATCH('Data đx fcst 21.09.2020 (2)'!$B99,'FCST SDV (2)'!$C$2:$C$2001,0),MATCH('Data đx fcst 21.09.2020 (2)'!N$1,'FCST SDV (2)'!$D$1:$P$1,0))/'Data đx fcst 21.09.2020 (2)'!$C99,0)</f>
        <v>0</v>
      </c>
      <c r="O99" s="345">
        <f t="array" ref="O99">+IFERROR(INDEX('FCST SDV (2)'!$D$2:$P$2001,MATCH('Data đx fcst 21.09.2020 (2)'!$B99,'FCST SDV (2)'!$C$2:$C$2001,0),MATCH('Data đx fcst 21.09.2020 (2)'!O$1,'FCST SDV (2)'!$D$1:$P$1,0))/'Data đx fcst 21.09.2020 (2)'!$C99,0)</f>
        <v>0</v>
      </c>
      <c r="P99" s="345">
        <f t="array" ref="P99">+IFERROR(INDEX('FCST SDV (2)'!$D$2:$P$2001,MATCH('Data đx fcst 21.09.2020 (2)'!$B99,'FCST SDV (2)'!$C$2:$C$2001,0),MATCH('Data đx fcst 21.09.2020 (2)'!P$1,'FCST SDV (2)'!$D$1:$P$1,0))/'Data đx fcst 21.09.2020 (2)'!$C99,0)</f>
        <v>0</v>
      </c>
      <c r="Q99" s="345">
        <f t="array" ref="Q99">+IFERROR(INDEX('FCST SDV (2)'!$D$2:$P$2001,MATCH('Data đx fcst 21.09.2020 (2)'!$B99,'FCST SDV (2)'!$C$2:$C$2001,0),MATCH('Data đx fcst 21.09.2020 (2)'!Q$1,'FCST SDV (2)'!$D$1:$P$1,0))/'Data đx fcst 21.09.2020 (2)'!$C99,0)</f>
        <v>0</v>
      </c>
      <c r="R99" s="345">
        <f t="array" ref="R99">+IFERROR(INDEX('FCST SDV (2)'!$D$2:$P$2001,MATCH('Data đx fcst 21.09.2020 (2)'!$B99,'FCST SDV (2)'!$C$2:$C$2001,0),MATCH('Data đx fcst 21.09.2020 (2)'!R$1,'FCST SDV (2)'!$D$1:$P$1,0))/'Data đx fcst 21.09.2020 (2)'!$C99,0)</f>
        <v>0</v>
      </c>
      <c r="S99" s="345"/>
      <c r="T99" s="335">
        <f t="shared" si="4"/>
        <v>0</v>
      </c>
    </row>
    <row r="100" spans="1:20" s="356" customFormat="1" ht="29.25" customHeight="1">
      <c r="A100" s="427"/>
      <c r="B100" s="208" t="s">
        <v>9</v>
      </c>
      <c r="C100" s="207">
        <v>2500</v>
      </c>
      <c r="D100" s="430"/>
      <c r="E100" s="430"/>
      <c r="F100" s="430"/>
      <c r="G100" s="340">
        <f>+IFERROR(VLOOKUP(B100,'FCST SDV (2)'!$C$2:$S$2000,17,0),0)</f>
        <v>1400000</v>
      </c>
      <c r="H100" s="384">
        <f t="shared" si="3"/>
        <v>560</v>
      </c>
      <c r="I100" s="342">
        <f t="array" ref="I100">+IFERROR(INDEX('FCST SDV (2)'!$D$2:$P$2001,MATCH('Data đx fcst 21.09.2020 (2)'!$B100,'FCST SDV (2)'!$C$2:$C$2001,0),MATCH('Data đx fcst 21.09.2020 (2)'!I$1,'FCST SDV (2)'!$D$1:$P$1,0))/'Data đx fcst 21.09.2020 (2)'!$C100,0)</f>
        <v>8</v>
      </c>
      <c r="J100" s="342">
        <f t="array" ref="J100">+IFERROR(INDEX('FCST SDV (2)'!$D$2:$P$2001,MATCH('Data đx fcst 21.09.2020 (2)'!$B100,'FCST SDV (2)'!$C$2:$C$2001,0),MATCH('Data đx fcst 21.09.2020 (2)'!J$1,'FCST SDV (2)'!$D$1:$P$1,0))/'Data đx fcst 21.09.2020 (2)'!$C100,0)</f>
        <v>8</v>
      </c>
      <c r="K100" s="342">
        <f t="array" ref="K100">+IFERROR(INDEX('FCST SDV (2)'!$D$2:$P$2001,MATCH('Data đx fcst 21.09.2020 (2)'!$B100,'FCST SDV (2)'!$C$2:$C$2001,0),MATCH('Data đx fcst 21.09.2020 (2)'!K$1,'FCST SDV (2)'!$D$1:$P$1,0))/'Data đx fcst 21.09.2020 (2)'!$C100,0)</f>
        <v>8</v>
      </c>
      <c r="L100" s="342">
        <f t="array" ref="L100">+IFERROR(INDEX('FCST SDV (2)'!$D$2:$P$2001,MATCH('Data đx fcst 21.09.2020 (2)'!$B100,'FCST SDV (2)'!$C$2:$C$2001,0),MATCH('Data đx fcst 21.09.2020 (2)'!L$1,'FCST SDV (2)'!$D$1:$P$1,0))/'Data đx fcst 21.09.2020 (2)'!$C100,0)</f>
        <v>8</v>
      </c>
      <c r="M100" s="342">
        <f t="array" ref="M100">+IFERROR(INDEX('FCST SDV (2)'!$D$2:$P$2001,MATCH('Data đx fcst 21.09.2020 (2)'!$B100,'FCST SDV (2)'!$C$2:$C$2001,0),MATCH('Data đx fcst 21.09.2020 (2)'!M$1,'FCST SDV (2)'!$D$1:$P$1,0))/'Data đx fcst 21.09.2020 (2)'!$C100,0)</f>
        <v>8</v>
      </c>
      <c r="N100" s="342">
        <f t="array" ref="N100">+IFERROR(INDEX('FCST SDV (2)'!$D$2:$P$2001,MATCH('Data đx fcst 21.09.2020 (2)'!$B100,'FCST SDV (2)'!$C$2:$C$2001,0),MATCH('Data đx fcst 21.09.2020 (2)'!N$1,'FCST SDV (2)'!$D$1:$P$1,0))/'Data đx fcst 21.09.2020 (2)'!$C100,0)</f>
        <v>8</v>
      </c>
      <c r="O100" s="342">
        <f t="array" ref="O100">+IFERROR(INDEX('FCST SDV (2)'!$D$2:$P$2001,MATCH('Data đx fcst 21.09.2020 (2)'!$B100,'FCST SDV (2)'!$C$2:$C$2001,0),MATCH('Data đx fcst 21.09.2020 (2)'!O$1,'FCST SDV (2)'!$D$1:$P$1,0))/'Data đx fcst 21.09.2020 (2)'!$C100,0)</f>
        <v>8</v>
      </c>
      <c r="P100" s="342">
        <f t="array" ref="P100">+IFERROR(INDEX('FCST SDV (2)'!$D$2:$P$2001,MATCH('Data đx fcst 21.09.2020 (2)'!$B100,'FCST SDV (2)'!$C$2:$C$2001,0),MATCH('Data đx fcst 21.09.2020 (2)'!P$1,'FCST SDV (2)'!$D$1:$P$1,0))/'Data đx fcst 21.09.2020 (2)'!$C100,0)</f>
        <v>56</v>
      </c>
      <c r="Q100" s="342">
        <f t="array" ref="Q100">+IFERROR(INDEX('FCST SDV (2)'!$D$2:$P$2001,MATCH('Data đx fcst 21.09.2020 (2)'!$B100,'FCST SDV (2)'!$C$2:$C$2001,0),MATCH('Data đx fcst 21.09.2020 (2)'!Q$1,'FCST SDV (2)'!$D$1:$P$1,0))/'Data đx fcst 21.09.2020 (2)'!$C100,0)</f>
        <v>56</v>
      </c>
      <c r="R100" s="342">
        <f t="array" ref="R100">+IFERROR(INDEX('FCST SDV (2)'!$D$2:$P$2001,MATCH('Data đx fcst 21.09.2020 (2)'!$B100,'FCST SDV (2)'!$C$2:$C$2001,0),MATCH('Data đx fcst 21.09.2020 (2)'!R$1,'FCST SDV (2)'!$D$1:$P$1,0))/'Data đx fcst 21.09.2020 (2)'!$C100,0)</f>
        <v>56</v>
      </c>
      <c r="S100" s="342">
        <f t="array" ref="S100">+IFERROR(INDEX('FCST SDV (2)'!$D$2:$P$2001,MATCH('Data đx fcst 21.09.2020 (2)'!$B100,'FCST SDV (2)'!$C$2:$C$2001,0),MATCH('Data đx fcst 21.09.2020 (2)'!S$1,'FCST SDV (2)'!$D$1:$P$1,0))/'Data đx fcst 21.09.2020 (2)'!$C100,0)</f>
        <v>56</v>
      </c>
      <c r="T100" s="335">
        <f t="shared" si="4"/>
        <v>280</v>
      </c>
    </row>
    <row r="101" spans="1:20" s="356" customFormat="1" ht="29.25" customHeight="1">
      <c r="A101" s="427"/>
      <c r="B101" s="208" t="s">
        <v>10</v>
      </c>
      <c r="C101" s="207">
        <v>2500</v>
      </c>
      <c r="D101" s="430"/>
      <c r="E101" s="430"/>
      <c r="F101" s="430"/>
      <c r="G101" s="340">
        <f>+IFERROR(VLOOKUP(B101,'FCST SDV (2)'!$C$2:$S$2000,17,0),0)</f>
        <v>700060</v>
      </c>
      <c r="H101" s="384">
        <f t="shared" si="3"/>
        <v>280.024</v>
      </c>
      <c r="I101" s="342">
        <f t="array" ref="I101">+IFERROR(INDEX('FCST SDV (2)'!$D$2:$P$2001,MATCH('Data đx fcst 21.09.2020 (2)'!$B101,'FCST SDV (2)'!$C$2:$C$2001,0),MATCH('Data đx fcst 21.09.2020 (2)'!I$1,'FCST SDV (2)'!$D$1:$P$1,0))/'Data đx fcst 21.09.2020 (2)'!$C101,0)</f>
        <v>4</v>
      </c>
      <c r="J101" s="342">
        <f t="array" ref="J101">+IFERROR(INDEX('FCST SDV (2)'!$D$2:$P$2001,MATCH('Data đx fcst 21.09.2020 (2)'!$B101,'FCST SDV (2)'!$C$2:$C$2001,0),MATCH('Data đx fcst 21.09.2020 (2)'!J$1,'FCST SDV (2)'!$D$1:$P$1,0))/'Data đx fcst 21.09.2020 (2)'!$C101,0)</f>
        <v>4</v>
      </c>
      <c r="K101" s="342">
        <f t="array" ref="K101">+IFERROR(INDEX('FCST SDV (2)'!$D$2:$P$2001,MATCH('Data đx fcst 21.09.2020 (2)'!$B101,'FCST SDV (2)'!$C$2:$C$2001,0),MATCH('Data đx fcst 21.09.2020 (2)'!K$1,'FCST SDV (2)'!$D$1:$P$1,0))/'Data đx fcst 21.09.2020 (2)'!$C101,0)</f>
        <v>4</v>
      </c>
      <c r="L101" s="342">
        <f t="array" ref="L101">+IFERROR(INDEX('FCST SDV (2)'!$D$2:$P$2001,MATCH('Data đx fcst 21.09.2020 (2)'!$B101,'FCST SDV (2)'!$C$2:$C$2001,0),MATCH('Data đx fcst 21.09.2020 (2)'!L$1,'FCST SDV (2)'!$D$1:$P$1,0))/'Data đx fcst 21.09.2020 (2)'!$C101,0)</f>
        <v>4</v>
      </c>
      <c r="M101" s="342">
        <f t="array" ref="M101">+IFERROR(INDEX('FCST SDV (2)'!$D$2:$P$2001,MATCH('Data đx fcst 21.09.2020 (2)'!$B101,'FCST SDV (2)'!$C$2:$C$2001,0),MATCH('Data đx fcst 21.09.2020 (2)'!M$1,'FCST SDV (2)'!$D$1:$P$1,0))/'Data đx fcst 21.09.2020 (2)'!$C101,0)</f>
        <v>4</v>
      </c>
      <c r="N101" s="342">
        <f t="array" ref="N101">+IFERROR(INDEX('FCST SDV (2)'!$D$2:$P$2001,MATCH('Data đx fcst 21.09.2020 (2)'!$B101,'FCST SDV (2)'!$C$2:$C$2001,0),MATCH('Data đx fcst 21.09.2020 (2)'!N$1,'FCST SDV (2)'!$D$1:$P$1,0))/'Data đx fcst 21.09.2020 (2)'!$C101,0)</f>
        <v>4</v>
      </c>
      <c r="O101" s="342">
        <f t="array" ref="O101">+IFERROR(INDEX('FCST SDV (2)'!$D$2:$P$2001,MATCH('Data đx fcst 21.09.2020 (2)'!$B101,'FCST SDV (2)'!$C$2:$C$2001,0),MATCH('Data đx fcst 21.09.2020 (2)'!O$1,'FCST SDV (2)'!$D$1:$P$1,0))/'Data đx fcst 21.09.2020 (2)'!$C101,0)</f>
        <v>4</v>
      </c>
      <c r="P101" s="342">
        <f t="array" ref="P101">+IFERROR(INDEX('FCST SDV (2)'!$D$2:$P$2001,MATCH('Data đx fcst 21.09.2020 (2)'!$B101,'FCST SDV (2)'!$C$2:$C$2001,0),MATCH('Data đx fcst 21.09.2020 (2)'!P$1,'FCST SDV (2)'!$D$1:$P$1,0))/'Data đx fcst 21.09.2020 (2)'!$C101,0)</f>
        <v>28</v>
      </c>
      <c r="Q101" s="342">
        <f t="array" ref="Q101">+IFERROR(INDEX('FCST SDV (2)'!$D$2:$P$2001,MATCH('Data đx fcst 21.09.2020 (2)'!$B101,'FCST SDV (2)'!$C$2:$C$2001,0),MATCH('Data đx fcst 21.09.2020 (2)'!Q$1,'FCST SDV (2)'!$D$1:$P$1,0))/'Data đx fcst 21.09.2020 (2)'!$C101,0)</f>
        <v>28.004000000000001</v>
      </c>
      <c r="R101" s="342">
        <f t="array" ref="R101">+IFERROR(INDEX('FCST SDV (2)'!$D$2:$P$2001,MATCH('Data đx fcst 21.09.2020 (2)'!$B101,'FCST SDV (2)'!$C$2:$C$2001,0),MATCH('Data đx fcst 21.09.2020 (2)'!R$1,'FCST SDV (2)'!$D$1:$P$1,0))/'Data đx fcst 21.09.2020 (2)'!$C101,0)</f>
        <v>28.004000000000001</v>
      </c>
      <c r="S101" s="342">
        <f t="array" ref="S101">+IFERROR(INDEX('FCST SDV (2)'!$D$2:$P$2001,MATCH('Data đx fcst 21.09.2020 (2)'!$B101,'FCST SDV (2)'!$C$2:$C$2001,0),MATCH('Data đx fcst 21.09.2020 (2)'!S$1,'FCST SDV (2)'!$D$1:$P$1,0))/'Data đx fcst 21.09.2020 (2)'!$C101,0)</f>
        <v>28.004000000000001</v>
      </c>
      <c r="T101" s="335">
        <f t="shared" si="4"/>
        <v>140.012</v>
      </c>
    </row>
    <row r="102" spans="1:20" s="356" customFormat="1" ht="29.25" customHeight="1">
      <c r="A102" s="427"/>
      <c r="B102" s="208" t="s">
        <v>11</v>
      </c>
      <c r="C102" s="207">
        <v>1000</v>
      </c>
      <c r="D102" s="430"/>
      <c r="E102" s="430"/>
      <c r="F102" s="430"/>
      <c r="G102" s="340">
        <f>+IFERROR(VLOOKUP(B102,'FCST SDV (2)'!$C$2:$S$2000,17,0),0)</f>
        <v>3850000</v>
      </c>
      <c r="H102" s="384">
        <f t="shared" si="3"/>
        <v>3850</v>
      </c>
      <c r="I102" s="342">
        <f t="array" ref="I102">+IFERROR(INDEX('FCST SDV (2)'!$D$2:$P$2001,MATCH('Data đx fcst 21.09.2020 (2)'!$B102,'FCST SDV (2)'!$C$2:$C$2001,0),MATCH('Data đx fcst 21.09.2020 (2)'!I$1,'FCST SDV (2)'!$D$1:$P$1,0))/'Data đx fcst 21.09.2020 (2)'!$C102,0)</f>
        <v>66.5</v>
      </c>
      <c r="J102" s="342">
        <f t="array" ref="J102">+IFERROR(INDEX('FCST SDV (2)'!$D$2:$P$2001,MATCH('Data đx fcst 21.09.2020 (2)'!$B102,'FCST SDV (2)'!$C$2:$C$2001,0),MATCH('Data đx fcst 21.09.2020 (2)'!J$1,'FCST SDV (2)'!$D$1:$P$1,0))/'Data đx fcst 21.09.2020 (2)'!$C102,0)</f>
        <v>66.5</v>
      </c>
      <c r="K102" s="342">
        <f t="array" ref="K102">+IFERROR(INDEX('FCST SDV (2)'!$D$2:$P$2001,MATCH('Data đx fcst 21.09.2020 (2)'!$B102,'FCST SDV (2)'!$C$2:$C$2001,0),MATCH('Data đx fcst 21.09.2020 (2)'!K$1,'FCST SDV (2)'!$D$1:$P$1,0))/'Data đx fcst 21.09.2020 (2)'!$C102,0)</f>
        <v>66.5</v>
      </c>
      <c r="L102" s="342">
        <f t="array" ref="L102">+IFERROR(INDEX('FCST SDV (2)'!$D$2:$P$2001,MATCH('Data đx fcst 21.09.2020 (2)'!$B102,'FCST SDV (2)'!$C$2:$C$2001,0),MATCH('Data đx fcst 21.09.2020 (2)'!L$1,'FCST SDV (2)'!$D$1:$P$1,0))/'Data đx fcst 21.09.2020 (2)'!$C102,0)</f>
        <v>66.5</v>
      </c>
      <c r="M102" s="342">
        <f t="array" ref="M102">+IFERROR(INDEX('FCST SDV (2)'!$D$2:$P$2001,MATCH('Data đx fcst 21.09.2020 (2)'!$B102,'FCST SDV (2)'!$C$2:$C$2001,0),MATCH('Data đx fcst 21.09.2020 (2)'!M$1,'FCST SDV (2)'!$D$1:$P$1,0))/'Data đx fcst 21.09.2020 (2)'!$C102,0)</f>
        <v>56</v>
      </c>
      <c r="N102" s="342">
        <f t="array" ref="N102">+IFERROR(INDEX('FCST SDV (2)'!$D$2:$P$2001,MATCH('Data đx fcst 21.09.2020 (2)'!$B102,'FCST SDV (2)'!$C$2:$C$2001,0),MATCH('Data đx fcst 21.09.2020 (2)'!N$1,'FCST SDV (2)'!$D$1:$P$1,0))/'Data đx fcst 21.09.2020 (2)'!$C102,0)</f>
        <v>56</v>
      </c>
      <c r="O102" s="342">
        <f t="array" ref="O102">+IFERROR(INDEX('FCST SDV (2)'!$D$2:$P$2001,MATCH('Data đx fcst 21.09.2020 (2)'!$B102,'FCST SDV (2)'!$C$2:$C$2001,0),MATCH('Data đx fcst 21.09.2020 (2)'!O$1,'FCST SDV (2)'!$D$1:$P$1,0))/'Data đx fcst 21.09.2020 (2)'!$C102,0)</f>
        <v>70</v>
      </c>
      <c r="P102" s="342">
        <f t="array" ref="P102">+IFERROR(INDEX('FCST SDV (2)'!$D$2:$P$2001,MATCH('Data đx fcst 21.09.2020 (2)'!$B102,'FCST SDV (2)'!$C$2:$C$2001,0),MATCH('Data đx fcst 21.09.2020 (2)'!P$1,'FCST SDV (2)'!$D$1:$P$1,0))/'Data đx fcst 21.09.2020 (2)'!$C102,0)</f>
        <v>448</v>
      </c>
      <c r="Q102" s="342">
        <f t="array" ref="Q102">+IFERROR(INDEX('FCST SDV (2)'!$D$2:$P$2001,MATCH('Data đx fcst 21.09.2020 (2)'!$B102,'FCST SDV (2)'!$C$2:$C$2001,0),MATCH('Data đx fcst 21.09.2020 (2)'!Q$1,'FCST SDV (2)'!$D$1:$P$1,0))/'Data đx fcst 21.09.2020 (2)'!$C102,0)</f>
        <v>343</v>
      </c>
      <c r="R102" s="342">
        <f t="array" ref="R102">+IFERROR(INDEX('FCST SDV (2)'!$D$2:$P$2001,MATCH('Data đx fcst 21.09.2020 (2)'!$B102,'FCST SDV (2)'!$C$2:$C$2001,0),MATCH('Data đx fcst 21.09.2020 (2)'!R$1,'FCST SDV (2)'!$D$1:$P$1,0))/'Data đx fcst 21.09.2020 (2)'!$C102,0)</f>
        <v>343</v>
      </c>
      <c r="S102" s="342">
        <f t="array" ref="S102">+IFERROR(INDEX('FCST SDV (2)'!$D$2:$P$2001,MATCH('Data đx fcst 21.09.2020 (2)'!$B102,'FCST SDV (2)'!$C$2:$C$2001,0),MATCH('Data đx fcst 21.09.2020 (2)'!S$1,'FCST SDV (2)'!$D$1:$P$1,0))/'Data đx fcst 21.09.2020 (2)'!$C102,0)</f>
        <v>343</v>
      </c>
      <c r="T102" s="335">
        <f t="shared" si="4"/>
        <v>1925</v>
      </c>
    </row>
    <row r="103" spans="1:20" s="356" customFormat="1" ht="29.25" customHeight="1">
      <c r="A103" s="427"/>
      <c r="B103" s="208" t="s">
        <v>12</v>
      </c>
      <c r="C103" s="207">
        <v>1000</v>
      </c>
      <c r="D103" s="430"/>
      <c r="E103" s="430"/>
      <c r="F103" s="430"/>
      <c r="G103" s="340">
        <f>+IFERROR(VLOOKUP(B103,'FCST SDV (2)'!$C$2:$S$2000,17,0),0)</f>
        <v>700000</v>
      </c>
      <c r="H103" s="384">
        <f t="shared" si="3"/>
        <v>700</v>
      </c>
      <c r="I103" s="342">
        <f t="array" ref="I103">+IFERROR(INDEX('FCST SDV (2)'!$D$2:$P$2001,MATCH('Data đx fcst 21.09.2020 (2)'!$B103,'FCST SDV (2)'!$C$2:$C$2001,0),MATCH('Data đx fcst 21.09.2020 (2)'!I$1,'FCST SDV (2)'!$D$1:$P$1,0))/'Data đx fcst 21.09.2020 (2)'!$C103,0)</f>
        <v>10</v>
      </c>
      <c r="J103" s="342">
        <f t="array" ref="J103">+IFERROR(INDEX('FCST SDV (2)'!$D$2:$P$2001,MATCH('Data đx fcst 21.09.2020 (2)'!$B103,'FCST SDV (2)'!$C$2:$C$2001,0),MATCH('Data đx fcst 21.09.2020 (2)'!J$1,'FCST SDV (2)'!$D$1:$P$1,0))/'Data đx fcst 21.09.2020 (2)'!$C103,0)</f>
        <v>10</v>
      </c>
      <c r="K103" s="342">
        <f t="array" ref="K103">+IFERROR(INDEX('FCST SDV (2)'!$D$2:$P$2001,MATCH('Data đx fcst 21.09.2020 (2)'!$B103,'FCST SDV (2)'!$C$2:$C$2001,0),MATCH('Data đx fcst 21.09.2020 (2)'!K$1,'FCST SDV (2)'!$D$1:$P$1,0))/'Data đx fcst 21.09.2020 (2)'!$C103,0)</f>
        <v>10</v>
      </c>
      <c r="L103" s="342">
        <f t="array" ref="L103">+IFERROR(INDEX('FCST SDV (2)'!$D$2:$P$2001,MATCH('Data đx fcst 21.09.2020 (2)'!$B103,'FCST SDV (2)'!$C$2:$C$2001,0),MATCH('Data đx fcst 21.09.2020 (2)'!L$1,'FCST SDV (2)'!$D$1:$P$1,0))/'Data đx fcst 21.09.2020 (2)'!$C103,0)</f>
        <v>10</v>
      </c>
      <c r="M103" s="342">
        <f t="array" ref="M103">+IFERROR(INDEX('FCST SDV (2)'!$D$2:$P$2001,MATCH('Data đx fcst 21.09.2020 (2)'!$B103,'FCST SDV (2)'!$C$2:$C$2001,0),MATCH('Data đx fcst 21.09.2020 (2)'!M$1,'FCST SDV (2)'!$D$1:$P$1,0))/'Data đx fcst 21.09.2020 (2)'!$C103,0)</f>
        <v>10</v>
      </c>
      <c r="N103" s="342">
        <f t="array" ref="N103">+IFERROR(INDEX('FCST SDV (2)'!$D$2:$P$2001,MATCH('Data đx fcst 21.09.2020 (2)'!$B103,'FCST SDV (2)'!$C$2:$C$2001,0),MATCH('Data đx fcst 21.09.2020 (2)'!N$1,'FCST SDV (2)'!$D$1:$P$1,0))/'Data đx fcst 21.09.2020 (2)'!$C103,0)</f>
        <v>10</v>
      </c>
      <c r="O103" s="342">
        <f t="array" ref="O103">+IFERROR(INDEX('FCST SDV (2)'!$D$2:$P$2001,MATCH('Data đx fcst 21.09.2020 (2)'!$B103,'FCST SDV (2)'!$C$2:$C$2001,0),MATCH('Data đx fcst 21.09.2020 (2)'!O$1,'FCST SDV (2)'!$D$1:$P$1,0))/'Data đx fcst 21.09.2020 (2)'!$C103,0)</f>
        <v>10</v>
      </c>
      <c r="P103" s="342">
        <f t="array" ref="P103">+IFERROR(INDEX('FCST SDV (2)'!$D$2:$P$2001,MATCH('Data đx fcst 21.09.2020 (2)'!$B103,'FCST SDV (2)'!$C$2:$C$2001,0),MATCH('Data đx fcst 21.09.2020 (2)'!P$1,'FCST SDV (2)'!$D$1:$P$1,0))/'Data đx fcst 21.09.2020 (2)'!$C103,0)</f>
        <v>70</v>
      </c>
      <c r="Q103" s="342">
        <f t="array" ref="Q103">+IFERROR(INDEX('FCST SDV (2)'!$D$2:$P$2001,MATCH('Data đx fcst 21.09.2020 (2)'!$B103,'FCST SDV (2)'!$C$2:$C$2001,0),MATCH('Data đx fcst 21.09.2020 (2)'!Q$1,'FCST SDV (2)'!$D$1:$P$1,0))/'Data đx fcst 21.09.2020 (2)'!$C103,0)</f>
        <v>70</v>
      </c>
      <c r="R103" s="342">
        <f t="array" ref="R103">+IFERROR(INDEX('FCST SDV (2)'!$D$2:$P$2001,MATCH('Data đx fcst 21.09.2020 (2)'!$B103,'FCST SDV (2)'!$C$2:$C$2001,0),MATCH('Data đx fcst 21.09.2020 (2)'!R$1,'FCST SDV (2)'!$D$1:$P$1,0))/'Data đx fcst 21.09.2020 (2)'!$C103,0)</f>
        <v>70</v>
      </c>
      <c r="S103" s="342">
        <f t="array" ref="S103">+IFERROR(INDEX('FCST SDV (2)'!$D$2:$P$2001,MATCH('Data đx fcst 21.09.2020 (2)'!$B103,'FCST SDV (2)'!$C$2:$C$2001,0),MATCH('Data đx fcst 21.09.2020 (2)'!S$1,'FCST SDV (2)'!$D$1:$P$1,0))/'Data đx fcst 21.09.2020 (2)'!$C103,0)</f>
        <v>70</v>
      </c>
      <c r="T103" s="335">
        <f t="shared" si="4"/>
        <v>350</v>
      </c>
    </row>
    <row r="104" spans="1:20" s="356" customFormat="1" ht="29.25" customHeight="1">
      <c r="A104" s="427"/>
      <c r="B104" s="208" t="s">
        <v>13</v>
      </c>
      <c r="C104" s="207">
        <v>1000</v>
      </c>
      <c r="D104" s="430"/>
      <c r="E104" s="430"/>
      <c r="F104" s="430"/>
      <c r="G104" s="340">
        <f>+IFERROR(VLOOKUP(B104,'FCST SDV (2)'!$C$2:$S$2000,17,0),0)</f>
        <v>50000</v>
      </c>
      <c r="H104" s="384">
        <f t="shared" si="3"/>
        <v>50</v>
      </c>
      <c r="I104" s="342">
        <f t="array" ref="I104">+IFERROR(INDEX('FCST SDV (2)'!$D$2:$P$2001,MATCH('Data đx fcst 21.09.2020 (2)'!$B104,'FCST SDV (2)'!$C$2:$C$2001,0),MATCH('Data đx fcst 21.09.2020 (2)'!I$1,'FCST SDV (2)'!$D$1:$P$1,0))/'Data đx fcst 21.09.2020 (2)'!$C104,0)</f>
        <v>10</v>
      </c>
      <c r="J104" s="342">
        <f t="array" ref="J104">+IFERROR(INDEX('FCST SDV (2)'!$D$2:$P$2001,MATCH('Data đx fcst 21.09.2020 (2)'!$B104,'FCST SDV (2)'!$C$2:$C$2001,0),MATCH('Data đx fcst 21.09.2020 (2)'!J$1,'FCST SDV (2)'!$D$1:$P$1,0))/'Data đx fcst 21.09.2020 (2)'!$C104,0)</f>
        <v>7</v>
      </c>
      <c r="K104" s="342">
        <f t="array" ref="K104">+IFERROR(INDEX('FCST SDV (2)'!$D$2:$P$2001,MATCH('Data đx fcst 21.09.2020 (2)'!$B104,'FCST SDV (2)'!$C$2:$C$2001,0),MATCH('Data đx fcst 21.09.2020 (2)'!K$1,'FCST SDV (2)'!$D$1:$P$1,0))/'Data đx fcst 21.09.2020 (2)'!$C104,0)</f>
        <v>0</v>
      </c>
      <c r="L104" s="342">
        <f t="array" ref="L104">+IFERROR(INDEX('FCST SDV (2)'!$D$2:$P$2001,MATCH('Data đx fcst 21.09.2020 (2)'!$B104,'FCST SDV (2)'!$C$2:$C$2001,0),MATCH('Data đx fcst 21.09.2020 (2)'!L$1,'FCST SDV (2)'!$D$1:$P$1,0))/'Data đx fcst 21.09.2020 (2)'!$C104,0)</f>
        <v>0</v>
      </c>
      <c r="M104" s="342">
        <f t="array" ref="M104">+IFERROR(INDEX('FCST SDV (2)'!$D$2:$P$2001,MATCH('Data đx fcst 21.09.2020 (2)'!$B104,'FCST SDV (2)'!$C$2:$C$2001,0),MATCH('Data đx fcst 21.09.2020 (2)'!M$1,'FCST SDV (2)'!$D$1:$P$1,0))/'Data đx fcst 21.09.2020 (2)'!$C104,0)</f>
        <v>0</v>
      </c>
      <c r="N104" s="342">
        <f t="array" ref="N104">+IFERROR(INDEX('FCST SDV (2)'!$D$2:$P$2001,MATCH('Data đx fcst 21.09.2020 (2)'!$B104,'FCST SDV (2)'!$C$2:$C$2001,0),MATCH('Data đx fcst 21.09.2020 (2)'!N$1,'FCST SDV (2)'!$D$1:$P$1,0))/'Data đx fcst 21.09.2020 (2)'!$C104,0)</f>
        <v>0</v>
      </c>
      <c r="O104" s="342">
        <f t="array" ref="O104">+IFERROR(INDEX('FCST SDV (2)'!$D$2:$P$2001,MATCH('Data đx fcst 21.09.2020 (2)'!$B104,'FCST SDV (2)'!$C$2:$C$2001,0),MATCH('Data đx fcst 21.09.2020 (2)'!O$1,'FCST SDV (2)'!$D$1:$P$1,0))/'Data đx fcst 21.09.2020 (2)'!$C104,0)</f>
        <v>0</v>
      </c>
      <c r="P104" s="342">
        <f t="array" ref="P104">+IFERROR(INDEX('FCST SDV (2)'!$D$2:$P$2001,MATCH('Data đx fcst 21.09.2020 (2)'!$B104,'FCST SDV (2)'!$C$2:$C$2001,0),MATCH('Data đx fcst 21.09.2020 (2)'!P$1,'FCST SDV (2)'!$D$1:$P$1,0))/'Data đx fcst 21.09.2020 (2)'!$C104,0)</f>
        <v>8</v>
      </c>
      <c r="Q104" s="342">
        <f t="array" ref="Q104">+IFERROR(INDEX('FCST SDV (2)'!$D$2:$P$2001,MATCH('Data đx fcst 21.09.2020 (2)'!$B104,'FCST SDV (2)'!$C$2:$C$2001,0),MATCH('Data đx fcst 21.09.2020 (2)'!Q$1,'FCST SDV (2)'!$D$1:$P$1,0))/'Data đx fcst 21.09.2020 (2)'!$C104,0)</f>
        <v>0</v>
      </c>
      <c r="R104" s="342">
        <f t="array" ref="R104">+IFERROR(INDEX('FCST SDV (2)'!$D$2:$P$2001,MATCH('Data đx fcst 21.09.2020 (2)'!$B104,'FCST SDV (2)'!$C$2:$C$2001,0),MATCH('Data đx fcst 21.09.2020 (2)'!R$1,'FCST SDV (2)'!$D$1:$P$1,0))/'Data đx fcst 21.09.2020 (2)'!$C104,0)</f>
        <v>0</v>
      </c>
      <c r="S104" s="342">
        <f t="array" ref="S104">+IFERROR(INDEX('FCST SDV (2)'!$D$2:$P$2001,MATCH('Data đx fcst 21.09.2020 (2)'!$B104,'FCST SDV (2)'!$C$2:$C$2001,0),MATCH('Data đx fcst 21.09.2020 (2)'!S$1,'FCST SDV (2)'!$D$1:$P$1,0))/'Data đx fcst 21.09.2020 (2)'!$C104,0)</f>
        <v>0</v>
      </c>
      <c r="T104" s="335">
        <f t="shared" si="4"/>
        <v>25</v>
      </c>
    </row>
    <row r="105" spans="1:20" s="356" customFormat="1" ht="29.25" customHeight="1">
      <c r="A105" s="427"/>
      <c r="B105" s="207" t="s">
        <v>14</v>
      </c>
      <c r="C105" s="207">
        <v>100</v>
      </c>
      <c r="D105" s="430"/>
      <c r="E105" s="430"/>
      <c r="F105" s="430"/>
      <c r="G105" s="340">
        <f>+IFERROR(VLOOKUP(B105,'FCST SDV (2)'!$C$2:$S$2000,17,0),0)</f>
        <v>0</v>
      </c>
      <c r="H105" s="341">
        <f t="shared" si="3"/>
        <v>0</v>
      </c>
      <c r="I105" s="345">
        <f t="array" ref="I105">+IFERROR(INDEX('FCST SDV (2)'!$D$2:$P$2001,MATCH('Data đx fcst 21.09.2020 (2)'!$B105,'FCST SDV (2)'!$C$2:$C$2001,0),MATCH('Data đx fcst 21.09.2020 (2)'!I$1,'FCST SDV (2)'!$D$1:$P$1,0))/'Data đx fcst 21.09.2020 (2)'!$C105,0)</f>
        <v>0</v>
      </c>
      <c r="J105" s="345">
        <f t="array" ref="J105">+IFERROR(INDEX('FCST SDV (2)'!$D$2:$P$2001,MATCH('Data đx fcst 21.09.2020 (2)'!$B105,'FCST SDV (2)'!$C$2:$C$2001,0),MATCH('Data đx fcst 21.09.2020 (2)'!J$1,'FCST SDV (2)'!$D$1:$P$1,0))/'Data đx fcst 21.09.2020 (2)'!$C105,0)</f>
        <v>0</v>
      </c>
      <c r="K105" s="345">
        <f t="array" ref="K105">+IFERROR(INDEX('FCST SDV (2)'!$D$2:$P$2001,MATCH('Data đx fcst 21.09.2020 (2)'!$B105,'FCST SDV (2)'!$C$2:$C$2001,0),MATCH('Data đx fcst 21.09.2020 (2)'!K$1,'FCST SDV (2)'!$D$1:$P$1,0))/'Data đx fcst 21.09.2020 (2)'!$C105,0)</f>
        <v>0</v>
      </c>
      <c r="L105" s="345">
        <f t="array" ref="L105">+IFERROR(INDEX('FCST SDV (2)'!$D$2:$P$2001,MATCH('Data đx fcst 21.09.2020 (2)'!$B105,'FCST SDV (2)'!$C$2:$C$2001,0),MATCH('Data đx fcst 21.09.2020 (2)'!L$1,'FCST SDV (2)'!$D$1:$P$1,0))/'Data đx fcst 21.09.2020 (2)'!$C105,0)</f>
        <v>0</v>
      </c>
      <c r="M105" s="345">
        <f t="array" ref="M105">+IFERROR(INDEX('FCST SDV (2)'!$D$2:$P$2001,MATCH('Data đx fcst 21.09.2020 (2)'!$B105,'FCST SDV (2)'!$C$2:$C$2001,0),MATCH('Data đx fcst 21.09.2020 (2)'!M$1,'FCST SDV (2)'!$D$1:$P$1,0))/'Data đx fcst 21.09.2020 (2)'!$C105,0)</f>
        <v>0</v>
      </c>
      <c r="N105" s="345">
        <f t="array" ref="N105">+IFERROR(INDEX('FCST SDV (2)'!$D$2:$P$2001,MATCH('Data đx fcst 21.09.2020 (2)'!$B105,'FCST SDV (2)'!$C$2:$C$2001,0),MATCH('Data đx fcst 21.09.2020 (2)'!N$1,'FCST SDV (2)'!$D$1:$P$1,0))/'Data đx fcst 21.09.2020 (2)'!$C105,0)</f>
        <v>0</v>
      </c>
      <c r="O105" s="345">
        <f t="array" ref="O105">+IFERROR(INDEX('FCST SDV (2)'!$D$2:$P$2001,MATCH('Data đx fcst 21.09.2020 (2)'!$B105,'FCST SDV (2)'!$C$2:$C$2001,0),MATCH('Data đx fcst 21.09.2020 (2)'!O$1,'FCST SDV (2)'!$D$1:$P$1,0))/'Data đx fcst 21.09.2020 (2)'!$C105,0)</f>
        <v>0</v>
      </c>
      <c r="P105" s="345">
        <f t="array" ref="P105">+IFERROR(INDEX('FCST SDV (2)'!$D$2:$P$2001,MATCH('Data đx fcst 21.09.2020 (2)'!$B105,'FCST SDV (2)'!$C$2:$C$2001,0),MATCH('Data đx fcst 21.09.2020 (2)'!P$1,'FCST SDV (2)'!$D$1:$P$1,0))/'Data đx fcst 21.09.2020 (2)'!$C105,0)</f>
        <v>0</v>
      </c>
      <c r="Q105" s="345">
        <f t="array" ref="Q105">+IFERROR(INDEX('FCST SDV (2)'!$D$2:$P$2001,MATCH('Data đx fcst 21.09.2020 (2)'!$B105,'FCST SDV (2)'!$C$2:$C$2001,0),MATCH('Data đx fcst 21.09.2020 (2)'!Q$1,'FCST SDV (2)'!$D$1:$P$1,0))/'Data đx fcst 21.09.2020 (2)'!$C105,0)</f>
        <v>0</v>
      </c>
      <c r="R105" s="345">
        <f t="array" ref="R105">+IFERROR(INDEX('FCST SDV (2)'!$D$2:$P$2001,MATCH('Data đx fcst 21.09.2020 (2)'!$B105,'FCST SDV (2)'!$C$2:$C$2001,0),MATCH('Data đx fcst 21.09.2020 (2)'!R$1,'FCST SDV (2)'!$D$1:$P$1,0))/'Data đx fcst 21.09.2020 (2)'!$C105,0)</f>
        <v>0</v>
      </c>
      <c r="S105" s="345"/>
      <c r="T105" s="335">
        <f t="shared" si="4"/>
        <v>0</v>
      </c>
    </row>
    <row r="106" spans="1:20" s="356" customFormat="1" ht="29.25" customHeight="1">
      <c r="A106" s="427"/>
      <c r="B106" s="208" t="s">
        <v>15</v>
      </c>
      <c r="C106" s="207">
        <v>100</v>
      </c>
      <c r="D106" s="430"/>
      <c r="E106" s="430"/>
      <c r="F106" s="430"/>
      <c r="G106" s="340">
        <f>+IFERROR(VLOOKUP(B106,'FCST SDV (2)'!$C$2:$S$2000,17,0),0)</f>
        <v>594000</v>
      </c>
      <c r="H106" s="384">
        <f t="shared" si="3"/>
        <v>5940</v>
      </c>
      <c r="I106" s="342">
        <f t="array" ref="I106">+IFERROR(INDEX('FCST SDV (2)'!$D$2:$P$2001,MATCH('Data đx fcst 21.09.2020 (2)'!$B106,'FCST SDV (2)'!$C$2:$C$2001,0),MATCH('Data đx fcst 21.09.2020 (2)'!I$1,'FCST SDV (2)'!$D$1:$P$1,0))/'Data đx fcst 21.09.2020 (2)'!$C106,0)</f>
        <v>90</v>
      </c>
      <c r="J106" s="342">
        <f t="array" ref="J106">+IFERROR(INDEX('FCST SDV (2)'!$D$2:$P$2001,MATCH('Data đx fcst 21.09.2020 (2)'!$B106,'FCST SDV (2)'!$C$2:$C$2001,0),MATCH('Data đx fcst 21.09.2020 (2)'!J$1,'FCST SDV (2)'!$D$1:$P$1,0))/'Data đx fcst 21.09.2020 (2)'!$C106,0)</f>
        <v>90</v>
      </c>
      <c r="K106" s="342">
        <f t="array" ref="K106">+IFERROR(INDEX('FCST SDV (2)'!$D$2:$P$2001,MATCH('Data đx fcst 21.09.2020 (2)'!$B106,'FCST SDV (2)'!$C$2:$C$2001,0),MATCH('Data đx fcst 21.09.2020 (2)'!K$1,'FCST SDV (2)'!$D$1:$P$1,0))/'Data đx fcst 21.09.2020 (2)'!$C106,0)</f>
        <v>90</v>
      </c>
      <c r="L106" s="342">
        <f t="array" ref="L106">+IFERROR(INDEX('FCST SDV (2)'!$D$2:$P$2001,MATCH('Data đx fcst 21.09.2020 (2)'!$B106,'FCST SDV (2)'!$C$2:$C$2001,0),MATCH('Data đx fcst 21.09.2020 (2)'!L$1,'FCST SDV (2)'!$D$1:$P$1,0))/'Data đx fcst 21.09.2020 (2)'!$C106,0)</f>
        <v>90</v>
      </c>
      <c r="M106" s="342">
        <f t="array" ref="M106">+IFERROR(INDEX('FCST SDV (2)'!$D$2:$P$2001,MATCH('Data đx fcst 21.09.2020 (2)'!$B106,'FCST SDV (2)'!$C$2:$C$2001,0),MATCH('Data đx fcst 21.09.2020 (2)'!M$1,'FCST SDV (2)'!$D$1:$P$1,0))/'Data đx fcst 21.09.2020 (2)'!$C106,0)</f>
        <v>90</v>
      </c>
      <c r="N106" s="342">
        <f t="array" ref="N106">+IFERROR(INDEX('FCST SDV (2)'!$D$2:$P$2001,MATCH('Data đx fcst 21.09.2020 (2)'!$B106,'FCST SDV (2)'!$C$2:$C$2001,0),MATCH('Data đx fcst 21.09.2020 (2)'!N$1,'FCST SDV (2)'!$D$1:$P$1,0))/'Data đx fcst 21.09.2020 (2)'!$C106,0)</f>
        <v>90</v>
      </c>
      <c r="O106" s="342">
        <f t="array" ref="O106">+IFERROR(INDEX('FCST SDV (2)'!$D$2:$P$2001,MATCH('Data đx fcst 21.09.2020 (2)'!$B106,'FCST SDV (2)'!$C$2:$C$2001,0),MATCH('Data đx fcst 21.09.2020 (2)'!O$1,'FCST SDV (2)'!$D$1:$P$1,0))/'Data đx fcst 21.09.2020 (2)'!$C106,0)</f>
        <v>90</v>
      </c>
      <c r="P106" s="342">
        <f t="array" ref="P106">+IFERROR(INDEX('FCST SDV (2)'!$D$2:$P$2001,MATCH('Data đx fcst 21.09.2020 (2)'!$B106,'FCST SDV (2)'!$C$2:$C$2001,0),MATCH('Data đx fcst 21.09.2020 (2)'!P$1,'FCST SDV (2)'!$D$1:$P$1,0))/'Data đx fcst 21.09.2020 (2)'!$C106,0)</f>
        <v>630</v>
      </c>
      <c r="Q106" s="342">
        <f t="array" ref="Q106">+IFERROR(INDEX('FCST SDV (2)'!$D$2:$P$2001,MATCH('Data đx fcst 21.09.2020 (2)'!$B106,'FCST SDV (2)'!$C$2:$C$2001,0),MATCH('Data đx fcst 21.09.2020 (2)'!Q$1,'FCST SDV (2)'!$D$1:$P$1,0))/'Data đx fcst 21.09.2020 (2)'!$C106,0)</f>
        <v>630</v>
      </c>
      <c r="R106" s="342">
        <f t="array" ref="R106">+IFERROR(INDEX('FCST SDV (2)'!$D$2:$P$2001,MATCH('Data đx fcst 21.09.2020 (2)'!$B106,'FCST SDV (2)'!$C$2:$C$2001,0),MATCH('Data đx fcst 21.09.2020 (2)'!R$1,'FCST SDV (2)'!$D$1:$P$1,0))/'Data đx fcst 21.09.2020 (2)'!$C106,0)</f>
        <v>540</v>
      </c>
      <c r="S106" s="342">
        <f t="array" ref="S106">+IFERROR(INDEX('FCST SDV (2)'!$D$2:$P$2001,MATCH('Data đx fcst 21.09.2020 (2)'!$B106,'FCST SDV (2)'!$C$2:$C$2001,0),MATCH('Data đx fcst 21.09.2020 (2)'!S$1,'FCST SDV (2)'!$D$1:$P$1,0))/'Data đx fcst 21.09.2020 (2)'!$C106,0)</f>
        <v>540</v>
      </c>
      <c r="T106" s="335">
        <f t="shared" si="4"/>
        <v>2970</v>
      </c>
    </row>
    <row r="107" spans="1:20" s="356" customFormat="1" ht="29.25" customHeight="1">
      <c r="A107" s="427"/>
      <c r="B107" s="207" t="s">
        <v>16</v>
      </c>
      <c r="C107" s="207">
        <v>2500</v>
      </c>
      <c r="D107" s="430"/>
      <c r="E107" s="430"/>
      <c r="F107" s="430"/>
      <c r="G107" s="340">
        <f>+IFERROR(VLOOKUP(B107,'FCST SDV (2)'!$C$2:$S$2000,17,0),0)</f>
        <v>390000</v>
      </c>
      <c r="H107" s="384">
        <f t="shared" si="3"/>
        <v>156</v>
      </c>
      <c r="I107" s="342">
        <f t="array" ref="I107">+IFERROR(INDEX('FCST SDV (2)'!$D$2:$P$2001,MATCH('Data đx fcst 21.09.2020 (2)'!$B107,'FCST SDV (2)'!$C$2:$C$2001,0),MATCH('Data đx fcst 21.09.2020 (2)'!I$1,'FCST SDV (2)'!$D$1:$P$1,0))/'Data đx fcst 21.09.2020 (2)'!$C107,0)</f>
        <v>0</v>
      </c>
      <c r="J107" s="342">
        <f t="array" ref="J107">+IFERROR(INDEX('FCST SDV (2)'!$D$2:$P$2001,MATCH('Data đx fcst 21.09.2020 (2)'!$B107,'FCST SDV (2)'!$C$2:$C$2001,0),MATCH('Data đx fcst 21.09.2020 (2)'!J$1,'FCST SDV (2)'!$D$1:$P$1,0))/'Data đx fcst 21.09.2020 (2)'!$C107,0)</f>
        <v>0</v>
      </c>
      <c r="K107" s="342">
        <f t="array" ref="K107">+IFERROR(INDEX('FCST SDV (2)'!$D$2:$P$2001,MATCH('Data đx fcst 21.09.2020 (2)'!$B107,'FCST SDV (2)'!$C$2:$C$2001,0),MATCH('Data đx fcst 21.09.2020 (2)'!K$1,'FCST SDV (2)'!$D$1:$P$1,0))/'Data đx fcst 21.09.2020 (2)'!$C107,0)</f>
        <v>0</v>
      </c>
      <c r="L107" s="342">
        <f t="array" ref="L107">+IFERROR(INDEX('FCST SDV (2)'!$D$2:$P$2001,MATCH('Data đx fcst 21.09.2020 (2)'!$B107,'FCST SDV (2)'!$C$2:$C$2001,0),MATCH('Data đx fcst 21.09.2020 (2)'!L$1,'FCST SDV (2)'!$D$1:$P$1,0))/'Data đx fcst 21.09.2020 (2)'!$C107,0)</f>
        <v>0</v>
      </c>
      <c r="M107" s="342">
        <f t="array" ref="M107">+IFERROR(INDEX('FCST SDV (2)'!$D$2:$P$2001,MATCH('Data đx fcst 21.09.2020 (2)'!$B107,'FCST SDV (2)'!$C$2:$C$2001,0),MATCH('Data đx fcst 21.09.2020 (2)'!M$1,'FCST SDV (2)'!$D$1:$P$1,0))/'Data đx fcst 21.09.2020 (2)'!$C107,0)</f>
        <v>0</v>
      </c>
      <c r="N107" s="342">
        <f t="array" ref="N107">+IFERROR(INDEX('FCST SDV (2)'!$D$2:$P$2001,MATCH('Data đx fcst 21.09.2020 (2)'!$B107,'FCST SDV (2)'!$C$2:$C$2001,0),MATCH('Data đx fcst 21.09.2020 (2)'!N$1,'FCST SDV (2)'!$D$1:$P$1,0))/'Data đx fcst 21.09.2020 (2)'!$C107,0)</f>
        <v>0</v>
      </c>
      <c r="O107" s="342">
        <f t="array" ref="O107">+IFERROR(INDEX('FCST SDV (2)'!$D$2:$P$2001,MATCH('Data đx fcst 21.09.2020 (2)'!$B107,'FCST SDV (2)'!$C$2:$C$2001,0),MATCH('Data đx fcst 21.09.2020 (2)'!O$1,'FCST SDV (2)'!$D$1:$P$1,0))/'Data đx fcst 21.09.2020 (2)'!$C107,0)</f>
        <v>0</v>
      </c>
      <c r="P107" s="342">
        <f t="array" ref="P107">+IFERROR(INDEX('FCST SDV (2)'!$D$2:$P$2001,MATCH('Data đx fcst 21.09.2020 (2)'!$B107,'FCST SDV (2)'!$C$2:$C$2001,0),MATCH('Data đx fcst 21.09.2020 (2)'!P$1,'FCST SDV (2)'!$D$1:$P$1,0))/'Data đx fcst 21.09.2020 (2)'!$C107,0)</f>
        <v>0</v>
      </c>
      <c r="Q107" s="342">
        <f t="array" ref="Q107">+IFERROR(INDEX('FCST SDV (2)'!$D$2:$P$2001,MATCH('Data đx fcst 21.09.2020 (2)'!$B107,'FCST SDV (2)'!$C$2:$C$2001,0),MATCH('Data đx fcst 21.09.2020 (2)'!Q$1,'FCST SDV (2)'!$D$1:$P$1,0))/'Data đx fcst 21.09.2020 (2)'!$C107,0)</f>
        <v>6</v>
      </c>
      <c r="R107" s="342">
        <f t="array" ref="R107">+IFERROR(INDEX('FCST SDV (2)'!$D$2:$P$2001,MATCH('Data đx fcst 21.09.2020 (2)'!$B107,'FCST SDV (2)'!$C$2:$C$2001,0),MATCH('Data đx fcst 21.09.2020 (2)'!R$1,'FCST SDV (2)'!$D$1:$P$1,0))/'Data đx fcst 21.09.2020 (2)'!$C107,0)</f>
        <v>36</v>
      </c>
      <c r="S107" s="342">
        <f t="array" ref="S107">+IFERROR(INDEX('FCST SDV (2)'!$D$2:$P$2001,MATCH('Data đx fcst 21.09.2020 (2)'!$B107,'FCST SDV (2)'!$C$2:$C$2001,0),MATCH('Data đx fcst 21.09.2020 (2)'!S$1,'FCST SDV (2)'!$D$1:$P$1,0))/'Data đx fcst 21.09.2020 (2)'!$C107,0)</f>
        <v>36</v>
      </c>
      <c r="T107" s="335">
        <f t="shared" si="4"/>
        <v>78</v>
      </c>
    </row>
    <row r="108" spans="1:20" s="356" customFormat="1" ht="29.25" customHeight="1">
      <c r="A108" s="427"/>
      <c r="B108" s="207" t="s">
        <v>17</v>
      </c>
      <c r="C108" s="207">
        <v>2500</v>
      </c>
      <c r="D108" s="430"/>
      <c r="E108" s="430"/>
      <c r="F108" s="430"/>
      <c r="G108" s="340">
        <f>+IFERROR(VLOOKUP(B108,'FCST SDV (2)'!$C$2:$S$2000,17,0),0)</f>
        <v>540000</v>
      </c>
      <c r="H108" s="384">
        <f t="shared" si="3"/>
        <v>216</v>
      </c>
      <c r="I108" s="342">
        <f t="array" ref="I108">+IFERROR(INDEX('FCST SDV (2)'!$D$2:$P$2001,MATCH('Data đx fcst 21.09.2020 (2)'!$B108,'FCST SDV (2)'!$C$2:$C$2001,0),MATCH('Data đx fcst 21.09.2020 (2)'!I$1,'FCST SDV (2)'!$D$1:$P$1,0))/'Data đx fcst 21.09.2020 (2)'!$C108,0)</f>
        <v>3.6</v>
      </c>
      <c r="J108" s="342">
        <f t="array" ref="J108">+IFERROR(INDEX('FCST SDV (2)'!$D$2:$P$2001,MATCH('Data đx fcst 21.09.2020 (2)'!$B108,'FCST SDV (2)'!$C$2:$C$2001,0),MATCH('Data đx fcst 21.09.2020 (2)'!J$1,'FCST SDV (2)'!$D$1:$P$1,0))/'Data đx fcst 21.09.2020 (2)'!$C108,0)</f>
        <v>3.6</v>
      </c>
      <c r="K108" s="342">
        <f t="array" ref="K108">+IFERROR(INDEX('FCST SDV (2)'!$D$2:$P$2001,MATCH('Data đx fcst 21.09.2020 (2)'!$B108,'FCST SDV (2)'!$C$2:$C$2001,0),MATCH('Data đx fcst 21.09.2020 (2)'!K$1,'FCST SDV (2)'!$D$1:$P$1,0))/'Data đx fcst 21.09.2020 (2)'!$C108,0)</f>
        <v>3.6</v>
      </c>
      <c r="L108" s="342">
        <f t="array" ref="L108">+IFERROR(INDEX('FCST SDV (2)'!$D$2:$P$2001,MATCH('Data đx fcst 21.09.2020 (2)'!$B108,'FCST SDV (2)'!$C$2:$C$2001,0),MATCH('Data đx fcst 21.09.2020 (2)'!L$1,'FCST SDV (2)'!$D$1:$P$1,0))/'Data đx fcst 21.09.2020 (2)'!$C108,0)</f>
        <v>3.6</v>
      </c>
      <c r="M108" s="342">
        <f t="array" ref="M108">+IFERROR(INDEX('FCST SDV (2)'!$D$2:$P$2001,MATCH('Data đx fcst 21.09.2020 (2)'!$B108,'FCST SDV (2)'!$C$2:$C$2001,0),MATCH('Data đx fcst 21.09.2020 (2)'!M$1,'FCST SDV (2)'!$D$1:$P$1,0))/'Data đx fcst 21.09.2020 (2)'!$C108,0)</f>
        <v>3.6</v>
      </c>
      <c r="N108" s="342">
        <f t="array" ref="N108">+IFERROR(INDEX('FCST SDV (2)'!$D$2:$P$2001,MATCH('Data đx fcst 21.09.2020 (2)'!$B108,'FCST SDV (2)'!$C$2:$C$2001,0),MATCH('Data đx fcst 21.09.2020 (2)'!N$1,'FCST SDV (2)'!$D$1:$P$1,0))/'Data đx fcst 21.09.2020 (2)'!$C108,0)</f>
        <v>3.6</v>
      </c>
      <c r="O108" s="342">
        <f t="array" ref="O108">+IFERROR(INDEX('FCST SDV (2)'!$D$2:$P$2001,MATCH('Data đx fcst 21.09.2020 (2)'!$B108,'FCST SDV (2)'!$C$2:$C$2001,0),MATCH('Data đx fcst 21.09.2020 (2)'!O$1,'FCST SDV (2)'!$D$1:$P$1,0))/'Data đx fcst 21.09.2020 (2)'!$C108,0)</f>
        <v>3.6</v>
      </c>
      <c r="P108" s="342">
        <f t="array" ref="P108">+IFERROR(INDEX('FCST SDV (2)'!$D$2:$P$2001,MATCH('Data đx fcst 21.09.2020 (2)'!$B108,'FCST SDV (2)'!$C$2:$C$2001,0),MATCH('Data đx fcst 21.09.2020 (2)'!P$1,'FCST SDV (2)'!$D$1:$P$1,0))/'Data đx fcst 21.09.2020 (2)'!$C108,0)</f>
        <v>25.2</v>
      </c>
      <c r="Q108" s="342">
        <f t="array" ref="Q108">+IFERROR(INDEX('FCST SDV (2)'!$D$2:$P$2001,MATCH('Data đx fcst 21.09.2020 (2)'!$B108,'FCST SDV (2)'!$C$2:$C$2001,0),MATCH('Data đx fcst 21.09.2020 (2)'!Q$1,'FCST SDV (2)'!$D$1:$P$1,0))/'Data đx fcst 21.09.2020 (2)'!$C108,0)</f>
        <v>28.8</v>
      </c>
      <c r="R108" s="342">
        <f t="array" ref="R108">+IFERROR(INDEX('FCST SDV (2)'!$D$2:$P$2001,MATCH('Data đx fcst 21.09.2020 (2)'!$B108,'FCST SDV (2)'!$C$2:$C$2001,0),MATCH('Data đx fcst 21.09.2020 (2)'!R$1,'FCST SDV (2)'!$D$1:$P$1,0))/'Data đx fcst 21.09.2020 (2)'!$C108,0)</f>
        <v>14.4</v>
      </c>
      <c r="S108" s="342">
        <f t="array" ref="S108">+IFERROR(INDEX('FCST SDV (2)'!$D$2:$P$2001,MATCH('Data đx fcst 21.09.2020 (2)'!$B108,'FCST SDV (2)'!$C$2:$C$2001,0),MATCH('Data đx fcst 21.09.2020 (2)'!S$1,'FCST SDV (2)'!$D$1:$P$1,0))/'Data đx fcst 21.09.2020 (2)'!$C108,0)</f>
        <v>14.4</v>
      </c>
      <c r="T108" s="335">
        <f t="shared" si="4"/>
        <v>108.00000000000001</v>
      </c>
    </row>
    <row r="109" spans="1:20" s="356" customFormat="1" ht="29.25" customHeight="1">
      <c r="A109" s="427"/>
      <c r="B109" s="207" t="s">
        <v>18</v>
      </c>
      <c r="C109" s="207">
        <v>100</v>
      </c>
      <c r="D109" s="430"/>
      <c r="E109" s="430"/>
      <c r="F109" s="430"/>
      <c r="G109" s="340">
        <f>+IFERROR(VLOOKUP(B109,'FCST SDV (2)'!$C$2:$S$2000,17,0),0)</f>
        <v>401000</v>
      </c>
      <c r="H109" s="384">
        <f t="shared" si="3"/>
        <v>4010</v>
      </c>
      <c r="I109" s="342">
        <f t="array" ref="I109">+IFERROR(INDEX('FCST SDV (2)'!$D$2:$P$2001,MATCH('Data đx fcst 21.09.2020 (2)'!$B109,'FCST SDV (2)'!$C$2:$C$2001,0),MATCH('Data đx fcst 21.09.2020 (2)'!I$1,'FCST SDV (2)'!$D$1:$P$1,0))/'Data đx fcst 21.09.2020 (2)'!$C109,0)</f>
        <v>150</v>
      </c>
      <c r="J109" s="342">
        <f t="array" ref="J109">+IFERROR(INDEX('FCST SDV (2)'!$D$2:$P$2001,MATCH('Data đx fcst 21.09.2020 (2)'!$B109,'FCST SDV (2)'!$C$2:$C$2001,0),MATCH('Data đx fcst 21.09.2020 (2)'!J$1,'FCST SDV (2)'!$D$1:$P$1,0))/'Data đx fcst 21.09.2020 (2)'!$C109,0)</f>
        <v>200</v>
      </c>
      <c r="K109" s="342">
        <f t="array" ref="K109">+IFERROR(INDEX('FCST SDV (2)'!$D$2:$P$2001,MATCH('Data đx fcst 21.09.2020 (2)'!$B109,'FCST SDV (2)'!$C$2:$C$2001,0),MATCH('Data đx fcst 21.09.2020 (2)'!K$1,'FCST SDV (2)'!$D$1:$P$1,0))/'Data đx fcst 21.09.2020 (2)'!$C109,0)</f>
        <v>200</v>
      </c>
      <c r="L109" s="342">
        <f t="array" ref="L109">+IFERROR(INDEX('FCST SDV (2)'!$D$2:$P$2001,MATCH('Data đx fcst 21.09.2020 (2)'!$B109,'FCST SDV (2)'!$C$2:$C$2001,0),MATCH('Data đx fcst 21.09.2020 (2)'!L$1,'FCST SDV (2)'!$D$1:$P$1,0))/'Data đx fcst 21.09.2020 (2)'!$C109,0)</f>
        <v>200</v>
      </c>
      <c r="M109" s="342">
        <f t="array" ref="M109">+IFERROR(INDEX('FCST SDV (2)'!$D$2:$P$2001,MATCH('Data đx fcst 21.09.2020 (2)'!$B109,'FCST SDV (2)'!$C$2:$C$2001,0),MATCH('Data đx fcst 21.09.2020 (2)'!M$1,'FCST SDV (2)'!$D$1:$P$1,0))/'Data đx fcst 21.09.2020 (2)'!$C109,0)</f>
        <v>200</v>
      </c>
      <c r="N109" s="342">
        <f t="array" ref="N109">+IFERROR(INDEX('FCST SDV (2)'!$D$2:$P$2001,MATCH('Data đx fcst 21.09.2020 (2)'!$B109,'FCST SDV (2)'!$C$2:$C$2001,0),MATCH('Data đx fcst 21.09.2020 (2)'!N$1,'FCST SDV (2)'!$D$1:$P$1,0))/'Data đx fcst 21.09.2020 (2)'!$C109,0)</f>
        <v>200</v>
      </c>
      <c r="O109" s="342">
        <f t="array" ref="O109">+IFERROR(INDEX('FCST SDV (2)'!$D$2:$P$2001,MATCH('Data đx fcst 21.09.2020 (2)'!$B109,'FCST SDV (2)'!$C$2:$C$2001,0),MATCH('Data đx fcst 21.09.2020 (2)'!O$1,'FCST SDV (2)'!$D$1:$P$1,0))/'Data đx fcst 21.09.2020 (2)'!$C109,0)</f>
        <v>200</v>
      </c>
      <c r="P109" s="342">
        <f t="array" ref="P109">+IFERROR(INDEX('FCST SDV (2)'!$D$2:$P$2001,MATCH('Data đx fcst 21.09.2020 (2)'!$B109,'FCST SDV (2)'!$C$2:$C$2001,0),MATCH('Data đx fcst 21.09.2020 (2)'!P$1,'FCST SDV (2)'!$D$1:$P$1,0))/'Data đx fcst 21.09.2020 (2)'!$C109,0)</f>
        <v>1350</v>
      </c>
      <c r="Q109" s="342">
        <f t="array" ref="Q109">+IFERROR(INDEX('FCST SDV (2)'!$D$2:$P$2001,MATCH('Data đx fcst 21.09.2020 (2)'!$B109,'FCST SDV (2)'!$C$2:$C$2001,0),MATCH('Data đx fcst 21.09.2020 (2)'!Q$1,'FCST SDV (2)'!$D$1:$P$1,0))/'Data đx fcst 21.09.2020 (2)'!$C109,0)</f>
        <v>510</v>
      </c>
      <c r="R109" s="342">
        <f t="array" ref="R109">+IFERROR(INDEX('FCST SDV (2)'!$D$2:$P$2001,MATCH('Data đx fcst 21.09.2020 (2)'!$B109,'FCST SDV (2)'!$C$2:$C$2001,0),MATCH('Data đx fcst 21.09.2020 (2)'!R$1,'FCST SDV (2)'!$D$1:$P$1,0))/'Data đx fcst 21.09.2020 (2)'!$C109,0)</f>
        <v>400</v>
      </c>
      <c r="S109" s="342">
        <f t="array" ref="S109">+IFERROR(INDEX('FCST SDV (2)'!$D$2:$P$2001,MATCH('Data đx fcst 21.09.2020 (2)'!$B109,'FCST SDV (2)'!$C$2:$C$2001,0),MATCH('Data đx fcst 21.09.2020 (2)'!S$1,'FCST SDV (2)'!$D$1:$P$1,0))/'Data đx fcst 21.09.2020 (2)'!$C109,0)</f>
        <v>400</v>
      </c>
      <c r="T109" s="335">
        <f t="shared" si="4"/>
        <v>4010</v>
      </c>
    </row>
    <row r="110" spans="1:20" s="356" customFormat="1" ht="29.25" customHeight="1">
      <c r="A110" s="427"/>
      <c r="B110" s="207" t="s">
        <v>19</v>
      </c>
      <c r="C110" s="207">
        <v>1000</v>
      </c>
      <c r="D110" s="430"/>
      <c r="E110" s="430"/>
      <c r="F110" s="430"/>
      <c r="G110" s="340">
        <f>+IFERROR(VLOOKUP(B110,'FCST SDV (2)'!$C$2:$S$2000,17,0),0)</f>
        <v>75600</v>
      </c>
      <c r="H110" s="384">
        <f t="shared" si="3"/>
        <v>75.599999999999994</v>
      </c>
      <c r="I110" s="342">
        <f t="array" ref="I110">+IFERROR(INDEX('FCST SDV (2)'!$D$2:$P$2001,MATCH('Data đx fcst 21.09.2020 (2)'!$B110,'FCST SDV (2)'!$C$2:$C$2001,0),MATCH('Data đx fcst 21.09.2020 (2)'!I$1,'FCST SDV (2)'!$D$1:$P$1,0))/'Data đx fcst 21.09.2020 (2)'!$C110,0)</f>
        <v>0</v>
      </c>
      <c r="J110" s="342">
        <f t="array" ref="J110">+IFERROR(INDEX('FCST SDV (2)'!$D$2:$P$2001,MATCH('Data đx fcst 21.09.2020 (2)'!$B110,'FCST SDV (2)'!$C$2:$C$2001,0),MATCH('Data đx fcst 21.09.2020 (2)'!J$1,'FCST SDV (2)'!$D$1:$P$1,0))/'Data đx fcst 21.09.2020 (2)'!$C110,0)</f>
        <v>0</v>
      </c>
      <c r="K110" s="342">
        <f t="array" ref="K110">+IFERROR(INDEX('FCST SDV (2)'!$D$2:$P$2001,MATCH('Data đx fcst 21.09.2020 (2)'!$B110,'FCST SDV (2)'!$C$2:$C$2001,0),MATCH('Data đx fcst 21.09.2020 (2)'!K$1,'FCST SDV (2)'!$D$1:$P$1,0))/'Data đx fcst 21.09.2020 (2)'!$C110,0)</f>
        <v>0</v>
      </c>
      <c r="L110" s="342">
        <f t="array" ref="L110">+IFERROR(INDEX('FCST SDV (2)'!$D$2:$P$2001,MATCH('Data đx fcst 21.09.2020 (2)'!$B110,'FCST SDV (2)'!$C$2:$C$2001,0),MATCH('Data đx fcst 21.09.2020 (2)'!L$1,'FCST SDV (2)'!$D$1:$P$1,0))/'Data đx fcst 21.09.2020 (2)'!$C110,0)</f>
        <v>0</v>
      </c>
      <c r="M110" s="342">
        <f t="array" ref="M110">+IFERROR(INDEX('FCST SDV (2)'!$D$2:$P$2001,MATCH('Data đx fcst 21.09.2020 (2)'!$B110,'FCST SDV (2)'!$C$2:$C$2001,0),MATCH('Data đx fcst 21.09.2020 (2)'!M$1,'FCST SDV (2)'!$D$1:$P$1,0))/'Data đx fcst 21.09.2020 (2)'!$C110,0)</f>
        <v>0</v>
      </c>
      <c r="N110" s="342">
        <f t="array" ref="N110">+IFERROR(INDEX('FCST SDV (2)'!$D$2:$P$2001,MATCH('Data đx fcst 21.09.2020 (2)'!$B110,'FCST SDV (2)'!$C$2:$C$2001,0),MATCH('Data đx fcst 21.09.2020 (2)'!N$1,'FCST SDV (2)'!$D$1:$P$1,0))/'Data đx fcst 21.09.2020 (2)'!$C110,0)</f>
        <v>0</v>
      </c>
      <c r="O110" s="342">
        <f t="array" ref="O110">+IFERROR(INDEX('FCST SDV (2)'!$D$2:$P$2001,MATCH('Data đx fcst 21.09.2020 (2)'!$B110,'FCST SDV (2)'!$C$2:$C$2001,0),MATCH('Data đx fcst 21.09.2020 (2)'!O$1,'FCST SDV (2)'!$D$1:$P$1,0))/'Data đx fcst 21.09.2020 (2)'!$C110,0)</f>
        <v>0</v>
      </c>
      <c r="P110" s="342">
        <f t="array" ref="P110">+IFERROR(INDEX('FCST SDV (2)'!$D$2:$P$2001,MATCH('Data đx fcst 21.09.2020 (2)'!$B110,'FCST SDV (2)'!$C$2:$C$2001,0),MATCH('Data đx fcst 21.09.2020 (2)'!P$1,'FCST SDV (2)'!$D$1:$P$1,0))/'Data đx fcst 21.09.2020 (2)'!$C110,0)</f>
        <v>0</v>
      </c>
      <c r="Q110" s="342">
        <f t="array" ref="Q110">+IFERROR(INDEX('FCST SDV (2)'!$D$2:$P$2001,MATCH('Data đx fcst 21.09.2020 (2)'!$B110,'FCST SDV (2)'!$C$2:$C$2001,0),MATCH('Data đx fcst 21.09.2020 (2)'!Q$1,'FCST SDV (2)'!$D$1:$P$1,0))/'Data đx fcst 21.09.2020 (2)'!$C110,0)</f>
        <v>0</v>
      </c>
      <c r="R110" s="342">
        <f t="array" ref="R110">+IFERROR(INDEX('FCST SDV (2)'!$D$2:$P$2001,MATCH('Data đx fcst 21.09.2020 (2)'!$B110,'FCST SDV (2)'!$C$2:$C$2001,0),MATCH('Data đx fcst 21.09.2020 (2)'!R$1,'FCST SDV (2)'!$D$1:$P$1,0))/'Data đx fcst 21.09.2020 (2)'!$C110,0)</f>
        <v>18.899999999999999</v>
      </c>
      <c r="S110" s="342">
        <f t="array" ref="S110">+IFERROR(INDEX('FCST SDV (2)'!$D$2:$P$2001,MATCH('Data đx fcst 21.09.2020 (2)'!$B110,'FCST SDV (2)'!$C$2:$C$2001,0),MATCH('Data đx fcst 21.09.2020 (2)'!S$1,'FCST SDV (2)'!$D$1:$P$1,0))/'Data đx fcst 21.09.2020 (2)'!$C110,0)</f>
        <v>18.899999999999999</v>
      </c>
      <c r="T110" s="335">
        <f t="shared" si="4"/>
        <v>37.799999999999997</v>
      </c>
    </row>
    <row r="111" spans="1:20" s="356" customFormat="1" ht="29.25" customHeight="1">
      <c r="A111" s="427"/>
      <c r="B111" s="207" t="s">
        <v>20</v>
      </c>
      <c r="C111" s="207">
        <v>1000</v>
      </c>
      <c r="D111" s="430"/>
      <c r="E111" s="430"/>
      <c r="F111" s="430"/>
      <c r="G111" s="340">
        <f>+IFERROR(VLOOKUP(B111,'FCST SDV (2)'!$C$2:$S$2000,17,0),0)</f>
        <v>119700</v>
      </c>
      <c r="H111" s="384">
        <f t="shared" si="3"/>
        <v>119.7</v>
      </c>
      <c r="I111" s="342">
        <f t="array" ref="I111">+IFERROR(INDEX('FCST SDV (2)'!$D$2:$P$2001,MATCH('Data đx fcst 21.09.2020 (2)'!$B111,'FCST SDV (2)'!$C$2:$C$2001,0),MATCH('Data đx fcst 21.09.2020 (2)'!I$1,'FCST SDV (2)'!$D$1:$P$1,0))/'Data đx fcst 21.09.2020 (2)'!$C111,0)</f>
        <v>0</v>
      </c>
      <c r="J111" s="342">
        <f t="array" ref="J111">+IFERROR(INDEX('FCST SDV (2)'!$D$2:$P$2001,MATCH('Data đx fcst 21.09.2020 (2)'!$B111,'FCST SDV (2)'!$C$2:$C$2001,0),MATCH('Data đx fcst 21.09.2020 (2)'!J$1,'FCST SDV (2)'!$D$1:$P$1,0))/'Data đx fcst 21.09.2020 (2)'!$C111,0)</f>
        <v>0</v>
      </c>
      <c r="K111" s="342">
        <f t="array" ref="K111">+IFERROR(INDEX('FCST SDV (2)'!$D$2:$P$2001,MATCH('Data đx fcst 21.09.2020 (2)'!$B111,'FCST SDV (2)'!$C$2:$C$2001,0),MATCH('Data đx fcst 21.09.2020 (2)'!K$1,'FCST SDV (2)'!$D$1:$P$1,0))/'Data đx fcst 21.09.2020 (2)'!$C111,0)</f>
        <v>0</v>
      </c>
      <c r="L111" s="342">
        <f t="array" ref="L111">+IFERROR(INDEX('FCST SDV (2)'!$D$2:$P$2001,MATCH('Data đx fcst 21.09.2020 (2)'!$B111,'FCST SDV (2)'!$C$2:$C$2001,0),MATCH('Data đx fcst 21.09.2020 (2)'!L$1,'FCST SDV (2)'!$D$1:$P$1,0))/'Data đx fcst 21.09.2020 (2)'!$C111,0)</f>
        <v>0</v>
      </c>
      <c r="M111" s="342">
        <f t="array" ref="M111">+IFERROR(INDEX('FCST SDV (2)'!$D$2:$P$2001,MATCH('Data đx fcst 21.09.2020 (2)'!$B111,'FCST SDV (2)'!$C$2:$C$2001,0),MATCH('Data đx fcst 21.09.2020 (2)'!M$1,'FCST SDV (2)'!$D$1:$P$1,0))/'Data đx fcst 21.09.2020 (2)'!$C111,0)</f>
        <v>0</v>
      </c>
      <c r="N111" s="342">
        <f t="array" ref="N111">+IFERROR(INDEX('FCST SDV (2)'!$D$2:$P$2001,MATCH('Data đx fcst 21.09.2020 (2)'!$B111,'FCST SDV (2)'!$C$2:$C$2001,0),MATCH('Data đx fcst 21.09.2020 (2)'!N$1,'FCST SDV (2)'!$D$1:$P$1,0))/'Data đx fcst 21.09.2020 (2)'!$C111,0)</f>
        <v>0</v>
      </c>
      <c r="O111" s="342">
        <f t="array" ref="O111">+IFERROR(INDEX('FCST SDV (2)'!$D$2:$P$2001,MATCH('Data đx fcst 21.09.2020 (2)'!$B111,'FCST SDV (2)'!$C$2:$C$2001,0),MATCH('Data đx fcst 21.09.2020 (2)'!O$1,'FCST SDV (2)'!$D$1:$P$1,0))/'Data đx fcst 21.09.2020 (2)'!$C111,0)</f>
        <v>0</v>
      </c>
      <c r="P111" s="342">
        <f t="array" ref="P111">+IFERROR(INDEX('FCST SDV (2)'!$D$2:$P$2001,MATCH('Data đx fcst 21.09.2020 (2)'!$B111,'FCST SDV (2)'!$C$2:$C$2001,0),MATCH('Data đx fcst 21.09.2020 (2)'!P$1,'FCST SDV (2)'!$D$1:$P$1,0))/'Data đx fcst 21.09.2020 (2)'!$C111,0)</f>
        <v>0</v>
      </c>
      <c r="Q111" s="342">
        <f t="array" ref="Q111">+IFERROR(INDEX('FCST SDV (2)'!$D$2:$P$2001,MATCH('Data đx fcst 21.09.2020 (2)'!$B111,'FCST SDV (2)'!$C$2:$C$2001,0),MATCH('Data đx fcst 21.09.2020 (2)'!Q$1,'FCST SDV (2)'!$D$1:$P$1,0))/'Data đx fcst 21.09.2020 (2)'!$C111,0)</f>
        <v>19.95</v>
      </c>
      <c r="R111" s="342">
        <f t="array" ref="R111">+IFERROR(INDEX('FCST SDV (2)'!$D$2:$P$2001,MATCH('Data đx fcst 21.09.2020 (2)'!$B111,'FCST SDV (2)'!$C$2:$C$2001,0),MATCH('Data đx fcst 21.09.2020 (2)'!R$1,'FCST SDV (2)'!$D$1:$P$1,0))/'Data đx fcst 21.09.2020 (2)'!$C111,0)</f>
        <v>19.95</v>
      </c>
      <c r="S111" s="342">
        <f t="array" ref="S111">+IFERROR(INDEX('FCST SDV (2)'!$D$2:$P$2001,MATCH('Data đx fcst 21.09.2020 (2)'!$B111,'FCST SDV (2)'!$C$2:$C$2001,0),MATCH('Data đx fcst 21.09.2020 (2)'!S$1,'FCST SDV (2)'!$D$1:$P$1,0))/'Data đx fcst 21.09.2020 (2)'!$C111,0)</f>
        <v>19.95</v>
      </c>
      <c r="T111" s="335">
        <f t="shared" si="4"/>
        <v>59.849999999999994</v>
      </c>
    </row>
    <row r="112" spans="1:20" s="356" customFormat="1" ht="29.25" customHeight="1">
      <c r="A112" s="427"/>
      <c r="B112" s="207" t="s">
        <v>21</v>
      </c>
      <c r="C112" s="207">
        <v>1000</v>
      </c>
      <c r="D112" s="430"/>
      <c r="E112" s="430"/>
      <c r="F112" s="430"/>
      <c r="G112" s="340">
        <f>+IFERROR(VLOOKUP(B112,'FCST SDV (2)'!$C$2:$S$2000,17,0),0)</f>
        <v>406000</v>
      </c>
      <c r="H112" s="384">
        <f t="shared" si="3"/>
        <v>406</v>
      </c>
      <c r="I112" s="342">
        <f t="array" ref="I112">+IFERROR(INDEX('FCST SDV (2)'!$D$2:$P$2001,MATCH('Data đx fcst 21.09.2020 (2)'!$B112,'FCST SDV (2)'!$C$2:$C$2001,0),MATCH('Data đx fcst 21.09.2020 (2)'!I$1,'FCST SDV (2)'!$D$1:$P$1,0))/'Data đx fcst 21.09.2020 (2)'!$C112,0)</f>
        <v>10.5</v>
      </c>
      <c r="J112" s="342">
        <f t="array" ref="J112">+IFERROR(INDEX('FCST SDV (2)'!$D$2:$P$2001,MATCH('Data đx fcst 21.09.2020 (2)'!$B112,'FCST SDV (2)'!$C$2:$C$2001,0),MATCH('Data đx fcst 21.09.2020 (2)'!J$1,'FCST SDV (2)'!$D$1:$P$1,0))/'Data đx fcst 21.09.2020 (2)'!$C112,0)</f>
        <v>10.5</v>
      </c>
      <c r="K112" s="342">
        <f t="array" ref="K112">+IFERROR(INDEX('FCST SDV (2)'!$D$2:$P$2001,MATCH('Data đx fcst 21.09.2020 (2)'!$B112,'FCST SDV (2)'!$C$2:$C$2001,0),MATCH('Data đx fcst 21.09.2020 (2)'!K$1,'FCST SDV (2)'!$D$1:$P$1,0))/'Data đx fcst 21.09.2020 (2)'!$C112,0)</f>
        <v>0</v>
      </c>
      <c r="L112" s="342">
        <f t="array" ref="L112">+IFERROR(INDEX('FCST SDV (2)'!$D$2:$P$2001,MATCH('Data đx fcst 21.09.2020 (2)'!$B112,'FCST SDV (2)'!$C$2:$C$2001,0),MATCH('Data đx fcst 21.09.2020 (2)'!L$1,'FCST SDV (2)'!$D$1:$P$1,0))/'Data đx fcst 21.09.2020 (2)'!$C112,0)</f>
        <v>0</v>
      </c>
      <c r="M112" s="342">
        <f t="array" ref="M112">+IFERROR(INDEX('FCST SDV (2)'!$D$2:$P$2001,MATCH('Data đx fcst 21.09.2020 (2)'!$B112,'FCST SDV (2)'!$C$2:$C$2001,0),MATCH('Data đx fcst 21.09.2020 (2)'!M$1,'FCST SDV (2)'!$D$1:$P$1,0))/'Data đx fcst 21.09.2020 (2)'!$C112,0)</f>
        <v>0</v>
      </c>
      <c r="N112" s="342">
        <f t="array" ref="N112">+IFERROR(INDEX('FCST SDV (2)'!$D$2:$P$2001,MATCH('Data đx fcst 21.09.2020 (2)'!$B112,'FCST SDV (2)'!$C$2:$C$2001,0),MATCH('Data đx fcst 21.09.2020 (2)'!N$1,'FCST SDV (2)'!$D$1:$P$1,0))/'Data đx fcst 21.09.2020 (2)'!$C112,0)</f>
        <v>0</v>
      </c>
      <c r="O112" s="342">
        <f t="array" ref="O112">+IFERROR(INDEX('FCST SDV (2)'!$D$2:$P$2001,MATCH('Data đx fcst 21.09.2020 (2)'!$B112,'FCST SDV (2)'!$C$2:$C$2001,0),MATCH('Data đx fcst 21.09.2020 (2)'!O$1,'FCST SDV (2)'!$D$1:$P$1,0))/'Data đx fcst 21.09.2020 (2)'!$C112,0)</f>
        <v>0</v>
      </c>
      <c r="P112" s="342">
        <f t="array" ref="P112">+IFERROR(INDEX('FCST SDV (2)'!$D$2:$P$2001,MATCH('Data đx fcst 21.09.2020 (2)'!$B112,'FCST SDV (2)'!$C$2:$C$2001,0),MATCH('Data đx fcst 21.09.2020 (2)'!P$1,'FCST SDV (2)'!$D$1:$P$1,0))/'Data đx fcst 21.09.2020 (2)'!$C112,0)</f>
        <v>21</v>
      </c>
      <c r="Q112" s="342">
        <f t="array" ref="Q112">+IFERROR(INDEX('FCST SDV (2)'!$D$2:$P$2001,MATCH('Data đx fcst 21.09.2020 (2)'!$B112,'FCST SDV (2)'!$C$2:$C$2001,0),MATCH('Data đx fcst 21.09.2020 (2)'!Q$1,'FCST SDV (2)'!$D$1:$P$1,0))/'Data đx fcst 21.09.2020 (2)'!$C112,0)</f>
        <v>0</v>
      </c>
      <c r="R112" s="342">
        <f t="array" ref="R112">+IFERROR(INDEX('FCST SDV (2)'!$D$2:$P$2001,MATCH('Data đx fcst 21.09.2020 (2)'!$B112,'FCST SDV (2)'!$C$2:$C$2001,0),MATCH('Data đx fcst 21.09.2020 (2)'!R$1,'FCST SDV (2)'!$D$1:$P$1,0))/'Data đx fcst 21.09.2020 (2)'!$C112,0)</f>
        <v>80.5</v>
      </c>
      <c r="S112" s="342">
        <f t="array" ref="S112">+IFERROR(INDEX('FCST SDV (2)'!$D$2:$P$2001,MATCH('Data đx fcst 21.09.2020 (2)'!$B112,'FCST SDV (2)'!$C$2:$C$2001,0),MATCH('Data đx fcst 21.09.2020 (2)'!S$1,'FCST SDV (2)'!$D$1:$P$1,0))/'Data đx fcst 21.09.2020 (2)'!$C112,0)</f>
        <v>80.5</v>
      </c>
      <c r="T112" s="335">
        <f t="shared" si="4"/>
        <v>203</v>
      </c>
    </row>
    <row r="113" spans="1:20" s="356" customFormat="1" ht="29.25" customHeight="1">
      <c r="A113" s="427"/>
      <c r="B113" s="207" t="s">
        <v>22</v>
      </c>
      <c r="C113" s="207">
        <v>1000</v>
      </c>
      <c r="D113" s="430"/>
      <c r="E113" s="430"/>
      <c r="F113" s="430"/>
      <c r="G113" s="340">
        <f>+IFERROR(VLOOKUP(B113,'FCST SDV (2)'!$C$2:$S$2000,17,0),0)</f>
        <v>594000</v>
      </c>
      <c r="H113" s="384">
        <f t="shared" si="3"/>
        <v>594</v>
      </c>
      <c r="I113" s="342">
        <f t="array" ref="I113">+IFERROR(INDEX('FCST SDV (2)'!$D$2:$P$2001,MATCH('Data đx fcst 21.09.2020 (2)'!$B113,'FCST SDV (2)'!$C$2:$C$2001,0),MATCH('Data đx fcst 21.09.2020 (2)'!I$1,'FCST SDV (2)'!$D$1:$P$1,0))/'Data đx fcst 21.09.2020 (2)'!$C113,0)</f>
        <v>9</v>
      </c>
      <c r="J113" s="342">
        <f t="array" ref="J113">+IFERROR(INDEX('FCST SDV (2)'!$D$2:$P$2001,MATCH('Data đx fcst 21.09.2020 (2)'!$B113,'FCST SDV (2)'!$C$2:$C$2001,0),MATCH('Data đx fcst 21.09.2020 (2)'!J$1,'FCST SDV (2)'!$D$1:$P$1,0))/'Data đx fcst 21.09.2020 (2)'!$C113,0)</f>
        <v>9</v>
      </c>
      <c r="K113" s="342">
        <f t="array" ref="K113">+IFERROR(INDEX('FCST SDV (2)'!$D$2:$P$2001,MATCH('Data đx fcst 21.09.2020 (2)'!$B113,'FCST SDV (2)'!$C$2:$C$2001,0),MATCH('Data đx fcst 21.09.2020 (2)'!K$1,'FCST SDV (2)'!$D$1:$P$1,0))/'Data đx fcst 21.09.2020 (2)'!$C113,0)</f>
        <v>9</v>
      </c>
      <c r="L113" s="342">
        <f t="array" ref="L113">+IFERROR(INDEX('FCST SDV (2)'!$D$2:$P$2001,MATCH('Data đx fcst 21.09.2020 (2)'!$B113,'FCST SDV (2)'!$C$2:$C$2001,0),MATCH('Data đx fcst 21.09.2020 (2)'!L$1,'FCST SDV (2)'!$D$1:$P$1,0))/'Data đx fcst 21.09.2020 (2)'!$C113,0)</f>
        <v>9</v>
      </c>
      <c r="M113" s="342">
        <f t="array" ref="M113">+IFERROR(INDEX('FCST SDV (2)'!$D$2:$P$2001,MATCH('Data đx fcst 21.09.2020 (2)'!$B113,'FCST SDV (2)'!$C$2:$C$2001,0),MATCH('Data đx fcst 21.09.2020 (2)'!M$1,'FCST SDV (2)'!$D$1:$P$1,0))/'Data đx fcst 21.09.2020 (2)'!$C113,0)</f>
        <v>9</v>
      </c>
      <c r="N113" s="342">
        <f t="array" ref="N113">+IFERROR(INDEX('FCST SDV (2)'!$D$2:$P$2001,MATCH('Data đx fcst 21.09.2020 (2)'!$B113,'FCST SDV (2)'!$C$2:$C$2001,0),MATCH('Data đx fcst 21.09.2020 (2)'!N$1,'FCST SDV (2)'!$D$1:$P$1,0))/'Data đx fcst 21.09.2020 (2)'!$C113,0)</f>
        <v>9</v>
      </c>
      <c r="O113" s="342">
        <f t="array" ref="O113">+IFERROR(INDEX('FCST SDV (2)'!$D$2:$P$2001,MATCH('Data đx fcst 21.09.2020 (2)'!$B113,'FCST SDV (2)'!$C$2:$C$2001,0),MATCH('Data đx fcst 21.09.2020 (2)'!O$1,'FCST SDV (2)'!$D$1:$P$1,0))/'Data đx fcst 21.09.2020 (2)'!$C113,0)</f>
        <v>9</v>
      </c>
      <c r="P113" s="342">
        <f t="array" ref="P113">+IFERROR(INDEX('FCST SDV (2)'!$D$2:$P$2001,MATCH('Data đx fcst 21.09.2020 (2)'!$B113,'FCST SDV (2)'!$C$2:$C$2001,0),MATCH('Data đx fcst 21.09.2020 (2)'!P$1,'FCST SDV (2)'!$D$1:$P$1,0))/'Data đx fcst 21.09.2020 (2)'!$C113,0)</f>
        <v>63</v>
      </c>
      <c r="Q113" s="342">
        <f t="array" ref="Q113">+IFERROR(INDEX('FCST SDV (2)'!$D$2:$P$2001,MATCH('Data đx fcst 21.09.2020 (2)'!$B113,'FCST SDV (2)'!$C$2:$C$2001,0),MATCH('Data đx fcst 21.09.2020 (2)'!Q$1,'FCST SDV (2)'!$D$1:$P$1,0))/'Data đx fcst 21.09.2020 (2)'!$C113,0)</f>
        <v>63</v>
      </c>
      <c r="R113" s="342">
        <f t="array" ref="R113">+IFERROR(INDEX('FCST SDV (2)'!$D$2:$P$2001,MATCH('Data đx fcst 21.09.2020 (2)'!$B113,'FCST SDV (2)'!$C$2:$C$2001,0),MATCH('Data đx fcst 21.09.2020 (2)'!R$1,'FCST SDV (2)'!$D$1:$P$1,0))/'Data đx fcst 21.09.2020 (2)'!$C113,0)</f>
        <v>54</v>
      </c>
      <c r="S113" s="342">
        <f t="array" ref="S113">+IFERROR(INDEX('FCST SDV (2)'!$D$2:$P$2001,MATCH('Data đx fcst 21.09.2020 (2)'!$B113,'FCST SDV (2)'!$C$2:$C$2001,0),MATCH('Data đx fcst 21.09.2020 (2)'!S$1,'FCST SDV (2)'!$D$1:$P$1,0))/'Data đx fcst 21.09.2020 (2)'!$C113,0)</f>
        <v>54</v>
      </c>
      <c r="T113" s="335">
        <f t="shared" si="4"/>
        <v>297</v>
      </c>
    </row>
    <row r="114" spans="1:20" s="356" customFormat="1" ht="29.25" customHeight="1">
      <c r="A114" s="427"/>
      <c r="B114" s="207" t="s">
        <v>23</v>
      </c>
      <c r="C114" s="207">
        <v>375</v>
      </c>
      <c r="D114" s="430"/>
      <c r="E114" s="430"/>
      <c r="F114" s="430"/>
      <c r="G114" s="340">
        <f>+IFERROR(VLOOKUP(B114,'FCST SDV (2)'!$C$2:$S$2000,17,0),0)</f>
        <v>0</v>
      </c>
      <c r="H114" s="341">
        <f t="shared" si="3"/>
        <v>0</v>
      </c>
      <c r="I114" s="345">
        <f t="array" ref="I114">+IFERROR(INDEX('FCST SDV (2)'!$D$2:$P$2001,MATCH('Data đx fcst 21.09.2020 (2)'!$B114,'FCST SDV (2)'!$C$2:$C$2001,0),MATCH('Data đx fcst 21.09.2020 (2)'!I$1,'FCST SDV (2)'!$D$1:$P$1,0))/'Data đx fcst 21.09.2020 (2)'!$C114,0)</f>
        <v>0</v>
      </c>
      <c r="J114" s="345">
        <f t="array" ref="J114">+IFERROR(INDEX('FCST SDV (2)'!$D$2:$P$2001,MATCH('Data đx fcst 21.09.2020 (2)'!$B114,'FCST SDV (2)'!$C$2:$C$2001,0),MATCH('Data đx fcst 21.09.2020 (2)'!J$1,'FCST SDV (2)'!$D$1:$P$1,0))/'Data đx fcst 21.09.2020 (2)'!$C114,0)</f>
        <v>0</v>
      </c>
      <c r="K114" s="345">
        <f t="array" ref="K114">+IFERROR(INDEX('FCST SDV (2)'!$D$2:$P$2001,MATCH('Data đx fcst 21.09.2020 (2)'!$B114,'FCST SDV (2)'!$C$2:$C$2001,0),MATCH('Data đx fcst 21.09.2020 (2)'!K$1,'FCST SDV (2)'!$D$1:$P$1,0))/'Data đx fcst 21.09.2020 (2)'!$C114,0)</f>
        <v>0</v>
      </c>
      <c r="L114" s="345">
        <f t="array" ref="L114">+IFERROR(INDEX('FCST SDV (2)'!$D$2:$P$2001,MATCH('Data đx fcst 21.09.2020 (2)'!$B114,'FCST SDV (2)'!$C$2:$C$2001,0),MATCH('Data đx fcst 21.09.2020 (2)'!L$1,'FCST SDV (2)'!$D$1:$P$1,0))/'Data đx fcst 21.09.2020 (2)'!$C114,0)</f>
        <v>0</v>
      </c>
      <c r="M114" s="345">
        <f t="array" ref="M114">+IFERROR(INDEX('FCST SDV (2)'!$D$2:$P$2001,MATCH('Data đx fcst 21.09.2020 (2)'!$B114,'FCST SDV (2)'!$C$2:$C$2001,0),MATCH('Data đx fcst 21.09.2020 (2)'!M$1,'FCST SDV (2)'!$D$1:$P$1,0))/'Data đx fcst 21.09.2020 (2)'!$C114,0)</f>
        <v>0</v>
      </c>
      <c r="N114" s="345">
        <f t="array" ref="N114">+IFERROR(INDEX('FCST SDV (2)'!$D$2:$P$2001,MATCH('Data đx fcst 21.09.2020 (2)'!$B114,'FCST SDV (2)'!$C$2:$C$2001,0),MATCH('Data đx fcst 21.09.2020 (2)'!N$1,'FCST SDV (2)'!$D$1:$P$1,0))/'Data đx fcst 21.09.2020 (2)'!$C114,0)</f>
        <v>0</v>
      </c>
      <c r="O114" s="345">
        <f t="array" ref="O114">+IFERROR(INDEX('FCST SDV (2)'!$D$2:$P$2001,MATCH('Data đx fcst 21.09.2020 (2)'!$B114,'FCST SDV (2)'!$C$2:$C$2001,0),MATCH('Data đx fcst 21.09.2020 (2)'!O$1,'FCST SDV (2)'!$D$1:$P$1,0))/'Data đx fcst 21.09.2020 (2)'!$C114,0)</f>
        <v>0</v>
      </c>
      <c r="P114" s="345">
        <f t="array" ref="P114">+IFERROR(INDEX('FCST SDV (2)'!$D$2:$P$2001,MATCH('Data đx fcst 21.09.2020 (2)'!$B114,'FCST SDV (2)'!$C$2:$C$2001,0),MATCH('Data đx fcst 21.09.2020 (2)'!P$1,'FCST SDV (2)'!$D$1:$P$1,0))/'Data đx fcst 21.09.2020 (2)'!$C114,0)</f>
        <v>0</v>
      </c>
      <c r="Q114" s="345">
        <f t="array" ref="Q114">+IFERROR(INDEX('FCST SDV (2)'!$D$2:$P$2001,MATCH('Data đx fcst 21.09.2020 (2)'!$B114,'FCST SDV (2)'!$C$2:$C$2001,0),MATCH('Data đx fcst 21.09.2020 (2)'!Q$1,'FCST SDV (2)'!$D$1:$P$1,0))/'Data đx fcst 21.09.2020 (2)'!$C114,0)</f>
        <v>0</v>
      </c>
      <c r="R114" s="345">
        <f t="array" ref="R114">+IFERROR(INDEX('FCST SDV (2)'!$D$2:$P$2001,MATCH('Data đx fcst 21.09.2020 (2)'!$B114,'FCST SDV (2)'!$C$2:$C$2001,0),MATCH('Data đx fcst 21.09.2020 (2)'!R$1,'FCST SDV (2)'!$D$1:$P$1,0))/'Data đx fcst 21.09.2020 (2)'!$C114,0)</f>
        <v>0</v>
      </c>
      <c r="S114" s="345"/>
      <c r="T114" s="335">
        <f t="shared" si="4"/>
        <v>0</v>
      </c>
    </row>
    <row r="115" spans="1:20" s="356" customFormat="1" ht="29.25" customHeight="1">
      <c r="A115" s="427"/>
      <c r="B115" s="207" t="s">
        <v>24</v>
      </c>
      <c r="C115" s="207">
        <v>2500</v>
      </c>
      <c r="D115" s="430"/>
      <c r="E115" s="430"/>
      <c r="F115" s="430"/>
      <c r="G115" s="340">
        <f>+IFERROR(VLOOKUP(B115,'FCST SDV (2)'!$C$2:$S$2000,17,0),0)</f>
        <v>510000</v>
      </c>
      <c r="H115" s="384">
        <f t="shared" si="3"/>
        <v>204</v>
      </c>
      <c r="I115" s="342">
        <f t="array" ref="I115">+IFERROR(INDEX('FCST SDV (2)'!$D$2:$P$2001,MATCH('Data đx fcst 21.09.2020 (2)'!$B115,'FCST SDV (2)'!$C$2:$C$2001,0),MATCH('Data đx fcst 21.09.2020 (2)'!I$1,'FCST SDV (2)'!$D$1:$P$1,0))/'Data đx fcst 21.09.2020 (2)'!$C115,0)</f>
        <v>6</v>
      </c>
      <c r="J115" s="342">
        <f t="array" ref="J115">+IFERROR(INDEX('FCST SDV (2)'!$D$2:$P$2001,MATCH('Data đx fcst 21.09.2020 (2)'!$B115,'FCST SDV (2)'!$C$2:$C$2001,0),MATCH('Data đx fcst 21.09.2020 (2)'!J$1,'FCST SDV (2)'!$D$1:$P$1,0))/'Data đx fcst 21.09.2020 (2)'!$C115,0)</f>
        <v>6</v>
      </c>
      <c r="K115" s="342">
        <f t="array" ref="K115">+IFERROR(INDEX('FCST SDV (2)'!$D$2:$P$2001,MATCH('Data đx fcst 21.09.2020 (2)'!$B115,'FCST SDV (2)'!$C$2:$C$2001,0),MATCH('Data đx fcst 21.09.2020 (2)'!K$1,'FCST SDV (2)'!$D$1:$P$1,0))/'Data đx fcst 21.09.2020 (2)'!$C115,0)</f>
        <v>6</v>
      </c>
      <c r="L115" s="342">
        <f t="array" ref="L115">+IFERROR(INDEX('FCST SDV (2)'!$D$2:$P$2001,MATCH('Data đx fcst 21.09.2020 (2)'!$B115,'FCST SDV (2)'!$C$2:$C$2001,0),MATCH('Data đx fcst 21.09.2020 (2)'!L$1,'FCST SDV (2)'!$D$1:$P$1,0))/'Data đx fcst 21.09.2020 (2)'!$C115,0)</f>
        <v>2.4</v>
      </c>
      <c r="M115" s="342">
        <f t="array" ref="M115">+IFERROR(INDEX('FCST SDV (2)'!$D$2:$P$2001,MATCH('Data đx fcst 21.09.2020 (2)'!$B115,'FCST SDV (2)'!$C$2:$C$2001,0),MATCH('Data đx fcst 21.09.2020 (2)'!M$1,'FCST SDV (2)'!$D$1:$P$1,0))/'Data đx fcst 21.09.2020 (2)'!$C115,0)</f>
        <v>0</v>
      </c>
      <c r="N115" s="342">
        <f t="array" ref="N115">+IFERROR(INDEX('FCST SDV (2)'!$D$2:$P$2001,MATCH('Data đx fcst 21.09.2020 (2)'!$B115,'FCST SDV (2)'!$C$2:$C$2001,0),MATCH('Data đx fcst 21.09.2020 (2)'!N$1,'FCST SDV (2)'!$D$1:$P$1,0))/'Data đx fcst 21.09.2020 (2)'!$C115,0)</f>
        <v>0</v>
      </c>
      <c r="O115" s="342">
        <f t="array" ref="O115">+IFERROR(INDEX('FCST SDV (2)'!$D$2:$P$2001,MATCH('Data đx fcst 21.09.2020 (2)'!$B115,'FCST SDV (2)'!$C$2:$C$2001,0),MATCH('Data đx fcst 21.09.2020 (2)'!O$1,'FCST SDV (2)'!$D$1:$P$1,0))/'Data đx fcst 21.09.2020 (2)'!$C115,0)</f>
        <v>0</v>
      </c>
      <c r="P115" s="342">
        <f t="array" ref="P115">+IFERROR(INDEX('FCST SDV (2)'!$D$2:$P$2001,MATCH('Data đx fcst 21.09.2020 (2)'!$B115,'FCST SDV (2)'!$C$2:$C$2001,0),MATCH('Data đx fcst 21.09.2020 (2)'!P$1,'FCST SDV (2)'!$D$1:$P$1,0))/'Data đx fcst 21.09.2020 (2)'!$C115,0)</f>
        <v>20.399999999999999</v>
      </c>
      <c r="Q115" s="342">
        <f t="array" ref="Q115">+IFERROR(INDEX('FCST SDV (2)'!$D$2:$P$2001,MATCH('Data đx fcst 21.09.2020 (2)'!$B115,'FCST SDV (2)'!$C$2:$C$2001,0),MATCH('Data đx fcst 21.09.2020 (2)'!Q$1,'FCST SDV (2)'!$D$1:$P$1,0))/'Data đx fcst 21.09.2020 (2)'!$C115,0)</f>
        <v>20.399999999999999</v>
      </c>
      <c r="R115" s="342">
        <f t="array" ref="R115">+IFERROR(INDEX('FCST SDV (2)'!$D$2:$P$2001,MATCH('Data đx fcst 21.09.2020 (2)'!$B115,'FCST SDV (2)'!$C$2:$C$2001,0),MATCH('Data đx fcst 21.09.2020 (2)'!R$1,'FCST SDV (2)'!$D$1:$P$1,0))/'Data đx fcst 21.09.2020 (2)'!$C115,0)</f>
        <v>20.399999999999999</v>
      </c>
      <c r="S115" s="342">
        <f t="array" ref="S115">+IFERROR(INDEX('FCST SDV (2)'!$D$2:$P$2001,MATCH('Data đx fcst 21.09.2020 (2)'!$B115,'FCST SDV (2)'!$C$2:$C$2001,0),MATCH('Data đx fcst 21.09.2020 (2)'!S$1,'FCST SDV (2)'!$D$1:$P$1,0))/'Data đx fcst 21.09.2020 (2)'!$C115,0)</f>
        <v>20.399999999999999</v>
      </c>
      <c r="T115" s="335">
        <f t="shared" si="4"/>
        <v>102</v>
      </c>
    </row>
    <row r="116" spans="1:20" s="356" customFormat="1" ht="29.25" customHeight="1">
      <c r="A116" s="427"/>
      <c r="B116" s="207" t="s">
        <v>25</v>
      </c>
      <c r="C116" s="207">
        <v>1000</v>
      </c>
      <c r="D116" s="430"/>
      <c r="E116" s="430"/>
      <c r="F116" s="430"/>
      <c r="G116" s="340">
        <f>+IFERROR(VLOOKUP(B116,'FCST SDV (2)'!$C$2:$S$2000,17,0),0)</f>
        <v>506000</v>
      </c>
      <c r="H116" s="384">
        <f t="shared" si="3"/>
        <v>506</v>
      </c>
      <c r="I116" s="342">
        <f t="array" ref="I116">+IFERROR(INDEX('FCST SDV (2)'!$D$2:$P$2001,MATCH('Data đx fcst 21.09.2020 (2)'!$B116,'FCST SDV (2)'!$C$2:$C$2001,0),MATCH('Data đx fcst 21.09.2020 (2)'!I$1,'FCST SDV (2)'!$D$1:$P$1,0))/'Data đx fcst 21.09.2020 (2)'!$C116,0)</f>
        <v>14</v>
      </c>
      <c r="J116" s="342">
        <f t="array" ref="J116">+IFERROR(INDEX('FCST SDV (2)'!$D$2:$P$2001,MATCH('Data đx fcst 21.09.2020 (2)'!$B116,'FCST SDV (2)'!$C$2:$C$2001,0),MATCH('Data đx fcst 21.09.2020 (2)'!J$1,'FCST SDV (2)'!$D$1:$P$1,0))/'Data đx fcst 21.09.2020 (2)'!$C116,0)</f>
        <v>14</v>
      </c>
      <c r="K116" s="342">
        <f t="array" ref="K116">+IFERROR(INDEX('FCST SDV (2)'!$D$2:$P$2001,MATCH('Data đx fcst 21.09.2020 (2)'!$B116,'FCST SDV (2)'!$C$2:$C$2001,0),MATCH('Data đx fcst 21.09.2020 (2)'!K$1,'FCST SDV (2)'!$D$1:$P$1,0))/'Data đx fcst 21.09.2020 (2)'!$C116,0)</f>
        <v>14</v>
      </c>
      <c r="L116" s="342">
        <f t="array" ref="L116">+IFERROR(INDEX('FCST SDV (2)'!$D$2:$P$2001,MATCH('Data đx fcst 21.09.2020 (2)'!$B116,'FCST SDV (2)'!$C$2:$C$2001,0),MATCH('Data đx fcst 21.09.2020 (2)'!L$1,'FCST SDV (2)'!$D$1:$P$1,0))/'Data đx fcst 21.09.2020 (2)'!$C116,0)</f>
        <v>14</v>
      </c>
      <c r="M116" s="342">
        <f t="array" ref="M116">+IFERROR(INDEX('FCST SDV (2)'!$D$2:$P$2001,MATCH('Data đx fcst 21.09.2020 (2)'!$B116,'FCST SDV (2)'!$C$2:$C$2001,0),MATCH('Data đx fcst 21.09.2020 (2)'!M$1,'FCST SDV (2)'!$D$1:$P$1,0))/'Data đx fcst 21.09.2020 (2)'!$C116,0)</f>
        <v>14</v>
      </c>
      <c r="N116" s="342">
        <f t="array" ref="N116">+IFERROR(INDEX('FCST SDV (2)'!$D$2:$P$2001,MATCH('Data đx fcst 21.09.2020 (2)'!$B116,'FCST SDV (2)'!$C$2:$C$2001,0),MATCH('Data đx fcst 21.09.2020 (2)'!N$1,'FCST SDV (2)'!$D$1:$P$1,0))/'Data đx fcst 21.09.2020 (2)'!$C116,0)</f>
        <v>14</v>
      </c>
      <c r="O116" s="342">
        <f t="array" ref="O116">+IFERROR(INDEX('FCST SDV (2)'!$D$2:$P$2001,MATCH('Data đx fcst 21.09.2020 (2)'!$B116,'FCST SDV (2)'!$C$2:$C$2001,0),MATCH('Data đx fcst 21.09.2020 (2)'!O$1,'FCST SDV (2)'!$D$1:$P$1,0))/'Data đx fcst 21.09.2020 (2)'!$C116,0)</f>
        <v>14</v>
      </c>
      <c r="P116" s="342">
        <f t="array" ref="P116">+IFERROR(INDEX('FCST SDV (2)'!$D$2:$P$2001,MATCH('Data đx fcst 21.09.2020 (2)'!$B116,'FCST SDV (2)'!$C$2:$C$2001,0),MATCH('Data đx fcst 21.09.2020 (2)'!P$1,'FCST SDV (2)'!$D$1:$P$1,0))/'Data đx fcst 21.09.2020 (2)'!$C116,0)</f>
        <v>98</v>
      </c>
      <c r="Q116" s="342">
        <f t="array" ref="Q116">+IFERROR(INDEX('FCST SDV (2)'!$D$2:$P$2001,MATCH('Data đx fcst 21.09.2020 (2)'!$B116,'FCST SDV (2)'!$C$2:$C$2001,0),MATCH('Data đx fcst 21.09.2020 (2)'!Q$1,'FCST SDV (2)'!$D$1:$P$1,0))/'Data đx fcst 21.09.2020 (2)'!$C116,0)</f>
        <v>19</v>
      </c>
      <c r="R116" s="342">
        <f t="array" ref="R116">+IFERROR(INDEX('FCST SDV (2)'!$D$2:$P$2001,MATCH('Data đx fcst 21.09.2020 (2)'!$B116,'FCST SDV (2)'!$C$2:$C$2001,0),MATCH('Data đx fcst 21.09.2020 (2)'!R$1,'FCST SDV (2)'!$D$1:$P$1,0))/'Data đx fcst 21.09.2020 (2)'!$C116,0)</f>
        <v>19</v>
      </c>
      <c r="S116" s="342">
        <f t="array" ref="S116">+IFERROR(INDEX('FCST SDV (2)'!$D$2:$P$2001,MATCH('Data đx fcst 21.09.2020 (2)'!$B116,'FCST SDV (2)'!$C$2:$C$2001,0),MATCH('Data đx fcst 21.09.2020 (2)'!S$1,'FCST SDV (2)'!$D$1:$P$1,0))/'Data đx fcst 21.09.2020 (2)'!$C116,0)</f>
        <v>19</v>
      </c>
      <c r="T116" s="335">
        <f t="shared" si="4"/>
        <v>253</v>
      </c>
    </row>
    <row r="117" spans="1:20" s="356" customFormat="1" ht="29.25" customHeight="1">
      <c r="A117" s="427"/>
      <c r="B117" s="207" t="s">
        <v>26</v>
      </c>
      <c r="C117" s="207">
        <v>1000</v>
      </c>
      <c r="D117" s="430"/>
      <c r="E117" s="430"/>
      <c r="F117" s="430"/>
      <c r="G117" s="340">
        <f>+IFERROR(VLOOKUP(B117,'FCST SDV (2)'!$C$2:$S$2000,17,0),0)</f>
        <v>1160000</v>
      </c>
      <c r="H117" s="384">
        <f t="shared" si="3"/>
        <v>1160</v>
      </c>
      <c r="I117" s="342">
        <f t="array" ref="I117">+IFERROR(INDEX('FCST SDV (2)'!$D$2:$P$2001,MATCH('Data đx fcst 21.09.2020 (2)'!$B117,'FCST SDV (2)'!$C$2:$C$2001,0),MATCH('Data đx fcst 21.09.2020 (2)'!I$1,'FCST SDV (2)'!$D$1:$P$1,0))/'Data đx fcst 21.09.2020 (2)'!$C117,0)</f>
        <v>20</v>
      </c>
      <c r="J117" s="342">
        <f t="array" ref="J117">+IFERROR(INDEX('FCST SDV (2)'!$D$2:$P$2001,MATCH('Data đx fcst 21.09.2020 (2)'!$B117,'FCST SDV (2)'!$C$2:$C$2001,0),MATCH('Data đx fcst 21.09.2020 (2)'!J$1,'FCST SDV (2)'!$D$1:$P$1,0))/'Data đx fcst 21.09.2020 (2)'!$C117,0)</f>
        <v>20</v>
      </c>
      <c r="K117" s="342">
        <f t="array" ref="K117">+IFERROR(INDEX('FCST SDV (2)'!$D$2:$P$2001,MATCH('Data đx fcst 21.09.2020 (2)'!$B117,'FCST SDV (2)'!$C$2:$C$2001,0),MATCH('Data đx fcst 21.09.2020 (2)'!K$1,'FCST SDV (2)'!$D$1:$P$1,0))/'Data đx fcst 21.09.2020 (2)'!$C117,0)</f>
        <v>20</v>
      </c>
      <c r="L117" s="342">
        <f t="array" ref="L117">+IFERROR(INDEX('FCST SDV (2)'!$D$2:$P$2001,MATCH('Data đx fcst 21.09.2020 (2)'!$B117,'FCST SDV (2)'!$C$2:$C$2001,0),MATCH('Data đx fcst 21.09.2020 (2)'!L$1,'FCST SDV (2)'!$D$1:$P$1,0))/'Data đx fcst 21.09.2020 (2)'!$C117,0)</f>
        <v>20</v>
      </c>
      <c r="M117" s="342">
        <f t="array" ref="M117">+IFERROR(INDEX('FCST SDV (2)'!$D$2:$P$2001,MATCH('Data đx fcst 21.09.2020 (2)'!$B117,'FCST SDV (2)'!$C$2:$C$2001,0),MATCH('Data đx fcst 21.09.2020 (2)'!M$1,'FCST SDV (2)'!$D$1:$P$1,0))/'Data đx fcst 21.09.2020 (2)'!$C117,0)</f>
        <v>20</v>
      </c>
      <c r="N117" s="342">
        <f t="array" ref="N117">+IFERROR(INDEX('FCST SDV (2)'!$D$2:$P$2001,MATCH('Data đx fcst 21.09.2020 (2)'!$B117,'FCST SDV (2)'!$C$2:$C$2001,0),MATCH('Data đx fcst 21.09.2020 (2)'!N$1,'FCST SDV (2)'!$D$1:$P$1,0))/'Data đx fcst 21.09.2020 (2)'!$C117,0)</f>
        <v>20</v>
      </c>
      <c r="O117" s="342">
        <f t="array" ref="O117">+IFERROR(INDEX('FCST SDV (2)'!$D$2:$P$2001,MATCH('Data đx fcst 21.09.2020 (2)'!$B117,'FCST SDV (2)'!$C$2:$C$2001,0),MATCH('Data đx fcst 21.09.2020 (2)'!O$1,'FCST SDV (2)'!$D$1:$P$1,0))/'Data đx fcst 21.09.2020 (2)'!$C117,0)</f>
        <v>20</v>
      </c>
      <c r="P117" s="342">
        <f t="array" ref="P117">+IFERROR(INDEX('FCST SDV (2)'!$D$2:$P$2001,MATCH('Data đx fcst 21.09.2020 (2)'!$B117,'FCST SDV (2)'!$C$2:$C$2001,0),MATCH('Data đx fcst 21.09.2020 (2)'!P$1,'FCST SDV (2)'!$D$1:$P$1,0))/'Data đx fcst 21.09.2020 (2)'!$C117,0)</f>
        <v>140</v>
      </c>
      <c r="Q117" s="342">
        <f t="array" ref="Q117">+IFERROR(INDEX('FCST SDV (2)'!$D$2:$P$2001,MATCH('Data đx fcst 21.09.2020 (2)'!$B117,'FCST SDV (2)'!$C$2:$C$2001,0),MATCH('Data đx fcst 21.09.2020 (2)'!Q$1,'FCST SDV (2)'!$D$1:$P$1,0))/'Data đx fcst 21.09.2020 (2)'!$C117,0)</f>
        <v>100</v>
      </c>
      <c r="R117" s="342">
        <f t="array" ref="R117">+IFERROR(INDEX('FCST SDV (2)'!$D$2:$P$2001,MATCH('Data đx fcst 21.09.2020 (2)'!$B117,'FCST SDV (2)'!$C$2:$C$2001,0),MATCH('Data đx fcst 21.09.2020 (2)'!R$1,'FCST SDV (2)'!$D$1:$P$1,0))/'Data đx fcst 21.09.2020 (2)'!$C117,0)</f>
        <v>100</v>
      </c>
      <c r="S117" s="342">
        <f t="array" ref="S117">+IFERROR(INDEX('FCST SDV (2)'!$D$2:$P$2001,MATCH('Data đx fcst 21.09.2020 (2)'!$B117,'FCST SDV (2)'!$C$2:$C$2001,0),MATCH('Data đx fcst 21.09.2020 (2)'!S$1,'FCST SDV (2)'!$D$1:$P$1,0))/'Data đx fcst 21.09.2020 (2)'!$C117,0)</f>
        <v>100</v>
      </c>
      <c r="T117" s="335">
        <f t="shared" si="4"/>
        <v>580</v>
      </c>
    </row>
    <row r="118" spans="1:20" s="356" customFormat="1" ht="29.25" customHeight="1">
      <c r="A118" s="427"/>
      <c r="B118" s="207" t="s">
        <v>27</v>
      </c>
      <c r="C118" s="207">
        <v>2500</v>
      </c>
      <c r="D118" s="430"/>
      <c r="E118" s="430"/>
      <c r="F118" s="430"/>
      <c r="G118" s="340">
        <f>+IFERROR(VLOOKUP(B118,'FCST SDV (2)'!$C$2:$S$2000,17,0),0)</f>
        <v>138000</v>
      </c>
      <c r="H118" s="384">
        <f t="shared" si="3"/>
        <v>55.2</v>
      </c>
      <c r="I118" s="342">
        <f t="array" ref="I118">+IFERROR(INDEX('FCST SDV (2)'!$D$2:$P$2001,MATCH('Data đx fcst 21.09.2020 (2)'!$B118,'FCST SDV (2)'!$C$2:$C$2001,0),MATCH('Data đx fcst 21.09.2020 (2)'!I$1,'FCST SDV (2)'!$D$1:$P$1,0))/'Data đx fcst 21.09.2020 (2)'!$C118,0)</f>
        <v>1.2</v>
      </c>
      <c r="J118" s="342">
        <f t="array" ref="J118">+IFERROR(INDEX('FCST SDV (2)'!$D$2:$P$2001,MATCH('Data đx fcst 21.09.2020 (2)'!$B118,'FCST SDV (2)'!$C$2:$C$2001,0),MATCH('Data đx fcst 21.09.2020 (2)'!J$1,'FCST SDV (2)'!$D$1:$P$1,0))/'Data đx fcst 21.09.2020 (2)'!$C118,0)</f>
        <v>1.2</v>
      </c>
      <c r="K118" s="342">
        <f t="array" ref="K118">+IFERROR(INDEX('FCST SDV (2)'!$D$2:$P$2001,MATCH('Data đx fcst 21.09.2020 (2)'!$B118,'FCST SDV (2)'!$C$2:$C$2001,0),MATCH('Data đx fcst 21.09.2020 (2)'!K$1,'FCST SDV (2)'!$D$1:$P$1,0))/'Data đx fcst 21.09.2020 (2)'!$C118,0)</f>
        <v>1.2</v>
      </c>
      <c r="L118" s="342">
        <f t="array" ref="L118">+IFERROR(INDEX('FCST SDV (2)'!$D$2:$P$2001,MATCH('Data đx fcst 21.09.2020 (2)'!$B118,'FCST SDV (2)'!$C$2:$C$2001,0),MATCH('Data đx fcst 21.09.2020 (2)'!L$1,'FCST SDV (2)'!$D$1:$P$1,0))/'Data đx fcst 21.09.2020 (2)'!$C118,0)</f>
        <v>1.2</v>
      </c>
      <c r="M118" s="342">
        <f t="array" ref="M118">+IFERROR(INDEX('FCST SDV (2)'!$D$2:$P$2001,MATCH('Data đx fcst 21.09.2020 (2)'!$B118,'FCST SDV (2)'!$C$2:$C$2001,0),MATCH('Data đx fcst 21.09.2020 (2)'!M$1,'FCST SDV (2)'!$D$1:$P$1,0))/'Data đx fcst 21.09.2020 (2)'!$C118,0)</f>
        <v>1.2</v>
      </c>
      <c r="N118" s="342">
        <f t="array" ref="N118">+IFERROR(INDEX('FCST SDV (2)'!$D$2:$P$2001,MATCH('Data đx fcst 21.09.2020 (2)'!$B118,'FCST SDV (2)'!$C$2:$C$2001,0),MATCH('Data đx fcst 21.09.2020 (2)'!N$1,'FCST SDV (2)'!$D$1:$P$1,0))/'Data đx fcst 21.09.2020 (2)'!$C118,0)</f>
        <v>1.2</v>
      </c>
      <c r="O118" s="342">
        <f t="array" ref="O118">+IFERROR(INDEX('FCST SDV (2)'!$D$2:$P$2001,MATCH('Data đx fcst 21.09.2020 (2)'!$B118,'FCST SDV (2)'!$C$2:$C$2001,0),MATCH('Data đx fcst 21.09.2020 (2)'!O$1,'FCST SDV (2)'!$D$1:$P$1,0))/'Data đx fcst 21.09.2020 (2)'!$C118,0)</f>
        <v>1.2</v>
      </c>
      <c r="P118" s="342">
        <f t="array" ref="P118">+IFERROR(INDEX('FCST SDV (2)'!$D$2:$P$2001,MATCH('Data đx fcst 21.09.2020 (2)'!$B118,'FCST SDV (2)'!$C$2:$C$2001,0),MATCH('Data đx fcst 21.09.2020 (2)'!P$1,'FCST SDV (2)'!$D$1:$P$1,0))/'Data đx fcst 21.09.2020 (2)'!$C118,0)</f>
        <v>8.4</v>
      </c>
      <c r="Q118" s="342">
        <f t="array" ref="Q118">+IFERROR(INDEX('FCST SDV (2)'!$D$2:$P$2001,MATCH('Data đx fcst 21.09.2020 (2)'!$B118,'FCST SDV (2)'!$C$2:$C$2001,0),MATCH('Data đx fcst 21.09.2020 (2)'!Q$1,'FCST SDV (2)'!$D$1:$P$1,0))/'Data đx fcst 21.09.2020 (2)'!$C118,0)</f>
        <v>8.4</v>
      </c>
      <c r="R118" s="342">
        <f t="array" ref="R118">+IFERROR(INDEX('FCST SDV (2)'!$D$2:$P$2001,MATCH('Data đx fcst 21.09.2020 (2)'!$B118,'FCST SDV (2)'!$C$2:$C$2001,0),MATCH('Data đx fcst 21.09.2020 (2)'!R$1,'FCST SDV (2)'!$D$1:$P$1,0))/'Data đx fcst 21.09.2020 (2)'!$C118,0)</f>
        <v>1.2</v>
      </c>
      <c r="S118" s="342">
        <f t="array" ref="S118">+IFERROR(INDEX('FCST SDV (2)'!$D$2:$P$2001,MATCH('Data đx fcst 21.09.2020 (2)'!$B118,'FCST SDV (2)'!$C$2:$C$2001,0),MATCH('Data đx fcst 21.09.2020 (2)'!S$1,'FCST SDV (2)'!$D$1:$P$1,0))/'Data đx fcst 21.09.2020 (2)'!$C118,0)</f>
        <v>1.2</v>
      </c>
      <c r="T118" s="335">
        <f t="shared" si="4"/>
        <v>27.6</v>
      </c>
    </row>
    <row r="119" spans="1:20" s="356" customFormat="1" ht="29.25" customHeight="1">
      <c r="A119" s="427"/>
      <c r="B119" s="208" t="s">
        <v>28</v>
      </c>
      <c r="C119" s="207">
        <v>1000</v>
      </c>
      <c r="D119" s="430"/>
      <c r="E119" s="430"/>
      <c r="F119" s="430"/>
      <c r="G119" s="340">
        <f>+IFERROR(VLOOKUP(B119,'FCST SDV (2)'!$C$2:$S$2000,17,0),0)</f>
        <v>756000</v>
      </c>
      <c r="H119" s="384">
        <f t="shared" si="3"/>
        <v>756</v>
      </c>
      <c r="I119" s="342">
        <f t="array" ref="I119">+IFERROR(INDEX('FCST SDV (2)'!$D$2:$P$2001,MATCH('Data đx fcst 21.09.2020 (2)'!$B119,'FCST SDV (2)'!$C$2:$C$2001,0),MATCH('Data đx fcst 21.09.2020 (2)'!I$1,'FCST SDV (2)'!$D$1:$P$1,0))/'Data đx fcst 21.09.2020 (2)'!$C119,0)</f>
        <v>15</v>
      </c>
      <c r="J119" s="342">
        <f t="array" ref="J119">+IFERROR(INDEX('FCST SDV (2)'!$D$2:$P$2001,MATCH('Data đx fcst 21.09.2020 (2)'!$B119,'FCST SDV (2)'!$C$2:$C$2001,0),MATCH('Data đx fcst 21.09.2020 (2)'!J$1,'FCST SDV (2)'!$D$1:$P$1,0))/'Data đx fcst 21.09.2020 (2)'!$C119,0)</f>
        <v>15</v>
      </c>
      <c r="K119" s="342">
        <f t="array" ref="K119">+IFERROR(INDEX('FCST SDV (2)'!$D$2:$P$2001,MATCH('Data đx fcst 21.09.2020 (2)'!$B119,'FCST SDV (2)'!$C$2:$C$2001,0),MATCH('Data đx fcst 21.09.2020 (2)'!K$1,'FCST SDV (2)'!$D$1:$P$1,0))/'Data đx fcst 21.09.2020 (2)'!$C119,0)</f>
        <v>15</v>
      </c>
      <c r="L119" s="342">
        <f t="array" ref="L119">+IFERROR(INDEX('FCST SDV (2)'!$D$2:$P$2001,MATCH('Data đx fcst 21.09.2020 (2)'!$B119,'FCST SDV (2)'!$C$2:$C$2001,0),MATCH('Data đx fcst 21.09.2020 (2)'!L$1,'FCST SDV (2)'!$D$1:$P$1,0))/'Data đx fcst 21.09.2020 (2)'!$C119,0)</f>
        <v>12</v>
      </c>
      <c r="M119" s="342">
        <f t="array" ref="M119">+IFERROR(INDEX('FCST SDV (2)'!$D$2:$P$2001,MATCH('Data đx fcst 21.09.2020 (2)'!$B119,'FCST SDV (2)'!$C$2:$C$2001,0),MATCH('Data đx fcst 21.09.2020 (2)'!M$1,'FCST SDV (2)'!$D$1:$P$1,0))/'Data đx fcst 21.09.2020 (2)'!$C119,0)</f>
        <v>12</v>
      </c>
      <c r="N119" s="342">
        <f t="array" ref="N119">+IFERROR(INDEX('FCST SDV (2)'!$D$2:$P$2001,MATCH('Data đx fcst 21.09.2020 (2)'!$B119,'FCST SDV (2)'!$C$2:$C$2001,0),MATCH('Data đx fcst 21.09.2020 (2)'!N$1,'FCST SDV (2)'!$D$1:$P$1,0))/'Data đx fcst 21.09.2020 (2)'!$C119,0)</f>
        <v>12</v>
      </c>
      <c r="O119" s="342">
        <f t="array" ref="O119">+IFERROR(INDEX('FCST SDV (2)'!$D$2:$P$2001,MATCH('Data đx fcst 21.09.2020 (2)'!$B119,'FCST SDV (2)'!$C$2:$C$2001,0),MATCH('Data đx fcst 21.09.2020 (2)'!O$1,'FCST SDV (2)'!$D$1:$P$1,0))/'Data đx fcst 21.09.2020 (2)'!$C119,0)</f>
        <v>12</v>
      </c>
      <c r="P119" s="342">
        <f t="array" ref="P119">+IFERROR(INDEX('FCST SDV (2)'!$D$2:$P$2001,MATCH('Data đx fcst 21.09.2020 (2)'!$B119,'FCST SDV (2)'!$C$2:$C$2001,0),MATCH('Data đx fcst 21.09.2020 (2)'!P$1,'FCST SDV (2)'!$D$1:$P$1,0))/'Data đx fcst 21.09.2020 (2)'!$C119,0)</f>
        <v>93</v>
      </c>
      <c r="Q119" s="342">
        <f t="array" ref="Q119">+IFERROR(INDEX('FCST SDV (2)'!$D$2:$P$2001,MATCH('Data đx fcst 21.09.2020 (2)'!$B119,'FCST SDV (2)'!$C$2:$C$2001,0),MATCH('Data đx fcst 21.09.2020 (2)'!Q$1,'FCST SDV (2)'!$D$1:$P$1,0))/'Data đx fcst 21.09.2020 (2)'!$C119,0)</f>
        <v>72</v>
      </c>
      <c r="R119" s="342">
        <f t="array" ref="R119">+IFERROR(INDEX('FCST SDV (2)'!$D$2:$P$2001,MATCH('Data đx fcst 21.09.2020 (2)'!$B119,'FCST SDV (2)'!$C$2:$C$2001,0),MATCH('Data đx fcst 21.09.2020 (2)'!R$1,'FCST SDV (2)'!$D$1:$P$1,0))/'Data đx fcst 21.09.2020 (2)'!$C119,0)</f>
        <v>60</v>
      </c>
      <c r="S119" s="342">
        <f t="array" ref="S119">+IFERROR(INDEX('FCST SDV (2)'!$D$2:$P$2001,MATCH('Data đx fcst 21.09.2020 (2)'!$B119,'FCST SDV (2)'!$C$2:$C$2001,0),MATCH('Data đx fcst 21.09.2020 (2)'!S$1,'FCST SDV (2)'!$D$1:$P$1,0))/'Data đx fcst 21.09.2020 (2)'!$C119,0)</f>
        <v>60</v>
      </c>
      <c r="T119" s="335">
        <f t="shared" si="4"/>
        <v>378</v>
      </c>
    </row>
    <row r="120" spans="1:20" s="356" customFormat="1" ht="29.25" customHeight="1">
      <c r="A120" s="427"/>
      <c r="B120" s="358" t="s">
        <v>29</v>
      </c>
      <c r="C120" s="207">
        <v>2500</v>
      </c>
      <c r="D120" s="430"/>
      <c r="E120" s="430"/>
      <c r="F120" s="430"/>
      <c r="G120" s="340">
        <f>+IFERROR(VLOOKUP(B120,'FCST SDV (2)'!$C$2:$S$2000,17,0),0)</f>
        <v>264000</v>
      </c>
      <c r="H120" s="384">
        <f t="shared" si="3"/>
        <v>105.6</v>
      </c>
      <c r="I120" s="342">
        <f t="array" ref="I120">+IFERROR(INDEX('FCST SDV (2)'!$D$2:$P$2001,MATCH('Data đx fcst 21.09.2020 (2)'!$B120,'FCST SDV (2)'!$C$2:$C$2001,0),MATCH('Data đx fcst 21.09.2020 (2)'!I$1,'FCST SDV (2)'!$D$1:$P$1,0))/'Data đx fcst 21.09.2020 (2)'!$C120,0)</f>
        <v>2.4</v>
      </c>
      <c r="J120" s="342">
        <f t="array" ref="J120">+IFERROR(INDEX('FCST SDV (2)'!$D$2:$P$2001,MATCH('Data đx fcst 21.09.2020 (2)'!$B120,'FCST SDV (2)'!$C$2:$C$2001,0),MATCH('Data đx fcst 21.09.2020 (2)'!J$1,'FCST SDV (2)'!$D$1:$P$1,0))/'Data đx fcst 21.09.2020 (2)'!$C120,0)</f>
        <v>2.4</v>
      </c>
      <c r="K120" s="342">
        <f t="array" ref="K120">+IFERROR(INDEX('FCST SDV (2)'!$D$2:$P$2001,MATCH('Data đx fcst 21.09.2020 (2)'!$B120,'FCST SDV (2)'!$C$2:$C$2001,0),MATCH('Data đx fcst 21.09.2020 (2)'!K$1,'FCST SDV (2)'!$D$1:$P$1,0))/'Data đx fcst 21.09.2020 (2)'!$C120,0)</f>
        <v>2.4</v>
      </c>
      <c r="L120" s="342">
        <f t="array" ref="L120">+IFERROR(INDEX('FCST SDV (2)'!$D$2:$P$2001,MATCH('Data đx fcst 21.09.2020 (2)'!$B120,'FCST SDV (2)'!$C$2:$C$2001,0),MATCH('Data đx fcst 21.09.2020 (2)'!L$1,'FCST SDV (2)'!$D$1:$P$1,0))/'Data đx fcst 21.09.2020 (2)'!$C120,0)</f>
        <v>2.4</v>
      </c>
      <c r="M120" s="342">
        <f t="array" ref="M120">+IFERROR(INDEX('FCST SDV (2)'!$D$2:$P$2001,MATCH('Data đx fcst 21.09.2020 (2)'!$B120,'FCST SDV (2)'!$C$2:$C$2001,0),MATCH('Data đx fcst 21.09.2020 (2)'!M$1,'FCST SDV (2)'!$D$1:$P$1,0))/'Data đx fcst 21.09.2020 (2)'!$C120,0)</f>
        <v>2.4</v>
      </c>
      <c r="N120" s="342">
        <f t="array" ref="N120">+IFERROR(INDEX('FCST SDV (2)'!$D$2:$P$2001,MATCH('Data đx fcst 21.09.2020 (2)'!$B120,'FCST SDV (2)'!$C$2:$C$2001,0),MATCH('Data đx fcst 21.09.2020 (2)'!N$1,'FCST SDV (2)'!$D$1:$P$1,0))/'Data đx fcst 21.09.2020 (2)'!$C120,0)</f>
        <v>2.4</v>
      </c>
      <c r="O120" s="342">
        <f t="array" ref="O120">+IFERROR(INDEX('FCST SDV (2)'!$D$2:$P$2001,MATCH('Data đx fcst 21.09.2020 (2)'!$B120,'FCST SDV (2)'!$C$2:$C$2001,0),MATCH('Data đx fcst 21.09.2020 (2)'!O$1,'FCST SDV (2)'!$D$1:$P$1,0))/'Data đx fcst 21.09.2020 (2)'!$C120,0)</f>
        <v>2.4</v>
      </c>
      <c r="P120" s="342">
        <f t="array" ref="P120">+IFERROR(INDEX('FCST SDV (2)'!$D$2:$P$2001,MATCH('Data đx fcst 21.09.2020 (2)'!$B120,'FCST SDV (2)'!$C$2:$C$2001,0),MATCH('Data đx fcst 21.09.2020 (2)'!P$1,'FCST SDV (2)'!$D$1:$P$1,0))/'Data đx fcst 21.09.2020 (2)'!$C120,0)</f>
        <v>16.8</v>
      </c>
      <c r="Q120" s="342">
        <f t="array" ref="Q120">+IFERROR(INDEX('FCST SDV (2)'!$D$2:$P$2001,MATCH('Data đx fcst 21.09.2020 (2)'!$B120,'FCST SDV (2)'!$C$2:$C$2001,0),MATCH('Data đx fcst 21.09.2020 (2)'!Q$1,'FCST SDV (2)'!$D$1:$P$1,0))/'Data đx fcst 21.09.2020 (2)'!$C120,0)</f>
        <v>7.2</v>
      </c>
      <c r="R120" s="342">
        <f t="array" ref="R120">+IFERROR(INDEX('FCST SDV (2)'!$D$2:$P$2001,MATCH('Data đx fcst 21.09.2020 (2)'!$B120,'FCST SDV (2)'!$C$2:$C$2001,0),MATCH('Data đx fcst 21.09.2020 (2)'!R$1,'FCST SDV (2)'!$D$1:$P$1,0))/'Data đx fcst 21.09.2020 (2)'!$C120,0)</f>
        <v>6</v>
      </c>
      <c r="S120" s="342">
        <f t="array" ref="S120">+IFERROR(INDEX('FCST SDV (2)'!$D$2:$P$2001,MATCH('Data đx fcst 21.09.2020 (2)'!$B120,'FCST SDV (2)'!$C$2:$C$2001,0),MATCH('Data đx fcst 21.09.2020 (2)'!S$1,'FCST SDV (2)'!$D$1:$P$1,0))/'Data đx fcst 21.09.2020 (2)'!$C120,0)</f>
        <v>6</v>
      </c>
      <c r="T120" s="335">
        <f t="shared" si="4"/>
        <v>52.800000000000004</v>
      </c>
    </row>
    <row r="121" spans="1:20" s="356" customFormat="1" ht="29.25" customHeight="1">
      <c r="A121" s="427"/>
      <c r="B121" s="207" t="s">
        <v>30</v>
      </c>
      <c r="C121" s="207">
        <v>180</v>
      </c>
      <c r="D121" s="430"/>
      <c r="E121" s="430"/>
      <c r="F121" s="430"/>
      <c r="G121" s="340">
        <f>+IFERROR(VLOOKUP(B121,'FCST SDV (2)'!$C$2:$S$2000,17,0),0)</f>
        <v>2265000</v>
      </c>
      <c r="H121" s="384">
        <f t="shared" si="3"/>
        <v>12583.333333333334</v>
      </c>
      <c r="I121" s="342">
        <f t="array" ref="I121">+IFERROR(INDEX('FCST SDV (2)'!$D$2:$P$2001,MATCH('Data đx fcst 21.09.2020 (2)'!$B121,'FCST SDV (2)'!$C$2:$C$2001,0),MATCH('Data đx fcst 21.09.2020 (2)'!I$1,'FCST SDV (2)'!$D$1:$P$1,0))/'Data đx fcst 21.09.2020 (2)'!$C121,0)</f>
        <v>416.66666666666669</v>
      </c>
      <c r="J121" s="342">
        <f t="array" ref="J121">+IFERROR(INDEX('FCST SDV (2)'!$D$2:$P$2001,MATCH('Data đx fcst 21.09.2020 (2)'!$B121,'FCST SDV (2)'!$C$2:$C$2001,0),MATCH('Data đx fcst 21.09.2020 (2)'!J$1,'FCST SDV (2)'!$D$1:$P$1,0))/'Data đx fcst 21.09.2020 (2)'!$C121,0)</f>
        <v>333.33333333333331</v>
      </c>
      <c r="K121" s="342">
        <f t="array" ref="K121">+IFERROR(INDEX('FCST SDV (2)'!$D$2:$P$2001,MATCH('Data đx fcst 21.09.2020 (2)'!$B121,'FCST SDV (2)'!$C$2:$C$2001,0),MATCH('Data đx fcst 21.09.2020 (2)'!K$1,'FCST SDV (2)'!$D$1:$P$1,0))/'Data đx fcst 21.09.2020 (2)'!$C121,0)</f>
        <v>416.66666666666669</v>
      </c>
      <c r="L121" s="342">
        <f t="array" ref="L121">+IFERROR(INDEX('FCST SDV (2)'!$D$2:$P$2001,MATCH('Data đx fcst 21.09.2020 (2)'!$B121,'FCST SDV (2)'!$C$2:$C$2001,0),MATCH('Data đx fcst 21.09.2020 (2)'!L$1,'FCST SDV (2)'!$D$1:$P$1,0))/'Data đx fcst 21.09.2020 (2)'!$C121,0)</f>
        <v>416.66666666666669</v>
      </c>
      <c r="M121" s="342">
        <f t="array" ref="M121">+IFERROR(INDEX('FCST SDV (2)'!$D$2:$P$2001,MATCH('Data đx fcst 21.09.2020 (2)'!$B121,'FCST SDV (2)'!$C$2:$C$2001,0),MATCH('Data đx fcst 21.09.2020 (2)'!M$1,'FCST SDV (2)'!$D$1:$P$1,0))/'Data đx fcst 21.09.2020 (2)'!$C121,0)</f>
        <v>333.33333333333331</v>
      </c>
      <c r="N121" s="342">
        <f t="array" ref="N121">+IFERROR(INDEX('FCST SDV (2)'!$D$2:$P$2001,MATCH('Data đx fcst 21.09.2020 (2)'!$B121,'FCST SDV (2)'!$C$2:$C$2001,0),MATCH('Data đx fcst 21.09.2020 (2)'!N$1,'FCST SDV (2)'!$D$1:$P$1,0))/'Data đx fcst 21.09.2020 (2)'!$C121,0)</f>
        <v>333.33333333333331</v>
      </c>
      <c r="O121" s="342">
        <f t="array" ref="O121">+IFERROR(INDEX('FCST SDV (2)'!$D$2:$P$2001,MATCH('Data đx fcst 21.09.2020 (2)'!$B121,'FCST SDV (2)'!$C$2:$C$2001,0),MATCH('Data đx fcst 21.09.2020 (2)'!O$1,'FCST SDV (2)'!$D$1:$P$1,0))/'Data đx fcst 21.09.2020 (2)'!$C121,0)</f>
        <v>333.33333333333331</v>
      </c>
      <c r="P121" s="342">
        <f t="array" ref="P121">+IFERROR(INDEX('FCST SDV (2)'!$D$2:$P$2001,MATCH('Data đx fcst 21.09.2020 (2)'!$B121,'FCST SDV (2)'!$C$2:$C$2001,0),MATCH('Data đx fcst 21.09.2020 (2)'!P$1,'FCST SDV (2)'!$D$1:$P$1,0))/'Data đx fcst 21.09.2020 (2)'!$C121,0)</f>
        <v>2500</v>
      </c>
      <c r="Q121" s="342">
        <f t="array" ref="Q121">+IFERROR(INDEX('FCST SDV (2)'!$D$2:$P$2001,MATCH('Data đx fcst 21.09.2020 (2)'!$B121,'FCST SDV (2)'!$C$2:$C$2001,0),MATCH('Data đx fcst 21.09.2020 (2)'!Q$1,'FCST SDV (2)'!$D$1:$P$1,0))/'Data đx fcst 21.09.2020 (2)'!$C121,0)</f>
        <v>2500</v>
      </c>
      <c r="R121" s="342">
        <f t="array" ref="R121">+IFERROR(INDEX('FCST SDV (2)'!$D$2:$P$2001,MATCH('Data đx fcst 21.09.2020 (2)'!$B121,'FCST SDV (2)'!$C$2:$C$2001,0),MATCH('Data đx fcst 21.09.2020 (2)'!R$1,'FCST SDV (2)'!$D$1:$P$1,0))/'Data đx fcst 21.09.2020 (2)'!$C121,0)</f>
        <v>2500</v>
      </c>
      <c r="S121" s="342">
        <f t="array" ref="S121">+IFERROR(INDEX('FCST SDV (2)'!$D$2:$P$2001,MATCH('Data đx fcst 21.09.2020 (2)'!$B121,'FCST SDV (2)'!$C$2:$C$2001,0),MATCH('Data đx fcst 21.09.2020 (2)'!S$1,'FCST SDV (2)'!$D$1:$P$1,0))/'Data đx fcst 21.09.2020 (2)'!$C121,0)</f>
        <v>2500</v>
      </c>
      <c r="T121" s="335">
        <f t="shared" si="4"/>
        <v>12583.333333333334</v>
      </c>
    </row>
    <row r="122" spans="1:20" s="356" customFormat="1" ht="29.25" customHeight="1">
      <c r="A122" s="427"/>
      <c r="B122" s="207" t="s">
        <v>31</v>
      </c>
      <c r="C122" s="207">
        <v>180</v>
      </c>
      <c r="D122" s="430"/>
      <c r="E122" s="430"/>
      <c r="F122" s="430"/>
      <c r="G122" s="340">
        <f>+IFERROR(VLOOKUP(B122,'FCST SDV (2)'!$C$2:$S$2000,17,0),0)</f>
        <v>2115000</v>
      </c>
      <c r="H122" s="384">
        <f t="shared" si="3"/>
        <v>11750</v>
      </c>
      <c r="I122" s="342">
        <f t="array" ref="I122">+IFERROR(INDEX('FCST SDV (2)'!$D$2:$P$2001,MATCH('Data đx fcst 21.09.2020 (2)'!$B122,'FCST SDV (2)'!$C$2:$C$2001,0),MATCH('Data đx fcst 21.09.2020 (2)'!I$1,'FCST SDV (2)'!$D$1:$P$1,0))/'Data đx fcst 21.09.2020 (2)'!$C122,0)</f>
        <v>333.33333333333331</v>
      </c>
      <c r="J122" s="342">
        <f t="array" ref="J122">+IFERROR(INDEX('FCST SDV (2)'!$D$2:$P$2001,MATCH('Data đx fcst 21.09.2020 (2)'!$B122,'FCST SDV (2)'!$C$2:$C$2001,0),MATCH('Data đx fcst 21.09.2020 (2)'!J$1,'FCST SDV (2)'!$D$1:$P$1,0))/'Data đx fcst 21.09.2020 (2)'!$C122,0)</f>
        <v>333.33333333333331</v>
      </c>
      <c r="K122" s="342">
        <f t="array" ref="K122">+IFERROR(INDEX('FCST SDV (2)'!$D$2:$P$2001,MATCH('Data đx fcst 21.09.2020 (2)'!$B122,'FCST SDV (2)'!$C$2:$C$2001,0),MATCH('Data đx fcst 21.09.2020 (2)'!K$1,'FCST SDV (2)'!$D$1:$P$1,0))/'Data đx fcst 21.09.2020 (2)'!$C122,0)</f>
        <v>333.33333333333331</v>
      </c>
      <c r="L122" s="342">
        <f t="array" ref="L122">+IFERROR(INDEX('FCST SDV (2)'!$D$2:$P$2001,MATCH('Data đx fcst 21.09.2020 (2)'!$B122,'FCST SDV (2)'!$C$2:$C$2001,0),MATCH('Data đx fcst 21.09.2020 (2)'!L$1,'FCST SDV (2)'!$D$1:$P$1,0))/'Data đx fcst 21.09.2020 (2)'!$C122,0)</f>
        <v>333.33333333333331</v>
      </c>
      <c r="M122" s="342">
        <f t="array" ref="M122">+IFERROR(INDEX('FCST SDV (2)'!$D$2:$P$2001,MATCH('Data đx fcst 21.09.2020 (2)'!$B122,'FCST SDV (2)'!$C$2:$C$2001,0),MATCH('Data đx fcst 21.09.2020 (2)'!M$1,'FCST SDV (2)'!$D$1:$P$1,0))/'Data đx fcst 21.09.2020 (2)'!$C122,0)</f>
        <v>333.33333333333331</v>
      </c>
      <c r="N122" s="342">
        <f t="array" ref="N122">+IFERROR(INDEX('FCST SDV (2)'!$D$2:$P$2001,MATCH('Data đx fcst 21.09.2020 (2)'!$B122,'FCST SDV (2)'!$C$2:$C$2001,0),MATCH('Data đx fcst 21.09.2020 (2)'!N$1,'FCST SDV (2)'!$D$1:$P$1,0))/'Data đx fcst 21.09.2020 (2)'!$C122,0)</f>
        <v>416.66666666666669</v>
      </c>
      <c r="O122" s="342">
        <f t="array" ref="O122">+IFERROR(INDEX('FCST SDV (2)'!$D$2:$P$2001,MATCH('Data đx fcst 21.09.2020 (2)'!$B122,'FCST SDV (2)'!$C$2:$C$2001,0),MATCH('Data đx fcst 21.09.2020 (2)'!O$1,'FCST SDV (2)'!$D$1:$P$1,0))/'Data đx fcst 21.09.2020 (2)'!$C122,0)</f>
        <v>333.33333333333331</v>
      </c>
      <c r="P122" s="342">
        <f t="array" ref="P122">+IFERROR(INDEX('FCST SDV (2)'!$D$2:$P$2001,MATCH('Data đx fcst 21.09.2020 (2)'!$B122,'FCST SDV (2)'!$C$2:$C$2001,0),MATCH('Data đx fcst 21.09.2020 (2)'!P$1,'FCST SDV (2)'!$D$1:$P$1,0))/'Data đx fcst 21.09.2020 (2)'!$C122,0)</f>
        <v>2333.3333333333335</v>
      </c>
      <c r="Q122" s="342">
        <f t="array" ref="Q122">+IFERROR(INDEX('FCST SDV (2)'!$D$2:$P$2001,MATCH('Data đx fcst 21.09.2020 (2)'!$B122,'FCST SDV (2)'!$C$2:$C$2001,0),MATCH('Data đx fcst 21.09.2020 (2)'!Q$1,'FCST SDV (2)'!$D$1:$P$1,0))/'Data đx fcst 21.09.2020 (2)'!$C122,0)</f>
        <v>2333.3333333333335</v>
      </c>
      <c r="R122" s="342">
        <f t="array" ref="R122">+IFERROR(INDEX('FCST SDV (2)'!$D$2:$P$2001,MATCH('Data đx fcst 21.09.2020 (2)'!$B122,'FCST SDV (2)'!$C$2:$C$2001,0),MATCH('Data đx fcst 21.09.2020 (2)'!R$1,'FCST SDV (2)'!$D$1:$P$1,0))/'Data đx fcst 21.09.2020 (2)'!$C122,0)</f>
        <v>2333.3333333333335</v>
      </c>
      <c r="S122" s="342">
        <f t="array" ref="S122">+IFERROR(INDEX('FCST SDV (2)'!$D$2:$P$2001,MATCH('Data đx fcst 21.09.2020 (2)'!$B122,'FCST SDV (2)'!$C$2:$C$2001,0),MATCH('Data đx fcst 21.09.2020 (2)'!S$1,'FCST SDV (2)'!$D$1:$P$1,0))/'Data đx fcst 21.09.2020 (2)'!$C122,0)</f>
        <v>2333.3333333333335</v>
      </c>
      <c r="T122" s="335">
        <f t="shared" si="4"/>
        <v>11750.000000000002</v>
      </c>
    </row>
    <row r="123" spans="1:20" s="356" customFormat="1" ht="29.25" customHeight="1">
      <c r="A123" s="427"/>
      <c r="B123" s="207" t="s">
        <v>32</v>
      </c>
      <c r="C123" s="207">
        <v>180</v>
      </c>
      <c r="D123" s="430"/>
      <c r="E123" s="430"/>
      <c r="F123" s="430"/>
      <c r="G123" s="340">
        <f>+IFERROR(VLOOKUP(B123,'FCST SDV (2)'!$C$2:$S$2000,17,0),0)</f>
        <v>1980000</v>
      </c>
      <c r="H123" s="384">
        <f t="shared" si="3"/>
        <v>11000</v>
      </c>
      <c r="I123" s="342">
        <f t="array" ref="I123">+IFERROR(INDEX('FCST SDV (2)'!$D$2:$P$2001,MATCH('Data đx fcst 21.09.2020 (2)'!$B123,'FCST SDV (2)'!$C$2:$C$2001,0),MATCH('Data đx fcst 21.09.2020 (2)'!I$1,'FCST SDV (2)'!$D$1:$P$1,0))/'Data đx fcst 21.09.2020 (2)'!$C123,0)</f>
        <v>0</v>
      </c>
      <c r="J123" s="342">
        <f t="array" ref="J123">+IFERROR(INDEX('FCST SDV (2)'!$D$2:$P$2001,MATCH('Data đx fcst 21.09.2020 (2)'!$B123,'FCST SDV (2)'!$C$2:$C$2001,0),MATCH('Data đx fcst 21.09.2020 (2)'!J$1,'FCST SDV (2)'!$D$1:$P$1,0))/'Data đx fcst 21.09.2020 (2)'!$C123,0)</f>
        <v>333.33333333333331</v>
      </c>
      <c r="K123" s="342">
        <f t="array" ref="K123">+IFERROR(INDEX('FCST SDV (2)'!$D$2:$P$2001,MATCH('Data đx fcst 21.09.2020 (2)'!$B123,'FCST SDV (2)'!$C$2:$C$2001,0),MATCH('Data đx fcst 21.09.2020 (2)'!K$1,'FCST SDV (2)'!$D$1:$P$1,0))/'Data đx fcst 21.09.2020 (2)'!$C123,0)</f>
        <v>333.33333333333331</v>
      </c>
      <c r="L123" s="342">
        <f t="array" ref="L123">+IFERROR(INDEX('FCST SDV (2)'!$D$2:$P$2001,MATCH('Data đx fcst 21.09.2020 (2)'!$B123,'FCST SDV (2)'!$C$2:$C$2001,0),MATCH('Data đx fcst 21.09.2020 (2)'!L$1,'FCST SDV (2)'!$D$1:$P$1,0))/'Data đx fcst 21.09.2020 (2)'!$C123,0)</f>
        <v>333.33333333333331</v>
      </c>
      <c r="M123" s="342">
        <f t="array" ref="M123">+IFERROR(INDEX('FCST SDV (2)'!$D$2:$P$2001,MATCH('Data đx fcst 21.09.2020 (2)'!$B123,'FCST SDV (2)'!$C$2:$C$2001,0),MATCH('Data đx fcst 21.09.2020 (2)'!M$1,'FCST SDV (2)'!$D$1:$P$1,0))/'Data đx fcst 21.09.2020 (2)'!$C123,0)</f>
        <v>333.33333333333331</v>
      </c>
      <c r="N123" s="342">
        <f t="array" ref="N123">+IFERROR(INDEX('FCST SDV (2)'!$D$2:$P$2001,MATCH('Data đx fcst 21.09.2020 (2)'!$B123,'FCST SDV (2)'!$C$2:$C$2001,0),MATCH('Data đx fcst 21.09.2020 (2)'!N$1,'FCST SDV (2)'!$D$1:$P$1,0))/'Data đx fcst 21.09.2020 (2)'!$C123,0)</f>
        <v>333.33333333333331</v>
      </c>
      <c r="O123" s="342">
        <f t="array" ref="O123">+IFERROR(INDEX('FCST SDV (2)'!$D$2:$P$2001,MATCH('Data đx fcst 21.09.2020 (2)'!$B123,'FCST SDV (2)'!$C$2:$C$2001,0),MATCH('Data đx fcst 21.09.2020 (2)'!O$1,'FCST SDV (2)'!$D$1:$P$1,0))/'Data đx fcst 21.09.2020 (2)'!$C123,0)</f>
        <v>333.33333333333331</v>
      </c>
      <c r="P123" s="342">
        <f t="array" ref="P123">+IFERROR(INDEX('FCST SDV (2)'!$D$2:$P$2001,MATCH('Data đx fcst 21.09.2020 (2)'!$B123,'FCST SDV (2)'!$C$2:$C$2001,0),MATCH('Data đx fcst 21.09.2020 (2)'!P$1,'FCST SDV (2)'!$D$1:$P$1,0))/'Data đx fcst 21.09.2020 (2)'!$C123,0)</f>
        <v>2250</v>
      </c>
      <c r="Q123" s="342">
        <f t="array" ref="Q123">+IFERROR(INDEX('FCST SDV (2)'!$D$2:$P$2001,MATCH('Data đx fcst 21.09.2020 (2)'!$B123,'FCST SDV (2)'!$C$2:$C$2001,0),MATCH('Data đx fcst 21.09.2020 (2)'!Q$1,'FCST SDV (2)'!$D$1:$P$1,0))/'Data đx fcst 21.09.2020 (2)'!$C123,0)</f>
        <v>2250</v>
      </c>
      <c r="R123" s="342">
        <f t="array" ref="R123">+IFERROR(INDEX('FCST SDV (2)'!$D$2:$P$2001,MATCH('Data đx fcst 21.09.2020 (2)'!$B123,'FCST SDV (2)'!$C$2:$C$2001,0),MATCH('Data đx fcst 21.09.2020 (2)'!R$1,'FCST SDV (2)'!$D$1:$P$1,0))/'Data đx fcst 21.09.2020 (2)'!$C123,0)</f>
        <v>2250</v>
      </c>
      <c r="S123" s="342">
        <f t="array" ref="S123">+IFERROR(INDEX('FCST SDV (2)'!$D$2:$P$2001,MATCH('Data đx fcst 21.09.2020 (2)'!$B123,'FCST SDV (2)'!$C$2:$C$2001,0),MATCH('Data đx fcst 21.09.2020 (2)'!S$1,'FCST SDV (2)'!$D$1:$P$1,0))/'Data đx fcst 21.09.2020 (2)'!$C123,0)</f>
        <v>2250</v>
      </c>
      <c r="T123" s="335">
        <f t="shared" si="4"/>
        <v>11000</v>
      </c>
    </row>
    <row r="124" spans="1:20" s="356" customFormat="1" ht="29.25" customHeight="1">
      <c r="A124" s="427"/>
      <c r="B124" s="207" t="s">
        <v>33</v>
      </c>
      <c r="C124" s="207">
        <v>180</v>
      </c>
      <c r="D124" s="430"/>
      <c r="E124" s="430"/>
      <c r="F124" s="430"/>
      <c r="G124" s="340">
        <f>+IFERROR(VLOOKUP(B124,'FCST SDV (2)'!$C$2:$S$2000,17,0),0)</f>
        <v>2235000</v>
      </c>
      <c r="H124" s="384">
        <f t="shared" si="3"/>
        <v>12416.666666666666</v>
      </c>
      <c r="I124" s="342">
        <f t="array" ref="I124">+IFERROR(INDEX('FCST SDV (2)'!$D$2:$P$2001,MATCH('Data đx fcst 21.09.2020 (2)'!$B124,'FCST SDV (2)'!$C$2:$C$2001,0),MATCH('Data đx fcst 21.09.2020 (2)'!I$1,'FCST SDV (2)'!$D$1:$P$1,0))/'Data đx fcst 21.09.2020 (2)'!$C124,0)</f>
        <v>333.33333333333331</v>
      </c>
      <c r="J124" s="342">
        <f t="array" ref="J124">+IFERROR(INDEX('FCST SDV (2)'!$D$2:$P$2001,MATCH('Data đx fcst 21.09.2020 (2)'!$B124,'FCST SDV (2)'!$C$2:$C$2001,0),MATCH('Data đx fcst 21.09.2020 (2)'!J$1,'FCST SDV (2)'!$D$1:$P$1,0))/'Data đx fcst 21.09.2020 (2)'!$C124,0)</f>
        <v>333.33333333333331</v>
      </c>
      <c r="K124" s="342">
        <f t="array" ref="K124">+IFERROR(INDEX('FCST SDV (2)'!$D$2:$P$2001,MATCH('Data đx fcst 21.09.2020 (2)'!$B124,'FCST SDV (2)'!$C$2:$C$2001,0),MATCH('Data đx fcst 21.09.2020 (2)'!K$1,'FCST SDV (2)'!$D$1:$P$1,0))/'Data đx fcst 21.09.2020 (2)'!$C124,0)</f>
        <v>333.33333333333331</v>
      </c>
      <c r="L124" s="342">
        <f t="array" ref="L124">+IFERROR(INDEX('FCST SDV (2)'!$D$2:$P$2001,MATCH('Data đx fcst 21.09.2020 (2)'!$B124,'FCST SDV (2)'!$C$2:$C$2001,0),MATCH('Data đx fcst 21.09.2020 (2)'!L$1,'FCST SDV (2)'!$D$1:$P$1,0))/'Data đx fcst 21.09.2020 (2)'!$C124,0)</f>
        <v>416.66666666666669</v>
      </c>
      <c r="M124" s="342">
        <f t="array" ref="M124">+IFERROR(INDEX('FCST SDV (2)'!$D$2:$P$2001,MATCH('Data đx fcst 21.09.2020 (2)'!$B124,'FCST SDV (2)'!$C$2:$C$2001,0),MATCH('Data đx fcst 21.09.2020 (2)'!M$1,'FCST SDV (2)'!$D$1:$P$1,0))/'Data đx fcst 21.09.2020 (2)'!$C124,0)</f>
        <v>333.33333333333331</v>
      </c>
      <c r="N124" s="342">
        <f t="array" ref="N124">+IFERROR(INDEX('FCST SDV (2)'!$D$2:$P$2001,MATCH('Data đx fcst 21.09.2020 (2)'!$B124,'FCST SDV (2)'!$C$2:$C$2001,0),MATCH('Data đx fcst 21.09.2020 (2)'!N$1,'FCST SDV (2)'!$D$1:$P$1,0))/'Data đx fcst 21.09.2020 (2)'!$C124,0)</f>
        <v>416.66666666666669</v>
      </c>
      <c r="O124" s="342">
        <f t="array" ref="O124">+IFERROR(INDEX('FCST SDV (2)'!$D$2:$P$2001,MATCH('Data đx fcst 21.09.2020 (2)'!$B124,'FCST SDV (2)'!$C$2:$C$2001,0),MATCH('Data đx fcst 21.09.2020 (2)'!O$1,'FCST SDV (2)'!$D$1:$P$1,0))/'Data đx fcst 21.09.2020 (2)'!$C124,0)</f>
        <v>333.33333333333331</v>
      </c>
      <c r="P124" s="342">
        <f t="array" ref="P124">+IFERROR(INDEX('FCST SDV (2)'!$D$2:$P$2001,MATCH('Data đx fcst 21.09.2020 (2)'!$B124,'FCST SDV (2)'!$C$2:$C$2001,0),MATCH('Data đx fcst 21.09.2020 (2)'!P$1,'FCST SDV (2)'!$D$1:$P$1,0))/'Data đx fcst 21.09.2020 (2)'!$C124,0)</f>
        <v>2416.6666666666665</v>
      </c>
      <c r="Q124" s="342">
        <f t="array" ref="Q124">+IFERROR(INDEX('FCST SDV (2)'!$D$2:$P$2001,MATCH('Data đx fcst 21.09.2020 (2)'!$B124,'FCST SDV (2)'!$C$2:$C$2001,0),MATCH('Data đx fcst 21.09.2020 (2)'!Q$1,'FCST SDV (2)'!$D$1:$P$1,0))/'Data đx fcst 21.09.2020 (2)'!$C124,0)</f>
        <v>2500</v>
      </c>
      <c r="R124" s="342">
        <f t="array" ref="R124">+IFERROR(INDEX('FCST SDV (2)'!$D$2:$P$2001,MATCH('Data đx fcst 21.09.2020 (2)'!$B124,'FCST SDV (2)'!$C$2:$C$2001,0),MATCH('Data đx fcst 21.09.2020 (2)'!R$1,'FCST SDV (2)'!$D$1:$P$1,0))/'Data đx fcst 21.09.2020 (2)'!$C124,0)</f>
        <v>2500</v>
      </c>
      <c r="S124" s="342">
        <f t="array" ref="S124">+IFERROR(INDEX('FCST SDV (2)'!$D$2:$P$2001,MATCH('Data đx fcst 21.09.2020 (2)'!$B124,'FCST SDV (2)'!$C$2:$C$2001,0),MATCH('Data đx fcst 21.09.2020 (2)'!S$1,'FCST SDV (2)'!$D$1:$P$1,0))/'Data đx fcst 21.09.2020 (2)'!$C124,0)</f>
        <v>2500</v>
      </c>
      <c r="T124" s="335">
        <f t="shared" si="4"/>
        <v>12416.666666666666</v>
      </c>
    </row>
    <row r="125" spans="1:20" s="356" customFormat="1" ht="29.25" customHeight="1">
      <c r="A125" s="427"/>
      <c r="B125" s="207" t="s">
        <v>34</v>
      </c>
      <c r="C125" s="207">
        <v>180</v>
      </c>
      <c r="D125" s="430"/>
      <c r="E125" s="430"/>
      <c r="F125" s="430"/>
      <c r="G125" s="340">
        <f>+IFERROR(VLOOKUP(B125,'FCST SDV (2)'!$C$2:$S$2000,17,0),0)</f>
        <v>2470500</v>
      </c>
      <c r="H125" s="384">
        <f t="shared" si="3"/>
        <v>13725</v>
      </c>
      <c r="I125" s="342">
        <f t="array" ref="I125">+IFERROR(INDEX('FCST SDV (2)'!$D$2:$P$2001,MATCH('Data đx fcst 21.09.2020 (2)'!$B125,'FCST SDV (2)'!$C$2:$C$2001,0),MATCH('Data đx fcst 21.09.2020 (2)'!I$1,'FCST SDV (2)'!$D$1:$P$1,0))/'Data đx fcst 21.09.2020 (2)'!$C125,0)</f>
        <v>375</v>
      </c>
      <c r="J125" s="342">
        <f t="array" ref="J125">+IFERROR(INDEX('FCST SDV (2)'!$D$2:$P$2001,MATCH('Data đx fcst 21.09.2020 (2)'!$B125,'FCST SDV (2)'!$C$2:$C$2001,0),MATCH('Data đx fcst 21.09.2020 (2)'!J$1,'FCST SDV (2)'!$D$1:$P$1,0))/'Data đx fcst 21.09.2020 (2)'!$C125,0)</f>
        <v>375</v>
      </c>
      <c r="K125" s="342">
        <f t="array" ref="K125">+IFERROR(INDEX('FCST SDV (2)'!$D$2:$P$2001,MATCH('Data đx fcst 21.09.2020 (2)'!$B125,'FCST SDV (2)'!$C$2:$C$2001,0),MATCH('Data đx fcst 21.09.2020 (2)'!K$1,'FCST SDV (2)'!$D$1:$P$1,0))/'Data đx fcst 21.09.2020 (2)'!$C125,0)</f>
        <v>450</v>
      </c>
      <c r="L125" s="342">
        <f t="array" ref="L125">+IFERROR(INDEX('FCST SDV (2)'!$D$2:$P$2001,MATCH('Data đx fcst 21.09.2020 (2)'!$B125,'FCST SDV (2)'!$C$2:$C$2001,0),MATCH('Data đx fcst 21.09.2020 (2)'!L$1,'FCST SDV (2)'!$D$1:$P$1,0))/'Data đx fcst 21.09.2020 (2)'!$C125,0)</f>
        <v>300</v>
      </c>
      <c r="M125" s="342">
        <f t="array" ref="M125">+IFERROR(INDEX('FCST SDV (2)'!$D$2:$P$2001,MATCH('Data đx fcst 21.09.2020 (2)'!$B125,'FCST SDV (2)'!$C$2:$C$2001,0),MATCH('Data đx fcst 21.09.2020 (2)'!M$1,'FCST SDV (2)'!$D$1:$P$1,0))/'Data đx fcst 21.09.2020 (2)'!$C125,0)</f>
        <v>450</v>
      </c>
      <c r="N125" s="342">
        <f t="array" ref="N125">+IFERROR(INDEX('FCST SDV (2)'!$D$2:$P$2001,MATCH('Data đx fcst 21.09.2020 (2)'!$B125,'FCST SDV (2)'!$C$2:$C$2001,0),MATCH('Data đx fcst 21.09.2020 (2)'!N$1,'FCST SDV (2)'!$D$1:$P$1,0))/'Data đx fcst 21.09.2020 (2)'!$C125,0)</f>
        <v>375</v>
      </c>
      <c r="O125" s="342">
        <f t="array" ref="O125">+IFERROR(INDEX('FCST SDV (2)'!$D$2:$P$2001,MATCH('Data đx fcst 21.09.2020 (2)'!$B125,'FCST SDV (2)'!$C$2:$C$2001,0),MATCH('Data đx fcst 21.09.2020 (2)'!O$1,'FCST SDV (2)'!$D$1:$P$1,0))/'Data đx fcst 21.09.2020 (2)'!$C125,0)</f>
        <v>375</v>
      </c>
      <c r="P125" s="342">
        <f t="array" ref="P125">+IFERROR(INDEX('FCST SDV (2)'!$D$2:$P$2001,MATCH('Data đx fcst 21.09.2020 (2)'!$B125,'FCST SDV (2)'!$C$2:$C$2001,0),MATCH('Data đx fcst 21.09.2020 (2)'!P$1,'FCST SDV (2)'!$D$1:$P$1,0))/'Data đx fcst 21.09.2020 (2)'!$C125,0)</f>
        <v>2700</v>
      </c>
      <c r="Q125" s="342">
        <f t="array" ref="Q125">+IFERROR(INDEX('FCST SDV (2)'!$D$2:$P$2001,MATCH('Data đx fcst 21.09.2020 (2)'!$B125,'FCST SDV (2)'!$C$2:$C$2001,0),MATCH('Data đx fcst 21.09.2020 (2)'!Q$1,'FCST SDV (2)'!$D$1:$P$1,0))/'Data đx fcst 21.09.2020 (2)'!$C125,0)</f>
        <v>2775</v>
      </c>
      <c r="R125" s="342">
        <f t="array" ref="R125">+IFERROR(INDEX('FCST SDV (2)'!$D$2:$P$2001,MATCH('Data đx fcst 21.09.2020 (2)'!$B125,'FCST SDV (2)'!$C$2:$C$2001,0),MATCH('Data đx fcst 21.09.2020 (2)'!R$1,'FCST SDV (2)'!$D$1:$P$1,0))/'Data đx fcst 21.09.2020 (2)'!$C125,0)</f>
        <v>2775</v>
      </c>
      <c r="S125" s="342">
        <f t="array" ref="S125">+IFERROR(INDEX('FCST SDV (2)'!$D$2:$P$2001,MATCH('Data đx fcst 21.09.2020 (2)'!$B125,'FCST SDV (2)'!$C$2:$C$2001,0),MATCH('Data đx fcst 21.09.2020 (2)'!S$1,'FCST SDV (2)'!$D$1:$P$1,0))/'Data đx fcst 21.09.2020 (2)'!$C125,0)</f>
        <v>2775</v>
      </c>
      <c r="T125" s="335">
        <f t="shared" si="4"/>
        <v>13725</v>
      </c>
    </row>
    <row r="126" spans="1:20" s="356" customFormat="1" ht="29.25" customHeight="1">
      <c r="A126" s="427"/>
      <c r="B126" s="207" t="s">
        <v>35</v>
      </c>
      <c r="C126" s="207">
        <v>50</v>
      </c>
      <c r="D126" s="430"/>
      <c r="E126" s="430"/>
      <c r="F126" s="430"/>
      <c r="G126" s="340">
        <f>+IFERROR(VLOOKUP(B126,'FCST SDV (2)'!$C$2:$S$2000,17,0),0)</f>
        <v>560000</v>
      </c>
      <c r="H126" s="384">
        <f t="shared" si="3"/>
        <v>11200</v>
      </c>
      <c r="I126" s="342">
        <f t="array" ref="I126">+IFERROR(INDEX('FCST SDV (2)'!$D$2:$P$2001,MATCH('Data đx fcst 21.09.2020 (2)'!$B126,'FCST SDV (2)'!$C$2:$C$2001,0),MATCH('Data đx fcst 21.09.2020 (2)'!I$1,'FCST SDV (2)'!$D$1:$P$1,0))/'Data đx fcst 21.09.2020 (2)'!$C126,0)</f>
        <v>320</v>
      </c>
      <c r="J126" s="342">
        <f t="array" ref="J126">+IFERROR(INDEX('FCST SDV (2)'!$D$2:$P$2001,MATCH('Data đx fcst 21.09.2020 (2)'!$B126,'FCST SDV (2)'!$C$2:$C$2001,0),MATCH('Data đx fcst 21.09.2020 (2)'!J$1,'FCST SDV (2)'!$D$1:$P$1,0))/'Data đx fcst 21.09.2020 (2)'!$C126,0)</f>
        <v>320</v>
      </c>
      <c r="K126" s="342">
        <f t="array" ref="K126">+IFERROR(INDEX('FCST SDV (2)'!$D$2:$P$2001,MATCH('Data đx fcst 21.09.2020 (2)'!$B126,'FCST SDV (2)'!$C$2:$C$2001,0),MATCH('Data đx fcst 21.09.2020 (2)'!K$1,'FCST SDV (2)'!$D$1:$P$1,0))/'Data đx fcst 21.09.2020 (2)'!$C126,0)</f>
        <v>320</v>
      </c>
      <c r="L126" s="342">
        <f t="array" ref="L126">+IFERROR(INDEX('FCST SDV (2)'!$D$2:$P$2001,MATCH('Data đx fcst 21.09.2020 (2)'!$B126,'FCST SDV (2)'!$C$2:$C$2001,0),MATCH('Data đx fcst 21.09.2020 (2)'!L$1,'FCST SDV (2)'!$D$1:$P$1,0))/'Data đx fcst 21.09.2020 (2)'!$C126,0)</f>
        <v>320</v>
      </c>
      <c r="M126" s="342">
        <f t="array" ref="M126">+IFERROR(INDEX('FCST SDV (2)'!$D$2:$P$2001,MATCH('Data đx fcst 21.09.2020 (2)'!$B126,'FCST SDV (2)'!$C$2:$C$2001,0),MATCH('Data đx fcst 21.09.2020 (2)'!M$1,'FCST SDV (2)'!$D$1:$P$1,0))/'Data đx fcst 21.09.2020 (2)'!$C126,0)</f>
        <v>320</v>
      </c>
      <c r="N126" s="342">
        <f t="array" ref="N126">+IFERROR(INDEX('FCST SDV (2)'!$D$2:$P$2001,MATCH('Data đx fcst 21.09.2020 (2)'!$B126,'FCST SDV (2)'!$C$2:$C$2001,0),MATCH('Data đx fcst 21.09.2020 (2)'!N$1,'FCST SDV (2)'!$D$1:$P$1,0))/'Data đx fcst 21.09.2020 (2)'!$C126,0)</f>
        <v>320</v>
      </c>
      <c r="O126" s="342">
        <f t="array" ref="O126">+IFERROR(INDEX('FCST SDV (2)'!$D$2:$P$2001,MATCH('Data đx fcst 21.09.2020 (2)'!$B126,'FCST SDV (2)'!$C$2:$C$2001,0),MATCH('Data đx fcst 21.09.2020 (2)'!O$1,'FCST SDV (2)'!$D$1:$P$1,0))/'Data đx fcst 21.09.2020 (2)'!$C126,0)</f>
        <v>320</v>
      </c>
      <c r="P126" s="342">
        <f t="array" ref="P126">+IFERROR(INDEX('FCST SDV (2)'!$D$2:$P$2001,MATCH('Data đx fcst 21.09.2020 (2)'!$B126,'FCST SDV (2)'!$C$2:$C$2001,0),MATCH('Data đx fcst 21.09.2020 (2)'!P$1,'FCST SDV (2)'!$D$1:$P$1,0))/'Data đx fcst 21.09.2020 (2)'!$C126,0)</f>
        <v>2240</v>
      </c>
      <c r="Q126" s="342">
        <f t="array" ref="Q126">+IFERROR(INDEX('FCST SDV (2)'!$D$2:$P$2001,MATCH('Data đx fcst 21.09.2020 (2)'!$B126,'FCST SDV (2)'!$C$2:$C$2001,0),MATCH('Data đx fcst 21.09.2020 (2)'!Q$1,'FCST SDV (2)'!$D$1:$P$1,0))/'Data đx fcst 21.09.2020 (2)'!$C126,0)</f>
        <v>2240</v>
      </c>
      <c r="R126" s="342">
        <f t="array" ref="R126">+IFERROR(INDEX('FCST SDV (2)'!$D$2:$P$2001,MATCH('Data đx fcst 21.09.2020 (2)'!$B126,'FCST SDV (2)'!$C$2:$C$2001,0),MATCH('Data đx fcst 21.09.2020 (2)'!R$1,'FCST SDV (2)'!$D$1:$P$1,0))/'Data đx fcst 21.09.2020 (2)'!$C126,0)</f>
        <v>2240</v>
      </c>
      <c r="S126" s="342">
        <f t="array" ref="S126">+IFERROR(INDEX('FCST SDV (2)'!$D$2:$P$2001,MATCH('Data đx fcst 21.09.2020 (2)'!$B126,'FCST SDV (2)'!$C$2:$C$2001,0),MATCH('Data đx fcst 21.09.2020 (2)'!S$1,'FCST SDV (2)'!$D$1:$P$1,0))/'Data đx fcst 21.09.2020 (2)'!$C126,0)</f>
        <v>2240</v>
      </c>
      <c r="T126" s="335">
        <f t="shared" si="4"/>
        <v>11200</v>
      </c>
    </row>
    <row r="127" spans="1:20" s="356" customFormat="1" ht="29.25" customHeight="1">
      <c r="A127" s="427"/>
      <c r="B127" s="207" t="s">
        <v>36</v>
      </c>
      <c r="C127" s="207">
        <v>50</v>
      </c>
      <c r="D127" s="430"/>
      <c r="E127" s="430"/>
      <c r="F127" s="430"/>
      <c r="G127" s="340">
        <f>+IFERROR(VLOOKUP(B127,'FCST SDV (2)'!$C$2:$S$2000,17,0),0)</f>
        <v>560000</v>
      </c>
      <c r="H127" s="384">
        <f t="shared" si="3"/>
        <v>11200</v>
      </c>
      <c r="I127" s="342">
        <f t="array" ref="I127">+IFERROR(INDEX('FCST SDV (2)'!$D$2:$P$2001,MATCH('Data đx fcst 21.09.2020 (2)'!$B127,'FCST SDV (2)'!$C$2:$C$2001,0),MATCH('Data đx fcst 21.09.2020 (2)'!I$1,'FCST SDV (2)'!$D$1:$P$1,0))/'Data đx fcst 21.09.2020 (2)'!$C127,0)</f>
        <v>320</v>
      </c>
      <c r="J127" s="342">
        <f t="array" ref="J127">+IFERROR(INDEX('FCST SDV (2)'!$D$2:$P$2001,MATCH('Data đx fcst 21.09.2020 (2)'!$B127,'FCST SDV (2)'!$C$2:$C$2001,0),MATCH('Data đx fcst 21.09.2020 (2)'!J$1,'FCST SDV (2)'!$D$1:$P$1,0))/'Data đx fcst 21.09.2020 (2)'!$C127,0)</f>
        <v>320</v>
      </c>
      <c r="K127" s="342">
        <f t="array" ref="K127">+IFERROR(INDEX('FCST SDV (2)'!$D$2:$P$2001,MATCH('Data đx fcst 21.09.2020 (2)'!$B127,'FCST SDV (2)'!$C$2:$C$2001,0),MATCH('Data đx fcst 21.09.2020 (2)'!K$1,'FCST SDV (2)'!$D$1:$P$1,0))/'Data đx fcst 21.09.2020 (2)'!$C127,0)</f>
        <v>320</v>
      </c>
      <c r="L127" s="342">
        <f t="array" ref="L127">+IFERROR(INDEX('FCST SDV (2)'!$D$2:$P$2001,MATCH('Data đx fcst 21.09.2020 (2)'!$B127,'FCST SDV (2)'!$C$2:$C$2001,0),MATCH('Data đx fcst 21.09.2020 (2)'!L$1,'FCST SDV (2)'!$D$1:$P$1,0))/'Data đx fcst 21.09.2020 (2)'!$C127,0)</f>
        <v>320</v>
      </c>
      <c r="M127" s="342">
        <f t="array" ref="M127">+IFERROR(INDEX('FCST SDV (2)'!$D$2:$P$2001,MATCH('Data đx fcst 21.09.2020 (2)'!$B127,'FCST SDV (2)'!$C$2:$C$2001,0),MATCH('Data đx fcst 21.09.2020 (2)'!M$1,'FCST SDV (2)'!$D$1:$P$1,0))/'Data đx fcst 21.09.2020 (2)'!$C127,0)</f>
        <v>320</v>
      </c>
      <c r="N127" s="342">
        <f t="array" ref="N127">+IFERROR(INDEX('FCST SDV (2)'!$D$2:$P$2001,MATCH('Data đx fcst 21.09.2020 (2)'!$B127,'FCST SDV (2)'!$C$2:$C$2001,0),MATCH('Data đx fcst 21.09.2020 (2)'!N$1,'FCST SDV (2)'!$D$1:$P$1,0))/'Data đx fcst 21.09.2020 (2)'!$C127,0)</f>
        <v>320</v>
      </c>
      <c r="O127" s="342">
        <f t="array" ref="O127">+IFERROR(INDEX('FCST SDV (2)'!$D$2:$P$2001,MATCH('Data đx fcst 21.09.2020 (2)'!$B127,'FCST SDV (2)'!$C$2:$C$2001,0),MATCH('Data đx fcst 21.09.2020 (2)'!O$1,'FCST SDV (2)'!$D$1:$P$1,0))/'Data đx fcst 21.09.2020 (2)'!$C127,0)</f>
        <v>320</v>
      </c>
      <c r="P127" s="342">
        <f t="array" ref="P127">+IFERROR(INDEX('FCST SDV (2)'!$D$2:$P$2001,MATCH('Data đx fcst 21.09.2020 (2)'!$B127,'FCST SDV (2)'!$C$2:$C$2001,0),MATCH('Data đx fcst 21.09.2020 (2)'!P$1,'FCST SDV (2)'!$D$1:$P$1,0))/'Data đx fcst 21.09.2020 (2)'!$C127,0)</f>
        <v>2240</v>
      </c>
      <c r="Q127" s="342">
        <f t="array" ref="Q127">+IFERROR(INDEX('FCST SDV (2)'!$D$2:$P$2001,MATCH('Data đx fcst 21.09.2020 (2)'!$B127,'FCST SDV (2)'!$C$2:$C$2001,0),MATCH('Data đx fcst 21.09.2020 (2)'!Q$1,'FCST SDV (2)'!$D$1:$P$1,0))/'Data đx fcst 21.09.2020 (2)'!$C127,0)</f>
        <v>2240</v>
      </c>
      <c r="R127" s="342">
        <f t="array" ref="R127">+IFERROR(INDEX('FCST SDV (2)'!$D$2:$P$2001,MATCH('Data đx fcst 21.09.2020 (2)'!$B127,'FCST SDV (2)'!$C$2:$C$2001,0),MATCH('Data đx fcst 21.09.2020 (2)'!R$1,'FCST SDV (2)'!$D$1:$P$1,0))/'Data đx fcst 21.09.2020 (2)'!$C127,0)</f>
        <v>2240</v>
      </c>
      <c r="S127" s="342">
        <f t="array" ref="S127">+IFERROR(INDEX('FCST SDV (2)'!$D$2:$P$2001,MATCH('Data đx fcst 21.09.2020 (2)'!$B127,'FCST SDV (2)'!$C$2:$C$2001,0),MATCH('Data đx fcst 21.09.2020 (2)'!S$1,'FCST SDV (2)'!$D$1:$P$1,0))/'Data đx fcst 21.09.2020 (2)'!$C127,0)</f>
        <v>2240</v>
      </c>
      <c r="T127" s="335">
        <f t="shared" si="4"/>
        <v>11200</v>
      </c>
    </row>
    <row r="128" spans="1:20" s="356" customFormat="1" ht="29.25" customHeight="1">
      <c r="A128" s="427"/>
      <c r="B128" s="207" t="s">
        <v>37</v>
      </c>
      <c r="C128" s="207">
        <v>50</v>
      </c>
      <c r="D128" s="430"/>
      <c r="E128" s="430"/>
      <c r="F128" s="430"/>
      <c r="G128" s="340">
        <f>+IFERROR(VLOOKUP(B128,'FCST SDV (2)'!$C$2:$S$2000,17,0),0)</f>
        <v>560000</v>
      </c>
      <c r="H128" s="384">
        <f t="shared" si="3"/>
        <v>11200</v>
      </c>
      <c r="I128" s="342">
        <f t="array" ref="I128">+IFERROR(INDEX('FCST SDV (2)'!$D$2:$P$2001,MATCH('Data đx fcst 21.09.2020 (2)'!$B128,'FCST SDV (2)'!$C$2:$C$2001,0),MATCH('Data đx fcst 21.09.2020 (2)'!I$1,'FCST SDV (2)'!$D$1:$P$1,0))/'Data đx fcst 21.09.2020 (2)'!$C128,0)</f>
        <v>320</v>
      </c>
      <c r="J128" s="342">
        <f t="array" ref="J128">+IFERROR(INDEX('FCST SDV (2)'!$D$2:$P$2001,MATCH('Data đx fcst 21.09.2020 (2)'!$B128,'FCST SDV (2)'!$C$2:$C$2001,0),MATCH('Data đx fcst 21.09.2020 (2)'!J$1,'FCST SDV (2)'!$D$1:$P$1,0))/'Data đx fcst 21.09.2020 (2)'!$C128,0)</f>
        <v>320</v>
      </c>
      <c r="K128" s="342">
        <f t="array" ref="K128">+IFERROR(INDEX('FCST SDV (2)'!$D$2:$P$2001,MATCH('Data đx fcst 21.09.2020 (2)'!$B128,'FCST SDV (2)'!$C$2:$C$2001,0),MATCH('Data đx fcst 21.09.2020 (2)'!K$1,'FCST SDV (2)'!$D$1:$P$1,0))/'Data đx fcst 21.09.2020 (2)'!$C128,0)</f>
        <v>320</v>
      </c>
      <c r="L128" s="342">
        <f t="array" ref="L128">+IFERROR(INDEX('FCST SDV (2)'!$D$2:$P$2001,MATCH('Data đx fcst 21.09.2020 (2)'!$B128,'FCST SDV (2)'!$C$2:$C$2001,0),MATCH('Data đx fcst 21.09.2020 (2)'!L$1,'FCST SDV (2)'!$D$1:$P$1,0))/'Data đx fcst 21.09.2020 (2)'!$C128,0)</f>
        <v>320</v>
      </c>
      <c r="M128" s="342">
        <f t="array" ref="M128">+IFERROR(INDEX('FCST SDV (2)'!$D$2:$P$2001,MATCH('Data đx fcst 21.09.2020 (2)'!$B128,'FCST SDV (2)'!$C$2:$C$2001,0),MATCH('Data đx fcst 21.09.2020 (2)'!M$1,'FCST SDV (2)'!$D$1:$P$1,0))/'Data đx fcst 21.09.2020 (2)'!$C128,0)</f>
        <v>320</v>
      </c>
      <c r="N128" s="342">
        <f t="array" ref="N128">+IFERROR(INDEX('FCST SDV (2)'!$D$2:$P$2001,MATCH('Data đx fcst 21.09.2020 (2)'!$B128,'FCST SDV (2)'!$C$2:$C$2001,0),MATCH('Data đx fcst 21.09.2020 (2)'!N$1,'FCST SDV (2)'!$D$1:$P$1,0))/'Data đx fcst 21.09.2020 (2)'!$C128,0)</f>
        <v>320</v>
      </c>
      <c r="O128" s="342">
        <f t="array" ref="O128">+IFERROR(INDEX('FCST SDV (2)'!$D$2:$P$2001,MATCH('Data đx fcst 21.09.2020 (2)'!$B128,'FCST SDV (2)'!$C$2:$C$2001,0),MATCH('Data đx fcst 21.09.2020 (2)'!O$1,'FCST SDV (2)'!$D$1:$P$1,0))/'Data đx fcst 21.09.2020 (2)'!$C128,0)</f>
        <v>320</v>
      </c>
      <c r="P128" s="342">
        <f t="array" ref="P128">+IFERROR(INDEX('FCST SDV (2)'!$D$2:$P$2001,MATCH('Data đx fcst 21.09.2020 (2)'!$B128,'FCST SDV (2)'!$C$2:$C$2001,0),MATCH('Data đx fcst 21.09.2020 (2)'!P$1,'FCST SDV (2)'!$D$1:$P$1,0))/'Data đx fcst 21.09.2020 (2)'!$C128,0)</f>
        <v>2240</v>
      </c>
      <c r="Q128" s="342">
        <f t="array" ref="Q128">+IFERROR(INDEX('FCST SDV (2)'!$D$2:$P$2001,MATCH('Data đx fcst 21.09.2020 (2)'!$B128,'FCST SDV (2)'!$C$2:$C$2001,0),MATCH('Data đx fcst 21.09.2020 (2)'!Q$1,'FCST SDV (2)'!$D$1:$P$1,0))/'Data đx fcst 21.09.2020 (2)'!$C128,0)</f>
        <v>2240</v>
      </c>
      <c r="R128" s="342">
        <f t="array" ref="R128">+IFERROR(INDEX('FCST SDV (2)'!$D$2:$P$2001,MATCH('Data đx fcst 21.09.2020 (2)'!$B128,'FCST SDV (2)'!$C$2:$C$2001,0),MATCH('Data đx fcst 21.09.2020 (2)'!R$1,'FCST SDV (2)'!$D$1:$P$1,0))/'Data đx fcst 21.09.2020 (2)'!$C128,0)</f>
        <v>2240</v>
      </c>
      <c r="S128" s="342">
        <f t="array" ref="S128">+IFERROR(INDEX('FCST SDV (2)'!$D$2:$P$2001,MATCH('Data đx fcst 21.09.2020 (2)'!$B128,'FCST SDV (2)'!$C$2:$C$2001,0),MATCH('Data đx fcst 21.09.2020 (2)'!S$1,'FCST SDV (2)'!$D$1:$P$1,0))/'Data đx fcst 21.09.2020 (2)'!$C128,0)</f>
        <v>2240</v>
      </c>
      <c r="T128" s="335">
        <f t="shared" si="4"/>
        <v>11200</v>
      </c>
    </row>
    <row r="129" spans="1:20" s="356" customFormat="1" ht="29.25" customHeight="1">
      <c r="A129" s="427"/>
      <c r="B129" s="207" t="s">
        <v>38</v>
      </c>
      <c r="C129" s="207">
        <v>50</v>
      </c>
      <c r="D129" s="430"/>
      <c r="E129" s="430"/>
      <c r="F129" s="430"/>
      <c r="G129" s="340">
        <f>+IFERROR(VLOOKUP(B129,'FCST SDV (2)'!$C$2:$S$2000,17,0),0)</f>
        <v>560000</v>
      </c>
      <c r="H129" s="384">
        <f t="shared" si="3"/>
        <v>11200</v>
      </c>
      <c r="I129" s="342">
        <f t="array" ref="I129">+IFERROR(INDEX('FCST SDV (2)'!$D$2:$P$2001,MATCH('Data đx fcst 21.09.2020 (2)'!$B129,'FCST SDV (2)'!$C$2:$C$2001,0),MATCH('Data đx fcst 21.09.2020 (2)'!I$1,'FCST SDV (2)'!$D$1:$P$1,0))/'Data đx fcst 21.09.2020 (2)'!$C129,0)</f>
        <v>320</v>
      </c>
      <c r="J129" s="342">
        <f t="array" ref="J129">+IFERROR(INDEX('FCST SDV (2)'!$D$2:$P$2001,MATCH('Data đx fcst 21.09.2020 (2)'!$B129,'FCST SDV (2)'!$C$2:$C$2001,0),MATCH('Data đx fcst 21.09.2020 (2)'!J$1,'FCST SDV (2)'!$D$1:$P$1,0))/'Data đx fcst 21.09.2020 (2)'!$C129,0)</f>
        <v>320</v>
      </c>
      <c r="K129" s="342">
        <f t="array" ref="K129">+IFERROR(INDEX('FCST SDV (2)'!$D$2:$P$2001,MATCH('Data đx fcst 21.09.2020 (2)'!$B129,'FCST SDV (2)'!$C$2:$C$2001,0),MATCH('Data đx fcst 21.09.2020 (2)'!K$1,'FCST SDV (2)'!$D$1:$P$1,0))/'Data đx fcst 21.09.2020 (2)'!$C129,0)</f>
        <v>320</v>
      </c>
      <c r="L129" s="342">
        <f t="array" ref="L129">+IFERROR(INDEX('FCST SDV (2)'!$D$2:$P$2001,MATCH('Data đx fcst 21.09.2020 (2)'!$B129,'FCST SDV (2)'!$C$2:$C$2001,0),MATCH('Data đx fcst 21.09.2020 (2)'!L$1,'FCST SDV (2)'!$D$1:$P$1,0))/'Data đx fcst 21.09.2020 (2)'!$C129,0)</f>
        <v>320</v>
      </c>
      <c r="M129" s="342">
        <f t="array" ref="M129">+IFERROR(INDEX('FCST SDV (2)'!$D$2:$P$2001,MATCH('Data đx fcst 21.09.2020 (2)'!$B129,'FCST SDV (2)'!$C$2:$C$2001,0),MATCH('Data đx fcst 21.09.2020 (2)'!M$1,'FCST SDV (2)'!$D$1:$P$1,0))/'Data đx fcst 21.09.2020 (2)'!$C129,0)</f>
        <v>320</v>
      </c>
      <c r="N129" s="342">
        <f t="array" ref="N129">+IFERROR(INDEX('FCST SDV (2)'!$D$2:$P$2001,MATCH('Data đx fcst 21.09.2020 (2)'!$B129,'FCST SDV (2)'!$C$2:$C$2001,0),MATCH('Data đx fcst 21.09.2020 (2)'!N$1,'FCST SDV (2)'!$D$1:$P$1,0))/'Data đx fcst 21.09.2020 (2)'!$C129,0)</f>
        <v>320</v>
      </c>
      <c r="O129" s="342">
        <f t="array" ref="O129">+IFERROR(INDEX('FCST SDV (2)'!$D$2:$P$2001,MATCH('Data đx fcst 21.09.2020 (2)'!$B129,'FCST SDV (2)'!$C$2:$C$2001,0),MATCH('Data đx fcst 21.09.2020 (2)'!O$1,'FCST SDV (2)'!$D$1:$P$1,0))/'Data đx fcst 21.09.2020 (2)'!$C129,0)</f>
        <v>320</v>
      </c>
      <c r="P129" s="342">
        <f t="array" ref="P129">+IFERROR(INDEX('FCST SDV (2)'!$D$2:$P$2001,MATCH('Data đx fcst 21.09.2020 (2)'!$B129,'FCST SDV (2)'!$C$2:$C$2001,0),MATCH('Data đx fcst 21.09.2020 (2)'!P$1,'FCST SDV (2)'!$D$1:$P$1,0))/'Data đx fcst 21.09.2020 (2)'!$C129,0)</f>
        <v>2240</v>
      </c>
      <c r="Q129" s="342">
        <f t="array" ref="Q129">+IFERROR(INDEX('FCST SDV (2)'!$D$2:$P$2001,MATCH('Data đx fcst 21.09.2020 (2)'!$B129,'FCST SDV (2)'!$C$2:$C$2001,0),MATCH('Data đx fcst 21.09.2020 (2)'!Q$1,'FCST SDV (2)'!$D$1:$P$1,0))/'Data đx fcst 21.09.2020 (2)'!$C129,0)</f>
        <v>2240</v>
      </c>
      <c r="R129" s="342">
        <f t="array" ref="R129">+IFERROR(INDEX('FCST SDV (2)'!$D$2:$P$2001,MATCH('Data đx fcst 21.09.2020 (2)'!$B129,'FCST SDV (2)'!$C$2:$C$2001,0),MATCH('Data đx fcst 21.09.2020 (2)'!R$1,'FCST SDV (2)'!$D$1:$P$1,0))/'Data đx fcst 21.09.2020 (2)'!$C129,0)</f>
        <v>2240</v>
      </c>
      <c r="S129" s="342">
        <f t="array" ref="S129">+IFERROR(INDEX('FCST SDV (2)'!$D$2:$P$2001,MATCH('Data đx fcst 21.09.2020 (2)'!$B129,'FCST SDV (2)'!$C$2:$C$2001,0),MATCH('Data đx fcst 21.09.2020 (2)'!S$1,'FCST SDV (2)'!$D$1:$P$1,0))/'Data đx fcst 21.09.2020 (2)'!$C129,0)</f>
        <v>2240</v>
      </c>
      <c r="T129" s="335">
        <f t="shared" si="4"/>
        <v>11200</v>
      </c>
    </row>
    <row r="130" spans="1:20" s="356" customFormat="1" ht="29.25" customHeight="1">
      <c r="A130" s="427"/>
      <c r="B130" s="207" t="s">
        <v>39</v>
      </c>
      <c r="C130" s="207">
        <v>50</v>
      </c>
      <c r="D130" s="430"/>
      <c r="E130" s="430"/>
      <c r="F130" s="430"/>
      <c r="G130" s="340">
        <f>+IFERROR(VLOOKUP(B130,'FCST SDV (2)'!$C$2:$S$2000,17,0),0)</f>
        <v>560000</v>
      </c>
      <c r="H130" s="384">
        <f t="shared" si="3"/>
        <v>11200</v>
      </c>
      <c r="I130" s="342">
        <f t="array" ref="I130">+IFERROR(INDEX('FCST SDV (2)'!$D$2:$P$2001,MATCH('Data đx fcst 21.09.2020 (2)'!$B130,'FCST SDV (2)'!$C$2:$C$2001,0),MATCH('Data đx fcst 21.09.2020 (2)'!I$1,'FCST SDV (2)'!$D$1:$P$1,0))/'Data đx fcst 21.09.2020 (2)'!$C130,0)</f>
        <v>320</v>
      </c>
      <c r="J130" s="342">
        <f t="array" ref="J130">+IFERROR(INDEX('FCST SDV (2)'!$D$2:$P$2001,MATCH('Data đx fcst 21.09.2020 (2)'!$B130,'FCST SDV (2)'!$C$2:$C$2001,0),MATCH('Data đx fcst 21.09.2020 (2)'!J$1,'FCST SDV (2)'!$D$1:$P$1,0))/'Data đx fcst 21.09.2020 (2)'!$C130,0)</f>
        <v>320</v>
      </c>
      <c r="K130" s="342">
        <f t="array" ref="K130">+IFERROR(INDEX('FCST SDV (2)'!$D$2:$P$2001,MATCH('Data đx fcst 21.09.2020 (2)'!$B130,'FCST SDV (2)'!$C$2:$C$2001,0),MATCH('Data đx fcst 21.09.2020 (2)'!K$1,'FCST SDV (2)'!$D$1:$P$1,0))/'Data đx fcst 21.09.2020 (2)'!$C130,0)</f>
        <v>320</v>
      </c>
      <c r="L130" s="342">
        <f t="array" ref="L130">+IFERROR(INDEX('FCST SDV (2)'!$D$2:$P$2001,MATCH('Data đx fcst 21.09.2020 (2)'!$B130,'FCST SDV (2)'!$C$2:$C$2001,0),MATCH('Data đx fcst 21.09.2020 (2)'!L$1,'FCST SDV (2)'!$D$1:$P$1,0))/'Data đx fcst 21.09.2020 (2)'!$C130,0)</f>
        <v>320</v>
      </c>
      <c r="M130" s="342">
        <f t="array" ref="M130">+IFERROR(INDEX('FCST SDV (2)'!$D$2:$P$2001,MATCH('Data đx fcst 21.09.2020 (2)'!$B130,'FCST SDV (2)'!$C$2:$C$2001,0),MATCH('Data đx fcst 21.09.2020 (2)'!M$1,'FCST SDV (2)'!$D$1:$P$1,0))/'Data đx fcst 21.09.2020 (2)'!$C130,0)</f>
        <v>320</v>
      </c>
      <c r="N130" s="342">
        <f t="array" ref="N130">+IFERROR(INDEX('FCST SDV (2)'!$D$2:$P$2001,MATCH('Data đx fcst 21.09.2020 (2)'!$B130,'FCST SDV (2)'!$C$2:$C$2001,0),MATCH('Data đx fcst 21.09.2020 (2)'!N$1,'FCST SDV (2)'!$D$1:$P$1,0))/'Data đx fcst 21.09.2020 (2)'!$C130,0)</f>
        <v>320</v>
      </c>
      <c r="O130" s="342">
        <f t="array" ref="O130">+IFERROR(INDEX('FCST SDV (2)'!$D$2:$P$2001,MATCH('Data đx fcst 21.09.2020 (2)'!$B130,'FCST SDV (2)'!$C$2:$C$2001,0),MATCH('Data đx fcst 21.09.2020 (2)'!O$1,'FCST SDV (2)'!$D$1:$P$1,0))/'Data đx fcst 21.09.2020 (2)'!$C130,0)</f>
        <v>320</v>
      </c>
      <c r="P130" s="342">
        <f t="array" ref="P130">+IFERROR(INDEX('FCST SDV (2)'!$D$2:$P$2001,MATCH('Data đx fcst 21.09.2020 (2)'!$B130,'FCST SDV (2)'!$C$2:$C$2001,0),MATCH('Data đx fcst 21.09.2020 (2)'!P$1,'FCST SDV (2)'!$D$1:$P$1,0))/'Data đx fcst 21.09.2020 (2)'!$C130,0)</f>
        <v>2240</v>
      </c>
      <c r="Q130" s="342">
        <f t="array" ref="Q130">+IFERROR(INDEX('FCST SDV (2)'!$D$2:$P$2001,MATCH('Data đx fcst 21.09.2020 (2)'!$B130,'FCST SDV (2)'!$C$2:$C$2001,0),MATCH('Data đx fcst 21.09.2020 (2)'!Q$1,'FCST SDV (2)'!$D$1:$P$1,0))/'Data đx fcst 21.09.2020 (2)'!$C130,0)</f>
        <v>2240</v>
      </c>
      <c r="R130" s="342">
        <f t="array" ref="R130">+IFERROR(INDEX('FCST SDV (2)'!$D$2:$P$2001,MATCH('Data đx fcst 21.09.2020 (2)'!$B130,'FCST SDV (2)'!$C$2:$C$2001,0),MATCH('Data đx fcst 21.09.2020 (2)'!R$1,'FCST SDV (2)'!$D$1:$P$1,0))/'Data đx fcst 21.09.2020 (2)'!$C130,0)</f>
        <v>2240</v>
      </c>
      <c r="S130" s="342">
        <f t="array" ref="S130">+IFERROR(INDEX('FCST SDV (2)'!$D$2:$P$2001,MATCH('Data đx fcst 21.09.2020 (2)'!$B130,'FCST SDV (2)'!$C$2:$C$2001,0),MATCH('Data đx fcst 21.09.2020 (2)'!S$1,'FCST SDV (2)'!$D$1:$P$1,0))/'Data đx fcst 21.09.2020 (2)'!$C130,0)</f>
        <v>2240</v>
      </c>
      <c r="T130" s="335">
        <f t="shared" si="4"/>
        <v>11200</v>
      </c>
    </row>
    <row r="131" spans="1:20" s="356" customFormat="1" ht="29.25" customHeight="1">
      <c r="A131" s="427"/>
      <c r="B131" s="207" t="s">
        <v>40</v>
      </c>
      <c r="C131" s="207">
        <v>50</v>
      </c>
      <c r="D131" s="430"/>
      <c r="E131" s="430"/>
      <c r="F131" s="430"/>
      <c r="G131" s="340">
        <f>+IFERROR(VLOOKUP(B131,'FCST SDV (2)'!$C$2:$S$2000,17,0),0)</f>
        <v>560000</v>
      </c>
      <c r="H131" s="384">
        <f t="shared" ref="H131:H132" si="5">+G131/C131</f>
        <v>11200</v>
      </c>
      <c r="I131" s="342">
        <f t="array" ref="I131">+IFERROR(INDEX('FCST SDV (2)'!$D$2:$P$2001,MATCH('Data đx fcst 21.09.2020 (2)'!$B131,'FCST SDV (2)'!$C$2:$C$2001,0),MATCH('Data đx fcst 21.09.2020 (2)'!I$1,'FCST SDV (2)'!$D$1:$P$1,0))/'Data đx fcst 21.09.2020 (2)'!$C131,0)</f>
        <v>320</v>
      </c>
      <c r="J131" s="342">
        <f t="array" ref="J131">+IFERROR(INDEX('FCST SDV (2)'!$D$2:$P$2001,MATCH('Data đx fcst 21.09.2020 (2)'!$B131,'FCST SDV (2)'!$C$2:$C$2001,0),MATCH('Data đx fcst 21.09.2020 (2)'!J$1,'FCST SDV (2)'!$D$1:$P$1,0))/'Data đx fcst 21.09.2020 (2)'!$C131,0)</f>
        <v>320</v>
      </c>
      <c r="K131" s="342">
        <f t="array" ref="K131">+IFERROR(INDEX('FCST SDV (2)'!$D$2:$P$2001,MATCH('Data đx fcst 21.09.2020 (2)'!$B131,'FCST SDV (2)'!$C$2:$C$2001,0),MATCH('Data đx fcst 21.09.2020 (2)'!K$1,'FCST SDV (2)'!$D$1:$P$1,0))/'Data đx fcst 21.09.2020 (2)'!$C131,0)</f>
        <v>320</v>
      </c>
      <c r="L131" s="342">
        <f t="array" ref="L131">+IFERROR(INDEX('FCST SDV (2)'!$D$2:$P$2001,MATCH('Data đx fcst 21.09.2020 (2)'!$B131,'FCST SDV (2)'!$C$2:$C$2001,0),MATCH('Data đx fcst 21.09.2020 (2)'!L$1,'FCST SDV (2)'!$D$1:$P$1,0))/'Data đx fcst 21.09.2020 (2)'!$C131,0)</f>
        <v>320</v>
      </c>
      <c r="M131" s="342">
        <f t="array" ref="M131">+IFERROR(INDEX('FCST SDV (2)'!$D$2:$P$2001,MATCH('Data đx fcst 21.09.2020 (2)'!$B131,'FCST SDV (2)'!$C$2:$C$2001,0),MATCH('Data đx fcst 21.09.2020 (2)'!M$1,'FCST SDV (2)'!$D$1:$P$1,0))/'Data đx fcst 21.09.2020 (2)'!$C131,0)</f>
        <v>320</v>
      </c>
      <c r="N131" s="342">
        <f t="array" ref="N131">+IFERROR(INDEX('FCST SDV (2)'!$D$2:$P$2001,MATCH('Data đx fcst 21.09.2020 (2)'!$B131,'FCST SDV (2)'!$C$2:$C$2001,0),MATCH('Data đx fcst 21.09.2020 (2)'!N$1,'FCST SDV (2)'!$D$1:$P$1,0))/'Data đx fcst 21.09.2020 (2)'!$C131,0)</f>
        <v>320</v>
      </c>
      <c r="O131" s="342">
        <f t="array" ref="O131">+IFERROR(INDEX('FCST SDV (2)'!$D$2:$P$2001,MATCH('Data đx fcst 21.09.2020 (2)'!$B131,'FCST SDV (2)'!$C$2:$C$2001,0),MATCH('Data đx fcst 21.09.2020 (2)'!O$1,'FCST SDV (2)'!$D$1:$P$1,0))/'Data đx fcst 21.09.2020 (2)'!$C131,0)</f>
        <v>320</v>
      </c>
      <c r="P131" s="342">
        <f t="array" ref="P131">+IFERROR(INDEX('FCST SDV (2)'!$D$2:$P$2001,MATCH('Data đx fcst 21.09.2020 (2)'!$B131,'FCST SDV (2)'!$C$2:$C$2001,0),MATCH('Data đx fcst 21.09.2020 (2)'!P$1,'FCST SDV (2)'!$D$1:$P$1,0))/'Data đx fcst 21.09.2020 (2)'!$C131,0)</f>
        <v>2240</v>
      </c>
      <c r="Q131" s="342">
        <f t="array" ref="Q131">+IFERROR(INDEX('FCST SDV (2)'!$D$2:$P$2001,MATCH('Data đx fcst 21.09.2020 (2)'!$B131,'FCST SDV (2)'!$C$2:$C$2001,0),MATCH('Data đx fcst 21.09.2020 (2)'!Q$1,'FCST SDV (2)'!$D$1:$P$1,0))/'Data đx fcst 21.09.2020 (2)'!$C131,0)</f>
        <v>2240</v>
      </c>
      <c r="R131" s="342">
        <f t="array" ref="R131">+IFERROR(INDEX('FCST SDV (2)'!$D$2:$P$2001,MATCH('Data đx fcst 21.09.2020 (2)'!$B131,'FCST SDV (2)'!$C$2:$C$2001,0),MATCH('Data đx fcst 21.09.2020 (2)'!R$1,'FCST SDV (2)'!$D$1:$P$1,0))/'Data đx fcst 21.09.2020 (2)'!$C131,0)</f>
        <v>2240</v>
      </c>
      <c r="S131" s="342">
        <f t="array" ref="S131">+IFERROR(INDEX('FCST SDV (2)'!$D$2:$P$2001,MATCH('Data đx fcst 21.09.2020 (2)'!$B131,'FCST SDV (2)'!$C$2:$C$2001,0),MATCH('Data đx fcst 21.09.2020 (2)'!S$1,'FCST SDV (2)'!$D$1:$P$1,0))/'Data đx fcst 21.09.2020 (2)'!$C131,0)</f>
        <v>2240</v>
      </c>
      <c r="T131" s="335">
        <f t="shared" si="4"/>
        <v>11200</v>
      </c>
    </row>
    <row r="132" spans="1:20" s="356" customFormat="1" ht="29.25" customHeight="1">
      <c r="A132" s="428"/>
      <c r="B132" s="207" t="s">
        <v>41</v>
      </c>
      <c r="C132" s="207">
        <v>50</v>
      </c>
      <c r="D132" s="431"/>
      <c r="E132" s="431"/>
      <c r="F132" s="431"/>
      <c r="G132" s="340">
        <f>+IFERROR(VLOOKUP(B132,'FCST SDV (2)'!$C$2:$S$2000,17,0),0)</f>
        <v>560000</v>
      </c>
      <c r="H132" s="384">
        <f t="shared" si="5"/>
        <v>11200</v>
      </c>
      <c r="I132" s="342">
        <f t="array" ref="I132">+IFERROR(INDEX('FCST SDV (2)'!$D$2:$P$2001,MATCH('Data đx fcst 21.09.2020 (2)'!$B132,'FCST SDV (2)'!$C$2:$C$2001,0),MATCH('Data đx fcst 21.09.2020 (2)'!I$1,'FCST SDV (2)'!$D$1:$P$1,0))/'Data đx fcst 21.09.2020 (2)'!$C132,0)</f>
        <v>320</v>
      </c>
      <c r="J132" s="342">
        <f t="array" ref="J132">+IFERROR(INDEX('FCST SDV (2)'!$D$2:$P$2001,MATCH('Data đx fcst 21.09.2020 (2)'!$B132,'FCST SDV (2)'!$C$2:$C$2001,0),MATCH('Data đx fcst 21.09.2020 (2)'!J$1,'FCST SDV (2)'!$D$1:$P$1,0))/'Data đx fcst 21.09.2020 (2)'!$C132,0)</f>
        <v>320</v>
      </c>
      <c r="K132" s="342">
        <f t="array" ref="K132">+IFERROR(INDEX('FCST SDV (2)'!$D$2:$P$2001,MATCH('Data đx fcst 21.09.2020 (2)'!$B132,'FCST SDV (2)'!$C$2:$C$2001,0),MATCH('Data đx fcst 21.09.2020 (2)'!K$1,'FCST SDV (2)'!$D$1:$P$1,0))/'Data đx fcst 21.09.2020 (2)'!$C132,0)</f>
        <v>320</v>
      </c>
      <c r="L132" s="342">
        <f t="array" ref="L132">+IFERROR(INDEX('FCST SDV (2)'!$D$2:$P$2001,MATCH('Data đx fcst 21.09.2020 (2)'!$B132,'FCST SDV (2)'!$C$2:$C$2001,0),MATCH('Data đx fcst 21.09.2020 (2)'!L$1,'FCST SDV (2)'!$D$1:$P$1,0))/'Data đx fcst 21.09.2020 (2)'!$C132,0)</f>
        <v>320</v>
      </c>
      <c r="M132" s="342">
        <f t="array" ref="M132">+IFERROR(INDEX('FCST SDV (2)'!$D$2:$P$2001,MATCH('Data đx fcst 21.09.2020 (2)'!$B132,'FCST SDV (2)'!$C$2:$C$2001,0),MATCH('Data đx fcst 21.09.2020 (2)'!M$1,'FCST SDV (2)'!$D$1:$P$1,0))/'Data đx fcst 21.09.2020 (2)'!$C132,0)</f>
        <v>320</v>
      </c>
      <c r="N132" s="342">
        <f t="array" ref="N132">+IFERROR(INDEX('FCST SDV (2)'!$D$2:$P$2001,MATCH('Data đx fcst 21.09.2020 (2)'!$B132,'FCST SDV (2)'!$C$2:$C$2001,0),MATCH('Data đx fcst 21.09.2020 (2)'!N$1,'FCST SDV (2)'!$D$1:$P$1,0))/'Data đx fcst 21.09.2020 (2)'!$C132,0)</f>
        <v>320</v>
      </c>
      <c r="O132" s="342">
        <f t="array" ref="O132">+IFERROR(INDEX('FCST SDV (2)'!$D$2:$P$2001,MATCH('Data đx fcst 21.09.2020 (2)'!$B132,'FCST SDV (2)'!$C$2:$C$2001,0),MATCH('Data đx fcst 21.09.2020 (2)'!O$1,'FCST SDV (2)'!$D$1:$P$1,0))/'Data đx fcst 21.09.2020 (2)'!$C132,0)</f>
        <v>320</v>
      </c>
      <c r="P132" s="342">
        <f t="array" ref="P132">+IFERROR(INDEX('FCST SDV (2)'!$D$2:$P$2001,MATCH('Data đx fcst 21.09.2020 (2)'!$B132,'FCST SDV (2)'!$C$2:$C$2001,0),MATCH('Data đx fcst 21.09.2020 (2)'!P$1,'FCST SDV (2)'!$D$1:$P$1,0))/'Data đx fcst 21.09.2020 (2)'!$C132,0)</f>
        <v>2240</v>
      </c>
      <c r="Q132" s="342">
        <f t="array" ref="Q132">+IFERROR(INDEX('FCST SDV (2)'!$D$2:$P$2001,MATCH('Data đx fcst 21.09.2020 (2)'!$B132,'FCST SDV (2)'!$C$2:$C$2001,0),MATCH('Data đx fcst 21.09.2020 (2)'!Q$1,'FCST SDV (2)'!$D$1:$P$1,0))/'Data đx fcst 21.09.2020 (2)'!$C132,0)</f>
        <v>2240</v>
      </c>
      <c r="R132" s="342">
        <f t="array" ref="R132">+IFERROR(INDEX('FCST SDV (2)'!$D$2:$P$2001,MATCH('Data đx fcst 21.09.2020 (2)'!$B132,'FCST SDV (2)'!$C$2:$C$2001,0),MATCH('Data đx fcst 21.09.2020 (2)'!R$1,'FCST SDV (2)'!$D$1:$P$1,0))/'Data đx fcst 21.09.2020 (2)'!$C132,0)</f>
        <v>2240</v>
      </c>
      <c r="S132" s="342">
        <f t="array" ref="S132">+IFERROR(INDEX('FCST SDV (2)'!$D$2:$P$2001,MATCH('Data đx fcst 21.09.2020 (2)'!$B132,'FCST SDV (2)'!$C$2:$C$2001,0),MATCH('Data đx fcst 21.09.2020 (2)'!S$1,'FCST SDV (2)'!$D$1:$P$1,0))/'Data đx fcst 21.09.2020 (2)'!$C132,0)</f>
        <v>2240</v>
      </c>
      <c r="T132" s="335">
        <f t="shared" si="4"/>
        <v>11200</v>
      </c>
    </row>
    <row r="133" spans="1:20" s="356" customFormat="1" ht="29.25" customHeight="1" thickBot="1">
      <c r="A133" s="432" t="s">
        <v>254</v>
      </c>
      <c r="B133" s="433"/>
      <c r="C133" s="433"/>
      <c r="D133" s="433"/>
      <c r="E133" s="433"/>
      <c r="F133" s="433"/>
      <c r="G133" s="341">
        <f>+SUM(G1:G132)</f>
        <v>31042060</v>
      </c>
      <c r="H133" s="384">
        <f>+SUM(H2:H132)</f>
        <v>176187.65733333334</v>
      </c>
      <c r="I133" s="424">
        <f>F2-SUM(I2:I132)</f>
        <v>49834.266666666663</v>
      </c>
      <c r="J133" s="424">
        <f>I133-SUM(J2:J132)</f>
        <v>45028.2</v>
      </c>
      <c r="K133" s="424">
        <f t="shared" ref="K133:S133" si="6">J133-SUM(K2:K132)</f>
        <v>39853.433333333334</v>
      </c>
      <c r="L133" s="424">
        <f t="shared" si="6"/>
        <v>34754.933333333334</v>
      </c>
      <c r="M133" s="424">
        <f t="shared" si="6"/>
        <v>29641.4</v>
      </c>
      <c r="N133" s="424">
        <f t="shared" si="6"/>
        <v>24600.2</v>
      </c>
      <c r="O133" s="424">
        <f t="shared" si="6"/>
        <v>20117.666666666668</v>
      </c>
      <c r="P133" s="424">
        <f t="shared" si="6"/>
        <v>-14255.666666666661</v>
      </c>
      <c r="Q133" s="424">
        <f t="shared" si="6"/>
        <v>-47654.153999999995</v>
      </c>
      <c r="R133" s="424">
        <f t="shared" si="6"/>
        <v>-80350.241333333324</v>
      </c>
      <c r="S133" s="424">
        <f t="shared" si="6"/>
        <v>-113046.32866666665</v>
      </c>
      <c r="T133" s="335">
        <f t="shared" si="4"/>
        <v>-11476.290666666668</v>
      </c>
    </row>
    <row r="134" spans="1:20" s="356" customFormat="1" ht="29.25" customHeight="1">
      <c r="A134" s="428" t="s">
        <v>766</v>
      </c>
      <c r="B134" s="359" t="s">
        <v>44</v>
      </c>
      <c r="C134" s="357">
        <v>180</v>
      </c>
      <c r="D134" s="431">
        <f>39120-6000-1000</f>
        <v>32120</v>
      </c>
      <c r="E134" s="431"/>
      <c r="F134" s="431">
        <f>+D134</f>
        <v>32120</v>
      </c>
      <c r="G134" s="340">
        <f>+IFERROR(VLOOKUP(B134,'FCST SDV (2)'!$C$2:$S$2000,17,0),0)</f>
        <v>2400000</v>
      </c>
      <c r="H134" s="384">
        <f t="shared" ref="H134:H135" si="7">+G134/C134</f>
        <v>13333.333333333334</v>
      </c>
      <c r="I134" s="344">
        <f t="array" ref="I134">+IFERROR(INDEX('FCST SDV (2)'!$D$2:$P$2001,MATCH('Data đx fcst 21.09.2020 (2)'!$B134,'FCST SDV (2)'!$C$2:$C$2001,0),MATCH('Data đx fcst 21.09.2020 (2)'!I$1,'FCST SDV (2)'!$D$1:$P$1,0))/'Data đx fcst 21.09.2020 (2)'!$C134,0)</f>
        <v>333.33333333333331</v>
      </c>
      <c r="J134" s="344">
        <f t="array" ref="J134">+IFERROR(INDEX('FCST SDV (2)'!$D$2:$P$2001,MATCH('Data đx fcst 21.09.2020 (2)'!$B134,'FCST SDV (2)'!$C$2:$C$2001,0),MATCH('Data đx fcst 21.09.2020 (2)'!J$1,'FCST SDV (2)'!$D$1:$P$1,0))/'Data đx fcst 21.09.2020 (2)'!$C134,0)</f>
        <v>333.33333333333331</v>
      </c>
      <c r="K134" s="344">
        <f t="array" ref="K134">+IFERROR(INDEX('FCST SDV (2)'!$D$2:$P$2001,MATCH('Data đx fcst 21.09.2020 (2)'!$B134,'FCST SDV (2)'!$C$2:$C$2001,0),MATCH('Data đx fcst 21.09.2020 (2)'!K$1,'FCST SDV (2)'!$D$1:$P$1,0))/'Data đx fcst 21.09.2020 (2)'!$C134,0)</f>
        <v>333.33333333333331</v>
      </c>
      <c r="L134" s="344">
        <f t="array" ref="L134">+IFERROR(INDEX('FCST SDV (2)'!$D$2:$P$2001,MATCH('Data đx fcst 21.09.2020 (2)'!$B134,'FCST SDV (2)'!$C$2:$C$2001,0),MATCH('Data đx fcst 21.09.2020 (2)'!L$1,'FCST SDV (2)'!$D$1:$P$1,0))/'Data đx fcst 21.09.2020 (2)'!$C134,0)</f>
        <v>416.66666666666669</v>
      </c>
      <c r="M134" s="344">
        <f t="array" ref="M134">+IFERROR(INDEX('FCST SDV (2)'!$D$2:$P$2001,MATCH('Data đx fcst 21.09.2020 (2)'!$B134,'FCST SDV (2)'!$C$2:$C$2001,0),MATCH('Data đx fcst 21.09.2020 (2)'!M$1,'FCST SDV (2)'!$D$1:$P$1,0))/'Data đx fcst 21.09.2020 (2)'!$C134,0)</f>
        <v>416.66666666666669</v>
      </c>
      <c r="N134" s="344">
        <f t="array" ref="N134">+IFERROR(INDEX('FCST SDV (2)'!$D$2:$P$2001,MATCH('Data đx fcst 21.09.2020 (2)'!$B134,'FCST SDV (2)'!$C$2:$C$2001,0),MATCH('Data đx fcst 21.09.2020 (2)'!N$1,'FCST SDV (2)'!$D$1:$P$1,0))/'Data đx fcst 21.09.2020 (2)'!$C134,0)</f>
        <v>416.66666666666669</v>
      </c>
      <c r="O134" s="344">
        <f t="array" ref="O134">+IFERROR(INDEX('FCST SDV (2)'!$D$2:$P$2001,MATCH('Data đx fcst 21.09.2020 (2)'!$B134,'FCST SDV (2)'!$C$2:$C$2001,0),MATCH('Data đx fcst 21.09.2020 (2)'!O$1,'FCST SDV (2)'!$D$1:$P$1,0))/'Data đx fcst 21.09.2020 (2)'!$C134,0)</f>
        <v>416.66666666666669</v>
      </c>
      <c r="P134" s="344">
        <f t="array" ref="P134">+IFERROR(INDEX('FCST SDV (2)'!$D$2:$P$2001,MATCH('Data đx fcst 21.09.2020 (2)'!$B134,'FCST SDV (2)'!$C$2:$C$2001,0),MATCH('Data đx fcst 21.09.2020 (2)'!P$1,'FCST SDV (2)'!$D$1:$P$1,0))/'Data đx fcst 21.09.2020 (2)'!$C134,0)</f>
        <v>2666.6666666666665</v>
      </c>
      <c r="Q134" s="344">
        <f t="array" ref="Q134">+IFERROR(INDEX('FCST SDV (2)'!$D$2:$P$2001,MATCH('Data đx fcst 21.09.2020 (2)'!$B134,'FCST SDV (2)'!$C$2:$C$2001,0),MATCH('Data đx fcst 21.09.2020 (2)'!Q$1,'FCST SDV (2)'!$D$1:$P$1,0))/'Data đx fcst 21.09.2020 (2)'!$C134,0)</f>
        <v>2666.6666666666665</v>
      </c>
      <c r="R134" s="344">
        <f t="array" ref="R134">+IFERROR(INDEX('FCST SDV (2)'!$D$2:$P$2001,MATCH('Data đx fcst 21.09.2020 (2)'!$B134,'FCST SDV (2)'!$C$2:$C$2001,0),MATCH('Data đx fcst 21.09.2020 (2)'!R$1,'FCST SDV (2)'!$D$1:$P$1,0))/'Data đx fcst 21.09.2020 (2)'!$C134,0)</f>
        <v>2666.6666666666665</v>
      </c>
      <c r="S134" s="344">
        <f t="array" ref="S134">+IFERROR(INDEX('FCST SDV (2)'!$D$2:$P$2001,MATCH('Data đx fcst 21.09.2020 (2)'!$B134,'FCST SDV (2)'!$C$2:$C$2001,0),MATCH('Data đx fcst 21.09.2020 (2)'!S$1,'FCST SDV (2)'!$D$1:$P$1,0))/'Data đx fcst 21.09.2020 (2)'!$C134,0)</f>
        <v>2666.6666666666665</v>
      </c>
      <c r="T134" s="335">
        <f t="shared" si="4"/>
        <v>13333.333333333332</v>
      </c>
    </row>
    <row r="135" spans="1:20" s="356" customFormat="1" ht="29.25" customHeight="1">
      <c r="A135" s="434"/>
      <c r="B135" s="208" t="s">
        <v>45</v>
      </c>
      <c r="C135" s="207">
        <v>180</v>
      </c>
      <c r="D135" s="435"/>
      <c r="E135" s="435"/>
      <c r="F135" s="435"/>
      <c r="G135" s="340">
        <f>+IFERROR(VLOOKUP(B135,'FCST SDV (2)'!$C$2:$S$2000,17,0),0)</f>
        <v>2490000</v>
      </c>
      <c r="H135" s="384">
        <f t="shared" si="7"/>
        <v>13833.333333333334</v>
      </c>
      <c r="I135" s="345">
        <f t="array" ref="I135">+IFERROR(INDEX('FCST SDV (2)'!$D$2:$P$2001,MATCH('Data đx fcst 21.09.2020 (2)'!$B135,'FCST SDV (2)'!$C$2:$C$2001,0),MATCH('Data đx fcst 21.09.2020 (2)'!I$1,'FCST SDV (2)'!$D$1:$P$1,0))/'Data đx fcst 21.09.2020 (2)'!$C135,0)</f>
        <v>333.33333333333331</v>
      </c>
      <c r="J135" s="345">
        <f t="array" ref="J135">+IFERROR(INDEX('FCST SDV (2)'!$D$2:$P$2001,MATCH('Data đx fcst 21.09.2020 (2)'!$B135,'FCST SDV (2)'!$C$2:$C$2001,0),MATCH('Data đx fcst 21.09.2020 (2)'!J$1,'FCST SDV (2)'!$D$1:$P$1,0))/'Data đx fcst 21.09.2020 (2)'!$C135,0)</f>
        <v>333.33333333333331</v>
      </c>
      <c r="K135" s="345">
        <f t="array" ref="K135">+IFERROR(INDEX('FCST SDV (2)'!$D$2:$P$2001,MATCH('Data đx fcst 21.09.2020 (2)'!$B135,'FCST SDV (2)'!$C$2:$C$2001,0),MATCH('Data đx fcst 21.09.2020 (2)'!K$1,'FCST SDV (2)'!$D$1:$P$1,0))/'Data đx fcst 21.09.2020 (2)'!$C135,0)</f>
        <v>416.66666666666669</v>
      </c>
      <c r="L135" s="345">
        <f t="array" ref="L135">+IFERROR(INDEX('FCST SDV (2)'!$D$2:$P$2001,MATCH('Data đx fcst 21.09.2020 (2)'!$B135,'FCST SDV (2)'!$C$2:$C$2001,0),MATCH('Data đx fcst 21.09.2020 (2)'!L$1,'FCST SDV (2)'!$D$1:$P$1,0))/'Data đx fcst 21.09.2020 (2)'!$C135,0)</f>
        <v>333.33333333333331</v>
      </c>
      <c r="M135" s="345">
        <f t="array" ref="M135">+IFERROR(INDEX('FCST SDV (2)'!$D$2:$P$2001,MATCH('Data đx fcst 21.09.2020 (2)'!$B135,'FCST SDV (2)'!$C$2:$C$2001,0),MATCH('Data đx fcst 21.09.2020 (2)'!M$1,'FCST SDV (2)'!$D$1:$P$1,0))/'Data đx fcst 21.09.2020 (2)'!$C135,0)</f>
        <v>416.66666666666669</v>
      </c>
      <c r="N135" s="345">
        <f t="array" ref="N135">+IFERROR(INDEX('FCST SDV (2)'!$D$2:$P$2001,MATCH('Data đx fcst 21.09.2020 (2)'!$B135,'FCST SDV (2)'!$C$2:$C$2001,0),MATCH('Data đx fcst 21.09.2020 (2)'!N$1,'FCST SDV (2)'!$D$1:$P$1,0))/'Data đx fcst 21.09.2020 (2)'!$C135,0)</f>
        <v>416.66666666666669</v>
      </c>
      <c r="O135" s="345">
        <f t="array" ref="O135">+IFERROR(INDEX('FCST SDV (2)'!$D$2:$P$2001,MATCH('Data đx fcst 21.09.2020 (2)'!$B135,'FCST SDV (2)'!$C$2:$C$2001,0),MATCH('Data đx fcst 21.09.2020 (2)'!O$1,'FCST SDV (2)'!$D$1:$P$1,0))/'Data đx fcst 21.09.2020 (2)'!$C135,0)</f>
        <v>416.66666666666669</v>
      </c>
      <c r="P135" s="345">
        <f t="array" ref="P135">+IFERROR(INDEX('FCST SDV (2)'!$D$2:$P$2001,MATCH('Data đx fcst 21.09.2020 (2)'!$B135,'FCST SDV (2)'!$C$2:$C$2001,0),MATCH('Data đx fcst 21.09.2020 (2)'!P$1,'FCST SDV (2)'!$D$1:$P$1,0))/'Data đx fcst 21.09.2020 (2)'!$C135,0)</f>
        <v>2666.6666666666665</v>
      </c>
      <c r="Q135" s="345">
        <f t="array" ref="Q135">+IFERROR(INDEX('FCST SDV (2)'!$D$2:$P$2001,MATCH('Data đx fcst 21.09.2020 (2)'!$B135,'FCST SDV (2)'!$C$2:$C$2001,0),MATCH('Data đx fcst 21.09.2020 (2)'!Q$1,'FCST SDV (2)'!$D$1:$P$1,0))/'Data đx fcst 21.09.2020 (2)'!$C135,0)</f>
        <v>2833.3333333333335</v>
      </c>
      <c r="R135" s="345">
        <f t="array" ref="R135">+IFERROR(INDEX('FCST SDV (2)'!$D$2:$P$2001,MATCH('Data đx fcst 21.09.2020 (2)'!$B135,'FCST SDV (2)'!$C$2:$C$2001,0),MATCH('Data đx fcst 21.09.2020 (2)'!R$1,'FCST SDV (2)'!$D$1:$P$1,0))/'Data đx fcst 21.09.2020 (2)'!$C135,0)</f>
        <v>2833.3333333333335</v>
      </c>
      <c r="S135" s="345">
        <f t="array" ref="S135">+IFERROR(INDEX('FCST SDV (2)'!$D$2:$P$2001,MATCH('Data đx fcst 21.09.2020 (2)'!$B135,'FCST SDV (2)'!$C$2:$C$2001,0),MATCH('Data đx fcst 21.09.2020 (2)'!S$1,'FCST SDV (2)'!$D$1:$P$1,0))/'Data đx fcst 21.09.2020 (2)'!$C135,0)</f>
        <v>2833.3333333333335</v>
      </c>
      <c r="T135" s="335">
        <f t="shared" si="4"/>
        <v>13833.333333333334</v>
      </c>
    </row>
    <row r="136" spans="1:20" s="356" customFormat="1" ht="29.25" customHeight="1">
      <c r="A136" s="434"/>
      <c r="B136" s="208" t="s">
        <v>46</v>
      </c>
      <c r="C136" s="207">
        <v>3500</v>
      </c>
      <c r="D136" s="435"/>
      <c r="E136" s="435"/>
      <c r="F136" s="435"/>
      <c r="G136" s="340">
        <f>+IFERROR(VLOOKUP(B136,'FCST SDV (2)'!$C$2:$S$2000,17,0),0)</f>
        <v>0</v>
      </c>
      <c r="H136" s="341">
        <f t="shared" ref="H136:H139" si="8">+G136/C136</f>
        <v>0</v>
      </c>
      <c r="I136" s="345">
        <f t="array" ref="I136">+IFERROR(INDEX('FCST SDV (2)'!$D$2:$P$2001,MATCH('Data đx fcst 21.09.2020 (2)'!$B136,'FCST SDV (2)'!$C$2:$C$2001,0),MATCH('Data đx fcst 21.09.2020 (2)'!I$1,'FCST SDV (2)'!$D$1:$P$1,0))/'Data đx fcst 21.09.2020 (2)'!$C136,0)</f>
        <v>0</v>
      </c>
      <c r="J136" s="345">
        <f t="array" ref="J136">+IFERROR(INDEX('FCST SDV (2)'!$D$2:$P$2001,MATCH('Data đx fcst 21.09.2020 (2)'!$B136,'FCST SDV (2)'!$C$2:$C$2001,0),MATCH('Data đx fcst 21.09.2020 (2)'!J$1,'FCST SDV (2)'!$D$1:$P$1,0))/'Data đx fcst 21.09.2020 (2)'!$C136,0)</f>
        <v>0</v>
      </c>
      <c r="K136" s="345">
        <f t="array" ref="K136">+IFERROR(INDEX('FCST SDV (2)'!$D$2:$P$2001,MATCH('Data đx fcst 21.09.2020 (2)'!$B136,'FCST SDV (2)'!$C$2:$C$2001,0),MATCH('Data đx fcst 21.09.2020 (2)'!K$1,'FCST SDV (2)'!$D$1:$P$1,0))/'Data đx fcst 21.09.2020 (2)'!$C136,0)</f>
        <v>0</v>
      </c>
      <c r="L136" s="345">
        <f t="array" ref="L136">+IFERROR(INDEX('FCST SDV (2)'!$D$2:$P$2001,MATCH('Data đx fcst 21.09.2020 (2)'!$B136,'FCST SDV (2)'!$C$2:$C$2001,0),MATCH('Data đx fcst 21.09.2020 (2)'!L$1,'FCST SDV (2)'!$D$1:$P$1,0))/'Data đx fcst 21.09.2020 (2)'!$C136,0)</f>
        <v>0</v>
      </c>
      <c r="M136" s="345">
        <f t="array" ref="M136">+IFERROR(INDEX('FCST SDV (2)'!$D$2:$P$2001,MATCH('Data đx fcst 21.09.2020 (2)'!$B136,'FCST SDV (2)'!$C$2:$C$2001,0),MATCH('Data đx fcst 21.09.2020 (2)'!M$1,'FCST SDV (2)'!$D$1:$P$1,0))/'Data đx fcst 21.09.2020 (2)'!$C136,0)</f>
        <v>0</v>
      </c>
      <c r="N136" s="345">
        <f t="array" ref="N136">+IFERROR(INDEX('FCST SDV (2)'!$D$2:$P$2001,MATCH('Data đx fcst 21.09.2020 (2)'!$B136,'FCST SDV (2)'!$C$2:$C$2001,0),MATCH('Data đx fcst 21.09.2020 (2)'!N$1,'FCST SDV (2)'!$D$1:$P$1,0))/'Data đx fcst 21.09.2020 (2)'!$C136,0)</f>
        <v>0</v>
      </c>
      <c r="O136" s="345">
        <f t="array" ref="O136">+IFERROR(INDEX('FCST SDV (2)'!$D$2:$P$2001,MATCH('Data đx fcst 21.09.2020 (2)'!$B136,'FCST SDV (2)'!$C$2:$C$2001,0),MATCH('Data đx fcst 21.09.2020 (2)'!O$1,'FCST SDV (2)'!$D$1:$P$1,0))/'Data đx fcst 21.09.2020 (2)'!$C136,0)</f>
        <v>0</v>
      </c>
      <c r="P136" s="345">
        <f t="array" ref="P136">+IFERROR(INDEX('FCST SDV (2)'!$D$2:$P$2001,MATCH('Data đx fcst 21.09.2020 (2)'!$B136,'FCST SDV (2)'!$C$2:$C$2001,0),MATCH('Data đx fcst 21.09.2020 (2)'!P$1,'FCST SDV (2)'!$D$1:$P$1,0))/'Data đx fcst 21.09.2020 (2)'!$C136,0)</f>
        <v>0</v>
      </c>
      <c r="Q136" s="345">
        <f t="array" ref="Q136">+IFERROR(INDEX('FCST SDV (2)'!$D$2:$P$2001,MATCH('Data đx fcst 21.09.2020 (2)'!$B136,'FCST SDV (2)'!$C$2:$C$2001,0),MATCH('Data đx fcst 21.09.2020 (2)'!Q$1,'FCST SDV (2)'!$D$1:$P$1,0))/'Data đx fcst 21.09.2020 (2)'!$C136,0)</f>
        <v>0</v>
      </c>
      <c r="R136" s="345">
        <f t="array" ref="R136">+IFERROR(INDEX('FCST SDV (2)'!$D$2:$P$2001,MATCH('Data đx fcst 21.09.2020 (2)'!$B136,'FCST SDV (2)'!$C$2:$C$2001,0),MATCH('Data đx fcst 21.09.2020 (2)'!R$1,'FCST SDV (2)'!$D$1:$P$1,0))/'Data đx fcst 21.09.2020 (2)'!$C136,0)</f>
        <v>0</v>
      </c>
      <c r="S136" s="345"/>
      <c r="T136" s="335">
        <f t="shared" si="4"/>
        <v>0</v>
      </c>
    </row>
    <row r="137" spans="1:20" s="356" customFormat="1" ht="29.25" customHeight="1">
      <c r="A137" s="434"/>
      <c r="B137" s="208" t="s">
        <v>47</v>
      </c>
      <c r="C137" s="207">
        <v>150</v>
      </c>
      <c r="D137" s="435"/>
      <c r="E137" s="435"/>
      <c r="F137" s="435"/>
      <c r="G137" s="340">
        <f>+IFERROR(VLOOKUP(B137,'FCST SDV (2)'!$C$2:$S$2000,17,0),0)</f>
        <v>348000</v>
      </c>
      <c r="H137" s="384">
        <f t="shared" si="8"/>
        <v>2320</v>
      </c>
      <c r="I137" s="345">
        <f t="array" ref="I137">+IFERROR(INDEX('FCST SDV (2)'!$D$2:$P$2001,MATCH('Data đx fcst 21.09.2020 (2)'!$B137,'FCST SDV (2)'!$C$2:$C$2001,0),MATCH('Data đx fcst 21.09.2020 (2)'!I$1,'FCST SDV (2)'!$D$1:$P$1,0))/'Data đx fcst 21.09.2020 (2)'!$C137,0)</f>
        <v>40</v>
      </c>
      <c r="J137" s="345">
        <f t="array" ref="J137">+IFERROR(INDEX('FCST SDV (2)'!$D$2:$P$2001,MATCH('Data đx fcst 21.09.2020 (2)'!$B137,'FCST SDV (2)'!$C$2:$C$2001,0),MATCH('Data đx fcst 21.09.2020 (2)'!J$1,'FCST SDV (2)'!$D$1:$P$1,0))/'Data đx fcst 21.09.2020 (2)'!$C137,0)</f>
        <v>40</v>
      </c>
      <c r="K137" s="345">
        <f t="array" ref="K137">+IFERROR(INDEX('FCST SDV (2)'!$D$2:$P$2001,MATCH('Data đx fcst 21.09.2020 (2)'!$B137,'FCST SDV (2)'!$C$2:$C$2001,0),MATCH('Data đx fcst 21.09.2020 (2)'!K$1,'FCST SDV (2)'!$D$1:$P$1,0))/'Data đx fcst 21.09.2020 (2)'!$C137,0)</f>
        <v>40</v>
      </c>
      <c r="L137" s="345">
        <f t="array" ref="L137">+IFERROR(INDEX('FCST SDV (2)'!$D$2:$P$2001,MATCH('Data đx fcst 21.09.2020 (2)'!$B137,'FCST SDV (2)'!$C$2:$C$2001,0),MATCH('Data đx fcst 21.09.2020 (2)'!L$1,'FCST SDV (2)'!$D$1:$P$1,0))/'Data đx fcst 21.09.2020 (2)'!$C137,0)</f>
        <v>40</v>
      </c>
      <c r="M137" s="345">
        <f t="array" ref="M137">+IFERROR(INDEX('FCST SDV (2)'!$D$2:$P$2001,MATCH('Data đx fcst 21.09.2020 (2)'!$B137,'FCST SDV (2)'!$C$2:$C$2001,0),MATCH('Data đx fcst 21.09.2020 (2)'!M$1,'FCST SDV (2)'!$D$1:$P$1,0))/'Data đx fcst 21.09.2020 (2)'!$C137,0)</f>
        <v>40</v>
      </c>
      <c r="N137" s="345">
        <f t="array" ref="N137">+IFERROR(INDEX('FCST SDV (2)'!$D$2:$P$2001,MATCH('Data đx fcst 21.09.2020 (2)'!$B137,'FCST SDV (2)'!$C$2:$C$2001,0),MATCH('Data đx fcst 21.09.2020 (2)'!N$1,'FCST SDV (2)'!$D$1:$P$1,0))/'Data đx fcst 21.09.2020 (2)'!$C137,0)</f>
        <v>40</v>
      </c>
      <c r="O137" s="345">
        <f t="array" ref="O137">+IFERROR(INDEX('FCST SDV (2)'!$D$2:$P$2001,MATCH('Data đx fcst 21.09.2020 (2)'!$B137,'FCST SDV (2)'!$C$2:$C$2001,0),MATCH('Data đx fcst 21.09.2020 (2)'!O$1,'FCST SDV (2)'!$D$1:$P$1,0))/'Data đx fcst 21.09.2020 (2)'!$C137,0)</f>
        <v>40</v>
      </c>
      <c r="P137" s="345">
        <f t="array" ref="P137">+IFERROR(INDEX('FCST SDV (2)'!$D$2:$P$2001,MATCH('Data đx fcst 21.09.2020 (2)'!$B137,'FCST SDV (2)'!$C$2:$C$2001,0),MATCH('Data đx fcst 21.09.2020 (2)'!P$1,'FCST SDV (2)'!$D$1:$P$1,0))/'Data đx fcst 21.09.2020 (2)'!$C137,0)</f>
        <v>280</v>
      </c>
      <c r="Q137" s="345">
        <f t="array" ref="Q137">+IFERROR(INDEX('FCST SDV (2)'!$D$2:$P$2001,MATCH('Data đx fcst 21.09.2020 (2)'!$B137,'FCST SDV (2)'!$C$2:$C$2001,0),MATCH('Data đx fcst 21.09.2020 (2)'!Q$1,'FCST SDV (2)'!$D$1:$P$1,0))/'Data đx fcst 21.09.2020 (2)'!$C137,0)</f>
        <v>280</v>
      </c>
      <c r="R137" s="345">
        <f t="array" ref="R137">+IFERROR(INDEX('FCST SDV (2)'!$D$2:$P$2001,MATCH('Data đx fcst 21.09.2020 (2)'!$B137,'FCST SDV (2)'!$C$2:$C$2001,0),MATCH('Data đx fcst 21.09.2020 (2)'!R$1,'FCST SDV (2)'!$D$1:$P$1,0))/'Data đx fcst 21.09.2020 (2)'!$C137,0)</f>
        <v>160</v>
      </c>
      <c r="S137" s="345">
        <f t="array" ref="S137">+IFERROR(INDEX('FCST SDV (2)'!$D$2:$P$2001,MATCH('Data đx fcst 21.09.2020 (2)'!$B137,'FCST SDV (2)'!$C$2:$C$2001,0),MATCH('Data đx fcst 21.09.2020 (2)'!S$1,'FCST SDV (2)'!$D$1:$P$1,0))/'Data đx fcst 21.09.2020 (2)'!$C137,0)</f>
        <v>160</v>
      </c>
      <c r="T137" s="335">
        <f t="shared" ref="T137:T200" si="9">+SUM(I137:S137)</f>
        <v>1160</v>
      </c>
    </row>
    <row r="138" spans="1:20" s="356" customFormat="1" ht="29.25" customHeight="1">
      <c r="A138" s="434"/>
      <c r="B138" s="208" t="s">
        <v>48</v>
      </c>
      <c r="C138" s="207">
        <v>1000</v>
      </c>
      <c r="D138" s="435"/>
      <c r="E138" s="435"/>
      <c r="F138" s="435"/>
      <c r="G138" s="340">
        <f>+IFERROR(VLOOKUP(B138,'FCST SDV (2)'!$C$2:$S$2000,17,0),0)</f>
        <v>840000</v>
      </c>
      <c r="H138" s="384">
        <f t="shared" si="8"/>
        <v>840</v>
      </c>
      <c r="I138" s="345">
        <f t="array" ref="I138">+IFERROR(INDEX('FCST SDV (2)'!$D$2:$P$2001,MATCH('Data đx fcst 21.09.2020 (2)'!$B138,'FCST SDV (2)'!$C$2:$C$2001,0),MATCH('Data đx fcst 21.09.2020 (2)'!I$1,'FCST SDV (2)'!$D$1:$P$1,0))/'Data đx fcst 21.09.2020 (2)'!$C138,0)</f>
        <v>150</v>
      </c>
      <c r="J138" s="345">
        <f t="array" ref="J138">+IFERROR(INDEX('FCST SDV (2)'!$D$2:$P$2001,MATCH('Data đx fcst 21.09.2020 (2)'!$B138,'FCST SDV (2)'!$C$2:$C$2001,0),MATCH('Data đx fcst 21.09.2020 (2)'!J$1,'FCST SDV (2)'!$D$1:$P$1,0))/'Data đx fcst 21.09.2020 (2)'!$C138,0)</f>
        <v>0</v>
      </c>
      <c r="K138" s="345">
        <f t="array" ref="K138">+IFERROR(INDEX('FCST SDV (2)'!$D$2:$P$2001,MATCH('Data đx fcst 21.09.2020 (2)'!$B138,'FCST SDV (2)'!$C$2:$C$2001,0),MATCH('Data đx fcst 21.09.2020 (2)'!K$1,'FCST SDV (2)'!$D$1:$P$1,0))/'Data đx fcst 21.09.2020 (2)'!$C138,0)</f>
        <v>0</v>
      </c>
      <c r="L138" s="345">
        <f t="array" ref="L138">+IFERROR(INDEX('FCST SDV (2)'!$D$2:$P$2001,MATCH('Data đx fcst 21.09.2020 (2)'!$B138,'FCST SDV (2)'!$C$2:$C$2001,0),MATCH('Data đx fcst 21.09.2020 (2)'!L$1,'FCST SDV (2)'!$D$1:$P$1,0))/'Data đx fcst 21.09.2020 (2)'!$C138,0)</f>
        <v>0</v>
      </c>
      <c r="M138" s="345">
        <f t="array" ref="M138">+IFERROR(INDEX('FCST SDV (2)'!$D$2:$P$2001,MATCH('Data đx fcst 21.09.2020 (2)'!$B138,'FCST SDV (2)'!$C$2:$C$2001,0),MATCH('Data đx fcst 21.09.2020 (2)'!M$1,'FCST SDV (2)'!$D$1:$P$1,0))/'Data đx fcst 21.09.2020 (2)'!$C138,0)</f>
        <v>0</v>
      </c>
      <c r="N138" s="345">
        <f t="array" ref="N138">+IFERROR(INDEX('FCST SDV (2)'!$D$2:$P$2001,MATCH('Data đx fcst 21.09.2020 (2)'!$B138,'FCST SDV (2)'!$C$2:$C$2001,0),MATCH('Data đx fcst 21.09.2020 (2)'!N$1,'FCST SDV (2)'!$D$1:$P$1,0))/'Data đx fcst 21.09.2020 (2)'!$C138,0)</f>
        <v>0</v>
      </c>
      <c r="O138" s="345">
        <f t="array" ref="O138">+IFERROR(INDEX('FCST SDV (2)'!$D$2:$P$2001,MATCH('Data đx fcst 21.09.2020 (2)'!$B138,'FCST SDV (2)'!$C$2:$C$2001,0),MATCH('Data đx fcst 21.09.2020 (2)'!O$1,'FCST SDV (2)'!$D$1:$P$1,0))/'Data đx fcst 21.09.2020 (2)'!$C138,0)</f>
        <v>0</v>
      </c>
      <c r="P138" s="345">
        <f t="array" ref="P138">+IFERROR(INDEX('FCST SDV (2)'!$D$2:$P$2001,MATCH('Data đx fcst 21.09.2020 (2)'!$B138,'FCST SDV (2)'!$C$2:$C$2001,0),MATCH('Data đx fcst 21.09.2020 (2)'!P$1,'FCST SDV (2)'!$D$1:$P$1,0))/'Data đx fcst 21.09.2020 (2)'!$C138,0)</f>
        <v>150</v>
      </c>
      <c r="Q138" s="345">
        <f t="array" ref="Q138">+IFERROR(INDEX('FCST SDV (2)'!$D$2:$P$2001,MATCH('Data đx fcst 21.09.2020 (2)'!$B138,'FCST SDV (2)'!$C$2:$C$2001,0),MATCH('Data đx fcst 21.09.2020 (2)'!Q$1,'FCST SDV (2)'!$D$1:$P$1,0))/'Data đx fcst 21.09.2020 (2)'!$C138,0)</f>
        <v>180</v>
      </c>
      <c r="R138" s="345">
        <f t="array" ref="R138">+IFERROR(INDEX('FCST SDV (2)'!$D$2:$P$2001,MATCH('Data đx fcst 21.09.2020 (2)'!$B138,'FCST SDV (2)'!$C$2:$C$2001,0),MATCH('Data đx fcst 21.09.2020 (2)'!R$1,'FCST SDV (2)'!$D$1:$P$1,0))/'Data đx fcst 21.09.2020 (2)'!$C138,0)</f>
        <v>180</v>
      </c>
      <c r="S138" s="345">
        <f t="array" ref="S138">+IFERROR(INDEX('FCST SDV (2)'!$D$2:$P$2001,MATCH('Data đx fcst 21.09.2020 (2)'!$B138,'FCST SDV (2)'!$C$2:$C$2001,0),MATCH('Data đx fcst 21.09.2020 (2)'!S$1,'FCST SDV (2)'!$D$1:$P$1,0))/'Data đx fcst 21.09.2020 (2)'!$C138,0)</f>
        <v>180</v>
      </c>
      <c r="T138" s="335">
        <f t="shared" si="9"/>
        <v>840</v>
      </c>
    </row>
    <row r="139" spans="1:20" s="356" customFormat="1" ht="29.25" customHeight="1">
      <c r="A139" s="434"/>
      <c r="B139" s="208" t="s">
        <v>49</v>
      </c>
      <c r="C139" s="207">
        <v>1000</v>
      </c>
      <c r="D139" s="435"/>
      <c r="E139" s="435"/>
      <c r="F139" s="435"/>
      <c r="G139" s="340">
        <f>+IFERROR(VLOOKUP(B139,'FCST SDV (2)'!$C$2:$S$2000,17,0),0)</f>
        <v>450000</v>
      </c>
      <c r="H139" s="384">
        <f t="shared" si="8"/>
        <v>450</v>
      </c>
      <c r="I139" s="345">
        <f t="array" ref="I139">+IFERROR(INDEX('FCST SDV (2)'!$D$2:$P$2001,MATCH('Data đx fcst 21.09.2020 (2)'!$B139,'FCST SDV (2)'!$C$2:$C$2001,0),MATCH('Data đx fcst 21.09.2020 (2)'!I$1,'FCST SDV (2)'!$D$1:$P$1,0))/'Data đx fcst 21.09.2020 (2)'!$C139,0)</f>
        <v>90</v>
      </c>
      <c r="J139" s="345">
        <f t="array" ref="J139">+IFERROR(INDEX('FCST SDV (2)'!$D$2:$P$2001,MATCH('Data đx fcst 21.09.2020 (2)'!$B139,'FCST SDV (2)'!$C$2:$C$2001,0),MATCH('Data đx fcst 21.09.2020 (2)'!J$1,'FCST SDV (2)'!$D$1:$P$1,0))/'Data đx fcst 21.09.2020 (2)'!$C139,0)</f>
        <v>0</v>
      </c>
      <c r="K139" s="345">
        <f t="array" ref="K139">+IFERROR(INDEX('FCST SDV (2)'!$D$2:$P$2001,MATCH('Data đx fcst 21.09.2020 (2)'!$B139,'FCST SDV (2)'!$C$2:$C$2001,0),MATCH('Data đx fcst 21.09.2020 (2)'!K$1,'FCST SDV (2)'!$D$1:$P$1,0))/'Data đx fcst 21.09.2020 (2)'!$C139,0)</f>
        <v>0</v>
      </c>
      <c r="L139" s="345">
        <f t="array" ref="L139">+IFERROR(INDEX('FCST SDV (2)'!$D$2:$P$2001,MATCH('Data đx fcst 21.09.2020 (2)'!$B139,'FCST SDV (2)'!$C$2:$C$2001,0),MATCH('Data đx fcst 21.09.2020 (2)'!L$1,'FCST SDV (2)'!$D$1:$P$1,0))/'Data đx fcst 21.09.2020 (2)'!$C139,0)</f>
        <v>0</v>
      </c>
      <c r="M139" s="345">
        <f t="array" ref="M139">+IFERROR(INDEX('FCST SDV (2)'!$D$2:$P$2001,MATCH('Data đx fcst 21.09.2020 (2)'!$B139,'FCST SDV (2)'!$C$2:$C$2001,0),MATCH('Data đx fcst 21.09.2020 (2)'!M$1,'FCST SDV (2)'!$D$1:$P$1,0))/'Data đx fcst 21.09.2020 (2)'!$C139,0)</f>
        <v>0</v>
      </c>
      <c r="N139" s="345">
        <f t="array" ref="N139">+IFERROR(INDEX('FCST SDV (2)'!$D$2:$P$2001,MATCH('Data đx fcst 21.09.2020 (2)'!$B139,'FCST SDV (2)'!$C$2:$C$2001,0),MATCH('Data đx fcst 21.09.2020 (2)'!N$1,'FCST SDV (2)'!$D$1:$P$1,0))/'Data đx fcst 21.09.2020 (2)'!$C139,0)</f>
        <v>0</v>
      </c>
      <c r="O139" s="345">
        <f t="array" ref="O139">+IFERROR(INDEX('FCST SDV (2)'!$D$2:$P$2001,MATCH('Data đx fcst 21.09.2020 (2)'!$B139,'FCST SDV (2)'!$C$2:$C$2001,0),MATCH('Data đx fcst 21.09.2020 (2)'!O$1,'FCST SDV (2)'!$D$1:$P$1,0))/'Data đx fcst 21.09.2020 (2)'!$C139,0)</f>
        <v>0</v>
      </c>
      <c r="P139" s="345">
        <f t="array" ref="P139">+IFERROR(INDEX('FCST SDV (2)'!$D$2:$P$2001,MATCH('Data đx fcst 21.09.2020 (2)'!$B139,'FCST SDV (2)'!$C$2:$C$2001,0),MATCH('Data đx fcst 21.09.2020 (2)'!P$1,'FCST SDV (2)'!$D$1:$P$1,0))/'Data đx fcst 21.09.2020 (2)'!$C139,0)</f>
        <v>90</v>
      </c>
      <c r="Q139" s="345">
        <f t="array" ref="Q139">+IFERROR(INDEX('FCST SDV (2)'!$D$2:$P$2001,MATCH('Data đx fcst 21.09.2020 (2)'!$B139,'FCST SDV (2)'!$C$2:$C$2001,0),MATCH('Data đx fcst 21.09.2020 (2)'!Q$1,'FCST SDV (2)'!$D$1:$P$1,0))/'Data đx fcst 21.09.2020 (2)'!$C139,0)</f>
        <v>90</v>
      </c>
      <c r="R139" s="345">
        <f t="array" ref="R139">+IFERROR(INDEX('FCST SDV (2)'!$D$2:$P$2001,MATCH('Data đx fcst 21.09.2020 (2)'!$B139,'FCST SDV (2)'!$C$2:$C$2001,0),MATCH('Data đx fcst 21.09.2020 (2)'!R$1,'FCST SDV (2)'!$D$1:$P$1,0))/'Data đx fcst 21.09.2020 (2)'!$C139,0)</f>
        <v>90</v>
      </c>
      <c r="S139" s="345">
        <f t="array" ref="S139">+IFERROR(INDEX('FCST SDV (2)'!$D$2:$P$2001,MATCH('Data đx fcst 21.09.2020 (2)'!$B139,'FCST SDV (2)'!$C$2:$C$2001,0),MATCH('Data đx fcst 21.09.2020 (2)'!S$1,'FCST SDV (2)'!$D$1:$P$1,0))/'Data đx fcst 21.09.2020 (2)'!$C139,0)</f>
        <v>90</v>
      </c>
      <c r="T139" s="335">
        <f t="shared" si="9"/>
        <v>450</v>
      </c>
    </row>
    <row r="140" spans="1:20" s="356" customFormat="1" ht="29.25" customHeight="1" thickBot="1">
      <c r="A140" s="440" t="s">
        <v>254</v>
      </c>
      <c r="B140" s="441"/>
      <c r="C140" s="441"/>
      <c r="D140" s="441"/>
      <c r="E140" s="441"/>
      <c r="F140" s="442"/>
      <c r="G140" s="386">
        <f>+SUM(G134:G139)</f>
        <v>6528000</v>
      </c>
      <c r="H140" s="386">
        <f>+SUM(H134:H139)</f>
        <v>30776.666666666668</v>
      </c>
      <c r="I140" s="343">
        <f>+F134-SUM(I134:I139)</f>
        <v>31173.333333333332</v>
      </c>
      <c r="J140" s="343">
        <f>+I140-SUM(J134:J139)</f>
        <v>30466.666666666664</v>
      </c>
      <c r="K140" s="343">
        <f>+J140-SUM(K134:K139)</f>
        <v>29676.666666666664</v>
      </c>
      <c r="L140" s="343">
        <f t="shared" ref="L140:S140" si="10">+K140-SUM(L134:L139)</f>
        <v>28886.666666666664</v>
      </c>
      <c r="M140" s="343">
        <f t="shared" si="10"/>
        <v>28013.333333333332</v>
      </c>
      <c r="N140" s="343">
        <f t="shared" si="10"/>
        <v>27140</v>
      </c>
      <c r="O140" s="343">
        <f t="shared" si="10"/>
        <v>26266.666666666668</v>
      </c>
      <c r="P140" s="343">
        <f t="shared" si="10"/>
        <v>20413.333333333336</v>
      </c>
      <c r="Q140" s="343">
        <f t="shared" si="10"/>
        <v>14363.333333333336</v>
      </c>
      <c r="R140" s="343">
        <f t="shared" si="10"/>
        <v>8433.3333333333358</v>
      </c>
      <c r="S140" s="343">
        <f t="shared" si="10"/>
        <v>2503.3333333333358</v>
      </c>
      <c r="T140" s="335">
        <f t="shared" si="9"/>
        <v>247336.66666666669</v>
      </c>
    </row>
    <row r="141" spans="1:20" s="356" customFormat="1" ht="29.25" customHeight="1">
      <c r="A141" s="443" t="s">
        <v>59</v>
      </c>
      <c r="B141" s="359" t="s">
        <v>148</v>
      </c>
      <c r="C141" s="357">
        <v>2500</v>
      </c>
      <c r="D141" s="360">
        <v>450</v>
      </c>
      <c r="E141" s="361"/>
      <c r="F141" s="430">
        <f>D143</f>
        <v>450</v>
      </c>
      <c r="G141" s="362">
        <f>+IFERROR(VLOOKUP(B141,'FCST SDV (2)'!$C$2:$S$2000,17,0),0)</f>
        <v>0</v>
      </c>
      <c r="H141" s="348">
        <f t="shared" ref="H141:H180" si="11">+G141/C141</f>
        <v>0</v>
      </c>
      <c r="I141" s="344">
        <f t="array" ref="I141">+IFERROR(INDEX('FCST SDV (2)'!$D$2:$P$2001,MATCH('Data đx fcst 21.09.2020 (2)'!$B141,'FCST SDV (2)'!$C$2:$C$2001,0),MATCH('Data đx fcst 21.09.2020 (2)'!I$1,'FCST SDV (2)'!$D$1:$P$1,0))/'Data đx fcst 21.09.2020 (2)'!$C141,0)</f>
        <v>0</v>
      </c>
      <c r="J141" s="344">
        <f t="array" ref="J141">+IFERROR(INDEX('FCST SDV (2)'!$D$2:$P$2001,MATCH('Data đx fcst 21.09.2020 (2)'!$B141,'FCST SDV (2)'!$C$2:$C$2001,0),MATCH('Data đx fcst 21.09.2020 (2)'!J$1,'FCST SDV (2)'!$D$1:$P$1,0))/'Data đx fcst 21.09.2020 (2)'!$C141,0)</f>
        <v>0</v>
      </c>
      <c r="K141" s="344">
        <f t="array" ref="K141">+IFERROR(INDEX('FCST SDV (2)'!$D$2:$P$2001,MATCH('Data đx fcst 21.09.2020 (2)'!$B141,'FCST SDV (2)'!$C$2:$C$2001,0),MATCH('Data đx fcst 21.09.2020 (2)'!K$1,'FCST SDV (2)'!$D$1:$P$1,0))/'Data đx fcst 21.09.2020 (2)'!$C141,0)</f>
        <v>0</v>
      </c>
      <c r="L141" s="344">
        <f t="array" ref="L141">+IFERROR(INDEX('FCST SDV (2)'!$D$2:$P$2001,MATCH('Data đx fcst 21.09.2020 (2)'!$B141,'FCST SDV (2)'!$C$2:$C$2001,0),MATCH('Data đx fcst 21.09.2020 (2)'!L$1,'FCST SDV (2)'!$D$1:$P$1,0))/'Data đx fcst 21.09.2020 (2)'!$C141,0)</f>
        <v>0</v>
      </c>
      <c r="M141" s="344">
        <f t="array" ref="M141">+IFERROR(INDEX('FCST SDV (2)'!$D$2:$P$2001,MATCH('Data đx fcst 21.09.2020 (2)'!$B141,'FCST SDV (2)'!$C$2:$C$2001,0),MATCH('Data đx fcst 21.09.2020 (2)'!M$1,'FCST SDV (2)'!$D$1:$P$1,0))/'Data đx fcst 21.09.2020 (2)'!$C141,0)</f>
        <v>0</v>
      </c>
      <c r="N141" s="344">
        <f t="array" ref="N141">+IFERROR(INDEX('FCST SDV (2)'!$D$2:$P$2001,MATCH('Data đx fcst 21.09.2020 (2)'!$B141,'FCST SDV (2)'!$C$2:$C$2001,0),MATCH('Data đx fcst 21.09.2020 (2)'!N$1,'FCST SDV (2)'!$D$1:$P$1,0))/'Data đx fcst 21.09.2020 (2)'!$C141,0)</f>
        <v>0</v>
      </c>
      <c r="O141" s="344">
        <f t="array" ref="O141">+IFERROR(INDEX('FCST SDV (2)'!$D$2:$P$2001,MATCH('Data đx fcst 21.09.2020 (2)'!$B141,'FCST SDV (2)'!$C$2:$C$2001,0),MATCH('Data đx fcst 21.09.2020 (2)'!O$1,'FCST SDV (2)'!$D$1:$P$1,0))/'Data đx fcst 21.09.2020 (2)'!$C141,0)</f>
        <v>0</v>
      </c>
      <c r="P141" s="344">
        <f t="array" ref="P141">+IFERROR(INDEX('FCST SDV (2)'!$D$2:$P$2001,MATCH('Data đx fcst 21.09.2020 (2)'!$B141,'FCST SDV (2)'!$C$2:$C$2001,0),MATCH('Data đx fcst 21.09.2020 (2)'!P$1,'FCST SDV (2)'!$D$1:$P$1,0))/'Data đx fcst 21.09.2020 (2)'!$C141,0)</f>
        <v>0</v>
      </c>
      <c r="Q141" s="344">
        <f t="array" ref="Q141">+IFERROR(INDEX('FCST SDV (2)'!$D$2:$P$2001,MATCH('Data đx fcst 21.09.2020 (2)'!$B141,'FCST SDV (2)'!$C$2:$C$2001,0),MATCH('Data đx fcst 21.09.2020 (2)'!Q$1,'FCST SDV (2)'!$D$1:$P$1,0))/'Data đx fcst 21.09.2020 (2)'!$C141,0)</f>
        <v>0</v>
      </c>
      <c r="R141" s="344">
        <f t="array" ref="R141">+IFERROR(INDEX('FCST SDV (2)'!$D$2:$P$2001,MATCH('Data đx fcst 21.09.2020 (2)'!$B141,'FCST SDV (2)'!$C$2:$C$2001,0),MATCH('Data đx fcst 21.09.2020 (2)'!R$1,'FCST SDV (2)'!$D$1:$P$1,0))/'Data đx fcst 21.09.2020 (2)'!$C141,0)</f>
        <v>0</v>
      </c>
      <c r="S141" s="344"/>
      <c r="T141" s="335">
        <f t="shared" si="9"/>
        <v>0</v>
      </c>
    </row>
    <row r="142" spans="1:20" s="356" customFormat="1" ht="29.25" customHeight="1">
      <c r="A142" s="427"/>
      <c r="B142" s="359" t="s">
        <v>50</v>
      </c>
      <c r="C142" s="357">
        <v>100</v>
      </c>
      <c r="D142" s="360"/>
      <c r="E142" s="361"/>
      <c r="F142" s="430"/>
      <c r="G142" s="340">
        <f>+IFERROR(VLOOKUP(B142,'FCST SDV (2)'!$C$2:$S$2000,17,0),0)</f>
        <v>0</v>
      </c>
      <c r="H142" s="341">
        <f t="shared" si="11"/>
        <v>0</v>
      </c>
      <c r="I142" s="345">
        <f t="array" ref="I142">+IFERROR(INDEX('FCST SDV (2)'!$D$2:$P$2001,MATCH('Data đx fcst 21.09.2020 (2)'!$B142,'FCST SDV (2)'!$C$2:$C$2001,0),MATCH('Data đx fcst 21.09.2020 (2)'!I$1,'FCST SDV (2)'!$D$1:$P$1,0))/'Data đx fcst 21.09.2020 (2)'!$C142,0)</f>
        <v>0</v>
      </c>
      <c r="J142" s="345">
        <f t="array" ref="J142">+IFERROR(INDEX('FCST SDV (2)'!$D$2:$P$2001,MATCH('Data đx fcst 21.09.2020 (2)'!$B142,'FCST SDV (2)'!$C$2:$C$2001,0),MATCH('Data đx fcst 21.09.2020 (2)'!J$1,'FCST SDV (2)'!$D$1:$P$1,0))/'Data đx fcst 21.09.2020 (2)'!$C142,0)</f>
        <v>0</v>
      </c>
      <c r="K142" s="345">
        <f t="array" ref="K142">+IFERROR(INDEX('FCST SDV (2)'!$D$2:$P$2001,MATCH('Data đx fcst 21.09.2020 (2)'!$B142,'FCST SDV (2)'!$C$2:$C$2001,0),MATCH('Data đx fcst 21.09.2020 (2)'!K$1,'FCST SDV (2)'!$D$1:$P$1,0))/'Data đx fcst 21.09.2020 (2)'!$C142,0)</f>
        <v>0</v>
      </c>
      <c r="L142" s="345">
        <f t="array" ref="L142">+IFERROR(INDEX('FCST SDV (2)'!$D$2:$P$2001,MATCH('Data đx fcst 21.09.2020 (2)'!$B142,'FCST SDV (2)'!$C$2:$C$2001,0),MATCH('Data đx fcst 21.09.2020 (2)'!L$1,'FCST SDV (2)'!$D$1:$P$1,0))/'Data đx fcst 21.09.2020 (2)'!$C142,0)</f>
        <v>0</v>
      </c>
      <c r="M142" s="345">
        <f t="array" ref="M142">+IFERROR(INDEX('FCST SDV (2)'!$D$2:$P$2001,MATCH('Data đx fcst 21.09.2020 (2)'!$B142,'FCST SDV (2)'!$C$2:$C$2001,0),MATCH('Data đx fcst 21.09.2020 (2)'!M$1,'FCST SDV (2)'!$D$1:$P$1,0))/'Data đx fcst 21.09.2020 (2)'!$C142,0)</f>
        <v>0</v>
      </c>
      <c r="N142" s="345">
        <f t="array" ref="N142">+IFERROR(INDEX('FCST SDV (2)'!$D$2:$P$2001,MATCH('Data đx fcst 21.09.2020 (2)'!$B142,'FCST SDV (2)'!$C$2:$C$2001,0),MATCH('Data đx fcst 21.09.2020 (2)'!N$1,'FCST SDV (2)'!$D$1:$P$1,0))/'Data đx fcst 21.09.2020 (2)'!$C142,0)</f>
        <v>0</v>
      </c>
      <c r="O142" s="345">
        <f t="array" ref="O142">+IFERROR(INDEX('FCST SDV (2)'!$D$2:$P$2001,MATCH('Data đx fcst 21.09.2020 (2)'!$B142,'FCST SDV (2)'!$C$2:$C$2001,0),MATCH('Data đx fcst 21.09.2020 (2)'!O$1,'FCST SDV (2)'!$D$1:$P$1,0))/'Data đx fcst 21.09.2020 (2)'!$C142,0)</f>
        <v>0</v>
      </c>
      <c r="P142" s="345">
        <f t="array" ref="P142">+IFERROR(INDEX('FCST SDV (2)'!$D$2:$P$2001,MATCH('Data đx fcst 21.09.2020 (2)'!$B142,'FCST SDV (2)'!$C$2:$C$2001,0),MATCH('Data đx fcst 21.09.2020 (2)'!P$1,'FCST SDV (2)'!$D$1:$P$1,0))/'Data đx fcst 21.09.2020 (2)'!$C142,0)</f>
        <v>0</v>
      </c>
      <c r="Q142" s="345">
        <f t="array" ref="Q142">+IFERROR(INDEX('FCST SDV (2)'!$D$2:$P$2001,MATCH('Data đx fcst 21.09.2020 (2)'!$B142,'FCST SDV (2)'!$C$2:$C$2001,0),MATCH('Data đx fcst 21.09.2020 (2)'!Q$1,'FCST SDV (2)'!$D$1:$P$1,0))/'Data đx fcst 21.09.2020 (2)'!$C142,0)</f>
        <v>0</v>
      </c>
      <c r="R142" s="345">
        <f t="array" ref="R142">+IFERROR(INDEX('FCST SDV (2)'!$D$2:$P$2001,MATCH('Data đx fcst 21.09.2020 (2)'!$B142,'FCST SDV (2)'!$C$2:$C$2001,0),MATCH('Data đx fcst 21.09.2020 (2)'!R$1,'FCST SDV (2)'!$D$1:$P$1,0))/'Data đx fcst 21.09.2020 (2)'!$C142,0)</f>
        <v>0</v>
      </c>
      <c r="S142" s="345"/>
      <c r="T142" s="335">
        <f t="shared" si="9"/>
        <v>0</v>
      </c>
    </row>
    <row r="143" spans="1:20" s="356" customFormat="1" ht="29.25" customHeight="1">
      <c r="A143" s="427"/>
      <c r="B143" s="359" t="s">
        <v>51</v>
      </c>
      <c r="C143" s="357">
        <v>3000</v>
      </c>
      <c r="D143" s="430">
        <v>450</v>
      </c>
      <c r="E143" s="427">
        <v>0</v>
      </c>
      <c r="F143" s="430"/>
      <c r="G143" s="340">
        <f>+IFERROR(VLOOKUP(B143,'FCST SDV (2)'!$C$2:$S$2000,17,0),0)</f>
        <v>700060</v>
      </c>
      <c r="H143" s="384">
        <f>+G143/C143</f>
        <v>233.35333333333332</v>
      </c>
      <c r="I143" s="345">
        <f t="array" ref="I143">+IFERROR(INDEX('FCST SDV (2)'!$D$2:$P$2001,MATCH('Data đx fcst 21.09.2020 (2)'!$B143,'FCST SDV (2)'!$C$2:$C$2001,0),MATCH('Data đx fcst 21.09.2020 (2)'!I$1,'FCST SDV (2)'!$D$1:$P$1,0))/'Data đx fcst 21.09.2020 (2)'!$C143,0)</f>
        <v>3.3333333333333335</v>
      </c>
      <c r="J143" s="345">
        <f t="array" ref="J143">+IFERROR(INDEX('FCST SDV (2)'!$D$2:$P$2001,MATCH('Data đx fcst 21.09.2020 (2)'!$B143,'FCST SDV (2)'!$C$2:$C$2001,0),MATCH('Data đx fcst 21.09.2020 (2)'!J$1,'FCST SDV (2)'!$D$1:$P$1,0))/'Data đx fcst 21.09.2020 (2)'!$C143,0)</f>
        <v>3.3333333333333335</v>
      </c>
      <c r="K143" s="345">
        <f t="array" ref="K143">+IFERROR(INDEX('FCST SDV (2)'!$D$2:$P$2001,MATCH('Data đx fcst 21.09.2020 (2)'!$B143,'FCST SDV (2)'!$C$2:$C$2001,0),MATCH('Data đx fcst 21.09.2020 (2)'!K$1,'FCST SDV (2)'!$D$1:$P$1,0))/'Data đx fcst 21.09.2020 (2)'!$C143,0)</f>
        <v>3.3336666666666668</v>
      </c>
      <c r="L143" s="345">
        <f t="array" ref="L143">+IFERROR(INDEX('FCST SDV (2)'!$D$2:$P$2001,MATCH('Data đx fcst 21.09.2020 (2)'!$B143,'FCST SDV (2)'!$C$2:$C$2001,0),MATCH('Data đx fcst 21.09.2020 (2)'!L$1,'FCST SDV (2)'!$D$1:$P$1,0))/'Data đx fcst 21.09.2020 (2)'!$C143,0)</f>
        <v>3.3340000000000001</v>
      </c>
      <c r="M143" s="345">
        <f t="array" ref="M143">+IFERROR(INDEX('FCST SDV (2)'!$D$2:$P$2001,MATCH('Data đx fcst 21.09.2020 (2)'!$B143,'FCST SDV (2)'!$C$2:$C$2001,0),MATCH('Data đx fcst 21.09.2020 (2)'!M$1,'FCST SDV (2)'!$D$1:$P$1,0))/'Data đx fcst 21.09.2020 (2)'!$C143,0)</f>
        <v>3.3343333333333334</v>
      </c>
      <c r="N143" s="345">
        <f t="array" ref="N143">+IFERROR(INDEX('FCST SDV (2)'!$D$2:$P$2001,MATCH('Data đx fcst 21.09.2020 (2)'!$B143,'FCST SDV (2)'!$C$2:$C$2001,0),MATCH('Data đx fcst 21.09.2020 (2)'!N$1,'FCST SDV (2)'!$D$1:$P$1,0))/'Data đx fcst 21.09.2020 (2)'!$C143,0)</f>
        <v>3.3346666666666667</v>
      </c>
      <c r="O143" s="345">
        <f t="array" ref="O143">+IFERROR(INDEX('FCST SDV (2)'!$D$2:$P$2001,MATCH('Data đx fcst 21.09.2020 (2)'!$B143,'FCST SDV (2)'!$C$2:$C$2001,0),MATCH('Data đx fcst 21.09.2020 (2)'!O$1,'FCST SDV (2)'!$D$1:$P$1,0))/'Data đx fcst 21.09.2020 (2)'!$C143,0)</f>
        <v>3.335</v>
      </c>
      <c r="P143" s="345">
        <f t="array" ref="P143">+IFERROR(INDEX('FCST SDV (2)'!$D$2:$P$2001,MATCH('Data đx fcst 21.09.2020 (2)'!$B143,'FCST SDV (2)'!$C$2:$C$2001,0),MATCH('Data đx fcst 21.09.2020 (2)'!P$1,'FCST SDV (2)'!$D$1:$P$1,0))/'Data đx fcst 21.09.2020 (2)'!$C143,0)</f>
        <v>23.338333333333335</v>
      </c>
      <c r="Q143" s="345">
        <f t="array" ref="Q143">+IFERROR(INDEX('FCST SDV (2)'!$D$2:$P$2001,MATCH('Data đx fcst 21.09.2020 (2)'!$B143,'FCST SDV (2)'!$C$2:$C$2001,0),MATCH('Data đx fcst 21.09.2020 (2)'!Q$1,'FCST SDV (2)'!$D$1:$P$1,0))/'Data đx fcst 21.09.2020 (2)'!$C143,0)</f>
        <v>23.333333333333332</v>
      </c>
      <c r="R143" s="345">
        <f>+IFERROR(INDEX('FCST SDV (2)'!$D$2:$P$2001,MATCH('Data đx fcst 21.09.2020 (2)'!$B143,'FCST SDV (2)'!$C$2:$C$2001,0),MATCH('Data đx fcst 21.09.2020 (2)'!R$1,'FCST SDV (2)'!$D$1:$P$1,0))/'Data đx fcst 21.09.2020 (2)'!$C143,0)</f>
        <v>23.333333333333332</v>
      </c>
      <c r="S143" s="345">
        <f>+IFERROR(INDEX('FCST SDV (2)'!$D$2:$P$2001,MATCH('Data đx fcst 21.09.2020 (2)'!$B143,'FCST SDV (2)'!$C$2:$C$2001,0),MATCH('Data đx fcst 21.09.2020 (2)'!S$1,'FCST SDV (2)'!$D$1:$P$1,0))/'Data đx fcst 21.09.2020 (2)'!$C143,0)</f>
        <v>23.333333333333332</v>
      </c>
      <c r="T143" s="335">
        <f t="shared" si="9"/>
        <v>116.67666666666666</v>
      </c>
    </row>
    <row r="144" spans="1:20" s="356" customFormat="1" ht="29.25" customHeight="1">
      <c r="A144" s="427"/>
      <c r="B144" s="208" t="s">
        <v>137</v>
      </c>
      <c r="C144" s="207">
        <v>1500</v>
      </c>
      <c r="D144" s="430"/>
      <c r="E144" s="427"/>
      <c r="F144" s="430"/>
      <c r="G144" s="340">
        <f>+IFERROR(VLOOKUP(B144,'FCST SDV (2)'!$C$2:$S$2000,17,0),0)</f>
        <v>0</v>
      </c>
      <c r="H144" s="341">
        <f t="shared" si="11"/>
        <v>0</v>
      </c>
      <c r="I144" s="345">
        <f t="array" ref="I144">+IFERROR(INDEX('FCST SDV (2)'!$D$2:$P$2001,MATCH('Data đx fcst 21.09.2020 (2)'!$B144,'FCST SDV (2)'!$C$2:$C$2001,0),MATCH('Data đx fcst 21.09.2020 (2)'!I$1,'FCST SDV (2)'!$D$1:$P$1,0))/'Data đx fcst 21.09.2020 (2)'!$C144,0)</f>
        <v>0</v>
      </c>
      <c r="J144" s="345">
        <f t="array" ref="J144">+IFERROR(INDEX('FCST SDV (2)'!$D$2:$P$2001,MATCH('Data đx fcst 21.09.2020 (2)'!$B144,'FCST SDV (2)'!$C$2:$C$2001,0),MATCH('Data đx fcst 21.09.2020 (2)'!J$1,'FCST SDV (2)'!$D$1:$P$1,0))/'Data đx fcst 21.09.2020 (2)'!$C144,0)</f>
        <v>0</v>
      </c>
      <c r="K144" s="345">
        <f t="array" ref="K144">+IFERROR(INDEX('FCST SDV (2)'!$D$2:$P$2001,MATCH('Data đx fcst 21.09.2020 (2)'!$B144,'FCST SDV (2)'!$C$2:$C$2001,0),MATCH('Data đx fcst 21.09.2020 (2)'!K$1,'FCST SDV (2)'!$D$1:$P$1,0))/'Data đx fcst 21.09.2020 (2)'!$C144,0)</f>
        <v>0</v>
      </c>
      <c r="L144" s="345">
        <f t="array" ref="L144">+IFERROR(INDEX('FCST SDV (2)'!$D$2:$P$2001,MATCH('Data đx fcst 21.09.2020 (2)'!$B144,'FCST SDV (2)'!$C$2:$C$2001,0),MATCH('Data đx fcst 21.09.2020 (2)'!L$1,'FCST SDV (2)'!$D$1:$P$1,0))/'Data đx fcst 21.09.2020 (2)'!$C144,0)</f>
        <v>0</v>
      </c>
      <c r="M144" s="345">
        <f t="array" ref="M144">+IFERROR(INDEX('FCST SDV (2)'!$D$2:$P$2001,MATCH('Data đx fcst 21.09.2020 (2)'!$B144,'FCST SDV (2)'!$C$2:$C$2001,0),MATCH('Data đx fcst 21.09.2020 (2)'!M$1,'FCST SDV (2)'!$D$1:$P$1,0))/'Data đx fcst 21.09.2020 (2)'!$C144,0)</f>
        <v>0</v>
      </c>
      <c r="N144" s="345">
        <f t="array" ref="N144">+IFERROR(INDEX('FCST SDV (2)'!$D$2:$P$2001,MATCH('Data đx fcst 21.09.2020 (2)'!$B144,'FCST SDV (2)'!$C$2:$C$2001,0),MATCH('Data đx fcst 21.09.2020 (2)'!N$1,'FCST SDV (2)'!$D$1:$P$1,0))/'Data đx fcst 21.09.2020 (2)'!$C144,0)</f>
        <v>0</v>
      </c>
      <c r="O144" s="345">
        <f t="array" ref="O144">+IFERROR(INDEX('FCST SDV (2)'!$D$2:$P$2001,MATCH('Data đx fcst 21.09.2020 (2)'!$B144,'FCST SDV (2)'!$C$2:$C$2001,0),MATCH('Data đx fcst 21.09.2020 (2)'!O$1,'FCST SDV (2)'!$D$1:$P$1,0))/'Data đx fcst 21.09.2020 (2)'!$C144,0)</f>
        <v>0</v>
      </c>
      <c r="P144" s="345">
        <f t="array" ref="P144">+IFERROR(INDEX('FCST SDV (2)'!$D$2:$P$2001,MATCH('Data đx fcst 21.09.2020 (2)'!$B144,'FCST SDV (2)'!$C$2:$C$2001,0),MATCH('Data đx fcst 21.09.2020 (2)'!P$1,'FCST SDV (2)'!$D$1:$P$1,0))/'Data đx fcst 21.09.2020 (2)'!$C144,0)</f>
        <v>0</v>
      </c>
      <c r="Q144" s="345">
        <f t="array" ref="Q144">+IFERROR(INDEX('FCST SDV (2)'!$D$2:$P$2001,MATCH('Data đx fcst 21.09.2020 (2)'!$B144,'FCST SDV (2)'!$C$2:$C$2001,0),MATCH('Data đx fcst 21.09.2020 (2)'!Q$1,'FCST SDV (2)'!$D$1:$P$1,0))/'Data đx fcst 21.09.2020 (2)'!$C144,0)</f>
        <v>0</v>
      </c>
      <c r="R144" s="345">
        <f t="array" ref="R144">+IFERROR(INDEX('FCST SDV (2)'!$D$2:$P$2001,MATCH('Data đx fcst 21.09.2020 (2)'!$B144,'FCST SDV (2)'!$C$2:$C$2001,0),MATCH('Data đx fcst 21.09.2020 (2)'!R$1,'FCST SDV (2)'!$D$1:$P$1,0))/'Data đx fcst 21.09.2020 (2)'!$C144,0)</f>
        <v>0</v>
      </c>
      <c r="S144" s="345"/>
      <c r="T144" s="335">
        <f t="shared" si="9"/>
        <v>0</v>
      </c>
    </row>
    <row r="145" spans="1:20" s="356" customFormat="1" ht="29.25" customHeight="1">
      <c r="A145" s="427"/>
      <c r="B145" s="208" t="s">
        <v>128</v>
      </c>
      <c r="C145" s="207">
        <v>2500</v>
      </c>
      <c r="D145" s="430"/>
      <c r="E145" s="427"/>
      <c r="F145" s="430"/>
      <c r="G145" s="340">
        <f>+IFERROR(VLOOKUP(B145,'FCST SDV (2)'!$C$2:$S$2000,17,0),0)</f>
        <v>0</v>
      </c>
      <c r="H145" s="341">
        <f t="shared" si="11"/>
        <v>0</v>
      </c>
      <c r="I145" s="345">
        <f t="array" ref="I145">+IFERROR(INDEX('FCST SDV (2)'!$D$2:$P$2001,MATCH('Data đx fcst 21.09.2020 (2)'!$B145,'FCST SDV (2)'!$C$2:$C$2001,0),MATCH('Data đx fcst 21.09.2020 (2)'!I$1,'FCST SDV (2)'!$D$1:$P$1,0))/'Data đx fcst 21.09.2020 (2)'!$C145,0)</f>
        <v>0</v>
      </c>
      <c r="J145" s="345">
        <f t="array" ref="J145">+IFERROR(INDEX('FCST SDV (2)'!$D$2:$P$2001,MATCH('Data đx fcst 21.09.2020 (2)'!$B145,'FCST SDV (2)'!$C$2:$C$2001,0),MATCH('Data đx fcst 21.09.2020 (2)'!J$1,'FCST SDV (2)'!$D$1:$P$1,0))/'Data đx fcst 21.09.2020 (2)'!$C145,0)</f>
        <v>0</v>
      </c>
      <c r="K145" s="345">
        <f t="array" ref="K145">+IFERROR(INDEX('FCST SDV (2)'!$D$2:$P$2001,MATCH('Data đx fcst 21.09.2020 (2)'!$B145,'FCST SDV (2)'!$C$2:$C$2001,0),MATCH('Data đx fcst 21.09.2020 (2)'!K$1,'FCST SDV (2)'!$D$1:$P$1,0))/'Data đx fcst 21.09.2020 (2)'!$C145,0)</f>
        <v>0</v>
      </c>
      <c r="L145" s="345">
        <f t="array" ref="L145">+IFERROR(INDEX('FCST SDV (2)'!$D$2:$P$2001,MATCH('Data đx fcst 21.09.2020 (2)'!$B145,'FCST SDV (2)'!$C$2:$C$2001,0),MATCH('Data đx fcst 21.09.2020 (2)'!L$1,'FCST SDV (2)'!$D$1:$P$1,0))/'Data đx fcst 21.09.2020 (2)'!$C145,0)</f>
        <v>0</v>
      </c>
      <c r="M145" s="345">
        <f t="array" ref="M145">+IFERROR(INDEX('FCST SDV (2)'!$D$2:$P$2001,MATCH('Data đx fcst 21.09.2020 (2)'!$B145,'FCST SDV (2)'!$C$2:$C$2001,0),MATCH('Data đx fcst 21.09.2020 (2)'!M$1,'FCST SDV (2)'!$D$1:$P$1,0))/'Data đx fcst 21.09.2020 (2)'!$C145,0)</f>
        <v>0</v>
      </c>
      <c r="N145" s="345">
        <f t="array" ref="N145">+IFERROR(INDEX('FCST SDV (2)'!$D$2:$P$2001,MATCH('Data đx fcst 21.09.2020 (2)'!$B145,'FCST SDV (2)'!$C$2:$C$2001,0),MATCH('Data đx fcst 21.09.2020 (2)'!N$1,'FCST SDV (2)'!$D$1:$P$1,0))/'Data đx fcst 21.09.2020 (2)'!$C145,0)</f>
        <v>0</v>
      </c>
      <c r="O145" s="345">
        <f t="array" ref="O145">+IFERROR(INDEX('FCST SDV (2)'!$D$2:$P$2001,MATCH('Data đx fcst 21.09.2020 (2)'!$B145,'FCST SDV (2)'!$C$2:$C$2001,0),MATCH('Data đx fcst 21.09.2020 (2)'!O$1,'FCST SDV (2)'!$D$1:$P$1,0))/'Data đx fcst 21.09.2020 (2)'!$C145,0)</f>
        <v>0</v>
      </c>
      <c r="P145" s="345">
        <f t="array" ref="P145">+IFERROR(INDEX('FCST SDV (2)'!$D$2:$P$2001,MATCH('Data đx fcst 21.09.2020 (2)'!$B145,'FCST SDV (2)'!$C$2:$C$2001,0),MATCH('Data đx fcst 21.09.2020 (2)'!P$1,'FCST SDV (2)'!$D$1:$P$1,0))/'Data đx fcst 21.09.2020 (2)'!$C145,0)</f>
        <v>0</v>
      </c>
      <c r="Q145" s="345">
        <f t="array" ref="Q145">+IFERROR(INDEX('FCST SDV (2)'!$D$2:$P$2001,MATCH('Data đx fcst 21.09.2020 (2)'!$B145,'FCST SDV (2)'!$C$2:$C$2001,0),MATCH('Data đx fcst 21.09.2020 (2)'!Q$1,'FCST SDV (2)'!$D$1:$P$1,0))/'Data đx fcst 21.09.2020 (2)'!$C145,0)</f>
        <v>0</v>
      </c>
      <c r="R145" s="345">
        <f t="array" ref="R145">+IFERROR(INDEX('FCST SDV (2)'!$D$2:$P$2001,MATCH('Data đx fcst 21.09.2020 (2)'!$B145,'FCST SDV (2)'!$C$2:$C$2001,0),MATCH('Data đx fcst 21.09.2020 (2)'!R$1,'FCST SDV (2)'!$D$1:$P$1,0))/'Data đx fcst 21.09.2020 (2)'!$C145,0)</f>
        <v>0</v>
      </c>
      <c r="S145" s="345"/>
      <c r="T145" s="335">
        <f t="shared" si="9"/>
        <v>0</v>
      </c>
    </row>
    <row r="146" spans="1:20" s="356" customFormat="1" ht="29.25" customHeight="1">
      <c r="A146" s="427"/>
      <c r="B146" s="208" t="s">
        <v>435</v>
      </c>
      <c r="C146" s="207">
        <v>200</v>
      </c>
      <c r="D146" s="430"/>
      <c r="E146" s="427"/>
      <c r="F146" s="430"/>
      <c r="G146" s="340">
        <f>+IFERROR(VLOOKUP(B146,'FCST SDV (2)'!$C$2:$S$2000,17,0),0)</f>
        <v>0</v>
      </c>
      <c r="H146" s="341">
        <f t="shared" si="11"/>
        <v>0</v>
      </c>
      <c r="I146" s="345">
        <f t="array" ref="I146">+IFERROR(INDEX('FCST SDV (2)'!$D$2:$P$2001,MATCH('Data đx fcst 21.09.2020 (2)'!$B146,'FCST SDV (2)'!$C$2:$C$2001,0),MATCH('Data đx fcst 21.09.2020 (2)'!I$1,'FCST SDV (2)'!$D$1:$P$1,0))/'Data đx fcst 21.09.2020 (2)'!$C146,0)</f>
        <v>0</v>
      </c>
      <c r="J146" s="345">
        <f t="array" ref="J146">+IFERROR(INDEX('FCST SDV (2)'!$D$2:$P$2001,MATCH('Data đx fcst 21.09.2020 (2)'!$B146,'FCST SDV (2)'!$C$2:$C$2001,0),MATCH('Data đx fcst 21.09.2020 (2)'!J$1,'FCST SDV (2)'!$D$1:$P$1,0))/'Data đx fcst 21.09.2020 (2)'!$C146,0)</f>
        <v>0</v>
      </c>
      <c r="K146" s="345">
        <f t="array" ref="K146">+IFERROR(INDEX('FCST SDV (2)'!$D$2:$P$2001,MATCH('Data đx fcst 21.09.2020 (2)'!$B146,'FCST SDV (2)'!$C$2:$C$2001,0),MATCH('Data đx fcst 21.09.2020 (2)'!K$1,'FCST SDV (2)'!$D$1:$P$1,0))/'Data đx fcst 21.09.2020 (2)'!$C146,0)</f>
        <v>0</v>
      </c>
      <c r="L146" s="345">
        <f t="array" ref="L146">+IFERROR(INDEX('FCST SDV (2)'!$D$2:$P$2001,MATCH('Data đx fcst 21.09.2020 (2)'!$B146,'FCST SDV (2)'!$C$2:$C$2001,0),MATCH('Data đx fcst 21.09.2020 (2)'!L$1,'FCST SDV (2)'!$D$1:$P$1,0))/'Data đx fcst 21.09.2020 (2)'!$C146,0)</f>
        <v>0</v>
      </c>
      <c r="M146" s="345">
        <f t="array" ref="M146">+IFERROR(INDEX('FCST SDV (2)'!$D$2:$P$2001,MATCH('Data đx fcst 21.09.2020 (2)'!$B146,'FCST SDV (2)'!$C$2:$C$2001,0),MATCH('Data đx fcst 21.09.2020 (2)'!M$1,'FCST SDV (2)'!$D$1:$P$1,0))/'Data đx fcst 21.09.2020 (2)'!$C146,0)</f>
        <v>0</v>
      </c>
      <c r="N146" s="345">
        <f t="array" ref="N146">+IFERROR(INDEX('FCST SDV (2)'!$D$2:$P$2001,MATCH('Data đx fcst 21.09.2020 (2)'!$B146,'FCST SDV (2)'!$C$2:$C$2001,0),MATCH('Data đx fcst 21.09.2020 (2)'!N$1,'FCST SDV (2)'!$D$1:$P$1,0))/'Data đx fcst 21.09.2020 (2)'!$C146,0)</f>
        <v>0</v>
      </c>
      <c r="O146" s="345">
        <f t="array" ref="O146">+IFERROR(INDEX('FCST SDV (2)'!$D$2:$P$2001,MATCH('Data đx fcst 21.09.2020 (2)'!$B146,'FCST SDV (2)'!$C$2:$C$2001,0),MATCH('Data đx fcst 21.09.2020 (2)'!O$1,'FCST SDV (2)'!$D$1:$P$1,0))/'Data đx fcst 21.09.2020 (2)'!$C146,0)</f>
        <v>0</v>
      </c>
      <c r="P146" s="345">
        <f t="array" ref="P146">+IFERROR(INDEX('FCST SDV (2)'!$D$2:$P$2001,MATCH('Data đx fcst 21.09.2020 (2)'!$B146,'FCST SDV (2)'!$C$2:$C$2001,0),MATCH('Data đx fcst 21.09.2020 (2)'!P$1,'FCST SDV (2)'!$D$1:$P$1,0))/'Data đx fcst 21.09.2020 (2)'!$C146,0)</f>
        <v>0</v>
      </c>
      <c r="Q146" s="345">
        <f t="array" ref="Q146">+IFERROR(INDEX('FCST SDV (2)'!$D$2:$P$2001,MATCH('Data đx fcst 21.09.2020 (2)'!$B146,'FCST SDV (2)'!$C$2:$C$2001,0),MATCH('Data đx fcst 21.09.2020 (2)'!Q$1,'FCST SDV (2)'!$D$1:$P$1,0))/'Data đx fcst 21.09.2020 (2)'!$C146,0)</f>
        <v>0</v>
      </c>
      <c r="R146" s="345">
        <f t="array" ref="R146">+IFERROR(INDEX('FCST SDV (2)'!$D$2:$P$2001,MATCH('Data đx fcst 21.09.2020 (2)'!$B146,'FCST SDV (2)'!$C$2:$C$2001,0),MATCH('Data đx fcst 21.09.2020 (2)'!R$1,'FCST SDV (2)'!$D$1:$P$1,0))/'Data đx fcst 21.09.2020 (2)'!$C146,0)</f>
        <v>0</v>
      </c>
      <c r="S146" s="345"/>
      <c r="T146" s="335">
        <f t="shared" si="9"/>
        <v>0</v>
      </c>
    </row>
    <row r="147" spans="1:20" s="356" customFormat="1" ht="29.25" customHeight="1">
      <c r="A147" s="427"/>
      <c r="B147" s="208" t="s">
        <v>136</v>
      </c>
      <c r="C147" s="207">
        <v>2500</v>
      </c>
      <c r="D147" s="430"/>
      <c r="E147" s="427"/>
      <c r="F147" s="430"/>
      <c r="G147" s="340">
        <f>+IFERROR(VLOOKUP(B147,'FCST SDV (2)'!$C$2:$S$2000,17,0),0)</f>
        <v>108000</v>
      </c>
      <c r="H147" s="384">
        <f t="shared" si="11"/>
        <v>43.2</v>
      </c>
      <c r="I147" s="345">
        <f t="array" ref="I147">+IFERROR(INDEX('FCST SDV (2)'!$D$2:$P$2001,MATCH('Data đx fcst 21.09.2020 (2)'!$B147,'FCST SDV (2)'!$C$2:$C$2001,0),MATCH('Data đx fcst 21.09.2020 (2)'!I$1,'FCST SDV (2)'!$D$1:$P$1,0))/'Data đx fcst 21.09.2020 (2)'!$C147,0)</f>
        <v>0</v>
      </c>
      <c r="J147" s="345">
        <f t="array" ref="J147">+IFERROR(INDEX('FCST SDV (2)'!$D$2:$P$2001,MATCH('Data đx fcst 21.09.2020 (2)'!$B147,'FCST SDV (2)'!$C$2:$C$2001,0),MATCH('Data đx fcst 21.09.2020 (2)'!J$1,'FCST SDV (2)'!$D$1:$P$1,0))/'Data đx fcst 21.09.2020 (2)'!$C147,0)</f>
        <v>0</v>
      </c>
      <c r="K147" s="345">
        <f t="array" ref="K147">+IFERROR(INDEX('FCST SDV (2)'!$D$2:$P$2001,MATCH('Data đx fcst 21.09.2020 (2)'!$B147,'FCST SDV (2)'!$C$2:$C$2001,0),MATCH('Data đx fcst 21.09.2020 (2)'!K$1,'FCST SDV (2)'!$D$1:$P$1,0))/'Data đx fcst 21.09.2020 (2)'!$C147,0)</f>
        <v>0</v>
      </c>
      <c r="L147" s="345">
        <f t="array" ref="L147">+IFERROR(INDEX('FCST SDV (2)'!$D$2:$P$2001,MATCH('Data đx fcst 21.09.2020 (2)'!$B147,'FCST SDV (2)'!$C$2:$C$2001,0),MATCH('Data đx fcst 21.09.2020 (2)'!L$1,'FCST SDV (2)'!$D$1:$P$1,0))/'Data đx fcst 21.09.2020 (2)'!$C147,0)</f>
        <v>0</v>
      </c>
      <c r="M147" s="345">
        <f t="array" ref="M147">+IFERROR(INDEX('FCST SDV (2)'!$D$2:$P$2001,MATCH('Data đx fcst 21.09.2020 (2)'!$B147,'FCST SDV (2)'!$C$2:$C$2001,0),MATCH('Data đx fcst 21.09.2020 (2)'!M$1,'FCST SDV (2)'!$D$1:$P$1,0))/'Data đx fcst 21.09.2020 (2)'!$C147,0)</f>
        <v>0</v>
      </c>
      <c r="N147" s="345">
        <f t="array" ref="N147">+IFERROR(INDEX('FCST SDV (2)'!$D$2:$P$2001,MATCH('Data đx fcst 21.09.2020 (2)'!$B147,'FCST SDV (2)'!$C$2:$C$2001,0),MATCH('Data đx fcst 21.09.2020 (2)'!N$1,'FCST SDV (2)'!$D$1:$P$1,0))/'Data đx fcst 21.09.2020 (2)'!$C147,0)</f>
        <v>0</v>
      </c>
      <c r="O147" s="345">
        <f t="array" ref="O147">+IFERROR(INDEX('FCST SDV (2)'!$D$2:$P$2001,MATCH('Data đx fcst 21.09.2020 (2)'!$B147,'FCST SDV (2)'!$C$2:$C$2001,0),MATCH('Data đx fcst 21.09.2020 (2)'!O$1,'FCST SDV (2)'!$D$1:$P$1,0))/'Data đx fcst 21.09.2020 (2)'!$C147,0)</f>
        <v>0</v>
      </c>
      <c r="P147" s="345">
        <f t="array" ref="P147">+IFERROR(INDEX('FCST SDV (2)'!$D$2:$P$2001,MATCH('Data đx fcst 21.09.2020 (2)'!$B147,'FCST SDV (2)'!$C$2:$C$2001,0),MATCH('Data đx fcst 21.09.2020 (2)'!P$1,'FCST SDV (2)'!$D$1:$P$1,0))/'Data đx fcst 21.09.2020 (2)'!$C147,0)</f>
        <v>0</v>
      </c>
      <c r="Q147" s="345">
        <f t="array" ref="Q147">+IFERROR(INDEX('FCST SDV (2)'!$D$2:$P$2001,MATCH('Data đx fcst 21.09.2020 (2)'!$B147,'FCST SDV (2)'!$C$2:$C$2001,0),MATCH('Data đx fcst 21.09.2020 (2)'!Q$1,'FCST SDV (2)'!$D$1:$P$1,0))/'Data đx fcst 21.09.2020 (2)'!$C147,0)</f>
        <v>7.2</v>
      </c>
      <c r="R147" s="345">
        <f>+IFERROR(INDEX('FCST SDV (2)'!$D$2:$P$2001,MATCH('Data đx fcst 21.09.2020 (2)'!$B147,'FCST SDV (2)'!$C$2:$C$2001,0),MATCH('Data đx fcst 21.09.2020 (2)'!R$1,'FCST SDV (2)'!$D$1:$P$1,0))/'Data đx fcst 21.09.2020 (2)'!$C147,0)</f>
        <v>7.2</v>
      </c>
      <c r="S147" s="345">
        <f>+IFERROR(INDEX('FCST SDV (2)'!$D$2:$P$2001,MATCH('Data đx fcst 21.09.2020 (2)'!$B147,'FCST SDV (2)'!$C$2:$C$2001,0),MATCH('Data đx fcst 21.09.2020 (2)'!S$1,'FCST SDV (2)'!$D$1:$P$1,0))/'Data đx fcst 21.09.2020 (2)'!$C147,0)</f>
        <v>7.2</v>
      </c>
      <c r="T147" s="335">
        <f t="shared" si="9"/>
        <v>21.6</v>
      </c>
    </row>
    <row r="148" spans="1:20" s="356" customFormat="1" ht="29.25" customHeight="1">
      <c r="A148" s="427"/>
      <c r="B148" s="208" t="s">
        <v>127</v>
      </c>
      <c r="C148" s="207">
        <v>2500</v>
      </c>
      <c r="D148" s="430"/>
      <c r="E148" s="427"/>
      <c r="F148" s="430"/>
      <c r="G148" s="340">
        <f>+IFERROR(VLOOKUP(B148,'FCST SDV (2)'!$C$2:$S$2000,17,0),0)</f>
        <v>126000</v>
      </c>
      <c r="H148" s="384">
        <f t="shared" si="11"/>
        <v>50.4</v>
      </c>
      <c r="I148" s="345">
        <f t="array" ref="I148">+IFERROR(INDEX('FCST SDV (2)'!$D$2:$P$2001,MATCH('Data đx fcst 21.09.2020 (2)'!$B148,'FCST SDV (2)'!$C$2:$C$2001,0),MATCH('Data đx fcst 21.09.2020 (2)'!I$1,'FCST SDV (2)'!$D$1:$P$1,0))/'Data đx fcst 21.09.2020 (2)'!$C148,0)</f>
        <v>0</v>
      </c>
      <c r="J148" s="345">
        <f t="array" ref="J148">+IFERROR(INDEX('FCST SDV (2)'!$D$2:$P$2001,MATCH('Data đx fcst 21.09.2020 (2)'!$B148,'FCST SDV (2)'!$C$2:$C$2001,0),MATCH('Data đx fcst 21.09.2020 (2)'!J$1,'FCST SDV (2)'!$D$1:$P$1,0))/'Data đx fcst 21.09.2020 (2)'!$C148,0)</f>
        <v>0</v>
      </c>
      <c r="K148" s="345">
        <f t="array" ref="K148">+IFERROR(INDEX('FCST SDV (2)'!$D$2:$P$2001,MATCH('Data đx fcst 21.09.2020 (2)'!$B148,'FCST SDV (2)'!$C$2:$C$2001,0),MATCH('Data đx fcst 21.09.2020 (2)'!K$1,'FCST SDV (2)'!$D$1:$P$1,0))/'Data đx fcst 21.09.2020 (2)'!$C148,0)</f>
        <v>0</v>
      </c>
      <c r="L148" s="345">
        <f t="array" ref="L148">+IFERROR(INDEX('FCST SDV (2)'!$D$2:$P$2001,MATCH('Data đx fcst 21.09.2020 (2)'!$B148,'FCST SDV (2)'!$C$2:$C$2001,0),MATCH('Data đx fcst 21.09.2020 (2)'!L$1,'FCST SDV (2)'!$D$1:$P$1,0))/'Data đx fcst 21.09.2020 (2)'!$C148,0)</f>
        <v>0</v>
      </c>
      <c r="M148" s="345">
        <f t="array" ref="M148">+IFERROR(INDEX('FCST SDV (2)'!$D$2:$P$2001,MATCH('Data đx fcst 21.09.2020 (2)'!$B148,'FCST SDV (2)'!$C$2:$C$2001,0),MATCH('Data đx fcst 21.09.2020 (2)'!M$1,'FCST SDV (2)'!$D$1:$P$1,0))/'Data đx fcst 21.09.2020 (2)'!$C148,0)</f>
        <v>0</v>
      </c>
      <c r="N148" s="345">
        <f t="array" ref="N148">+IFERROR(INDEX('FCST SDV (2)'!$D$2:$P$2001,MATCH('Data đx fcst 21.09.2020 (2)'!$B148,'FCST SDV (2)'!$C$2:$C$2001,0),MATCH('Data đx fcst 21.09.2020 (2)'!N$1,'FCST SDV (2)'!$D$1:$P$1,0))/'Data đx fcst 21.09.2020 (2)'!$C148,0)</f>
        <v>0</v>
      </c>
      <c r="O148" s="345">
        <f t="array" ref="O148">+IFERROR(INDEX('FCST SDV (2)'!$D$2:$P$2001,MATCH('Data đx fcst 21.09.2020 (2)'!$B148,'FCST SDV (2)'!$C$2:$C$2001,0),MATCH('Data đx fcst 21.09.2020 (2)'!O$1,'FCST SDV (2)'!$D$1:$P$1,0))/'Data đx fcst 21.09.2020 (2)'!$C148,0)</f>
        <v>0</v>
      </c>
      <c r="P148" s="345">
        <f t="array" ref="P148">+IFERROR(INDEX('FCST SDV (2)'!$D$2:$P$2001,MATCH('Data đx fcst 21.09.2020 (2)'!$B148,'FCST SDV (2)'!$C$2:$C$2001,0),MATCH('Data đx fcst 21.09.2020 (2)'!P$1,'FCST SDV (2)'!$D$1:$P$1,0))/'Data đx fcst 21.09.2020 (2)'!$C148,0)</f>
        <v>0</v>
      </c>
      <c r="Q148" s="345">
        <f t="array" ref="Q148">+IFERROR(INDEX('FCST SDV (2)'!$D$2:$P$2001,MATCH('Data đx fcst 21.09.2020 (2)'!$B148,'FCST SDV (2)'!$C$2:$C$2001,0),MATCH('Data đx fcst 21.09.2020 (2)'!Q$1,'FCST SDV (2)'!$D$1:$P$1,0))/'Data đx fcst 21.09.2020 (2)'!$C148,0)</f>
        <v>8.4</v>
      </c>
      <c r="R148" s="345">
        <f>+IFERROR(INDEX('FCST SDV (2)'!$D$2:$P$2001,MATCH('Data đx fcst 21.09.2020 (2)'!$B148,'FCST SDV (2)'!$C$2:$C$2001,0),MATCH('Data đx fcst 21.09.2020 (2)'!R$1,'FCST SDV (2)'!$D$1:$P$1,0))/'Data đx fcst 21.09.2020 (2)'!$C148,0)</f>
        <v>8.4</v>
      </c>
      <c r="S148" s="345">
        <f>+IFERROR(INDEX('FCST SDV (2)'!$D$2:$P$2001,MATCH('Data đx fcst 21.09.2020 (2)'!$B148,'FCST SDV (2)'!$C$2:$C$2001,0),MATCH('Data đx fcst 21.09.2020 (2)'!S$1,'FCST SDV (2)'!$D$1:$P$1,0))/'Data đx fcst 21.09.2020 (2)'!$C148,0)</f>
        <v>8.4</v>
      </c>
      <c r="T148" s="335">
        <f t="shared" si="9"/>
        <v>25.200000000000003</v>
      </c>
    </row>
    <row r="149" spans="1:20" s="356" customFormat="1" ht="29.25" customHeight="1">
      <c r="A149" s="427"/>
      <c r="B149" s="208" t="s">
        <v>53</v>
      </c>
      <c r="C149" s="207">
        <v>2500</v>
      </c>
      <c r="D149" s="430"/>
      <c r="E149" s="427"/>
      <c r="F149" s="430"/>
      <c r="G149" s="340">
        <f>+IFERROR(VLOOKUP(B149,'FCST SDV (2)'!$C$2:$S$2000,17,0),0)</f>
        <v>0</v>
      </c>
      <c r="H149" s="341">
        <f t="shared" si="11"/>
        <v>0</v>
      </c>
      <c r="I149" s="345">
        <f t="array" ref="I149">+IFERROR(INDEX('FCST SDV (2)'!$D$2:$P$2001,MATCH('Data đx fcst 21.09.2020 (2)'!$B149,'FCST SDV (2)'!$C$2:$C$2001,0),MATCH('Data đx fcst 21.09.2020 (2)'!I$1,'FCST SDV (2)'!$D$1:$P$1,0))/'Data đx fcst 21.09.2020 (2)'!$C149,0)</f>
        <v>0</v>
      </c>
      <c r="J149" s="345">
        <f t="array" ref="J149">+IFERROR(INDEX('FCST SDV (2)'!$D$2:$P$2001,MATCH('Data đx fcst 21.09.2020 (2)'!$B149,'FCST SDV (2)'!$C$2:$C$2001,0),MATCH('Data đx fcst 21.09.2020 (2)'!J$1,'FCST SDV (2)'!$D$1:$P$1,0))/'Data đx fcst 21.09.2020 (2)'!$C149,0)</f>
        <v>0</v>
      </c>
      <c r="K149" s="345">
        <f t="array" ref="K149">+IFERROR(INDEX('FCST SDV (2)'!$D$2:$P$2001,MATCH('Data đx fcst 21.09.2020 (2)'!$B149,'FCST SDV (2)'!$C$2:$C$2001,0),MATCH('Data đx fcst 21.09.2020 (2)'!K$1,'FCST SDV (2)'!$D$1:$P$1,0))/'Data đx fcst 21.09.2020 (2)'!$C149,0)</f>
        <v>0</v>
      </c>
      <c r="L149" s="345">
        <f t="array" ref="L149">+IFERROR(INDEX('FCST SDV (2)'!$D$2:$P$2001,MATCH('Data đx fcst 21.09.2020 (2)'!$B149,'FCST SDV (2)'!$C$2:$C$2001,0),MATCH('Data đx fcst 21.09.2020 (2)'!L$1,'FCST SDV (2)'!$D$1:$P$1,0))/'Data đx fcst 21.09.2020 (2)'!$C149,0)</f>
        <v>0</v>
      </c>
      <c r="M149" s="345">
        <f t="array" ref="M149">+IFERROR(INDEX('FCST SDV (2)'!$D$2:$P$2001,MATCH('Data đx fcst 21.09.2020 (2)'!$B149,'FCST SDV (2)'!$C$2:$C$2001,0),MATCH('Data đx fcst 21.09.2020 (2)'!M$1,'FCST SDV (2)'!$D$1:$P$1,0))/'Data đx fcst 21.09.2020 (2)'!$C149,0)</f>
        <v>0</v>
      </c>
      <c r="N149" s="345">
        <f t="array" ref="N149">+IFERROR(INDEX('FCST SDV (2)'!$D$2:$P$2001,MATCH('Data đx fcst 21.09.2020 (2)'!$B149,'FCST SDV (2)'!$C$2:$C$2001,0),MATCH('Data đx fcst 21.09.2020 (2)'!N$1,'FCST SDV (2)'!$D$1:$P$1,0))/'Data đx fcst 21.09.2020 (2)'!$C149,0)</f>
        <v>0</v>
      </c>
      <c r="O149" s="345">
        <f t="array" ref="O149">+IFERROR(INDEX('FCST SDV (2)'!$D$2:$P$2001,MATCH('Data đx fcst 21.09.2020 (2)'!$B149,'FCST SDV (2)'!$C$2:$C$2001,0),MATCH('Data đx fcst 21.09.2020 (2)'!O$1,'FCST SDV (2)'!$D$1:$P$1,0))/'Data đx fcst 21.09.2020 (2)'!$C149,0)</f>
        <v>0</v>
      </c>
      <c r="P149" s="345">
        <f t="array" ref="P149">+IFERROR(INDEX('FCST SDV (2)'!$D$2:$P$2001,MATCH('Data đx fcst 21.09.2020 (2)'!$B149,'FCST SDV (2)'!$C$2:$C$2001,0),MATCH('Data đx fcst 21.09.2020 (2)'!P$1,'FCST SDV (2)'!$D$1:$P$1,0))/'Data đx fcst 21.09.2020 (2)'!$C149,0)</f>
        <v>0</v>
      </c>
      <c r="Q149" s="345">
        <f t="array" ref="Q149">+IFERROR(INDEX('FCST SDV (2)'!$D$2:$P$2001,MATCH('Data đx fcst 21.09.2020 (2)'!$B149,'FCST SDV (2)'!$C$2:$C$2001,0),MATCH('Data đx fcst 21.09.2020 (2)'!Q$1,'FCST SDV (2)'!$D$1:$P$1,0))/'Data đx fcst 21.09.2020 (2)'!$C149,0)</f>
        <v>0</v>
      </c>
      <c r="R149" s="345">
        <f t="array" ref="R149">+IFERROR(INDEX('FCST SDV (2)'!$D$2:$P$2001,MATCH('Data đx fcst 21.09.2020 (2)'!$B149,'FCST SDV (2)'!$C$2:$C$2001,0),MATCH('Data đx fcst 21.09.2020 (2)'!R$1,'FCST SDV (2)'!$D$1:$P$1,0))/'Data đx fcst 21.09.2020 (2)'!$C149,0)</f>
        <v>0</v>
      </c>
      <c r="S149" s="345"/>
      <c r="T149" s="335">
        <f t="shared" si="9"/>
        <v>0</v>
      </c>
    </row>
    <row r="150" spans="1:20" s="356" customFormat="1" ht="29.25" customHeight="1">
      <c r="A150" s="427"/>
      <c r="B150" s="208" t="s">
        <v>135</v>
      </c>
      <c r="C150" s="207">
        <v>2500</v>
      </c>
      <c r="D150" s="430"/>
      <c r="E150" s="427"/>
      <c r="F150" s="430"/>
      <c r="G150" s="340">
        <f>+IFERROR(VLOOKUP(B150,'FCST SDV (2)'!$C$2:$S$2000,17,0),0)</f>
        <v>126000</v>
      </c>
      <c r="H150" s="384">
        <f>+G150/C150</f>
        <v>50.4</v>
      </c>
      <c r="I150" s="345">
        <f t="array" ref="I150">+IFERROR(INDEX('FCST SDV (2)'!$D$2:$P$2001,MATCH('Data đx fcst 21.09.2020 (2)'!$B150,'FCST SDV (2)'!$C$2:$C$2001,0),MATCH('Data đx fcst 21.09.2020 (2)'!I$1,'FCST SDV (2)'!$D$1:$P$1,0))/'Data đx fcst 21.09.2020 (2)'!$C150,0)</f>
        <v>0</v>
      </c>
      <c r="J150" s="345">
        <f t="array" ref="J150">+IFERROR(INDEX('FCST SDV (2)'!$D$2:$P$2001,MATCH('Data đx fcst 21.09.2020 (2)'!$B150,'FCST SDV (2)'!$C$2:$C$2001,0),MATCH('Data đx fcst 21.09.2020 (2)'!J$1,'FCST SDV (2)'!$D$1:$P$1,0))/'Data đx fcst 21.09.2020 (2)'!$C150,0)</f>
        <v>0</v>
      </c>
      <c r="K150" s="345">
        <f t="array" ref="K150">+IFERROR(INDEX('FCST SDV (2)'!$D$2:$P$2001,MATCH('Data đx fcst 21.09.2020 (2)'!$B150,'FCST SDV (2)'!$C$2:$C$2001,0),MATCH('Data đx fcst 21.09.2020 (2)'!K$1,'FCST SDV (2)'!$D$1:$P$1,0))/'Data đx fcst 21.09.2020 (2)'!$C150,0)</f>
        <v>0</v>
      </c>
      <c r="L150" s="345">
        <f t="array" ref="L150">+IFERROR(INDEX('FCST SDV (2)'!$D$2:$P$2001,MATCH('Data đx fcst 21.09.2020 (2)'!$B150,'FCST SDV (2)'!$C$2:$C$2001,0),MATCH('Data đx fcst 21.09.2020 (2)'!L$1,'FCST SDV (2)'!$D$1:$P$1,0))/'Data đx fcst 21.09.2020 (2)'!$C150,0)</f>
        <v>0</v>
      </c>
      <c r="M150" s="345">
        <f t="array" ref="M150">+IFERROR(INDEX('FCST SDV (2)'!$D$2:$P$2001,MATCH('Data đx fcst 21.09.2020 (2)'!$B150,'FCST SDV (2)'!$C$2:$C$2001,0),MATCH('Data đx fcst 21.09.2020 (2)'!M$1,'FCST SDV (2)'!$D$1:$P$1,0))/'Data đx fcst 21.09.2020 (2)'!$C150,0)</f>
        <v>0</v>
      </c>
      <c r="N150" s="345">
        <f t="array" ref="N150">+IFERROR(INDEX('FCST SDV (2)'!$D$2:$P$2001,MATCH('Data đx fcst 21.09.2020 (2)'!$B150,'FCST SDV (2)'!$C$2:$C$2001,0),MATCH('Data đx fcst 21.09.2020 (2)'!N$1,'FCST SDV (2)'!$D$1:$P$1,0))/'Data đx fcst 21.09.2020 (2)'!$C150,0)</f>
        <v>0</v>
      </c>
      <c r="O150" s="345">
        <f t="array" ref="O150">+IFERROR(INDEX('FCST SDV (2)'!$D$2:$P$2001,MATCH('Data đx fcst 21.09.2020 (2)'!$B150,'FCST SDV (2)'!$C$2:$C$2001,0),MATCH('Data đx fcst 21.09.2020 (2)'!O$1,'FCST SDV (2)'!$D$1:$P$1,0))/'Data đx fcst 21.09.2020 (2)'!$C150,0)</f>
        <v>0</v>
      </c>
      <c r="P150" s="345">
        <f t="array" ref="P150">+IFERROR(INDEX('FCST SDV (2)'!$D$2:$P$2001,MATCH('Data đx fcst 21.09.2020 (2)'!$B150,'FCST SDV (2)'!$C$2:$C$2001,0),MATCH('Data đx fcst 21.09.2020 (2)'!P$1,'FCST SDV (2)'!$D$1:$P$1,0))/'Data đx fcst 21.09.2020 (2)'!$C150,0)</f>
        <v>0</v>
      </c>
      <c r="Q150" s="345">
        <f t="array" ref="Q150">+IFERROR(INDEX('FCST SDV (2)'!$D$2:$P$2001,MATCH('Data đx fcst 21.09.2020 (2)'!$B150,'FCST SDV (2)'!$C$2:$C$2001,0),MATCH('Data đx fcst 21.09.2020 (2)'!Q$1,'FCST SDV (2)'!$D$1:$P$1,0))/'Data đx fcst 21.09.2020 (2)'!$C150,0)</f>
        <v>8.4</v>
      </c>
      <c r="R150" s="345">
        <f>+IFERROR(INDEX('FCST SDV (2)'!$D$2:$P$2001,MATCH('Data đx fcst 21.09.2020 (2)'!$B150,'FCST SDV (2)'!$C$2:$C$2001,0),MATCH('Data đx fcst 21.09.2020 (2)'!R$1,'FCST SDV (2)'!$D$1:$P$1,0))/'Data đx fcst 21.09.2020 (2)'!$C150,0)</f>
        <v>8.4</v>
      </c>
      <c r="S150" s="345">
        <f>+IFERROR(INDEX('FCST SDV (2)'!$D$2:$P$2001,MATCH('Data đx fcst 21.09.2020 (2)'!$B150,'FCST SDV (2)'!$C$2:$C$2001,0),MATCH('Data đx fcst 21.09.2020 (2)'!S$1,'FCST SDV (2)'!$D$1:$P$1,0))/'Data đx fcst 21.09.2020 (2)'!$C150,0)</f>
        <v>8.4</v>
      </c>
      <c r="T150" s="335">
        <f t="shared" si="9"/>
        <v>25.200000000000003</v>
      </c>
    </row>
    <row r="151" spans="1:20" s="356" customFormat="1" ht="29.25" customHeight="1">
      <c r="A151" s="427"/>
      <c r="B151" s="208" t="s">
        <v>168</v>
      </c>
      <c r="C151" s="207">
        <v>2500</v>
      </c>
      <c r="D151" s="430"/>
      <c r="E151" s="427"/>
      <c r="F151" s="430"/>
      <c r="G151" s="340">
        <f>+IFERROR(VLOOKUP(B151,'FCST SDV (2)'!$C$2:$S$2000,17,0),0)</f>
        <v>0</v>
      </c>
      <c r="H151" s="341">
        <f t="shared" si="11"/>
        <v>0</v>
      </c>
      <c r="I151" s="345">
        <f t="array" ref="I151">+IFERROR(INDEX('FCST SDV (2)'!$D$2:$P$2001,MATCH('Data đx fcst 21.09.2020 (2)'!$B151,'FCST SDV (2)'!$C$2:$C$2001,0),MATCH('Data đx fcst 21.09.2020 (2)'!I$1,'FCST SDV (2)'!$D$1:$P$1,0))/'Data đx fcst 21.09.2020 (2)'!$C151,0)</f>
        <v>0</v>
      </c>
      <c r="J151" s="345">
        <f t="array" ref="J151">+IFERROR(INDEX('FCST SDV (2)'!$D$2:$P$2001,MATCH('Data đx fcst 21.09.2020 (2)'!$B151,'FCST SDV (2)'!$C$2:$C$2001,0),MATCH('Data đx fcst 21.09.2020 (2)'!J$1,'FCST SDV (2)'!$D$1:$P$1,0))/'Data đx fcst 21.09.2020 (2)'!$C151,0)</f>
        <v>0</v>
      </c>
      <c r="K151" s="345">
        <f t="array" ref="K151">+IFERROR(INDEX('FCST SDV (2)'!$D$2:$P$2001,MATCH('Data đx fcst 21.09.2020 (2)'!$B151,'FCST SDV (2)'!$C$2:$C$2001,0),MATCH('Data đx fcst 21.09.2020 (2)'!K$1,'FCST SDV (2)'!$D$1:$P$1,0))/'Data đx fcst 21.09.2020 (2)'!$C151,0)</f>
        <v>0</v>
      </c>
      <c r="L151" s="345">
        <f t="array" ref="L151">+IFERROR(INDEX('FCST SDV (2)'!$D$2:$P$2001,MATCH('Data đx fcst 21.09.2020 (2)'!$B151,'FCST SDV (2)'!$C$2:$C$2001,0),MATCH('Data đx fcst 21.09.2020 (2)'!L$1,'FCST SDV (2)'!$D$1:$P$1,0))/'Data đx fcst 21.09.2020 (2)'!$C151,0)</f>
        <v>0</v>
      </c>
      <c r="M151" s="345">
        <f t="array" ref="M151">+IFERROR(INDEX('FCST SDV (2)'!$D$2:$P$2001,MATCH('Data đx fcst 21.09.2020 (2)'!$B151,'FCST SDV (2)'!$C$2:$C$2001,0),MATCH('Data đx fcst 21.09.2020 (2)'!M$1,'FCST SDV (2)'!$D$1:$P$1,0))/'Data đx fcst 21.09.2020 (2)'!$C151,0)</f>
        <v>0</v>
      </c>
      <c r="N151" s="345">
        <f t="array" ref="N151">+IFERROR(INDEX('FCST SDV (2)'!$D$2:$P$2001,MATCH('Data đx fcst 21.09.2020 (2)'!$B151,'FCST SDV (2)'!$C$2:$C$2001,0),MATCH('Data đx fcst 21.09.2020 (2)'!N$1,'FCST SDV (2)'!$D$1:$P$1,0))/'Data đx fcst 21.09.2020 (2)'!$C151,0)</f>
        <v>0</v>
      </c>
      <c r="O151" s="345">
        <f t="array" ref="O151">+IFERROR(INDEX('FCST SDV (2)'!$D$2:$P$2001,MATCH('Data đx fcst 21.09.2020 (2)'!$B151,'FCST SDV (2)'!$C$2:$C$2001,0),MATCH('Data đx fcst 21.09.2020 (2)'!O$1,'FCST SDV (2)'!$D$1:$P$1,0))/'Data đx fcst 21.09.2020 (2)'!$C151,0)</f>
        <v>0</v>
      </c>
      <c r="P151" s="345">
        <f t="array" ref="P151">+IFERROR(INDEX('FCST SDV (2)'!$D$2:$P$2001,MATCH('Data đx fcst 21.09.2020 (2)'!$B151,'FCST SDV (2)'!$C$2:$C$2001,0),MATCH('Data đx fcst 21.09.2020 (2)'!P$1,'FCST SDV (2)'!$D$1:$P$1,0))/'Data đx fcst 21.09.2020 (2)'!$C151,0)</f>
        <v>0</v>
      </c>
      <c r="Q151" s="345">
        <f t="array" ref="Q151">+IFERROR(INDEX('FCST SDV (2)'!$D$2:$P$2001,MATCH('Data đx fcst 21.09.2020 (2)'!$B151,'FCST SDV (2)'!$C$2:$C$2001,0),MATCH('Data đx fcst 21.09.2020 (2)'!Q$1,'FCST SDV (2)'!$D$1:$P$1,0))/'Data đx fcst 21.09.2020 (2)'!$C151,0)</f>
        <v>0</v>
      </c>
      <c r="R151" s="345">
        <f t="array" ref="R151">+IFERROR(INDEX('FCST SDV (2)'!$D$2:$P$2001,MATCH('Data đx fcst 21.09.2020 (2)'!$B151,'FCST SDV (2)'!$C$2:$C$2001,0),MATCH('Data đx fcst 21.09.2020 (2)'!R$1,'FCST SDV (2)'!$D$1:$P$1,0))/'Data đx fcst 21.09.2020 (2)'!$C151,0)</f>
        <v>0</v>
      </c>
      <c r="S151" s="345"/>
      <c r="T151" s="335">
        <f t="shared" si="9"/>
        <v>0</v>
      </c>
    </row>
    <row r="152" spans="1:20" s="356" customFormat="1" ht="29.25" customHeight="1">
      <c r="A152" s="427"/>
      <c r="B152" s="208" t="s">
        <v>149</v>
      </c>
      <c r="C152" s="207">
        <v>2500</v>
      </c>
      <c r="D152" s="430"/>
      <c r="E152" s="427"/>
      <c r="F152" s="430"/>
      <c r="G152" s="340">
        <f>+IFERROR(VLOOKUP(B152,'FCST SDV (2)'!$C$2:$S$2000,17,0),0)</f>
        <v>0</v>
      </c>
      <c r="H152" s="341">
        <f t="shared" si="11"/>
        <v>0</v>
      </c>
      <c r="I152" s="345">
        <f t="array" ref="I152">+IFERROR(INDEX('FCST SDV (2)'!$D$2:$P$2001,MATCH('Data đx fcst 21.09.2020 (2)'!$B152,'FCST SDV (2)'!$C$2:$C$2001,0),MATCH('Data đx fcst 21.09.2020 (2)'!I$1,'FCST SDV (2)'!$D$1:$P$1,0))/'Data đx fcst 21.09.2020 (2)'!$C152,0)</f>
        <v>0</v>
      </c>
      <c r="J152" s="345">
        <f t="array" ref="J152">+IFERROR(INDEX('FCST SDV (2)'!$D$2:$P$2001,MATCH('Data đx fcst 21.09.2020 (2)'!$B152,'FCST SDV (2)'!$C$2:$C$2001,0),MATCH('Data đx fcst 21.09.2020 (2)'!J$1,'FCST SDV (2)'!$D$1:$P$1,0))/'Data đx fcst 21.09.2020 (2)'!$C152,0)</f>
        <v>0</v>
      </c>
      <c r="K152" s="345">
        <f t="array" ref="K152">+IFERROR(INDEX('FCST SDV (2)'!$D$2:$P$2001,MATCH('Data đx fcst 21.09.2020 (2)'!$B152,'FCST SDV (2)'!$C$2:$C$2001,0),MATCH('Data đx fcst 21.09.2020 (2)'!K$1,'FCST SDV (2)'!$D$1:$P$1,0))/'Data đx fcst 21.09.2020 (2)'!$C152,0)</f>
        <v>0</v>
      </c>
      <c r="L152" s="345">
        <f t="array" ref="L152">+IFERROR(INDEX('FCST SDV (2)'!$D$2:$P$2001,MATCH('Data đx fcst 21.09.2020 (2)'!$B152,'FCST SDV (2)'!$C$2:$C$2001,0),MATCH('Data đx fcst 21.09.2020 (2)'!L$1,'FCST SDV (2)'!$D$1:$P$1,0))/'Data đx fcst 21.09.2020 (2)'!$C152,0)</f>
        <v>0</v>
      </c>
      <c r="M152" s="345">
        <f t="array" ref="M152">+IFERROR(INDEX('FCST SDV (2)'!$D$2:$P$2001,MATCH('Data đx fcst 21.09.2020 (2)'!$B152,'FCST SDV (2)'!$C$2:$C$2001,0),MATCH('Data đx fcst 21.09.2020 (2)'!M$1,'FCST SDV (2)'!$D$1:$P$1,0))/'Data đx fcst 21.09.2020 (2)'!$C152,0)</f>
        <v>0</v>
      </c>
      <c r="N152" s="345">
        <f t="array" ref="N152">+IFERROR(INDEX('FCST SDV (2)'!$D$2:$P$2001,MATCH('Data đx fcst 21.09.2020 (2)'!$B152,'FCST SDV (2)'!$C$2:$C$2001,0),MATCH('Data đx fcst 21.09.2020 (2)'!N$1,'FCST SDV (2)'!$D$1:$P$1,0))/'Data đx fcst 21.09.2020 (2)'!$C152,0)</f>
        <v>0</v>
      </c>
      <c r="O152" s="345">
        <f t="array" ref="O152">+IFERROR(INDEX('FCST SDV (2)'!$D$2:$P$2001,MATCH('Data đx fcst 21.09.2020 (2)'!$B152,'FCST SDV (2)'!$C$2:$C$2001,0),MATCH('Data đx fcst 21.09.2020 (2)'!O$1,'FCST SDV (2)'!$D$1:$P$1,0))/'Data đx fcst 21.09.2020 (2)'!$C152,0)</f>
        <v>0</v>
      </c>
      <c r="P152" s="345">
        <f t="array" ref="P152">+IFERROR(INDEX('FCST SDV (2)'!$D$2:$P$2001,MATCH('Data đx fcst 21.09.2020 (2)'!$B152,'FCST SDV (2)'!$C$2:$C$2001,0),MATCH('Data đx fcst 21.09.2020 (2)'!P$1,'FCST SDV (2)'!$D$1:$P$1,0))/'Data đx fcst 21.09.2020 (2)'!$C152,0)</f>
        <v>0</v>
      </c>
      <c r="Q152" s="345">
        <f t="array" ref="Q152">+IFERROR(INDEX('FCST SDV (2)'!$D$2:$P$2001,MATCH('Data đx fcst 21.09.2020 (2)'!$B152,'FCST SDV (2)'!$C$2:$C$2001,0),MATCH('Data đx fcst 21.09.2020 (2)'!Q$1,'FCST SDV (2)'!$D$1:$P$1,0))/'Data đx fcst 21.09.2020 (2)'!$C152,0)</f>
        <v>0</v>
      </c>
      <c r="R152" s="345">
        <f t="array" ref="R152">+IFERROR(INDEX('FCST SDV (2)'!$D$2:$P$2001,MATCH('Data đx fcst 21.09.2020 (2)'!$B152,'FCST SDV (2)'!$C$2:$C$2001,0),MATCH('Data đx fcst 21.09.2020 (2)'!R$1,'FCST SDV (2)'!$D$1:$P$1,0))/'Data đx fcst 21.09.2020 (2)'!$C152,0)</f>
        <v>0</v>
      </c>
      <c r="S152" s="345"/>
      <c r="T152" s="335">
        <f t="shared" si="9"/>
        <v>0</v>
      </c>
    </row>
    <row r="153" spans="1:20" s="356" customFormat="1" ht="29.25" customHeight="1">
      <c r="A153" s="427"/>
      <c r="B153" s="208" t="s">
        <v>147</v>
      </c>
      <c r="C153" s="207">
        <v>100</v>
      </c>
      <c r="D153" s="430"/>
      <c r="E153" s="427"/>
      <c r="F153" s="430"/>
      <c r="G153" s="340">
        <f>+IFERROR(VLOOKUP(B153,'FCST SDV (2)'!$C$2:$S$2000,17,0),0)</f>
        <v>132000</v>
      </c>
      <c r="H153" s="384">
        <f>+G153/C153</f>
        <v>1320</v>
      </c>
      <c r="I153" s="345">
        <f t="array" ref="I153">+IFERROR(INDEX('FCST SDV (2)'!$D$2:$P$2001,MATCH('Data đx fcst 21.09.2020 (2)'!$B153,'FCST SDV (2)'!$C$2:$C$2001,0),MATCH('Data đx fcst 21.09.2020 (2)'!I$1,'FCST SDV (2)'!$D$1:$P$1,0))/'Data đx fcst 21.09.2020 (2)'!$C153,0)</f>
        <v>60</v>
      </c>
      <c r="J153" s="345">
        <f t="array" ref="J153">+IFERROR(INDEX('FCST SDV (2)'!$D$2:$P$2001,MATCH('Data đx fcst 21.09.2020 (2)'!$B153,'FCST SDV (2)'!$C$2:$C$2001,0),MATCH('Data đx fcst 21.09.2020 (2)'!J$1,'FCST SDV (2)'!$D$1:$P$1,0))/'Data đx fcst 21.09.2020 (2)'!$C153,0)</f>
        <v>0</v>
      </c>
      <c r="K153" s="345">
        <f t="array" ref="K153">+IFERROR(INDEX('FCST SDV (2)'!$D$2:$P$2001,MATCH('Data đx fcst 21.09.2020 (2)'!$B153,'FCST SDV (2)'!$C$2:$C$2001,0),MATCH('Data đx fcst 21.09.2020 (2)'!K$1,'FCST SDV (2)'!$D$1:$P$1,0))/'Data đx fcst 21.09.2020 (2)'!$C153,0)</f>
        <v>0</v>
      </c>
      <c r="L153" s="345">
        <f t="array" ref="L153">+IFERROR(INDEX('FCST SDV (2)'!$D$2:$P$2001,MATCH('Data đx fcst 21.09.2020 (2)'!$B153,'FCST SDV (2)'!$C$2:$C$2001,0),MATCH('Data đx fcst 21.09.2020 (2)'!L$1,'FCST SDV (2)'!$D$1:$P$1,0))/'Data đx fcst 21.09.2020 (2)'!$C153,0)</f>
        <v>0</v>
      </c>
      <c r="M153" s="345">
        <f t="array" ref="M153">+IFERROR(INDEX('FCST SDV (2)'!$D$2:$P$2001,MATCH('Data đx fcst 21.09.2020 (2)'!$B153,'FCST SDV (2)'!$C$2:$C$2001,0),MATCH('Data đx fcst 21.09.2020 (2)'!M$1,'FCST SDV (2)'!$D$1:$P$1,0))/'Data đx fcst 21.09.2020 (2)'!$C153,0)</f>
        <v>150</v>
      </c>
      <c r="N153" s="345">
        <f t="array" ref="N153">+IFERROR(INDEX('FCST SDV (2)'!$D$2:$P$2001,MATCH('Data đx fcst 21.09.2020 (2)'!$B153,'FCST SDV (2)'!$C$2:$C$2001,0),MATCH('Data đx fcst 21.09.2020 (2)'!N$1,'FCST SDV (2)'!$D$1:$P$1,0))/'Data đx fcst 21.09.2020 (2)'!$C153,0)</f>
        <v>120</v>
      </c>
      <c r="O153" s="345">
        <f t="array" ref="O153">+IFERROR(INDEX('FCST SDV (2)'!$D$2:$P$2001,MATCH('Data đx fcst 21.09.2020 (2)'!$B153,'FCST SDV (2)'!$C$2:$C$2001,0),MATCH('Data đx fcst 21.09.2020 (2)'!O$1,'FCST SDV (2)'!$D$1:$P$1,0))/'Data đx fcst 21.09.2020 (2)'!$C153,0)</f>
        <v>0</v>
      </c>
      <c r="P153" s="345">
        <f t="array" ref="P153">+IFERROR(INDEX('FCST SDV (2)'!$D$2:$P$2001,MATCH('Data đx fcst 21.09.2020 (2)'!$B153,'FCST SDV (2)'!$C$2:$C$2001,0),MATCH('Data đx fcst 21.09.2020 (2)'!P$1,'FCST SDV (2)'!$D$1:$P$1,0))/'Data đx fcst 21.09.2020 (2)'!$C153,0)</f>
        <v>330</v>
      </c>
      <c r="Q153" s="345">
        <f t="array" ref="Q153">+IFERROR(INDEX('FCST SDV (2)'!$D$2:$P$2001,MATCH('Data đx fcst 21.09.2020 (2)'!$B153,'FCST SDV (2)'!$C$2:$C$2001,0),MATCH('Data đx fcst 21.09.2020 (2)'!Q$1,'FCST SDV (2)'!$D$1:$P$1,0))/'Data đx fcst 21.09.2020 (2)'!$C153,0)</f>
        <v>0</v>
      </c>
      <c r="R153" s="345">
        <f>+IFERROR(INDEX('FCST SDV (2)'!$D$2:$P$2001,MATCH('Data đx fcst 21.09.2020 (2)'!$B153,'FCST SDV (2)'!$C$2:$C$2001,0),MATCH('Data đx fcst 21.09.2020 (2)'!R$1,'FCST SDV (2)'!$D$1:$P$1,0))/'Data đx fcst 21.09.2020 (2)'!$C153,0)</f>
        <v>0</v>
      </c>
      <c r="S153" s="345">
        <f>+IFERROR(INDEX('FCST SDV (2)'!$D$2:$P$2001,MATCH('Data đx fcst 21.09.2020 (2)'!$B153,'FCST SDV (2)'!$C$2:$C$2001,0),MATCH('Data đx fcst 21.09.2020 (2)'!S$1,'FCST SDV (2)'!$D$1:$P$1,0))/'Data đx fcst 21.09.2020 (2)'!$C153,0)</f>
        <v>0</v>
      </c>
      <c r="T153" s="335">
        <f t="shared" si="9"/>
        <v>660</v>
      </c>
    </row>
    <row r="154" spans="1:20" s="356" customFormat="1" ht="29.25" customHeight="1">
      <c r="A154" s="427"/>
      <c r="B154" s="208" t="s">
        <v>754</v>
      </c>
      <c r="C154" s="207">
        <v>200</v>
      </c>
      <c r="D154" s="430"/>
      <c r="E154" s="427"/>
      <c r="F154" s="430"/>
      <c r="G154" s="340">
        <f>+IFERROR(VLOOKUP(B154,'FCST SDV (2)'!$C$2:$S$2000,17,0),0)</f>
        <v>0</v>
      </c>
      <c r="H154" s="341">
        <f t="shared" si="11"/>
        <v>0</v>
      </c>
      <c r="I154" s="345">
        <f t="array" ref="I154">+IFERROR(INDEX('FCST SDV (2)'!$D$2:$P$2001,MATCH('Data đx fcst 21.09.2020 (2)'!$B154,'FCST SDV (2)'!$C$2:$C$2001,0),MATCH('Data đx fcst 21.09.2020 (2)'!I$1,'FCST SDV (2)'!$D$1:$P$1,0))/'Data đx fcst 21.09.2020 (2)'!$C154,0)</f>
        <v>0</v>
      </c>
      <c r="J154" s="345">
        <f t="array" ref="J154">+IFERROR(INDEX('FCST SDV (2)'!$D$2:$P$2001,MATCH('Data đx fcst 21.09.2020 (2)'!$B154,'FCST SDV (2)'!$C$2:$C$2001,0),MATCH('Data đx fcst 21.09.2020 (2)'!J$1,'FCST SDV (2)'!$D$1:$P$1,0))/'Data đx fcst 21.09.2020 (2)'!$C154,0)</f>
        <v>0</v>
      </c>
      <c r="K154" s="345">
        <f t="array" ref="K154">+IFERROR(INDEX('FCST SDV (2)'!$D$2:$P$2001,MATCH('Data đx fcst 21.09.2020 (2)'!$B154,'FCST SDV (2)'!$C$2:$C$2001,0),MATCH('Data đx fcst 21.09.2020 (2)'!K$1,'FCST SDV (2)'!$D$1:$P$1,0))/'Data đx fcst 21.09.2020 (2)'!$C154,0)</f>
        <v>0</v>
      </c>
      <c r="L154" s="345">
        <f t="array" ref="L154">+IFERROR(INDEX('FCST SDV (2)'!$D$2:$P$2001,MATCH('Data đx fcst 21.09.2020 (2)'!$B154,'FCST SDV (2)'!$C$2:$C$2001,0),MATCH('Data đx fcst 21.09.2020 (2)'!L$1,'FCST SDV (2)'!$D$1:$P$1,0))/'Data đx fcst 21.09.2020 (2)'!$C154,0)</f>
        <v>0</v>
      </c>
      <c r="M154" s="345">
        <f t="array" ref="M154">+IFERROR(INDEX('FCST SDV (2)'!$D$2:$P$2001,MATCH('Data đx fcst 21.09.2020 (2)'!$B154,'FCST SDV (2)'!$C$2:$C$2001,0),MATCH('Data đx fcst 21.09.2020 (2)'!M$1,'FCST SDV (2)'!$D$1:$P$1,0))/'Data đx fcst 21.09.2020 (2)'!$C154,0)</f>
        <v>0</v>
      </c>
      <c r="N154" s="345">
        <f t="array" ref="N154">+IFERROR(INDEX('FCST SDV (2)'!$D$2:$P$2001,MATCH('Data đx fcst 21.09.2020 (2)'!$B154,'FCST SDV (2)'!$C$2:$C$2001,0),MATCH('Data đx fcst 21.09.2020 (2)'!N$1,'FCST SDV (2)'!$D$1:$P$1,0))/'Data đx fcst 21.09.2020 (2)'!$C154,0)</f>
        <v>0</v>
      </c>
      <c r="O154" s="345">
        <f t="array" ref="O154">+IFERROR(INDEX('FCST SDV (2)'!$D$2:$P$2001,MATCH('Data đx fcst 21.09.2020 (2)'!$B154,'FCST SDV (2)'!$C$2:$C$2001,0),MATCH('Data đx fcst 21.09.2020 (2)'!O$1,'FCST SDV (2)'!$D$1:$P$1,0))/'Data đx fcst 21.09.2020 (2)'!$C154,0)</f>
        <v>0</v>
      </c>
      <c r="P154" s="345">
        <f t="array" ref="P154">+IFERROR(INDEX('FCST SDV (2)'!$D$2:$P$2001,MATCH('Data đx fcst 21.09.2020 (2)'!$B154,'FCST SDV (2)'!$C$2:$C$2001,0),MATCH('Data đx fcst 21.09.2020 (2)'!P$1,'FCST SDV (2)'!$D$1:$P$1,0))/'Data đx fcst 21.09.2020 (2)'!$C154,0)</f>
        <v>0</v>
      </c>
      <c r="Q154" s="345">
        <f t="array" ref="Q154">+IFERROR(INDEX('FCST SDV (2)'!$D$2:$P$2001,MATCH('Data đx fcst 21.09.2020 (2)'!$B154,'FCST SDV (2)'!$C$2:$C$2001,0),MATCH('Data đx fcst 21.09.2020 (2)'!Q$1,'FCST SDV (2)'!$D$1:$P$1,0))/'Data đx fcst 21.09.2020 (2)'!$C154,0)</f>
        <v>0</v>
      </c>
      <c r="R154" s="345">
        <f t="array" ref="R154">+IFERROR(INDEX('FCST SDV (2)'!$D$2:$P$2001,MATCH('Data đx fcst 21.09.2020 (2)'!$B154,'FCST SDV (2)'!$C$2:$C$2001,0),MATCH('Data đx fcst 21.09.2020 (2)'!R$1,'FCST SDV (2)'!$D$1:$P$1,0))/'Data đx fcst 21.09.2020 (2)'!$C154,0)</f>
        <v>0</v>
      </c>
      <c r="S154" s="345"/>
      <c r="T154" s="335">
        <f t="shared" si="9"/>
        <v>0</v>
      </c>
    </row>
    <row r="155" spans="1:20" s="356" customFormat="1" ht="29.25" customHeight="1">
      <c r="A155" s="427"/>
      <c r="B155" s="208" t="s">
        <v>130</v>
      </c>
      <c r="C155" s="207">
        <v>2500</v>
      </c>
      <c r="D155" s="430"/>
      <c r="E155" s="427"/>
      <c r="F155" s="430"/>
      <c r="G155" s="340">
        <f>+IFERROR(VLOOKUP(B155,'FCST SDV (2)'!$C$2:$S$2000,17,0),0)</f>
        <v>126000</v>
      </c>
      <c r="H155" s="384">
        <f t="shared" si="11"/>
        <v>50.4</v>
      </c>
      <c r="I155" s="345">
        <f t="array" ref="I155">+IFERROR(INDEX('FCST SDV (2)'!$D$2:$P$2001,MATCH('Data đx fcst 21.09.2020 (2)'!$B155,'FCST SDV (2)'!$C$2:$C$2001,0),MATCH('Data đx fcst 21.09.2020 (2)'!I$1,'FCST SDV (2)'!$D$1:$P$1,0))/'Data đx fcst 21.09.2020 (2)'!$C155,0)</f>
        <v>0</v>
      </c>
      <c r="J155" s="345">
        <f t="array" ref="J155">+IFERROR(INDEX('FCST SDV (2)'!$D$2:$P$2001,MATCH('Data đx fcst 21.09.2020 (2)'!$B155,'FCST SDV (2)'!$C$2:$C$2001,0),MATCH('Data đx fcst 21.09.2020 (2)'!J$1,'FCST SDV (2)'!$D$1:$P$1,0))/'Data đx fcst 21.09.2020 (2)'!$C155,0)</f>
        <v>0</v>
      </c>
      <c r="K155" s="345">
        <f t="array" ref="K155">+IFERROR(INDEX('FCST SDV (2)'!$D$2:$P$2001,MATCH('Data đx fcst 21.09.2020 (2)'!$B155,'FCST SDV (2)'!$C$2:$C$2001,0),MATCH('Data đx fcst 21.09.2020 (2)'!K$1,'FCST SDV (2)'!$D$1:$P$1,0))/'Data đx fcst 21.09.2020 (2)'!$C155,0)</f>
        <v>0</v>
      </c>
      <c r="L155" s="345">
        <f t="array" ref="L155">+IFERROR(INDEX('FCST SDV (2)'!$D$2:$P$2001,MATCH('Data đx fcst 21.09.2020 (2)'!$B155,'FCST SDV (2)'!$C$2:$C$2001,0),MATCH('Data đx fcst 21.09.2020 (2)'!L$1,'FCST SDV (2)'!$D$1:$P$1,0))/'Data đx fcst 21.09.2020 (2)'!$C155,0)</f>
        <v>0</v>
      </c>
      <c r="M155" s="345">
        <f t="array" ref="M155">+IFERROR(INDEX('FCST SDV (2)'!$D$2:$P$2001,MATCH('Data đx fcst 21.09.2020 (2)'!$B155,'FCST SDV (2)'!$C$2:$C$2001,0),MATCH('Data đx fcst 21.09.2020 (2)'!M$1,'FCST SDV (2)'!$D$1:$P$1,0))/'Data đx fcst 21.09.2020 (2)'!$C155,0)</f>
        <v>0</v>
      </c>
      <c r="N155" s="345">
        <f t="array" ref="N155">+IFERROR(INDEX('FCST SDV (2)'!$D$2:$P$2001,MATCH('Data đx fcst 21.09.2020 (2)'!$B155,'FCST SDV (2)'!$C$2:$C$2001,0),MATCH('Data đx fcst 21.09.2020 (2)'!N$1,'FCST SDV (2)'!$D$1:$P$1,0))/'Data đx fcst 21.09.2020 (2)'!$C155,0)</f>
        <v>0</v>
      </c>
      <c r="O155" s="345">
        <f t="array" ref="O155">+IFERROR(INDEX('FCST SDV (2)'!$D$2:$P$2001,MATCH('Data đx fcst 21.09.2020 (2)'!$B155,'FCST SDV (2)'!$C$2:$C$2001,0),MATCH('Data đx fcst 21.09.2020 (2)'!O$1,'FCST SDV (2)'!$D$1:$P$1,0))/'Data đx fcst 21.09.2020 (2)'!$C155,0)</f>
        <v>0</v>
      </c>
      <c r="P155" s="345">
        <f t="array" ref="P155">+IFERROR(INDEX('FCST SDV (2)'!$D$2:$P$2001,MATCH('Data đx fcst 21.09.2020 (2)'!$B155,'FCST SDV (2)'!$C$2:$C$2001,0),MATCH('Data đx fcst 21.09.2020 (2)'!P$1,'FCST SDV (2)'!$D$1:$P$1,0))/'Data đx fcst 21.09.2020 (2)'!$C155,0)</f>
        <v>0</v>
      </c>
      <c r="Q155" s="345">
        <f t="array" ref="Q155">+IFERROR(INDEX('FCST SDV (2)'!$D$2:$P$2001,MATCH('Data đx fcst 21.09.2020 (2)'!$B155,'FCST SDV (2)'!$C$2:$C$2001,0),MATCH('Data đx fcst 21.09.2020 (2)'!Q$1,'FCST SDV (2)'!$D$1:$P$1,0))/'Data đx fcst 21.09.2020 (2)'!$C155,0)</f>
        <v>8.4</v>
      </c>
      <c r="R155" s="345">
        <f>+IFERROR(INDEX('FCST SDV (2)'!$D$2:$P$2001,MATCH('Data đx fcst 21.09.2020 (2)'!$B155,'FCST SDV (2)'!$C$2:$C$2001,0),MATCH('Data đx fcst 21.09.2020 (2)'!R$1,'FCST SDV (2)'!$D$1:$P$1,0))/'Data đx fcst 21.09.2020 (2)'!$C155,0)</f>
        <v>8.4</v>
      </c>
      <c r="S155" s="345">
        <f>+IFERROR(INDEX('FCST SDV (2)'!$D$2:$P$2001,MATCH('Data đx fcst 21.09.2020 (2)'!$B155,'FCST SDV (2)'!$C$2:$C$2001,0),MATCH('Data đx fcst 21.09.2020 (2)'!S$1,'FCST SDV (2)'!$D$1:$P$1,0))/'Data đx fcst 21.09.2020 (2)'!$C155,0)</f>
        <v>8.4</v>
      </c>
      <c r="T155" s="335">
        <f t="shared" si="9"/>
        <v>25.200000000000003</v>
      </c>
    </row>
    <row r="156" spans="1:20" s="356" customFormat="1" ht="29.25" customHeight="1">
      <c r="A156" s="427"/>
      <c r="B156" s="208" t="s">
        <v>703</v>
      </c>
      <c r="C156" s="207">
        <v>100</v>
      </c>
      <c r="D156" s="430"/>
      <c r="E156" s="427"/>
      <c r="F156" s="430"/>
      <c r="G156" s="340">
        <f>+IFERROR(VLOOKUP(B156,'FCST SDV (2)'!$C$2:$S$2000,17,0),0)</f>
        <v>469000</v>
      </c>
      <c r="H156" s="384">
        <f t="shared" si="11"/>
        <v>4690</v>
      </c>
      <c r="I156" s="345">
        <f t="array" ref="I156">+IFERROR(INDEX('FCST SDV (2)'!$D$2:$P$2001,MATCH('Data đx fcst 21.09.2020 (2)'!$B156,'FCST SDV (2)'!$C$2:$C$2001,0),MATCH('Data đx fcst 21.09.2020 (2)'!I$1,'FCST SDV (2)'!$D$1:$P$1,0))/'Data đx fcst 21.09.2020 (2)'!$C156,0)</f>
        <v>140</v>
      </c>
      <c r="J156" s="345">
        <f t="array" ref="J156">+IFERROR(INDEX('FCST SDV (2)'!$D$2:$P$2001,MATCH('Data đx fcst 21.09.2020 (2)'!$B156,'FCST SDV (2)'!$C$2:$C$2001,0),MATCH('Data đx fcst 21.09.2020 (2)'!J$1,'FCST SDV (2)'!$D$1:$P$1,0))/'Data đx fcst 21.09.2020 (2)'!$C156,0)</f>
        <v>140</v>
      </c>
      <c r="K156" s="345">
        <f t="array" ref="K156">+IFERROR(INDEX('FCST SDV (2)'!$D$2:$P$2001,MATCH('Data đx fcst 21.09.2020 (2)'!$B156,'FCST SDV (2)'!$C$2:$C$2001,0),MATCH('Data đx fcst 21.09.2020 (2)'!K$1,'FCST SDV (2)'!$D$1:$P$1,0))/'Data đx fcst 21.09.2020 (2)'!$C156,0)</f>
        <v>140</v>
      </c>
      <c r="L156" s="345">
        <f t="array" ref="L156">+IFERROR(INDEX('FCST SDV (2)'!$D$2:$P$2001,MATCH('Data đx fcst 21.09.2020 (2)'!$B156,'FCST SDV (2)'!$C$2:$C$2001,0),MATCH('Data đx fcst 21.09.2020 (2)'!L$1,'FCST SDV (2)'!$D$1:$P$1,0))/'Data đx fcst 21.09.2020 (2)'!$C156,0)</f>
        <v>140</v>
      </c>
      <c r="M156" s="345">
        <f t="array" ref="M156">+IFERROR(INDEX('FCST SDV (2)'!$D$2:$P$2001,MATCH('Data đx fcst 21.09.2020 (2)'!$B156,'FCST SDV (2)'!$C$2:$C$2001,0),MATCH('Data đx fcst 21.09.2020 (2)'!M$1,'FCST SDV (2)'!$D$1:$P$1,0))/'Data đx fcst 21.09.2020 (2)'!$C156,0)</f>
        <v>140</v>
      </c>
      <c r="N156" s="345">
        <f t="array" ref="N156">+IFERROR(INDEX('FCST SDV (2)'!$D$2:$P$2001,MATCH('Data đx fcst 21.09.2020 (2)'!$B156,'FCST SDV (2)'!$C$2:$C$2001,0),MATCH('Data đx fcst 21.09.2020 (2)'!N$1,'FCST SDV (2)'!$D$1:$P$1,0))/'Data đx fcst 21.09.2020 (2)'!$C156,0)</f>
        <v>140</v>
      </c>
      <c r="O156" s="345">
        <f t="array" ref="O156">+IFERROR(INDEX('FCST SDV (2)'!$D$2:$P$2001,MATCH('Data đx fcst 21.09.2020 (2)'!$B156,'FCST SDV (2)'!$C$2:$C$2001,0),MATCH('Data đx fcst 21.09.2020 (2)'!O$1,'FCST SDV (2)'!$D$1:$P$1,0))/'Data đx fcst 21.09.2020 (2)'!$C156,0)</f>
        <v>97</v>
      </c>
      <c r="P156" s="345">
        <f t="array" ref="P156">+IFERROR(INDEX('FCST SDV (2)'!$D$2:$P$2001,MATCH('Data đx fcst 21.09.2020 (2)'!$B156,'FCST SDV (2)'!$C$2:$C$2001,0),MATCH('Data đx fcst 21.09.2020 (2)'!P$1,'FCST SDV (2)'!$D$1:$P$1,0))/'Data đx fcst 21.09.2020 (2)'!$C156,0)</f>
        <v>937</v>
      </c>
      <c r="Q156" s="345">
        <f t="array" ref="Q156">+IFERROR(INDEX('FCST SDV (2)'!$D$2:$P$2001,MATCH('Data đx fcst 21.09.2020 (2)'!$B156,'FCST SDV (2)'!$C$2:$C$2001,0),MATCH('Data đx fcst 21.09.2020 (2)'!Q$1,'FCST SDV (2)'!$D$1:$P$1,0))/'Data đx fcst 21.09.2020 (2)'!$C156,0)</f>
        <v>157</v>
      </c>
      <c r="R156" s="345">
        <f t="array" ref="R156">+IFERROR(INDEX('FCST SDV (2)'!$D$2:$P$2001,MATCH('Data đx fcst 21.09.2020 (2)'!$B156,'FCST SDV (2)'!$C$2:$C$2001,0),MATCH('Data đx fcst 21.09.2020 (2)'!R$1,'FCST SDV (2)'!$D$1:$P$1,0))/'Data đx fcst 21.09.2020 (2)'!$C156,0)</f>
        <v>157</v>
      </c>
      <c r="S156" s="345">
        <f t="array" ref="S156">+IFERROR(INDEX('FCST SDV (2)'!$D$2:$P$2001,MATCH('Data đx fcst 21.09.2020 (2)'!$B156,'FCST SDV (2)'!$C$2:$C$2001,0),MATCH('Data đx fcst 21.09.2020 (2)'!S$1,'FCST SDV (2)'!$D$1:$P$1,0))/'Data đx fcst 21.09.2020 (2)'!$C156,0)</f>
        <v>157</v>
      </c>
      <c r="T156" s="335">
        <f t="shared" si="9"/>
        <v>2345</v>
      </c>
    </row>
    <row r="157" spans="1:20" s="356" customFormat="1" ht="29.25" customHeight="1">
      <c r="A157" s="427"/>
      <c r="B157" s="208" t="s">
        <v>580</v>
      </c>
      <c r="C157" s="207">
        <v>60</v>
      </c>
      <c r="D157" s="430"/>
      <c r="E157" s="427"/>
      <c r="F157" s="430"/>
      <c r="G157" s="340">
        <f>+IFERROR(VLOOKUP(B157,'FCST SDV (2)'!$C$2:$S$2000,17,0),0)</f>
        <v>0</v>
      </c>
      <c r="H157" s="341">
        <f t="shared" si="11"/>
        <v>0</v>
      </c>
      <c r="I157" s="345">
        <f t="array" ref="I157">+IFERROR(INDEX('FCST SDV (2)'!$D$2:$P$2001,MATCH('Data đx fcst 21.09.2020 (2)'!$B157,'FCST SDV (2)'!$C$2:$C$2001,0),MATCH('Data đx fcst 21.09.2020 (2)'!I$1,'FCST SDV (2)'!$D$1:$P$1,0))/'Data đx fcst 21.09.2020 (2)'!$C157,0)</f>
        <v>0</v>
      </c>
      <c r="J157" s="345">
        <f t="array" ref="J157">+IFERROR(INDEX('FCST SDV (2)'!$D$2:$P$2001,MATCH('Data đx fcst 21.09.2020 (2)'!$B157,'FCST SDV (2)'!$C$2:$C$2001,0),MATCH('Data đx fcst 21.09.2020 (2)'!J$1,'FCST SDV (2)'!$D$1:$P$1,0))/'Data đx fcst 21.09.2020 (2)'!$C157,0)</f>
        <v>0</v>
      </c>
      <c r="K157" s="345">
        <f t="array" ref="K157">+IFERROR(INDEX('FCST SDV (2)'!$D$2:$P$2001,MATCH('Data đx fcst 21.09.2020 (2)'!$B157,'FCST SDV (2)'!$C$2:$C$2001,0),MATCH('Data đx fcst 21.09.2020 (2)'!K$1,'FCST SDV (2)'!$D$1:$P$1,0))/'Data đx fcst 21.09.2020 (2)'!$C157,0)</f>
        <v>0</v>
      </c>
      <c r="L157" s="345">
        <f t="array" ref="L157">+IFERROR(INDEX('FCST SDV (2)'!$D$2:$P$2001,MATCH('Data đx fcst 21.09.2020 (2)'!$B157,'FCST SDV (2)'!$C$2:$C$2001,0),MATCH('Data đx fcst 21.09.2020 (2)'!L$1,'FCST SDV (2)'!$D$1:$P$1,0))/'Data đx fcst 21.09.2020 (2)'!$C157,0)</f>
        <v>0</v>
      </c>
      <c r="M157" s="345">
        <f t="array" ref="M157">+IFERROR(INDEX('FCST SDV (2)'!$D$2:$P$2001,MATCH('Data đx fcst 21.09.2020 (2)'!$B157,'FCST SDV (2)'!$C$2:$C$2001,0),MATCH('Data đx fcst 21.09.2020 (2)'!M$1,'FCST SDV (2)'!$D$1:$P$1,0))/'Data đx fcst 21.09.2020 (2)'!$C157,0)</f>
        <v>0</v>
      </c>
      <c r="N157" s="345">
        <f t="array" ref="N157">+IFERROR(INDEX('FCST SDV (2)'!$D$2:$P$2001,MATCH('Data đx fcst 21.09.2020 (2)'!$B157,'FCST SDV (2)'!$C$2:$C$2001,0),MATCH('Data đx fcst 21.09.2020 (2)'!N$1,'FCST SDV (2)'!$D$1:$P$1,0))/'Data đx fcst 21.09.2020 (2)'!$C157,0)</f>
        <v>0</v>
      </c>
      <c r="O157" s="345">
        <f t="array" ref="O157">+IFERROR(INDEX('FCST SDV (2)'!$D$2:$P$2001,MATCH('Data đx fcst 21.09.2020 (2)'!$B157,'FCST SDV (2)'!$C$2:$C$2001,0),MATCH('Data đx fcst 21.09.2020 (2)'!O$1,'FCST SDV (2)'!$D$1:$P$1,0))/'Data đx fcst 21.09.2020 (2)'!$C157,0)</f>
        <v>0</v>
      </c>
      <c r="P157" s="345">
        <f t="array" ref="P157">+IFERROR(INDEX('FCST SDV (2)'!$D$2:$P$2001,MATCH('Data đx fcst 21.09.2020 (2)'!$B157,'FCST SDV (2)'!$C$2:$C$2001,0),MATCH('Data đx fcst 21.09.2020 (2)'!P$1,'FCST SDV (2)'!$D$1:$P$1,0))/'Data đx fcst 21.09.2020 (2)'!$C157,0)</f>
        <v>0</v>
      </c>
      <c r="Q157" s="345">
        <f t="array" ref="Q157">+IFERROR(INDEX('FCST SDV (2)'!$D$2:$P$2001,MATCH('Data đx fcst 21.09.2020 (2)'!$B157,'FCST SDV (2)'!$C$2:$C$2001,0),MATCH('Data đx fcst 21.09.2020 (2)'!Q$1,'FCST SDV (2)'!$D$1:$P$1,0))/'Data đx fcst 21.09.2020 (2)'!$C157,0)</f>
        <v>0</v>
      </c>
      <c r="R157" s="345">
        <f t="array" ref="R157">+IFERROR(INDEX('FCST SDV (2)'!$D$2:$P$2001,MATCH('Data đx fcst 21.09.2020 (2)'!$B157,'FCST SDV (2)'!$C$2:$C$2001,0),MATCH('Data đx fcst 21.09.2020 (2)'!R$1,'FCST SDV (2)'!$D$1:$P$1,0))/'Data đx fcst 21.09.2020 (2)'!$C157,0)</f>
        <v>0</v>
      </c>
      <c r="S157" s="345">
        <f t="array" ref="S157">+IFERROR(INDEX('FCST SDV (2)'!$D$2:$P$2001,MATCH('Data đx fcst 21.09.2020 (2)'!$B157,'FCST SDV (2)'!$C$2:$C$2001,0),MATCH('Data đx fcst 21.09.2020 (2)'!S$1,'FCST SDV (2)'!$D$1:$P$1,0))/'Data đx fcst 21.09.2020 (2)'!$C157,0)</f>
        <v>0</v>
      </c>
      <c r="T157" s="335">
        <f t="shared" si="9"/>
        <v>0</v>
      </c>
    </row>
    <row r="158" spans="1:20" s="356" customFormat="1" ht="29.25" customHeight="1">
      <c r="A158" s="427"/>
      <c r="B158" s="208" t="s">
        <v>143</v>
      </c>
      <c r="C158" s="207">
        <v>2500</v>
      </c>
      <c r="D158" s="430"/>
      <c r="E158" s="427"/>
      <c r="F158" s="430"/>
      <c r="G158" s="340">
        <f>+IFERROR(VLOOKUP(B158,'FCST SDV (2)'!$C$2:$S$2000,17,0),0)</f>
        <v>0</v>
      </c>
      <c r="H158" s="341">
        <f t="shared" si="11"/>
        <v>0</v>
      </c>
      <c r="I158" s="345">
        <f t="array" ref="I158">+IFERROR(INDEX('FCST SDV (2)'!$D$2:$P$2001,MATCH('Data đx fcst 21.09.2020 (2)'!$B158,'FCST SDV (2)'!$C$2:$C$2001,0),MATCH('Data đx fcst 21.09.2020 (2)'!I$1,'FCST SDV (2)'!$D$1:$P$1,0))/'Data đx fcst 21.09.2020 (2)'!$C158,0)</f>
        <v>0</v>
      </c>
      <c r="J158" s="345">
        <f t="array" ref="J158">+IFERROR(INDEX('FCST SDV (2)'!$D$2:$P$2001,MATCH('Data đx fcst 21.09.2020 (2)'!$B158,'FCST SDV (2)'!$C$2:$C$2001,0),MATCH('Data đx fcst 21.09.2020 (2)'!J$1,'FCST SDV (2)'!$D$1:$P$1,0))/'Data đx fcst 21.09.2020 (2)'!$C158,0)</f>
        <v>0</v>
      </c>
      <c r="K158" s="345">
        <f t="array" ref="K158">+IFERROR(INDEX('FCST SDV (2)'!$D$2:$P$2001,MATCH('Data đx fcst 21.09.2020 (2)'!$B158,'FCST SDV (2)'!$C$2:$C$2001,0),MATCH('Data đx fcst 21.09.2020 (2)'!K$1,'FCST SDV (2)'!$D$1:$P$1,0))/'Data đx fcst 21.09.2020 (2)'!$C158,0)</f>
        <v>0</v>
      </c>
      <c r="L158" s="345">
        <f t="array" ref="L158">+IFERROR(INDEX('FCST SDV (2)'!$D$2:$P$2001,MATCH('Data đx fcst 21.09.2020 (2)'!$B158,'FCST SDV (2)'!$C$2:$C$2001,0),MATCH('Data đx fcst 21.09.2020 (2)'!L$1,'FCST SDV (2)'!$D$1:$P$1,0))/'Data đx fcst 21.09.2020 (2)'!$C158,0)</f>
        <v>0</v>
      </c>
      <c r="M158" s="345">
        <f t="array" ref="M158">+IFERROR(INDEX('FCST SDV (2)'!$D$2:$P$2001,MATCH('Data đx fcst 21.09.2020 (2)'!$B158,'FCST SDV (2)'!$C$2:$C$2001,0),MATCH('Data đx fcst 21.09.2020 (2)'!M$1,'FCST SDV (2)'!$D$1:$P$1,0))/'Data đx fcst 21.09.2020 (2)'!$C158,0)</f>
        <v>0</v>
      </c>
      <c r="N158" s="345">
        <f t="array" ref="N158">+IFERROR(INDEX('FCST SDV (2)'!$D$2:$P$2001,MATCH('Data đx fcst 21.09.2020 (2)'!$B158,'FCST SDV (2)'!$C$2:$C$2001,0),MATCH('Data đx fcst 21.09.2020 (2)'!N$1,'FCST SDV (2)'!$D$1:$P$1,0))/'Data đx fcst 21.09.2020 (2)'!$C158,0)</f>
        <v>0</v>
      </c>
      <c r="O158" s="345">
        <f t="array" ref="O158">+IFERROR(INDEX('FCST SDV (2)'!$D$2:$P$2001,MATCH('Data đx fcst 21.09.2020 (2)'!$B158,'FCST SDV (2)'!$C$2:$C$2001,0),MATCH('Data đx fcst 21.09.2020 (2)'!O$1,'FCST SDV (2)'!$D$1:$P$1,0))/'Data đx fcst 21.09.2020 (2)'!$C158,0)</f>
        <v>0</v>
      </c>
      <c r="P158" s="345">
        <f t="array" ref="P158">+IFERROR(INDEX('FCST SDV (2)'!$D$2:$P$2001,MATCH('Data đx fcst 21.09.2020 (2)'!$B158,'FCST SDV (2)'!$C$2:$C$2001,0),MATCH('Data đx fcst 21.09.2020 (2)'!P$1,'FCST SDV (2)'!$D$1:$P$1,0))/'Data đx fcst 21.09.2020 (2)'!$C158,0)</f>
        <v>0</v>
      </c>
      <c r="Q158" s="345">
        <f t="array" ref="Q158">+IFERROR(INDEX('FCST SDV (2)'!$D$2:$P$2001,MATCH('Data đx fcst 21.09.2020 (2)'!$B158,'FCST SDV (2)'!$C$2:$C$2001,0),MATCH('Data đx fcst 21.09.2020 (2)'!Q$1,'FCST SDV (2)'!$D$1:$P$1,0))/'Data đx fcst 21.09.2020 (2)'!$C158,0)</f>
        <v>0</v>
      </c>
      <c r="R158" s="345">
        <f t="array" ref="R158">+IFERROR(INDEX('FCST SDV (2)'!$D$2:$P$2001,MATCH('Data đx fcst 21.09.2020 (2)'!$B158,'FCST SDV (2)'!$C$2:$C$2001,0),MATCH('Data đx fcst 21.09.2020 (2)'!R$1,'FCST SDV (2)'!$D$1:$P$1,0))/'Data đx fcst 21.09.2020 (2)'!$C158,0)</f>
        <v>0</v>
      </c>
      <c r="S158" s="345"/>
      <c r="T158" s="335">
        <f t="shared" si="9"/>
        <v>0</v>
      </c>
    </row>
    <row r="159" spans="1:20" s="356" customFormat="1" ht="29.25" customHeight="1">
      <c r="A159" s="427"/>
      <c r="B159" s="208" t="s">
        <v>133</v>
      </c>
      <c r="C159" s="207">
        <v>100</v>
      </c>
      <c r="D159" s="430"/>
      <c r="E159" s="427"/>
      <c r="F159" s="430"/>
      <c r="G159" s="340">
        <f>+IFERROR(VLOOKUP(B159,'FCST SDV (2)'!$C$2:$S$2000,17,0),0)</f>
        <v>0</v>
      </c>
      <c r="H159" s="341">
        <f>+G159/C159</f>
        <v>0</v>
      </c>
      <c r="I159" s="345">
        <f t="array" ref="I159">+IFERROR(INDEX('FCST SDV (2)'!$D$2:$P$2001,MATCH('Data đx fcst 21.09.2020 (2)'!$B159,'FCST SDV (2)'!$C$2:$C$2001,0),MATCH('Data đx fcst 21.09.2020 (2)'!I$1,'FCST SDV (2)'!$D$1:$P$1,0))/'Data đx fcst 21.09.2020 (2)'!$C159,0)</f>
        <v>0</v>
      </c>
      <c r="J159" s="345">
        <f t="array" ref="J159">+IFERROR(INDEX('FCST SDV (2)'!$D$2:$P$2001,MATCH('Data đx fcst 21.09.2020 (2)'!$B159,'FCST SDV (2)'!$C$2:$C$2001,0),MATCH('Data đx fcst 21.09.2020 (2)'!J$1,'FCST SDV (2)'!$D$1:$P$1,0))/'Data đx fcst 21.09.2020 (2)'!$C159,0)</f>
        <v>0</v>
      </c>
      <c r="K159" s="345">
        <f t="array" ref="K159">+IFERROR(INDEX('FCST SDV (2)'!$D$2:$P$2001,MATCH('Data đx fcst 21.09.2020 (2)'!$B159,'FCST SDV (2)'!$C$2:$C$2001,0),MATCH('Data đx fcst 21.09.2020 (2)'!K$1,'FCST SDV (2)'!$D$1:$P$1,0))/'Data đx fcst 21.09.2020 (2)'!$C159,0)</f>
        <v>0</v>
      </c>
      <c r="L159" s="345">
        <f t="array" ref="L159">+IFERROR(INDEX('FCST SDV (2)'!$D$2:$P$2001,MATCH('Data đx fcst 21.09.2020 (2)'!$B159,'FCST SDV (2)'!$C$2:$C$2001,0),MATCH('Data đx fcst 21.09.2020 (2)'!L$1,'FCST SDV (2)'!$D$1:$P$1,0))/'Data đx fcst 21.09.2020 (2)'!$C159,0)</f>
        <v>0</v>
      </c>
      <c r="M159" s="345">
        <f t="array" ref="M159">+IFERROR(INDEX('FCST SDV (2)'!$D$2:$P$2001,MATCH('Data đx fcst 21.09.2020 (2)'!$B159,'FCST SDV (2)'!$C$2:$C$2001,0),MATCH('Data đx fcst 21.09.2020 (2)'!M$1,'FCST SDV (2)'!$D$1:$P$1,0))/'Data đx fcst 21.09.2020 (2)'!$C159,0)</f>
        <v>0</v>
      </c>
      <c r="N159" s="345">
        <f t="array" ref="N159">+IFERROR(INDEX('FCST SDV (2)'!$D$2:$P$2001,MATCH('Data đx fcst 21.09.2020 (2)'!$B159,'FCST SDV (2)'!$C$2:$C$2001,0),MATCH('Data đx fcst 21.09.2020 (2)'!N$1,'FCST SDV (2)'!$D$1:$P$1,0))/'Data đx fcst 21.09.2020 (2)'!$C159,0)</f>
        <v>0</v>
      </c>
      <c r="O159" s="345">
        <f t="array" ref="O159">+IFERROR(INDEX('FCST SDV (2)'!$D$2:$P$2001,MATCH('Data đx fcst 21.09.2020 (2)'!$B159,'FCST SDV (2)'!$C$2:$C$2001,0),MATCH('Data đx fcst 21.09.2020 (2)'!O$1,'FCST SDV (2)'!$D$1:$P$1,0))/'Data đx fcst 21.09.2020 (2)'!$C159,0)</f>
        <v>0</v>
      </c>
      <c r="P159" s="345">
        <f t="array" ref="P159">+IFERROR(INDEX('FCST SDV (2)'!$D$2:$P$2001,MATCH('Data đx fcst 21.09.2020 (2)'!$B159,'FCST SDV (2)'!$C$2:$C$2001,0),MATCH('Data đx fcst 21.09.2020 (2)'!P$1,'FCST SDV (2)'!$D$1:$P$1,0))/'Data đx fcst 21.09.2020 (2)'!$C159,0)</f>
        <v>0</v>
      </c>
      <c r="Q159" s="345">
        <f t="array" ref="Q159">+IFERROR(INDEX('FCST SDV (2)'!$D$2:$P$2001,MATCH('Data đx fcst 21.09.2020 (2)'!$B159,'FCST SDV (2)'!$C$2:$C$2001,0),MATCH('Data đx fcst 21.09.2020 (2)'!Q$1,'FCST SDV (2)'!$D$1:$P$1,0))/'Data đx fcst 21.09.2020 (2)'!$C159,0)</f>
        <v>0</v>
      </c>
      <c r="R159" s="345">
        <f>+IFERROR(INDEX('FCST SDV (2)'!$D$2:$P$2001,MATCH('Data đx fcst 21.09.2020 (2)'!$B159,'FCST SDV (2)'!$C$2:$C$2001,0),MATCH('Data đx fcst 21.09.2020 (2)'!R$1,'FCST SDV (2)'!$D$1:$P$1,0))/'Data đx fcst 21.09.2020 (2)'!$C159,0)</f>
        <v>0</v>
      </c>
      <c r="S159" s="345">
        <f>+IFERROR(INDEX('FCST SDV (2)'!$D$2:$P$2001,MATCH('Data đx fcst 21.09.2020 (2)'!$B159,'FCST SDV (2)'!$C$2:$C$2001,0),MATCH('Data đx fcst 21.09.2020 (2)'!S$1,'FCST SDV (2)'!$D$1:$P$1,0))/'Data đx fcst 21.09.2020 (2)'!$C159,0)</f>
        <v>0</v>
      </c>
      <c r="T159" s="335">
        <f t="shared" si="9"/>
        <v>0</v>
      </c>
    </row>
    <row r="160" spans="1:20" s="356" customFormat="1" ht="29.25" customHeight="1">
      <c r="A160" s="427"/>
      <c r="B160" s="208" t="s">
        <v>167</v>
      </c>
      <c r="C160" s="207">
        <v>2500</v>
      </c>
      <c r="D160" s="430"/>
      <c r="E160" s="427"/>
      <c r="F160" s="430"/>
      <c r="G160" s="340">
        <f>+IFERROR(VLOOKUP(B160,'FCST SDV (2)'!$C$2:$S$2000,17,0),0)</f>
        <v>0</v>
      </c>
      <c r="H160" s="341">
        <f t="shared" si="11"/>
        <v>0</v>
      </c>
      <c r="I160" s="345">
        <f t="array" ref="I160">+IFERROR(INDEX('FCST SDV (2)'!$D$2:$P$2001,MATCH('Data đx fcst 21.09.2020 (2)'!$B160,'FCST SDV (2)'!$C$2:$C$2001,0),MATCH('Data đx fcst 21.09.2020 (2)'!I$1,'FCST SDV (2)'!$D$1:$P$1,0))/'Data đx fcst 21.09.2020 (2)'!$C160,0)</f>
        <v>0</v>
      </c>
      <c r="J160" s="345">
        <f t="array" ref="J160">+IFERROR(INDEX('FCST SDV (2)'!$D$2:$P$2001,MATCH('Data đx fcst 21.09.2020 (2)'!$B160,'FCST SDV (2)'!$C$2:$C$2001,0),MATCH('Data đx fcst 21.09.2020 (2)'!J$1,'FCST SDV (2)'!$D$1:$P$1,0))/'Data đx fcst 21.09.2020 (2)'!$C160,0)</f>
        <v>0</v>
      </c>
      <c r="K160" s="345">
        <f t="array" ref="K160">+IFERROR(INDEX('FCST SDV (2)'!$D$2:$P$2001,MATCH('Data đx fcst 21.09.2020 (2)'!$B160,'FCST SDV (2)'!$C$2:$C$2001,0),MATCH('Data đx fcst 21.09.2020 (2)'!K$1,'FCST SDV (2)'!$D$1:$P$1,0))/'Data đx fcst 21.09.2020 (2)'!$C160,0)</f>
        <v>0</v>
      </c>
      <c r="L160" s="345">
        <f t="array" ref="L160">+IFERROR(INDEX('FCST SDV (2)'!$D$2:$P$2001,MATCH('Data đx fcst 21.09.2020 (2)'!$B160,'FCST SDV (2)'!$C$2:$C$2001,0),MATCH('Data đx fcst 21.09.2020 (2)'!L$1,'FCST SDV (2)'!$D$1:$P$1,0))/'Data đx fcst 21.09.2020 (2)'!$C160,0)</f>
        <v>0</v>
      </c>
      <c r="M160" s="345">
        <f t="array" ref="M160">+IFERROR(INDEX('FCST SDV (2)'!$D$2:$P$2001,MATCH('Data đx fcst 21.09.2020 (2)'!$B160,'FCST SDV (2)'!$C$2:$C$2001,0),MATCH('Data đx fcst 21.09.2020 (2)'!M$1,'FCST SDV (2)'!$D$1:$P$1,0))/'Data đx fcst 21.09.2020 (2)'!$C160,0)</f>
        <v>0</v>
      </c>
      <c r="N160" s="345">
        <f t="array" ref="N160">+IFERROR(INDEX('FCST SDV (2)'!$D$2:$P$2001,MATCH('Data đx fcst 21.09.2020 (2)'!$B160,'FCST SDV (2)'!$C$2:$C$2001,0),MATCH('Data đx fcst 21.09.2020 (2)'!N$1,'FCST SDV (2)'!$D$1:$P$1,0))/'Data đx fcst 21.09.2020 (2)'!$C160,0)</f>
        <v>0</v>
      </c>
      <c r="O160" s="345">
        <f t="array" ref="O160">+IFERROR(INDEX('FCST SDV (2)'!$D$2:$P$2001,MATCH('Data đx fcst 21.09.2020 (2)'!$B160,'FCST SDV (2)'!$C$2:$C$2001,0),MATCH('Data đx fcst 21.09.2020 (2)'!O$1,'FCST SDV (2)'!$D$1:$P$1,0))/'Data đx fcst 21.09.2020 (2)'!$C160,0)</f>
        <v>0</v>
      </c>
      <c r="P160" s="345">
        <f t="array" ref="P160">+IFERROR(INDEX('FCST SDV (2)'!$D$2:$P$2001,MATCH('Data đx fcst 21.09.2020 (2)'!$B160,'FCST SDV (2)'!$C$2:$C$2001,0),MATCH('Data đx fcst 21.09.2020 (2)'!P$1,'FCST SDV (2)'!$D$1:$P$1,0))/'Data đx fcst 21.09.2020 (2)'!$C160,0)</f>
        <v>0</v>
      </c>
      <c r="Q160" s="345">
        <f t="array" ref="Q160">+IFERROR(INDEX('FCST SDV (2)'!$D$2:$P$2001,MATCH('Data đx fcst 21.09.2020 (2)'!$B160,'FCST SDV (2)'!$C$2:$C$2001,0),MATCH('Data đx fcst 21.09.2020 (2)'!Q$1,'FCST SDV (2)'!$D$1:$P$1,0))/'Data đx fcst 21.09.2020 (2)'!$C160,0)</f>
        <v>0</v>
      </c>
      <c r="R160" s="345">
        <f t="array" ref="R160">+IFERROR(INDEX('FCST SDV (2)'!$D$2:$P$2001,MATCH('Data đx fcst 21.09.2020 (2)'!$B160,'FCST SDV (2)'!$C$2:$C$2001,0),MATCH('Data đx fcst 21.09.2020 (2)'!R$1,'FCST SDV (2)'!$D$1:$P$1,0))/'Data đx fcst 21.09.2020 (2)'!$C160,0)</f>
        <v>0</v>
      </c>
      <c r="S160" s="345"/>
      <c r="T160" s="335">
        <f t="shared" si="9"/>
        <v>0</v>
      </c>
    </row>
    <row r="161" spans="1:20" s="356" customFormat="1" ht="29.25" customHeight="1">
      <c r="A161" s="427"/>
      <c r="B161" s="208" t="s">
        <v>52</v>
      </c>
      <c r="C161" s="207">
        <v>200</v>
      </c>
      <c r="D161" s="430"/>
      <c r="E161" s="427"/>
      <c r="F161" s="430"/>
      <c r="G161" s="340">
        <f>+IFERROR(VLOOKUP(B161,'FCST SDV (2)'!$C$2:$S$2000,17,0),0)</f>
        <v>20000</v>
      </c>
      <c r="H161" s="384">
        <f t="shared" si="11"/>
        <v>100</v>
      </c>
      <c r="I161" s="345">
        <f t="array" ref="I161">+IFERROR(INDEX('FCST SDV (2)'!$D$2:$P$2001,MATCH('Data đx fcst 21.09.2020 (2)'!$B161,'FCST SDV (2)'!$C$2:$C$2001,0),MATCH('Data đx fcst 21.09.2020 (2)'!I$1,'FCST SDV (2)'!$D$1:$P$1,0))/'Data đx fcst 21.09.2020 (2)'!$C161,0)</f>
        <v>100</v>
      </c>
      <c r="J161" s="345">
        <f t="array" ref="J161">+IFERROR(INDEX('FCST SDV (2)'!$D$2:$P$2001,MATCH('Data đx fcst 21.09.2020 (2)'!$B161,'FCST SDV (2)'!$C$2:$C$2001,0),MATCH('Data đx fcst 21.09.2020 (2)'!J$1,'FCST SDV (2)'!$D$1:$P$1,0))/'Data đx fcst 21.09.2020 (2)'!$C161,0)</f>
        <v>0</v>
      </c>
      <c r="K161" s="345">
        <f t="array" ref="K161">+IFERROR(INDEX('FCST SDV (2)'!$D$2:$P$2001,MATCH('Data đx fcst 21.09.2020 (2)'!$B161,'FCST SDV (2)'!$C$2:$C$2001,0),MATCH('Data đx fcst 21.09.2020 (2)'!K$1,'FCST SDV (2)'!$D$1:$P$1,0))/'Data đx fcst 21.09.2020 (2)'!$C161,0)</f>
        <v>0</v>
      </c>
      <c r="L161" s="345">
        <f t="array" ref="L161">+IFERROR(INDEX('FCST SDV (2)'!$D$2:$P$2001,MATCH('Data đx fcst 21.09.2020 (2)'!$B161,'FCST SDV (2)'!$C$2:$C$2001,0),MATCH('Data đx fcst 21.09.2020 (2)'!L$1,'FCST SDV (2)'!$D$1:$P$1,0))/'Data đx fcst 21.09.2020 (2)'!$C161,0)</f>
        <v>0</v>
      </c>
      <c r="M161" s="345">
        <f t="array" ref="M161">+IFERROR(INDEX('FCST SDV (2)'!$D$2:$P$2001,MATCH('Data đx fcst 21.09.2020 (2)'!$B161,'FCST SDV (2)'!$C$2:$C$2001,0),MATCH('Data đx fcst 21.09.2020 (2)'!M$1,'FCST SDV (2)'!$D$1:$P$1,0))/'Data đx fcst 21.09.2020 (2)'!$C161,0)</f>
        <v>0</v>
      </c>
      <c r="N161" s="345">
        <f t="array" ref="N161">+IFERROR(INDEX('FCST SDV (2)'!$D$2:$P$2001,MATCH('Data đx fcst 21.09.2020 (2)'!$B161,'FCST SDV (2)'!$C$2:$C$2001,0),MATCH('Data đx fcst 21.09.2020 (2)'!N$1,'FCST SDV (2)'!$D$1:$P$1,0))/'Data đx fcst 21.09.2020 (2)'!$C161,0)</f>
        <v>0</v>
      </c>
      <c r="O161" s="345">
        <f t="array" ref="O161">+IFERROR(INDEX('FCST SDV (2)'!$D$2:$P$2001,MATCH('Data đx fcst 21.09.2020 (2)'!$B161,'FCST SDV (2)'!$C$2:$C$2001,0),MATCH('Data đx fcst 21.09.2020 (2)'!O$1,'FCST SDV (2)'!$D$1:$P$1,0))/'Data đx fcst 21.09.2020 (2)'!$C161,0)</f>
        <v>0</v>
      </c>
      <c r="P161" s="345">
        <f t="array" ref="P161">+IFERROR(INDEX('FCST SDV (2)'!$D$2:$P$2001,MATCH('Data đx fcst 21.09.2020 (2)'!$B161,'FCST SDV (2)'!$C$2:$C$2001,0),MATCH('Data đx fcst 21.09.2020 (2)'!P$1,'FCST SDV (2)'!$D$1:$P$1,0))/'Data đx fcst 21.09.2020 (2)'!$C161,0)</f>
        <v>0</v>
      </c>
      <c r="Q161" s="345">
        <f t="array" ref="Q161">+IFERROR(INDEX('FCST SDV (2)'!$D$2:$P$2001,MATCH('Data đx fcst 21.09.2020 (2)'!$B161,'FCST SDV (2)'!$C$2:$C$2001,0),MATCH('Data đx fcst 21.09.2020 (2)'!Q$1,'FCST SDV (2)'!$D$1:$P$1,0))/'Data đx fcst 21.09.2020 (2)'!$C161,0)</f>
        <v>0</v>
      </c>
      <c r="R161" s="345">
        <f t="array" ref="R161">+IFERROR(INDEX('FCST SDV (2)'!$D$2:$P$2001,MATCH('Data đx fcst 21.09.2020 (2)'!$B161,'FCST SDV (2)'!$C$2:$C$2001,0),MATCH('Data đx fcst 21.09.2020 (2)'!R$1,'FCST SDV (2)'!$D$1:$P$1,0))/'Data đx fcst 21.09.2020 (2)'!$C161,0)</f>
        <v>0</v>
      </c>
      <c r="S161" s="345"/>
      <c r="T161" s="335">
        <f t="shared" si="9"/>
        <v>100</v>
      </c>
    </row>
    <row r="162" spans="1:20" s="356" customFormat="1" ht="29.25" customHeight="1">
      <c r="A162" s="427"/>
      <c r="B162" s="208" t="s">
        <v>54</v>
      </c>
      <c r="C162" s="207">
        <v>100</v>
      </c>
      <c r="D162" s="430"/>
      <c r="E162" s="427"/>
      <c r="F162" s="430"/>
      <c r="G162" s="340">
        <f>+IFERROR(VLOOKUP(B162,'FCST SDV (2)'!$C$2:$S$2000,17,0),0)</f>
        <v>372000</v>
      </c>
      <c r="H162" s="384">
        <f>+G162/C162</f>
        <v>3720</v>
      </c>
      <c r="I162" s="345">
        <f t="array" ref="I162">+IFERROR(INDEX('FCST SDV (2)'!$D$2:$P$2001,MATCH('Data đx fcst 21.09.2020 (2)'!$B162,'FCST SDV (2)'!$C$2:$C$2001,0),MATCH('Data đx fcst 21.09.2020 (2)'!I$1,'FCST SDV (2)'!$D$1:$P$1,0))/'Data đx fcst 21.09.2020 (2)'!$C162,0)</f>
        <v>60</v>
      </c>
      <c r="J162" s="345">
        <f t="array" ref="J162">+IFERROR(INDEX('FCST SDV (2)'!$D$2:$P$2001,MATCH('Data đx fcst 21.09.2020 (2)'!$B162,'FCST SDV (2)'!$C$2:$C$2001,0),MATCH('Data đx fcst 21.09.2020 (2)'!J$1,'FCST SDV (2)'!$D$1:$P$1,0))/'Data đx fcst 21.09.2020 (2)'!$C162,0)</f>
        <v>60</v>
      </c>
      <c r="K162" s="345">
        <f t="array" ref="K162">+IFERROR(INDEX('FCST SDV (2)'!$D$2:$P$2001,MATCH('Data đx fcst 21.09.2020 (2)'!$B162,'FCST SDV (2)'!$C$2:$C$2001,0),MATCH('Data đx fcst 21.09.2020 (2)'!K$1,'FCST SDV (2)'!$D$1:$P$1,0))/'Data đx fcst 21.09.2020 (2)'!$C162,0)</f>
        <v>60</v>
      </c>
      <c r="L162" s="345">
        <f t="array" ref="L162">+IFERROR(INDEX('FCST SDV (2)'!$D$2:$P$2001,MATCH('Data đx fcst 21.09.2020 (2)'!$B162,'FCST SDV (2)'!$C$2:$C$2001,0),MATCH('Data đx fcst 21.09.2020 (2)'!L$1,'FCST SDV (2)'!$D$1:$P$1,0))/'Data đx fcst 21.09.2020 (2)'!$C162,0)</f>
        <v>60</v>
      </c>
      <c r="M162" s="345">
        <f>+IFERROR(INDEX('FCST SDV (2)'!$D$2:$P$2001,MATCH('Data đx fcst 21.09.2020 (2)'!$B162,'FCST SDV (2)'!$C$2:$C$2001,0),MATCH('Data đx fcst 21.09.2020 (2)'!M$1,'FCST SDV (2)'!$D$1:$P$1,0))/'Data đx fcst 21.09.2020 (2)'!$C162,0)</f>
        <v>60</v>
      </c>
      <c r="N162" s="345">
        <f t="array" ref="N162">+IFERROR(INDEX('FCST SDV (2)'!$D$2:$P$2001,MATCH('Data đx fcst 21.09.2020 (2)'!$B162,'FCST SDV (2)'!$C$2:$C$2001,0),MATCH('Data đx fcst 21.09.2020 (2)'!N$1,'FCST SDV (2)'!$D$1:$P$1,0))/'Data đx fcst 21.09.2020 (2)'!$C162,0)</f>
        <v>60</v>
      </c>
      <c r="O162" s="345">
        <f t="array" ref="O162">+IFERROR(INDEX('FCST SDV (2)'!$D$2:$P$2001,MATCH('Data đx fcst 21.09.2020 (2)'!$B162,'FCST SDV (2)'!$C$2:$C$2001,0),MATCH('Data đx fcst 21.09.2020 (2)'!O$1,'FCST SDV (2)'!$D$1:$P$1,0))/'Data đx fcst 21.09.2020 (2)'!$C162,0)</f>
        <v>60</v>
      </c>
      <c r="P162" s="345">
        <f t="array" ref="P162">+IFERROR(INDEX('FCST SDV (2)'!$D$2:$P$2001,MATCH('Data đx fcst 21.09.2020 (2)'!$B162,'FCST SDV (2)'!$C$2:$C$2001,0),MATCH('Data đx fcst 21.09.2020 (2)'!P$1,'FCST SDV (2)'!$D$1:$P$1,0))/'Data đx fcst 21.09.2020 (2)'!$C162,0)</f>
        <v>420</v>
      </c>
      <c r="Q162" s="345">
        <f t="array" ref="Q162">+IFERROR(INDEX('FCST SDV (2)'!$D$2:$P$2001,MATCH('Data đx fcst 21.09.2020 (2)'!$B162,'FCST SDV (2)'!$C$2:$C$2001,0),MATCH('Data đx fcst 21.09.2020 (2)'!Q$1,'FCST SDV (2)'!$D$1:$P$1,0))/'Data đx fcst 21.09.2020 (2)'!$C162,0)</f>
        <v>420</v>
      </c>
      <c r="R162" s="345">
        <f>+IFERROR(INDEX('FCST SDV (2)'!$D$2:$P$2001,MATCH('Data đx fcst 21.09.2020 (2)'!$B162,'FCST SDV (2)'!$C$2:$C$2001,0),MATCH('Data đx fcst 21.09.2020 (2)'!R$1,'FCST SDV (2)'!$D$1:$P$1,0))/'Data đx fcst 21.09.2020 (2)'!$C162,0)</f>
        <v>300</v>
      </c>
      <c r="S162" s="345">
        <f>+IFERROR(INDEX('FCST SDV (2)'!$D$2:$P$2001,MATCH('Data đx fcst 21.09.2020 (2)'!$B162,'FCST SDV (2)'!$C$2:$C$2001,0),MATCH('Data đx fcst 21.09.2020 (2)'!S$1,'FCST SDV (2)'!$D$1:$P$1,0))/'Data đx fcst 21.09.2020 (2)'!$C162,0)</f>
        <v>300</v>
      </c>
      <c r="T162" s="335">
        <f t="shared" si="9"/>
        <v>1860</v>
      </c>
    </row>
    <row r="163" spans="1:20" s="356" customFormat="1" ht="29.25" customHeight="1">
      <c r="A163" s="427"/>
      <c r="B163" s="208" t="s">
        <v>581</v>
      </c>
      <c r="C163" s="207">
        <v>100</v>
      </c>
      <c r="D163" s="430"/>
      <c r="E163" s="427"/>
      <c r="F163" s="430"/>
      <c r="G163" s="340">
        <f>+IFERROR(VLOOKUP(B163,'FCST SDV (2)'!$C$2:$S$2000,17,0),0)</f>
        <v>0</v>
      </c>
      <c r="H163" s="341">
        <f t="shared" si="11"/>
        <v>0</v>
      </c>
      <c r="I163" s="345">
        <f t="array" ref="I163">+IFERROR(INDEX('FCST SDV (2)'!$D$2:$P$2001,MATCH('Data đx fcst 21.09.2020 (2)'!$B163,'FCST SDV (2)'!$C$2:$C$2001,0),MATCH('Data đx fcst 21.09.2020 (2)'!I$1,'FCST SDV (2)'!$D$1:$P$1,0))/'Data đx fcst 21.09.2020 (2)'!$C163,0)</f>
        <v>0</v>
      </c>
      <c r="J163" s="345">
        <f t="array" ref="J163">+IFERROR(INDEX('FCST SDV (2)'!$D$2:$P$2001,MATCH('Data đx fcst 21.09.2020 (2)'!$B163,'FCST SDV (2)'!$C$2:$C$2001,0),MATCH('Data đx fcst 21.09.2020 (2)'!J$1,'FCST SDV (2)'!$D$1:$P$1,0))/'Data đx fcst 21.09.2020 (2)'!$C163,0)</f>
        <v>0</v>
      </c>
      <c r="K163" s="345">
        <f t="array" ref="K163">+IFERROR(INDEX('FCST SDV (2)'!$D$2:$P$2001,MATCH('Data đx fcst 21.09.2020 (2)'!$B163,'FCST SDV (2)'!$C$2:$C$2001,0),MATCH('Data đx fcst 21.09.2020 (2)'!K$1,'FCST SDV (2)'!$D$1:$P$1,0))/'Data đx fcst 21.09.2020 (2)'!$C163,0)</f>
        <v>0</v>
      </c>
      <c r="L163" s="345">
        <f t="array" ref="L163">+IFERROR(INDEX('FCST SDV (2)'!$D$2:$P$2001,MATCH('Data đx fcst 21.09.2020 (2)'!$B163,'FCST SDV (2)'!$C$2:$C$2001,0),MATCH('Data đx fcst 21.09.2020 (2)'!L$1,'FCST SDV (2)'!$D$1:$P$1,0))/'Data đx fcst 21.09.2020 (2)'!$C163,0)</f>
        <v>0</v>
      </c>
      <c r="M163" s="345">
        <f t="array" ref="M163">+IFERROR(INDEX('FCST SDV (2)'!$D$2:$P$2001,MATCH('Data đx fcst 21.09.2020 (2)'!$B163,'FCST SDV (2)'!$C$2:$C$2001,0),MATCH('Data đx fcst 21.09.2020 (2)'!M$1,'FCST SDV (2)'!$D$1:$P$1,0))/'Data đx fcst 21.09.2020 (2)'!$C163,0)</f>
        <v>0</v>
      </c>
      <c r="N163" s="345">
        <f t="array" ref="N163">+IFERROR(INDEX('FCST SDV (2)'!$D$2:$P$2001,MATCH('Data đx fcst 21.09.2020 (2)'!$B163,'FCST SDV (2)'!$C$2:$C$2001,0),MATCH('Data đx fcst 21.09.2020 (2)'!N$1,'FCST SDV (2)'!$D$1:$P$1,0))/'Data đx fcst 21.09.2020 (2)'!$C163,0)</f>
        <v>0</v>
      </c>
      <c r="O163" s="345">
        <f t="array" ref="O163">+IFERROR(INDEX('FCST SDV (2)'!$D$2:$P$2001,MATCH('Data đx fcst 21.09.2020 (2)'!$B163,'FCST SDV (2)'!$C$2:$C$2001,0),MATCH('Data đx fcst 21.09.2020 (2)'!O$1,'FCST SDV (2)'!$D$1:$P$1,0))/'Data đx fcst 21.09.2020 (2)'!$C163,0)</f>
        <v>0</v>
      </c>
      <c r="P163" s="345">
        <f t="array" ref="P163">+IFERROR(INDEX('FCST SDV (2)'!$D$2:$P$2001,MATCH('Data đx fcst 21.09.2020 (2)'!$B163,'FCST SDV (2)'!$C$2:$C$2001,0),MATCH('Data đx fcst 21.09.2020 (2)'!P$1,'FCST SDV (2)'!$D$1:$P$1,0))/'Data đx fcst 21.09.2020 (2)'!$C163,0)</f>
        <v>0</v>
      </c>
      <c r="Q163" s="345">
        <f t="array" ref="Q163">+IFERROR(INDEX('FCST SDV (2)'!$D$2:$P$2001,MATCH('Data đx fcst 21.09.2020 (2)'!$B163,'FCST SDV (2)'!$C$2:$C$2001,0),MATCH('Data đx fcst 21.09.2020 (2)'!Q$1,'FCST SDV (2)'!$D$1:$P$1,0))/'Data đx fcst 21.09.2020 (2)'!$C163,0)</f>
        <v>0</v>
      </c>
      <c r="R163" s="345">
        <f>+IFERROR(INDEX('FCST SDV (2)'!$D$2:$P$2001,MATCH('Data đx fcst 21.09.2020 (2)'!$B163,'FCST SDV (2)'!$C$2:$C$2001,0),MATCH('Data đx fcst 21.09.2020 (2)'!R$1,'FCST SDV (2)'!$D$1:$P$1,0))/'Data đx fcst 21.09.2020 (2)'!$C163,0)</f>
        <v>0</v>
      </c>
      <c r="S163" s="345"/>
      <c r="T163" s="335">
        <f t="shared" si="9"/>
        <v>0</v>
      </c>
    </row>
    <row r="164" spans="1:20" s="356" customFormat="1" ht="29.25" customHeight="1">
      <c r="A164" s="427"/>
      <c r="B164" s="208" t="s">
        <v>35</v>
      </c>
      <c r="C164" s="207">
        <v>500</v>
      </c>
      <c r="D164" s="430"/>
      <c r="E164" s="427"/>
      <c r="F164" s="430"/>
      <c r="G164" s="340">
        <f>+IFERROR(VLOOKUP(B164,'FCST SDV (2)'!$C$2:$S$2000,17,0),0)</f>
        <v>560000</v>
      </c>
      <c r="H164" s="384">
        <f t="shared" si="11"/>
        <v>1120</v>
      </c>
      <c r="I164" s="345">
        <f t="array" ref="I164">+IFERROR(INDEX('FCST SDV (2)'!$D$2:$P$2001,MATCH('Data đx fcst 21.09.2020 (2)'!$B164,'FCST SDV (2)'!$C$2:$C$2001,0),MATCH('Data đx fcst 21.09.2020 (2)'!I$1,'FCST SDV (2)'!$D$1:$P$1,0))/'Data đx fcst 21.09.2020 (2)'!$C164,0)</f>
        <v>32</v>
      </c>
      <c r="J164" s="345">
        <f t="array" ref="J164">+IFERROR(INDEX('FCST SDV (2)'!$D$2:$P$2001,MATCH('Data đx fcst 21.09.2020 (2)'!$B164,'FCST SDV (2)'!$C$2:$C$2001,0),MATCH('Data đx fcst 21.09.2020 (2)'!J$1,'FCST SDV (2)'!$D$1:$P$1,0))/'Data đx fcst 21.09.2020 (2)'!$C164,0)</f>
        <v>32</v>
      </c>
      <c r="K164" s="345">
        <f t="array" ref="K164">+IFERROR(INDEX('FCST SDV (2)'!$D$2:$P$2001,MATCH('Data đx fcst 21.09.2020 (2)'!$B164,'FCST SDV (2)'!$C$2:$C$2001,0),MATCH('Data đx fcst 21.09.2020 (2)'!K$1,'FCST SDV (2)'!$D$1:$P$1,0))/'Data đx fcst 21.09.2020 (2)'!$C164,0)</f>
        <v>32</v>
      </c>
      <c r="L164" s="345">
        <f t="array" ref="L164">+IFERROR(INDEX('FCST SDV (2)'!$D$2:$P$2001,MATCH('Data đx fcst 21.09.2020 (2)'!$B164,'FCST SDV (2)'!$C$2:$C$2001,0),MATCH('Data đx fcst 21.09.2020 (2)'!L$1,'FCST SDV (2)'!$D$1:$P$1,0))/'Data đx fcst 21.09.2020 (2)'!$C164,0)</f>
        <v>32</v>
      </c>
      <c r="M164" s="345">
        <f>+IFERROR(INDEX('FCST SDV (2)'!$D$2:$P$2001,MATCH('Data đx fcst 21.09.2020 (2)'!$B164,'FCST SDV (2)'!$C$2:$C$2001,0),MATCH('Data đx fcst 21.09.2020 (2)'!M$1,'FCST SDV (2)'!$D$1:$P$1,0))/'Data đx fcst 21.09.2020 (2)'!$C164,0)</f>
        <v>32</v>
      </c>
      <c r="N164" s="345">
        <f t="array" ref="N164">+IFERROR(INDEX('FCST SDV (2)'!$D$2:$P$2001,MATCH('Data đx fcst 21.09.2020 (2)'!$B164,'FCST SDV (2)'!$C$2:$C$2001,0),MATCH('Data đx fcst 21.09.2020 (2)'!N$1,'FCST SDV (2)'!$D$1:$P$1,0))/'Data đx fcst 21.09.2020 (2)'!$C164,0)</f>
        <v>32</v>
      </c>
      <c r="O164" s="345">
        <f t="array" ref="O164">+IFERROR(INDEX('FCST SDV (2)'!$D$2:$P$2001,MATCH('Data đx fcst 21.09.2020 (2)'!$B164,'FCST SDV (2)'!$C$2:$C$2001,0),MATCH('Data đx fcst 21.09.2020 (2)'!O$1,'FCST SDV (2)'!$D$1:$P$1,0))/'Data đx fcst 21.09.2020 (2)'!$C164,0)</f>
        <v>32</v>
      </c>
      <c r="P164" s="345">
        <f t="array" ref="P164">+IFERROR(INDEX('FCST SDV (2)'!$D$2:$P$2001,MATCH('Data đx fcst 21.09.2020 (2)'!$B164,'FCST SDV (2)'!$C$2:$C$2001,0),MATCH('Data đx fcst 21.09.2020 (2)'!P$1,'FCST SDV (2)'!$D$1:$P$1,0))/'Data đx fcst 21.09.2020 (2)'!$C164,0)</f>
        <v>224</v>
      </c>
      <c r="Q164" s="345">
        <f t="array" ref="Q164">+IFERROR(INDEX('FCST SDV (2)'!$D$2:$P$2001,MATCH('Data đx fcst 21.09.2020 (2)'!$B164,'FCST SDV (2)'!$C$2:$C$2001,0),MATCH('Data đx fcst 21.09.2020 (2)'!Q$1,'FCST SDV (2)'!$D$1:$P$1,0))/'Data đx fcst 21.09.2020 (2)'!$C164,0)</f>
        <v>224</v>
      </c>
      <c r="R164" s="345">
        <f>+IFERROR(INDEX('FCST SDV (2)'!$D$2:$P$2001,MATCH('Data đx fcst 21.09.2020 (2)'!$B164,'FCST SDV (2)'!$C$2:$C$2001,0),MATCH('Data đx fcst 21.09.2020 (2)'!R$1,'FCST SDV (2)'!$D$1:$P$1,0))/'Data đx fcst 21.09.2020 (2)'!$C164,0)</f>
        <v>224</v>
      </c>
      <c r="S164" s="345">
        <f>+IFERROR(INDEX('FCST SDV (2)'!$D$2:$P$2001,MATCH('Data đx fcst 21.09.2020 (2)'!$B164,'FCST SDV (2)'!$C$2:$C$2001,0),MATCH('Data đx fcst 21.09.2020 (2)'!S$1,'FCST SDV (2)'!$D$1:$P$1,0))/'Data đx fcst 21.09.2020 (2)'!$C164,0)</f>
        <v>224</v>
      </c>
      <c r="T164" s="335">
        <f t="shared" si="9"/>
        <v>1120</v>
      </c>
    </row>
    <row r="165" spans="1:20" s="356" customFormat="1" ht="29.25" customHeight="1">
      <c r="A165" s="427"/>
      <c r="B165" s="208" t="s">
        <v>36</v>
      </c>
      <c r="C165" s="207">
        <v>500</v>
      </c>
      <c r="D165" s="430"/>
      <c r="E165" s="427"/>
      <c r="F165" s="430"/>
      <c r="G165" s="340">
        <f>+IFERROR(VLOOKUP(B165,'FCST SDV (2)'!$C$2:$S$2000,17,0),0)</f>
        <v>560000</v>
      </c>
      <c r="H165" s="384">
        <f t="shared" si="11"/>
        <v>1120</v>
      </c>
      <c r="I165" s="345">
        <f t="array" ref="I165">+IFERROR(INDEX('FCST SDV (2)'!$D$2:$P$2001,MATCH('Data đx fcst 21.09.2020 (2)'!$B165,'FCST SDV (2)'!$C$2:$C$2001,0),MATCH('Data đx fcst 21.09.2020 (2)'!I$1,'FCST SDV (2)'!$D$1:$P$1,0))/'Data đx fcst 21.09.2020 (2)'!$C165,0)</f>
        <v>32</v>
      </c>
      <c r="J165" s="345">
        <f t="array" ref="J165">+IFERROR(INDEX('FCST SDV (2)'!$D$2:$P$2001,MATCH('Data đx fcst 21.09.2020 (2)'!$B165,'FCST SDV (2)'!$C$2:$C$2001,0),MATCH('Data đx fcst 21.09.2020 (2)'!J$1,'FCST SDV (2)'!$D$1:$P$1,0))/'Data đx fcst 21.09.2020 (2)'!$C165,0)</f>
        <v>32</v>
      </c>
      <c r="K165" s="345">
        <f t="array" ref="K165">+IFERROR(INDEX('FCST SDV (2)'!$D$2:$P$2001,MATCH('Data đx fcst 21.09.2020 (2)'!$B165,'FCST SDV (2)'!$C$2:$C$2001,0),MATCH('Data đx fcst 21.09.2020 (2)'!K$1,'FCST SDV (2)'!$D$1:$P$1,0))/'Data đx fcst 21.09.2020 (2)'!$C165,0)</f>
        <v>32</v>
      </c>
      <c r="L165" s="345">
        <f t="array" ref="L165">+IFERROR(INDEX('FCST SDV (2)'!$D$2:$P$2001,MATCH('Data đx fcst 21.09.2020 (2)'!$B165,'FCST SDV (2)'!$C$2:$C$2001,0),MATCH('Data đx fcst 21.09.2020 (2)'!L$1,'FCST SDV (2)'!$D$1:$P$1,0))/'Data đx fcst 21.09.2020 (2)'!$C165,0)</f>
        <v>32</v>
      </c>
      <c r="M165" s="345">
        <f>+IFERROR(INDEX('FCST SDV (2)'!$D$2:$P$2001,MATCH('Data đx fcst 21.09.2020 (2)'!$B165,'FCST SDV (2)'!$C$2:$C$2001,0),MATCH('Data đx fcst 21.09.2020 (2)'!M$1,'FCST SDV (2)'!$D$1:$P$1,0))/'Data đx fcst 21.09.2020 (2)'!$C165,0)</f>
        <v>32</v>
      </c>
      <c r="N165" s="345">
        <f t="array" ref="N165">+IFERROR(INDEX('FCST SDV (2)'!$D$2:$P$2001,MATCH('Data đx fcst 21.09.2020 (2)'!$B165,'FCST SDV (2)'!$C$2:$C$2001,0),MATCH('Data đx fcst 21.09.2020 (2)'!N$1,'FCST SDV (2)'!$D$1:$P$1,0))/'Data đx fcst 21.09.2020 (2)'!$C165,0)</f>
        <v>32</v>
      </c>
      <c r="O165" s="345">
        <f t="array" ref="O165">+IFERROR(INDEX('FCST SDV (2)'!$D$2:$P$2001,MATCH('Data đx fcst 21.09.2020 (2)'!$B165,'FCST SDV (2)'!$C$2:$C$2001,0),MATCH('Data đx fcst 21.09.2020 (2)'!O$1,'FCST SDV (2)'!$D$1:$P$1,0))/'Data đx fcst 21.09.2020 (2)'!$C165,0)</f>
        <v>32</v>
      </c>
      <c r="P165" s="345">
        <f t="array" ref="P165">+IFERROR(INDEX('FCST SDV (2)'!$D$2:$P$2001,MATCH('Data đx fcst 21.09.2020 (2)'!$B165,'FCST SDV (2)'!$C$2:$C$2001,0),MATCH('Data đx fcst 21.09.2020 (2)'!P$1,'FCST SDV (2)'!$D$1:$P$1,0))/'Data đx fcst 21.09.2020 (2)'!$C165,0)</f>
        <v>224</v>
      </c>
      <c r="Q165" s="345">
        <f t="array" ref="Q165">+IFERROR(INDEX('FCST SDV (2)'!$D$2:$P$2001,MATCH('Data đx fcst 21.09.2020 (2)'!$B165,'FCST SDV (2)'!$C$2:$C$2001,0),MATCH('Data đx fcst 21.09.2020 (2)'!Q$1,'FCST SDV (2)'!$D$1:$P$1,0))/'Data đx fcst 21.09.2020 (2)'!$C165,0)</f>
        <v>224</v>
      </c>
      <c r="R165" s="345">
        <f>+IFERROR(INDEX('FCST SDV (2)'!$D$2:$P$2001,MATCH('Data đx fcst 21.09.2020 (2)'!$B165,'FCST SDV (2)'!$C$2:$C$2001,0),MATCH('Data đx fcst 21.09.2020 (2)'!R$1,'FCST SDV (2)'!$D$1:$P$1,0))/'Data đx fcst 21.09.2020 (2)'!$C165,0)</f>
        <v>224</v>
      </c>
      <c r="S165" s="345">
        <f>+IFERROR(INDEX('FCST SDV (2)'!$D$2:$P$2001,MATCH('Data đx fcst 21.09.2020 (2)'!$B165,'FCST SDV (2)'!$C$2:$C$2001,0),MATCH('Data đx fcst 21.09.2020 (2)'!S$1,'FCST SDV (2)'!$D$1:$P$1,0))/'Data đx fcst 21.09.2020 (2)'!$C165,0)</f>
        <v>224</v>
      </c>
      <c r="T165" s="335">
        <f t="shared" si="9"/>
        <v>1120</v>
      </c>
    </row>
    <row r="166" spans="1:20" s="356" customFormat="1" ht="29.25" customHeight="1">
      <c r="A166" s="427"/>
      <c r="B166" s="208" t="s">
        <v>37</v>
      </c>
      <c r="C166" s="207">
        <v>250</v>
      </c>
      <c r="D166" s="430"/>
      <c r="E166" s="427"/>
      <c r="F166" s="430"/>
      <c r="G166" s="340">
        <f>+IFERROR(VLOOKUP(B166,'FCST SDV (2)'!$C$2:$S$2000,17,0),0)</f>
        <v>560000</v>
      </c>
      <c r="H166" s="384">
        <f t="shared" si="11"/>
        <v>2240</v>
      </c>
      <c r="I166" s="345">
        <f t="array" ref="I166">+IFERROR(INDEX('FCST SDV (2)'!$D$2:$P$2001,MATCH('Data đx fcst 21.09.2020 (2)'!$B166,'FCST SDV (2)'!$C$2:$C$2001,0),MATCH('Data đx fcst 21.09.2020 (2)'!I$1,'FCST SDV (2)'!$D$1:$P$1,0))/'Data đx fcst 21.09.2020 (2)'!$C166,0)</f>
        <v>64</v>
      </c>
      <c r="J166" s="345">
        <f>+IFERROR(INDEX('FCST SDV (2)'!$D$2:$P$2001,MATCH('Data đx fcst 21.09.2020 (2)'!$B166,'FCST SDV (2)'!$C$2:$C$2001,0),MATCH('Data đx fcst 21.09.2020 (2)'!J$1,'FCST SDV (2)'!$D$1:$P$1,0))/'Data đx fcst 21.09.2020 (2)'!$C166,0)</f>
        <v>64</v>
      </c>
      <c r="K166" s="345">
        <f t="array" ref="K166">+IFERROR(INDEX('FCST SDV (2)'!$D$2:$P$2001,MATCH('Data đx fcst 21.09.2020 (2)'!$B166,'FCST SDV (2)'!$C$2:$C$2001,0),MATCH('Data đx fcst 21.09.2020 (2)'!K$1,'FCST SDV (2)'!$D$1:$P$1,0))/'Data đx fcst 21.09.2020 (2)'!$C166,0)</f>
        <v>64</v>
      </c>
      <c r="L166" s="345">
        <f t="array" ref="L166">+IFERROR(INDEX('FCST SDV (2)'!$D$2:$P$2001,MATCH('Data đx fcst 21.09.2020 (2)'!$B166,'FCST SDV (2)'!$C$2:$C$2001,0),MATCH('Data đx fcst 21.09.2020 (2)'!L$1,'FCST SDV (2)'!$D$1:$P$1,0))/'Data đx fcst 21.09.2020 (2)'!$C166,0)</f>
        <v>64</v>
      </c>
      <c r="M166" s="345">
        <f>+IFERROR(INDEX('FCST SDV (2)'!$D$2:$P$2001,MATCH('Data đx fcst 21.09.2020 (2)'!$B166,'FCST SDV (2)'!$C$2:$C$2001,0),MATCH('Data đx fcst 21.09.2020 (2)'!M$1,'FCST SDV (2)'!$D$1:$P$1,0))/'Data đx fcst 21.09.2020 (2)'!$C166,0)</f>
        <v>64</v>
      </c>
      <c r="N166" s="345">
        <f t="array" ref="N166">+IFERROR(INDEX('FCST SDV (2)'!$D$2:$P$2001,MATCH('Data đx fcst 21.09.2020 (2)'!$B166,'FCST SDV (2)'!$C$2:$C$2001,0),MATCH('Data đx fcst 21.09.2020 (2)'!N$1,'FCST SDV (2)'!$D$1:$P$1,0))/'Data đx fcst 21.09.2020 (2)'!$C166,0)</f>
        <v>64</v>
      </c>
      <c r="O166" s="345">
        <f t="array" ref="O166">+IFERROR(INDEX('FCST SDV (2)'!$D$2:$P$2001,MATCH('Data đx fcst 21.09.2020 (2)'!$B166,'FCST SDV (2)'!$C$2:$C$2001,0),MATCH('Data đx fcst 21.09.2020 (2)'!O$1,'FCST SDV (2)'!$D$1:$P$1,0))/'Data đx fcst 21.09.2020 (2)'!$C166,0)</f>
        <v>64</v>
      </c>
      <c r="P166" s="345">
        <f t="array" ref="P166">+IFERROR(INDEX('FCST SDV (2)'!$D$2:$P$2001,MATCH('Data đx fcst 21.09.2020 (2)'!$B166,'FCST SDV (2)'!$C$2:$C$2001,0),MATCH('Data đx fcst 21.09.2020 (2)'!P$1,'FCST SDV (2)'!$D$1:$P$1,0))/'Data đx fcst 21.09.2020 (2)'!$C166,0)</f>
        <v>448</v>
      </c>
      <c r="Q166" s="345">
        <f t="array" ref="Q166">+IFERROR(INDEX('FCST SDV (2)'!$D$2:$P$2001,MATCH('Data đx fcst 21.09.2020 (2)'!$B166,'FCST SDV (2)'!$C$2:$C$2001,0),MATCH('Data đx fcst 21.09.2020 (2)'!Q$1,'FCST SDV (2)'!$D$1:$P$1,0))/'Data đx fcst 21.09.2020 (2)'!$C166,0)</f>
        <v>448</v>
      </c>
      <c r="R166" s="345">
        <f>+IFERROR(INDEX('FCST SDV (2)'!$D$2:$P$2001,MATCH('Data đx fcst 21.09.2020 (2)'!$B166,'FCST SDV (2)'!$C$2:$C$2001,0),MATCH('Data đx fcst 21.09.2020 (2)'!R$1,'FCST SDV (2)'!$D$1:$P$1,0))/'Data đx fcst 21.09.2020 (2)'!$C166,0)</f>
        <v>448</v>
      </c>
      <c r="S166" s="345">
        <f>+IFERROR(INDEX('FCST SDV (2)'!$D$2:$P$2001,MATCH('Data đx fcst 21.09.2020 (2)'!$B166,'FCST SDV (2)'!$C$2:$C$2001,0),MATCH('Data đx fcst 21.09.2020 (2)'!S$1,'FCST SDV (2)'!$D$1:$P$1,0))/'Data đx fcst 21.09.2020 (2)'!$C166,0)</f>
        <v>448</v>
      </c>
      <c r="T166" s="335">
        <f t="shared" si="9"/>
        <v>2240</v>
      </c>
    </row>
    <row r="167" spans="1:20" s="356" customFormat="1" ht="29.25" customHeight="1">
      <c r="A167" s="427"/>
      <c r="B167" s="208" t="s">
        <v>38</v>
      </c>
      <c r="C167" s="207">
        <v>500</v>
      </c>
      <c r="D167" s="430"/>
      <c r="E167" s="427"/>
      <c r="F167" s="430"/>
      <c r="G167" s="340">
        <f>+IFERROR(VLOOKUP(B167,'FCST SDV (2)'!$C$2:$S$2000,17,0),0)</f>
        <v>560000</v>
      </c>
      <c r="H167" s="384">
        <f t="shared" si="11"/>
        <v>1120</v>
      </c>
      <c r="I167" s="345">
        <f t="array" ref="I167">+IFERROR(INDEX('FCST SDV (2)'!$D$2:$P$2001,MATCH('Data đx fcst 21.09.2020 (2)'!$B167,'FCST SDV (2)'!$C$2:$C$2001,0),MATCH('Data đx fcst 21.09.2020 (2)'!I$1,'FCST SDV (2)'!$D$1:$P$1,0))/'Data đx fcst 21.09.2020 (2)'!$C167,0)</f>
        <v>32</v>
      </c>
      <c r="J167" s="345">
        <f t="array" ref="J167">+IFERROR(INDEX('FCST SDV (2)'!$D$2:$P$2001,MATCH('Data đx fcst 21.09.2020 (2)'!$B167,'FCST SDV (2)'!$C$2:$C$2001,0),MATCH('Data đx fcst 21.09.2020 (2)'!J$1,'FCST SDV (2)'!$D$1:$P$1,0))/'Data đx fcst 21.09.2020 (2)'!$C167,0)</f>
        <v>32</v>
      </c>
      <c r="K167" s="345">
        <f t="array" ref="K167">+IFERROR(INDEX('FCST SDV (2)'!$D$2:$P$2001,MATCH('Data đx fcst 21.09.2020 (2)'!$B167,'FCST SDV (2)'!$C$2:$C$2001,0),MATCH('Data đx fcst 21.09.2020 (2)'!K$1,'FCST SDV (2)'!$D$1:$P$1,0))/'Data đx fcst 21.09.2020 (2)'!$C167,0)</f>
        <v>32</v>
      </c>
      <c r="L167" s="345">
        <f t="array" ref="L167">+IFERROR(INDEX('FCST SDV (2)'!$D$2:$P$2001,MATCH('Data đx fcst 21.09.2020 (2)'!$B167,'FCST SDV (2)'!$C$2:$C$2001,0),MATCH('Data đx fcst 21.09.2020 (2)'!L$1,'FCST SDV (2)'!$D$1:$P$1,0))/'Data đx fcst 21.09.2020 (2)'!$C167,0)</f>
        <v>32</v>
      </c>
      <c r="M167" s="345">
        <f>+IFERROR(INDEX('FCST SDV (2)'!$D$2:$P$2001,MATCH('Data đx fcst 21.09.2020 (2)'!$B167,'FCST SDV (2)'!$C$2:$C$2001,0),MATCH('Data đx fcst 21.09.2020 (2)'!M$1,'FCST SDV (2)'!$D$1:$P$1,0))/'Data đx fcst 21.09.2020 (2)'!$C167,0)</f>
        <v>32</v>
      </c>
      <c r="N167" s="345">
        <f t="array" ref="N167">+IFERROR(INDEX('FCST SDV (2)'!$D$2:$P$2001,MATCH('Data đx fcst 21.09.2020 (2)'!$B167,'FCST SDV (2)'!$C$2:$C$2001,0),MATCH('Data đx fcst 21.09.2020 (2)'!N$1,'FCST SDV (2)'!$D$1:$P$1,0))/'Data đx fcst 21.09.2020 (2)'!$C167,0)</f>
        <v>32</v>
      </c>
      <c r="O167" s="345">
        <f t="array" ref="O167">+IFERROR(INDEX('FCST SDV (2)'!$D$2:$P$2001,MATCH('Data đx fcst 21.09.2020 (2)'!$B167,'FCST SDV (2)'!$C$2:$C$2001,0),MATCH('Data đx fcst 21.09.2020 (2)'!O$1,'FCST SDV (2)'!$D$1:$P$1,0))/'Data đx fcst 21.09.2020 (2)'!$C167,0)</f>
        <v>32</v>
      </c>
      <c r="P167" s="345">
        <f t="array" ref="P167">+IFERROR(INDEX('FCST SDV (2)'!$D$2:$P$2001,MATCH('Data đx fcst 21.09.2020 (2)'!$B167,'FCST SDV (2)'!$C$2:$C$2001,0),MATCH('Data đx fcst 21.09.2020 (2)'!P$1,'FCST SDV (2)'!$D$1:$P$1,0))/'Data đx fcst 21.09.2020 (2)'!$C167,0)</f>
        <v>224</v>
      </c>
      <c r="Q167" s="345">
        <f t="array" ref="Q167">+IFERROR(INDEX('FCST SDV (2)'!$D$2:$P$2001,MATCH('Data đx fcst 21.09.2020 (2)'!$B167,'FCST SDV (2)'!$C$2:$C$2001,0),MATCH('Data đx fcst 21.09.2020 (2)'!Q$1,'FCST SDV (2)'!$D$1:$P$1,0))/'Data đx fcst 21.09.2020 (2)'!$C167,0)</f>
        <v>224</v>
      </c>
      <c r="R167" s="345">
        <f>+IFERROR(INDEX('FCST SDV (2)'!$D$2:$P$2001,MATCH('Data đx fcst 21.09.2020 (2)'!$B167,'FCST SDV (2)'!$C$2:$C$2001,0),MATCH('Data đx fcst 21.09.2020 (2)'!R$1,'FCST SDV (2)'!$D$1:$P$1,0))/'Data đx fcst 21.09.2020 (2)'!$C167,0)</f>
        <v>224</v>
      </c>
      <c r="S167" s="345">
        <f>+IFERROR(INDEX('FCST SDV (2)'!$D$2:$P$2001,MATCH('Data đx fcst 21.09.2020 (2)'!$B167,'FCST SDV (2)'!$C$2:$C$2001,0),MATCH('Data đx fcst 21.09.2020 (2)'!S$1,'FCST SDV (2)'!$D$1:$P$1,0))/'Data đx fcst 21.09.2020 (2)'!$C167,0)</f>
        <v>224</v>
      </c>
      <c r="T167" s="335">
        <f t="shared" si="9"/>
        <v>1120</v>
      </c>
    </row>
    <row r="168" spans="1:20" s="356" customFormat="1" ht="29.25" customHeight="1">
      <c r="A168" s="427"/>
      <c r="B168" s="208" t="s">
        <v>39</v>
      </c>
      <c r="C168" s="207">
        <v>500</v>
      </c>
      <c r="D168" s="430"/>
      <c r="E168" s="427"/>
      <c r="F168" s="430"/>
      <c r="G168" s="340">
        <f>+IFERROR(VLOOKUP(B168,'FCST SDV (2)'!$C$2:$S$2000,17,0),0)</f>
        <v>560000</v>
      </c>
      <c r="H168" s="384">
        <f t="shared" si="11"/>
        <v>1120</v>
      </c>
      <c r="I168" s="345">
        <f t="array" ref="I168">+IFERROR(INDEX('FCST SDV (2)'!$D$2:$P$2001,MATCH('Data đx fcst 21.09.2020 (2)'!$B168,'FCST SDV (2)'!$C$2:$C$2001,0),MATCH('Data đx fcst 21.09.2020 (2)'!I$1,'FCST SDV (2)'!$D$1:$P$1,0))/'Data đx fcst 21.09.2020 (2)'!$C168,0)</f>
        <v>32</v>
      </c>
      <c r="J168" s="345">
        <f t="array" ref="J168">+IFERROR(INDEX('FCST SDV (2)'!$D$2:$P$2001,MATCH('Data đx fcst 21.09.2020 (2)'!$B168,'FCST SDV (2)'!$C$2:$C$2001,0),MATCH('Data đx fcst 21.09.2020 (2)'!J$1,'FCST SDV (2)'!$D$1:$P$1,0))/'Data đx fcst 21.09.2020 (2)'!$C168,0)</f>
        <v>32</v>
      </c>
      <c r="K168" s="345">
        <f t="array" ref="K168">+IFERROR(INDEX('FCST SDV (2)'!$D$2:$P$2001,MATCH('Data đx fcst 21.09.2020 (2)'!$B168,'FCST SDV (2)'!$C$2:$C$2001,0),MATCH('Data đx fcst 21.09.2020 (2)'!K$1,'FCST SDV (2)'!$D$1:$P$1,0))/'Data đx fcst 21.09.2020 (2)'!$C168,0)</f>
        <v>32</v>
      </c>
      <c r="L168" s="345">
        <f t="array" ref="L168">+IFERROR(INDEX('FCST SDV (2)'!$D$2:$P$2001,MATCH('Data đx fcst 21.09.2020 (2)'!$B168,'FCST SDV (2)'!$C$2:$C$2001,0),MATCH('Data đx fcst 21.09.2020 (2)'!L$1,'FCST SDV (2)'!$D$1:$P$1,0))/'Data đx fcst 21.09.2020 (2)'!$C168,0)</f>
        <v>32</v>
      </c>
      <c r="M168" s="345">
        <f>+IFERROR(INDEX('FCST SDV (2)'!$D$2:$P$2001,MATCH('Data đx fcst 21.09.2020 (2)'!$B168,'FCST SDV (2)'!$C$2:$C$2001,0),MATCH('Data đx fcst 21.09.2020 (2)'!M$1,'FCST SDV (2)'!$D$1:$P$1,0))/'Data đx fcst 21.09.2020 (2)'!$C168,0)</f>
        <v>32</v>
      </c>
      <c r="N168" s="345">
        <f t="array" ref="N168">+IFERROR(INDEX('FCST SDV (2)'!$D$2:$P$2001,MATCH('Data đx fcst 21.09.2020 (2)'!$B168,'FCST SDV (2)'!$C$2:$C$2001,0),MATCH('Data đx fcst 21.09.2020 (2)'!N$1,'FCST SDV (2)'!$D$1:$P$1,0))/'Data đx fcst 21.09.2020 (2)'!$C168,0)</f>
        <v>32</v>
      </c>
      <c r="O168" s="345">
        <f t="array" ref="O168">+IFERROR(INDEX('FCST SDV (2)'!$D$2:$P$2001,MATCH('Data đx fcst 21.09.2020 (2)'!$B168,'FCST SDV (2)'!$C$2:$C$2001,0),MATCH('Data đx fcst 21.09.2020 (2)'!O$1,'FCST SDV (2)'!$D$1:$P$1,0))/'Data đx fcst 21.09.2020 (2)'!$C168,0)</f>
        <v>32</v>
      </c>
      <c r="P168" s="345">
        <f t="array" ref="P168">+IFERROR(INDEX('FCST SDV (2)'!$D$2:$P$2001,MATCH('Data đx fcst 21.09.2020 (2)'!$B168,'FCST SDV (2)'!$C$2:$C$2001,0),MATCH('Data đx fcst 21.09.2020 (2)'!P$1,'FCST SDV (2)'!$D$1:$P$1,0))/'Data đx fcst 21.09.2020 (2)'!$C168,0)</f>
        <v>224</v>
      </c>
      <c r="Q168" s="345">
        <f t="array" ref="Q168">+IFERROR(INDEX('FCST SDV (2)'!$D$2:$P$2001,MATCH('Data đx fcst 21.09.2020 (2)'!$B168,'FCST SDV (2)'!$C$2:$C$2001,0),MATCH('Data đx fcst 21.09.2020 (2)'!Q$1,'FCST SDV (2)'!$D$1:$P$1,0))/'Data đx fcst 21.09.2020 (2)'!$C168,0)</f>
        <v>224</v>
      </c>
      <c r="R168" s="345">
        <f>+IFERROR(INDEX('FCST SDV (2)'!$D$2:$P$2001,MATCH('Data đx fcst 21.09.2020 (2)'!$B168,'FCST SDV (2)'!$C$2:$C$2001,0),MATCH('Data đx fcst 21.09.2020 (2)'!R$1,'FCST SDV (2)'!$D$1:$P$1,0))/'Data đx fcst 21.09.2020 (2)'!$C168,0)</f>
        <v>224</v>
      </c>
      <c r="S168" s="345">
        <f>+IFERROR(INDEX('FCST SDV (2)'!$D$2:$P$2001,MATCH('Data đx fcst 21.09.2020 (2)'!$B168,'FCST SDV (2)'!$C$2:$C$2001,0),MATCH('Data đx fcst 21.09.2020 (2)'!S$1,'FCST SDV (2)'!$D$1:$P$1,0))/'Data đx fcst 21.09.2020 (2)'!$C168,0)</f>
        <v>224</v>
      </c>
      <c r="T168" s="335">
        <f t="shared" si="9"/>
        <v>1120</v>
      </c>
    </row>
    <row r="169" spans="1:20" s="356" customFormat="1" ht="29.25" customHeight="1">
      <c r="A169" s="427"/>
      <c r="B169" s="208" t="s">
        <v>40</v>
      </c>
      <c r="C169" s="207">
        <v>500</v>
      </c>
      <c r="D169" s="430"/>
      <c r="E169" s="427"/>
      <c r="F169" s="430"/>
      <c r="G169" s="340">
        <f>+IFERROR(VLOOKUP(B169,'FCST SDV (2)'!$C$2:$S$2000,17,0),0)</f>
        <v>560000</v>
      </c>
      <c r="H169" s="384">
        <f t="shared" si="11"/>
        <v>1120</v>
      </c>
      <c r="I169" s="345">
        <f t="array" ref="I169">+IFERROR(INDEX('FCST SDV (2)'!$D$2:$P$2001,MATCH('Data đx fcst 21.09.2020 (2)'!$B169,'FCST SDV (2)'!$C$2:$C$2001,0),MATCH('Data đx fcst 21.09.2020 (2)'!I$1,'FCST SDV (2)'!$D$1:$P$1,0))/'Data đx fcst 21.09.2020 (2)'!$C169,0)</f>
        <v>32</v>
      </c>
      <c r="J169" s="345">
        <f t="array" ref="J169">+IFERROR(INDEX('FCST SDV (2)'!$D$2:$P$2001,MATCH('Data đx fcst 21.09.2020 (2)'!$B169,'FCST SDV (2)'!$C$2:$C$2001,0),MATCH('Data đx fcst 21.09.2020 (2)'!J$1,'FCST SDV (2)'!$D$1:$P$1,0))/'Data đx fcst 21.09.2020 (2)'!$C169,0)</f>
        <v>32</v>
      </c>
      <c r="K169" s="345">
        <f t="array" ref="K169">+IFERROR(INDEX('FCST SDV (2)'!$D$2:$P$2001,MATCH('Data đx fcst 21.09.2020 (2)'!$B169,'FCST SDV (2)'!$C$2:$C$2001,0),MATCH('Data đx fcst 21.09.2020 (2)'!K$1,'FCST SDV (2)'!$D$1:$P$1,0))/'Data đx fcst 21.09.2020 (2)'!$C169,0)</f>
        <v>32</v>
      </c>
      <c r="L169" s="345">
        <f t="array" ref="L169">+IFERROR(INDEX('FCST SDV (2)'!$D$2:$P$2001,MATCH('Data đx fcst 21.09.2020 (2)'!$B169,'FCST SDV (2)'!$C$2:$C$2001,0),MATCH('Data đx fcst 21.09.2020 (2)'!L$1,'FCST SDV (2)'!$D$1:$P$1,0))/'Data đx fcst 21.09.2020 (2)'!$C169,0)</f>
        <v>32</v>
      </c>
      <c r="M169" s="345">
        <f>+IFERROR(INDEX('FCST SDV (2)'!$D$2:$P$2001,MATCH('Data đx fcst 21.09.2020 (2)'!$B169,'FCST SDV (2)'!$C$2:$C$2001,0),MATCH('Data đx fcst 21.09.2020 (2)'!M$1,'FCST SDV (2)'!$D$1:$P$1,0))/'Data đx fcst 21.09.2020 (2)'!$C169,0)</f>
        <v>32</v>
      </c>
      <c r="N169" s="345">
        <f t="array" ref="N169">+IFERROR(INDEX('FCST SDV (2)'!$D$2:$P$2001,MATCH('Data đx fcst 21.09.2020 (2)'!$B169,'FCST SDV (2)'!$C$2:$C$2001,0),MATCH('Data đx fcst 21.09.2020 (2)'!N$1,'FCST SDV (2)'!$D$1:$P$1,0))/'Data đx fcst 21.09.2020 (2)'!$C169,0)</f>
        <v>32</v>
      </c>
      <c r="O169" s="345">
        <f t="array" ref="O169">+IFERROR(INDEX('FCST SDV (2)'!$D$2:$P$2001,MATCH('Data đx fcst 21.09.2020 (2)'!$B169,'FCST SDV (2)'!$C$2:$C$2001,0),MATCH('Data đx fcst 21.09.2020 (2)'!O$1,'FCST SDV (2)'!$D$1:$P$1,0))/'Data đx fcst 21.09.2020 (2)'!$C169,0)</f>
        <v>32</v>
      </c>
      <c r="P169" s="345">
        <f t="array" ref="P169">+IFERROR(INDEX('FCST SDV (2)'!$D$2:$P$2001,MATCH('Data đx fcst 21.09.2020 (2)'!$B169,'FCST SDV (2)'!$C$2:$C$2001,0),MATCH('Data đx fcst 21.09.2020 (2)'!P$1,'FCST SDV (2)'!$D$1:$P$1,0))/'Data đx fcst 21.09.2020 (2)'!$C169,0)</f>
        <v>224</v>
      </c>
      <c r="Q169" s="345">
        <f t="array" ref="Q169">+IFERROR(INDEX('FCST SDV (2)'!$D$2:$P$2001,MATCH('Data đx fcst 21.09.2020 (2)'!$B169,'FCST SDV (2)'!$C$2:$C$2001,0),MATCH('Data đx fcst 21.09.2020 (2)'!Q$1,'FCST SDV (2)'!$D$1:$P$1,0))/'Data đx fcst 21.09.2020 (2)'!$C169,0)</f>
        <v>224</v>
      </c>
      <c r="R169" s="345">
        <f>+IFERROR(INDEX('FCST SDV (2)'!$D$2:$P$2001,MATCH('Data đx fcst 21.09.2020 (2)'!$B169,'FCST SDV (2)'!$C$2:$C$2001,0),MATCH('Data đx fcst 21.09.2020 (2)'!R$1,'FCST SDV (2)'!$D$1:$P$1,0))/'Data đx fcst 21.09.2020 (2)'!$C169,0)</f>
        <v>224</v>
      </c>
      <c r="S169" s="345">
        <f>+IFERROR(INDEX('FCST SDV (2)'!$D$2:$P$2001,MATCH('Data đx fcst 21.09.2020 (2)'!$B169,'FCST SDV (2)'!$C$2:$C$2001,0),MATCH('Data đx fcst 21.09.2020 (2)'!S$1,'FCST SDV (2)'!$D$1:$P$1,0))/'Data đx fcst 21.09.2020 (2)'!$C169,0)</f>
        <v>224</v>
      </c>
      <c r="T169" s="335">
        <f t="shared" si="9"/>
        <v>1120</v>
      </c>
    </row>
    <row r="170" spans="1:20" s="356" customFormat="1" ht="29.25" customHeight="1">
      <c r="A170" s="427"/>
      <c r="B170" s="208" t="s">
        <v>41</v>
      </c>
      <c r="C170" s="207">
        <v>250</v>
      </c>
      <c r="D170" s="430"/>
      <c r="E170" s="427"/>
      <c r="F170" s="430"/>
      <c r="G170" s="340">
        <f>+IFERROR(VLOOKUP(B170,'FCST SDV (2)'!$C$2:$S$2000,17,0),0)</f>
        <v>560000</v>
      </c>
      <c r="H170" s="384">
        <f t="shared" si="11"/>
        <v>2240</v>
      </c>
      <c r="I170" s="345">
        <f t="array" ref="I170">+IFERROR(INDEX('FCST SDV (2)'!$D$2:$P$2001,MATCH('Data đx fcst 21.09.2020 (2)'!$B170,'FCST SDV (2)'!$C$2:$C$2001,0),MATCH('Data đx fcst 21.09.2020 (2)'!I$1,'FCST SDV (2)'!$D$1:$P$1,0))/'Data đx fcst 21.09.2020 (2)'!$C170,0)</f>
        <v>64</v>
      </c>
      <c r="J170" s="345">
        <f t="array" ref="J170">+IFERROR(INDEX('FCST SDV (2)'!$D$2:$P$2001,MATCH('Data đx fcst 21.09.2020 (2)'!$B170,'FCST SDV (2)'!$C$2:$C$2001,0),MATCH('Data đx fcst 21.09.2020 (2)'!J$1,'FCST SDV (2)'!$D$1:$P$1,0))/'Data đx fcst 21.09.2020 (2)'!$C170,0)</f>
        <v>64</v>
      </c>
      <c r="K170" s="345">
        <f t="array" ref="K170">+IFERROR(INDEX('FCST SDV (2)'!$D$2:$P$2001,MATCH('Data đx fcst 21.09.2020 (2)'!$B170,'FCST SDV (2)'!$C$2:$C$2001,0),MATCH('Data đx fcst 21.09.2020 (2)'!K$1,'FCST SDV (2)'!$D$1:$P$1,0))/'Data đx fcst 21.09.2020 (2)'!$C170,0)</f>
        <v>64</v>
      </c>
      <c r="L170" s="345">
        <f t="array" ref="L170">+IFERROR(INDEX('FCST SDV (2)'!$D$2:$P$2001,MATCH('Data đx fcst 21.09.2020 (2)'!$B170,'FCST SDV (2)'!$C$2:$C$2001,0),MATCH('Data đx fcst 21.09.2020 (2)'!L$1,'FCST SDV (2)'!$D$1:$P$1,0))/'Data đx fcst 21.09.2020 (2)'!$C170,0)</f>
        <v>64</v>
      </c>
      <c r="M170" s="345">
        <f>+IFERROR(INDEX('FCST SDV (2)'!$D$2:$P$2001,MATCH('Data đx fcst 21.09.2020 (2)'!$B170,'FCST SDV (2)'!$C$2:$C$2001,0),MATCH('Data đx fcst 21.09.2020 (2)'!M$1,'FCST SDV (2)'!$D$1:$P$1,0))/'Data đx fcst 21.09.2020 (2)'!$C170,0)</f>
        <v>64</v>
      </c>
      <c r="N170" s="345">
        <f t="array" ref="N170">+IFERROR(INDEX('FCST SDV (2)'!$D$2:$P$2001,MATCH('Data đx fcst 21.09.2020 (2)'!$B170,'FCST SDV (2)'!$C$2:$C$2001,0),MATCH('Data đx fcst 21.09.2020 (2)'!N$1,'FCST SDV (2)'!$D$1:$P$1,0))/'Data đx fcst 21.09.2020 (2)'!$C170,0)</f>
        <v>64</v>
      </c>
      <c r="O170" s="345">
        <f t="array" ref="O170">+IFERROR(INDEX('FCST SDV (2)'!$D$2:$P$2001,MATCH('Data đx fcst 21.09.2020 (2)'!$B170,'FCST SDV (2)'!$C$2:$C$2001,0),MATCH('Data đx fcst 21.09.2020 (2)'!O$1,'FCST SDV (2)'!$D$1:$P$1,0))/'Data đx fcst 21.09.2020 (2)'!$C170,0)</f>
        <v>64</v>
      </c>
      <c r="P170" s="345">
        <f t="array" ref="P170">+IFERROR(INDEX('FCST SDV (2)'!$D$2:$P$2001,MATCH('Data đx fcst 21.09.2020 (2)'!$B170,'FCST SDV (2)'!$C$2:$C$2001,0),MATCH('Data đx fcst 21.09.2020 (2)'!P$1,'FCST SDV (2)'!$D$1:$P$1,0))/'Data đx fcst 21.09.2020 (2)'!$C170,0)</f>
        <v>448</v>
      </c>
      <c r="Q170" s="345">
        <f t="array" ref="Q170">+IFERROR(INDEX('FCST SDV (2)'!$D$2:$P$2001,MATCH('Data đx fcst 21.09.2020 (2)'!$B170,'FCST SDV (2)'!$C$2:$C$2001,0),MATCH('Data đx fcst 21.09.2020 (2)'!Q$1,'FCST SDV (2)'!$D$1:$P$1,0))/'Data đx fcst 21.09.2020 (2)'!$C170,0)</f>
        <v>448</v>
      </c>
      <c r="R170" s="345">
        <f>+IFERROR(INDEX('FCST SDV (2)'!$D$2:$P$2001,MATCH('Data đx fcst 21.09.2020 (2)'!$B170,'FCST SDV (2)'!$C$2:$C$2001,0),MATCH('Data đx fcst 21.09.2020 (2)'!R$1,'FCST SDV (2)'!$D$1:$P$1,0))/'Data đx fcst 21.09.2020 (2)'!$C170,0)</f>
        <v>448</v>
      </c>
      <c r="S170" s="345">
        <f>+IFERROR(INDEX('FCST SDV (2)'!$D$2:$P$2001,MATCH('Data đx fcst 21.09.2020 (2)'!$B170,'FCST SDV (2)'!$C$2:$C$2001,0),MATCH('Data đx fcst 21.09.2020 (2)'!S$1,'FCST SDV (2)'!$D$1:$P$1,0))/'Data đx fcst 21.09.2020 (2)'!$C170,0)</f>
        <v>448</v>
      </c>
      <c r="T170" s="335">
        <f t="shared" si="9"/>
        <v>2240</v>
      </c>
    </row>
    <row r="171" spans="1:20" s="356" customFormat="1" ht="29.25" customHeight="1">
      <c r="A171" s="427"/>
      <c r="B171" s="208" t="s">
        <v>55</v>
      </c>
      <c r="C171" s="207">
        <v>100</v>
      </c>
      <c r="D171" s="430"/>
      <c r="E171" s="427"/>
      <c r="F171" s="430"/>
      <c r="G171" s="340">
        <f>+IFERROR(VLOOKUP(B171,'FCST SDV (2)'!$C$2:$S$2000,17,0),0)</f>
        <v>72000</v>
      </c>
      <c r="H171" s="384">
        <f t="shared" si="11"/>
        <v>720</v>
      </c>
      <c r="I171" s="345">
        <f t="array" ref="I171">+IFERROR(INDEX('FCST SDV (2)'!$D$2:$P$2001,MATCH('Data đx fcst 21.09.2020 (2)'!$B171,'FCST SDV (2)'!$C$2:$C$2001,0),MATCH('Data đx fcst 21.09.2020 (2)'!I$1,'FCST SDV (2)'!$D$1:$P$1,0))/'Data đx fcst 21.09.2020 (2)'!$C171,0)</f>
        <v>0</v>
      </c>
      <c r="J171" s="345">
        <f t="array" ref="J171">+IFERROR(INDEX('FCST SDV (2)'!$D$2:$P$2001,MATCH('Data đx fcst 21.09.2020 (2)'!$B171,'FCST SDV (2)'!$C$2:$C$2001,0),MATCH('Data đx fcst 21.09.2020 (2)'!J$1,'FCST SDV (2)'!$D$1:$P$1,0))/'Data đx fcst 21.09.2020 (2)'!$C171,0)</f>
        <v>0</v>
      </c>
      <c r="K171" s="345">
        <f t="array" ref="K171">+IFERROR(INDEX('FCST SDV (2)'!$D$2:$P$2001,MATCH('Data đx fcst 21.09.2020 (2)'!$B171,'FCST SDV (2)'!$C$2:$C$2001,0),MATCH('Data đx fcst 21.09.2020 (2)'!K$1,'FCST SDV (2)'!$D$1:$P$1,0))/'Data đx fcst 21.09.2020 (2)'!$C171,0)</f>
        <v>0</v>
      </c>
      <c r="L171" s="345">
        <f t="array" ref="L171">+IFERROR(INDEX('FCST SDV (2)'!$D$2:$P$2001,MATCH('Data đx fcst 21.09.2020 (2)'!$B171,'FCST SDV (2)'!$C$2:$C$2001,0),MATCH('Data đx fcst 21.09.2020 (2)'!L$1,'FCST SDV (2)'!$D$1:$P$1,0))/'Data đx fcst 21.09.2020 (2)'!$C171,0)</f>
        <v>0</v>
      </c>
      <c r="M171" s="345">
        <f t="array" ref="M171">+IFERROR(INDEX('FCST SDV (2)'!$D$2:$P$2001,MATCH('Data đx fcst 21.09.2020 (2)'!$B171,'FCST SDV (2)'!$C$2:$C$2001,0),MATCH('Data đx fcst 21.09.2020 (2)'!M$1,'FCST SDV (2)'!$D$1:$P$1,0))/'Data đx fcst 21.09.2020 (2)'!$C171,0)</f>
        <v>0</v>
      </c>
      <c r="N171" s="345">
        <f t="array" ref="N171">+IFERROR(INDEX('FCST SDV (2)'!$D$2:$P$2001,MATCH('Data đx fcst 21.09.2020 (2)'!$B171,'FCST SDV (2)'!$C$2:$C$2001,0),MATCH('Data đx fcst 21.09.2020 (2)'!N$1,'FCST SDV (2)'!$D$1:$P$1,0))/'Data đx fcst 21.09.2020 (2)'!$C171,0)</f>
        <v>0</v>
      </c>
      <c r="O171" s="345">
        <f t="array" ref="O171">+IFERROR(INDEX('FCST SDV (2)'!$D$2:$P$2001,MATCH('Data đx fcst 21.09.2020 (2)'!$B171,'FCST SDV (2)'!$C$2:$C$2001,0),MATCH('Data đx fcst 21.09.2020 (2)'!O$1,'FCST SDV (2)'!$D$1:$P$1,0))/'Data đx fcst 21.09.2020 (2)'!$C171,0)</f>
        <v>0</v>
      </c>
      <c r="P171" s="345">
        <f t="array" ref="P171">+IFERROR(INDEX('FCST SDV (2)'!$D$2:$P$2001,MATCH('Data đx fcst 21.09.2020 (2)'!$B171,'FCST SDV (2)'!$C$2:$C$2001,0),MATCH('Data đx fcst 21.09.2020 (2)'!P$1,'FCST SDV (2)'!$D$1:$P$1,0))/'Data đx fcst 21.09.2020 (2)'!$C171,0)</f>
        <v>0</v>
      </c>
      <c r="Q171" s="345">
        <f t="array" ref="Q171">+IFERROR(INDEX('FCST SDV (2)'!$D$2:$P$2001,MATCH('Data đx fcst 21.09.2020 (2)'!$B171,'FCST SDV (2)'!$C$2:$C$2001,0),MATCH('Data đx fcst 21.09.2020 (2)'!Q$1,'FCST SDV (2)'!$D$1:$P$1,0))/'Data đx fcst 21.09.2020 (2)'!$C171,0)</f>
        <v>120</v>
      </c>
      <c r="R171" s="345">
        <f>+IFERROR(INDEX('FCST SDV (2)'!$D$2:$P$2001,MATCH('Data đx fcst 21.09.2020 (2)'!$B171,'FCST SDV (2)'!$C$2:$C$2001,0),MATCH('Data đx fcst 21.09.2020 (2)'!R$1,'FCST SDV (2)'!$D$1:$P$1,0))/'Data đx fcst 21.09.2020 (2)'!$C171,0)</f>
        <v>120</v>
      </c>
      <c r="S171" s="345">
        <f>+IFERROR(INDEX('FCST SDV (2)'!$D$2:$P$2001,MATCH('Data đx fcst 21.09.2020 (2)'!$B171,'FCST SDV (2)'!$C$2:$C$2001,0),MATCH('Data đx fcst 21.09.2020 (2)'!S$1,'FCST SDV (2)'!$D$1:$P$1,0))/'Data đx fcst 21.09.2020 (2)'!$C171,0)</f>
        <v>120</v>
      </c>
      <c r="T171" s="335">
        <f t="shared" si="9"/>
        <v>360</v>
      </c>
    </row>
    <row r="172" spans="1:20" s="356" customFormat="1" ht="29.25" customHeight="1">
      <c r="A172" s="427"/>
      <c r="B172" s="208" t="s">
        <v>56</v>
      </c>
      <c r="C172" s="207">
        <v>1000</v>
      </c>
      <c r="D172" s="430"/>
      <c r="E172" s="427"/>
      <c r="F172" s="430"/>
      <c r="G172" s="340">
        <f>+IFERROR(VLOOKUP(B172,'FCST SDV (2)'!$C$2:$S$2000,17,0),0)</f>
        <v>342000</v>
      </c>
      <c r="H172" s="384">
        <f t="shared" si="11"/>
        <v>342</v>
      </c>
      <c r="I172" s="345">
        <f t="array" ref="I172">+IFERROR(INDEX('FCST SDV (2)'!$D$2:$P$2001,MATCH('Data đx fcst 21.09.2020 (2)'!$B172,'FCST SDV (2)'!$C$2:$C$2001,0),MATCH('Data đx fcst 21.09.2020 (2)'!I$1,'FCST SDV (2)'!$D$1:$P$1,0))/'Data đx fcst 21.09.2020 (2)'!$C172,0)</f>
        <v>0</v>
      </c>
      <c r="J172" s="345">
        <f t="array" ref="J172">+IFERROR(INDEX('FCST SDV (2)'!$D$2:$P$2001,MATCH('Data đx fcst 21.09.2020 (2)'!$B172,'FCST SDV (2)'!$C$2:$C$2001,0),MATCH('Data đx fcst 21.09.2020 (2)'!J$1,'FCST SDV (2)'!$D$1:$P$1,0))/'Data đx fcst 21.09.2020 (2)'!$C172,0)</f>
        <v>0</v>
      </c>
      <c r="K172" s="345">
        <f t="array" ref="K172">+IFERROR(INDEX('FCST SDV (2)'!$D$2:$P$2001,MATCH('Data đx fcst 21.09.2020 (2)'!$B172,'FCST SDV (2)'!$C$2:$C$2001,0),MATCH('Data đx fcst 21.09.2020 (2)'!K$1,'FCST SDV (2)'!$D$1:$P$1,0))/'Data đx fcst 21.09.2020 (2)'!$C172,0)</f>
        <v>0</v>
      </c>
      <c r="L172" s="345">
        <f t="array" ref="L172">+IFERROR(INDEX('FCST SDV (2)'!$D$2:$P$2001,MATCH('Data đx fcst 21.09.2020 (2)'!$B172,'FCST SDV (2)'!$C$2:$C$2001,0),MATCH('Data đx fcst 21.09.2020 (2)'!L$1,'FCST SDV (2)'!$D$1:$P$1,0))/'Data đx fcst 21.09.2020 (2)'!$C172,0)</f>
        <v>0</v>
      </c>
      <c r="M172" s="345">
        <f t="array" ref="M172">+IFERROR(INDEX('FCST SDV (2)'!$D$2:$P$2001,MATCH('Data đx fcst 21.09.2020 (2)'!$B172,'FCST SDV (2)'!$C$2:$C$2001,0),MATCH('Data đx fcst 21.09.2020 (2)'!M$1,'FCST SDV (2)'!$D$1:$P$1,0))/'Data đx fcst 21.09.2020 (2)'!$C172,0)</f>
        <v>0</v>
      </c>
      <c r="N172" s="345">
        <f t="array" ref="N172">+IFERROR(INDEX('FCST SDV (2)'!$D$2:$P$2001,MATCH('Data đx fcst 21.09.2020 (2)'!$B172,'FCST SDV (2)'!$C$2:$C$2001,0),MATCH('Data đx fcst 21.09.2020 (2)'!N$1,'FCST SDV (2)'!$D$1:$P$1,0))/'Data đx fcst 21.09.2020 (2)'!$C172,0)</f>
        <v>0</v>
      </c>
      <c r="O172" s="345">
        <f t="array" ref="O172">+IFERROR(INDEX('FCST SDV (2)'!$D$2:$P$2001,MATCH('Data đx fcst 21.09.2020 (2)'!$B172,'FCST SDV (2)'!$C$2:$C$2001,0),MATCH('Data đx fcst 21.09.2020 (2)'!O$1,'FCST SDV (2)'!$D$1:$P$1,0))/'Data đx fcst 21.09.2020 (2)'!$C172,0)</f>
        <v>0</v>
      </c>
      <c r="P172" s="345">
        <f t="array" ref="P172">+IFERROR(INDEX('FCST SDV (2)'!$D$2:$P$2001,MATCH('Data đx fcst 21.09.2020 (2)'!$B172,'FCST SDV (2)'!$C$2:$C$2001,0),MATCH('Data đx fcst 21.09.2020 (2)'!P$1,'FCST SDV (2)'!$D$1:$P$1,0))/'Data đx fcst 21.09.2020 (2)'!$C172,0)</f>
        <v>0</v>
      </c>
      <c r="Q172" s="345">
        <f t="array" ref="Q172">+IFERROR(INDEX('FCST SDV (2)'!$D$2:$P$2001,MATCH('Data đx fcst 21.09.2020 (2)'!$B172,'FCST SDV (2)'!$C$2:$C$2001,0),MATCH('Data đx fcst 21.09.2020 (2)'!Q$1,'FCST SDV (2)'!$D$1:$P$1,0))/'Data đx fcst 21.09.2020 (2)'!$C172,0)</f>
        <v>57</v>
      </c>
      <c r="R172" s="345">
        <f>+IFERROR(INDEX('FCST SDV (2)'!$D$2:$P$2001,MATCH('Data đx fcst 21.09.2020 (2)'!$B172,'FCST SDV (2)'!$C$2:$C$2001,0),MATCH('Data đx fcst 21.09.2020 (2)'!R$1,'FCST SDV (2)'!$D$1:$P$1,0))/'Data đx fcst 21.09.2020 (2)'!$C172,0)</f>
        <v>57</v>
      </c>
      <c r="S172" s="345">
        <f>+IFERROR(INDEX('FCST SDV (2)'!$D$2:$P$2001,MATCH('Data đx fcst 21.09.2020 (2)'!$B172,'FCST SDV (2)'!$C$2:$C$2001,0),MATCH('Data đx fcst 21.09.2020 (2)'!S$1,'FCST SDV (2)'!$D$1:$P$1,0))/'Data đx fcst 21.09.2020 (2)'!$C172,0)</f>
        <v>57</v>
      </c>
      <c r="T172" s="335">
        <f t="shared" si="9"/>
        <v>171</v>
      </c>
    </row>
    <row r="173" spans="1:20" s="356" customFormat="1" ht="29.25" customHeight="1">
      <c r="A173" s="427"/>
      <c r="B173" s="208" t="s">
        <v>26</v>
      </c>
      <c r="C173" s="207">
        <v>1000</v>
      </c>
      <c r="D173" s="430"/>
      <c r="E173" s="427"/>
      <c r="F173" s="430"/>
      <c r="G173" s="340">
        <f>+IFERROR(VLOOKUP(B173,'FCST SDV (2)'!$C$2:$S$2000,17,0),0)</f>
        <v>1160000</v>
      </c>
      <c r="H173" s="384">
        <f t="shared" si="11"/>
        <v>1160</v>
      </c>
      <c r="I173" s="345">
        <f t="array" ref="I173">+IFERROR(INDEX('FCST SDV (2)'!$D$2:$P$2001,MATCH('Data đx fcst 21.09.2020 (2)'!$B173,'FCST SDV (2)'!$C$2:$C$2001,0),MATCH('Data đx fcst 21.09.2020 (2)'!I$1,'FCST SDV (2)'!$D$1:$P$1,0))/'Data đx fcst 21.09.2020 (2)'!$C173,0)</f>
        <v>20</v>
      </c>
      <c r="J173" s="345">
        <f t="array" ref="J173">+IFERROR(INDEX('FCST SDV (2)'!$D$2:$P$2001,MATCH('Data đx fcst 21.09.2020 (2)'!$B173,'FCST SDV (2)'!$C$2:$C$2001,0),MATCH('Data đx fcst 21.09.2020 (2)'!J$1,'FCST SDV (2)'!$D$1:$P$1,0))/'Data đx fcst 21.09.2020 (2)'!$C173,0)</f>
        <v>20</v>
      </c>
      <c r="K173" s="345">
        <f t="array" ref="K173">+IFERROR(INDEX('FCST SDV (2)'!$D$2:$P$2001,MATCH('Data đx fcst 21.09.2020 (2)'!$B173,'FCST SDV (2)'!$C$2:$C$2001,0),MATCH('Data đx fcst 21.09.2020 (2)'!K$1,'FCST SDV (2)'!$D$1:$P$1,0))/'Data đx fcst 21.09.2020 (2)'!$C173,0)</f>
        <v>20</v>
      </c>
      <c r="L173" s="345">
        <f t="array" ref="L173">+IFERROR(INDEX('FCST SDV (2)'!$D$2:$P$2001,MATCH('Data đx fcst 21.09.2020 (2)'!$B173,'FCST SDV (2)'!$C$2:$C$2001,0),MATCH('Data đx fcst 21.09.2020 (2)'!L$1,'FCST SDV (2)'!$D$1:$P$1,0))/'Data đx fcst 21.09.2020 (2)'!$C173,0)</f>
        <v>20</v>
      </c>
      <c r="M173" s="345">
        <f t="array" ref="M173">+IFERROR(INDEX('FCST SDV (2)'!$D$2:$P$2001,MATCH('Data đx fcst 21.09.2020 (2)'!$B173,'FCST SDV (2)'!$C$2:$C$2001,0),MATCH('Data đx fcst 21.09.2020 (2)'!M$1,'FCST SDV (2)'!$D$1:$P$1,0))/'Data đx fcst 21.09.2020 (2)'!$C173,0)</f>
        <v>20</v>
      </c>
      <c r="N173" s="345">
        <f t="array" ref="N173">+IFERROR(INDEX('FCST SDV (2)'!$D$2:$P$2001,MATCH('Data đx fcst 21.09.2020 (2)'!$B173,'FCST SDV (2)'!$C$2:$C$2001,0),MATCH('Data đx fcst 21.09.2020 (2)'!N$1,'FCST SDV (2)'!$D$1:$P$1,0))/'Data đx fcst 21.09.2020 (2)'!$C173,0)</f>
        <v>20</v>
      </c>
      <c r="O173" s="345">
        <f t="array" ref="O173">+IFERROR(INDEX('FCST SDV (2)'!$D$2:$P$2001,MATCH('Data đx fcst 21.09.2020 (2)'!$B173,'FCST SDV (2)'!$C$2:$C$2001,0),MATCH('Data đx fcst 21.09.2020 (2)'!O$1,'FCST SDV (2)'!$D$1:$P$1,0))/'Data đx fcst 21.09.2020 (2)'!$C173,0)</f>
        <v>20</v>
      </c>
      <c r="P173" s="345">
        <f t="array" ref="P173">+IFERROR(INDEX('FCST SDV (2)'!$D$2:$P$2001,MATCH('Data đx fcst 21.09.2020 (2)'!$B173,'FCST SDV (2)'!$C$2:$C$2001,0),MATCH('Data đx fcst 21.09.2020 (2)'!P$1,'FCST SDV (2)'!$D$1:$P$1,0))/'Data đx fcst 21.09.2020 (2)'!$C173,0)</f>
        <v>140</v>
      </c>
      <c r="Q173" s="345">
        <f t="array" ref="Q173">+IFERROR(INDEX('FCST SDV (2)'!$D$2:$P$2001,MATCH('Data đx fcst 21.09.2020 (2)'!$B173,'FCST SDV (2)'!$C$2:$C$2001,0),MATCH('Data đx fcst 21.09.2020 (2)'!Q$1,'FCST SDV (2)'!$D$1:$P$1,0))/'Data đx fcst 21.09.2020 (2)'!$C173,0)</f>
        <v>100</v>
      </c>
      <c r="R173" s="345">
        <f>+IFERROR(INDEX('FCST SDV (2)'!$D$2:$P$2001,MATCH('Data đx fcst 21.09.2020 (2)'!$B173,'FCST SDV (2)'!$C$2:$C$2001,0),MATCH('Data đx fcst 21.09.2020 (2)'!R$1,'FCST SDV (2)'!$D$1:$P$1,0))/'Data đx fcst 21.09.2020 (2)'!$C173,0)</f>
        <v>100</v>
      </c>
      <c r="S173" s="345">
        <f>+IFERROR(INDEX('FCST SDV (2)'!$D$2:$P$2001,MATCH('Data đx fcst 21.09.2020 (2)'!$B173,'FCST SDV (2)'!$C$2:$C$2001,0),MATCH('Data đx fcst 21.09.2020 (2)'!S$1,'FCST SDV (2)'!$D$1:$P$1,0))/'Data đx fcst 21.09.2020 (2)'!$C173,0)</f>
        <v>100</v>
      </c>
      <c r="T173" s="335">
        <f t="shared" si="9"/>
        <v>580</v>
      </c>
    </row>
    <row r="174" spans="1:20" s="356" customFormat="1" ht="29.25" customHeight="1">
      <c r="A174" s="427"/>
      <c r="B174" s="208" t="s">
        <v>57</v>
      </c>
      <c r="C174" s="207">
        <v>100</v>
      </c>
      <c r="D174" s="430"/>
      <c r="E174" s="427"/>
      <c r="F174" s="430"/>
      <c r="G174" s="340">
        <f>+IFERROR(VLOOKUP(B174,'FCST SDV (2)'!$C$2:$S$2000,17,0),0)</f>
        <v>1326000</v>
      </c>
      <c r="H174" s="384">
        <f t="shared" si="11"/>
        <v>13260</v>
      </c>
      <c r="I174" s="345">
        <f t="array" ref="I174">+IFERROR(INDEX('FCST SDV (2)'!$D$2:$P$2001,MATCH('Data đx fcst 21.09.2020 (2)'!$B174,'FCST SDV (2)'!$C$2:$C$2001,0),MATCH('Data đx fcst 21.09.2020 (2)'!I$1,'FCST SDV (2)'!$D$1:$P$1,0))/'Data đx fcst 21.09.2020 (2)'!$C174,0)</f>
        <v>270</v>
      </c>
      <c r="J174" s="345">
        <f t="array" ref="J174">+IFERROR(INDEX('FCST SDV (2)'!$D$2:$P$2001,MATCH('Data đx fcst 21.09.2020 (2)'!$B174,'FCST SDV (2)'!$C$2:$C$2001,0),MATCH('Data đx fcst 21.09.2020 (2)'!J$1,'FCST SDV (2)'!$D$1:$P$1,0))/'Data đx fcst 21.09.2020 (2)'!$C174,0)</f>
        <v>270</v>
      </c>
      <c r="K174" s="345">
        <f t="array" ref="K174">+IFERROR(INDEX('FCST SDV (2)'!$D$2:$P$2001,MATCH('Data đx fcst 21.09.2020 (2)'!$B174,'FCST SDV (2)'!$C$2:$C$2001,0),MATCH('Data đx fcst 21.09.2020 (2)'!K$1,'FCST SDV (2)'!$D$1:$P$1,0))/'Data đx fcst 21.09.2020 (2)'!$C174,0)</f>
        <v>510</v>
      </c>
      <c r="L174" s="345">
        <f t="array" ref="L174">+IFERROR(INDEX('FCST SDV (2)'!$D$2:$P$2001,MATCH('Data đx fcst 21.09.2020 (2)'!$B174,'FCST SDV (2)'!$C$2:$C$2001,0),MATCH('Data đx fcst 21.09.2020 (2)'!L$1,'FCST SDV (2)'!$D$1:$P$1,0))/'Data đx fcst 21.09.2020 (2)'!$C174,0)</f>
        <v>150</v>
      </c>
      <c r="M174" s="345">
        <f t="array" ref="M174">+IFERROR(INDEX('FCST SDV (2)'!$D$2:$P$2001,MATCH('Data đx fcst 21.09.2020 (2)'!$B174,'FCST SDV (2)'!$C$2:$C$2001,0),MATCH('Data đx fcst 21.09.2020 (2)'!M$1,'FCST SDV (2)'!$D$1:$P$1,0))/'Data đx fcst 21.09.2020 (2)'!$C174,0)</f>
        <v>150</v>
      </c>
      <c r="N174" s="345">
        <f t="array" ref="N174">+IFERROR(INDEX('FCST SDV (2)'!$D$2:$P$2001,MATCH('Data đx fcst 21.09.2020 (2)'!$B174,'FCST SDV (2)'!$C$2:$C$2001,0),MATCH('Data đx fcst 21.09.2020 (2)'!N$1,'FCST SDV (2)'!$D$1:$P$1,0))/'Data đx fcst 21.09.2020 (2)'!$C174,0)</f>
        <v>210</v>
      </c>
      <c r="O174" s="345">
        <f t="array" ref="O174">+IFERROR(INDEX('FCST SDV (2)'!$D$2:$P$2001,MATCH('Data đx fcst 21.09.2020 (2)'!$B174,'FCST SDV (2)'!$C$2:$C$2001,0),MATCH('Data đx fcst 21.09.2020 (2)'!O$1,'FCST SDV (2)'!$D$1:$P$1,0))/'Data đx fcst 21.09.2020 (2)'!$C174,0)</f>
        <v>150</v>
      </c>
      <c r="P174" s="345">
        <f t="array" ref="P174">+IFERROR(INDEX('FCST SDV (2)'!$D$2:$P$2001,MATCH('Data đx fcst 21.09.2020 (2)'!$B174,'FCST SDV (2)'!$C$2:$C$2001,0),MATCH('Data đx fcst 21.09.2020 (2)'!P$1,'FCST SDV (2)'!$D$1:$P$1,0))/'Data đx fcst 21.09.2020 (2)'!$C174,0)</f>
        <v>1290</v>
      </c>
      <c r="Q174" s="345">
        <f t="array" ref="Q174">+IFERROR(INDEX('FCST SDV (2)'!$D$2:$P$2001,MATCH('Data đx fcst 21.09.2020 (2)'!$B174,'FCST SDV (2)'!$C$2:$C$2001,0),MATCH('Data đx fcst 21.09.2020 (2)'!Q$1,'FCST SDV (2)'!$D$1:$P$1,0))/'Data đx fcst 21.09.2020 (2)'!$C174,0)</f>
        <v>810</v>
      </c>
      <c r="R174" s="345">
        <f>+IFERROR(INDEX('FCST SDV (2)'!$D$2:$P$2001,MATCH('Data đx fcst 21.09.2020 (2)'!$B174,'FCST SDV (2)'!$C$2:$C$2001,0),MATCH('Data đx fcst 21.09.2020 (2)'!R$1,'FCST SDV (2)'!$D$1:$P$1,0))/'Data đx fcst 21.09.2020 (2)'!$C174,0)</f>
        <v>1410</v>
      </c>
      <c r="S174" s="345">
        <f>+IFERROR(INDEX('FCST SDV (2)'!$D$2:$P$2001,MATCH('Data đx fcst 21.09.2020 (2)'!$B174,'FCST SDV (2)'!$C$2:$C$2001,0),MATCH('Data đx fcst 21.09.2020 (2)'!S$1,'FCST SDV (2)'!$D$1:$P$1,0))/'Data đx fcst 21.09.2020 (2)'!$C174,0)</f>
        <v>1410</v>
      </c>
      <c r="T174" s="335">
        <f t="shared" si="9"/>
        <v>6630</v>
      </c>
    </row>
    <row r="175" spans="1:20" s="356" customFormat="1" ht="29.25" customHeight="1">
      <c r="A175" s="428"/>
      <c r="B175" s="208" t="s">
        <v>58</v>
      </c>
      <c r="C175" s="207">
        <v>2500</v>
      </c>
      <c r="D175" s="431"/>
      <c r="E175" s="428"/>
      <c r="F175" s="431"/>
      <c r="G175" s="340">
        <f>+IFERROR(VLOOKUP(B175,'FCST SDV (2)'!$C$2:$S$2000,17,0),0)</f>
        <v>594000</v>
      </c>
      <c r="H175" s="384">
        <f t="shared" si="11"/>
        <v>237.6</v>
      </c>
      <c r="I175" s="345">
        <f t="array" ref="I175">+IFERROR(INDEX('FCST SDV (2)'!$D$2:$P$2001,MATCH('Data đx fcst 21.09.2020 (2)'!$B175,'FCST SDV (2)'!$C$2:$C$2001,0),MATCH('Data đx fcst 21.09.2020 (2)'!I$1,'FCST SDV (2)'!$D$1:$P$1,0))/'Data đx fcst 21.09.2020 (2)'!$C175,0)</f>
        <v>3.6</v>
      </c>
      <c r="J175" s="345">
        <f t="array" ref="J175">+IFERROR(INDEX('FCST SDV (2)'!$D$2:$P$2001,MATCH('Data đx fcst 21.09.2020 (2)'!$B175,'FCST SDV (2)'!$C$2:$C$2001,0),MATCH('Data đx fcst 21.09.2020 (2)'!J$1,'FCST SDV (2)'!$D$1:$P$1,0))/'Data đx fcst 21.09.2020 (2)'!$C175,0)</f>
        <v>3.6</v>
      </c>
      <c r="K175" s="345">
        <f t="array" ref="K175">+IFERROR(INDEX('FCST SDV (2)'!$D$2:$P$2001,MATCH('Data đx fcst 21.09.2020 (2)'!$B175,'FCST SDV (2)'!$C$2:$C$2001,0),MATCH('Data đx fcst 21.09.2020 (2)'!K$1,'FCST SDV (2)'!$D$1:$P$1,0))/'Data đx fcst 21.09.2020 (2)'!$C175,0)</f>
        <v>3.6</v>
      </c>
      <c r="L175" s="345">
        <f t="array" ref="L175">+IFERROR(INDEX('FCST SDV (2)'!$D$2:$P$2001,MATCH('Data đx fcst 21.09.2020 (2)'!$B175,'FCST SDV (2)'!$C$2:$C$2001,0),MATCH('Data đx fcst 21.09.2020 (2)'!L$1,'FCST SDV (2)'!$D$1:$P$1,0))/'Data đx fcst 21.09.2020 (2)'!$C175,0)</f>
        <v>3.6</v>
      </c>
      <c r="M175" s="345">
        <f t="array" ref="M175">+IFERROR(INDEX('FCST SDV (2)'!$D$2:$P$2001,MATCH('Data đx fcst 21.09.2020 (2)'!$B175,'FCST SDV (2)'!$C$2:$C$2001,0),MATCH('Data đx fcst 21.09.2020 (2)'!M$1,'FCST SDV (2)'!$D$1:$P$1,0))/'Data đx fcst 21.09.2020 (2)'!$C175,0)</f>
        <v>3.6</v>
      </c>
      <c r="N175" s="345">
        <f t="array" ref="N175">+IFERROR(INDEX('FCST SDV (2)'!$D$2:$P$2001,MATCH('Data đx fcst 21.09.2020 (2)'!$B175,'FCST SDV (2)'!$C$2:$C$2001,0),MATCH('Data đx fcst 21.09.2020 (2)'!N$1,'FCST SDV (2)'!$D$1:$P$1,0))/'Data đx fcst 21.09.2020 (2)'!$C175,0)</f>
        <v>3.6</v>
      </c>
      <c r="O175" s="345">
        <f t="array" ref="O175">+IFERROR(INDEX('FCST SDV (2)'!$D$2:$P$2001,MATCH('Data đx fcst 21.09.2020 (2)'!$B175,'FCST SDV (2)'!$C$2:$C$2001,0),MATCH('Data đx fcst 21.09.2020 (2)'!O$1,'FCST SDV (2)'!$D$1:$P$1,0))/'Data đx fcst 21.09.2020 (2)'!$C175,0)</f>
        <v>3.6</v>
      </c>
      <c r="P175" s="345">
        <f t="array" ref="P175">+IFERROR(INDEX('FCST SDV (2)'!$D$2:$P$2001,MATCH('Data đx fcst 21.09.2020 (2)'!$B175,'FCST SDV (2)'!$C$2:$C$2001,0),MATCH('Data đx fcst 21.09.2020 (2)'!P$1,'FCST SDV (2)'!$D$1:$P$1,0))/'Data đx fcst 21.09.2020 (2)'!$C175,0)</f>
        <v>25.2</v>
      </c>
      <c r="Q175" s="345">
        <f t="array" ref="Q175">+IFERROR(INDEX('FCST SDV (2)'!$D$2:$P$2001,MATCH('Data đx fcst 21.09.2020 (2)'!$B175,'FCST SDV (2)'!$C$2:$C$2001,0),MATCH('Data đx fcst 21.09.2020 (2)'!Q$1,'FCST SDV (2)'!$D$1:$P$1,0))/'Data đx fcst 21.09.2020 (2)'!$C175,0)</f>
        <v>25.2</v>
      </c>
      <c r="R175" s="345">
        <f>+IFERROR(INDEX('FCST SDV (2)'!$D$2:$P$2001,MATCH('Data đx fcst 21.09.2020 (2)'!$B175,'FCST SDV (2)'!$C$2:$C$2001,0),MATCH('Data đx fcst 21.09.2020 (2)'!R$1,'FCST SDV (2)'!$D$1:$P$1,0))/'Data đx fcst 21.09.2020 (2)'!$C175,0)</f>
        <v>21.6</v>
      </c>
      <c r="S175" s="345">
        <f>+IFERROR(INDEX('FCST SDV (2)'!$D$2:$P$2001,MATCH('Data đx fcst 21.09.2020 (2)'!$B175,'FCST SDV (2)'!$C$2:$C$2001,0),MATCH('Data đx fcst 21.09.2020 (2)'!S$1,'FCST SDV (2)'!$D$1:$P$1,0))/'Data đx fcst 21.09.2020 (2)'!$C175,0)</f>
        <v>21.6</v>
      </c>
      <c r="T175" s="335">
        <f t="shared" si="9"/>
        <v>118.80000000000001</v>
      </c>
    </row>
    <row r="176" spans="1:20" s="356" customFormat="1" ht="29.25" customHeight="1" thickBot="1">
      <c r="A176" s="440" t="s">
        <v>254</v>
      </c>
      <c r="B176" s="441"/>
      <c r="C176" s="441"/>
      <c r="D176" s="441"/>
      <c r="E176" s="441"/>
      <c r="F176" s="442"/>
      <c r="G176" s="384">
        <f>+SUM(G143:G175)</f>
        <v>9593060</v>
      </c>
      <c r="H176" s="384">
        <f>+SUM(H143:H175)</f>
        <v>36057.353333333333</v>
      </c>
      <c r="I176" s="420">
        <f>+F141-SUM(I143:I175)</f>
        <v>-494.93333333333339</v>
      </c>
      <c r="J176" s="420">
        <f>+I176-SUM(J141:J175)</f>
        <v>-1279.8666666666668</v>
      </c>
      <c r="K176" s="420">
        <f t="shared" ref="K176:R176" si="12">+J176-SUM(K141:K175)</f>
        <v>-2304.8003333333336</v>
      </c>
      <c r="L176" s="420">
        <f t="shared" si="12"/>
        <v>-2969.7343333333338</v>
      </c>
      <c r="M176" s="420">
        <f t="shared" si="12"/>
        <v>-3784.6686666666674</v>
      </c>
      <c r="N176" s="420">
        <f t="shared" si="12"/>
        <v>-4629.6033333333344</v>
      </c>
      <c r="O176" s="420">
        <f t="shared" si="12"/>
        <v>-5251.5383333333348</v>
      </c>
      <c r="P176" s="420">
        <f t="shared" si="12"/>
        <v>-10433.076666666668</v>
      </c>
      <c r="Q176" s="420">
        <f t="shared" si="12"/>
        <v>-14194.010000000002</v>
      </c>
      <c r="R176" s="420">
        <f t="shared" si="12"/>
        <v>-18431.343333333338</v>
      </c>
      <c r="S176" s="420">
        <f>+R176-SUM(S141:S175)</f>
        <v>-22668.676666666674</v>
      </c>
      <c r="T176" s="335">
        <f t="shared" si="9"/>
        <v>-86442.251666666678</v>
      </c>
    </row>
    <row r="177" spans="1:20" s="356" customFormat="1" ht="29.25" customHeight="1">
      <c r="A177" s="428" t="s">
        <v>64</v>
      </c>
      <c r="B177" s="363" t="s">
        <v>60</v>
      </c>
      <c r="C177" s="357">
        <v>1000</v>
      </c>
      <c r="D177" s="431">
        <v>43900</v>
      </c>
      <c r="E177" s="431"/>
      <c r="F177" s="431">
        <f>+D177</f>
        <v>43900</v>
      </c>
      <c r="G177" s="340">
        <f>+IFERROR(VLOOKUP(B177,'FCST SDV (2)'!$C$2:$S$2000,17,0),0)</f>
        <v>562000</v>
      </c>
      <c r="H177" s="384">
        <f t="shared" si="11"/>
        <v>562</v>
      </c>
      <c r="I177" s="345">
        <f t="array" ref="I177">+IFERROR(INDEX('FCST SDV (2)'!$D$2:$P$2001,MATCH('Data đx fcst 21.09.2020 (2)'!$B177,'FCST SDV (2)'!$C$2:$C$2001,0),MATCH('Data đx fcst 21.09.2020 (2)'!I$1,'FCST SDV (2)'!$D$1:$P$1,0))/'Data đx fcst 21.09.2020 (2)'!$C177,0)</f>
        <v>10</v>
      </c>
      <c r="J177" s="345">
        <f t="array" ref="J177">+IFERROR(INDEX('FCST SDV (2)'!$D$2:$P$2001,MATCH('Data đx fcst 21.09.2020 (2)'!$B177,'FCST SDV (2)'!$C$2:$C$2001,0),MATCH('Data đx fcst 21.09.2020 (2)'!J$1,'FCST SDV (2)'!$D$1:$P$1,0))/'Data đx fcst 21.09.2020 (2)'!$C177,0)</f>
        <v>10</v>
      </c>
      <c r="K177" s="345">
        <f t="array" ref="K177">+IFERROR(INDEX('FCST SDV (2)'!$D$2:$P$2001,MATCH('Data đx fcst 21.09.2020 (2)'!$B177,'FCST SDV (2)'!$C$2:$C$2001,0),MATCH('Data đx fcst 21.09.2020 (2)'!K$1,'FCST SDV (2)'!$D$1:$P$1,0))/'Data đx fcst 21.09.2020 (2)'!$C177,0)</f>
        <v>10</v>
      </c>
      <c r="L177" s="345">
        <f t="array" ref="L177">+IFERROR(INDEX('FCST SDV (2)'!$D$2:$P$2001,MATCH('Data đx fcst 21.09.2020 (2)'!$B177,'FCST SDV (2)'!$C$2:$C$2001,0),MATCH('Data đx fcst 21.09.2020 (2)'!L$1,'FCST SDV (2)'!$D$1:$P$1,0))/'Data đx fcst 21.09.2020 (2)'!$C177,0)</f>
        <v>10</v>
      </c>
      <c r="M177" s="345">
        <f t="array" ref="M177">+IFERROR(INDEX('FCST SDV (2)'!$D$2:$P$2001,MATCH('Data đx fcst 21.09.2020 (2)'!$B177,'FCST SDV (2)'!$C$2:$C$2001,0),MATCH('Data đx fcst 21.09.2020 (2)'!M$1,'FCST SDV (2)'!$D$1:$P$1,0))/'Data đx fcst 21.09.2020 (2)'!$C177,0)</f>
        <v>10</v>
      </c>
      <c r="N177" s="345">
        <f t="array" ref="N177">+IFERROR(INDEX('FCST SDV (2)'!$D$2:$P$2001,MATCH('Data đx fcst 21.09.2020 (2)'!$B177,'FCST SDV (2)'!$C$2:$C$2001,0),MATCH('Data đx fcst 21.09.2020 (2)'!N$1,'FCST SDV (2)'!$D$1:$P$1,0))/'Data đx fcst 21.09.2020 (2)'!$C177,0)</f>
        <v>10</v>
      </c>
      <c r="O177" s="345">
        <f t="array" ref="O177">+IFERROR(INDEX('FCST SDV (2)'!$D$2:$P$2001,MATCH('Data đx fcst 21.09.2020 (2)'!$B177,'FCST SDV (2)'!$C$2:$C$2001,0),MATCH('Data đx fcst 21.09.2020 (2)'!O$1,'FCST SDV (2)'!$D$1:$P$1,0))/'Data đx fcst 21.09.2020 (2)'!$C177,0)</f>
        <v>10</v>
      </c>
      <c r="P177" s="345">
        <f t="array" ref="P177">+IFERROR(INDEX('FCST SDV (2)'!$D$2:$P$2001,MATCH('Data đx fcst 21.09.2020 (2)'!$B177,'FCST SDV (2)'!$C$2:$C$2001,0),MATCH('Data đx fcst 21.09.2020 (2)'!P$1,'FCST SDV (2)'!$D$1:$P$1,0))/'Data đx fcst 21.09.2020 (2)'!$C177,0)</f>
        <v>70</v>
      </c>
      <c r="Q177" s="345">
        <f t="array" ref="Q177">+IFERROR(INDEX('FCST SDV (2)'!$D$2:$P$2001,MATCH('Data đx fcst 21.09.2020 (2)'!$B177,'FCST SDV (2)'!$C$2:$C$2001,0),MATCH('Data đx fcst 21.09.2020 (2)'!Q$1,'FCST SDV (2)'!$D$1:$P$1,0))/'Data đx fcst 21.09.2020 (2)'!$C177,0)</f>
        <v>47</v>
      </c>
      <c r="R177" s="345">
        <f t="array" ref="R177">+IFERROR(INDEX('FCST SDV (2)'!$D$2:$P$2001,MATCH('Data đx fcst 21.09.2020 (2)'!$B177,'FCST SDV (2)'!$C$2:$C$2001,0),MATCH('Data đx fcst 21.09.2020 (2)'!R$1,'FCST SDV (2)'!$D$1:$P$1,0))/'Data đx fcst 21.09.2020 (2)'!$C177,0)</f>
        <v>47</v>
      </c>
      <c r="S177" s="345">
        <f t="array" ref="S177">+IFERROR(INDEX('FCST SDV (2)'!$D$2:$P$2001,MATCH('Data đx fcst 21.09.2020 (2)'!$B177,'FCST SDV (2)'!$C$2:$C$2001,0),MATCH('Data đx fcst 21.09.2020 (2)'!S$1,'FCST SDV (2)'!$D$1:$P$1,0))/'Data đx fcst 21.09.2020 (2)'!$C177,0)</f>
        <v>47</v>
      </c>
      <c r="T177" s="335">
        <f t="shared" si="9"/>
        <v>281</v>
      </c>
    </row>
    <row r="178" spans="1:20" s="356" customFormat="1" ht="29.25" customHeight="1">
      <c r="A178" s="439"/>
      <c r="B178" s="364" t="s">
        <v>61</v>
      </c>
      <c r="C178" s="207">
        <v>100</v>
      </c>
      <c r="D178" s="435"/>
      <c r="E178" s="435"/>
      <c r="F178" s="435"/>
      <c r="G178" s="340">
        <f>+IFERROR(VLOOKUP(B178,'FCST SDV (2)'!$C$2:$S$2000,17,0),0)</f>
        <v>0</v>
      </c>
      <c r="H178" s="341">
        <f t="shared" si="11"/>
        <v>0</v>
      </c>
      <c r="I178" s="345">
        <f t="array" ref="I178">+IFERROR(INDEX('FCST SDV (2)'!$D$2:$P$2001,MATCH('Data đx fcst 21.09.2020 (2)'!$B178,'FCST SDV (2)'!$C$2:$C$2001,0),MATCH('Data đx fcst 21.09.2020 (2)'!I$1,'FCST SDV (2)'!$D$1:$P$1,0))/'Data đx fcst 21.09.2020 (2)'!$C178,0)</f>
        <v>0</v>
      </c>
      <c r="J178" s="345">
        <f t="array" ref="J178">+IFERROR(INDEX('FCST SDV (2)'!$D$2:$P$2001,MATCH('Data đx fcst 21.09.2020 (2)'!$B178,'FCST SDV (2)'!$C$2:$C$2001,0),MATCH('Data đx fcst 21.09.2020 (2)'!J$1,'FCST SDV (2)'!$D$1:$P$1,0))/'Data đx fcst 21.09.2020 (2)'!$C178,0)</f>
        <v>0</v>
      </c>
      <c r="K178" s="345">
        <f t="array" ref="K178">+IFERROR(INDEX('FCST SDV (2)'!$D$2:$P$2001,MATCH('Data đx fcst 21.09.2020 (2)'!$B178,'FCST SDV (2)'!$C$2:$C$2001,0),MATCH('Data đx fcst 21.09.2020 (2)'!K$1,'FCST SDV (2)'!$D$1:$P$1,0))/'Data đx fcst 21.09.2020 (2)'!$C178,0)</f>
        <v>0</v>
      </c>
      <c r="L178" s="345">
        <f t="array" ref="L178">+IFERROR(INDEX('FCST SDV (2)'!$D$2:$P$2001,MATCH('Data đx fcst 21.09.2020 (2)'!$B178,'FCST SDV (2)'!$C$2:$C$2001,0),MATCH('Data đx fcst 21.09.2020 (2)'!L$1,'FCST SDV (2)'!$D$1:$P$1,0))/'Data đx fcst 21.09.2020 (2)'!$C178,0)</f>
        <v>0</v>
      </c>
      <c r="M178" s="345">
        <f t="array" ref="M178">+IFERROR(INDEX('FCST SDV (2)'!$D$2:$P$2001,MATCH('Data đx fcst 21.09.2020 (2)'!$B178,'FCST SDV (2)'!$C$2:$C$2001,0),MATCH('Data đx fcst 21.09.2020 (2)'!M$1,'FCST SDV (2)'!$D$1:$P$1,0))/'Data đx fcst 21.09.2020 (2)'!$C178,0)</f>
        <v>0</v>
      </c>
      <c r="N178" s="345">
        <f t="array" ref="N178">+IFERROR(INDEX('FCST SDV (2)'!$D$2:$P$2001,MATCH('Data đx fcst 21.09.2020 (2)'!$B178,'FCST SDV (2)'!$C$2:$C$2001,0),MATCH('Data đx fcst 21.09.2020 (2)'!N$1,'FCST SDV (2)'!$D$1:$P$1,0))/'Data đx fcst 21.09.2020 (2)'!$C178,0)</f>
        <v>0</v>
      </c>
      <c r="O178" s="345">
        <f t="array" ref="O178">+IFERROR(INDEX('FCST SDV (2)'!$D$2:$P$2001,MATCH('Data đx fcst 21.09.2020 (2)'!$B178,'FCST SDV (2)'!$C$2:$C$2001,0),MATCH('Data đx fcst 21.09.2020 (2)'!O$1,'FCST SDV (2)'!$D$1:$P$1,0))/'Data đx fcst 21.09.2020 (2)'!$C178,0)</f>
        <v>0</v>
      </c>
      <c r="P178" s="345">
        <f t="array" ref="P178">+IFERROR(INDEX('FCST SDV (2)'!$D$2:$P$2001,MATCH('Data đx fcst 21.09.2020 (2)'!$B178,'FCST SDV (2)'!$C$2:$C$2001,0),MATCH('Data đx fcst 21.09.2020 (2)'!P$1,'FCST SDV (2)'!$D$1:$P$1,0))/'Data đx fcst 21.09.2020 (2)'!$C178,0)</f>
        <v>0</v>
      </c>
      <c r="Q178" s="345">
        <f t="array" ref="Q178">+IFERROR(INDEX('FCST SDV (2)'!$D$2:$P$2001,MATCH('Data đx fcst 21.09.2020 (2)'!$B178,'FCST SDV (2)'!$C$2:$C$2001,0),MATCH('Data đx fcst 21.09.2020 (2)'!Q$1,'FCST SDV (2)'!$D$1:$P$1,0))/'Data đx fcst 21.09.2020 (2)'!$C178,0)</f>
        <v>0</v>
      </c>
      <c r="R178" s="345">
        <f t="array" ref="R178">+IFERROR(INDEX('FCST SDV (2)'!$D$2:$P$2001,MATCH('Data đx fcst 21.09.2020 (2)'!$B178,'FCST SDV (2)'!$C$2:$C$2001,0),MATCH('Data đx fcst 21.09.2020 (2)'!R$1,'FCST SDV (2)'!$D$1:$P$1,0))/'Data đx fcst 21.09.2020 (2)'!$C178,0)</f>
        <v>0</v>
      </c>
      <c r="S178" s="345">
        <f t="array" ref="S178">+IFERROR(INDEX('FCST SDV (2)'!$D$2:$P$2001,MATCH('Data đx fcst 21.09.2020 (2)'!$B178,'FCST SDV (2)'!$C$2:$C$2001,0),MATCH('Data đx fcst 21.09.2020 (2)'!S$1,'FCST SDV (2)'!$D$1:$P$1,0))/'Data đx fcst 21.09.2020 (2)'!$C178,0)</f>
        <v>0</v>
      </c>
      <c r="T178" s="335">
        <f t="shared" si="9"/>
        <v>0</v>
      </c>
    </row>
    <row r="179" spans="1:20" s="356" customFormat="1" ht="29.25" customHeight="1">
      <c r="A179" s="439"/>
      <c r="B179" s="364" t="s">
        <v>62</v>
      </c>
      <c r="C179" s="207">
        <v>180</v>
      </c>
      <c r="D179" s="435"/>
      <c r="E179" s="435"/>
      <c r="F179" s="435"/>
      <c r="G179" s="340">
        <f>+IFERROR(VLOOKUP(B179,'FCST SDV (2)'!$C$2:$S$2000,17,0),0)</f>
        <v>2340000</v>
      </c>
      <c r="H179" s="384">
        <f t="shared" si="11"/>
        <v>13000</v>
      </c>
      <c r="I179" s="345">
        <f t="array" ref="I179">+IFERROR(INDEX('FCST SDV (2)'!$D$2:$P$2001,MATCH('Data đx fcst 21.09.2020 (2)'!$B179,'FCST SDV (2)'!$C$2:$C$2001,0),MATCH('Data đx fcst 21.09.2020 (2)'!I$1,'FCST SDV (2)'!$D$1:$P$1,0))/'Data đx fcst 21.09.2020 (2)'!$C179,0)</f>
        <v>333.33333333333331</v>
      </c>
      <c r="J179" s="345">
        <f t="array" ref="J179">+IFERROR(INDEX('FCST SDV (2)'!$D$2:$P$2001,MATCH('Data đx fcst 21.09.2020 (2)'!$B179,'FCST SDV (2)'!$C$2:$C$2001,0),MATCH('Data đx fcst 21.09.2020 (2)'!J$1,'FCST SDV (2)'!$D$1:$P$1,0))/'Data đx fcst 21.09.2020 (2)'!$C179,0)</f>
        <v>333.33333333333331</v>
      </c>
      <c r="K179" s="345">
        <f t="array" ref="K179">+IFERROR(INDEX('FCST SDV (2)'!$D$2:$P$2001,MATCH('Data đx fcst 21.09.2020 (2)'!$B179,'FCST SDV (2)'!$C$2:$C$2001,0),MATCH('Data đx fcst 21.09.2020 (2)'!K$1,'FCST SDV (2)'!$D$1:$P$1,0))/'Data đx fcst 21.09.2020 (2)'!$C179,0)</f>
        <v>388.88888888888891</v>
      </c>
      <c r="L179" s="345">
        <f t="array" ref="L179">+IFERROR(INDEX('FCST SDV (2)'!$D$2:$P$2001,MATCH('Data đx fcst 21.09.2020 (2)'!$B179,'FCST SDV (2)'!$C$2:$C$2001,0),MATCH('Data đx fcst 21.09.2020 (2)'!L$1,'FCST SDV (2)'!$D$1:$P$1,0))/'Data đx fcst 21.09.2020 (2)'!$C179,0)</f>
        <v>388.88888888888891</v>
      </c>
      <c r="M179" s="345">
        <f t="array" ref="M179">+IFERROR(INDEX('FCST SDV (2)'!$D$2:$P$2001,MATCH('Data đx fcst 21.09.2020 (2)'!$B179,'FCST SDV (2)'!$C$2:$C$2001,0),MATCH('Data đx fcst 21.09.2020 (2)'!M$1,'FCST SDV (2)'!$D$1:$P$1,0))/'Data đx fcst 21.09.2020 (2)'!$C179,0)</f>
        <v>388.88888888888891</v>
      </c>
      <c r="N179" s="345">
        <f t="array" ref="N179">+IFERROR(INDEX('FCST SDV (2)'!$D$2:$P$2001,MATCH('Data đx fcst 21.09.2020 (2)'!$B179,'FCST SDV (2)'!$C$2:$C$2001,0),MATCH('Data đx fcst 21.09.2020 (2)'!N$1,'FCST SDV (2)'!$D$1:$P$1,0))/'Data đx fcst 21.09.2020 (2)'!$C179,0)</f>
        <v>444.44444444444446</v>
      </c>
      <c r="O179" s="345">
        <f t="array" ref="O179">+IFERROR(INDEX('FCST SDV (2)'!$D$2:$P$2001,MATCH('Data đx fcst 21.09.2020 (2)'!$B179,'FCST SDV (2)'!$C$2:$C$2001,0),MATCH('Data đx fcst 21.09.2020 (2)'!O$1,'FCST SDV (2)'!$D$1:$P$1,0))/'Data đx fcst 21.09.2020 (2)'!$C179,0)</f>
        <v>388.88888888888891</v>
      </c>
      <c r="P179" s="345">
        <f t="array" ref="P179">+IFERROR(INDEX('FCST SDV (2)'!$D$2:$P$2001,MATCH('Data đx fcst 21.09.2020 (2)'!$B179,'FCST SDV (2)'!$C$2:$C$2001,0),MATCH('Data đx fcst 21.09.2020 (2)'!P$1,'FCST SDV (2)'!$D$1:$P$1,0))/'Data đx fcst 21.09.2020 (2)'!$C179,0)</f>
        <v>2666.6666666666665</v>
      </c>
      <c r="Q179" s="345">
        <f t="array" ref="Q179">+IFERROR(INDEX('FCST SDV (2)'!$D$2:$P$2001,MATCH('Data đx fcst 21.09.2020 (2)'!$B179,'FCST SDV (2)'!$C$2:$C$2001,0),MATCH('Data đx fcst 21.09.2020 (2)'!Q$1,'FCST SDV (2)'!$D$1:$P$1,0))/'Data đx fcst 21.09.2020 (2)'!$C179,0)</f>
        <v>2555.5555555555557</v>
      </c>
      <c r="R179" s="345">
        <f t="array" ref="R179">+IFERROR(INDEX('FCST SDV (2)'!$D$2:$P$2001,MATCH('Data đx fcst 21.09.2020 (2)'!$B179,'FCST SDV (2)'!$C$2:$C$2001,0),MATCH('Data đx fcst 21.09.2020 (2)'!R$1,'FCST SDV (2)'!$D$1:$P$1,0))/'Data đx fcst 21.09.2020 (2)'!$C179,0)</f>
        <v>2555.5555555555557</v>
      </c>
      <c r="S179" s="345">
        <f t="array" ref="S179">+IFERROR(INDEX('FCST SDV (2)'!$D$2:$P$2001,MATCH('Data đx fcst 21.09.2020 (2)'!$B179,'FCST SDV (2)'!$C$2:$C$2001,0),MATCH('Data đx fcst 21.09.2020 (2)'!S$1,'FCST SDV (2)'!$D$1:$P$1,0))/'Data đx fcst 21.09.2020 (2)'!$C179,0)</f>
        <v>2555.5555555555557</v>
      </c>
      <c r="T179" s="335">
        <f t="shared" si="9"/>
        <v>13000</v>
      </c>
    </row>
    <row r="180" spans="1:20" s="356" customFormat="1" ht="29.25" customHeight="1">
      <c r="A180" s="439"/>
      <c r="B180" s="364" t="s">
        <v>63</v>
      </c>
      <c r="C180" s="207">
        <v>1000</v>
      </c>
      <c r="D180" s="435"/>
      <c r="E180" s="435"/>
      <c r="F180" s="435"/>
      <c r="G180" s="340">
        <f>+IFERROR(VLOOKUP(B180,'FCST SDV (2)'!$C$2:$S$2000,17,0),0)</f>
        <v>460000</v>
      </c>
      <c r="H180" s="384">
        <f t="shared" si="11"/>
        <v>460</v>
      </c>
      <c r="I180" s="345">
        <f t="array" ref="I180">+IFERROR(INDEX('FCST SDV (2)'!$D$2:$P$2001,MATCH('Data đx fcst 21.09.2020 (2)'!$B180,'FCST SDV (2)'!$C$2:$C$2001,0),MATCH('Data đx fcst 21.09.2020 (2)'!I$1,'FCST SDV (2)'!$D$1:$P$1,0))/'Data đx fcst 21.09.2020 (2)'!$C180,0)</f>
        <v>10</v>
      </c>
      <c r="J180" s="345">
        <f t="array" ref="J180">+IFERROR(INDEX('FCST SDV (2)'!$D$2:$P$2001,MATCH('Data đx fcst 21.09.2020 (2)'!$B180,'FCST SDV (2)'!$C$2:$C$2001,0),MATCH('Data đx fcst 21.09.2020 (2)'!J$1,'FCST SDV (2)'!$D$1:$P$1,0))/'Data đx fcst 21.09.2020 (2)'!$C180,0)</f>
        <v>10</v>
      </c>
      <c r="K180" s="345">
        <f t="array" ref="K180">+IFERROR(INDEX('FCST SDV (2)'!$D$2:$P$2001,MATCH('Data đx fcst 21.09.2020 (2)'!$B180,'FCST SDV (2)'!$C$2:$C$2001,0),MATCH('Data đx fcst 21.09.2020 (2)'!K$1,'FCST SDV (2)'!$D$1:$P$1,0))/'Data đx fcst 21.09.2020 (2)'!$C180,0)</f>
        <v>10</v>
      </c>
      <c r="L180" s="345">
        <f t="array" ref="L180">+IFERROR(INDEX('FCST SDV (2)'!$D$2:$P$2001,MATCH('Data đx fcst 21.09.2020 (2)'!$B180,'FCST SDV (2)'!$C$2:$C$2001,0),MATCH('Data đx fcst 21.09.2020 (2)'!L$1,'FCST SDV (2)'!$D$1:$P$1,0))/'Data đx fcst 21.09.2020 (2)'!$C180,0)</f>
        <v>10</v>
      </c>
      <c r="M180" s="345">
        <f t="array" ref="M180">+IFERROR(INDEX('FCST SDV (2)'!$D$2:$P$2001,MATCH('Data đx fcst 21.09.2020 (2)'!$B180,'FCST SDV (2)'!$C$2:$C$2001,0),MATCH('Data đx fcst 21.09.2020 (2)'!M$1,'FCST SDV (2)'!$D$1:$P$1,0))/'Data đx fcst 21.09.2020 (2)'!$C180,0)</f>
        <v>10</v>
      </c>
      <c r="N180" s="345">
        <f t="array" ref="N180">+IFERROR(INDEX('FCST SDV (2)'!$D$2:$P$2001,MATCH('Data đx fcst 21.09.2020 (2)'!$B180,'FCST SDV (2)'!$C$2:$C$2001,0),MATCH('Data đx fcst 21.09.2020 (2)'!N$1,'FCST SDV (2)'!$D$1:$P$1,0))/'Data đx fcst 21.09.2020 (2)'!$C180,0)</f>
        <v>10</v>
      </c>
      <c r="O180" s="345">
        <f t="array" ref="O180">+IFERROR(INDEX('FCST SDV (2)'!$D$2:$P$2001,MATCH('Data đx fcst 21.09.2020 (2)'!$B180,'FCST SDV (2)'!$C$2:$C$2001,0),MATCH('Data đx fcst 21.09.2020 (2)'!O$1,'FCST SDV (2)'!$D$1:$P$1,0))/'Data đx fcst 21.09.2020 (2)'!$C180,0)</f>
        <v>10</v>
      </c>
      <c r="P180" s="345">
        <f t="array" ref="P180">+IFERROR(INDEX('FCST SDV (2)'!$D$2:$P$2001,MATCH('Data đx fcst 21.09.2020 (2)'!$B180,'FCST SDV (2)'!$C$2:$C$2001,0),MATCH('Data đx fcst 21.09.2020 (2)'!P$1,'FCST SDV (2)'!$D$1:$P$1,0))/'Data đx fcst 21.09.2020 (2)'!$C180,0)</f>
        <v>70</v>
      </c>
      <c r="Q180" s="345">
        <f t="array" ref="Q180">+IFERROR(INDEX('FCST SDV (2)'!$D$2:$P$2001,MATCH('Data đx fcst 21.09.2020 (2)'!$B180,'FCST SDV (2)'!$C$2:$C$2001,0),MATCH('Data đx fcst 21.09.2020 (2)'!Q$1,'FCST SDV (2)'!$D$1:$P$1,0))/'Data đx fcst 21.09.2020 (2)'!$C180,0)</f>
        <v>30</v>
      </c>
      <c r="R180" s="345">
        <f t="array" ref="R180">+IFERROR(INDEX('FCST SDV (2)'!$D$2:$P$2001,MATCH('Data đx fcst 21.09.2020 (2)'!$B180,'FCST SDV (2)'!$C$2:$C$2001,0),MATCH('Data đx fcst 21.09.2020 (2)'!R$1,'FCST SDV (2)'!$D$1:$P$1,0))/'Data đx fcst 21.09.2020 (2)'!$C180,0)</f>
        <v>30</v>
      </c>
      <c r="S180" s="345">
        <f t="array" ref="S180">+IFERROR(INDEX('FCST SDV (2)'!$D$2:$P$2001,MATCH('Data đx fcst 21.09.2020 (2)'!$B180,'FCST SDV (2)'!$C$2:$C$2001,0),MATCH('Data đx fcst 21.09.2020 (2)'!S$1,'FCST SDV (2)'!$D$1:$P$1,0))/'Data đx fcst 21.09.2020 (2)'!$C180,0)</f>
        <v>30</v>
      </c>
      <c r="T180" s="335">
        <f t="shared" si="9"/>
        <v>230</v>
      </c>
    </row>
    <row r="181" spans="1:20" s="365" customFormat="1" ht="29.25" customHeight="1" thickBot="1">
      <c r="A181" s="436" t="s">
        <v>254</v>
      </c>
      <c r="B181" s="437"/>
      <c r="C181" s="437"/>
      <c r="D181" s="437"/>
      <c r="E181" s="437"/>
      <c r="F181" s="438"/>
      <c r="G181" s="384">
        <f>+SUM(G177:G180)</f>
        <v>3362000</v>
      </c>
      <c r="H181" s="384">
        <f>+SUM(H177:H180)</f>
        <v>14022</v>
      </c>
      <c r="I181" s="343">
        <f>+F177-SUM(I177:I180)</f>
        <v>43546.666666666664</v>
      </c>
      <c r="J181" s="343">
        <f>+I181-SUM(J177:J180)</f>
        <v>43193.333333333328</v>
      </c>
      <c r="K181" s="343">
        <f t="shared" ref="K181:Q181" si="13">+J181-SUM(K177:K180)</f>
        <v>42784.444444444438</v>
      </c>
      <c r="L181" s="343">
        <f t="shared" si="13"/>
        <v>42375.555555555547</v>
      </c>
      <c r="M181" s="343">
        <f t="shared" si="13"/>
        <v>41966.666666666657</v>
      </c>
      <c r="N181" s="343">
        <f t="shared" si="13"/>
        <v>41502.222222222212</v>
      </c>
      <c r="O181" s="343">
        <f t="shared" si="13"/>
        <v>41093.333333333321</v>
      </c>
      <c r="P181" s="343">
        <f t="shared" si="13"/>
        <v>38286.666666666657</v>
      </c>
      <c r="Q181" s="343">
        <f t="shared" si="13"/>
        <v>35654.111111111102</v>
      </c>
      <c r="R181" s="343">
        <f>+Q181-SUM(R177:R180)</f>
        <v>33021.555555555547</v>
      </c>
      <c r="S181" s="343">
        <f>+R181-SUM(S177:S180)</f>
        <v>30388.999999999993</v>
      </c>
      <c r="T181" s="335">
        <f t="shared" si="9"/>
        <v>433813.55555555556</v>
      </c>
    </row>
    <row r="182" spans="1:20" s="356" customFormat="1" ht="29.25" customHeight="1">
      <c r="A182" s="434" t="s">
        <v>86</v>
      </c>
      <c r="B182" s="359" t="s">
        <v>65</v>
      </c>
      <c r="C182" s="357">
        <v>1000</v>
      </c>
      <c r="D182" s="435">
        <v>300</v>
      </c>
      <c r="E182" s="435">
        <v>0</v>
      </c>
      <c r="F182" s="435">
        <f>D182</f>
        <v>300</v>
      </c>
      <c r="G182" s="340">
        <f>+IFERROR(VLOOKUP(B182,'FCST SDV (2)'!$C$2:$S$2000,17,0),0)</f>
        <v>0</v>
      </c>
      <c r="H182" s="348">
        <f t="shared" ref="H182:H212" si="14">+G182/C182</f>
        <v>0</v>
      </c>
      <c r="I182" s="345">
        <f t="array" ref="I182">+IFERROR(INDEX('FCST SDV (2)'!$D$2:$P$2001,MATCH('Data đx fcst 21.09.2020 (2)'!$B182,'FCST SDV (2)'!$C$2:$C$2001,0),MATCH('Data đx fcst 21.09.2020 (2)'!I$1,'FCST SDV (2)'!$D$1:$P$1,0))/'Data đx fcst 21.09.2020 (2)'!$C182,0)</f>
        <v>0</v>
      </c>
      <c r="J182" s="345">
        <f t="array" ref="J182">+IFERROR(INDEX('FCST SDV (2)'!$D$2:$P$2001,MATCH('Data đx fcst 21.09.2020 (2)'!$B182,'FCST SDV (2)'!$C$2:$C$2001,0),MATCH('Data đx fcst 21.09.2020 (2)'!J$1,'FCST SDV (2)'!$D$1:$P$1,0))/'Data đx fcst 21.09.2020 (2)'!$C182,0)</f>
        <v>0</v>
      </c>
      <c r="K182" s="345">
        <f t="array" ref="K182">+IFERROR(INDEX('FCST SDV (2)'!$D$2:$P$2001,MATCH('Data đx fcst 21.09.2020 (2)'!$B182,'FCST SDV (2)'!$C$2:$C$2001,0),MATCH('Data đx fcst 21.09.2020 (2)'!K$1,'FCST SDV (2)'!$D$1:$P$1,0))/'Data đx fcst 21.09.2020 (2)'!$C182,0)</f>
        <v>0</v>
      </c>
      <c r="L182" s="345">
        <f t="array" ref="L182">+IFERROR(INDEX('FCST SDV (2)'!$D$2:$P$2001,MATCH('Data đx fcst 21.09.2020 (2)'!$B182,'FCST SDV (2)'!$C$2:$C$2001,0),MATCH('Data đx fcst 21.09.2020 (2)'!L$1,'FCST SDV (2)'!$D$1:$P$1,0))/'Data đx fcst 21.09.2020 (2)'!$C182,0)</f>
        <v>0</v>
      </c>
      <c r="M182" s="345">
        <f t="array" ref="M182">+IFERROR(INDEX('FCST SDV (2)'!$D$2:$P$2001,MATCH('Data đx fcst 21.09.2020 (2)'!$B182,'FCST SDV (2)'!$C$2:$C$2001,0),MATCH('Data đx fcst 21.09.2020 (2)'!M$1,'FCST SDV (2)'!$D$1:$P$1,0))/'Data đx fcst 21.09.2020 (2)'!$C182,0)</f>
        <v>0</v>
      </c>
      <c r="N182" s="345">
        <f t="array" ref="N182">+IFERROR(INDEX('FCST SDV (2)'!$D$2:$P$2001,MATCH('Data đx fcst 21.09.2020 (2)'!$B182,'FCST SDV (2)'!$C$2:$C$2001,0),MATCH('Data đx fcst 21.09.2020 (2)'!N$1,'FCST SDV (2)'!$D$1:$P$1,0))/'Data đx fcst 21.09.2020 (2)'!$C182,0)</f>
        <v>0</v>
      </c>
      <c r="O182" s="345">
        <f t="array" ref="O182">+IFERROR(INDEX('FCST SDV (2)'!$D$2:$P$2001,MATCH('Data đx fcst 21.09.2020 (2)'!$B182,'FCST SDV (2)'!$C$2:$C$2001,0),MATCH('Data đx fcst 21.09.2020 (2)'!O$1,'FCST SDV (2)'!$D$1:$P$1,0))/'Data đx fcst 21.09.2020 (2)'!$C182,0)</f>
        <v>0</v>
      </c>
      <c r="P182" s="345">
        <f t="array" ref="P182">+IFERROR(INDEX('FCST SDV (2)'!$D$2:$P$2001,MATCH('Data đx fcst 21.09.2020 (2)'!$B182,'FCST SDV (2)'!$C$2:$C$2001,0),MATCH('Data đx fcst 21.09.2020 (2)'!P$1,'FCST SDV (2)'!$D$1:$P$1,0))/'Data đx fcst 21.09.2020 (2)'!$C182,0)</f>
        <v>0</v>
      </c>
      <c r="Q182" s="345">
        <f t="array" ref="Q182">+IFERROR(INDEX('FCST SDV (2)'!$D$2:$P$2001,MATCH('Data đx fcst 21.09.2020 (2)'!$B182,'FCST SDV (2)'!$C$2:$C$2001,0),MATCH('Data đx fcst 21.09.2020 (2)'!Q$1,'FCST SDV (2)'!$D$1:$P$1,0))/'Data đx fcst 21.09.2020 (2)'!$C182,0)</f>
        <v>0</v>
      </c>
      <c r="R182" s="345">
        <f t="array" ref="R182">+IFERROR(INDEX('FCST SDV (2)'!$D$2:$P$2001,MATCH('Data đx fcst 21.09.2020 (2)'!$B182,'FCST SDV (2)'!$C$2:$C$2001,0),MATCH('Data đx fcst 21.09.2020 (2)'!R$1,'FCST SDV (2)'!$D$1:$P$1,0))/'Data đx fcst 21.09.2020 (2)'!$C182,0)</f>
        <v>0</v>
      </c>
      <c r="S182" s="344"/>
      <c r="T182" s="335">
        <f t="shared" si="9"/>
        <v>0</v>
      </c>
    </row>
    <row r="183" spans="1:20" s="356" customFormat="1" ht="29.25" customHeight="1">
      <c r="A183" s="439"/>
      <c r="B183" s="208" t="s">
        <v>66</v>
      </c>
      <c r="C183" s="207">
        <v>1000</v>
      </c>
      <c r="D183" s="435"/>
      <c r="E183" s="435"/>
      <c r="F183" s="435"/>
      <c r="G183" s="340">
        <f>+IFERROR(VLOOKUP(B183,'FCST SDV (2)'!$C$2:$S$2000,17,0),0)</f>
        <v>700000</v>
      </c>
      <c r="H183" s="384">
        <f>+G183/C183</f>
        <v>700</v>
      </c>
      <c r="I183" s="345">
        <f>+IFERROR(INDEX('FCST SDV (2)'!$D$2:$P$2001,MATCH('Data đx fcst 21.09.2020 (2)'!$B183,'FCST SDV (2)'!$C$2:$C$2001,0),MATCH('Data đx fcst 21.09.2020 (2)'!I$1,'FCST SDV (2)'!$D$1:$P$1,0))/'Data đx fcst 21.09.2020 (2)'!$C183,0)</f>
        <v>10</v>
      </c>
      <c r="J183" s="345">
        <f t="array" ref="J183">+IFERROR(INDEX('FCST SDV (2)'!$D$2:$P$2001,MATCH('Data đx fcst 21.09.2020 (2)'!$B183,'FCST SDV (2)'!$C$2:$C$2001,0),MATCH('Data đx fcst 21.09.2020 (2)'!J$1,'FCST SDV (2)'!$D$1:$P$1,0))/'Data đx fcst 21.09.2020 (2)'!$C183,0)</f>
        <v>10</v>
      </c>
      <c r="K183" s="345">
        <f t="array" ref="K183">+IFERROR(INDEX('FCST SDV (2)'!$D$2:$P$2001,MATCH('Data đx fcst 21.09.2020 (2)'!$B183,'FCST SDV (2)'!$C$2:$C$2001,0),MATCH('Data đx fcst 21.09.2020 (2)'!K$1,'FCST SDV (2)'!$D$1:$P$1,0))/'Data đx fcst 21.09.2020 (2)'!$C183,0)</f>
        <v>10</v>
      </c>
      <c r="L183" s="345">
        <f t="array" ref="L183">+IFERROR(INDEX('FCST SDV (2)'!$D$2:$P$2001,MATCH('Data đx fcst 21.09.2020 (2)'!$B183,'FCST SDV (2)'!$C$2:$C$2001,0),MATCH('Data đx fcst 21.09.2020 (2)'!L$1,'FCST SDV (2)'!$D$1:$P$1,0))/'Data đx fcst 21.09.2020 (2)'!$C183,0)</f>
        <v>10</v>
      </c>
      <c r="M183" s="345">
        <f t="array" ref="M183">+IFERROR(INDEX('FCST SDV (2)'!$D$2:$P$2001,MATCH('Data đx fcst 21.09.2020 (2)'!$B183,'FCST SDV (2)'!$C$2:$C$2001,0),MATCH('Data đx fcst 21.09.2020 (2)'!M$1,'FCST SDV (2)'!$D$1:$P$1,0))/'Data đx fcst 21.09.2020 (2)'!$C183,0)</f>
        <v>10</v>
      </c>
      <c r="N183" s="345">
        <f t="array" ref="N183">+IFERROR(INDEX('FCST SDV (2)'!$D$2:$P$2001,MATCH('Data đx fcst 21.09.2020 (2)'!$B183,'FCST SDV (2)'!$C$2:$C$2001,0),MATCH('Data đx fcst 21.09.2020 (2)'!N$1,'FCST SDV (2)'!$D$1:$P$1,0))/'Data đx fcst 21.09.2020 (2)'!$C183,0)</f>
        <v>10</v>
      </c>
      <c r="O183" s="345">
        <f t="array" ref="O183">+IFERROR(INDEX('FCST SDV (2)'!$D$2:$P$2001,MATCH('Data đx fcst 21.09.2020 (2)'!$B183,'FCST SDV (2)'!$C$2:$C$2001,0),MATCH('Data đx fcst 21.09.2020 (2)'!O$1,'FCST SDV (2)'!$D$1:$P$1,0))/'Data đx fcst 21.09.2020 (2)'!$C183,0)</f>
        <v>10</v>
      </c>
      <c r="P183" s="345">
        <f t="array" ref="P183">+IFERROR(INDEX('FCST SDV (2)'!$D$2:$P$2001,MATCH('Data đx fcst 21.09.2020 (2)'!$B183,'FCST SDV (2)'!$C$2:$C$2001,0),MATCH('Data đx fcst 21.09.2020 (2)'!P$1,'FCST SDV (2)'!$D$1:$P$1,0))/'Data đx fcst 21.09.2020 (2)'!$C183,0)</f>
        <v>70</v>
      </c>
      <c r="Q183" s="345">
        <f t="array" ref="Q183">+IFERROR(INDEX('FCST SDV (2)'!$D$2:$P$2001,MATCH('Data đx fcst 21.09.2020 (2)'!$B183,'FCST SDV (2)'!$C$2:$C$2001,0),MATCH('Data đx fcst 21.09.2020 (2)'!Q$1,'FCST SDV (2)'!$D$1:$P$1,0))/'Data đx fcst 21.09.2020 (2)'!$C183,0)</f>
        <v>70</v>
      </c>
      <c r="R183" s="345">
        <f t="array" ref="R183">+IFERROR(INDEX('FCST SDV (2)'!$D$2:$P$2001,MATCH('Data đx fcst 21.09.2020 (2)'!$B183,'FCST SDV (2)'!$C$2:$C$2001,0),MATCH('Data đx fcst 21.09.2020 (2)'!R$1,'FCST SDV (2)'!$D$1:$P$1,0))/'Data đx fcst 21.09.2020 (2)'!$C183,0)</f>
        <v>70</v>
      </c>
      <c r="S183" s="345">
        <f t="array" ref="S183">+IFERROR(INDEX('FCST SDV (2)'!$D$2:$P$2001,MATCH('Data đx fcst 21.09.2020 (2)'!$B183,'FCST SDV (2)'!$C$2:$C$2001,0),MATCH('Data đx fcst 21.09.2020 (2)'!S$1,'FCST SDV (2)'!$D$1:$P$1,0))/'Data đx fcst 21.09.2020 (2)'!$C183,0)</f>
        <v>70</v>
      </c>
      <c r="T183" s="335">
        <f t="shared" si="9"/>
        <v>350</v>
      </c>
    </row>
    <row r="184" spans="1:20" s="356" customFormat="1" ht="29.25" customHeight="1">
      <c r="A184" s="439"/>
      <c r="B184" s="208" t="s">
        <v>67</v>
      </c>
      <c r="C184" s="207">
        <v>1000</v>
      </c>
      <c r="D184" s="435"/>
      <c r="E184" s="435"/>
      <c r="F184" s="435"/>
      <c r="G184" s="340">
        <f>+IFERROR(VLOOKUP(B184,'FCST SDV (2)'!$C$2:$S$2000,17,0),0)</f>
        <v>0</v>
      </c>
      <c r="H184" s="341">
        <f t="shared" si="14"/>
        <v>0</v>
      </c>
      <c r="I184" s="345">
        <f t="array" ref="I184">+IFERROR(INDEX('FCST SDV (2)'!$D$2:$P$2001,MATCH('Data đx fcst 21.09.2020 (2)'!$B184,'FCST SDV (2)'!$C$2:$C$2001,0),MATCH('Data đx fcst 21.09.2020 (2)'!I$1,'FCST SDV (2)'!$D$1:$P$1,0))/'Data đx fcst 21.09.2020 (2)'!$C184,0)</f>
        <v>0</v>
      </c>
      <c r="J184" s="345">
        <f t="array" ref="J184">+IFERROR(INDEX('FCST SDV (2)'!$D$2:$P$2001,MATCH('Data đx fcst 21.09.2020 (2)'!$B184,'FCST SDV (2)'!$C$2:$C$2001,0),MATCH('Data đx fcst 21.09.2020 (2)'!J$1,'FCST SDV (2)'!$D$1:$P$1,0))/'Data đx fcst 21.09.2020 (2)'!$C184,0)</f>
        <v>0</v>
      </c>
      <c r="K184" s="345">
        <f t="array" ref="K184">+IFERROR(INDEX('FCST SDV (2)'!$D$2:$P$2001,MATCH('Data đx fcst 21.09.2020 (2)'!$B184,'FCST SDV (2)'!$C$2:$C$2001,0),MATCH('Data đx fcst 21.09.2020 (2)'!K$1,'FCST SDV (2)'!$D$1:$P$1,0))/'Data đx fcst 21.09.2020 (2)'!$C184,0)</f>
        <v>0</v>
      </c>
      <c r="L184" s="345">
        <f t="array" ref="L184">+IFERROR(INDEX('FCST SDV (2)'!$D$2:$P$2001,MATCH('Data đx fcst 21.09.2020 (2)'!$B184,'FCST SDV (2)'!$C$2:$C$2001,0),MATCH('Data đx fcst 21.09.2020 (2)'!L$1,'FCST SDV (2)'!$D$1:$P$1,0))/'Data đx fcst 21.09.2020 (2)'!$C184,0)</f>
        <v>0</v>
      </c>
      <c r="M184" s="345">
        <f t="array" ref="M184">+IFERROR(INDEX('FCST SDV (2)'!$D$2:$P$2001,MATCH('Data đx fcst 21.09.2020 (2)'!$B184,'FCST SDV (2)'!$C$2:$C$2001,0),MATCH('Data đx fcst 21.09.2020 (2)'!M$1,'FCST SDV (2)'!$D$1:$P$1,0))/'Data đx fcst 21.09.2020 (2)'!$C184,0)</f>
        <v>0</v>
      </c>
      <c r="N184" s="345">
        <f t="array" ref="N184">+IFERROR(INDEX('FCST SDV (2)'!$D$2:$P$2001,MATCH('Data đx fcst 21.09.2020 (2)'!$B184,'FCST SDV (2)'!$C$2:$C$2001,0),MATCH('Data đx fcst 21.09.2020 (2)'!N$1,'FCST SDV (2)'!$D$1:$P$1,0))/'Data đx fcst 21.09.2020 (2)'!$C184,0)</f>
        <v>0</v>
      </c>
      <c r="O184" s="345">
        <f t="array" ref="O184">+IFERROR(INDEX('FCST SDV (2)'!$D$2:$P$2001,MATCH('Data đx fcst 21.09.2020 (2)'!$B184,'FCST SDV (2)'!$C$2:$C$2001,0),MATCH('Data đx fcst 21.09.2020 (2)'!O$1,'FCST SDV (2)'!$D$1:$P$1,0))/'Data đx fcst 21.09.2020 (2)'!$C184,0)</f>
        <v>0</v>
      </c>
      <c r="P184" s="345">
        <f t="array" ref="P184">+IFERROR(INDEX('FCST SDV (2)'!$D$2:$P$2001,MATCH('Data đx fcst 21.09.2020 (2)'!$B184,'FCST SDV (2)'!$C$2:$C$2001,0),MATCH('Data đx fcst 21.09.2020 (2)'!P$1,'FCST SDV (2)'!$D$1:$P$1,0))/'Data đx fcst 21.09.2020 (2)'!$C184,0)</f>
        <v>0</v>
      </c>
      <c r="Q184" s="345">
        <f t="array" ref="Q184">+IFERROR(INDEX('FCST SDV (2)'!$D$2:$P$2001,MATCH('Data đx fcst 21.09.2020 (2)'!$B184,'FCST SDV (2)'!$C$2:$C$2001,0),MATCH('Data đx fcst 21.09.2020 (2)'!Q$1,'FCST SDV (2)'!$D$1:$P$1,0))/'Data đx fcst 21.09.2020 (2)'!$C184,0)</f>
        <v>0</v>
      </c>
      <c r="R184" s="345">
        <f t="array" ref="R184">+IFERROR(INDEX('FCST SDV (2)'!$D$2:$P$2001,MATCH('Data đx fcst 21.09.2020 (2)'!$B184,'FCST SDV (2)'!$C$2:$C$2001,0),MATCH('Data đx fcst 21.09.2020 (2)'!R$1,'FCST SDV (2)'!$D$1:$P$1,0))/'Data đx fcst 21.09.2020 (2)'!$C184,0)</f>
        <v>0</v>
      </c>
      <c r="S184" s="345"/>
      <c r="T184" s="335">
        <f t="shared" si="9"/>
        <v>0</v>
      </c>
    </row>
    <row r="185" spans="1:20" s="356" customFormat="1" ht="29.25" customHeight="1">
      <c r="A185" s="439"/>
      <c r="B185" s="366" t="s">
        <v>68</v>
      </c>
      <c r="C185" s="207">
        <v>1000</v>
      </c>
      <c r="D185" s="435"/>
      <c r="E185" s="435"/>
      <c r="F185" s="435"/>
      <c r="G185" s="340">
        <f>+IFERROR(VLOOKUP(B185,'FCST SDV (2)'!$C$2:$S$2000,17,0),0)</f>
        <v>0</v>
      </c>
      <c r="H185" s="341">
        <f t="shared" si="14"/>
        <v>0</v>
      </c>
      <c r="I185" s="345">
        <f t="array" ref="I185">+IFERROR(INDEX('FCST SDV (2)'!$D$2:$P$2001,MATCH('Data đx fcst 21.09.2020 (2)'!$B185,'FCST SDV (2)'!$C$2:$C$2001,0),MATCH('Data đx fcst 21.09.2020 (2)'!I$1,'FCST SDV (2)'!$D$1:$P$1,0))/'Data đx fcst 21.09.2020 (2)'!$C185,0)</f>
        <v>0</v>
      </c>
      <c r="J185" s="345">
        <f t="array" ref="J185">+IFERROR(INDEX('FCST SDV (2)'!$D$2:$P$2001,MATCH('Data đx fcst 21.09.2020 (2)'!$B185,'FCST SDV (2)'!$C$2:$C$2001,0),MATCH('Data đx fcst 21.09.2020 (2)'!J$1,'FCST SDV (2)'!$D$1:$P$1,0))/'Data đx fcst 21.09.2020 (2)'!$C185,0)</f>
        <v>0</v>
      </c>
      <c r="K185" s="345">
        <f t="array" ref="K185">+IFERROR(INDEX('FCST SDV (2)'!$D$2:$P$2001,MATCH('Data đx fcst 21.09.2020 (2)'!$B185,'FCST SDV (2)'!$C$2:$C$2001,0),MATCH('Data đx fcst 21.09.2020 (2)'!K$1,'FCST SDV (2)'!$D$1:$P$1,0))/'Data đx fcst 21.09.2020 (2)'!$C185,0)</f>
        <v>0</v>
      </c>
      <c r="L185" s="345">
        <f t="array" ref="L185">+IFERROR(INDEX('FCST SDV (2)'!$D$2:$P$2001,MATCH('Data đx fcst 21.09.2020 (2)'!$B185,'FCST SDV (2)'!$C$2:$C$2001,0),MATCH('Data đx fcst 21.09.2020 (2)'!L$1,'FCST SDV (2)'!$D$1:$P$1,0))/'Data đx fcst 21.09.2020 (2)'!$C185,0)</f>
        <v>0</v>
      </c>
      <c r="M185" s="345">
        <f t="array" ref="M185">+IFERROR(INDEX('FCST SDV (2)'!$D$2:$P$2001,MATCH('Data đx fcst 21.09.2020 (2)'!$B185,'FCST SDV (2)'!$C$2:$C$2001,0),MATCH('Data đx fcst 21.09.2020 (2)'!M$1,'FCST SDV (2)'!$D$1:$P$1,0))/'Data đx fcst 21.09.2020 (2)'!$C185,0)</f>
        <v>0</v>
      </c>
      <c r="N185" s="345">
        <f t="array" ref="N185">+IFERROR(INDEX('FCST SDV (2)'!$D$2:$P$2001,MATCH('Data đx fcst 21.09.2020 (2)'!$B185,'FCST SDV (2)'!$C$2:$C$2001,0),MATCH('Data đx fcst 21.09.2020 (2)'!N$1,'FCST SDV (2)'!$D$1:$P$1,0))/'Data đx fcst 21.09.2020 (2)'!$C185,0)</f>
        <v>0</v>
      </c>
      <c r="O185" s="345">
        <f t="array" ref="O185">+IFERROR(INDEX('FCST SDV (2)'!$D$2:$P$2001,MATCH('Data đx fcst 21.09.2020 (2)'!$B185,'FCST SDV (2)'!$C$2:$C$2001,0),MATCH('Data đx fcst 21.09.2020 (2)'!O$1,'FCST SDV (2)'!$D$1:$P$1,0))/'Data đx fcst 21.09.2020 (2)'!$C185,0)</f>
        <v>0</v>
      </c>
      <c r="P185" s="345">
        <f t="array" ref="P185">+IFERROR(INDEX('FCST SDV (2)'!$D$2:$P$2001,MATCH('Data đx fcst 21.09.2020 (2)'!$B185,'FCST SDV (2)'!$C$2:$C$2001,0),MATCH('Data đx fcst 21.09.2020 (2)'!P$1,'FCST SDV (2)'!$D$1:$P$1,0))/'Data đx fcst 21.09.2020 (2)'!$C185,0)</f>
        <v>0</v>
      </c>
      <c r="Q185" s="345">
        <f t="array" ref="Q185">+IFERROR(INDEX('FCST SDV (2)'!$D$2:$P$2001,MATCH('Data đx fcst 21.09.2020 (2)'!$B185,'FCST SDV (2)'!$C$2:$C$2001,0),MATCH('Data đx fcst 21.09.2020 (2)'!Q$1,'FCST SDV (2)'!$D$1:$P$1,0))/'Data đx fcst 21.09.2020 (2)'!$C185,0)</f>
        <v>0</v>
      </c>
      <c r="R185" s="345">
        <f t="array" ref="R185">+IFERROR(INDEX('FCST SDV (2)'!$D$2:$P$2001,MATCH('Data đx fcst 21.09.2020 (2)'!$B185,'FCST SDV (2)'!$C$2:$C$2001,0),MATCH('Data đx fcst 21.09.2020 (2)'!R$1,'FCST SDV (2)'!$D$1:$P$1,0))/'Data đx fcst 21.09.2020 (2)'!$C185,0)</f>
        <v>0</v>
      </c>
      <c r="S185" s="345"/>
      <c r="T185" s="335">
        <f t="shared" si="9"/>
        <v>0</v>
      </c>
    </row>
    <row r="186" spans="1:20" s="356" customFormat="1" ht="29.25" customHeight="1">
      <c r="A186" s="439"/>
      <c r="B186" s="208" t="s">
        <v>69</v>
      </c>
      <c r="C186" s="207">
        <v>1000</v>
      </c>
      <c r="D186" s="435"/>
      <c r="E186" s="435"/>
      <c r="F186" s="435"/>
      <c r="G186" s="340">
        <f>+IFERROR(VLOOKUP(B186,'FCST SDV (2)'!$C$2:$S$2000,17,0),0)</f>
        <v>520000</v>
      </c>
      <c r="H186" s="384">
        <f t="shared" si="14"/>
        <v>520</v>
      </c>
      <c r="I186" s="345">
        <f t="array" ref="I186">+IFERROR(INDEX('FCST SDV (2)'!$D$2:$P$2001,MATCH('Data đx fcst 21.09.2020 (2)'!$B186,'FCST SDV (2)'!$C$2:$C$2001,0),MATCH('Data đx fcst 21.09.2020 (2)'!I$1,'FCST SDV (2)'!$D$1:$P$1,0))/'Data đx fcst 21.09.2020 (2)'!$C186,0)</f>
        <v>10</v>
      </c>
      <c r="J186" s="345">
        <f t="array" ref="J186">+IFERROR(INDEX('FCST SDV (2)'!$D$2:$P$2001,MATCH('Data đx fcst 21.09.2020 (2)'!$B186,'FCST SDV (2)'!$C$2:$C$2001,0),MATCH('Data đx fcst 21.09.2020 (2)'!J$1,'FCST SDV (2)'!$D$1:$P$1,0))/'Data đx fcst 21.09.2020 (2)'!$C186,0)</f>
        <v>10</v>
      </c>
      <c r="K186" s="345">
        <f t="array" ref="K186">+IFERROR(INDEX('FCST SDV (2)'!$D$2:$P$2001,MATCH('Data đx fcst 21.09.2020 (2)'!$B186,'FCST SDV (2)'!$C$2:$C$2001,0),MATCH('Data đx fcst 21.09.2020 (2)'!K$1,'FCST SDV (2)'!$D$1:$P$1,0))/'Data đx fcst 21.09.2020 (2)'!$C186,0)</f>
        <v>10</v>
      </c>
      <c r="L186" s="345">
        <f t="array" ref="L186">+IFERROR(INDEX('FCST SDV (2)'!$D$2:$P$2001,MATCH('Data đx fcst 21.09.2020 (2)'!$B186,'FCST SDV (2)'!$C$2:$C$2001,0),MATCH('Data đx fcst 21.09.2020 (2)'!L$1,'FCST SDV (2)'!$D$1:$P$1,0))/'Data đx fcst 21.09.2020 (2)'!$C186,0)</f>
        <v>10</v>
      </c>
      <c r="M186" s="345">
        <f t="array" ref="M186">+IFERROR(INDEX('FCST SDV (2)'!$D$2:$P$2001,MATCH('Data đx fcst 21.09.2020 (2)'!$B186,'FCST SDV (2)'!$C$2:$C$2001,0),MATCH('Data đx fcst 21.09.2020 (2)'!M$1,'FCST SDV (2)'!$D$1:$P$1,0))/'Data đx fcst 21.09.2020 (2)'!$C186,0)</f>
        <v>10</v>
      </c>
      <c r="N186" s="345">
        <f t="array" ref="N186">+IFERROR(INDEX('FCST SDV (2)'!$D$2:$P$2001,MATCH('Data đx fcst 21.09.2020 (2)'!$B186,'FCST SDV (2)'!$C$2:$C$2001,0),MATCH('Data đx fcst 21.09.2020 (2)'!N$1,'FCST SDV (2)'!$D$1:$P$1,0))/'Data đx fcst 21.09.2020 (2)'!$C186,0)</f>
        <v>10</v>
      </c>
      <c r="O186" s="345">
        <f t="array" ref="O186">+IFERROR(INDEX('FCST SDV (2)'!$D$2:$P$2001,MATCH('Data đx fcst 21.09.2020 (2)'!$B186,'FCST SDV (2)'!$C$2:$C$2001,0),MATCH('Data đx fcst 21.09.2020 (2)'!O$1,'FCST SDV (2)'!$D$1:$P$1,0))/'Data đx fcst 21.09.2020 (2)'!$C186,0)</f>
        <v>10</v>
      </c>
      <c r="P186" s="345">
        <f t="array" ref="P186">+IFERROR(INDEX('FCST SDV (2)'!$D$2:$P$2001,MATCH('Data đx fcst 21.09.2020 (2)'!$B186,'FCST SDV (2)'!$C$2:$C$2001,0),MATCH('Data đx fcst 21.09.2020 (2)'!P$1,'FCST SDV (2)'!$D$1:$P$1,0))/'Data đx fcst 21.09.2020 (2)'!$C186,0)</f>
        <v>70</v>
      </c>
      <c r="Q186" s="345">
        <f t="array" ref="Q186">+IFERROR(INDEX('FCST SDV (2)'!$D$2:$P$2001,MATCH('Data đx fcst 21.09.2020 (2)'!$B186,'FCST SDV (2)'!$C$2:$C$2001,0),MATCH('Data đx fcst 21.09.2020 (2)'!Q$1,'FCST SDV (2)'!$D$1:$P$1,0))/'Data đx fcst 21.09.2020 (2)'!$C186,0)</f>
        <v>40</v>
      </c>
      <c r="R186" s="345">
        <f t="array" ref="R186">+IFERROR(INDEX('FCST SDV (2)'!$D$2:$P$2001,MATCH('Data đx fcst 21.09.2020 (2)'!$B186,'FCST SDV (2)'!$C$2:$C$2001,0),MATCH('Data đx fcst 21.09.2020 (2)'!R$1,'FCST SDV (2)'!$D$1:$P$1,0))/'Data đx fcst 21.09.2020 (2)'!$C186,0)</f>
        <v>40</v>
      </c>
      <c r="S186" s="345">
        <f t="array" ref="S186">+IFERROR(INDEX('FCST SDV (2)'!$D$2:$P$2001,MATCH('Data đx fcst 21.09.2020 (2)'!$B186,'FCST SDV (2)'!$C$2:$C$2001,0),MATCH('Data đx fcst 21.09.2020 (2)'!S$1,'FCST SDV (2)'!$D$1:$P$1,0))/'Data đx fcst 21.09.2020 (2)'!$C186,0)</f>
        <v>40</v>
      </c>
      <c r="T186" s="335">
        <f t="shared" si="9"/>
        <v>260</v>
      </c>
    </row>
    <row r="187" spans="1:20" s="356" customFormat="1" ht="29.25" customHeight="1">
      <c r="A187" s="439"/>
      <c r="B187" s="208" t="s">
        <v>70</v>
      </c>
      <c r="C187" s="207">
        <v>11000</v>
      </c>
      <c r="D187" s="435"/>
      <c r="E187" s="435"/>
      <c r="F187" s="435"/>
      <c r="G187" s="340">
        <f>+IFERROR(VLOOKUP(B187,'FCST SDV (2)'!$C$2:$S$2000,17,0),0)</f>
        <v>11500</v>
      </c>
      <c r="H187" s="384">
        <f>+G187/C187</f>
        <v>1.0454545454545454</v>
      </c>
      <c r="I187" s="345">
        <f t="array" ref="I187">+IFERROR(INDEX('FCST SDV (2)'!$D$2:$P$2001,MATCH('Data đx fcst 21.09.2020 (2)'!$B187,'FCST SDV (2)'!$C$2:$C$2001,0),MATCH('Data đx fcst 21.09.2020 (2)'!I$1,'FCST SDV (2)'!$D$1:$P$1,0))/'Data đx fcst 21.09.2020 (2)'!$C187,0)</f>
        <v>0</v>
      </c>
      <c r="J187" s="345">
        <f t="array" ref="J187">+IFERROR(INDEX('FCST SDV (2)'!$D$2:$P$2001,MATCH('Data đx fcst 21.09.2020 (2)'!$B187,'FCST SDV (2)'!$C$2:$C$2001,0),MATCH('Data đx fcst 21.09.2020 (2)'!J$1,'FCST SDV (2)'!$D$1:$P$1,0))/'Data đx fcst 21.09.2020 (2)'!$C187,0)</f>
        <v>0</v>
      </c>
      <c r="K187" s="345">
        <f t="array" ref="K187">+IFERROR(INDEX('FCST SDV (2)'!$D$2:$P$2001,MATCH('Data đx fcst 21.09.2020 (2)'!$B187,'FCST SDV (2)'!$C$2:$C$2001,0),MATCH('Data đx fcst 21.09.2020 (2)'!K$1,'FCST SDV (2)'!$D$1:$P$1,0))/'Data đx fcst 21.09.2020 (2)'!$C187,0)</f>
        <v>0</v>
      </c>
      <c r="L187" s="345">
        <f t="array" ref="L187">+IFERROR(INDEX('FCST SDV (2)'!$D$2:$P$2001,MATCH('Data đx fcst 21.09.2020 (2)'!$B187,'FCST SDV (2)'!$C$2:$C$2001,0),MATCH('Data đx fcst 21.09.2020 (2)'!L$1,'FCST SDV (2)'!$D$1:$P$1,0))/'Data đx fcst 21.09.2020 (2)'!$C187,0)</f>
        <v>0</v>
      </c>
      <c r="M187" s="345">
        <f t="array" ref="M187">+IFERROR(INDEX('FCST SDV (2)'!$D$2:$P$2001,MATCH('Data đx fcst 21.09.2020 (2)'!$B187,'FCST SDV (2)'!$C$2:$C$2001,0),MATCH('Data đx fcst 21.09.2020 (2)'!M$1,'FCST SDV (2)'!$D$1:$P$1,0))/'Data đx fcst 21.09.2020 (2)'!$C187,0)</f>
        <v>0</v>
      </c>
      <c r="N187" s="345">
        <f t="array" ref="N187">+IFERROR(INDEX('FCST SDV (2)'!$D$2:$P$2001,MATCH('Data đx fcst 21.09.2020 (2)'!$B187,'FCST SDV (2)'!$C$2:$C$2001,0),MATCH('Data đx fcst 21.09.2020 (2)'!N$1,'FCST SDV (2)'!$D$1:$P$1,0))/'Data đx fcst 21.09.2020 (2)'!$C187,0)</f>
        <v>0</v>
      </c>
      <c r="O187" s="345">
        <f t="array" ref="O187">+IFERROR(INDEX('FCST SDV (2)'!$D$2:$P$2001,MATCH('Data đx fcst 21.09.2020 (2)'!$B187,'FCST SDV (2)'!$C$2:$C$2001,0),MATCH('Data đx fcst 21.09.2020 (2)'!O$1,'FCST SDV (2)'!$D$1:$P$1,0))/'Data đx fcst 21.09.2020 (2)'!$C187,0)</f>
        <v>0</v>
      </c>
      <c r="P187" s="345">
        <f t="array" ref="P187">+IFERROR(INDEX('FCST SDV (2)'!$D$2:$P$2001,MATCH('Data đx fcst 21.09.2020 (2)'!$B187,'FCST SDV (2)'!$C$2:$C$2001,0),MATCH('Data đx fcst 21.09.2020 (2)'!P$1,'FCST SDV (2)'!$D$1:$P$1,0))/'Data đx fcst 21.09.2020 (2)'!$C187,0)</f>
        <v>0</v>
      </c>
      <c r="Q187" s="345">
        <f t="array" ref="Q187">+IFERROR(INDEX('FCST SDV (2)'!$D$2:$P$2001,MATCH('Data đx fcst 21.09.2020 (2)'!$B187,'FCST SDV (2)'!$C$2:$C$2001,0),MATCH('Data đx fcst 21.09.2020 (2)'!Q$1,'FCST SDV (2)'!$D$1:$P$1,0))/'Data đx fcst 21.09.2020 (2)'!$C187,0)</f>
        <v>1.0454545454545454</v>
      </c>
      <c r="R187" s="345">
        <f t="array" ref="R187">+IFERROR(INDEX('FCST SDV (2)'!$D$2:$P$2001,MATCH('Data đx fcst 21.09.2020 (2)'!$B187,'FCST SDV (2)'!$C$2:$C$2001,0),MATCH('Data đx fcst 21.09.2020 (2)'!R$1,'FCST SDV (2)'!$D$1:$P$1,0))/'Data đx fcst 21.09.2020 (2)'!$C187,0)</f>
        <v>0</v>
      </c>
      <c r="S187" s="345">
        <f t="array" ref="S187">+IFERROR(INDEX('FCST SDV (2)'!$D$2:$P$2001,MATCH('Data đx fcst 21.09.2020 (2)'!$B187,'FCST SDV (2)'!$C$2:$C$2001,0),MATCH('Data đx fcst 21.09.2020 (2)'!S$1,'FCST SDV (2)'!$D$1:$P$1,0))/'Data đx fcst 21.09.2020 (2)'!$C187,0)</f>
        <v>0</v>
      </c>
      <c r="T187" s="335">
        <f t="shared" si="9"/>
        <v>1.0454545454545454</v>
      </c>
    </row>
    <row r="188" spans="1:20" s="356" customFormat="1" ht="29.25" customHeight="1">
      <c r="A188" s="439"/>
      <c r="B188" s="208" t="s">
        <v>71</v>
      </c>
      <c r="C188" s="207">
        <v>19000</v>
      </c>
      <c r="D188" s="435"/>
      <c r="E188" s="435"/>
      <c r="F188" s="435"/>
      <c r="G188" s="340">
        <f>+IFERROR(VLOOKUP(B188,'FCST SDV (2)'!$C$2:$S$2000,17,0),0)</f>
        <v>19000</v>
      </c>
      <c r="H188" s="384">
        <f t="shared" si="14"/>
        <v>1</v>
      </c>
      <c r="I188" s="345">
        <f t="array" ref="I188">+IFERROR(INDEX('FCST SDV (2)'!$D$2:$P$2001,MATCH('Data đx fcst 21.09.2020 (2)'!$B188,'FCST SDV (2)'!$C$2:$C$2001,0),MATCH('Data đx fcst 21.09.2020 (2)'!I$1,'FCST SDV (2)'!$D$1:$P$1,0))/'Data đx fcst 21.09.2020 (2)'!$C188,0)</f>
        <v>0</v>
      </c>
      <c r="J188" s="345">
        <f t="array" ref="J188">+IFERROR(INDEX('FCST SDV (2)'!$D$2:$P$2001,MATCH('Data đx fcst 21.09.2020 (2)'!$B188,'FCST SDV (2)'!$C$2:$C$2001,0),MATCH('Data đx fcst 21.09.2020 (2)'!J$1,'FCST SDV (2)'!$D$1:$P$1,0))/'Data đx fcst 21.09.2020 (2)'!$C188,0)</f>
        <v>0</v>
      </c>
      <c r="K188" s="345">
        <f t="array" ref="K188">+IFERROR(INDEX('FCST SDV (2)'!$D$2:$P$2001,MATCH('Data đx fcst 21.09.2020 (2)'!$B188,'FCST SDV (2)'!$C$2:$C$2001,0),MATCH('Data đx fcst 21.09.2020 (2)'!K$1,'FCST SDV (2)'!$D$1:$P$1,0))/'Data đx fcst 21.09.2020 (2)'!$C188,0)</f>
        <v>0</v>
      </c>
      <c r="L188" s="345">
        <f t="array" ref="L188">+IFERROR(INDEX('FCST SDV (2)'!$D$2:$P$2001,MATCH('Data đx fcst 21.09.2020 (2)'!$B188,'FCST SDV (2)'!$C$2:$C$2001,0),MATCH('Data đx fcst 21.09.2020 (2)'!L$1,'FCST SDV (2)'!$D$1:$P$1,0))/'Data đx fcst 21.09.2020 (2)'!$C188,0)</f>
        <v>0</v>
      </c>
      <c r="M188" s="345">
        <f t="array" ref="M188">+IFERROR(INDEX('FCST SDV (2)'!$D$2:$P$2001,MATCH('Data đx fcst 21.09.2020 (2)'!$B188,'FCST SDV (2)'!$C$2:$C$2001,0),MATCH('Data đx fcst 21.09.2020 (2)'!M$1,'FCST SDV (2)'!$D$1:$P$1,0))/'Data đx fcst 21.09.2020 (2)'!$C188,0)</f>
        <v>0</v>
      </c>
      <c r="N188" s="345">
        <f t="array" ref="N188">+IFERROR(INDEX('FCST SDV (2)'!$D$2:$P$2001,MATCH('Data đx fcst 21.09.2020 (2)'!$B188,'FCST SDV (2)'!$C$2:$C$2001,0),MATCH('Data đx fcst 21.09.2020 (2)'!N$1,'FCST SDV (2)'!$D$1:$P$1,0))/'Data đx fcst 21.09.2020 (2)'!$C188,0)</f>
        <v>0</v>
      </c>
      <c r="O188" s="345">
        <f t="array" ref="O188">+IFERROR(INDEX('FCST SDV (2)'!$D$2:$P$2001,MATCH('Data đx fcst 21.09.2020 (2)'!$B188,'FCST SDV (2)'!$C$2:$C$2001,0),MATCH('Data đx fcst 21.09.2020 (2)'!O$1,'FCST SDV (2)'!$D$1:$P$1,0))/'Data đx fcst 21.09.2020 (2)'!$C188,0)</f>
        <v>0</v>
      </c>
      <c r="P188" s="345">
        <f t="array" ref="P188">+IFERROR(INDEX('FCST SDV (2)'!$D$2:$P$2001,MATCH('Data đx fcst 21.09.2020 (2)'!$B188,'FCST SDV (2)'!$C$2:$C$2001,0),MATCH('Data đx fcst 21.09.2020 (2)'!P$1,'FCST SDV (2)'!$D$1:$P$1,0))/'Data đx fcst 21.09.2020 (2)'!$C188,0)</f>
        <v>0</v>
      </c>
      <c r="Q188" s="345">
        <f t="array" ref="Q188">+IFERROR(INDEX('FCST SDV (2)'!$D$2:$P$2001,MATCH('Data đx fcst 21.09.2020 (2)'!$B188,'FCST SDV (2)'!$C$2:$C$2001,0),MATCH('Data đx fcst 21.09.2020 (2)'!Q$1,'FCST SDV (2)'!$D$1:$P$1,0))/'Data đx fcst 21.09.2020 (2)'!$C188,0)</f>
        <v>1</v>
      </c>
      <c r="R188" s="345">
        <f t="array" ref="R188">+IFERROR(INDEX('FCST SDV (2)'!$D$2:$P$2001,MATCH('Data đx fcst 21.09.2020 (2)'!$B188,'FCST SDV (2)'!$C$2:$C$2001,0),MATCH('Data đx fcst 21.09.2020 (2)'!R$1,'FCST SDV (2)'!$D$1:$P$1,0))/'Data đx fcst 21.09.2020 (2)'!$C188,0)</f>
        <v>0</v>
      </c>
      <c r="S188" s="345"/>
      <c r="T188" s="335">
        <f t="shared" si="9"/>
        <v>1</v>
      </c>
    </row>
    <row r="189" spans="1:20" s="356" customFormat="1" ht="29.25" customHeight="1">
      <c r="A189" s="439"/>
      <c r="B189" s="208" t="s">
        <v>71</v>
      </c>
      <c r="C189" s="207">
        <v>19000</v>
      </c>
      <c r="D189" s="435"/>
      <c r="E189" s="435"/>
      <c r="F189" s="435"/>
      <c r="G189" s="340">
        <f>+IFERROR(VLOOKUP(B189,'FCST SDV (2)'!$C$2:$S$2000,17,0),0)</f>
        <v>19000</v>
      </c>
      <c r="H189" s="384">
        <f t="shared" si="14"/>
        <v>1</v>
      </c>
      <c r="I189" s="345">
        <f t="array" ref="I189">+IFERROR(INDEX('FCST SDV (2)'!$D$2:$P$2001,MATCH('Data đx fcst 21.09.2020 (2)'!$B189,'FCST SDV (2)'!$C$2:$C$2001,0),MATCH('Data đx fcst 21.09.2020 (2)'!I$1,'FCST SDV (2)'!$D$1:$P$1,0))/'Data đx fcst 21.09.2020 (2)'!$C189,0)</f>
        <v>0</v>
      </c>
      <c r="J189" s="345">
        <f t="array" ref="J189">+IFERROR(INDEX('FCST SDV (2)'!$D$2:$P$2001,MATCH('Data đx fcst 21.09.2020 (2)'!$B189,'FCST SDV (2)'!$C$2:$C$2001,0),MATCH('Data đx fcst 21.09.2020 (2)'!J$1,'FCST SDV (2)'!$D$1:$P$1,0))/'Data đx fcst 21.09.2020 (2)'!$C189,0)</f>
        <v>0</v>
      </c>
      <c r="K189" s="345">
        <f t="array" ref="K189">+IFERROR(INDEX('FCST SDV (2)'!$D$2:$P$2001,MATCH('Data đx fcst 21.09.2020 (2)'!$B189,'FCST SDV (2)'!$C$2:$C$2001,0),MATCH('Data đx fcst 21.09.2020 (2)'!K$1,'FCST SDV (2)'!$D$1:$P$1,0))/'Data đx fcst 21.09.2020 (2)'!$C189,0)</f>
        <v>0</v>
      </c>
      <c r="L189" s="345">
        <f t="array" ref="L189">+IFERROR(INDEX('FCST SDV (2)'!$D$2:$P$2001,MATCH('Data đx fcst 21.09.2020 (2)'!$B189,'FCST SDV (2)'!$C$2:$C$2001,0),MATCH('Data đx fcst 21.09.2020 (2)'!L$1,'FCST SDV (2)'!$D$1:$P$1,0))/'Data đx fcst 21.09.2020 (2)'!$C189,0)</f>
        <v>0</v>
      </c>
      <c r="M189" s="345">
        <f t="array" ref="M189">+IFERROR(INDEX('FCST SDV (2)'!$D$2:$P$2001,MATCH('Data đx fcst 21.09.2020 (2)'!$B189,'FCST SDV (2)'!$C$2:$C$2001,0),MATCH('Data đx fcst 21.09.2020 (2)'!M$1,'FCST SDV (2)'!$D$1:$P$1,0))/'Data đx fcst 21.09.2020 (2)'!$C189,0)</f>
        <v>0</v>
      </c>
      <c r="N189" s="345">
        <f t="array" ref="N189">+IFERROR(INDEX('FCST SDV (2)'!$D$2:$P$2001,MATCH('Data đx fcst 21.09.2020 (2)'!$B189,'FCST SDV (2)'!$C$2:$C$2001,0),MATCH('Data đx fcst 21.09.2020 (2)'!N$1,'FCST SDV (2)'!$D$1:$P$1,0))/'Data đx fcst 21.09.2020 (2)'!$C189,0)</f>
        <v>0</v>
      </c>
      <c r="O189" s="345">
        <f t="array" ref="O189">+IFERROR(INDEX('FCST SDV (2)'!$D$2:$P$2001,MATCH('Data đx fcst 21.09.2020 (2)'!$B189,'FCST SDV (2)'!$C$2:$C$2001,0),MATCH('Data đx fcst 21.09.2020 (2)'!O$1,'FCST SDV (2)'!$D$1:$P$1,0))/'Data đx fcst 21.09.2020 (2)'!$C189,0)</f>
        <v>0</v>
      </c>
      <c r="P189" s="345">
        <f t="array" ref="P189">+IFERROR(INDEX('FCST SDV (2)'!$D$2:$P$2001,MATCH('Data đx fcst 21.09.2020 (2)'!$B189,'FCST SDV (2)'!$C$2:$C$2001,0),MATCH('Data đx fcst 21.09.2020 (2)'!P$1,'FCST SDV (2)'!$D$1:$P$1,0))/'Data đx fcst 21.09.2020 (2)'!$C189,0)</f>
        <v>0</v>
      </c>
      <c r="Q189" s="345">
        <f t="array" ref="Q189">+IFERROR(INDEX('FCST SDV (2)'!$D$2:$P$2001,MATCH('Data đx fcst 21.09.2020 (2)'!$B189,'FCST SDV (2)'!$C$2:$C$2001,0),MATCH('Data đx fcst 21.09.2020 (2)'!Q$1,'FCST SDV (2)'!$D$1:$P$1,0))/'Data đx fcst 21.09.2020 (2)'!$C189,0)</f>
        <v>1</v>
      </c>
      <c r="R189" s="345">
        <f t="array" ref="R189">+IFERROR(INDEX('FCST SDV (2)'!$D$2:$P$2001,MATCH('Data đx fcst 21.09.2020 (2)'!$B189,'FCST SDV (2)'!$C$2:$C$2001,0),MATCH('Data đx fcst 21.09.2020 (2)'!R$1,'FCST SDV (2)'!$D$1:$P$1,0))/'Data đx fcst 21.09.2020 (2)'!$C189,0)</f>
        <v>0</v>
      </c>
      <c r="S189" s="345"/>
      <c r="T189" s="335">
        <f t="shared" si="9"/>
        <v>1</v>
      </c>
    </row>
    <row r="190" spans="1:20" s="356" customFormat="1" ht="29.25" customHeight="1">
      <c r="A190" s="439"/>
      <c r="B190" s="208" t="s">
        <v>72</v>
      </c>
      <c r="C190" s="207">
        <v>1000</v>
      </c>
      <c r="D190" s="435"/>
      <c r="E190" s="435"/>
      <c r="F190" s="435"/>
      <c r="G190" s="340">
        <f>+IFERROR(VLOOKUP(B190,'FCST SDV (2)'!$C$2:$S$2000,17,0),0)</f>
        <v>628000</v>
      </c>
      <c r="H190" s="384">
        <f>+G190/C190</f>
        <v>628</v>
      </c>
      <c r="I190" s="345">
        <f t="array" ref="I190">+IFERROR(INDEX('FCST SDV (2)'!$D$2:$P$2001,MATCH('Data đx fcst 21.09.2020 (2)'!$B190,'FCST SDV (2)'!$C$2:$C$2001,0),MATCH('Data đx fcst 21.09.2020 (2)'!I$1,'FCST SDV (2)'!$D$1:$P$1,0))/'Data đx fcst 21.09.2020 (2)'!$C190,0)</f>
        <v>21</v>
      </c>
      <c r="J190" s="345">
        <f t="array" ref="J190">+IFERROR(INDEX('FCST SDV (2)'!$D$2:$P$2001,MATCH('Data đx fcst 21.09.2020 (2)'!$B190,'FCST SDV (2)'!$C$2:$C$2001,0),MATCH('Data đx fcst 21.09.2020 (2)'!J$1,'FCST SDV (2)'!$D$1:$P$1,0))/'Data đx fcst 21.09.2020 (2)'!$C190,0)</f>
        <v>21</v>
      </c>
      <c r="K190" s="345">
        <f t="array" ref="K190">+IFERROR(INDEX('FCST SDV (2)'!$D$2:$P$2001,MATCH('Data đx fcst 21.09.2020 (2)'!$B190,'FCST SDV (2)'!$C$2:$C$2001,0),MATCH('Data đx fcst 21.09.2020 (2)'!K$1,'FCST SDV (2)'!$D$1:$P$1,0))/'Data đx fcst 21.09.2020 (2)'!$C190,0)</f>
        <v>21</v>
      </c>
      <c r="L190" s="345">
        <f t="array" ref="L190">+IFERROR(INDEX('FCST SDV (2)'!$D$2:$P$2001,MATCH('Data đx fcst 21.09.2020 (2)'!$B190,'FCST SDV (2)'!$C$2:$C$2001,0),MATCH('Data đx fcst 21.09.2020 (2)'!L$1,'FCST SDV (2)'!$D$1:$P$1,0))/'Data đx fcst 21.09.2020 (2)'!$C190,0)</f>
        <v>21</v>
      </c>
      <c r="M190" s="345">
        <f t="array" ref="M190">+IFERROR(INDEX('FCST SDV (2)'!$D$2:$P$2001,MATCH('Data đx fcst 21.09.2020 (2)'!$B190,'FCST SDV (2)'!$C$2:$C$2001,0),MATCH('Data đx fcst 21.09.2020 (2)'!M$1,'FCST SDV (2)'!$D$1:$P$1,0))/'Data đx fcst 21.09.2020 (2)'!$C190,0)</f>
        <v>19</v>
      </c>
      <c r="N190" s="345">
        <f t="array" ref="N190">+IFERROR(INDEX('FCST SDV (2)'!$D$2:$P$2001,MATCH('Data đx fcst 21.09.2020 (2)'!$B190,'FCST SDV (2)'!$C$2:$C$2001,0),MATCH('Data đx fcst 21.09.2020 (2)'!N$1,'FCST SDV (2)'!$D$1:$P$1,0))/'Data đx fcst 21.09.2020 (2)'!$C190,0)</f>
        <v>9</v>
      </c>
      <c r="O190" s="345">
        <f t="array" ref="O190">+IFERROR(INDEX('FCST SDV (2)'!$D$2:$P$2001,MATCH('Data đx fcst 21.09.2020 (2)'!$B190,'FCST SDV (2)'!$C$2:$C$2001,0),MATCH('Data đx fcst 21.09.2020 (2)'!O$1,'FCST SDV (2)'!$D$1:$P$1,0))/'Data đx fcst 21.09.2020 (2)'!$C190,0)</f>
        <v>0</v>
      </c>
      <c r="P190" s="345">
        <f t="array" ref="P190">+IFERROR(INDEX('FCST SDV (2)'!$D$2:$P$2001,MATCH('Data đx fcst 21.09.2020 (2)'!$B190,'FCST SDV (2)'!$C$2:$C$2001,0),MATCH('Data đx fcst 21.09.2020 (2)'!P$1,'FCST SDV (2)'!$D$1:$P$1,0))/'Data đx fcst 21.09.2020 (2)'!$C190,0)</f>
        <v>112</v>
      </c>
      <c r="Q190" s="345">
        <f t="array" ref="Q190">+IFERROR(INDEX('FCST SDV (2)'!$D$2:$P$2001,MATCH('Data đx fcst 21.09.2020 (2)'!$B190,'FCST SDV (2)'!$C$2:$C$2001,0),MATCH('Data đx fcst 21.09.2020 (2)'!Q$1,'FCST SDV (2)'!$D$1:$P$1,0))/'Data đx fcst 21.09.2020 (2)'!$C190,0)</f>
        <v>0</v>
      </c>
      <c r="R190" s="345">
        <f t="array" ref="R190">+IFERROR(INDEX('FCST SDV (2)'!$D$2:$P$2001,MATCH('Data đx fcst 21.09.2020 (2)'!$B190,'FCST SDV (2)'!$C$2:$C$2001,0),MATCH('Data đx fcst 21.09.2020 (2)'!R$1,'FCST SDV (2)'!$D$1:$P$1,0))/'Data đx fcst 21.09.2020 (2)'!$C190,0)</f>
        <v>45</v>
      </c>
      <c r="S190" s="345">
        <f t="array" ref="S190">+IFERROR(INDEX('FCST SDV (2)'!$D$2:$P$2001,MATCH('Data đx fcst 21.09.2020 (2)'!$B190,'FCST SDV (2)'!$C$2:$C$2001,0),MATCH('Data đx fcst 21.09.2020 (2)'!S$1,'FCST SDV (2)'!$D$1:$P$1,0))/'Data đx fcst 21.09.2020 (2)'!$C190,0)</f>
        <v>45</v>
      </c>
      <c r="T190" s="335">
        <f t="shared" si="9"/>
        <v>314</v>
      </c>
    </row>
    <row r="191" spans="1:20" s="356" customFormat="1" ht="29.25" customHeight="1">
      <c r="A191" s="439"/>
      <c r="B191" s="208" t="s">
        <v>73</v>
      </c>
      <c r="C191" s="207">
        <v>2000</v>
      </c>
      <c r="D191" s="435"/>
      <c r="E191" s="435"/>
      <c r="F191" s="435"/>
      <c r="G191" s="340">
        <f>+IFERROR(VLOOKUP(B191,'FCST SDV (2)'!$C$2:$S$2000,17,0),0)</f>
        <v>0</v>
      </c>
      <c r="H191" s="341">
        <f t="shared" si="14"/>
        <v>0</v>
      </c>
      <c r="I191" s="345">
        <f t="array" ref="I191">+IFERROR(INDEX('FCST SDV (2)'!$D$2:$P$2001,MATCH('Data đx fcst 21.09.2020 (2)'!$B191,'FCST SDV (2)'!$C$2:$C$2001,0),MATCH('Data đx fcst 21.09.2020 (2)'!I$1,'FCST SDV (2)'!$D$1:$P$1,0))/'Data đx fcst 21.09.2020 (2)'!$C191,0)</f>
        <v>0</v>
      </c>
      <c r="J191" s="345">
        <f t="array" ref="J191">+IFERROR(INDEX('FCST SDV (2)'!$D$2:$P$2001,MATCH('Data đx fcst 21.09.2020 (2)'!$B191,'FCST SDV (2)'!$C$2:$C$2001,0),MATCH('Data đx fcst 21.09.2020 (2)'!J$1,'FCST SDV (2)'!$D$1:$P$1,0))/'Data đx fcst 21.09.2020 (2)'!$C191,0)</f>
        <v>0</v>
      </c>
      <c r="K191" s="345">
        <f t="array" ref="K191">+IFERROR(INDEX('FCST SDV (2)'!$D$2:$P$2001,MATCH('Data đx fcst 21.09.2020 (2)'!$B191,'FCST SDV (2)'!$C$2:$C$2001,0),MATCH('Data đx fcst 21.09.2020 (2)'!K$1,'FCST SDV (2)'!$D$1:$P$1,0))/'Data đx fcst 21.09.2020 (2)'!$C191,0)</f>
        <v>0</v>
      </c>
      <c r="L191" s="345">
        <f t="array" ref="L191">+IFERROR(INDEX('FCST SDV (2)'!$D$2:$P$2001,MATCH('Data đx fcst 21.09.2020 (2)'!$B191,'FCST SDV (2)'!$C$2:$C$2001,0),MATCH('Data đx fcst 21.09.2020 (2)'!L$1,'FCST SDV (2)'!$D$1:$P$1,0))/'Data đx fcst 21.09.2020 (2)'!$C191,0)</f>
        <v>0</v>
      </c>
      <c r="M191" s="345">
        <f t="array" ref="M191">+IFERROR(INDEX('FCST SDV (2)'!$D$2:$P$2001,MATCH('Data đx fcst 21.09.2020 (2)'!$B191,'FCST SDV (2)'!$C$2:$C$2001,0),MATCH('Data đx fcst 21.09.2020 (2)'!M$1,'FCST SDV (2)'!$D$1:$P$1,0))/'Data đx fcst 21.09.2020 (2)'!$C191,0)</f>
        <v>0</v>
      </c>
      <c r="N191" s="345">
        <f t="array" ref="N191">+IFERROR(INDEX('FCST SDV (2)'!$D$2:$P$2001,MATCH('Data đx fcst 21.09.2020 (2)'!$B191,'FCST SDV (2)'!$C$2:$C$2001,0),MATCH('Data đx fcst 21.09.2020 (2)'!N$1,'FCST SDV (2)'!$D$1:$P$1,0))/'Data đx fcst 21.09.2020 (2)'!$C191,0)</f>
        <v>0</v>
      </c>
      <c r="O191" s="345">
        <f t="array" ref="O191">+IFERROR(INDEX('FCST SDV (2)'!$D$2:$P$2001,MATCH('Data đx fcst 21.09.2020 (2)'!$B191,'FCST SDV (2)'!$C$2:$C$2001,0),MATCH('Data đx fcst 21.09.2020 (2)'!O$1,'FCST SDV (2)'!$D$1:$P$1,0))/'Data đx fcst 21.09.2020 (2)'!$C191,0)</f>
        <v>0</v>
      </c>
      <c r="P191" s="345">
        <f t="array" ref="P191">+IFERROR(INDEX('FCST SDV (2)'!$D$2:$P$2001,MATCH('Data đx fcst 21.09.2020 (2)'!$B191,'FCST SDV (2)'!$C$2:$C$2001,0),MATCH('Data đx fcst 21.09.2020 (2)'!P$1,'FCST SDV (2)'!$D$1:$P$1,0))/'Data đx fcst 21.09.2020 (2)'!$C191,0)</f>
        <v>0</v>
      </c>
      <c r="Q191" s="345">
        <f t="array" ref="Q191">+IFERROR(INDEX('FCST SDV (2)'!$D$2:$P$2001,MATCH('Data đx fcst 21.09.2020 (2)'!$B191,'FCST SDV (2)'!$C$2:$C$2001,0),MATCH('Data đx fcst 21.09.2020 (2)'!Q$1,'FCST SDV (2)'!$D$1:$P$1,0))/'Data đx fcst 21.09.2020 (2)'!$C191,0)</f>
        <v>0</v>
      </c>
      <c r="R191" s="345">
        <f t="array" ref="R191">+IFERROR(INDEX('FCST SDV (2)'!$D$2:$P$2001,MATCH('Data đx fcst 21.09.2020 (2)'!$B191,'FCST SDV (2)'!$C$2:$C$2001,0),MATCH('Data đx fcst 21.09.2020 (2)'!R$1,'FCST SDV (2)'!$D$1:$P$1,0))/'Data đx fcst 21.09.2020 (2)'!$C191,0)</f>
        <v>0</v>
      </c>
      <c r="S191" s="345"/>
      <c r="T191" s="335">
        <f t="shared" si="9"/>
        <v>0</v>
      </c>
    </row>
    <row r="192" spans="1:20" s="356" customFormat="1" ht="29.25" customHeight="1">
      <c r="A192" s="439"/>
      <c r="B192" s="208" t="s">
        <v>74</v>
      </c>
      <c r="C192" s="207">
        <v>1000</v>
      </c>
      <c r="D192" s="435"/>
      <c r="E192" s="435"/>
      <c r="F192" s="435"/>
      <c r="G192" s="340">
        <f>+IFERROR(VLOOKUP(B192,'FCST SDV (2)'!$C$2:$S$2000,17,0),0)</f>
        <v>0</v>
      </c>
      <c r="H192" s="341">
        <f t="shared" si="14"/>
        <v>0</v>
      </c>
      <c r="I192" s="345">
        <f t="array" ref="I192">+IFERROR(INDEX('FCST SDV (2)'!$D$2:$P$2001,MATCH('Data đx fcst 21.09.2020 (2)'!$B192,'FCST SDV (2)'!$C$2:$C$2001,0),MATCH('Data đx fcst 21.09.2020 (2)'!I$1,'FCST SDV (2)'!$D$1:$P$1,0))/'Data đx fcst 21.09.2020 (2)'!$C192,0)</f>
        <v>0</v>
      </c>
      <c r="J192" s="345">
        <f t="array" ref="J192">+IFERROR(INDEX('FCST SDV (2)'!$D$2:$P$2001,MATCH('Data đx fcst 21.09.2020 (2)'!$B192,'FCST SDV (2)'!$C$2:$C$2001,0),MATCH('Data đx fcst 21.09.2020 (2)'!J$1,'FCST SDV (2)'!$D$1:$P$1,0))/'Data đx fcst 21.09.2020 (2)'!$C192,0)</f>
        <v>0</v>
      </c>
      <c r="K192" s="345">
        <f t="array" ref="K192">+IFERROR(INDEX('FCST SDV (2)'!$D$2:$P$2001,MATCH('Data đx fcst 21.09.2020 (2)'!$B192,'FCST SDV (2)'!$C$2:$C$2001,0),MATCH('Data đx fcst 21.09.2020 (2)'!K$1,'FCST SDV (2)'!$D$1:$P$1,0))/'Data đx fcst 21.09.2020 (2)'!$C192,0)</f>
        <v>0</v>
      </c>
      <c r="L192" s="345">
        <f t="array" ref="L192">+IFERROR(INDEX('FCST SDV (2)'!$D$2:$P$2001,MATCH('Data đx fcst 21.09.2020 (2)'!$B192,'FCST SDV (2)'!$C$2:$C$2001,0),MATCH('Data đx fcst 21.09.2020 (2)'!L$1,'FCST SDV (2)'!$D$1:$P$1,0))/'Data đx fcst 21.09.2020 (2)'!$C192,0)</f>
        <v>0</v>
      </c>
      <c r="M192" s="345">
        <f t="array" ref="M192">+IFERROR(INDEX('FCST SDV (2)'!$D$2:$P$2001,MATCH('Data đx fcst 21.09.2020 (2)'!$B192,'FCST SDV (2)'!$C$2:$C$2001,0),MATCH('Data đx fcst 21.09.2020 (2)'!M$1,'FCST SDV (2)'!$D$1:$P$1,0))/'Data đx fcst 21.09.2020 (2)'!$C192,0)</f>
        <v>0</v>
      </c>
      <c r="N192" s="345">
        <f t="array" ref="N192">+IFERROR(INDEX('FCST SDV (2)'!$D$2:$P$2001,MATCH('Data đx fcst 21.09.2020 (2)'!$B192,'FCST SDV (2)'!$C$2:$C$2001,0),MATCH('Data đx fcst 21.09.2020 (2)'!N$1,'FCST SDV (2)'!$D$1:$P$1,0))/'Data đx fcst 21.09.2020 (2)'!$C192,0)</f>
        <v>0</v>
      </c>
      <c r="O192" s="345">
        <f t="array" ref="O192">+IFERROR(INDEX('FCST SDV (2)'!$D$2:$P$2001,MATCH('Data đx fcst 21.09.2020 (2)'!$B192,'FCST SDV (2)'!$C$2:$C$2001,0),MATCH('Data đx fcst 21.09.2020 (2)'!O$1,'FCST SDV (2)'!$D$1:$P$1,0))/'Data đx fcst 21.09.2020 (2)'!$C192,0)</f>
        <v>0</v>
      </c>
      <c r="P192" s="345">
        <f t="array" ref="P192">+IFERROR(INDEX('FCST SDV (2)'!$D$2:$P$2001,MATCH('Data đx fcst 21.09.2020 (2)'!$B192,'FCST SDV (2)'!$C$2:$C$2001,0),MATCH('Data đx fcst 21.09.2020 (2)'!P$1,'FCST SDV (2)'!$D$1:$P$1,0))/'Data đx fcst 21.09.2020 (2)'!$C192,0)</f>
        <v>0</v>
      </c>
      <c r="Q192" s="345">
        <f t="array" ref="Q192">+IFERROR(INDEX('FCST SDV (2)'!$D$2:$P$2001,MATCH('Data đx fcst 21.09.2020 (2)'!$B192,'FCST SDV (2)'!$C$2:$C$2001,0),MATCH('Data đx fcst 21.09.2020 (2)'!Q$1,'FCST SDV (2)'!$D$1:$P$1,0))/'Data đx fcst 21.09.2020 (2)'!$C192,0)</f>
        <v>0</v>
      </c>
      <c r="R192" s="345">
        <f t="array" ref="R192">+IFERROR(INDEX('FCST SDV (2)'!$D$2:$P$2001,MATCH('Data đx fcst 21.09.2020 (2)'!$B192,'FCST SDV (2)'!$C$2:$C$2001,0),MATCH('Data đx fcst 21.09.2020 (2)'!R$1,'FCST SDV (2)'!$D$1:$P$1,0))/'Data đx fcst 21.09.2020 (2)'!$C192,0)</f>
        <v>0</v>
      </c>
      <c r="S192" s="345"/>
      <c r="T192" s="335">
        <f t="shared" si="9"/>
        <v>0</v>
      </c>
    </row>
    <row r="193" spans="1:20" s="356" customFormat="1" ht="29.25" customHeight="1">
      <c r="A193" s="439"/>
      <c r="B193" s="208" t="s">
        <v>75</v>
      </c>
      <c r="C193" s="207">
        <v>3000</v>
      </c>
      <c r="D193" s="435"/>
      <c r="E193" s="435"/>
      <c r="F193" s="435"/>
      <c r="G193" s="340">
        <f>+IFERROR(VLOOKUP(B193,'FCST SDV (2)'!$C$2:$S$2000,17,0),0)</f>
        <v>0</v>
      </c>
      <c r="H193" s="341">
        <f t="shared" si="14"/>
        <v>0</v>
      </c>
      <c r="I193" s="345">
        <f t="array" ref="I193">+IFERROR(INDEX('FCST SDV (2)'!$D$2:$P$2001,MATCH('Data đx fcst 21.09.2020 (2)'!$B193,'FCST SDV (2)'!$C$2:$C$2001,0),MATCH('Data đx fcst 21.09.2020 (2)'!I$1,'FCST SDV (2)'!$D$1:$P$1,0))/'Data đx fcst 21.09.2020 (2)'!$C193,0)</f>
        <v>0</v>
      </c>
      <c r="J193" s="345">
        <f t="array" ref="J193">+IFERROR(INDEX('FCST SDV (2)'!$D$2:$P$2001,MATCH('Data đx fcst 21.09.2020 (2)'!$B193,'FCST SDV (2)'!$C$2:$C$2001,0),MATCH('Data đx fcst 21.09.2020 (2)'!J$1,'FCST SDV (2)'!$D$1:$P$1,0))/'Data đx fcst 21.09.2020 (2)'!$C193,0)</f>
        <v>0</v>
      </c>
      <c r="K193" s="345">
        <f t="array" ref="K193">+IFERROR(INDEX('FCST SDV (2)'!$D$2:$P$2001,MATCH('Data đx fcst 21.09.2020 (2)'!$B193,'FCST SDV (2)'!$C$2:$C$2001,0),MATCH('Data đx fcst 21.09.2020 (2)'!K$1,'FCST SDV (2)'!$D$1:$P$1,0))/'Data đx fcst 21.09.2020 (2)'!$C193,0)</f>
        <v>0</v>
      </c>
      <c r="L193" s="345">
        <f t="array" ref="L193">+IFERROR(INDEX('FCST SDV (2)'!$D$2:$P$2001,MATCH('Data đx fcst 21.09.2020 (2)'!$B193,'FCST SDV (2)'!$C$2:$C$2001,0),MATCH('Data đx fcst 21.09.2020 (2)'!L$1,'FCST SDV (2)'!$D$1:$P$1,0))/'Data đx fcst 21.09.2020 (2)'!$C193,0)</f>
        <v>0</v>
      </c>
      <c r="M193" s="345">
        <f t="array" ref="M193">+IFERROR(INDEX('FCST SDV (2)'!$D$2:$P$2001,MATCH('Data đx fcst 21.09.2020 (2)'!$B193,'FCST SDV (2)'!$C$2:$C$2001,0),MATCH('Data đx fcst 21.09.2020 (2)'!M$1,'FCST SDV (2)'!$D$1:$P$1,0))/'Data đx fcst 21.09.2020 (2)'!$C193,0)</f>
        <v>0</v>
      </c>
      <c r="N193" s="345">
        <f t="array" ref="N193">+IFERROR(INDEX('FCST SDV (2)'!$D$2:$P$2001,MATCH('Data đx fcst 21.09.2020 (2)'!$B193,'FCST SDV (2)'!$C$2:$C$2001,0),MATCH('Data đx fcst 21.09.2020 (2)'!N$1,'FCST SDV (2)'!$D$1:$P$1,0))/'Data đx fcst 21.09.2020 (2)'!$C193,0)</f>
        <v>0</v>
      </c>
      <c r="O193" s="345">
        <f t="array" ref="O193">+IFERROR(INDEX('FCST SDV (2)'!$D$2:$P$2001,MATCH('Data đx fcst 21.09.2020 (2)'!$B193,'FCST SDV (2)'!$C$2:$C$2001,0),MATCH('Data đx fcst 21.09.2020 (2)'!O$1,'FCST SDV (2)'!$D$1:$P$1,0))/'Data đx fcst 21.09.2020 (2)'!$C193,0)</f>
        <v>0</v>
      </c>
      <c r="P193" s="345">
        <f t="array" ref="P193">+IFERROR(INDEX('FCST SDV (2)'!$D$2:$P$2001,MATCH('Data đx fcst 21.09.2020 (2)'!$B193,'FCST SDV (2)'!$C$2:$C$2001,0),MATCH('Data đx fcst 21.09.2020 (2)'!P$1,'FCST SDV (2)'!$D$1:$P$1,0))/'Data đx fcst 21.09.2020 (2)'!$C193,0)</f>
        <v>0</v>
      </c>
      <c r="Q193" s="345">
        <f t="array" ref="Q193">+IFERROR(INDEX('FCST SDV (2)'!$D$2:$P$2001,MATCH('Data đx fcst 21.09.2020 (2)'!$B193,'FCST SDV (2)'!$C$2:$C$2001,0),MATCH('Data đx fcst 21.09.2020 (2)'!Q$1,'FCST SDV (2)'!$D$1:$P$1,0))/'Data đx fcst 21.09.2020 (2)'!$C193,0)</f>
        <v>0</v>
      </c>
      <c r="R193" s="345">
        <f t="array" ref="R193">+IFERROR(INDEX('FCST SDV (2)'!$D$2:$P$2001,MATCH('Data đx fcst 21.09.2020 (2)'!$B193,'FCST SDV (2)'!$C$2:$C$2001,0),MATCH('Data đx fcst 21.09.2020 (2)'!R$1,'FCST SDV (2)'!$D$1:$P$1,0))/'Data đx fcst 21.09.2020 (2)'!$C193,0)</f>
        <v>0</v>
      </c>
      <c r="S193" s="345">
        <f t="array" ref="S193">+IFERROR(INDEX('FCST SDV (2)'!$D$2:$P$2001,MATCH('Data đx fcst 21.09.2020 (2)'!$B193,'FCST SDV (2)'!$C$2:$C$2001,0),MATCH('Data đx fcst 21.09.2020 (2)'!S$1,'FCST SDV (2)'!$D$1:$P$1,0))/'Data đx fcst 21.09.2020 (2)'!$C193,0)</f>
        <v>0</v>
      </c>
      <c r="T193" s="335">
        <f t="shared" si="9"/>
        <v>0</v>
      </c>
    </row>
    <row r="194" spans="1:20" s="356" customFormat="1" ht="29.25" customHeight="1">
      <c r="A194" s="439"/>
      <c r="B194" s="208" t="s">
        <v>76</v>
      </c>
      <c r="C194" s="207">
        <v>300</v>
      </c>
      <c r="D194" s="435"/>
      <c r="E194" s="435"/>
      <c r="F194" s="435"/>
      <c r="G194" s="340">
        <f>+IFERROR(VLOOKUP(B194,'FCST SDV (2)'!$C$2:$S$2000,17,0),0)</f>
        <v>28000</v>
      </c>
      <c r="H194" s="384">
        <f>+G194/C194</f>
        <v>93.333333333333329</v>
      </c>
      <c r="I194" s="345">
        <f t="array" ref="I194">+IFERROR(INDEX('FCST SDV (2)'!$D$2:$P$2001,MATCH('Data đx fcst 21.09.2020 (2)'!$B194,'FCST SDV (2)'!$C$2:$C$2001,0),MATCH('Data đx fcst 21.09.2020 (2)'!I$1,'FCST SDV (2)'!$D$1:$P$1,0))/'Data đx fcst 21.09.2020 (2)'!$C194,0)</f>
        <v>0</v>
      </c>
      <c r="J194" s="345">
        <f t="array" ref="J194">+IFERROR(INDEX('FCST SDV (2)'!$D$2:$P$2001,MATCH('Data đx fcst 21.09.2020 (2)'!$B194,'FCST SDV (2)'!$C$2:$C$2001,0),MATCH('Data đx fcst 21.09.2020 (2)'!J$1,'FCST SDV (2)'!$D$1:$P$1,0))/'Data đx fcst 21.09.2020 (2)'!$C194,0)</f>
        <v>23.333333333333332</v>
      </c>
      <c r="K194" s="345">
        <f t="array" ref="K194">+IFERROR(INDEX('FCST SDV (2)'!$D$2:$P$2001,MATCH('Data đx fcst 21.09.2020 (2)'!$B194,'FCST SDV (2)'!$C$2:$C$2001,0),MATCH('Data đx fcst 21.09.2020 (2)'!K$1,'FCST SDV (2)'!$D$1:$P$1,0))/'Data đx fcst 21.09.2020 (2)'!$C194,0)</f>
        <v>0</v>
      </c>
      <c r="L194" s="345">
        <f t="array" ref="L194">+IFERROR(INDEX('FCST SDV (2)'!$D$2:$P$2001,MATCH('Data đx fcst 21.09.2020 (2)'!$B194,'FCST SDV (2)'!$C$2:$C$2001,0),MATCH('Data đx fcst 21.09.2020 (2)'!L$1,'FCST SDV (2)'!$D$1:$P$1,0))/'Data đx fcst 21.09.2020 (2)'!$C194,0)</f>
        <v>23.333333333333332</v>
      </c>
      <c r="M194" s="345">
        <f t="array" ref="M194">+IFERROR(INDEX('FCST SDV (2)'!$D$2:$P$2001,MATCH('Data đx fcst 21.09.2020 (2)'!$B194,'FCST SDV (2)'!$C$2:$C$2001,0),MATCH('Data đx fcst 21.09.2020 (2)'!M$1,'FCST SDV (2)'!$D$1:$P$1,0))/'Data đx fcst 21.09.2020 (2)'!$C194,0)</f>
        <v>0</v>
      </c>
      <c r="N194" s="345">
        <f t="array" ref="N194">+IFERROR(INDEX('FCST SDV (2)'!$D$2:$P$2001,MATCH('Data đx fcst 21.09.2020 (2)'!$B194,'FCST SDV (2)'!$C$2:$C$2001,0),MATCH('Data đx fcst 21.09.2020 (2)'!N$1,'FCST SDV (2)'!$D$1:$P$1,0))/'Data đx fcst 21.09.2020 (2)'!$C194,0)</f>
        <v>0</v>
      </c>
      <c r="O194" s="345">
        <f t="array" ref="O194">+IFERROR(INDEX('FCST SDV (2)'!$D$2:$P$2001,MATCH('Data đx fcst 21.09.2020 (2)'!$B194,'FCST SDV (2)'!$C$2:$C$2001,0),MATCH('Data đx fcst 21.09.2020 (2)'!O$1,'FCST SDV (2)'!$D$1:$P$1,0))/'Data đx fcst 21.09.2020 (2)'!$C194,0)</f>
        <v>0</v>
      </c>
      <c r="P194" s="345">
        <f t="array" ref="P194">+IFERROR(INDEX('FCST SDV (2)'!$D$2:$P$2001,MATCH('Data đx fcst 21.09.2020 (2)'!$B194,'FCST SDV (2)'!$C$2:$C$2001,0),MATCH('Data đx fcst 21.09.2020 (2)'!P$1,'FCST SDV (2)'!$D$1:$P$1,0))/'Data đx fcst 21.09.2020 (2)'!$C194,0)</f>
        <v>46.666666666666664</v>
      </c>
      <c r="Q194" s="345">
        <f t="array" ref="Q194">+IFERROR(INDEX('FCST SDV (2)'!$D$2:$P$2001,MATCH('Data đx fcst 21.09.2020 (2)'!$B194,'FCST SDV (2)'!$C$2:$C$2001,0),MATCH('Data đx fcst 21.09.2020 (2)'!Q$1,'FCST SDV (2)'!$D$1:$P$1,0))/'Data đx fcst 21.09.2020 (2)'!$C194,0)</f>
        <v>0</v>
      </c>
      <c r="R194" s="345">
        <f t="array" ref="R194">+IFERROR(INDEX('FCST SDV (2)'!$D$2:$P$2001,MATCH('Data đx fcst 21.09.2020 (2)'!$B194,'FCST SDV (2)'!$C$2:$C$2001,0),MATCH('Data đx fcst 21.09.2020 (2)'!R$1,'FCST SDV (2)'!$D$1:$P$1,0))/'Data đx fcst 21.09.2020 (2)'!$C194,0)</f>
        <v>0</v>
      </c>
      <c r="S194" s="345">
        <f t="array" ref="S194">+IFERROR(INDEX('FCST SDV (2)'!$D$2:$P$2001,MATCH('Data đx fcst 21.09.2020 (2)'!$B194,'FCST SDV (2)'!$C$2:$C$2001,0),MATCH('Data đx fcst 21.09.2020 (2)'!S$1,'FCST SDV (2)'!$D$1:$P$1,0))/'Data đx fcst 21.09.2020 (2)'!$C194,0)</f>
        <v>0</v>
      </c>
      <c r="T194" s="335">
        <f t="shared" si="9"/>
        <v>93.333333333333329</v>
      </c>
    </row>
    <row r="195" spans="1:20" s="356" customFormat="1" ht="29.25" customHeight="1">
      <c r="A195" s="439"/>
      <c r="B195" s="208"/>
      <c r="C195" s="207"/>
      <c r="D195" s="435"/>
      <c r="E195" s="435"/>
      <c r="F195" s="435"/>
      <c r="G195" s="340">
        <f>+IFERROR(VLOOKUP(B195,'FCST SDV (2)'!$C$2:$S$2000,17,0),0)</f>
        <v>0</v>
      </c>
      <c r="H195" s="341"/>
      <c r="I195" s="345">
        <f t="array" ref="I195">+IFERROR(INDEX('FCST SDV (2)'!$D$2:$P$2001,MATCH('Data đx fcst 21.09.2020 (2)'!$B195,'FCST SDV (2)'!$C$2:$C$2001,0),MATCH('Data đx fcst 21.09.2020 (2)'!I$1,'FCST SDV (2)'!$D$1:$P$1,0))/'Data đx fcst 21.09.2020 (2)'!$C195,0)</f>
        <v>0</v>
      </c>
      <c r="J195" s="345">
        <f t="array" ref="J195">+IFERROR(INDEX('FCST SDV (2)'!$D$2:$P$2001,MATCH('Data đx fcst 21.09.2020 (2)'!$B195,'FCST SDV (2)'!$C$2:$C$2001,0),MATCH('Data đx fcst 21.09.2020 (2)'!J$1,'FCST SDV (2)'!$D$1:$P$1,0))/'Data đx fcst 21.09.2020 (2)'!$C195,0)</f>
        <v>0</v>
      </c>
      <c r="K195" s="345">
        <f t="array" ref="K195">+IFERROR(INDEX('FCST SDV (2)'!$D$2:$P$2001,MATCH('Data đx fcst 21.09.2020 (2)'!$B195,'FCST SDV (2)'!$C$2:$C$2001,0),MATCH('Data đx fcst 21.09.2020 (2)'!K$1,'FCST SDV (2)'!$D$1:$P$1,0))/'Data đx fcst 21.09.2020 (2)'!$C195,0)</f>
        <v>0</v>
      </c>
      <c r="L195" s="345">
        <f t="array" ref="L195">+IFERROR(INDEX('FCST SDV (2)'!$D$2:$P$2001,MATCH('Data đx fcst 21.09.2020 (2)'!$B195,'FCST SDV (2)'!$C$2:$C$2001,0),MATCH('Data đx fcst 21.09.2020 (2)'!L$1,'FCST SDV (2)'!$D$1:$P$1,0))/'Data đx fcst 21.09.2020 (2)'!$C195,0)</f>
        <v>0</v>
      </c>
      <c r="M195" s="345">
        <f t="array" ref="M195">+IFERROR(INDEX('FCST SDV (2)'!$D$2:$P$2001,MATCH('Data đx fcst 21.09.2020 (2)'!$B195,'FCST SDV (2)'!$C$2:$C$2001,0),MATCH('Data đx fcst 21.09.2020 (2)'!M$1,'FCST SDV (2)'!$D$1:$P$1,0))/'Data đx fcst 21.09.2020 (2)'!$C195,0)</f>
        <v>0</v>
      </c>
      <c r="N195" s="345">
        <f t="array" ref="N195">+IFERROR(INDEX('FCST SDV (2)'!$D$2:$P$2001,MATCH('Data đx fcst 21.09.2020 (2)'!$B195,'FCST SDV (2)'!$C$2:$C$2001,0),MATCH('Data đx fcst 21.09.2020 (2)'!N$1,'FCST SDV (2)'!$D$1:$P$1,0))/'Data đx fcst 21.09.2020 (2)'!$C195,0)</f>
        <v>0</v>
      </c>
      <c r="O195" s="345">
        <f t="array" ref="O195">+IFERROR(INDEX('FCST SDV (2)'!$D$2:$P$2001,MATCH('Data đx fcst 21.09.2020 (2)'!$B195,'FCST SDV (2)'!$C$2:$C$2001,0),MATCH('Data đx fcst 21.09.2020 (2)'!O$1,'FCST SDV (2)'!$D$1:$P$1,0))/'Data đx fcst 21.09.2020 (2)'!$C195,0)</f>
        <v>0</v>
      </c>
      <c r="P195" s="345">
        <f t="array" ref="P195">+IFERROR(INDEX('FCST SDV (2)'!$D$2:$P$2001,MATCH('Data đx fcst 21.09.2020 (2)'!$B195,'FCST SDV (2)'!$C$2:$C$2001,0),MATCH('Data đx fcst 21.09.2020 (2)'!P$1,'FCST SDV (2)'!$D$1:$P$1,0))/'Data đx fcst 21.09.2020 (2)'!$C195,0)</f>
        <v>0</v>
      </c>
      <c r="Q195" s="345">
        <f t="array" ref="Q195">+IFERROR(INDEX('FCST SDV (2)'!$D$2:$P$2001,MATCH('Data đx fcst 21.09.2020 (2)'!$B195,'FCST SDV (2)'!$C$2:$C$2001,0),MATCH('Data đx fcst 21.09.2020 (2)'!Q$1,'FCST SDV (2)'!$D$1:$P$1,0))/'Data đx fcst 21.09.2020 (2)'!$C195,0)</f>
        <v>0</v>
      </c>
      <c r="R195" s="345">
        <f t="array" ref="R195">+IFERROR(INDEX('FCST SDV (2)'!$D$2:$P$2001,MATCH('Data đx fcst 21.09.2020 (2)'!$B195,'FCST SDV (2)'!$C$2:$C$2001,0),MATCH('Data đx fcst 21.09.2020 (2)'!R$1,'FCST SDV (2)'!$D$1:$P$1,0))/'Data đx fcst 21.09.2020 (2)'!$C195,0)</f>
        <v>0</v>
      </c>
      <c r="S195" s="345">
        <f t="array" ref="S195">+IFERROR(INDEX('FCST SDV (2)'!$D$2:$P$2001,MATCH('Data đx fcst 21.09.2020 (2)'!$B195,'FCST SDV (2)'!$C$2:$C$2001,0),MATCH('Data đx fcst 21.09.2020 (2)'!S$1,'FCST SDV (2)'!$D$1:$P$1,0))/'Data đx fcst 21.09.2020 (2)'!$C195,0)</f>
        <v>0</v>
      </c>
      <c r="T195" s="335">
        <f t="shared" si="9"/>
        <v>0</v>
      </c>
    </row>
    <row r="196" spans="1:20" s="356" customFormat="1" ht="29.25" customHeight="1">
      <c r="A196" s="439"/>
      <c r="B196" s="208" t="s">
        <v>77</v>
      </c>
      <c r="C196" s="207">
        <v>3000</v>
      </c>
      <c r="D196" s="435"/>
      <c r="E196" s="435"/>
      <c r="F196" s="435"/>
      <c r="G196" s="340">
        <f>+IFERROR(VLOOKUP(B196,'FCST SDV (2)'!$C$2:$S$2000,17,0),0)</f>
        <v>0</v>
      </c>
      <c r="H196" s="341">
        <f t="shared" si="14"/>
        <v>0</v>
      </c>
      <c r="I196" s="345">
        <f t="array" ref="I196">+IFERROR(INDEX('FCST SDV (2)'!$D$2:$P$2001,MATCH('Data đx fcst 21.09.2020 (2)'!$B196,'FCST SDV (2)'!$C$2:$C$2001,0),MATCH('Data đx fcst 21.09.2020 (2)'!I$1,'FCST SDV (2)'!$D$1:$P$1,0))/'Data đx fcst 21.09.2020 (2)'!$C196,0)</f>
        <v>0</v>
      </c>
      <c r="J196" s="345">
        <f t="array" ref="J196">+IFERROR(INDEX('FCST SDV (2)'!$D$2:$P$2001,MATCH('Data đx fcst 21.09.2020 (2)'!$B196,'FCST SDV (2)'!$C$2:$C$2001,0),MATCH('Data đx fcst 21.09.2020 (2)'!J$1,'FCST SDV (2)'!$D$1:$P$1,0))/'Data đx fcst 21.09.2020 (2)'!$C196,0)</f>
        <v>0</v>
      </c>
      <c r="K196" s="345">
        <f t="array" ref="K196">+IFERROR(INDEX('FCST SDV (2)'!$D$2:$P$2001,MATCH('Data đx fcst 21.09.2020 (2)'!$B196,'FCST SDV (2)'!$C$2:$C$2001,0),MATCH('Data đx fcst 21.09.2020 (2)'!K$1,'FCST SDV (2)'!$D$1:$P$1,0))/'Data đx fcst 21.09.2020 (2)'!$C196,0)</f>
        <v>0</v>
      </c>
      <c r="L196" s="345">
        <f t="array" ref="L196">+IFERROR(INDEX('FCST SDV (2)'!$D$2:$P$2001,MATCH('Data đx fcst 21.09.2020 (2)'!$B196,'FCST SDV (2)'!$C$2:$C$2001,0),MATCH('Data đx fcst 21.09.2020 (2)'!L$1,'FCST SDV (2)'!$D$1:$P$1,0))/'Data đx fcst 21.09.2020 (2)'!$C196,0)</f>
        <v>0</v>
      </c>
      <c r="M196" s="345">
        <f t="array" ref="M196">+IFERROR(INDEX('FCST SDV (2)'!$D$2:$P$2001,MATCH('Data đx fcst 21.09.2020 (2)'!$B196,'FCST SDV (2)'!$C$2:$C$2001,0),MATCH('Data đx fcst 21.09.2020 (2)'!M$1,'FCST SDV (2)'!$D$1:$P$1,0))/'Data đx fcst 21.09.2020 (2)'!$C196,0)</f>
        <v>0</v>
      </c>
      <c r="N196" s="345">
        <f t="array" ref="N196">+IFERROR(INDEX('FCST SDV (2)'!$D$2:$P$2001,MATCH('Data đx fcst 21.09.2020 (2)'!$B196,'FCST SDV (2)'!$C$2:$C$2001,0),MATCH('Data đx fcst 21.09.2020 (2)'!N$1,'FCST SDV (2)'!$D$1:$P$1,0))/'Data đx fcst 21.09.2020 (2)'!$C196,0)</f>
        <v>0</v>
      </c>
      <c r="O196" s="345">
        <f t="array" ref="O196">+IFERROR(INDEX('FCST SDV (2)'!$D$2:$P$2001,MATCH('Data đx fcst 21.09.2020 (2)'!$B196,'FCST SDV (2)'!$C$2:$C$2001,0),MATCH('Data đx fcst 21.09.2020 (2)'!O$1,'FCST SDV (2)'!$D$1:$P$1,0))/'Data đx fcst 21.09.2020 (2)'!$C196,0)</f>
        <v>0</v>
      </c>
      <c r="P196" s="345">
        <f t="array" ref="P196">+IFERROR(INDEX('FCST SDV (2)'!$D$2:$P$2001,MATCH('Data đx fcst 21.09.2020 (2)'!$B196,'FCST SDV (2)'!$C$2:$C$2001,0),MATCH('Data đx fcst 21.09.2020 (2)'!P$1,'FCST SDV (2)'!$D$1:$P$1,0))/'Data đx fcst 21.09.2020 (2)'!$C196,0)</f>
        <v>0</v>
      </c>
      <c r="Q196" s="345">
        <f t="array" ref="Q196">+IFERROR(INDEX('FCST SDV (2)'!$D$2:$P$2001,MATCH('Data đx fcst 21.09.2020 (2)'!$B196,'FCST SDV (2)'!$C$2:$C$2001,0),MATCH('Data đx fcst 21.09.2020 (2)'!Q$1,'FCST SDV (2)'!$D$1:$P$1,0))/'Data đx fcst 21.09.2020 (2)'!$C196,0)</f>
        <v>0</v>
      </c>
      <c r="R196" s="345">
        <f t="array" ref="R196">+IFERROR(INDEX('FCST SDV (2)'!$D$2:$P$2001,MATCH('Data đx fcst 21.09.2020 (2)'!$B196,'FCST SDV (2)'!$C$2:$C$2001,0),MATCH('Data đx fcst 21.09.2020 (2)'!R$1,'FCST SDV (2)'!$D$1:$P$1,0))/'Data đx fcst 21.09.2020 (2)'!$C196,0)</f>
        <v>0</v>
      </c>
      <c r="S196" s="345">
        <f t="array" ref="S196">+IFERROR(INDEX('FCST SDV (2)'!$D$2:$P$2001,MATCH('Data đx fcst 21.09.2020 (2)'!$B196,'FCST SDV (2)'!$C$2:$C$2001,0),MATCH('Data đx fcst 21.09.2020 (2)'!S$1,'FCST SDV (2)'!$D$1:$P$1,0))/'Data đx fcst 21.09.2020 (2)'!$C196,0)</f>
        <v>0</v>
      </c>
      <c r="T196" s="335">
        <f t="shared" si="9"/>
        <v>0</v>
      </c>
    </row>
    <row r="197" spans="1:20" s="356" customFormat="1" ht="29.25" customHeight="1">
      <c r="A197" s="439"/>
      <c r="B197" s="208" t="s">
        <v>78</v>
      </c>
      <c r="C197" s="207">
        <v>11000</v>
      </c>
      <c r="D197" s="435"/>
      <c r="E197" s="435"/>
      <c r="F197" s="435"/>
      <c r="G197" s="340">
        <f>+IFERROR(VLOOKUP(B197,'FCST SDV (2)'!$C$2:$S$2000,17,0),0)</f>
        <v>0</v>
      </c>
      <c r="H197" s="341">
        <f t="shared" si="14"/>
        <v>0</v>
      </c>
      <c r="I197" s="345">
        <f t="array" ref="I197">+IFERROR(INDEX('FCST SDV (2)'!$D$2:$P$2001,MATCH('Data đx fcst 21.09.2020 (2)'!$B197,'FCST SDV (2)'!$C$2:$C$2001,0),MATCH('Data đx fcst 21.09.2020 (2)'!I$1,'FCST SDV (2)'!$D$1:$P$1,0))/'Data đx fcst 21.09.2020 (2)'!$C197,0)</f>
        <v>0</v>
      </c>
      <c r="J197" s="345">
        <f t="array" ref="J197">+IFERROR(INDEX('FCST SDV (2)'!$D$2:$P$2001,MATCH('Data đx fcst 21.09.2020 (2)'!$B197,'FCST SDV (2)'!$C$2:$C$2001,0),MATCH('Data đx fcst 21.09.2020 (2)'!J$1,'FCST SDV (2)'!$D$1:$P$1,0))/'Data đx fcst 21.09.2020 (2)'!$C197,0)</f>
        <v>0</v>
      </c>
      <c r="K197" s="345">
        <f t="array" ref="K197">+IFERROR(INDEX('FCST SDV (2)'!$D$2:$P$2001,MATCH('Data đx fcst 21.09.2020 (2)'!$B197,'FCST SDV (2)'!$C$2:$C$2001,0),MATCH('Data đx fcst 21.09.2020 (2)'!K$1,'FCST SDV (2)'!$D$1:$P$1,0))/'Data đx fcst 21.09.2020 (2)'!$C197,0)</f>
        <v>0</v>
      </c>
      <c r="L197" s="345">
        <f t="array" ref="L197">+IFERROR(INDEX('FCST SDV (2)'!$D$2:$P$2001,MATCH('Data đx fcst 21.09.2020 (2)'!$B197,'FCST SDV (2)'!$C$2:$C$2001,0),MATCH('Data đx fcst 21.09.2020 (2)'!L$1,'FCST SDV (2)'!$D$1:$P$1,0))/'Data đx fcst 21.09.2020 (2)'!$C197,0)</f>
        <v>0</v>
      </c>
      <c r="M197" s="345">
        <f t="array" ref="M197">+IFERROR(INDEX('FCST SDV (2)'!$D$2:$P$2001,MATCH('Data đx fcst 21.09.2020 (2)'!$B197,'FCST SDV (2)'!$C$2:$C$2001,0),MATCH('Data đx fcst 21.09.2020 (2)'!M$1,'FCST SDV (2)'!$D$1:$P$1,0))/'Data đx fcst 21.09.2020 (2)'!$C197,0)</f>
        <v>0</v>
      </c>
      <c r="N197" s="345">
        <f t="array" ref="N197">+IFERROR(INDEX('FCST SDV (2)'!$D$2:$P$2001,MATCH('Data đx fcst 21.09.2020 (2)'!$B197,'FCST SDV (2)'!$C$2:$C$2001,0),MATCH('Data đx fcst 21.09.2020 (2)'!N$1,'FCST SDV (2)'!$D$1:$P$1,0))/'Data đx fcst 21.09.2020 (2)'!$C197,0)</f>
        <v>0</v>
      </c>
      <c r="O197" s="345">
        <f t="array" ref="O197">+IFERROR(INDEX('FCST SDV (2)'!$D$2:$P$2001,MATCH('Data đx fcst 21.09.2020 (2)'!$B197,'FCST SDV (2)'!$C$2:$C$2001,0),MATCH('Data đx fcst 21.09.2020 (2)'!O$1,'FCST SDV (2)'!$D$1:$P$1,0))/'Data đx fcst 21.09.2020 (2)'!$C197,0)</f>
        <v>0</v>
      </c>
      <c r="P197" s="345">
        <f t="array" ref="P197">+IFERROR(INDEX('FCST SDV (2)'!$D$2:$P$2001,MATCH('Data đx fcst 21.09.2020 (2)'!$B197,'FCST SDV (2)'!$C$2:$C$2001,0),MATCH('Data đx fcst 21.09.2020 (2)'!P$1,'FCST SDV (2)'!$D$1:$P$1,0))/'Data đx fcst 21.09.2020 (2)'!$C197,0)</f>
        <v>0</v>
      </c>
      <c r="Q197" s="345">
        <f t="array" ref="Q197">+IFERROR(INDEX('FCST SDV (2)'!$D$2:$P$2001,MATCH('Data đx fcst 21.09.2020 (2)'!$B197,'FCST SDV (2)'!$C$2:$C$2001,0),MATCH('Data đx fcst 21.09.2020 (2)'!Q$1,'FCST SDV (2)'!$D$1:$P$1,0))/'Data đx fcst 21.09.2020 (2)'!$C197,0)</f>
        <v>0</v>
      </c>
      <c r="R197" s="345">
        <f t="array" ref="R197">+IFERROR(INDEX('FCST SDV (2)'!$D$2:$P$2001,MATCH('Data đx fcst 21.09.2020 (2)'!$B197,'FCST SDV (2)'!$C$2:$C$2001,0),MATCH('Data đx fcst 21.09.2020 (2)'!R$1,'FCST SDV (2)'!$D$1:$P$1,0))/'Data đx fcst 21.09.2020 (2)'!$C197,0)</f>
        <v>0</v>
      </c>
      <c r="S197" s="345">
        <f t="array" ref="S197">+IFERROR(INDEX('FCST SDV (2)'!$D$2:$P$2001,MATCH('Data đx fcst 21.09.2020 (2)'!$B197,'FCST SDV (2)'!$C$2:$C$2001,0),MATCH('Data đx fcst 21.09.2020 (2)'!S$1,'FCST SDV (2)'!$D$1:$P$1,0))/'Data đx fcst 21.09.2020 (2)'!$C197,0)</f>
        <v>0</v>
      </c>
      <c r="T197" s="335">
        <f t="shared" si="9"/>
        <v>0</v>
      </c>
    </row>
    <row r="198" spans="1:20" s="356" customFormat="1" ht="29.25" customHeight="1">
      <c r="A198" s="439"/>
      <c r="B198" s="208" t="s">
        <v>79</v>
      </c>
      <c r="C198" s="207">
        <v>1000</v>
      </c>
      <c r="D198" s="435"/>
      <c r="E198" s="435"/>
      <c r="F198" s="435"/>
      <c r="G198" s="340">
        <f>+IFERROR(VLOOKUP(B198,'FCST SDV (2)'!$C$2:$S$2000,17,0),0)</f>
        <v>436000</v>
      </c>
      <c r="H198" s="384">
        <f t="shared" si="14"/>
        <v>436</v>
      </c>
      <c r="I198" s="345">
        <f t="array" ref="I198">+IFERROR(INDEX('FCST SDV (2)'!$D$2:$P$2001,MATCH('Data đx fcst 21.09.2020 (2)'!$B198,'FCST SDV (2)'!$C$2:$C$2001,0),MATCH('Data đx fcst 21.09.2020 (2)'!I$1,'FCST SDV (2)'!$D$1:$P$1,0))/'Data đx fcst 21.09.2020 (2)'!$C198,0)</f>
        <v>10</v>
      </c>
      <c r="J198" s="345">
        <f t="array" ref="J198">+IFERROR(INDEX('FCST SDV (2)'!$D$2:$P$2001,MATCH('Data đx fcst 21.09.2020 (2)'!$B198,'FCST SDV (2)'!$C$2:$C$2001,0),MATCH('Data đx fcst 21.09.2020 (2)'!J$1,'FCST SDV (2)'!$D$1:$P$1,0))/'Data đx fcst 21.09.2020 (2)'!$C198,0)</f>
        <v>10</v>
      </c>
      <c r="K198" s="345">
        <f t="array" ref="K198">+IFERROR(INDEX('FCST SDV (2)'!$D$2:$P$2001,MATCH('Data đx fcst 21.09.2020 (2)'!$B198,'FCST SDV (2)'!$C$2:$C$2001,0),MATCH('Data đx fcst 21.09.2020 (2)'!K$1,'FCST SDV (2)'!$D$1:$P$1,0))/'Data đx fcst 21.09.2020 (2)'!$C198,0)</f>
        <v>10</v>
      </c>
      <c r="L198" s="345">
        <f t="array" ref="L198">+IFERROR(INDEX('FCST SDV (2)'!$D$2:$P$2001,MATCH('Data đx fcst 21.09.2020 (2)'!$B198,'FCST SDV (2)'!$C$2:$C$2001,0),MATCH('Data đx fcst 21.09.2020 (2)'!L$1,'FCST SDV (2)'!$D$1:$P$1,0))/'Data đx fcst 21.09.2020 (2)'!$C198,0)</f>
        <v>10</v>
      </c>
      <c r="M198" s="345">
        <f t="array" ref="M198">+IFERROR(INDEX('FCST SDV (2)'!$D$2:$P$2001,MATCH('Data đx fcst 21.09.2020 (2)'!$B198,'FCST SDV (2)'!$C$2:$C$2001,0),MATCH('Data đx fcst 21.09.2020 (2)'!M$1,'FCST SDV (2)'!$D$1:$P$1,0))/'Data đx fcst 21.09.2020 (2)'!$C198,0)</f>
        <v>10</v>
      </c>
      <c r="N198" s="345">
        <f t="array" ref="N198">+IFERROR(INDEX('FCST SDV (2)'!$D$2:$P$2001,MATCH('Data đx fcst 21.09.2020 (2)'!$B198,'FCST SDV (2)'!$C$2:$C$2001,0),MATCH('Data đx fcst 21.09.2020 (2)'!N$1,'FCST SDV (2)'!$D$1:$P$1,0))/'Data đx fcst 21.09.2020 (2)'!$C198,0)</f>
        <v>10</v>
      </c>
      <c r="O198" s="345">
        <f t="array" ref="O198">+IFERROR(INDEX('FCST SDV (2)'!$D$2:$P$2001,MATCH('Data đx fcst 21.09.2020 (2)'!$B198,'FCST SDV (2)'!$C$2:$C$2001,0),MATCH('Data đx fcst 21.09.2020 (2)'!O$1,'FCST SDV (2)'!$D$1:$P$1,0))/'Data đx fcst 21.09.2020 (2)'!$C198,0)</f>
        <v>10</v>
      </c>
      <c r="P198" s="345">
        <f t="array" ref="P198">+IFERROR(INDEX('FCST SDV (2)'!$D$2:$P$2001,MATCH('Data đx fcst 21.09.2020 (2)'!$B198,'FCST SDV (2)'!$C$2:$C$2001,0),MATCH('Data đx fcst 21.09.2020 (2)'!P$1,'FCST SDV (2)'!$D$1:$P$1,0))/'Data đx fcst 21.09.2020 (2)'!$C198,0)</f>
        <v>70</v>
      </c>
      <c r="Q198" s="345">
        <f t="array" ref="Q198">+IFERROR(INDEX('FCST SDV (2)'!$D$2:$P$2001,MATCH('Data đx fcst 21.09.2020 (2)'!$B198,'FCST SDV (2)'!$C$2:$C$2001,0),MATCH('Data đx fcst 21.09.2020 (2)'!Q$1,'FCST SDV (2)'!$D$1:$P$1,0))/'Data đx fcst 21.09.2020 (2)'!$C198,0)</f>
        <v>26</v>
      </c>
      <c r="R198" s="345">
        <f t="array" ref="R198">+IFERROR(INDEX('FCST SDV (2)'!$D$2:$P$2001,MATCH('Data đx fcst 21.09.2020 (2)'!$B198,'FCST SDV (2)'!$C$2:$C$2001,0),MATCH('Data đx fcst 21.09.2020 (2)'!R$1,'FCST SDV (2)'!$D$1:$P$1,0))/'Data đx fcst 21.09.2020 (2)'!$C198,0)</f>
        <v>26</v>
      </c>
      <c r="S198" s="345">
        <f t="array" ref="S198">+IFERROR(INDEX('FCST SDV (2)'!$D$2:$P$2001,MATCH('Data đx fcst 21.09.2020 (2)'!$B198,'FCST SDV (2)'!$C$2:$C$2001,0),MATCH('Data đx fcst 21.09.2020 (2)'!S$1,'FCST SDV (2)'!$D$1:$P$1,0))/'Data đx fcst 21.09.2020 (2)'!$C198,0)</f>
        <v>26</v>
      </c>
      <c r="T198" s="335">
        <f t="shared" si="9"/>
        <v>218</v>
      </c>
    </row>
    <row r="199" spans="1:20" s="356" customFormat="1" ht="29.25" customHeight="1">
      <c r="A199" s="439"/>
      <c r="B199" s="208" t="s">
        <v>80</v>
      </c>
      <c r="C199" s="207">
        <v>500</v>
      </c>
      <c r="D199" s="435"/>
      <c r="E199" s="435"/>
      <c r="F199" s="435"/>
      <c r="G199" s="340">
        <f>+IFERROR(VLOOKUP(B199,'FCST SDV (2)'!$C$2:$S$2000,17,0),0)</f>
        <v>0</v>
      </c>
      <c r="H199" s="341">
        <f t="shared" si="14"/>
        <v>0</v>
      </c>
      <c r="I199" s="345">
        <f t="array" ref="I199">+IFERROR(INDEX('FCST SDV (2)'!$D$2:$P$2001,MATCH('Data đx fcst 21.09.2020 (2)'!$B199,'FCST SDV (2)'!$C$2:$C$2001,0),MATCH('Data đx fcst 21.09.2020 (2)'!I$1,'FCST SDV (2)'!$D$1:$P$1,0))/'Data đx fcst 21.09.2020 (2)'!$C199,0)</f>
        <v>0</v>
      </c>
      <c r="J199" s="345">
        <f t="array" ref="J199">+IFERROR(INDEX('FCST SDV (2)'!$D$2:$P$2001,MATCH('Data đx fcst 21.09.2020 (2)'!$B199,'FCST SDV (2)'!$C$2:$C$2001,0),MATCH('Data đx fcst 21.09.2020 (2)'!J$1,'FCST SDV (2)'!$D$1:$P$1,0))/'Data đx fcst 21.09.2020 (2)'!$C199,0)</f>
        <v>0</v>
      </c>
      <c r="K199" s="345">
        <f t="array" ref="K199">+IFERROR(INDEX('FCST SDV (2)'!$D$2:$P$2001,MATCH('Data đx fcst 21.09.2020 (2)'!$B199,'FCST SDV (2)'!$C$2:$C$2001,0),MATCH('Data đx fcst 21.09.2020 (2)'!K$1,'FCST SDV (2)'!$D$1:$P$1,0))/'Data đx fcst 21.09.2020 (2)'!$C199,0)</f>
        <v>0</v>
      </c>
      <c r="L199" s="345">
        <f t="array" ref="L199">+IFERROR(INDEX('FCST SDV (2)'!$D$2:$P$2001,MATCH('Data đx fcst 21.09.2020 (2)'!$B199,'FCST SDV (2)'!$C$2:$C$2001,0),MATCH('Data đx fcst 21.09.2020 (2)'!L$1,'FCST SDV (2)'!$D$1:$P$1,0))/'Data đx fcst 21.09.2020 (2)'!$C199,0)</f>
        <v>0</v>
      </c>
      <c r="M199" s="345">
        <f t="array" ref="M199">+IFERROR(INDEX('FCST SDV (2)'!$D$2:$P$2001,MATCH('Data đx fcst 21.09.2020 (2)'!$B199,'FCST SDV (2)'!$C$2:$C$2001,0),MATCH('Data đx fcst 21.09.2020 (2)'!M$1,'FCST SDV (2)'!$D$1:$P$1,0))/'Data đx fcst 21.09.2020 (2)'!$C199,0)</f>
        <v>0</v>
      </c>
      <c r="N199" s="345">
        <f t="array" ref="N199">+IFERROR(INDEX('FCST SDV (2)'!$D$2:$P$2001,MATCH('Data đx fcst 21.09.2020 (2)'!$B199,'FCST SDV (2)'!$C$2:$C$2001,0),MATCH('Data đx fcst 21.09.2020 (2)'!N$1,'FCST SDV (2)'!$D$1:$P$1,0))/'Data đx fcst 21.09.2020 (2)'!$C199,0)</f>
        <v>0</v>
      </c>
      <c r="O199" s="345">
        <f t="array" ref="O199">+IFERROR(INDEX('FCST SDV (2)'!$D$2:$P$2001,MATCH('Data đx fcst 21.09.2020 (2)'!$B199,'FCST SDV (2)'!$C$2:$C$2001,0),MATCH('Data đx fcst 21.09.2020 (2)'!O$1,'FCST SDV (2)'!$D$1:$P$1,0))/'Data đx fcst 21.09.2020 (2)'!$C199,0)</f>
        <v>0</v>
      </c>
      <c r="P199" s="345">
        <f t="array" ref="P199">+IFERROR(INDEX('FCST SDV (2)'!$D$2:$P$2001,MATCH('Data đx fcst 21.09.2020 (2)'!$B199,'FCST SDV (2)'!$C$2:$C$2001,0),MATCH('Data đx fcst 21.09.2020 (2)'!P$1,'FCST SDV (2)'!$D$1:$P$1,0))/'Data đx fcst 21.09.2020 (2)'!$C199,0)</f>
        <v>0</v>
      </c>
      <c r="Q199" s="345">
        <f t="array" ref="Q199">+IFERROR(INDEX('FCST SDV (2)'!$D$2:$P$2001,MATCH('Data đx fcst 21.09.2020 (2)'!$B199,'FCST SDV (2)'!$C$2:$C$2001,0),MATCH('Data đx fcst 21.09.2020 (2)'!Q$1,'FCST SDV (2)'!$D$1:$P$1,0))/'Data đx fcst 21.09.2020 (2)'!$C199,0)</f>
        <v>0</v>
      </c>
      <c r="R199" s="345">
        <f t="array" ref="R199">+IFERROR(INDEX('FCST SDV (2)'!$D$2:$P$2001,MATCH('Data đx fcst 21.09.2020 (2)'!$B199,'FCST SDV (2)'!$C$2:$C$2001,0),MATCH('Data đx fcst 21.09.2020 (2)'!R$1,'FCST SDV (2)'!$D$1:$P$1,0))/'Data đx fcst 21.09.2020 (2)'!$C199,0)</f>
        <v>0</v>
      </c>
      <c r="S199" s="345">
        <f t="array" ref="S199">+IFERROR(INDEX('FCST SDV (2)'!$D$2:$P$2001,MATCH('Data đx fcst 21.09.2020 (2)'!$B199,'FCST SDV (2)'!$C$2:$C$2001,0),MATCH('Data đx fcst 21.09.2020 (2)'!S$1,'FCST SDV (2)'!$D$1:$P$1,0))/'Data đx fcst 21.09.2020 (2)'!$C199,0)</f>
        <v>0</v>
      </c>
      <c r="T199" s="335">
        <f t="shared" si="9"/>
        <v>0</v>
      </c>
    </row>
    <row r="200" spans="1:20" s="356" customFormat="1" ht="29.25" customHeight="1">
      <c r="A200" s="439"/>
      <c r="B200" s="208" t="s">
        <v>81</v>
      </c>
      <c r="C200" s="207">
        <v>3000</v>
      </c>
      <c r="D200" s="435"/>
      <c r="E200" s="435"/>
      <c r="F200" s="435"/>
      <c r="G200" s="340">
        <f>+IFERROR(VLOOKUP(B200,'FCST SDV (2)'!$C$2:$S$2000,17,0),0)</f>
        <v>0</v>
      </c>
      <c r="H200" s="341">
        <f t="shared" si="14"/>
        <v>0</v>
      </c>
      <c r="I200" s="345">
        <f t="array" ref="I200">+IFERROR(INDEX('FCST SDV (2)'!$D$2:$P$2001,MATCH('Data đx fcst 21.09.2020 (2)'!$B200,'FCST SDV (2)'!$C$2:$C$2001,0),MATCH('Data đx fcst 21.09.2020 (2)'!I$1,'FCST SDV (2)'!$D$1:$P$1,0))/'Data đx fcst 21.09.2020 (2)'!$C200,0)</f>
        <v>0</v>
      </c>
      <c r="J200" s="345">
        <f t="array" ref="J200">+IFERROR(INDEX('FCST SDV (2)'!$D$2:$P$2001,MATCH('Data đx fcst 21.09.2020 (2)'!$B200,'FCST SDV (2)'!$C$2:$C$2001,0),MATCH('Data đx fcst 21.09.2020 (2)'!J$1,'FCST SDV (2)'!$D$1:$P$1,0))/'Data đx fcst 21.09.2020 (2)'!$C200,0)</f>
        <v>0</v>
      </c>
      <c r="K200" s="345">
        <f t="array" ref="K200">+IFERROR(INDEX('FCST SDV (2)'!$D$2:$P$2001,MATCH('Data đx fcst 21.09.2020 (2)'!$B200,'FCST SDV (2)'!$C$2:$C$2001,0),MATCH('Data đx fcst 21.09.2020 (2)'!K$1,'FCST SDV (2)'!$D$1:$P$1,0))/'Data đx fcst 21.09.2020 (2)'!$C200,0)</f>
        <v>0</v>
      </c>
      <c r="L200" s="345">
        <f t="array" ref="L200">+IFERROR(INDEX('FCST SDV (2)'!$D$2:$P$2001,MATCH('Data đx fcst 21.09.2020 (2)'!$B200,'FCST SDV (2)'!$C$2:$C$2001,0),MATCH('Data đx fcst 21.09.2020 (2)'!L$1,'FCST SDV (2)'!$D$1:$P$1,0))/'Data đx fcst 21.09.2020 (2)'!$C200,0)</f>
        <v>0</v>
      </c>
      <c r="M200" s="345">
        <f t="array" ref="M200">+IFERROR(INDEX('FCST SDV (2)'!$D$2:$P$2001,MATCH('Data đx fcst 21.09.2020 (2)'!$B200,'FCST SDV (2)'!$C$2:$C$2001,0),MATCH('Data đx fcst 21.09.2020 (2)'!M$1,'FCST SDV (2)'!$D$1:$P$1,0))/'Data đx fcst 21.09.2020 (2)'!$C200,0)</f>
        <v>0</v>
      </c>
      <c r="N200" s="345">
        <f t="array" ref="N200">+IFERROR(INDEX('FCST SDV (2)'!$D$2:$P$2001,MATCH('Data đx fcst 21.09.2020 (2)'!$B200,'FCST SDV (2)'!$C$2:$C$2001,0),MATCH('Data đx fcst 21.09.2020 (2)'!N$1,'FCST SDV (2)'!$D$1:$P$1,0))/'Data đx fcst 21.09.2020 (2)'!$C200,0)</f>
        <v>0</v>
      </c>
      <c r="O200" s="345">
        <f t="array" ref="O200">+IFERROR(INDEX('FCST SDV (2)'!$D$2:$P$2001,MATCH('Data đx fcst 21.09.2020 (2)'!$B200,'FCST SDV (2)'!$C$2:$C$2001,0),MATCH('Data đx fcst 21.09.2020 (2)'!O$1,'FCST SDV (2)'!$D$1:$P$1,0))/'Data đx fcst 21.09.2020 (2)'!$C200,0)</f>
        <v>0</v>
      </c>
      <c r="P200" s="345">
        <f t="array" ref="P200">+IFERROR(INDEX('FCST SDV (2)'!$D$2:$P$2001,MATCH('Data đx fcst 21.09.2020 (2)'!$B200,'FCST SDV (2)'!$C$2:$C$2001,0),MATCH('Data đx fcst 21.09.2020 (2)'!P$1,'FCST SDV (2)'!$D$1:$P$1,0))/'Data đx fcst 21.09.2020 (2)'!$C200,0)</f>
        <v>0</v>
      </c>
      <c r="Q200" s="345">
        <f t="array" ref="Q200">+IFERROR(INDEX('FCST SDV (2)'!$D$2:$P$2001,MATCH('Data đx fcst 21.09.2020 (2)'!$B200,'FCST SDV (2)'!$C$2:$C$2001,0),MATCH('Data đx fcst 21.09.2020 (2)'!Q$1,'FCST SDV (2)'!$D$1:$P$1,0))/'Data đx fcst 21.09.2020 (2)'!$C200,0)</f>
        <v>0</v>
      </c>
      <c r="R200" s="345">
        <f t="array" ref="R200">+IFERROR(INDEX('FCST SDV (2)'!$D$2:$P$2001,MATCH('Data đx fcst 21.09.2020 (2)'!$B200,'FCST SDV (2)'!$C$2:$C$2001,0),MATCH('Data đx fcst 21.09.2020 (2)'!R$1,'FCST SDV (2)'!$D$1:$P$1,0))/'Data đx fcst 21.09.2020 (2)'!$C200,0)</f>
        <v>0</v>
      </c>
      <c r="S200" s="345"/>
      <c r="T200" s="335">
        <f t="shared" si="9"/>
        <v>0</v>
      </c>
    </row>
    <row r="201" spans="1:20" s="356" customFormat="1" ht="29.25" customHeight="1">
      <c r="A201" s="439"/>
      <c r="B201" s="208" t="s">
        <v>82</v>
      </c>
      <c r="C201" s="207">
        <v>1000</v>
      </c>
      <c r="D201" s="435"/>
      <c r="E201" s="435"/>
      <c r="F201" s="435"/>
      <c r="G201" s="340">
        <f>+IFERROR(VLOOKUP(B201,'FCST SDV (2)'!$C$2:$S$2000,17,0),0)</f>
        <v>1360000</v>
      </c>
      <c r="H201" s="384">
        <f t="shared" si="14"/>
        <v>1360</v>
      </c>
      <c r="I201" s="345">
        <f t="array" ref="I201">+IFERROR(INDEX('FCST SDV (2)'!$D$2:$P$2001,MATCH('Data đx fcst 21.09.2020 (2)'!$B201,'FCST SDV (2)'!$C$2:$C$2001,0),MATCH('Data đx fcst 21.09.2020 (2)'!I$1,'FCST SDV (2)'!$D$1:$P$1,0))/'Data đx fcst 21.09.2020 (2)'!$C201,0)</f>
        <v>32</v>
      </c>
      <c r="J201" s="345">
        <f t="array" ref="J201">+IFERROR(INDEX('FCST SDV (2)'!$D$2:$P$2001,MATCH('Data đx fcst 21.09.2020 (2)'!$B201,'FCST SDV (2)'!$C$2:$C$2001,0),MATCH('Data đx fcst 21.09.2020 (2)'!J$1,'FCST SDV (2)'!$D$1:$P$1,0))/'Data đx fcst 21.09.2020 (2)'!$C201,0)</f>
        <v>32</v>
      </c>
      <c r="K201" s="345">
        <f t="array" ref="K201">+IFERROR(INDEX('FCST SDV (2)'!$D$2:$P$2001,MATCH('Data đx fcst 21.09.2020 (2)'!$B201,'FCST SDV (2)'!$C$2:$C$2001,0),MATCH('Data đx fcst 21.09.2020 (2)'!K$1,'FCST SDV (2)'!$D$1:$P$1,0))/'Data đx fcst 21.09.2020 (2)'!$C201,0)</f>
        <v>32</v>
      </c>
      <c r="L201" s="345">
        <f t="array" ref="L201">+IFERROR(INDEX('FCST SDV (2)'!$D$2:$P$2001,MATCH('Data đx fcst 21.09.2020 (2)'!$B201,'FCST SDV (2)'!$C$2:$C$2001,0),MATCH('Data đx fcst 21.09.2020 (2)'!L$1,'FCST SDV (2)'!$D$1:$P$1,0))/'Data đx fcst 21.09.2020 (2)'!$C201,0)</f>
        <v>32</v>
      </c>
      <c r="M201" s="345">
        <f t="array" ref="M201">+IFERROR(INDEX('FCST SDV (2)'!$D$2:$P$2001,MATCH('Data đx fcst 21.09.2020 (2)'!$B201,'FCST SDV (2)'!$C$2:$C$2001,0),MATCH('Data đx fcst 21.09.2020 (2)'!M$1,'FCST SDV (2)'!$D$1:$P$1,0))/'Data đx fcst 21.09.2020 (2)'!$C201,0)</f>
        <v>64</v>
      </c>
      <c r="N201" s="345">
        <f t="array" ref="N201">+IFERROR(INDEX('FCST SDV (2)'!$D$2:$P$2001,MATCH('Data đx fcst 21.09.2020 (2)'!$B201,'FCST SDV (2)'!$C$2:$C$2001,0),MATCH('Data đx fcst 21.09.2020 (2)'!N$1,'FCST SDV (2)'!$D$1:$P$1,0))/'Data đx fcst 21.09.2020 (2)'!$C201,0)</f>
        <v>32</v>
      </c>
      <c r="O201" s="345">
        <f t="array" ref="O201">+IFERROR(INDEX('FCST SDV (2)'!$D$2:$P$2001,MATCH('Data đx fcst 21.09.2020 (2)'!$B201,'FCST SDV (2)'!$C$2:$C$2001,0),MATCH('Data đx fcst 21.09.2020 (2)'!O$1,'FCST SDV (2)'!$D$1:$P$1,0))/'Data đx fcst 21.09.2020 (2)'!$C201,0)</f>
        <v>48</v>
      </c>
      <c r="P201" s="345">
        <f t="array" ref="P201">+IFERROR(INDEX('FCST SDV (2)'!$D$2:$P$2001,MATCH('Data đx fcst 21.09.2020 (2)'!$B201,'FCST SDV (2)'!$C$2:$C$2001,0),MATCH('Data đx fcst 21.09.2020 (2)'!P$1,'FCST SDV (2)'!$D$1:$P$1,0))/'Data đx fcst 21.09.2020 (2)'!$C201,0)</f>
        <v>272</v>
      </c>
      <c r="Q201" s="345">
        <f t="array" ref="Q201">+IFERROR(INDEX('FCST SDV (2)'!$D$2:$P$2001,MATCH('Data đx fcst 21.09.2020 (2)'!$B201,'FCST SDV (2)'!$C$2:$C$2001,0),MATCH('Data đx fcst 21.09.2020 (2)'!Q$1,'FCST SDV (2)'!$D$1:$P$1,0))/'Data đx fcst 21.09.2020 (2)'!$C201,0)</f>
        <v>272</v>
      </c>
      <c r="R201" s="345">
        <f t="array" ref="R201">+IFERROR(INDEX('FCST SDV (2)'!$D$2:$P$2001,MATCH('Data đx fcst 21.09.2020 (2)'!$B201,'FCST SDV (2)'!$C$2:$C$2001,0),MATCH('Data đx fcst 21.09.2020 (2)'!R$1,'FCST SDV (2)'!$D$1:$P$1,0))/'Data đx fcst 21.09.2020 (2)'!$C201,0)</f>
        <v>272</v>
      </c>
      <c r="S201" s="345">
        <f t="array" ref="S201">+IFERROR(INDEX('FCST SDV (2)'!$D$2:$P$2001,MATCH('Data đx fcst 21.09.2020 (2)'!$B201,'FCST SDV (2)'!$C$2:$C$2001,0),MATCH('Data đx fcst 21.09.2020 (2)'!S$1,'FCST SDV (2)'!$D$1:$P$1,0))/'Data đx fcst 21.09.2020 (2)'!$C201,0)</f>
        <v>272</v>
      </c>
      <c r="T201" s="335">
        <f t="shared" ref="T201:T264" si="15">+SUM(I201:S201)</f>
        <v>1360</v>
      </c>
    </row>
    <row r="202" spans="1:20" s="356" customFormat="1" ht="29.25" customHeight="1">
      <c r="A202" s="439"/>
      <c r="B202" s="208" t="s">
        <v>83</v>
      </c>
      <c r="C202" s="207">
        <v>3000</v>
      </c>
      <c r="D202" s="435"/>
      <c r="E202" s="435"/>
      <c r="F202" s="435"/>
      <c r="G202" s="340">
        <f>+IFERROR(VLOOKUP(B202,'FCST SDV (2)'!$C$2:$S$2000,17,0),0)</f>
        <v>1340000</v>
      </c>
      <c r="H202" s="384">
        <f t="shared" si="14"/>
        <v>446.66666666666669</v>
      </c>
      <c r="I202" s="345">
        <f t="array" ref="I202">+IFERROR(INDEX('FCST SDV (2)'!$D$2:$P$2001,MATCH('Data đx fcst 21.09.2020 (2)'!$B202,'FCST SDV (2)'!$C$2:$C$2001,0),MATCH('Data đx fcst 21.09.2020 (2)'!I$1,'FCST SDV (2)'!$D$1:$P$1,0))/'Data đx fcst 21.09.2020 (2)'!$C202,0)</f>
        <v>16.666666666666668</v>
      </c>
      <c r="J202" s="345">
        <f t="array" ref="J202">+IFERROR(INDEX('FCST SDV (2)'!$D$2:$P$2001,MATCH('Data đx fcst 21.09.2020 (2)'!$B202,'FCST SDV (2)'!$C$2:$C$2001,0),MATCH('Data đx fcst 21.09.2020 (2)'!J$1,'FCST SDV (2)'!$D$1:$P$1,0))/'Data đx fcst 21.09.2020 (2)'!$C202,0)</f>
        <v>13.333333333333334</v>
      </c>
      <c r="K202" s="345">
        <f t="array" ref="K202">+IFERROR(INDEX('FCST SDV (2)'!$D$2:$P$2001,MATCH('Data đx fcst 21.09.2020 (2)'!$B202,'FCST SDV (2)'!$C$2:$C$2001,0),MATCH('Data đx fcst 21.09.2020 (2)'!K$1,'FCST SDV (2)'!$D$1:$P$1,0))/'Data đx fcst 21.09.2020 (2)'!$C202,0)</f>
        <v>10</v>
      </c>
      <c r="L202" s="345">
        <f t="array" ref="L202">+IFERROR(INDEX('FCST SDV (2)'!$D$2:$P$2001,MATCH('Data đx fcst 21.09.2020 (2)'!$B202,'FCST SDV (2)'!$C$2:$C$2001,0),MATCH('Data đx fcst 21.09.2020 (2)'!L$1,'FCST SDV (2)'!$D$1:$P$1,0))/'Data đx fcst 21.09.2020 (2)'!$C202,0)</f>
        <v>10</v>
      </c>
      <c r="M202" s="345">
        <f t="array" ref="M202">+IFERROR(INDEX('FCST SDV (2)'!$D$2:$P$2001,MATCH('Data đx fcst 21.09.2020 (2)'!$B202,'FCST SDV (2)'!$C$2:$C$2001,0),MATCH('Data đx fcst 21.09.2020 (2)'!M$1,'FCST SDV (2)'!$D$1:$P$1,0))/'Data đx fcst 21.09.2020 (2)'!$C202,0)</f>
        <v>13.333333333333334</v>
      </c>
      <c r="N202" s="345">
        <f t="array" ref="N202">+IFERROR(INDEX('FCST SDV (2)'!$D$2:$P$2001,MATCH('Data đx fcst 21.09.2020 (2)'!$B202,'FCST SDV (2)'!$C$2:$C$2001,0),MATCH('Data đx fcst 21.09.2020 (2)'!N$1,'FCST SDV (2)'!$D$1:$P$1,0))/'Data đx fcst 21.09.2020 (2)'!$C202,0)</f>
        <v>13.333333333333334</v>
      </c>
      <c r="O202" s="345">
        <f t="array" ref="O202">+IFERROR(INDEX('FCST SDV (2)'!$D$2:$P$2001,MATCH('Data đx fcst 21.09.2020 (2)'!$B202,'FCST SDV (2)'!$C$2:$C$2001,0),MATCH('Data đx fcst 21.09.2020 (2)'!O$1,'FCST SDV (2)'!$D$1:$P$1,0))/'Data đx fcst 21.09.2020 (2)'!$C202,0)</f>
        <v>16.666666666666668</v>
      </c>
      <c r="P202" s="345">
        <f t="array" ref="P202">+IFERROR(INDEX('FCST SDV (2)'!$D$2:$P$2001,MATCH('Data đx fcst 21.09.2020 (2)'!$B202,'FCST SDV (2)'!$C$2:$C$2001,0),MATCH('Data đx fcst 21.09.2020 (2)'!P$1,'FCST SDV (2)'!$D$1:$P$1,0))/'Data đx fcst 21.09.2020 (2)'!$C202,0)</f>
        <v>93.333333333333329</v>
      </c>
      <c r="Q202" s="345">
        <f t="array" ref="Q202">+IFERROR(INDEX('FCST SDV (2)'!$D$2:$P$2001,MATCH('Data đx fcst 21.09.2020 (2)'!$B202,'FCST SDV (2)'!$C$2:$C$2001,0),MATCH('Data đx fcst 21.09.2020 (2)'!Q$1,'FCST SDV (2)'!$D$1:$P$1,0))/'Data đx fcst 21.09.2020 (2)'!$C202,0)</f>
        <v>86.666666666666671</v>
      </c>
      <c r="R202" s="345">
        <f t="array" ref="R202">+IFERROR(INDEX('FCST SDV (2)'!$D$2:$P$2001,MATCH('Data đx fcst 21.09.2020 (2)'!$B202,'FCST SDV (2)'!$C$2:$C$2001,0),MATCH('Data đx fcst 21.09.2020 (2)'!R$1,'FCST SDV (2)'!$D$1:$P$1,0))/'Data đx fcst 21.09.2020 (2)'!$C202,0)</f>
        <v>86.666666666666671</v>
      </c>
      <c r="S202" s="345">
        <f t="array" ref="S202">+IFERROR(INDEX('FCST SDV (2)'!$D$2:$P$2001,MATCH('Data đx fcst 21.09.2020 (2)'!$B202,'FCST SDV (2)'!$C$2:$C$2001,0),MATCH('Data đx fcst 21.09.2020 (2)'!S$1,'FCST SDV (2)'!$D$1:$P$1,0))/'Data đx fcst 21.09.2020 (2)'!$C202,0)</f>
        <v>86.666666666666671</v>
      </c>
      <c r="T202" s="335">
        <f t="shared" si="15"/>
        <v>446.66666666666674</v>
      </c>
    </row>
    <row r="203" spans="1:20" s="356" customFormat="1" ht="29.25" customHeight="1">
      <c r="A203" s="439"/>
      <c r="B203" s="208" t="s">
        <v>84</v>
      </c>
      <c r="C203" s="207">
        <v>900</v>
      </c>
      <c r="D203" s="435"/>
      <c r="E203" s="435"/>
      <c r="F203" s="435"/>
      <c r="G203" s="340">
        <f>+IFERROR(VLOOKUP(B203,'FCST SDV (2)'!$C$2:$S$2000,17,0),0)</f>
        <v>1500000</v>
      </c>
      <c r="H203" s="384">
        <f t="shared" si="14"/>
        <v>1666.6666666666667</v>
      </c>
      <c r="I203" s="345">
        <f t="array" ref="I203">+IFERROR(INDEX('FCST SDV (2)'!$D$2:$P$2001,MATCH('Data đx fcst 21.09.2020 (2)'!$B203,'FCST SDV (2)'!$C$2:$C$2001,0),MATCH('Data đx fcst 21.09.2020 (2)'!I$1,'FCST SDV (2)'!$D$1:$P$1,0))/'Data đx fcst 21.09.2020 (2)'!$C203,0)</f>
        <v>50</v>
      </c>
      <c r="J203" s="345">
        <f t="array" ref="J203">+IFERROR(INDEX('FCST SDV (2)'!$D$2:$P$2001,MATCH('Data đx fcst 21.09.2020 (2)'!$B203,'FCST SDV (2)'!$C$2:$C$2001,0),MATCH('Data đx fcst 21.09.2020 (2)'!J$1,'FCST SDV (2)'!$D$1:$P$1,0))/'Data đx fcst 21.09.2020 (2)'!$C203,0)</f>
        <v>50</v>
      </c>
      <c r="K203" s="345">
        <f t="array" ref="K203">+IFERROR(INDEX('FCST SDV (2)'!$D$2:$P$2001,MATCH('Data đx fcst 21.09.2020 (2)'!$B203,'FCST SDV (2)'!$C$2:$C$2001,0),MATCH('Data đx fcst 21.09.2020 (2)'!K$1,'FCST SDV (2)'!$D$1:$P$1,0))/'Data đx fcst 21.09.2020 (2)'!$C203,0)</f>
        <v>50</v>
      </c>
      <c r="L203" s="345">
        <f t="array" ref="L203">+IFERROR(INDEX('FCST SDV (2)'!$D$2:$P$2001,MATCH('Data đx fcst 21.09.2020 (2)'!$B203,'FCST SDV (2)'!$C$2:$C$2001,0),MATCH('Data đx fcst 21.09.2020 (2)'!L$1,'FCST SDV (2)'!$D$1:$P$1,0))/'Data đx fcst 21.09.2020 (2)'!$C203,0)</f>
        <v>33.333333333333336</v>
      </c>
      <c r="M203" s="345">
        <f t="array" ref="M203">+IFERROR(INDEX('FCST SDV (2)'!$D$2:$P$2001,MATCH('Data đx fcst 21.09.2020 (2)'!$B203,'FCST SDV (2)'!$C$2:$C$2001,0),MATCH('Data đx fcst 21.09.2020 (2)'!M$1,'FCST SDV (2)'!$D$1:$P$1,0))/'Data đx fcst 21.09.2020 (2)'!$C203,0)</f>
        <v>50</v>
      </c>
      <c r="N203" s="345">
        <f t="array" ref="N203">+IFERROR(INDEX('FCST SDV (2)'!$D$2:$P$2001,MATCH('Data đx fcst 21.09.2020 (2)'!$B203,'FCST SDV (2)'!$C$2:$C$2001,0),MATCH('Data đx fcst 21.09.2020 (2)'!N$1,'FCST SDV (2)'!$D$1:$P$1,0))/'Data đx fcst 21.09.2020 (2)'!$C203,0)</f>
        <v>50</v>
      </c>
      <c r="O203" s="345">
        <f t="array" ref="O203">+IFERROR(INDEX('FCST SDV (2)'!$D$2:$P$2001,MATCH('Data đx fcst 21.09.2020 (2)'!$B203,'FCST SDV (2)'!$C$2:$C$2001,0),MATCH('Data đx fcst 21.09.2020 (2)'!O$1,'FCST SDV (2)'!$D$1:$P$1,0))/'Data đx fcst 21.09.2020 (2)'!$C203,0)</f>
        <v>50</v>
      </c>
      <c r="P203" s="345">
        <f t="array" ref="P203">+IFERROR(INDEX('FCST SDV (2)'!$D$2:$P$2001,MATCH('Data đx fcst 21.09.2020 (2)'!$B203,'FCST SDV (2)'!$C$2:$C$2001,0),MATCH('Data đx fcst 21.09.2020 (2)'!P$1,'FCST SDV (2)'!$D$1:$P$1,0))/'Data đx fcst 21.09.2020 (2)'!$C203,0)</f>
        <v>333.33333333333331</v>
      </c>
      <c r="Q203" s="345">
        <f t="array" ref="Q203">+IFERROR(INDEX('FCST SDV (2)'!$D$2:$P$2001,MATCH('Data đx fcst 21.09.2020 (2)'!$B203,'FCST SDV (2)'!$C$2:$C$2001,0),MATCH('Data đx fcst 21.09.2020 (2)'!Q$1,'FCST SDV (2)'!$D$1:$P$1,0))/'Data đx fcst 21.09.2020 (2)'!$C203,0)</f>
        <v>333.33333333333331</v>
      </c>
      <c r="R203" s="345">
        <f t="array" ref="R203">+IFERROR(INDEX('FCST SDV (2)'!$D$2:$P$2001,MATCH('Data đx fcst 21.09.2020 (2)'!$B203,'FCST SDV (2)'!$C$2:$C$2001,0),MATCH('Data đx fcst 21.09.2020 (2)'!R$1,'FCST SDV (2)'!$D$1:$P$1,0))/'Data đx fcst 21.09.2020 (2)'!$C203,0)</f>
        <v>333.33333333333331</v>
      </c>
      <c r="S203" s="345">
        <f t="array" ref="S203">+IFERROR(INDEX('FCST SDV (2)'!$D$2:$P$2001,MATCH('Data đx fcst 21.09.2020 (2)'!$B203,'FCST SDV (2)'!$C$2:$C$2001,0),MATCH('Data đx fcst 21.09.2020 (2)'!S$1,'FCST SDV (2)'!$D$1:$P$1,0))/'Data đx fcst 21.09.2020 (2)'!$C203,0)</f>
        <v>333.33333333333331</v>
      </c>
      <c r="T203" s="335">
        <f t="shared" si="15"/>
        <v>1666.6666666666665</v>
      </c>
    </row>
    <row r="204" spans="1:20" s="356" customFormat="1" ht="29.25" customHeight="1">
      <c r="A204" s="439"/>
      <c r="B204" s="208" t="s">
        <v>30</v>
      </c>
      <c r="C204" s="207">
        <v>2800</v>
      </c>
      <c r="D204" s="435"/>
      <c r="E204" s="435"/>
      <c r="F204" s="435"/>
      <c r="G204" s="340">
        <f>+IFERROR(VLOOKUP(B204,'FCST SDV (2)'!$C$2:$S$2000,17,0),0)</f>
        <v>2265000</v>
      </c>
      <c r="H204" s="384">
        <f t="shared" si="14"/>
        <v>808.92857142857144</v>
      </c>
      <c r="I204" s="345">
        <f t="array" ref="I204">+IFERROR(INDEX('FCST SDV (2)'!$D$2:$P$2001,MATCH('Data đx fcst 21.09.2020 (2)'!$B204,'FCST SDV (2)'!$C$2:$C$2001,0),MATCH('Data đx fcst 21.09.2020 (2)'!I$1,'FCST SDV (2)'!$D$1:$P$1,0))/'Data đx fcst 21.09.2020 (2)'!$C204,0)</f>
        <v>26.785714285714285</v>
      </c>
      <c r="J204" s="345">
        <f t="array" ref="J204">+IFERROR(INDEX('FCST SDV (2)'!$D$2:$P$2001,MATCH('Data đx fcst 21.09.2020 (2)'!$B204,'FCST SDV (2)'!$C$2:$C$2001,0),MATCH('Data đx fcst 21.09.2020 (2)'!J$1,'FCST SDV (2)'!$D$1:$P$1,0))/'Data đx fcst 21.09.2020 (2)'!$C204,0)</f>
        <v>21.428571428571427</v>
      </c>
      <c r="K204" s="345">
        <f t="array" ref="K204">+IFERROR(INDEX('FCST SDV (2)'!$D$2:$P$2001,MATCH('Data đx fcst 21.09.2020 (2)'!$B204,'FCST SDV (2)'!$C$2:$C$2001,0),MATCH('Data đx fcst 21.09.2020 (2)'!K$1,'FCST SDV (2)'!$D$1:$P$1,0))/'Data đx fcst 21.09.2020 (2)'!$C204,0)</f>
        <v>26.785714285714285</v>
      </c>
      <c r="L204" s="345">
        <f t="array" ref="L204">+IFERROR(INDEX('FCST SDV (2)'!$D$2:$P$2001,MATCH('Data đx fcst 21.09.2020 (2)'!$B204,'FCST SDV (2)'!$C$2:$C$2001,0),MATCH('Data đx fcst 21.09.2020 (2)'!L$1,'FCST SDV (2)'!$D$1:$P$1,0))/'Data đx fcst 21.09.2020 (2)'!$C204,0)</f>
        <v>26.785714285714285</v>
      </c>
      <c r="M204" s="345">
        <f t="array" ref="M204">+IFERROR(INDEX('FCST SDV (2)'!$D$2:$P$2001,MATCH('Data đx fcst 21.09.2020 (2)'!$B204,'FCST SDV (2)'!$C$2:$C$2001,0),MATCH('Data đx fcst 21.09.2020 (2)'!M$1,'FCST SDV (2)'!$D$1:$P$1,0))/'Data đx fcst 21.09.2020 (2)'!$C204,0)</f>
        <v>21.428571428571427</v>
      </c>
      <c r="N204" s="345">
        <f t="array" ref="N204">+IFERROR(INDEX('FCST SDV (2)'!$D$2:$P$2001,MATCH('Data đx fcst 21.09.2020 (2)'!$B204,'FCST SDV (2)'!$C$2:$C$2001,0),MATCH('Data đx fcst 21.09.2020 (2)'!N$1,'FCST SDV (2)'!$D$1:$P$1,0))/'Data đx fcst 21.09.2020 (2)'!$C204,0)</f>
        <v>21.428571428571427</v>
      </c>
      <c r="O204" s="345">
        <f t="array" ref="O204">+IFERROR(INDEX('FCST SDV (2)'!$D$2:$P$2001,MATCH('Data đx fcst 21.09.2020 (2)'!$B204,'FCST SDV (2)'!$C$2:$C$2001,0),MATCH('Data đx fcst 21.09.2020 (2)'!O$1,'FCST SDV (2)'!$D$1:$P$1,0))/'Data đx fcst 21.09.2020 (2)'!$C204,0)</f>
        <v>21.428571428571427</v>
      </c>
      <c r="P204" s="345">
        <f t="array" ref="P204">+IFERROR(INDEX('FCST SDV (2)'!$D$2:$P$2001,MATCH('Data đx fcst 21.09.2020 (2)'!$B204,'FCST SDV (2)'!$C$2:$C$2001,0),MATCH('Data đx fcst 21.09.2020 (2)'!P$1,'FCST SDV (2)'!$D$1:$P$1,0))/'Data đx fcst 21.09.2020 (2)'!$C204,0)</f>
        <v>160.71428571428572</v>
      </c>
      <c r="Q204" s="345">
        <f t="array" ref="Q204">+IFERROR(INDEX('FCST SDV (2)'!$D$2:$P$2001,MATCH('Data đx fcst 21.09.2020 (2)'!$B204,'FCST SDV (2)'!$C$2:$C$2001,0),MATCH('Data đx fcst 21.09.2020 (2)'!Q$1,'FCST SDV (2)'!$D$1:$P$1,0))/'Data đx fcst 21.09.2020 (2)'!$C204,0)</f>
        <v>160.71428571428572</v>
      </c>
      <c r="R204" s="345">
        <f t="array" ref="R204">+IFERROR(INDEX('FCST SDV (2)'!$D$2:$P$2001,MATCH('Data đx fcst 21.09.2020 (2)'!$B204,'FCST SDV (2)'!$C$2:$C$2001,0),MATCH('Data đx fcst 21.09.2020 (2)'!R$1,'FCST SDV (2)'!$D$1:$P$1,0))/'Data đx fcst 21.09.2020 (2)'!$C204,0)</f>
        <v>160.71428571428572</v>
      </c>
      <c r="S204" s="345">
        <f t="array" ref="S204">+IFERROR(INDEX('FCST SDV (2)'!$D$2:$P$2001,MATCH('Data đx fcst 21.09.2020 (2)'!$B204,'FCST SDV (2)'!$C$2:$C$2001,0),MATCH('Data đx fcst 21.09.2020 (2)'!S$1,'FCST SDV (2)'!$D$1:$P$1,0))/'Data đx fcst 21.09.2020 (2)'!$C204,0)</f>
        <v>160.71428571428572</v>
      </c>
      <c r="T204" s="335">
        <f t="shared" si="15"/>
        <v>808.92857142857156</v>
      </c>
    </row>
    <row r="205" spans="1:20" s="356" customFormat="1" ht="29.25" customHeight="1">
      <c r="A205" s="439"/>
      <c r="B205" s="208" t="s">
        <v>31</v>
      </c>
      <c r="C205" s="207">
        <v>2800</v>
      </c>
      <c r="D205" s="435"/>
      <c r="E205" s="435"/>
      <c r="F205" s="435"/>
      <c r="G205" s="340">
        <f>+IFERROR(VLOOKUP(B205,'FCST SDV (2)'!$C$2:$S$2000,17,0),0)</f>
        <v>2115000</v>
      </c>
      <c r="H205" s="384">
        <f t="shared" si="14"/>
        <v>755.35714285714289</v>
      </c>
      <c r="I205" s="345">
        <f t="array" ref="I205">+IFERROR(INDEX('FCST SDV (2)'!$D$2:$P$2001,MATCH('Data đx fcst 21.09.2020 (2)'!$B205,'FCST SDV (2)'!$C$2:$C$2001,0),MATCH('Data đx fcst 21.09.2020 (2)'!I$1,'FCST SDV (2)'!$D$1:$P$1,0))/'Data đx fcst 21.09.2020 (2)'!$C205,0)</f>
        <v>21.428571428571427</v>
      </c>
      <c r="J205" s="345">
        <f t="array" ref="J205">+IFERROR(INDEX('FCST SDV (2)'!$D$2:$P$2001,MATCH('Data đx fcst 21.09.2020 (2)'!$B205,'FCST SDV (2)'!$C$2:$C$2001,0),MATCH('Data đx fcst 21.09.2020 (2)'!J$1,'FCST SDV (2)'!$D$1:$P$1,0))/'Data đx fcst 21.09.2020 (2)'!$C205,0)</f>
        <v>21.428571428571427</v>
      </c>
      <c r="K205" s="345">
        <f t="array" ref="K205">+IFERROR(INDEX('FCST SDV (2)'!$D$2:$P$2001,MATCH('Data đx fcst 21.09.2020 (2)'!$B205,'FCST SDV (2)'!$C$2:$C$2001,0),MATCH('Data đx fcst 21.09.2020 (2)'!K$1,'FCST SDV (2)'!$D$1:$P$1,0))/'Data đx fcst 21.09.2020 (2)'!$C205,0)</f>
        <v>21.428571428571427</v>
      </c>
      <c r="L205" s="345">
        <f t="array" ref="L205">+IFERROR(INDEX('FCST SDV (2)'!$D$2:$P$2001,MATCH('Data đx fcst 21.09.2020 (2)'!$B205,'FCST SDV (2)'!$C$2:$C$2001,0),MATCH('Data đx fcst 21.09.2020 (2)'!L$1,'FCST SDV (2)'!$D$1:$P$1,0))/'Data đx fcst 21.09.2020 (2)'!$C205,0)</f>
        <v>21.428571428571427</v>
      </c>
      <c r="M205" s="345">
        <f t="array" ref="M205">+IFERROR(INDEX('FCST SDV (2)'!$D$2:$P$2001,MATCH('Data đx fcst 21.09.2020 (2)'!$B205,'FCST SDV (2)'!$C$2:$C$2001,0),MATCH('Data đx fcst 21.09.2020 (2)'!M$1,'FCST SDV (2)'!$D$1:$P$1,0))/'Data đx fcst 21.09.2020 (2)'!$C205,0)</f>
        <v>21.428571428571427</v>
      </c>
      <c r="N205" s="345">
        <f t="array" ref="N205">+IFERROR(INDEX('FCST SDV (2)'!$D$2:$P$2001,MATCH('Data đx fcst 21.09.2020 (2)'!$B205,'FCST SDV (2)'!$C$2:$C$2001,0),MATCH('Data đx fcst 21.09.2020 (2)'!N$1,'FCST SDV (2)'!$D$1:$P$1,0))/'Data đx fcst 21.09.2020 (2)'!$C205,0)</f>
        <v>26.785714285714285</v>
      </c>
      <c r="O205" s="345">
        <f t="array" ref="O205">+IFERROR(INDEX('FCST SDV (2)'!$D$2:$P$2001,MATCH('Data đx fcst 21.09.2020 (2)'!$B205,'FCST SDV (2)'!$C$2:$C$2001,0),MATCH('Data đx fcst 21.09.2020 (2)'!O$1,'FCST SDV (2)'!$D$1:$P$1,0))/'Data đx fcst 21.09.2020 (2)'!$C205,0)</f>
        <v>21.428571428571427</v>
      </c>
      <c r="P205" s="345">
        <f t="array" ref="P205">+IFERROR(INDEX('FCST SDV (2)'!$D$2:$P$2001,MATCH('Data đx fcst 21.09.2020 (2)'!$B205,'FCST SDV (2)'!$C$2:$C$2001,0),MATCH('Data đx fcst 21.09.2020 (2)'!P$1,'FCST SDV (2)'!$D$1:$P$1,0))/'Data đx fcst 21.09.2020 (2)'!$C205,0)</f>
        <v>150</v>
      </c>
      <c r="Q205" s="345">
        <f t="array" ref="Q205">+IFERROR(INDEX('FCST SDV (2)'!$D$2:$P$2001,MATCH('Data đx fcst 21.09.2020 (2)'!$B205,'FCST SDV (2)'!$C$2:$C$2001,0),MATCH('Data đx fcst 21.09.2020 (2)'!Q$1,'FCST SDV (2)'!$D$1:$P$1,0))/'Data đx fcst 21.09.2020 (2)'!$C205,0)</f>
        <v>150</v>
      </c>
      <c r="R205" s="345">
        <f t="array" ref="R205">+IFERROR(INDEX('FCST SDV (2)'!$D$2:$P$2001,MATCH('Data đx fcst 21.09.2020 (2)'!$B205,'FCST SDV (2)'!$C$2:$C$2001,0),MATCH('Data đx fcst 21.09.2020 (2)'!R$1,'FCST SDV (2)'!$D$1:$P$1,0))/'Data đx fcst 21.09.2020 (2)'!$C205,0)</f>
        <v>150</v>
      </c>
      <c r="S205" s="345">
        <f t="array" ref="S205">+IFERROR(INDEX('FCST SDV (2)'!$D$2:$P$2001,MATCH('Data đx fcst 21.09.2020 (2)'!$B205,'FCST SDV (2)'!$C$2:$C$2001,0),MATCH('Data đx fcst 21.09.2020 (2)'!S$1,'FCST SDV (2)'!$D$1:$P$1,0))/'Data đx fcst 21.09.2020 (2)'!$C205,0)</f>
        <v>150</v>
      </c>
      <c r="T205" s="335">
        <f t="shared" si="15"/>
        <v>755.35714285714289</v>
      </c>
    </row>
    <row r="206" spans="1:20" s="356" customFormat="1" ht="29.25" customHeight="1">
      <c r="A206" s="439"/>
      <c r="B206" s="208" t="s">
        <v>32</v>
      </c>
      <c r="C206" s="207">
        <v>2500</v>
      </c>
      <c r="D206" s="435"/>
      <c r="E206" s="435"/>
      <c r="F206" s="435"/>
      <c r="G206" s="340">
        <f>+IFERROR(VLOOKUP(B206,'FCST SDV (2)'!$C$2:$S$2000,17,0),0)</f>
        <v>1980000</v>
      </c>
      <c r="H206" s="384">
        <f t="shared" si="14"/>
        <v>792</v>
      </c>
      <c r="I206" s="345">
        <f t="array" ref="I206">+IFERROR(INDEX('FCST SDV (2)'!$D$2:$P$2001,MATCH('Data đx fcst 21.09.2020 (2)'!$B206,'FCST SDV (2)'!$C$2:$C$2001,0),MATCH('Data đx fcst 21.09.2020 (2)'!I$1,'FCST SDV (2)'!$D$1:$P$1,0))/'Data đx fcst 21.09.2020 (2)'!$C206,0)</f>
        <v>0</v>
      </c>
      <c r="J206" s="345">
        <f t="array" ref="J206">+IFERROR(INDEX('FCST SDV (2)'!$D$2:$P$2001,MATCH('Data đx fcst 21.09.2020 (2)'!$B206,'FCST SDV (2)'!$C$2:$C$2001,0),MATCH('Data đx fcst 21.09.2020 (2)'!J$1,'FCST SDV (2)'!$D$1:$P$1,0))/'Data đx fcst 21.09.2020 (2)'!$C206,0)</f>
        <v>24</v>
      </c>
      <c r="K206" s="345">
        <f t="array" ref="K206">+IFERROR(INDEX('FCST SDV (2)'!$D$2:$P$2001,MATCH('Data đx fcst 21.09.2020 (2)'!$B206,'FCST SDV (2)'!$C$2:$C$2001,0),MATCH('Data đx fcst 21.09.2020 (2)'!K$1,'FCST SDV (2)'!$D$1:$P$1,0))/'Data đx fcst 21.09.2020 (2)'!$C206,0)</f>
        <v>24</v>
      </c>
      <c r="L206" s="345">
        <f t="array" ref="L206">+IFERROR(INDEX('FCST SDV (2)'!$D$2:$P$2001,MATCH('Data đx fcst 21.09.2020 (2)'!$B206,'FCST SDV (2)'!$C$2:$C$2001,0),MATCH('Data đx fcst 21.09.2020 (2)'!L$1,'FCST SDV (2)'!$D$1:$P$1,0))/'Data đx fcst 21.09.2020 (2)'!$C206,0)</f>
        <v>24</v>
      </c>
      <c r="M206" s="345">
        <f t="array" ref="M206">+IFERROR(INDEX('FCST SDV (2)'!$D$2:$P$2001,MATCH('Data đx fcst 21.09.2020 (2)'!$B206,'FCST SDV (2)'!$C$2:$C$2001,0),MATCH('Data đx fcst 21.09.2020 (2)'!M$1,'FCST SDV (2)'!$D$1:$P$1,0))/'Data đx fcst 21.09.2020 (2)'!$C206,0)</f>
        <v>24</v>
      </c>
      <c r="N206" s="345">
        <f t="array" ref="N206">+IFERROR(INDEX('FCST SDV (2)'!$D$2:$P$2001,MATCH('Data đx fcst 21.09.2020 (2)'!$B206,'FCST SDV (2)'!$C$2:$C$2001,0),MATCH('Data đx fcst 21.09.2020 (2)'!N$1,'FCST SDV (2)'!$D$1:$P$1,0))/'Data đx fcst 21.09.2020 (2)'!$C206,0)</f>
        <v>24</v>
      </c>
      <c r="O206" s="345">
        <f t="array" ref="O206">+IFERROR(INDEX('FCST SDV (2)'!$D$2:$P$2001,MATCH('Data đx fcst 21.09.2020 (2)'!$B206,'FCST SDV (2)'!$C$2:$C$2001,0),MATCH('Data đx fcst 21.09.2020 (2)'!O$1,'FCST SDV (2)'!$D$1:$P$1,0))/'Data đx fcst 21.09.2020 (2)'!$C206,0)</f>
        <v>24</v>
      </c>
      <c r="P206" s="345">
        <f t="array" ref="P206">+IFERROR(INDEX('FCST SDV (2)'!$D$2:$P$2001,MATCH('Data đx fcst 21.09.2020 (2)'!$B206,'FCST SDV (2)'!$C$2:$C$2001,0),MATCH('Data đx fcst 21.09.2020 (2)'!P$1,'FCST SDV (2)'!$D$1:$P$1,0))/'Data đx fcst 21.09.2020 (2)'!$C206,0)</f>
        <v>162</v>
      </c>
      <c r="Q206" s="345">
        <f t="array" ref="Q206">+IFERROR(INDEX('FCST SDV (2)'!$D$2:$P$2001,MATCH('Data đx fcst 21.09.2020 (2)'!$B206,'FCST SDV (2)'!$C$2:$C$2001,0),MATCH('Data đx fcst 21.09.2020 (2)'!Q$1,'FCST SDV (2)'!$D$1:$P$1,0))/'Data đx fcst 21.09.2020 (2)'!$C206,0)</f>
        <v>162</v>
      </c>
      <c r="R206" s="345">
        <f t="array" ref="R206">+IFERROR(INDEX('FCST SDV (2)'!$D$2:$P$2001,MATCH('Data đx fcst 21.09.2020 (2)'!$B206,'FCST SDV (2)'!$C$2:$C$2001,0),MATCH('Data đx fcst 21.09.2020 (2)'!R$1,'FCST SDV (2)'!$D$1:$P$1,0))/'Data đx fcst 21.09.2020 (2)'!$C206,0)</f>
        <v>162</v>
      </c>
      <c r="S206" s="345">
        <f t="array" ref="S206">+IFERROR(INDEX('FCST SDV (2)'!$D$2:$P$2001,MATCH('Data đx fcst 21.09.2020 (2)'!$B206,'FCST SDV (2)'!$C$2:$C$2001,0),MATCH('Data đx fcst 21.09.2020 (2)'!S$1,'FCST SDV (2)'!$D$1:$P$1,0))/'Data đx fcst 21.09.2020 (2)'!$C206,0)</f>
        <v>162</v>
      </c>
      <c r="T206" s="335">
        <f t="shared" si="15"/>
        <v>792</v>
      </c>
    </row>
    <row r="207" spans="1:20" s="356" customFormat="1" ht="29.25" customHeight="1">
      <c r="A207" s="439"/>
      <c r="B207" s="208" t="s">
        <v>34</v>
      </c>
      <c r="C207" s="207">
        <v>2700</v>
      </c>
      <c r="D207" s="435"/>
      <c r="E207" s="435"/>
      <c r="F207" s="435"/>
      <c r="G207" s="340">
        <f>+IFERROR(VLOOKUP(B207,'FCST SDV (2)'!$C$2:$S$2000,17,0),0)</f>
        <v>2470500</v>
      </c>
      <c r="H207" s="384">
        <f t="shared" si="14"/>
        <v>915</v>
      </c>
      <c r="I207" s="345">
        <f t="array" ref="I207">+IFERROR(INDEX('FCST SDV (2)'!$D$2:$P$2001,MATCH('Data đx fcst 21.09.2020 (2)'!$B207,'FCST SDV (2)'!$C$2:$C$2001,0),MATCH('Data đx fcst 21.09.2020 (2)'!I$1,'FCST SDV (2)'!$D$1:$P$1,0))/'Data đx fcst 21.09.2020 (2)'!$C207,0)</f>
        <v>25</v>
      </c>
      <c r="J207" s="345">
        <f t="array" ref="J207">+IFERROR(INDEX('FCST SDV (2)'!$D$2:$P$2001,MATCH('Data đx fcst 21.09.2020 (2)'!$B207,'FCST SDV (2)'!$C$2:$C$2001,0),MATCH('Data đx fcst 21.09.2020 (2)'!J$1,'FCST SDV (2)'!$D$1:$P$1,0))/'Data đx fcst 21.09.2020 (2)'!$C207,0)</f>
        <v>25</v>
      </c>
      <c r="K207" s="345">
        <f t="array" ref="K207">+IFERROR(INDEX('FCST SDV (2)'!$D$2:$P$2001,MATCH('Data đx fcst 21.09.2020 (2)'!$B207,'FCST SDV (2)'!$C$2:$C$2001,0),MATCH('Data đx fcst 21.09.2020 (2)'!K$1,'FCST SDV (2)'!$D$1:$P$1,0))/'Data đx fcst 21.09.2020 (2)'!$C207,0)</f>
        <v>30</v>
      </c>
      <c r="L207" s="345">
        <f t="array" ref="L207">+IFERROR(INDEX('FCST SDV (2)'!$D$2:$P$2001,MATCH('Data đx fcst 21.09.2020 (2)'!$B207,'FCST SDV (2)'!$C$2:$C$2001,0),MATCH('Data đx fcst 21.09.2020 (2)'!L$1,'FCST SDV (2)'!$D$1:$P$1,0))/'Data đx fcst 21.09.2020 (2)'!$C207,0)</f>
        <v>20</v>
      </c>
      <c r="M207" s="345">
        <f t="array" ref="M207">+IFERROR(INDEX('FCST SDV (2)'!$D$2:$P$2001,MATCH('Data đx fcst 21.09.2020 (2)'!$B207,'FCST SDV (2)'!$C$2:$C$2001,0),MATCH('Data đx fcst 21.09.2020 (2)'!M$1,'FCST SDV (2)'!$D$1:$P$1,0))/'Data đx fcst 21.09.2020 (2)'!$C207,0)</f>
        <v>30</v>
      </c>
      <c r="N207" s="345">
        <f t="array" ref="N207">+IFERROR(INDEX('FCST SDV (2)'!$D$2:$P$2001,MATCH('Data đx fcst 21.09.2020 (2)'!$B207,'FCST SDV (2)'!$C$2:$C$2001,0),MATCH('Data đx fcst 21.09.2020 (2)'!N$1,'FCST SDV (2)'!$D$1:$P$1,0))/'Data đx fcst 21.09.2020 (2)'!$C207,0)</f>
        <v>25</v>
      </c>
      <c r="O207" s="345">
        <f t="array" ref="O207">+IFERROR(INDEX('FCST SDV (2)'!$D$2:$P$2001,MATCH('Data đx fcst 21.09.2020 (2)'!$B207,'FCST SDV (2)'!$C$2:$C$2001,0),MATCH('Data đx fcst 21.09.2020 (2)'!O$1,'FCST SDV (2)'!$D$1:$P$1,0))/'Data đx fcst 21.09.2020 (2)'!$C207,0)</f>
        <v>25</v>
      </c>
      <c r="P207" s="345">
        <f t="array" ref="P207">+IFERROR(INDEX('FCST SDV (2)'!$D$2:$P$2001,MATCH('Data đx fcst 21.09.2020 (2)'!$B207,'FCST SDV (2)'!$C$2:$C$2001,0),MATCH('Data đx fcst 21.09.2020 (2)'!P$1,'FCST SDV (2)'!$D$1:$P$1,0))/'Data đx fcst 21.09.2020 (2)'!$C207,0)</f>
        <v>180</v>
      </c>
      <c r="Q207" s="345">
        <f t="array" ref="Q207">+IFERROR(INDEX('FCST SDV (2)'!$D$2:$P$2001,MATCH('Data đx fcst 21.09.2020 (2)'!$B207,'FCST SDV (2)'!$C$2:$C$2001,0),MATCH('Data đx fcst 21.09.2020 (2)'!Q$1,'FCST SDV (2)'!$D$1:$P$1,0))/'Data đx fcst 21.09.2020 (2)'!$C207,0)</f>
        <v>185</v>
      </c>
      <c r="R207" s="345">
        <f t="array" ref="R207">+IFERROR(INDEX('FCST SDV (2)'!$D$2:$P$2001,MATCH('Data đx fcst 21.09.2020 (2)'!$B207,'FCST SDV (2)'!$C$2:$C$2001,0),MATCH('Data đx fcst 21.09.2020 (2)'!R$1,'FCST SDV (2)'!$D$1:$P$1,0))/'Data đx fcst 21.09.2020 (2)'!$C207,0)</f>
        <v>185</v>
      </c>
      <c r="S207" s="345">
        <f t="array" ref="S207">+IFERROR(INDEX('FCST SDV (2)'!$D$2:$P$2001,MATCH('Data đx fcst 21.09.2020 (2)'!$B207,'FCST SDV (2)'!$C$2:$C$2001,0),MATCH('Data đx fcst 21.09.2020 (2)'!S$1,'FCST SDV (2)'!$D$1:$P$1,0))/'Data đx fcst 21.09.2020 (2)'!$C207,0)</f>
        <v>185</v>
      </c>
      <c r="T207" s="335">
        <f t="shared" si="15"/>
        <v>915</v>
      </c>
    </row>
    <row r="208" spans="1:20" s="356" customFormat="1" ht="29.25" customHeight="1">
      <c r="A208" s="439"/>
      <c r="B208" s="208" t="s">
        <v>45</v>
      </c>
      <c r="C208" s="207">
        <v>2800</v>
      </c>
      <c r="D208" s="435"/>
      <c r="E208" s="435"/>
      <c r="F208" s="435"/>
      <c r="G208" s="340">
        <f>+IFERROR(VLOOKUP(B208,'FCST SDV (2)'!$C$2:$S$2000,17,0),0)</f>
        <v>2490000</v>
      </c>
      <c r="H208" s="384">
        <f t="shared" si="14"/>
        <v>889.28571428571433</v>
      </c>
      <c r="I208" s="345">
        <f t="array" ref="I208">+IFERROR(INDEX('FCST SDV (2)'!$D$2:$P$2001,MATCH('Data đx fcst 21.09.2020 (2)'!$B208,'FCST SDV (2)'!$C$2:$C$2001,0),MATCH('Data đx fcst 21.09.2020 (2)'!I$1,'FCST SDV (2)'!$D$1:$P$1,0))/'Data đx fcst 21.09.2020 (2)'!$C208,0)</f>
        <v>21.428571428571427</v>
      </c>
      <c r="J208" s="345">
        <f t="array" ref="J208">+IFERROR(INDEX('FCST SDV (2)'!$D$2:$P$2001,MATCH('Data đx fcst 21.09.2020 (2)'!$B208,'FCST SDV (2)'!$C$2:$C$2001,0),MATCH('Data đx fcst 21.09.2020 (2)'!J$1,'FCST SDV (2)'!$D$1:$P$1,0))/'Data đx fcst 21.09.2020 (2)'!$C208,0)</f>
        <v>21.428571428571427</v>
      </c>
      <c r="K208" s="345">
        <f t="array" ref="K208">+IFERROR(INDEX('FCST SDV (2)'!$D$2:$P$2001,MATCH('Data đx fcst 21.09.2020 (2)'!$B208,'FCST SDV (2)'!$C$2:$C$2001,0),MATCH('Data đx fcst 21.09.2020 (2)'!K$1,'FCST SDV (2)'!$D$1:$P$1,0))/'Data đx fcst 21.09.2020 (2)'!$C208,0)</f>
        <v>26.785714285714285</v>
      </c>
      <c r="L208" s="345">
        <f t="array" ref="L208">+IFERROR(INDEX('FCST SDV (2)'!$D$2:$P$2001,MATCH('Data đx fcst 21.09.2020 (2)'!$B208,'FCST SDV (2)'!$C$2:$C$2001,0),MATCH('Data đx fcst 21.09.2020 (2)'!L$1,'FCST SDV (2)'!$D$1:$P$1,0))/'Data đx fcst 21.09.2020 (2)'!$C208,0)</f>
        <v>21.428571428571427</v>
      </c>
      <c r="M208" s="345">
        <f t="array" ref="M208">+IFERROR(INDEX('FCST SDV (2)'!$D$2:$P$2001,MATCH('Data đx fcst 21.09.2020 (2)'!$B208,'FCST SDV (2)'!$C$2:$C$2001,0),MATCH('Data đx fcst 21.09.2020 (2)'!M$1,'FCST SDV (2)'!$D$1:$P$1,0))/'Data đx fcst 21.09.2020 (2)'!$C208,0)</f>
        <v>26.785714285714285</v>
      </c>
      <c r="N208" s="345">
        <f t="array" ref="N208">+IFERROR(INDEX('FCST SDV (2)'!$D$2:$P$2001,MATCH('Data đx fcst 21.09.2020 (2)'!$B208,'FCST SDV (2)'!$C$2:$C$2001,0),MATCH('Data đx fcst 21.09.2020 (2)'!N$1,'FCST SDV (2)'!$D$1:$P$1,0))/'Data đx fcst 21.09.2020 (2)'!$C208,0)</f>
        <v>26.785714285714285</v>
      </c>
      <c r="O208" s="345">
        <f t="array" ref="O208">+IFERROR(INDEX('FCST SDV (2)'!$D$2:$P$2001,MATCH('Data đx fcst 21.09.2020 (2)'!$B208,'FCST SDV (2)'!$C$2:$C$2001,0),MATCH('Data đx fcst 21.09.2020 (2)'!O$1,'FCST SDV (2)'!$D$1:$P$1,0))/'Data đx fcst 21.09.2020 (2)'!$C208,0)</f>
        <v>26.785714285714285</v>
      </c>
      <c r="P208" s="345">
        <f t="array" ref="P208">+IFERROR(INDEX('FCST SDV (2)'!$D$2:$P$2001,MATCH('Data đx fcst 21.09.2020 (2)'!$B208,'FCST SDV (2)'!$C$2:$C$2001,0),MATCH('Data đx fcst 21.09.2020 (2)'!P$1,'FCST SDV (2)'!$D$1:$P$1,0))/'Data đx fcst 21.09.2020 (2)'!$C208,0)</f>
        <v>171.42857142857142</v>
      </c>
      <c r="Q208" s="345">
        <f t="array" ref="Q208">+IFERROR(INDEX('FCST SDV (2)'!$D$2:$P$2001,MATCH('Data đx fcst 21.09.2020 (2)'!$B208,'FCST SDV (2)'!$C$2:$C$2001,0),MATCH('Data đx fcst 21.09.2020 (2)'!Q$1,'FCST SDV (2)'!$D$1:$P$1,0))/'Data đx fcst 21.09.2020 (2)'!$C208,0)</f>
        <v>182.14285714285714</v>
      </c>
      <c r="R208" s="345">
        <f t="array" ref="R208">+IFERROR(INDEX('FCST SDV (2)'!$D$2:$P$2001,MATCH('Data đx fcst 21.09.2020 (2)'!$B208,'FCST SDV (2)'!$C$2:$C$2001,0),MATCH('Data đx fcst 21.09.2020 (2)'!R$1,'FCST SDV (2)'!$D$1:$P$1,0))/'Data đx fcst 21.09.2020 (2)'!$C208,0)</f>
        <v>182.14285714285714</v>
      </c>
      <c r="S208" s="345">
        <f t="array" ref="S208">+IFERROR(INDEX('FCST SDV (2)'!$D$2:$P$2001,MATCH('Data đx fcst 21.09.2020 (2)'!$B208,'FCST SDV (2)'!$C$2:$C$2001,0),MATCH('Data đx fcst 21.09.2020 (2)'!S$1,'FCST SDV (2)'!$D$1:$P$1,0))/'Data đx fcst 21.09.2020 (2)'!$C208,0)</f>
        <v>182.14285714285714</v>
      </c>
      <c r="T208" s="335">
        <f t="shared" si="15"/>
        <v>889.28571428571422</v>
      </c>
    </row>
    <row r="209" spans="1:20" s="356" customFormat="1" ht="29.25" customHeight="1">
      <c r="A209" s="439"/>
      <c r="B209" s="208" t="s">
        <v>62</v>
      </c>
      <c r="C209" s="207">
        <v>2500</v>
      </c>
      <c r="D209" s="435"/>
      <c r="E209" s="435"/>
      <c r="F209" s="435"/>
      <c r="G209" s="340">
        <f>+IFERROR(VLOOKUP(B209,'FCST SDV (2)'!$C$2:$S$2000,17,0),0)</f>
        <v>2340000</v>
      </c>
      <c r="H209" s="384">
        <f t="shared" si="14"/>
        <v>936</v>
      </c>
      <c r="I209" s="345">
        <f t="array" ref="I209">+IFERROR(INDEX('FCST SDV (2)'!$D$2:$P$2001,MATCH('Data đx fcst 21.09.2020 (2)'!$B209,'FCST SDV (2)'!$C$2:$C$2001,0),MATCH('Data đx fcst 21.09.2020 (2)'!I$1,'FCST SDV (2)'!$D$1:$P$1,0))/'Data đx fcst 21.09.2020 (2)'!$C209,0)</f>
        <v>24</v>
      </c>
      <c r="J209" s="345">
        <f t="array" ref="J209">+IFERROR(INDEX('FCST SDV (2)'!$D$2:$P$2001,MATCH('Data đx fcst 21.09.2020 (2)'!$B209,'FCST SDV (2)'!$C$2:$C$2001,0),MATCH('Data đx fcst 21.09.2020 (2)'!J$1,'FCST SDV (2)'!$D$1:$P$1,0))/'Data đx fcst 21.09.2020 (2)'!$C209,0)</f>
        <v>24</v>
      </c>
      <c r="K209" s="345">
        <f t="array" ref="K209">+IFERROR(INDEX('FCST SDV (2)'!$D$2:$P$2001,MATCH('Data đx fcst 21.09.2020 (2)'!$B209,'FCST SDV (2)'!$C$2:$C$2001,0),MATCH('Data đx fcst 21.09.2020 (2)'!K$1,'FCST SDV (2)'!$D$1:$P$1,0))/'Data đx fcst 21.09.2020 (2)'!$C209,0)</f>
        <v>28</v>
      </c>
      <c r="L209" s="345">
        <f t="array" ref="L209">+IFERROR(INDEX('FCST SDV (2)'!$D$2:$P$2001,MATCH('Data đx fcst 21.09.2020 (2)'!$B209,'FCST SDV (2)'!$C$2:$C$2001,0),MATCH('Data đx fcst 21.09.2020 (2)'!L$1,'FCST SDV (2)'!$D$1:$P$1,0))/'Data đx fcst 21.09.2020 (2)'!$C209,0)</f>
        <v>28</v>
      </c>
      <c r="M209" s="345">
        <f t="array" ref="M209">+IFERROR(INDEX('FCST SDV (2)'!$D$2:$P$2001,MATCH('Data đx fcst 21.09.2020 (2)'!$B209,'FCST SDV (2)'!$C$2:$C$2001,0),MATCH('Data đx fcst 21.09.2020 (2)'!M$1,'FCST SDV (2)'!$D$1:$P$1,0))/'Data đx fcst 21.09.2020 (2)'!$C209,0)</f>
        <v>28</v>
      </c>
      <c r="N209" s="345">
        <f t="array" ref="N209">+IFERROR(INDEX('FCST SDV (2)'!$D$2:$P$2001,MATCH('Data đx fcst 21.09.2020 (2)'!$B209,'FCST SDV (2)'!$C$2:$C$2001,0),MATCH('Data đx fcst 21.09.2020 (2)'!N$1,'FCST SDV (2)'!$D$1:$P$1,0))/'Data đx fcst 21.09.2020 (2)'!$C209,0)</f>
        <v>32</v>
      </c>
      <c r="O209" s="345">
        <f t="array" ref="O209">+IFERROR(INDEX('FCST SDV (2)'!$D$2:$P$2001,MATCH('Data đx fcst 21.09.2020 (2)'!$B209,'FCST SDV (2)'!$C$2:$C$2001,0),MATCH('Data đx fcst 21.09.2020 (2)'!O$1,'FCST SDV (2)'!$D$1:$P$1,0))/'Data đx fcst 21.09.2020 (2)'!$C209,0)</f>
        <v>28</v>
      </c>
      <c r="P209" s="345">
        <f t="array" ref="P209">+IFERROR(INDEX('FCST SDV (2)'!$D$2:$P$2001,MATCH('Data đx fcst 21.09.2020 (2)'!$B209,'FCST SDV (2)'!$C$2:$C$2001,0),MATCH('Data đx fcst 21.09.2020 (2)'!P$1,'FCST SDV (2)'!$D$1:$P$1,0))/'Data đx fcst 21.09.2020 (2)'!$C209,0)</f>
        <v>192</v>
      </c>
      <c r="Q209" s="345">
        <f t="array" ref="Q209">+IFERROR(INDEX('FCST SDV (2)'!$D$2:$P$2001,MATCH('Data đx fcst 21.09.2020 (2)'!$B209,'FCST SDV (2)'!$C$2:$C$2001,0),MATCH('Data đx fcst 21.09.2020 (2)'!Q$1,'FCST SDV (2)'!$D$1:$P$1,0))/'Data đx fcst 21.09.2020 (2)'!$C209,0)</f>
        <v>184</v>
      </c>
      <c r="R209" s="345">
        <f t="array" ref="R209">+IFERROR(INDEX('FCST SDV (2)'!$D$2:$P$2001,MATCH('Data đx fcst 21.09.2020 (2)'!$B209,'FCST SDV (2)'!$C$2:$C$2001,0),MATCH('Data đx fcst 21.09.2020 (2)'!R$1,'FCST SDV (2)'!$D$1:$P$1,0))/'Data đx fcst 21.09.2020 (2)'!$C209,0)</f>
        <v>184</v>
      </c>
      <c r="S209" s="345">
        <f t="array" ref="S209">+IFERROR(INDEX('FCST SDV (2)'!$D$2:$P$2001,MATCH('Data đx fcst 21.09.2020 (2)'!$B209,'FCST SDV (2)'!$C$2:$C$2001,0),MATCH('Data đx fcst 21.09.2020 (2)'!S$1,'FCST SDV (2)'!$D$1:$P$1,0))/'Data đx fcst 21.09.2020 (2)'!$C209,0)</f>
        <v>184</v>
      </c>
      <c r="T209" s="335">
        <f t="shared" si="15"/>
        <v>936</v>
      </c>
    </row>
    <row r="210" spans="1:20" s="356" customFormat="1" ht="29.25" customHeight="1">
      <c r="A210" s="439"/>
      <c r="B210" s="208" t="s">
        <v>44</v>
      </c>
      <c r="C210" s="207">
        <v>2800</v>
      </c>
      <c r="D210" s="435"/>
      <c r="E210" s="435"/>
      <c r="F210" s="435"/>
      <c r="G210" s="340">
        <f>+IFERROR(VLOOKUP(B210,'FCST SDV (2)'!$C$2:$S$2000,17,0),0)</f>
        <v>2400000</v>
      </c>
      <c r="H210" s="384">
        <f t="shared" si="14"/>
        <v>857.14285714285711</v>
      </c>
      <c r="I210" s="345">
        <f t="array" ref="I210">+IFERROR(INDEX('FCST SDV (2)'!$D$2:$P$2001,MATCH('Data đx fcst 21.09.2020 (2)'!$B210,'FCST SDV (2)'!$C$2:$C$2001,0),MATCH('Data đx fcst 21.09.2020 (2)'!I$1,'FCST SDV (2)'!$D$1:$P$1,0))/'Data đx fcst 21.09.2020 (2)'!$C210,0)</f>
        <v>21.428571428571427</v>
      </c>
      <c r="J210" s="345">
        <f t="array" ref="J210">+IFERROR(INDEX('FCST SDV (2)'!$D$2:$P$2001,MATCH('Data đx fcst 21.09.2020 (2)'!$B210,'FCST SDV (2)'!$C$2:$C$2001,0),MATCH('Data đx fcst 21.09.2020 (2)'!J$1,'FCST SDV (2)'!$D$1:$P$1,0))/'Data đx fcst 21.09.2020 (2)'!$C210,0)</f>
        <v>21.428571428571427</v>
      </c>
      <c r="K210" s="345">
        <f t="array" ref="K210">+IFERROR(INDEX('FCST SDV (2)'!$D$2:$P$2001,MATCH('Data đx fcst 21.09.2020 (2)'!$B210,'FCST SDV (2)'!$C$2:$C$2001,0),MATCH('Data đx fcst 21.09.2020 (2)'!K$1,'FCST SDV (2)'!$D$1:$P$1,0))/'Data đx fcst 21.09.2020 (2)'!$C210,0)</f>
        <v>21.428571428571427</v>
      </c>
      <c r="L210" s="345">
        <f t="array" ref="L210">+IFERROR(INDEX('FCST SDV (2)'!$D$2:$P$2001,MATCH('Data đx fcst 21.09.2020 (2)'!$B210,'FCST SDV (2)'!$C$2:$C$2001,0),MATCH('Data đx fcst 21.09.2020 (2)'!L$1,'FCST SDV (2)'!$D$1:$P$1,0))/'Data đx fcst 21.09.2020 (2)'!$C210,0)</f>
        <v>26.785714285714285</v>
      </c>
      <c r="M210" s="345">
        <f t="array" ref="M210">+IFERROR(INDEX('FCST SDV (2)'!$D$2:$P$2001,MATCH('Data đx fcst 21.09.2020 (2)'!$B210,'FCST SDV (2)'!$C$2:$C$2001,0),MATCH('Data đx fcst 21.09.2020 (2)'!M$1,'FCST SDV (2)'!$D$1:$P$1,0))/'Data đx fcst 21.09.2020 (2)'!$C210,0)</f>
        <v>26.785714285714285</v>
      </c>
      <c r="N210" s="345">
        <f t="array" ref="N210">+IFERROR(INDEX('FCST SDV (2)'!$D$2:$P$2001,MATCH('Data đx fcst 21.09.2020 (2)'!$B210,'FCST SDV (2)'!$C$2:$C$2001,0),MATCH('Data đx fcst 21.09.2020 (2)'!N$1,'FCST SDV (2)'!$D$1:$P$1,0))/'Data đx fcst 21.09.2020 (2)'!$C210,0)</f>
        <v>26.785714285714285</v>
      </c>
      <c r="O210" s="345">
        <f t="array" ref="O210">+IFERROR(INDEX('FCST SDV (2)'!$D$2:$P$2001,MATCH('Data đx fcst 21.09.2020 (2)'!$B210,'FCST SDV (2)'!$C$2:$C$2001,0),MATCH('Data đx fcst 21.09.2020 (2)'!O$1,'FCST SDV (2)'!$D$1:$P$1,0))/'Data đx fcst 21.09.2020 (2)'!$C210,0)</f>
        <v>26.785714285714285</v>
      </c>
      <c r="P210" s="345">
        <f t="array" ref="P210">+IFERROR(INDEX('FCST SDV (2)'!$D$2:$P$2001,MATCH('Data đx fcst 21.09.2020 (2)'!$B210,'FCST SDV (2)'!$C$2:$C$2001,0),MATCH('Data đx fcst 21.09.2020 (2)'!P$1,'FCST SDV (2)'!$D$1:$P$1,0))/'Data đx fcst 21.09.2020 (2)'!$C210,0)</f>
        <v>171.42857142857142</v>
      </c>
      <c r="Q210" s="345">
        <f t="array" ref="Q210">+IFERROR(INDEX('FCST SDV (2)'!$D$2:$P$2001,MATCH('Data đx fcst 21.09.2020 (2)'!$B210,'FCST SDV (2)'!$C$2:$C$2001,0),MATCH('Data đx fcst 21.09.2020 (2)'!Q$1,'FCST SDV (2)'!$D$1:$P$1,0))/'Data đx fcst 21.09.2020 (2)'!$C210,0)</f>
        <v>171.42857142857142</v>
      </c>
      <c r="R210" s="345">
        <f t="array" ref="R210">+IFERROR(INDEX('FCST SDV (2)'!$D$2:$P$2001,MATCH('Data đx fcst 21.09.2020 (2)'!$B210,'FCST SDV (2)'!$C$2:$C$2001,0),MATCH('Data đx fcst 21.09.2020 (2)'!R$1,'FCST SDV (2)'!$D$1:$P$1,0))/'Data đx fcst 21.09.2020 (2)'!$C210,0)</f>
        <v>171.42857142857142</v>
      </c>
      <c r="S210" s="345">
        <f t="array" ref="S210">+IFERROR(INDEX('FCST SDV (2)'!$D$2:$P$2001,MATCH('Data đx fcst 21.09.2020 (2)'!$B210,'FCST SDV (2)'!$C$2:$C$2001,0),MATCH('Data đx fcst 21.09.2020 (2)'!S$1,'FCST SDV (2)'!$D$1:$P$1,0))/'Data đx fcst 21.09.2020 (2)'!$C210,0)</f>
        <v>171.42857142857142</v>
      </c>
      <c r="T210" s="335">
        <f t="shared" si="15"/>
        <v>857.14285714285711</v>
      </c>
    </row>
    <row r="211" spans="1:20" s="356" customFormat="1" ht="29.25" customHeight="1">
      <c r="A211" s="439"/>
      <c r="B211" s="208" t="s">
        <v>85</v>
      </c>
      <c r="C211" s="207">
        <v>15000</v>
      </c>
      <c r="D211" s="435"/>
      <c r="E211" s="435"/>
      <c r="F211" s="435"/>
      <c r="G211" s="340">
        <f>+IFERROR(VLOOKUP(B211,'FCST SDV (2)'!$C$2:$S$2000,17,0),0)</f>
        <v>0</v>
      </c>
      <c r="H211" s="341">
        <f>+G211/C211</f>
        <v>0</v>
      </c>
      <c r="I211" s="345">
        <f t="array" ref="I211">+IFERROR(INDEX('FCST SDV (2)'!$D$2:$P$2001,MATCH('Data đx fcst 21.09.2020 (2)'!$B211,'FCST SDV (2)'!$C$2:$C$2001,0),MATCH('Data đx fcst 21.09.2020 (2)'!I$1,'FCST SDV (2)'!$D$1:$P$1,0))/'Data đx fcst 21.09.2020 (2)'!$C211,0)</f>
        <v>0</v>
      </c>
      <c r="J211" s="345">
        <f t="array" ref="J211">+IFERROR(INDEX('FCST SDV (2)'!$D$2:$P$2001,MATCH('Data đx fcst 21.09.2020 (2)'!$B211,'FCST SDV (2)'!$C$2:$C$2001,0),MATCH('Data đx fcst 21.09.2020 (2)'!J$1,'FCST SDV (2)'!$D$1:$P$1,0))/'Data đx fcst 21.09.2020 (2)'!$C211,0)</f>
        <v>0</v>
      </c>
      <c r="K211" s="345">
        <f t="array" ref="K211">+IFERROR(INDEX('FCST SDV (2)'!$D$2:$P$2001,MATCH('Data đx fcst 21.09.2020 (2)'!$B211,'FCST SDV (2)'!$C$2:$C$2001,0),MATCH('Data đx fcst 21.09.2020 (2)'!K$1,'FCST SDV (2)'!$D$1:$P$1,0))/'Data đx fcst 21.09.2020 (2)'!$C211,0)</f>
        <v>0</v>
      </c>
      <c r="L211" s="345">
        <f t="array" ref="L211">+IFERROR(INDEX('FCST SDV (2)'!$D$2:$P$2001,MATCH('Data đx fcst 21.09.2020 (2)'!$B211,'FCST SDV (2)'!$C$2:$C$2001,0),MATCH('Data đx fcst 21.09.2020 (2)'!L$1,'FCST SDV (2)'!$D$1:$P$1,0))/'Data đx fcst 21.09.2020 (2)'!$C211,0)</f>
        <v>0</v>
      </c>
      <c r="M211" s="345">
        <f t="array" ref="M211">+IFERROR(INDEX('FCST SDV (2)'!$D$2:$P$2001,MATCH('Data đx fcst 21.09.2020 (2)'!$B211,'FCST SDV (2)'!$C$2:$C$2001,0),MATCH('Data đx fcst 21.09.2020 (2)'!M$1,'FCST SDV (2)'!$D$1:$P$1,0))/'Data đx fcst 21.09.2020 (2)'!$C211,0)</f>
        <v>0</v>
      </c>
      <c r="N211" s="345">
        <f t="array" ref="N211">+IFERROR(INDEX('FCST SDV (2)'!$D$2:$P$2001,MATCH('Data đx fcst 21.09.2020 (2)'!$B211,'FCST SDV (2)'!$C$2:$C$2001,0),MATCH('Data đx fcst 21.09.2020 (2)'!N$1,'FCST SDV (2)'!$D$1:$P$1,0))/'Data đx fcst 21.09.2020 (2)'!$C211,0)</f>
        <v>0</v>
      </c>
      <c r="O211" s="345">
        <f t="array" ref="O211">+IFERROR(INDEX('FCST SDV (2)'!$D$2:$P$2001,MATCH('Data đx fcst 21.09.2020 (2)'!$B211,'FCST SDV (2)'!$C$2:$C$2001,0),MATCH('Data đx fcst 21.09.2020 (2)'!O$1,'FCST SDV (2)'!$D$1:$P$1,0))/'Data đx fcst 21.09.2020 (2)'!$C211,0)</f>
        <v>0</v>
      </c>
      <c r="P211" s="345">
        <f t="array" ref="P211">+IFERROR(INDEX('FCST SDV (2)'!$D$2:$P$2001,MATCH('Data đx fcst 21.09.2020 (2)'!$B211,'FCST SDV (2)'!$C$2:$C$2001,0),MATCH('Data đx fcst 21.09.2020 (2)'!P$1,'FCST SDV (2)'!$D$1:$P$1,0))/'Data đx fcst 21.09.2020 (2)'!$C211,0)</f>
        <v>0</v>
      </c>
      <c r="Q211" s="345">
        <f t="array" ref="Q211">+IFERROR(INDEX('FCST SDV (2)'!$D$2:$P$2001,MATCH('Data đx fcst 21.09.2020 (2)'!$B211,'FCST SDV (2)'!$C$2:$C$2001,0),MATCH('Data đx fcst 21.09.2020 (2)'!Q$1,'FCST SDV (2)'!$D$1:$P$1,0))/'Data đx fcst 21.09.2020 (2)'!$C211,0)</f>
        <v>0</v>
      </c>
      <c r="R211" s="345">
        <f t="array" ref="R211">+IFERROR(INDEX('FCST SDV (2)'!$D$2:$P$2001,MATCH('Data đx fcst 21.09.2020 (2)'!$B211,'FCST SDV (2)'!$C$2:$C$2001,0),MATCH('Data đx fcst 21.09.2020 (2)'!R$1,'FCST SDV (2)'!$D$1:$P$1,0))/'Data đx fcst 21.09.2020 (2)'!$C211,0)</f>
        <v>0</v>
      </c>
      <c r="S211" s="345"/>
      <c r="T211" s="335">
        <f t="shared" si="15"/>
        <v>0</v>
      </c>
    </row>
    <row r="212" spans="1:20" s="356" customFormat="1" ht="29.25" customHeight="1">
      <c r="A212" s="439"/>
      <c r="B212" s="208" t="s">
        <v>65</v>
      </c>
      <c r="C212" s="207">
        <v>1000</v>
      </c>
      <c r="D212" s="435"/>
      <c r="E212" s="435"/>
      <c r="F212" s="435"/>
      <c r="G212" s="340">
        <f>+IFERROR(VLOOKUP(B212,'FCST SDV (2)'!$C$2:$S$2000,17,0),0)</f>
        <v>0</v>
      </c>
      <c r="H212" s="341">
        <f t="shared" si="14"/>
        <v>0</v>
      </c>
      <c r="I212" s="345">
        <f t="array" ref="I212">+IFERROR(INDEX('FCST SDV (2)'!$D$2:$P$2001,MATCH('Data đx fcst 21.09.2020 (2)'!$B212,'FCST SDV (2)'!$C$2:$C$2001,0),MATCH('Data đx fcst 21.09.2020 (2)'!I$1,'FCST SDV (2)'!$D$1:$P$1,0))/'Data đx fcst 21.09.2020 (2)'!$C212,0)</f>
        <v>0</v>
      </c>
      <c r="J212" s="345">
        <f t="array" ref="J212">+IFERROR(INDEX('FCST SDV (2)'!$D$2:$P$2001,MATCH('Data đx fcst 21.09.2020 (2)'!$B212,'FCST SDV (2)'!$C$2:$C$2001,0),MATCH('Data đx fcst 21.09.2020 (2)'!J$1,'FCST SDV (2)'!$D$1:$P$1,0))/'Data đx fcst 21.09.2020 (2)'!$C212,0)</f>
        <v>0</v>
      </c>
      <c r="K212" s="345">
        <f t="array" ref="K212">+IFERROR(INDEX('FCST SDV (2)'!$D$2:$P$2001,MATCH('Data đx fcst 21.09.2020 (2)'!$B212,'FCST SDV (2)'!$C$2:$C$2001,0),MATCH('Data đx fcst 21.09.2020 (2)'!K$1,'FCST SDV (2)'!$D$1:$P$1,0))/'Data đx fcst 21.09.2020 (2)'!$C212,0)</f>
        <v>0</v>
      </c>
      <c r="L212" s="345">
        <f t="array" ref="L212">+IFERROR(INDEX('FCST SDV (2)'!$D$2:$P$2001,MATCH('Data đx fcst 21.09.2020 (2)'!$B212,'FCST SDV (2)'!$C$2:$C$2001,0),MATCH('Data đx fcst 21.09.2020 (2)'!L$1,'FCST SDV (2)'!$D$1:$P$1,0))/'Data đx fcst 21.09.2020 (2)'!$C212,0)</f>
        <v>0</v>
      </c>
      <c r="M212" s="345">
        <f t="array" ref="M212">+IFERROR(INDEX('FCST SDV (2)'!$D$2:$P$2001,MATCH('Data đx fcst 21.09.2020 (2)'!$B212,'FCST SDV (2)'!$C$2:$C$2001,0),MATCH('Data đx fcst 21.09.2020 (2)'!M$1,'FCST SDV (2)'!$D$1:$P$1,0))/'Data đx fcst 21.09.2020 (2)'!$C212,0)</f>
        <v>0</v>
      </c>
      <c r="N212" s="345">
        <f t="array" ref="N212">+IFERROR(INDEX('FCST SDV (2)'!$D$2:$P$2001,MATCH('Data đx fcst 21.09.2020 (2)'!$B212,'FCST SDV (2)'!$C$2:$C$2001,0),MATCH('Data đx fcst 21.09.2020 (2)'!N$1,'FCST SDV (2)'!$D$1:$P$1,0))/'Data đx fcst 21.09.2020 (2)'!$C212,0)</f>
        <v>0</v>
      </c>
      <c r="O212" s="345">
        <f t="array" ref="O212">+IFERROR(INDEX('FCST SDV (2)'!$D$2:$P$2001,MATCH('Data đx fcst 21.09.2020 (2)'!$B212,'FCST SDV (2)'!$C$2:$C$2001,0),MATCH('Data đx fcst 21.09.2020 (2)'!O$1,'FCST SDV (2)'!$D$1:$P$1,0))/'Data đx fcst 21.09.2020 (2)'!$C212,0)</f>
        <v>0</v>
      </c>
      <c r="P212" s="345">
        <f t="array" ref="P212">+IFERROR(INDEX('FCST SDV (2)'!$D$2:$P$2001,MATCH('Data đx fcst 21.09.2020 (2)'!$B212,'FCST SDV (2)'!$C$2:$C$2001,0),MATCH('Data đx fcst 21.09.2020 (2)'!P$1,'FCST SDV (2)'!$D$1:$P$1,0))/'Data đx fcst 21.09.2020 (2)'!$C212,0)</f>
        <v>0</v>
      </c>
      <c r="Q212" s="345">
        <f t="array" ref="Q212">+IFERROR(INDEX('FCST SDV (2)'!$D$2:$P$2001,MATCH('Data đx fcst 21.09.2020 (2)'!$B212,'FCST SDV (2)'!$C$2:$C$2001,0),MATCH('Data đx fcst 21.09.2020 (2)'!Q$1,'FCST SDV (2)'!$D$1:$P$1,0))/'Data đx fcst 21.09.2020 (2)'!$C212,0)</f>
        <v>0</v>
      </c>
      <c r="R212" s="345">
        <f t="array" ref="R212">+IFERROR(INDEX('FCST SDV (2)'!$D$2:$P$2001,MATCH('Data đx fcst 21.09.2020 (2)'!$B212,'FCST SDV (2)'!$C$2:$C$2001,0),MATCH('Data đx fcst 21.09.2020 (2)'!R$1,'FCST SDV (2)'!$D$1:$P$1,0))/'Data đx fcst 21.09.2020 (2)'!$C212,0)</f>
        <v>0</v>
      </c>
      <c r="S212" s="345"/>
      <c r="T212" s="335">
        <f t="shared" si="15"/>
        <v>0</v>
      </c>
    </row>
    <row r="213" spans="1:20" s="367" customFormat="1" ht="29.25" customHeight="1" thickBot="1">
      <c r="A213" s="436" t="s">
        <v>254</v>
      </c>
      <c r="B213" s="437"/>
      <c r="C213" s="437"/>
      <c r="D213" s="437"/>
      <c r="E213" s="437"/>
      <c r="F213" s="438"/>
      <c r="G213" s="386">
        <f>+SUM(G182:G212)</f>
        <v>22622000</v>
      </c>
      <c r="H213" s="386">
        <f>+SUM(H182:H212)</f>
        <v>11807.426406926408</v>
      </c>
      <c r="I213" s="420">
        <f>+F182-SUM(I182:I212)</f>
        <v>10.261904761904759</v>
      </c>
      <c r="J213" s="420">
        <f t="shared" ref="J213:S213" si="16">+I213-SUM(J182:J212)</f>
        <v>-318.11904761904765</v>
      </c>
      <c r="K213" s="420">
        <f t="shared" si="16"/>
        <v>-639.54761904761904</v>
      </c>
      <c r="L213" s="420">
        <f t="shared" si="16"/>
        <v>-957.64285714285711</v>
      </c>
      <c r="M213" s="420">
        <f t="shared" si="16"/>
        <v>-1312.4047619047619</v>
      </c>
      <c r="N213" s="420">
        <f t="shared" si="16"/>
        <v>-1629.5238095238096</v>
      </c>
      <c r="O213" s="420">
        <f t="shared" si="16"/>
        <v>-1947.6190476190477</v>
      </c>
      <c r="P213" s="420">
        <f t="shared" si="16"/>
        <v>-4202.5238095238101</v>
      </c>
      <c r="Q213" s="420">
        <f t="shared" si="16"/>
        <v>-6228.8549783549788</v>
      </c>
      <c r="R213" s="420">
        <f t="shared" si="16"/>
        <v>-8297.1406926406926</v>
      </c>
      <c r="S213" s="420">
        <f t="shared" si="16"/>
        <v>-10365.426406926406</v>
      </c>
      <c r="T213" s="335">
        <f t="shared" si="15"/>
        <v>-35888.541125541131</v>
      </c>
    </row>
    <row r="214" spans="1:20" s="367" customFormat="1" ht="29.25" customHeight="1">
      <c r="A214" s="443" t="s">
        <v>767</v>
      </c>
      <c r="B214" s="359" t="s">
        <v>755</v>
      </c>
      <c r="C214" s="357">
        <v>1000</v>
      </c>
      <c r="D214" s="430">
        <v>1320</v>
      </c>
      <c r="E214" s="444">
        <v>0</v>
      </c>
      <c r="F214" s="446">
        <f>+D214</f>
        <v>1320</v>
      </c>
      <c r="G214" s="362">
        <f>+IFERROR(VLOOKUP(B214,'FCST SDV (2)'!$C$2:$S$2000,17,0),0)</f>
        <v>0</v>
      </c>
      <c r="H214" s="368"/>
      <c r="I214" s="345">
        <f t="array" ref="I214">+IFERROR(INDEX('FCST SDV (2)'!$D$2:$P$2001,MATCH('Data đx fcst 21.09.2020 (2)'!$B214,'FCST SDV (2)'!$C$2:$C$2001,0),MATCH('Data đx fcst 21.09.2020 (2)'!I$1,'FCST SDV (2)'!$D$1:$P$1,0))/'Data đx fcst 21.09.2020 (2)'!$C214,0)</f>
        <v>0</v>
      </c>
      <c r="J214" s="345">
        <f t="array" ref="J214">+IFERROR(INDEX('FCST SDV (2)'!$D$2:$P$2001,MATCH('Data đx fcst 21.09.2020 (2)'!$B214,'FCST SDV (2)'!$C$2:$C$2001,0),MATCH('Data đx fcst 21.09.2020 (2)'!J$1,'FCST SDV (2)'!$D$1:$P$1,0))/'Data đx fcst 21.09.2020 (2)'!$C214,0)</f>
        <v>0</v>
      </c>
      <c r="K214" s="345">
        <f t="array" ref="K214">+IFERROR(INDEX('FCST SDV (2)'!$D$2:$P$2001,MATCH('Data đx fcst 21.09.2020 (2)'!$B214,'FCST SDV (2)'!$C$2:$C$2001,0),MATCH('Data đx fcst 21.09.2020 (2)'!K$1,'FCST SDV (2)'!$D$1:$P$1,0))/'Data đx fcst 21.09.2020 (2)'!$C214,0)</f>
        <v>0</v>
      </c>
      <c r="L214" s="345">
        <f t="array" ref="L214">+IFERROR(INDEX('FCST SDV (2)'!$D$2:$P$2001,MATCH('Data đx fcst 21.09.2020 (2)'!$B214,'FCST SDV (2)'!$C$2:$C$2001,0),MATCH('Data đx fcst 21.09.2020 (2)'!L$1,'FCST SDV (2)'!$D$1:$P$1,0))/'Data đx fcst 21.09.2020 (2)'!$C214,0)</f>
        <v>0</v>
      </c>
      <c r="M214" s="345">
        <f t="array" ref="M214">+IFERROR(INDEX('FCST SDV (2)'!$D$2:$P$2001,MATCH('Data đx fcst 21.09.2020 (2)'!$B214,'FCST SDV (2)'!$C$2:$C$2001,0),MATCH('Data đx fcst 21.09.2020 (2)'!M$1,'FCST SDV (2)'!$D$1:$P$1,0))/'Data đx fcst 21.09.2020 (2)'!$C214,0)</f>
        <v>0</v>
      </c>
      <c r="N214" s="345">
        <f t="array" ref="N214">+IFERROR(INDEX('FCST SDV (2)'!$D$2:$P$2001,MATCH('Data đx fcst 21.09.2020 (2)'!$B214,'FCST SDV (2)'!$C$2:$C$2001,0),MATCH('Data đx fcst 21.09.2020 (2)'!N$1,'FCST SDV (2)'!$D$1:$P$1,0))/'Data đx fcst 21.09.2020 (2)'!$C214,0)</f>
        <v>0</v>
      </c>
      <c r="O214" s="345">
        <f t="array" ref="O214">+IFERROR(INDEX('FCST SDV (2)'!$D$2:$P$2001,MATCH('Data đx fcst 21.09.2020 (2)'!$B214,'FCST SDV (2)'!$C$2:$C$2001,0),MATCH('Data đx fcst 21.09.2020 (2)'!O$1,'FCST SDV (2)'!$D$1:$P$1,0))/'Data đx fcst 21.09.2020 (2)'!$C214,0)</f>
        <v>0</v>
      </c>
      <c r="P214" s="345">
        <f t="array" ref="P214">+IFERROR(INDEX('FCST SDV (2)'!$D$2:$P$2001,MATCH('Data đx fcst 21.09.2020 (2)'!$B214,'FCST SDV (2)'!$C$2:$C$2001,0),MATCH('Data đx fcst 21.09.2020 (2)'!P$1,'FCST SDV (2)'!$D$1:$P$1,0))/'Data đx fcst 21.09.2020 (2)'!$C214,0)</f>
        <v>0</v>
      </c>
      <c r="Q214" s="345">
        <f t="array" ref="Q214">+IFERROR(INDEX('FCST SDV (2)'!$D$2:$P$2001,MATCH('Data đx fcst 21.09.2020 (2)'!$B214,'FCST SDV (2)'!$C$2:$C$2001,0),MATCH('Data đx fcst 21.09.2020 (2)'!Q$1,'FCST SDV (2)'!$D$1:$P$1,0))/'Data đx fcst 21.09.2020 (2)'!$C214,0)</f>
        <v>0</v>
      </c>
      <c r="R214" s="345">
        <f t="array" ref="R214">+IFERROR(INDEX('FCST SDV (2)'!$D$2:$P$2001,MATCH('Data đx fcst 21.09.2020 (2)'!$B214,'FCST SDV (2)'!$C$2:$C$2001,0),MATCH('Data đx fcst 21.09.2020 (2)'!R$1,'FCST SDV (2)'!$D$1:$P$1,0))/'Data đx fcst 21.09.2020 (2)'!$C214,0)</f>
        <v>0</v>
      </c>
      <c r="S214" s="345">
        <f t="array" ref="S214">+IFERROR(INDEX('FCST SDV (2)'!$D$2:$P$2001,MATCH('Data đx fcst 21.09.2020 (2)'!$B214,'FCST SDV (2)'!$C$2:$C$2001,0),MATCH('Data đx fcst 21.09.2020 (2)'!S$1,'FCST SDV (2)'!$D$1:$P$1,0))/'Data đx fcst 21.09.2020 (2)'!$C214,0)</f>
        <v>0</v>
      </c>
      <c r="T214" s="335">
        <f t="shared" si="15"/>
        <v>0</v>
      </c>
    </row>
    <row r="215" spans="1:20" s="367" customFormat="1" ht="29.25" customHeight="1">
      <c r="A215" s="427"/>
      <c r="B215" s="208" t="s">
        <v>739</v>
      </c>
      <c r="C215" s="207">
        <v>375</v>
      </c>
      <c r="D215" s="430"/>
      <c r="E215" s="444"/>
      <c r="F215" s="430"/>
      <c r="G215" s="340">
        <f>+IFERROR(VLOOKUP(B215,'FCST SDV (2)'!$C$2:$S$2000,17,0),0)</f>
        <v>0</v>
      </c>
      <c r="H215" s="368"/>
      <c r="I215" s="345">
        <f t="array" ref="I215">+IFERROR(INDEX('FCST SDV (2)'!$D$2:$P$2001,MATCH('Data đx fcst 21.09.2020 (2)'!$B215,'FCST SDV (2)'!$C$2:$C$2001,0),MATCH('Data đx fcst 21.09.2020 (2)'!I$1,'FCST SDV (2)'!$D$1:$P$1,0))/'Data đx fcst 21.09.2020 (2)'!$C215,0)</f>
        <v>0</v>
      </c>
      <c r="J215" s="345">
        <f t="array" ref="J215">+IFERROR(INDEX('FCST SDV (2)'!$D$2:$P$2001,MATCH('Data đx fcst 21.09.2020 (2)'!$B215,'FCST SDV (2)'!$C$2:$C$2001,0),MATCH('Data đx fcst 21.09.2020 (2)'!J$1,'FCST SDV (2)'!$D$1:$P$1,0))/'Data đx fcst 21.09.2020 (2)'!$C215,0)</f>
        <v>0</v>
      </c>
      <c r="K215" s="345">
        <f t="array" ref="K215">+IFERROR(INDEX('FCST SDV (2)'!$D$2:$P$2001,MATCH('Data đx fcst 21.09.2020 (2)'!$B215,'FCST SDV (2)'!$C$2:$C$2001,0),MATCH('Data đx fcst 21.09.2020 (2)'!K$1,'FCST SDV (2)'!$D$1:$P$1,0))/'Data đx fcst 21.09.2020 (2)'!$C215,0)</f>
        <v>0</v>
      </c>
      <c r="L215" s="345">
        <f t="array" ref="L215">+IFERROR(INDEX('FCST SDV (2)'!$D$2:$P$2001,MATCH('Data đx fcst 21.09.2020 (2)'!$B215,'FCST SDV (2)'!$C$2:$C$2001,0),MATCH('Data đx fcst 21.09.2020 (2)'!L$1,'FCST SDV (2)'!$D$1:$P$1,0))/'Data đx fcst 21.09.2020 (2)'!$C215,0)</f>
        <v>0</v>
      </c>
      <c r="M215" s="345">
        <f t="array" ref="M215">+IFERROR(INDEX('FCST SDV (2)'!$D$2:$P$2001,MATCH('Data đx fcst 21.09.2020 (2)'!$B215,'FCST SDV (2)'!$C$2:$C$2001,0),MATCH('Data đx fcst 21.09.2020 (2)'!M$1,'FCST SDV (2)'!$D$1:$P$1,0))/'Data đx fcst 21.09.2020 (2)'!$C215,0)</f>
        <v>0</v>
      </c>
      <c r="N215" s="345">
        <f t="array" ref="N215">+IFERROR(INDEX('FCST SDV (2)'!$D$2:$P$2001,MATCH('Data đx fcst 21.09.2020 (2)'!$B215,'FCST SDV (2)'!$C$2:$C$2001,0),MATCH('Data đx fcst 21.09.2020 (2)'!N$1,'FCST SDV (2)'!$D$1:$P$1,0))/'Data đx fcst 21.09.2020 (2)'!$C215,0)</f>
        <v>0</v>
      </c>
      <c r="O215" s="345">
        <f t="array" ref="O215">+IFERROR(INDEX('FCST SDV (2)'!$D$2:$P$2001,MATCH('Data đx fcst 21.09.2020 (2)'!$B215,'FCST SDV (2)'!$C$2:$C$2001,0),MATCH('Data đx fcst 21.09.2020 (2)'!O$1,'FCST SDV (2)'!$D$1:$P$1,0))/'Data đx fcst 21.09.2020 (2)'!$C215,0)</f>
        <v>0</v>
      </c>
      <c r="P215" s="345">
        <f t="array" ref="P215">+IFERROR(INDEX('FCST SDV (2)'!$D$2:$P$2001,MATCH('Data đx fcst 21.09.2020 (2)'!$B215,'FCST SDV (2)'!$C$2:$C$2001,0),MATCH('Data đx fcst 21.09.2020 (2)'!P$1,'FCST SDV (2)'!$D$1:$P$1,0))/'Data đx fcst 21.09.2020 (2)'!$C215,0)</f>
        <v>0</v>
      </c>
      <c r="Q215" s="345">
        <f t="array" ref="Q215">+IFERROR(INDEX('FCST SDV (2)'!$D$2:$P$2001,MATCH('Data đx fcst 21.09.2020 (2)'!$B215,'FCST SDV (2)'!$C$2:$C$2001,0),MATCH('Data đx fcst 21.09.2020 (2)'!Q$1,'FCST SDV (2)'!$D$1:$P$1,0))/'Data đx fcst 21.09.2020 (2)'!$C215,0)</f>
        <v>0</v>
      </c>
      <c r="R215" s="345">
        <f t="array" ref="R215">+IFERROR(INDEX('FCST SDV (2)'!$D$2:$P$2001,MATCH('Data đx fcst 21.09.2020 (2)'!$B215,'FCST SDV (2)'!$C$2:$C$2001,0),MATCH('Data đx fcst 21.09.2020 (2)'!R$1,'FCST SDV (2)'!$D$1:$P$1,0))/'Data đx fcst 21.09.2020 (2)'!$C215,0)</f>
        <v>0</v>
      </c>
      <c r="S215" s="345">
        <f t="array" ref="S215">+IFERROR(INDEX('FCST SDV (2)'!$D$2:$P$2001,MATCH('Data đx fcst 21.09.2020 (2)'!$B215,'FCST SDV (2)'!$C$2:$C$2001,0),MATCH('Data đx fcst 21.09.2020 (2)'!S$1,'FCST SDV (2)'!$D$1:$P$1,0))/'Data đx fcst 21.09.2020 (2)'!$C215,0)</f>
        <v>0</v>
      </c>
      <c r="T215" s="335">
        <f t="shared" si="15"/>
        <v>0</v>
      </c>
    </row>
    <row r="216" spans="1:20" s="367" customFormat="1" ht="29.25" customHeight="1">
      <c r="A216" s="427"/>
      <c r="B216" s="208" t="s">
        <v>402</v>
      </c>
      <c r="C216" s="207">
        <v>375</v>
      </c>
      <c r="D216" s="430"/>
      <c r="E216" s="444"/>
      <c r="F216" s="430"/>
      <c r="G216" s="340">
        <f>+IFERROR(VLOOKUP(B216,'FCST SDV (2)'!$C$2:$S$2000,17,0),0)</f>
        <v>0</v>
      </c>
      <c r="H216" s="368"/>
      <c r="I216" s="345">
        <f t="array" ref="I216">+IFERROR(INDEX('FCST SDV (2)'!$D$2:$P$2001,MATCH('Data đx fcst 21.09.2020 (2)'!$B216,'FCST SDV (2)'!$C$2:$C$2001,0),MATCH('Data đx fcst 21.09.2020 (2)'!I$1,'FCST SDV (2)'!$D$1:$P$1,0))/'Data đx fcst 21.09.2020 (2)'!$C216,0)</f>
        <v>0</v>
      </c>
      <c r="J216" s="345">
        <f t="array" ref="J216">+IFERROR(INDEX('FCST SDV (2)'!$D$2:$P$2001,MATCH('Data đx fcst 21.09.2020 (2)'!$B216,'FCST SDV (2)'!$C$2:$C$2001,0),MATCH('Data đx fcst 21.09.2020 (2)'!J$1,'FCST SDV (2)'!$D$1:$P$1,0))/'Data đx fcst 21.09.2020 (2)'!$C216,0)</f>
        <v>0</v>
      </c>
      <c r="K216" s="345">
        <f t="array" ref="K216">+IFERROR(INDEX('FCST SDV (2)'!$D$2:$P$2001,MATCH('Data đx fcst 21.09.2020 (2)'!$B216,'FCST SDV (2)'!$C$2:$C$2001,0),MATCH('Data đx fcst 21.09.2020 (2)'!K$1,'FCST SDV (2)'!$D$1:$P$1,0))/'Data đx fcst 21.09.2020 (2)'!$C216,0)</f>
        <v>0</v>
      </c>
      <c r="L216" s="345">
        <f t="array" ref="L216">+IFERROR(INDEX('FCST SDV (2)'!$D$2:$P$2001,MATCH('Data đx fcst 21.09.2020 (2)'!$B216,'FCST SDV (2)'!$C$2:$C$2001,0),MATCH('Data đx fcst 21.09.2020 (2)'!L$1,'FCST SDV (2)'!$D$1:$P$1,0))/'Data đx fcst 21.09.2020 (2)'!$C216,0)</f>
        <v>0</v>
      </c>
      <c r="M216" s="345">
        <f t="array" ref="M216">+IFERROR(INDEX('FCST SDV (2)'!$D$2:$P$2001,MATCH('Data đx fcst 21.09.2020 (2)'!$B216,'FCST SDV (2)'!$C$2:$C$2001,0),MATCH('Data đx fcst 21.09.2020 (2)'!M$1,'FCST SDV (2)'!$D$1:$P$1,0))/'Data đx fcst 21.09.2020 (2)'!$C216,0)</f>
        <v>0</v>
      </c>
      <c r="N216" s="345">
        <f t="array" ref="N216">+IFERROR(INDEX('FCST SDV (2)'!$D$2:$P$2001,MATCH('Data đx fcst 21.09.2020 (2)'!$B216,'FCST SDV (2)'!$C$2:$C$2001,0),MATCH('Data đx fcst 21.09.2020 (2)'!N$1,'FCST SDV (2)'!$D$1:$P$1,0))/'Data đx fcst 21.09.2020 (2)'!$C216,0)</f>
        <v>0</v>
      </c>
      <c r="O216" s="345">
        <f t="array" ref="O216">+IFERROR(INDEX('FCST SDV (2)'!$D$2:$P$2001,MATCH('Data đx fcst 21.09.2020 (2)'!$B216,'FCST SDV (2)'!$C$2:$C$2001,0),MATCH('Data đx fcst 21.09.2020 (2)'!O$1,'FCST SDV (2)'!$D$1:$P$1,0))/'Data đx fcst 21.09.2020 (2)'!$C216,0)</f>
        <v>0</v>
      </c>
      <c r="P216" s="345">
        <f t="array" ref="P216">+IFERROR(INDEX('FCST SDV (2)'!$D$2:$P$2001,MATCH('Data đx fcst 21.09.2020 (2)'!$B216,'FCST SDV (2)'!$C$2:$C$2001,0),MATCH('Data đx fcst 21.09.2020 (2)'!P$1,'FCST SDV (2)'!$D$1:$P$1,0))/'Data đx fcst 21.09.2020 (2)'!$C216,0)</f>
        <v>0</v>
      </c>
      <c r="Q216" s="345">
        <f t="array" ref="Q216">+IFERROR(INDEX('FCST SDV (2)'!$D$2:$P$2001,MATCH('Data đx fcst 21.09.2020 (2)'!$B216,'FCST SDV (2)'!$C$2:$C$2001,0),MATCH('Data đx fcst 21.09.2020 (2)'!Q$1,'FCST SDV (2)'!$D$1:$P$1,0))/'Data đx fcst 21.09.2020 (2)'!$C216,0)</f>
        <v>0</v>
      </c>
      <c r="R216" s="345">
        <f t="array" ref="R216">+IFERROR(INDEX('FCST SDV (2)'!$D$2:$P$2001,MATCH('Data đx fcst 21.09.2020 (2)'!$B216,'FCST SDV (2)'!$C$2:$C$2001,0),MATCH('Data đx fcst 21.09.2020 (2)'!R$1,'FCST SDV (2)'!$D$1:$P$1,0))/'Data đx fcst 21.09.2020 (2)'!$C216,0)</f>
        <v>0</v>
      </c>
      <c r="S216" s="345">
        <f t="array" ref="S216">+IFERROR(INDEX('FCST SDV (2)'!$D$2:$P$2001,MATCH('Data đx fcst 21.09.2020 (2)'!$B216,'FCST SDV (2)'!$C$2:$C$2001,0),MATCH('Data đx fcst 21.09.2020 (2)'!S$1,'FCST SDV (2)'!$D$1:$P$1,0))/'Data đx fcst 21.09.2020 (2)'!$C216,0)</f>
        <v>0</v>
      </c>
      <c r="T216" s="335">
        <f t="shared" si="15"/>
        <v>0</v>
      </c>
    </row>
    <row r="217" spans="1:20" s="367" customFormat="1" ht="29.25" customHeight="1">
      <c r="A217" s="427"/>
      <c r="B217" s="208" t="s">
        <v>354</v>
      </c>
      <c r="C217" s="207">
        <v>375</v>
      </c>
      <c r="D217" s="430"/>
      <c r="E217" s="444"/>
      <c r="F217" s="430"/>
      <c r="G217" s="340">
        <f>+IFERROR(VLOOKUP(B217,'FCST SDV (2)'!$C$2:$S$2000,17,0),0)</f>
        <v>0</v>
      </c>
      <c r="H217" s="368"/>
      <c r="I217" s="345">
        <f t="array" ref="I217">+IFERROR(INDEX('FCST SDV (2)'!$D$2:$P$2001,MATCH('Data đx fcst 21.09.2020 (2)'!$B217,'FCST SDV (2)'!$C$2:$C$2001,0),MATCH('Data đx fcst 21.09.2020 (2)'!I$1,'FCST SDV (2)'!$D$1:$P$1,0))/'Data đx fcst 21.09.2020 (2)'!$C217,0)</f>
        <v>0</v>
      </c>
      <c r="J217" s="345">
        <f t="array" ref="J217">+IFERROR(INDEX('FCST SDV (2)'!$D$2:$P$2001,MATCH('Data đx fcst 21.09.2020 (2)'!$B217,'FCST SDV (2)'!$C$2:$C$2001,0),MATCH('Data đx fcst 21.09.2020 (2)'!J$1,'FCST SDV (2)'!$D$1:$P$1,0))/'Data đx fcst 21.09.2020 (2)'!$C217,0)</f>
        <v>0</v>
      </c>
      <c r="K217" s="345">
        <f t="array" ref="K217">+IFERROR(INDEX('FCST SDV (2)'!$D$2:$P$2001,MATCH('Data đx fcst 21.09.2020 (2)'!$B217,'FCST SDV (2)'!$C$2:$C$2001,0),MATCH('Data đx fcst 21.09.2020 (2)'!K$1,'FCST SDV (2)'!$D$1:$P$1,0))/'Data đx fcst 21.09.2020 (2)'!$C217,0)</f>
        <v>0</v>
      </c>
      <c r="L217" s="345">
        <f t="array" ref="L217">+IFERROR(INDEX('FCST SDV (2)'!$D$2:$P$2001,MATCH('Data đx fcst 21.09.2020 (2)'!$B217,'FCST SDV (2)'!$C$2:$C$2001,0),MATCH('Data đx fcst 21.09.2020 (2)'!L$1,'FCST SDV (2)'!$D$1:$P$1,0))/'Data đx fcst 21.09.2020 (2)'!$C217,0)</f>
        <v>0</v>
      </c>
      <c r="M217" s="345">
        <f t="array" ref="M217">+IFERROR(INDEX('FCST SDV (2)'!$D$2:$P$2001,MATCH('Data đx fcst 21.09.2020 (2)'!$B217,'FCST SDV (2)'!$C$2:$C$2001,0),MATCH('Data đx fcst 21.09.2020 (2)'!M$1,'FCST SDV (2)'!$D$1:$P$1,0))/'Data đx fcst 21.09.2020 (2)'!$C217,0)</f>
        <v>0</v>
      </c>
      <c r="N217" s="345">
        <f t="array" ref="N217">+IFERROR(INDEX('FCST SDV (2)'!$D$2:$P$2001,MATCH('Data đx fcst 21.09.2020 (2)'!$B217,'FCST SDV (2)'!$C$2:$C$2001,0),MATCH('Data đx fcst 21.09.2020 (2)'!N$1,'FCST SDV (2)'!$D$1:$P$1,0))/'Data đx fcst 21.09.2020 (2)'!$C217,0)</f>
        <v>0</v>
      </c>
      <c r="O217" s="345">
        <f t="array" ref="O217">+IFERROR(INDEX('FCST SDV (2)'!$D$2:$P$2001,MATCH('Data đx fcst 21.09.2020 (2)'!$B217,'FCST SDV (2)'!$C$2:$C$2001,0),MATCH('Data đx fcst 21.09.2020 (2)'!O$1,'FCST SDV (2)'!$D$1:$P$1,0))/'Data đx fcst 21.09.2020 (2)'!$C217,0)</f>
        <v>0</v>
      </c>
      <c r="P217" s="345">
        <f t="array" ref="P217">+IFERROR(INDEX('FCST SDV (2)'!$D$2:$P$2001,MATCH('Data đx fcst 21.09.2020 (2)'!$B217,'FCST SDV (2)'!$C$2:$C$2001,0),MATCH('Data đx fcst 21.09.2020 (2)'!P$1,'FCST SDV (2)'!$D$1:$P$1,0))/'Data đx fcst 21.09.2020 (2)'!$C217,0)</f>
        <v>0</v>
      </c>
      <c r="Q217" s="345">
        <f t="array" ref="Q217">+IFERROR(INDEX('FCST SDV (2)'!$D$2:$P$2001,MATCH('Data đx fcst 21.09.2020 (2)'!$B217,'FCST SDV (2)'!$C$2:$C$2001,0),MATCH('Data đx fcst 21.09.2020 (2)'!Q$1,'FCST SDV (2)'!$D$1:$P$1,0))/'Data đx fcst 21.09.2020 (2)'!$C217,0)</f>
        <v>0</v>
      </c>
      <c r="R217" s="345">
        <f t="array" ref="R217">+IFERROR(INDEX('FCST SDV (2)'!$D$2:$P$2001,MATCH('Data đx fcst 21.09.2020 (2)'!$B217,'FCST SDV (2)'!$C$2:$C$2001,0),MATCH('Data đx fcst 21.09.2020 (2)'!R$1,'FCST SDV (2)'!$D$1:$P$1,0))/'Data đx fcst 21.09.2020 (2)'!$C217,0)</f>
        <v>0</v>
      </c>
      <c r="S217" s="345">
        <f t="array" ref="S217">+IFERROR(INDEX('FCST SDV (2)'!$D$2:$P$2001,MATCH('Data đx fcst 21.09.2020 (2)'!$B217,'FCST SDV (2)'!$C$2:$C$2001,0),MATCH('Data đx fcst 21.09.2020 (2)'!S$1,'FCST SDV (2)'!$D$1:$P$1,0))/'Data đx fcst 21.09.2020 (2)'!$C217,0)</f>
        <v>0</v>
      </c>
      <c r="T217" s="335">
        <f t="shared" si="15"/>
        <v>0</v>
      </c>
    </row>
    <row r="218" spans="1:20" s="367" customFormat="1" ht="29.25" customHeight="1">
      <c r="A218" s="427"/>
      <c r="B218" s="208" t="s">
        <v>333</v>
      </c>
      <c r="C218" s="207">
        <v>450</v>
      </c>
      <c r="D218" s="430"/>
      <c r="E218" s="444"/>
      <c r="F218" s="430"/>
      <c r="G218" s="340">
        <f>+IFERROR(VLOOKUP(B218,'FCST SDV (2)'!$C$2:$S$2000,17,0),0)</f>
        <v>0</v>
      </c>
      <c r="H218" s="368"/>
      <c r="I218" s="345">
        <f t="array" ref="I218">+IFERROR(INDEX('FCST SDV (2)'!$D$2:$P$2001,MATCH('Data đx fcst 21.09.2020 (2)'!$B218,'FCST SDV (2)'!$C$2:$C$2001,0),MATCH('Data đx fcst 21.09.2020 (2)'!I$1,'FCST SDV (2)'!$D$1:$P$1,0))/'Data đx fcst 21.09.2020 (2)'!$C218,0)</f>
        <v>0</v>
      </c>
      <c r="J218" s="345">
        <f t="array" ref="J218">+IFERROR(INDEX('FCST SDV (2)'!$D$2:$P$2001,MATCH('Data đx fcst 21.09.2020 (2)'!$B218,'FCST SDV (2)'!$C$2:$C$2001,0),MATCH('Data đx fcst 21.09.2020 (2)'!J$1,'FCST SDV (2)'!$D$1:$P$1,0))/'Data đx fcst 21.09.2020 (2)'!$C218,0)</f>
        <v>0</v>
      </c>
      <c r="K218" s="345">
        <f t="array" ref="K218">+IFERROR(INDEX('FCST SDV (2)'!$D$2:$P$2001,MATCH('Data đx fcst 21.09.2020 (2)'!$B218,'FCST SDV (2)'!$C$2:$C$2001,0),MATCH('Data đx fcst 21.09.2020 (2)'!K$1,'FCST SDV (2)'!$D$1:$P$1,0))/'Data đx fcst 21.09.2020 (2)'!$C218,0)</f>
        <v>0</v>
      </c>
      <c r="L218" s="345">
        <f t="array" ref="L218">+IFERROR(INDEX('FCST SDV (2)'!$D$2:$P$2001,MATCH('Data đx fcst 21.09.2020 (2)'!$B218,'FCST SDV (2)'!$C$2:$C$2001,0),MATCH('Data đx fcst 21.09.2020 (2)'!L$1,'FCST SDV (2)'!$D$1:$P$1,0))/'Data đx fcst 21.09.2020 (2)'!$C218,0)</f>
        <v>0</v>
      </c>
      <c r="M218" s="345">
        <f t="array" ref="M218">+IFERROR(INDEX('FCST SDV (2)'!$D$2:$P$2001,MATCH('Data đx fcst 21.09.2020 (2)'!$B218,'FCST SDV (2)'!$C$2:$C$2001,0),MATCH('Data đx fcst 21.09.2020 (2)'!M$1,'FCST SDV (2)'!$D$1:$P$1,0))/'Data đx fcst 21.09.2020 (2)'!$C218,0)</f>
        <v>0</v>
      </c>
      <c r="N218" s="345">
        <f t="array" ref="N218">+IFERROR(INDEX('FCST SDV (2)'!$D$2:$P$2001,MATCH('Data đx fcst 21.09.2020 (2)'!$B218,'FCST SDV (2)'!$C$2:$C$2001,0),MATCH('Data đx fcst 21.09.2020 (2)'!N$1,'FCST SDV (2)'!$D$1:$P$1,0))/'Data đx fcst 21.09.2020 (2)'!$C218,0)</f>
        <v>0</v>
      </c>
      <c r="O218" s="345">
        <f t="array" ref="O218">+IFERROR(INDEX('FCST SDV (2)'!$D$2:$P$2001,MATCH('Data đx fcst 21.09.2020 (2)'!$B218,'FCST SDV (2)'!$C$2:$C$2001,0),MATCH('Data đx fcst 21.09.2020 (2)'!O$1,'FCST SDV (2)'!$D$1:$P$1,0))/'Data đx fcst 21.09.2020 (2)'!$C218,0)</f>
        <v>0</v>
      </c>
      <c r="P218" s="345">
        <f t="array" ref="P218">+IFERROR(INDEX('FCST SDV (2)'!$D$2:$P$2001,MATCH('Data đx fcst 21.09.2020 (2)'!$B218,'FCST SDV (2)'!$C$2:$C$2001,0),MATCH('Data đx fcst 21.09.2020 (2)'!P$1,'FCST SDV (2)'!$D$1:$P$1,0))/'Data đx fcst 21.09.2020 (2)'!$C218,0)</f>
        <v>0</v>
      </c>
      <c r="Q218" s="345">
        <f t="array" ref="Q218">+IFERROR(INDEX('FCST SDV (2)'!$D$2:$P$2001,MATCH('Data đx fcst 21.09.2020 (2)'!$B218,'FCST SDV (2)'!$C$2:$C$2001,0),MATCH('Data đx fcst 21.09.2020 (2)'!Q$1,'FCST SDV (2)'!$D$1:$P$1,0))/'Data đx fcst 21.09.2020 (2)'!$C218,0)</f>
        <v>0</v>
      </c>
      <c r="R218" s="345">
        <f t="array" ref="R218">+IFERROR(INDEX('FCST SDV (2)'!$D$2:$P$2001,MATCH('Data đx fcst 21.09.2020 (2)'!$B218,'FCST SDV (2)'!$C$2:$C$2001,0),MATCH('Data đx fcst 21.09.2020 (2)'!R$1,'FCST SDV (2)'!$D$1:$P$1,0))/'Data đx fcst 21.09.2020 (2)'!$C218,0)</f>
        <v>0</v>
      </c>
      <c r="S218" s="345">
        <f t="array" ref="S218">+IFERROR(INDEX('FCST SDV (2)'!$D$2:$P$2001,MATCH('Data đx fcst 21.09.2020 (2)'!$B218,'FCST SDV (2)'!$C$2:$C$2001,0),MATCH('Data đx fcst 21.09.2020 (2)'!S$1,'FCST SDV (2)'!$D$1:$P$1,0))/'Data đx fcst 21.09.2020 (2)'!$C218,0)</f>
        <v>0</v>
      </c>
      <c r="T218" s="335">
        <f t="shared" si="15"/>
        <v>0</v>
      </c>
    </row>
    <row r="219" spans="1:20" s="367" customFormat="1" ht="29.25" customHeight="1">
      <c r="A219" s="427"/>
      <c r="B219" s="208" t="s">
        <v>337</v>
      </c>
      <c r="C219" s="207">
        <v>450</v>
      </c>
      <c r="D219" s="430"/>
      <c r="E219" s="444"/>
      <c r="F219" s="430"/>
      <c r="G219" s="340">
        <f>+IFERROR(VLOOKUP(B219,'FCST SDV (2)'!$C$2:$S$2000,17,0),0)</f>
        <v>64000</v>
      </c>
      <c r="H219" s="384">
        <f t="shared" ref="H219:H235" si="17">+G219/C219</f>
        <v>142.22222222222223</v>
      </c>
      <c r="I219" s="345">
        <f t="array" ref="I219">+IFERROR(INDEX('FCST SDV (2)'!$D$2:$P$2001,MATCH('Data đx fcst 21.09.2020 (2)'!$B219,'FCST SDV (2)'!$C$2:$C$2001,0),MATCH('Data đx fcst 21.09.2020 (2)'!I$1,'FCST SDV (2)'!$D$1:$P$1,0))/'Data đx fcst 21.09.2020 (2)'!$C219,0)</f>
        <v>2.2222222222222223</v>
      </c>
      <c r="J219" s="345">
        <f t="array" ref="J219">+IFERROR(INDEX('FCST SDV (2)'!$D$2:$P$2001,MATCH('Data đx fcst 21.09.2020 (2)'!$B219,'FCST SDV (2)'!$C$2:$C$2001,0),MATCH('Data đx fcst 21.09.2020 (2)'!J$1,'FCST SDV (2)'!$D$1:$P$1,0))/'Data đx fcst 21.09.2020 (2)'!$C219,0)</f>
        <v>13.333333333333334</v>
      </c>
      <c r="K219" s="345">
        <f t="array" ref="K219">+IFERROR(INDEX('FCST SDV (2)'!$D$2:$P$2001,MATCH('Data đx fcst 21.09.2020 (2)'!$B219,'FCST SDV (2)'!$C$2:$C$2001,0),MATCH('Data đx fcst 21.09.2020 (2)'!K$1,'FCST SDV (2)'!$D$1:$P$1,0))/'Data đx fcst 21.09.2020 (2)'!$C219,0)</f>
        <v>13.333333333333334</v>
      </c>
      <c r="L219" s="345">
        <f t="array" ref="L219">+IFERROR(INDEX('FCST SDV (2)'!$D$2:$P$2001,MATCH('Data đx fcst 21.09.2020 (2)'!$B219,'FCST SDV (2)'!$C$2:$C$2001,0),MATCH('Data đx fcst 21.09.2020 (2)'!L$1,'FCST SDV (2)'!$D$1:$P$1,0))/'Data đx fcst 21.09.2020 (2)'!$C219,0)</f>
        <v>6.666666666666667</v>
      </c>
      <c r="M219" s="345">
        <f t="array" ref="M219">+IFERROR(INDEX('FCST SDV (2)'!$D$2:$P$2001,MATCH('Data đx fcst 21.09.2020 (2)'!$B219,'FCST SDV (2)'!$C$2:$C$2001,0),MATCH('Data đx fcst 21.09.2020 (2)'!M$1,'FCST SDV (2)'!$D$1:$P$1,0))/'Data đx fcst 21.09.2020 (2)'!$C219,0)</f>
        <v>0</v>
      </c>
      <c r="N219" s="345">
        <f t="array" ref="N219">+IFERROR(INDEX('FCST SDV (2)'!$D$2:$P$2001,MATCH('Data đx fcst 21.09.2020 (2)'!$B219,'FCST SDV (2)'!$C$2:$C$2001,0),MATCH('Data đx fcst 21.09.2020 (2)'!N$1,'FCST SDV (2)'!$D$1:$P$1,0))/'Data đx fcst 21.09.2020 (2)'!$C219,0)</f>
        <v>0</v>
      </c>
      <c r="O219" s="345">
        <f t="array" ref="O219">+IFERROR(INDEX('FCST SDV (2)'!$D$2:$P$2001,MATCH('Data đx fcst 21.09.2020 (2)'!$B219,'FCST SDV (2)'!$C$2:$C$2001,0),MATCH('Data đx fcst 21.09.2020 (2)'!O$1,'FCST SDV (2)'!$D$1:$P$1,0))/'Data đx fcst 21.09.2020 (2)'!$C219,0)</f>
        <v>0</v>
      </c>
      <c r="P219" s="345">
        <f t="array" ref="P219">+IFERROR(INDEX('FCST SDV (2)'!$D$2:$P$2001,MATCH('Data đx fcst 21.09.2020 (2)'!$B219,'FCST SDV (2)'!$C$2:$C$2001,0),MATCH('Data đx fcst 21.09.2020 (2)'!P$1,'FCST SDV (2)'!$D$1:$P$1,0))/'Data đx fcst 21.09.2020 (2)'!$C219,0)</f>
        <v>35.555555555555557</v>
      </c>
      <c r="Q219" s="345">
        <f t="array" ref="Q219">+IFERROR(INDEX('FCST SDV (2)'!$D$2:$P$2001,MATCH('Data đx fcst 21.09.2020 (2)'!$B219,'FCST SDV (2)'!$C$2:$C$2001,0),MATCH('Data đx fcst 21.09.2020 (2)'!Q$1,'FCST SDV (2)'!$D$1:$P$1,0))/'Data đx fcst 21.09.2020 (2)'!$C219,0)</f>
        <v>0</v>
      </c>
      <c r="R219" s="345">
        <f t="array" ref="R219">+IFERROR(INDEX('FCST SDV (2)'!$D$2:$P$2001,MATCH('Data đx fcst 21.09.2020 (2)'!$B219,'FCST SDV (2)'!$C$2:$C$2001,0),MATCH('Data đx fcst 21.09.2020 (2)'!R$1,'FCST SDV (2)'!$D$1:$P$1,0))/'Data đx fcst 21.09.2020 (2)'!$C219,0)</f>
        <v>0</v>
      </c>
      <c r="S219" s="345">
        <f t="array" ref="S219">+IFERROR(INDEX('FCST SDV (2)'!$D$2:$P$2001,MATCH('Data đx fcst 21.09.2020 (2)'!$B219,'FCST SDV (2)'!$C$2:$C$2001,0),MATCH('Data đx fcst 21.09.2020 (2)'!S$1,'FCST SDV (2)'!$D$1:$P$1,0))/'Data đx fcst 21.09.2020 (2)'!$C219,0)</f>
        <v>0</v>
      </c>
      <c r="T219" s="335">
        <f t="shared" si="15"/>
        <v>71.111111111111114</v>
      </c>
    </row>
    <row r="220" spans="1:20" s="367" customFormat="1" ht="29.25" customHeight="1">
      <c r="A220" s="427"/>
      <c r="B220" s="208" t="s">
        <v>756</v>
      </c>
      <c r="C220" s="207">
        <v>480</v>
      </c>
      <c r="D220" s="430"/>
      <c r="E220" s="444"/>
      <c r="F220" s="430"/>
      <c r="G220" s="340">
        <f>+IFERROR(VLOOKUP(B220,'FCST SDV (2)'!$C$2:$S$2000,17,0),0)</f>
        <v>0</v>
      </c>
      <c r="H220" s="368"/>
      <c r="I220" s="345">
        <f t="array" ref="I220">+IFERROR(INDEX('FCST SDV (2)'!$D$2:$P$2001,MATCH('Data đx fcst 21.09.2020 (2)'!$B220,'FCST SDV (2)'!$C$2:$C$2001,0),MATCH('Data đx fcst 21.09.2020 (2)'!I$1,'FCST SDV (2)'!$D$1:$P$1,0))/'Data đx fcst 21.09.2020 (2)'!$C220,0)</f>
        <v>0</v>
      </c>
      <c r="J220" s="345">
        <f t="array" ref="J220">+IFERROR(INDEX('FCST SDV (2)'!$D$2:$P$2001,MATCH('Data đx fcst 21.09.2020 (2)'!$B220,'FCST SDV (2)'!$C$2:$C$2001,0),MATCH('Data đx fcst 21.09.2020 (2)'!J$1,'FCST SDV (2)'!$D$1:$P$1,0))/'Data đx fcst 21.09.2020 (2)'!$C220,0)</f>
        <v>0</v>
      </c>
      <c r="K220" s="345">
        <f t="array" ref="K220">+IFERROR(INDEX('FCST SDV (2)'!$D$2:$P$2001,MATCH('Data đx fcst 21.09.2020 (2)'!$B220,'FCST SDV (2)'!$C$2:$C$2001,0),MATCH('Data đx fcst 21.09.2020 (2)'!K$1,'FCST SDV (2)'!$D$1:$P$1,0))/'Data đx fcst 21.09.2020 (2)'!$C220,0)</f>
        <v>0</v>
      </c>
      <c r="L220" s="345">
        <f t="array" ref="L220">+IFERROR(INDEX('FCST SDV (2)'!$D$2:$P$2001,MATCH('Data đx fcst 21.09.2020 (2)'!$B220,'FCST SDV (2)'!$C$2:$C$2001,0),MATCH('Data đx fcst 21.09.2020 (2)'!L$1,'FCST SDV (2)'!$D$1:$P$1,0))/'Data đx fcst 21.09.2020 (2)'!$C220,0)</f>
        <v>0</v>
      </c>
      <c r="M220" s="345">
        <f t="array" ref="M220">+IFERROR(INDEX('FCST SDV (2)'!$D$2:$P$2001,MATCH('Data đx fcst 21.09.2020 (2)'!$B220,'FCST SDV (2)'!$C$2:$C$2001,0),MATCH('Data đx fcst 21.09.2020 (2)'!M$1,'FCST SDV (2)'!$D$1:$P$1,0))/'Data đx fcst 21.09.2020 (2)'!$C220,0)</f>
        <v>0</v>
      </c>
      <c r="N220" s="345">
        <f t="array" ref="N220">+IFERROR(INDEX('FCST SDV (2)'!$D$2:$P$2001,MATCH('Data đx fcst 21.09.2020 (2)'!$B220,'FCST SDV (2)'!$C$2:$C$2001,0),MATCH('Data đx fcst 21.09.2020 (2)'!N$1,'FCST SDV (2)'!$D$1:$P$1,0))/'Data đx fcst 21.09.2020 (2)'!$C220,0)</f>
        <v>0</v>
      </c>
      <c r="O220" s="345">
        <f t="array" ref="O220">+IFERROR(INDEX('FCST SDV (2)'!$D$2:$P$2001,MATCH('Data đx fcst 21.09.2020 (2)'!$B220,'FCST SDV (2)'!$C$2:$C$2001,0),MATCH('Data đx fcst 21.09.2020 (2)'!O$1,'FCST SDV (2)'!$D$1:$P$1,0))/'Data đx fcst 21.09.2020 (2)'!$C220,0)</f>
        <v>0</v>
      </c>
      <c r="P220" s="345">
        <f t="array" ref="P220">+IFERROR(INDEX('FCST SDV (2)'!$D$2:$P$2001,MATCH('Data đx fcst 21.09.2020 (2)'!$B220,'FCST SDV (2)'!$C$2:$C$2001,0),MATCH('Data đx fcst 21.09.2020 (2)'!P$1,'FCST SDV (2)'!$D$1:$P$1,0))/'Data đx fcst 21.09.2020 (2)'!$C220,0)</f>
        <v>0</v>
      </c>
      <c r="Q220" s="345">
        <f t="array" ref="Q220">+IFERROR(INDEX('FCST SDV (2)'!$D$2:$P$2001,MATCH('Data đx fcst 21.09.2020 (2)'!$B220,'FCST SDV (2)'!$C$2:$C$2001,0),MATCH('Data đx fcst 21.09.2020 (2)'!Q$1,'FCST SDV (2)'!$D$1:$P$1,0))/'Data đx fcst 21.09.2020 (2)'!$C220,0)</f>
        <v>0</v>
      </c>
      <c r="R220" s="345">
        <f t="array" ref="R220">+IFERROR(INDEX('FCST SDV (2)'!$D$2:$P$2001,MATCH('Data đx fcst 21.09.2020 (2)'!$B220,'FCST SDV (2)'!$C$2:$C$2001,0),MATCH('Data đx fcst 21.09.2020 (2)'!R$1,'FCST SDV (2)'!$D$1:$P$1,0))/'Data đx fcst 21.09.2020 (2)'!$C220,0)</f>
        <v>0</v>
      </c>
      <c r="S220" s="345">
        <f t="array" ref="S220">+IFERROR(INDEX('FCST SDV (2)'!$D$2:$P$2001,MATCH('Data đx fcst 21.09.2020 (2)'!$B220,'FCST SDV (2)'!$C$2:$C$2001,0),MATCH('Data đx fcst 21.09.2020 (2)'!S$1,'FCST SDV (2)'!$D$1:$P$1,0))/'Data đx fcst 21.09.2020 (2)'!$C220,0)</f>
        <v>0</v>
      </c>
      <c r="T220" s="335">
        <f t="shared" si="15"/>
        <v>0</v>
      </c>
    </row>
    <row r="221" spans="1:20" s="367" customFormat="1" ht="29.25" customHeight="1">
      <c r="A221" s="427"/>
      <c r="B221" s="208" t="s">
        <v>327</v>
      </c>
      <c r="C221" s="207">
        <v>600</v>
      </c>
      <c r="D221" s="430"/>
      <c r="E221" s="444"/>
      <c r="F221" s="430"/>
      <c r="G221" s="340">
        <f>+IFERROR(VLOOKUP(B221,'FCST SDV (2)'!$C$2:$S$2000,17,0),0)</f>
        <v>126000</v>
      </c>
      <c r="H221" s="384">
        <f t="shared" si="17"/>
        <v>210</v>
      </c>
      <c r="I221" s="345">
        <f t="array" ref="I221">+IFERROR(INDEX('FCST SDV (2)'!$D$2:$P$2001,MATCH('Data đx fcst 21.09.2020 (2)'!$B221,'FCST SDV (2)'!$C$2:$C$2001,0),MATCH('Data đx fcst 21.09.2020 (2)'!I$1,'FCST SDV (2)'!$D$1:$P$1,0))/'Data đx fcst 21.09.2020 (2)'!$C221,0)</f>
        <v>0</v>
      </c>
      <c r="J221" s="345">
        <f t="array" ref="J221">+IFERROR(INDEX('FCST SDV (2)'!$D$2:$P$2001,MATCH('Data đx fcst 21.09.2020 (2)'!$B221,'FCST SDV (2)'!$C$2:$C$2001,0),MATCH('Data đx fcst 21.09.2020 (2)'!J$1,'FCST SDV (2)'!$D$1:$P$1,0))/'Data đx fcst 21.09.2020 (2)'!$C221,0)</f>
        <v>0</v>
      </c>
      <c r="K221" s="345">
        <f t="array" ref="K221">+IFERROR(INDEX('FCST SDV (2)'!$D$2:$P$2001,MATCH('Data đx fcst 21.09.2020 (2)'!$B221,'FCST SDV (2)'!$C$2:$C$2001,0),MATCH('Data đx fcst 21.09.2020 (2)'!K$1,'FCST SDV (2)'!$D$1:$P$1,0))/'Data đx fcst 21.09.2020 (2)'!$C221,0)</f>
        <v>0</v>
      </c>
      <c r="L221" s="345">
        <f t="array" ref="L221">+IFERROR(INDEX('FCST SDV (2)'!$D$2:$P$2001,MATCH('Data đx fcst 21.09.2020 (2)'!$B221,'FCST SDV (2)'!$C$2:$C$2001,0),MATCH('Data đx fcst 21.09.2020 (2)'!L$1,'FCST SDV (2)'!$D$1:$P$1,0))/'Data đx fcst 21.09.2020 (2)'!$C221,0)</f>
        <v>0</v>
      </c>
      <c r="M221" s="345">
        <f t="array" ref="M221">+IFERROR(INDEX('FCST SDV (2)'!$D$2:$P$2001,MATCH('Data đx fcst 21.09.2020 (2)'!$B221,'FCST SDV (2)'!$C$2:$C$2001,0),MATCH('Data đx fcst 21.09.2020 (2)'!M$1,'FCST SDV (2)'!$D$1:$P$1,0))/'Data đx fcst 21.09.2020 (2)'!$C221,0)</f>
        <v>0</v>
      </c>
      <c r="N221" s="345">
        <f t="array" ref="N221">+IFERROR(INDEX('FCST SDV (2)'!$D$2:$P$2001,MATCH('Data đx fcst 21.09.2020 (2)'!$B221,'FCST SDV (2)'!$C$2:$C$2001,0),MATCH('Data đx fcst 21.09.2020 (2)'!N$1,'FCST SDV (2)'!$D$1:$P$1,0))/'Data đx fcst 21.09.2020 (2)'!$C221,0)</f>
        <v>0</v>
      </c>
      <c r="O221" s="345">
        <f t="array" ref="O221">+IFERROR(INDEX('FCST SDV (2)'!$D$2:$P$2001,MATCH('Data đx fcst 21.09.2020 (2)'!$B221,'FCST SDV (2)'!$C$2:$C$2001,0),MATCH('Data đx fcst 21.09.2020 (2)'!O$1,'FCST SDV (2)'!$D$1:$P$1,0))/'Data đx fcst 21.09.2020 (2)'!$C221,0)</f>
        <v>0</v>
      </c>
      <c r="P221" s="345">
        <f t="array" ref="P221">+IFERROR(INDEX('FCST SDV (2)'!$D$2:$P$2001,MATCH('Data đx fcst 21.09.2020 (2)'!$B221,'FCST SDV (2)'!$C$2:$C$2001,0),MATCH('Data đx fcst 21.09.2020 (2)'!P$1,'FCST SDV (2)'!$D$1:$P$1,0))/'Data đx fcst 21.09.2020 (2)'!$C221,0)</f>
        <v>0</v>
      </c>
      <c r="Q221" s="345">
        <f t="array" ref="Q221">+IFERROR(INDEX('FCST SDV (2)'!$D$2:$P$2001,MATCH('Data đx fcst 21.09.2020 (2)'!$B221,'FCST SDV (2)'!$C$2:$C$2001,0),MATCH('Data đx fcst 21.09.2020 (2)'!Q$1,'FCST SDV (2)'!$D$1:$P$1,0))/'Data đx fcst 21.09.2020 (2)'!$C221,0)</f>
        <v>35</v>
      </c>
      <c r="R221" s="345">
        <f t="array" ref="R221">+IFERROR(INDEX('FCST SDV (2)'!$D$2:$P$2001,MATCH('Data đx fcst 21.09.2020 (2)'!$B221,'FCST SDV (2)'!$C$2:$C$2001,0),MATCH('Data đx fcst 21.09.2020 (2)'!R$1,'FCST SDV (2)'!$D$1:$P$1,0))/'Data đx fcst 21.09.2020 (2)'!$C221,0)</f>
        <v>35</v>
      </c>
      <c r="S221" s="345">
        <f t="array" ref="S221">+IFERROR(INDEX('FCST SDV (2)'!$D$2:$P$2001,MATCH('Data đx fcst 21.09.2020 (2)'!$B221,'FCST SDV (2)'!$C$2:$C$2001,0),MATCH('Data đx fcst 21.09.2020 (2)'!S$1,'FCST SDV (2)'!$D$1:$P$1,0))/'Data đx fcst 21.09.2020 (2)'!$C221,0)</f>
        <v>35</v>
      </c>
      <c r="T221" s="335">
        <f t="shared" si="15"/>
        <v>105</v>
      </c>
    </row>
    <row r="222" spans="1:20" s="356" customFormat="1" ht="29.25" customHeight="1">
      <c r="A222" s="427"/>
      <c r="B222" s="359" t="s">
        <v>19</v>
      </c>
      <c r="C222" s="357">
        <v>1000</v>
      </c>
      <c r="D222" s="430"/>
      <c r="E222" s="444"/>
      <c r="F222" s="430"/>
      <c r="G222" s="340">
        <f>+IFERROR(VLOOKUP(B222,'FCST SDV (2)'!$C$2:$S$2000,17,0),0)</f>
        <v>75600</v>
      </c>
      <c r="H222" s="384">
        <f t="shared" si="17"/>
        <v>75.599999999999994</v>
      </c>
      <c r="I222" s="345">
        <f t="array" ref="I222">+IFERROR(INDEX('FCST SDV (2)'!$D$2:$P$2001,MATCH('Data đx fcst 21.09.2020 (2)'!$B222,'FCST SDV (2)'!$C$2:$C$2001,0),MATCH('Data đx fcst 21.09.2020 (2)'!I$1,'FCST SDV (2)'!$D$1:$P$1,0))/'Data đx fcst 21.09.2020 (2)'!$C222,0)</f>
        <v>0</v>
      </c>
      <c r="J222" s="345">
        <f t="array" ref="J222">+IFERROR(INDEX('FCST SDV (2)'!$D$2:$P$2001,MATCH('Data đx fcst 21.09.2020 (2)'!$B222,'FCST SDV (2)'!$C$2:$C$2001,0),MATCH('Data đx fcst 21.09.2020 (2)'!J$1,'FCST SDV (2)'!$D$1:$P$1,0))/'Data đx fcst 21.09.2020 (2)'!$C222,0)</f>
        <v>0</v>
      </c>
      <c r="K222" s="345">
        <f t="array" ref="K222">+IFERROR(INDEX('FCST SDV (2)'!$D$2:$P$2001,MATCH('Data đx fcst 21.09.2020 (2)'!$B222,'FCST SDV (2)'!$C$2:$C$2001,0),MATCH('Data đx fcst 21.09.2020 (2)'!K$1,'FCST SDV (2)'!$D$1:$P$1,0))/'Data đx fcst 21.09.2020 (2)'!$C222,0)</f>
        <v>0</v>
      </c>
      <c r="L222" s="345">
        <f t="array" ref="L222">+IFERROR(INDEX('FCST SDV (2)'!$D$2:$P$2001,MATCH('Data đx fcst 21.09.2020 (2)'!$B222,'FCST SDV (2)'!$C$2:$C$2001,0),MATCH('Data đx fcst 21.09.2020 (2)'!L$1,'FCST SDV (2)'!$D$1:$P$1,0))/'Data đx fcst 21.09.2020 (2)'!$C222,0)</f>
        <v>0</v>
      </c>
      <c r="M222" s="345">
        <f t="array" ref="M222">+IFERROR(INDEX('FCST SDV (2)'!$D$2:$P$2001,MATCH('Data đx fcst 21.09.2020 (2)'!$B222,'FCST SDV (2)'!$C$2:$C$2001,0),MATCH('Data đx fcst 21.09.2020 (2)'!M$1,'FCST SDV (2)'!$D$1:$P$1,0))/'Data đx fcst 21.09.2020 (2)'!$C222,0)</f>
        <v>0</v>
      </c>
      <c r="N222" s="345">
        <f t="array" ref="N222">+IFERROR(INDEX('FCST SDV (2)'!$D$2:$P$2001,MATCH('Data đx fcst 21.09.2020 (2)'!$B222,'FCST SDV (2)'!$C$2:$C$2001,0),MATCH('Data đx fcst 21.09.2020 (2)'!N$1,'FCST SDV (2)'!$D$1:$P$1,0))/'Data đx fcst 21.09.2020 (2)'!$C222,0)</f>
        <v>0</v>
      </c>
      <c r="O222" s="345">
        <f t="array" ref="O222">+IFERROR(INDEX('FCST SDV (2)'!$D$2:$P$2001,MATCH('Data đx fcst 21.09.2020 (2)'!$B222,'FCST SDV (2)'!$C$2:$C$2001,0),MATCH('Data đx fcst 21.09.2020 (2)'!O$1,'FCST SDV (2)'!$D$1:$P$1,0))/'Data đx fcst 21.09.2020 (2)'!$C222,0)</f>
        <v>0</v>
      </c>
      <c r="P222" s="345">
        <f t="array" ref="P222">+IFERROR(INDEX('FCST SDV (2)'!$D$2:$P$2001,MATCH('Data đx fcst 21.09.2020 (2)'!$B222,'FCST SDV (2)'!$C$2:$C$2001,0),MATCH('Data đx fcst 21.09.2020 (2)'!P$1,'FCST SDV (2)'!$D$1:$P$1,0))/'Data đx fcst 21.09.2020 (2)'!$C222,0)</f>
        <v>0</v>
      </c>
      <c r="Q222" s="345">
        <f t="array" ref="Q222">+IFERROR(INDEX('FCST SDV (2)'!$D$2:$P$2001,MATCH('Data đx fcst 21.09.2020 (2)'!$B222,'FCST SDV (2)'!$C$2:$C$2001,0),MATCH('Data đx fcst 21.09.2020 (2)'!Q$1,'FCST SDV (2)'!$D$1:$P$1,0))/'Data đx fcst 21.09.2020 (2)'!$C222,0)</f>
        <v>0</v>
      </c>
      <c r="R222" s="345">
        <f t="array" ref="R222">+IFERROR(INDEX('FCST SDV (2)'!$D$2:$P$2001,MATCH('Data đx fcst 21.09.2020 (2)'!$B222,'FCST SDV (2)'!$C$2:$C$2001,0),MATCH('Data đx fcst 21.09.2020 (2)'!R$1,'FCST SDV (2)'!$D$1:$P$1,0))/'Data đx fcst 21.09.2020 (2)'!$C222,0)</f>
        <v>18.899999999999999</v>
      </c>
      <c r="S222" s="345">
        <f t="array" ref="S222">+IFERROR(INDEX('FCST SDV (2)'!$D$2:$P$2001,MATCH('Data đx fcst 21.09.2020 (2)'!$B222,'FCST SDV (2)'!$C$2:$C$2001,0),MATCH('Data đx fcst 21.09.2020 (2)'!S$1,'FCST SDV (2)'!$D$1:$P$1,0))/'Data đx fcst 21.09.2020 (2)'!$C222,0)</f>
        <v>18.899999999999999</v>
      </c>
      <c r="T222" s="335">
        <f t="shared" si="15"/>
        <v>37.799999999999997</v>
      </c>
    </row>
    <row r="223" spans="1:20" s="356" customFormat="1" ht="29.25" customHeight="1">
      <c r="A223" s="427"/>
      <c r="B223" s="208" t="s">
        <v>87</v>
      </c>
      <c r="C223" s="207">
        <v>375</v>
      </c>
      <c r="D223" s="430"/>
      <c r="E223" s="444"/>
      <c r="F223" s="430"/>
      <c r="G223" s="340">
        <f>+IFERROR(VLOOKUP(B223,'FCST SDV (2)'!$C$2:$S$2000,17,0),0)</f>
        <v>0</v>
      </c>
      <c r="H223" s="341">
        <f t="shared" si="17"/>
        <v>0</v>
      </c>
      <c r="I223" s="345">
        <f t="array" ref="I223">+IFERROR(INDEX('FCST SDV (2)'!$D$2:$P$2001,MATCH('Data đx fcst 21.09.2020 (2)'!$B223,'FCST SDV (2)'!$C$2:$C$2001,0),MATCH('Data đx fcst 21.09.2020 (2)'!I$1,'FCST SDV (2)'!$D$1:$P$1,0))/'Data đx fcst 21.09.2020 (2)'!$C223,0)</f>
        <v>0</v>
      </c>
      <c r="J223" s="345">
        <f t="array" ref="J223">+IFERROR(INDEX('FCST SDV (2)'!$D$2:$P$2001,MATCH('Data đx fcst 21.09.2020 (2)'!$B223,'FCST SDV (2)'!$C$2:$C$2001,0),MATCH('Data đx fcst 21.09.2020 (2)'!J$1,'FCST SDV (2)'!$D$1:$P$1,0))/'Data đx fcst 21.09.2020 (2)'!$C223,0)</f>
        <v>0</v>
      </c>
      <c r="K223" s="345">
        <f t="array" ref="K223">+IFERROR(INDEX('FCST SDV (2)'!$D$2:$P$2001,MATCH('Data đx fcst 21.09.2020 (2)'!$B223,'FCST SDV (2)'!$C$2:$C$2001,0),MATCH('Data đx fcst 21.09.2020 (2)'!K$1,'FCST SDV (2)'!$D$1:$P$1,0))/'Data đx fcst 21.09.2020 (2)'!$C223,0)</f>
        <v>0</v>
      </c>
      <c r="L223" s="345">
        <f t="array" ref="L223">+IFERROR(INDEX('FCST SDV (2)'!$D$2:$P$2001,MATCH('Data đx fcst 21.09.2020 (2)'!$B223,'FCST SDV (2)'!$C$2:$C$2001,0),MATCH('Data đx fcst 21.09.2020 (2)'!L$1,'FCST SDV (2)'!$D$1:$P$1,0))/'Data đx fcst 21.09.2020 (2)'!$C223,0)</f>
        <v>0</v>
      </c>
      <c r="M223" s="345">
        <f t="array" ref="M223">+IFERROR(INDEX('FCST SDV (2)'!$D$2:$P$2001,MATCH('Data đx fcst 21.09.2020 (2)'!$B223,'FCST SDV (2)'!$C$2:$C$2001,0),MATCH('Data đx fcst 21.09.2020 (2)'!M$1,'FCST SDV (2)'!$D$1:$P$1,0))/'Data đx fcst 21.09.2020 (2)'!$C223,0)</f>
        <v>0</v>
      </c>
      <c r="N223" s="345">
        <f t="array" ref="N223">+IFERROR(INDEX('FCST SDV (2)'!$D$2:$P$2001,MATCH('Data đx fcst 21.09.2020 (2)'!$B223,'FCST SDV (2)'!$C$2:$C$2001,0),MATCH('Data đx fcst 21.09.2020 (2)'!N$1,'FCST SDV (2)'!$D$1:$P$1,0))/'Data đx fcst 21.09.2020 (2)'!$C223,0)</f>
        <v>0</v>
      </c>
      <c r="O223" s="345">
        <f t="array" ref="O223">+IFERROR(INDEX('FCST SDV (2)'!$D$2:$P$2001,MATCH('Data đx fcst 21.09.2020 (2)'!$B223,'FCST SDV (2)'!$C$2:$C$2001,0),MATCH('Data đx fcst 21.09.2020 (2)'!O$1,'FCST SDV (2)'!$D$1:$P$1,0))/'Data đx fcst 21.09.2020 (2)'!$C223,0)</f>
        <v>0</v>
      </c>
      <c r="P223" s="345">
        <f t="array" ref="P223">+IFERROR(INDEX('FCST SDV (2)'!$D$2:$P$2001,MATCH('Data đx fcst 21.09.2020 (2)'!$B223,'FCST SDV (2)'!$C$2:$C$2001,0),MATCH('Data đx fcst 21.09.2020 (2)'!P$1,'FCST SDV (2)'!$D$1:$P$1,0))/'Data đx fcst 21.09.2020 (2)'!$C223,0)</f>
        <v>0</v>
      </c>
      <c r="Q223" s="345">
        <f t="array" ref="Q223">+IFERROR(INDEX('FCST SDV (2)'!$D$2:$P$2001,MATCH('Data đx fcst 21.09.2020 (2)'!$B223,'FCST SDV (2)'!$C$2:$C$2001,0),MATCH('Data đx fcst 21.09.2020 (2)'!Q$1,'FCST SDV (2)'!$D$1:$P$1,0))/'Data đx fcst 21.09.2020 (2)'!$C223,0)</f>
        <v>0</v>
      </c>
      <c r="R223" s="345">
        <f t="array" ref="R223">+IFERROR(INDEX('FCST SDV (2)'!$D$2:$P$2001,MATCH('Data đx fcst 21.09.2020 (2)'!$B223,'FCST SDV (2)'!$C$2:$C$2001,0),MATCH('Data đx fcst 21.09.2020 (2)'!R$1,'FCST SDV (2)'!$D$1:$P$1,0))/'Data đx fcst 21.09.2020 (2)'!$C223,0)</f>
        <v>0</v>
      </c>
      <c r="S223" s="345"/>
      <c r="T223" s="335">
        <f t="shared" si="15"/>
        <v>0</v>
      </c>
    </row>
    <row r="224" spans="1:20" s="356" customFormat="1" ht="29.25" customHeight="1">
      <c r="A224" s="427"/>
      <c r="B224" s="208" t="s">
        <v>20</v>
      </c>
      <c r="C224" s="207">
        <v>525</v>
      </c>
      <c r="D224" s="430"/>
      <c r="E224" s="444"/>
      <c r="F224" s="430"/>
      <c r="G224" s="340">
        <f>+IFERROR(VLOOKUP(B224,'FCST SDV (2)'!$C$2:$S$2000,17,0),0)</f>
        <v>119700</v>
      </c>
      <c r="H224" s="384">
        <f t="shared" si="17"/>
        <v>228</v>
      </c>
      <c r="I224" s="345">
        <f t="array" ref="I224">+IFERROR(INDEX('FCST SDV (2)'!$D$2:$P$2001,MATCH('Data đx fcst 21.09.2020 (2)'!$B224,'FCST SDV (2)'!$C$2:$C$2001,0),MATCH('Data đx fcst 21.09.2020 (2)'!I$1,'FCST SDV (2)'!$D$1:$P$1,0))/'Data đx fcst 21.09.2020 (2)'!$C224,0)</f>
        <v>0</v>
      </c>
      <c r="J224" s="345">
        <f t="array" ref="J224">+IFERROR(INDEX('FCST SDV (2)'!$D$2:$P$2001,MATCH('Data đx fcst 21.09.2020 (2)'!$B224,'FCST SDV (2)'!$C$2:$C$2001,0),MATCH('Data đx fcst 21.09.2020 (2)'!J$1,'FCST SDV (2)'!$D$1:$P$1,0))/'Data đx fcst 21.09.2020 (2)'!$C224,0)</f>
        <v>0</v>
      </c>
      <c r="K224" s="345">
        <f t="array" ref="K224">+IFERROR(INDEX('FCST SDV (2)'!$D$2:$P$2001,MATCH('Data đx fcst 21.09.2020 (2)'!$B224,'FCST SDV (2)'!$C$2:$C$2001,0),MATCH('Data đx fcst 21.09.2020 (2)'!K$1,'FCST SDV (2)'!$D$1:$P$1,0))/'Data đx fcst 21.09.2020 (2)'!$C224,0)</f>
        <v>0</v>
      </c>
      <c r="L224" s="345">
        <f t="array" ref="L224">+IFERROR(INDEX('FCST SDV (2)'!$D$2:$P$2001,MATCH('Data đx fcst 21.09.2020 (2)'!$B224,'FCST SDV (2)'!$C$2:$C$2001,0),MATCH('Data đx fcst 21.09.2020 (2)'!L$1,'FCST SDV (2)'!$D$1:$P$1,0))/'Data đx fcst 21.09.2020 (2)'!$C224,0)</f>
        <v>0</v>
      </c>
      <c r="M224" s="345">
        <f t="array" ref="M224">+IFERROR(INDEX('FCST SDV (2)'!$D$2:$P$2001,MATCH('Data đx fcst 21.09.2020 (2)'!$B224,'FCST SDV (2)'!$C$2:$C$2001,0),MATCH('Data đx fcst 21.09.2020 (2)'!M$1,'FCST SDV (2)'!$D$1:$P$1,0))/'Data đx fcst 21.09.2020 (2)'!$C224,0)</f>
        <v>0</v>
      </c>
      <c r="N224" s="345">
        <f t="array" ref="N224">+IFERROR(INDEX('FCST SDV (2)'!$D$2:$P$2001,MATCH('Data đx fcst 21.09.2020 (2)'!$B224,'FCST SDV (2)'!$C$2:$C$2001,0),MATCH('Data đx fcst 21.09.2020 (2)'!N$1,'FCST SDV (2)'!$D$1:$P$1,0))/'Data đx fcst 21.09.2020 (2)'!$C224,0)</f>
        <v>0</v>
      </c>
      <c r="O224" s="345">
        <f t="array" ref="O224">+IFERROR(INDEX('FCST SDV (2)'!$D$2:$P$2001,MATCH('Data đx fcst 21.09.2020 (2)'!$B224,'FCST SDV (2)'!$C$2:$C$2001,0),MATCH('Data đx fcst 21.09.2020 (2)'!O$1,'FCST SDV (2)'!$D$1:$P$1,0))/'Data đx fcst 21.09.2020 (2)'!$C224,0)</f>
        <v>0</v>
      </c>
      <c r="P224" s="345">
        <f t="array" ref="P224">+IFERROR(INDEX('FCST SDV (2)'!$D$2:$P$2001,MATCH('Data đx fcst 21.09.2020 (2)'!$B224,'FCST SDV (2)'!$C$2:$C$2001,0),MATCH('Data đx fcst 21.09.2020 (2)'!P$1,'FCST SDV (2)'!$D$1:$P$1,0))/'Data đx fcst 21.09.2020 (2)'!$C224,0)</f>
        <v>0</v>
      </c>
      <c r="Q224" s="345">
        <f t="array" ref="Q224">+IFERROR(INDEX('FCST SDV (2)'!$D$2:$P$2001,MATCH('Data đx fcst 21.09.2020 (2)'!$B224,'FCST SDV (2)'!$C$2:$C$2001,0),MATCH('Data đx fcst 21.09.2020 (2)'!Q$1,'FCST SDV (2)'!$D$1:$P$1,0))/'Data đx fcst 21.09.2020 (2)'!$C224,0)</f>
        <v>38</v>
      </c>
      <c r="R224" s="345">
        <f t="array" ref="R224">+IFERROR(INDEX('FCST SDV (2)'!$D$2:$P$2001,MATCH('Data đx fcst 21.09.2020 (2)'!$B224,'FCST SDV (2)'!$C$2:$C$2001,0),MATCH('Data đx fcst 21.09.2020 (2)'!R$1,'FCST SDV (2)'!$D$1:$P$1,0))/'Data đx fcst 21.09.2020 (2)'!$C224,0)</f>
        <v>38</v>
      </c>
      <c r="S224" s="345">
        <f t="array" ref="S224">+IFERROR(INDEX('FCST SDV (2)'!$D$2:$P$2001,MATCH('Data đx fcst 21.09.2020 (2)'!$B224,'FCST SDV (2)'!$C$2:$C$2001,0),MATCH('Data đx fcst 21.09.2020 (2)'!S$1,'FCST SDV (2)'!$D$1:$P$1,0))/'Data đx fcst 21.09.2020 (2)'!$C224,0)</f>
        <v>38</v>
      </c>
      <c r="T224" s="335">
        <f t="shared" si="15"/>
        <v>114</v>
      </c>
    </row>
    <row r="225" spans="1:20" s="356" customFormat="1" ht="29.25" customHeight="1">
      <c r="A225" s="427"/>
      <c r="B225" s="208" t="s">
        <v>25</v>
      </c>
      <c r="C225" s="207">
        <v>375</v>
      </c>
      <c r="D225" s="430"/>
      <c r="E225" s="444"/>
      <c r="F225" s="430"/>
      <c r="G225" s="340">
        <f>+IFERROR(VLOOKUP(B225,'FCST SDV (2)'!$C$2:$S$2000,17,0),0)</f>
        <v>506000</v>
      </c>
      <c r="H225" s="384">
        <f t="shared" si="17"/>
        <v>1349.3333333333333</v>
      </c>
      <c r="I225" s="345">
        <f t="array" ref="I225">+IFERROR(INDEX('FCST SDV (2)'!$D$2:$P$2001,MATCH('Data đx fcst 21.09.2020 (2)'!$B225,'FCST SDV (2)'!$C$2:$C$2001,0),MATCH('Data đx fcst 21.09.2020 (2)'!I$1,'FCST SDV (2)'!$D$1:$P$1,0))/'Data đx fcst 21.09.2020 (2)'!$C225,0)</f>
        <v>37.333333333333336</v>
      </c>
      <c r="J225" s="345">
        <f t="array" ref="J225">+IFERROR(INDEX('FCST SDV (2)'!$D$2:$P$2001,MATCH('Data đx fcst 21.09.2020 (2)'!$B225,'FCST SDV (2)'!$C$2:$C$2001,0),MATCH('Data đx fcst 21.09.2020 (2)'!J$1,'FCST SDV (2)'!$D$1:$P$1,0))/'Data đx fcst 21.09.2020 (2)'!$C225,0)</f>
        <v>37.333333333333336</v>
      </c>
      <c r="K225" s="345">
        <f t="array" ref="K225">+IFERROR(INDEX('FCST SDV (2)'!$D$2:$P$2001,MATCH('Data đx fcst 21.09.2020 (2)'!$B225,'FCST SDV (2)'!$C$2:$C$2001,0),MATCH('Data đx fcst 21.09.2020 (2)'!K$1,'FCST SDV (2)'!$D$1:$P$1,0))/'Data đx fcst 21.09.2020 (2)'!$C225,0)</f>
        <v>37.333333333333336</v>
      </c>
      <c r="L225" s="345">
        <f t="array" ref="L225">+IFERROR(INDEX('FCST SDV (2)'!$D$2:$P$2001,MATCH('Data đx fcst 21.09.2020 (2)'!$B225,'FCST SDV (2)'!$C$2:$C$2001,0),MATCH('Data đx fcst 21.09.2020 (2)'!L$1,'FCST SDV (2)'!$D$1:$P$1,0))/'Data đx fcst 21.09.2020 (2)'!$C225,0)</f>
        <v>37.333333333333336</v>
      </c>
      <c r="M225" s="345">
        <f t="array" ref="M225">+IFERROR(INDEX('FCST SDV (2)'!$D$2:$P$2001,MATCH('Data đx fcst 21.09.2020 (2)'!$B225,'FCST SDV (2)'!$C$2:$C$2001,0),MATCH('Data đx fcst 21.09.2020 (2)'!M$1,'FCST SDV (2)'!$D$1:$P$1,0))/'Data đx fcst 21.09.2020 (2)'!$C225,0)</f>
        <v>37.333333333333336</v>
      </c>
      <c r="N225" s="345">
        <f t="array" ref="N225">+IFERROR(INDEX('FCST SDV (2)'!$D$2:$P$2001,MATCH('Data đx fcst 21.09.2020 (2)'!$B225,'FCST SDV (2)'!$C$2:$C$2001,0),MATCH('Data đx fcst 21.09.2020 (2)'!N$1,'FCST SDV (2)'!$D$1:$P$1,0))/'Data đx fcst 21.09.2020 (2)'!$C225,0)</f>
        <v>37.333333333333336</v>
      </c>
      <c r="O225" s="345">
        <f t="array" ref="O225">+IFERROR(INDEX('FCST SDV (2)'!$D$2:$P$2001,MATCH('Data đx fcst 21.09.2020 (2)'!$B225,'FCST SDV (2)'!$C$2:$C$2001,0),MATCH('Data đx fcst 21.09.2020 (2)'!O$1,'FCST SDV (2)'!$D$1:$P$1,0))/'Data đx fcst 21.09.2020 (2)'!$C225,0)</f>
        <v>37.333333333333336</v>
      </c>
      <c r="P225" s="345">
        <f t="array" ref="P225">+IFERROR(INDEX('FCST SDV (2)'!$D$2:$P$2001,MATCH('Data đx fcst 21.09.2020 (2)'!$B225,'FCST SDV (2)'!$C$2:$C$2001,0),MATCH('Data đx fcst 21.09.2020 (2)'!P$1,'FCST SDV (2)'!$D$1:$P$1,0))/'Data đx fcst 21.09.2020 (2)'!$C225,0)</f>
        <v>261.33333333333331</v>
      </c>
      <c r="Q225" s="345">
        <f t="array" ref="Q225">+IFERROR(INDEX('FCST SDV (2)'!$D$2:$P$2001,MATCH('Data đx fcst 21.09.2020 (2)'!$B225,'FCST SDV (2)'!$C$2:$C$2001,0),MATCH('Data đx fcst 21.09.2020 (2)'!Q$1,'FCST SDV (2)'!$D$1:$P$1,0))/'Data đx fcst 21.09.2020 (2)'!$C225,0)</f>
        <v>50.666666666666664</v>
      </c>
      <c r="R225" s="345">
        <f t="array" ref="R225">+IFERROR(INDEX('FCST SDV (2)'!$D$2:$P$2001,MATCH('Data đx fcst 21.09.2020 (2)'!$B225,'FCST SDV (2)'!$C$2:$C$2001,0),MATCH('Data đx fcst 21.09.2020 (2)'!R$1,'FCST SDV (2)'!$D$1:$P$1,0))/'Data đx fcst 21.09.2020 (2)'!$C225,0)</f>
        <v>50.666666666666664</v>
      </c>
      <c r="S225" s="345">
        <f t="array" ref="S225">+IFERROR(INDEX('FCST SDV (2)'!$D$2:$P$2001,MATCH('Data đx fcst 21.09.2020 (2)'!$B225,'FCST SDV (2)'!$C$2:$C$2001,0),MATCH('Data đx fcst 21.09.2020 (2)'!S$1,'FCST SDV (2)'!$D$1:$P$1,0))/'Data đx fcst 21.09.2020 (2)'!$C225,0)</f>
        <v>50.666666666666664</v>
      </c>
      <c r="T225" s="335">
        <f t="shared" si="15"/>
        <v>674.66666666666663</v>
      </c>
    </row>
    <row r="226" spans="1:20" s="356" customFormat="1" ht="29.25" customHeight="1">
      <c r="A226" s="427"/>
      <c r="B226" s="208" t="s">
        <v>11</v>
      </c>
      <c r="C226" s="207">
        <v>375</v>
      </c>
      <c r="D226" s="430"/>
      <c r="E226" s="444"/>
      <c r="F226" s="430"/>
      <c r="G226" s="340">
        <f>+IFERROR(VLOOKUP(B226,'FCST SDV (2)'!$C$2:$S$2000,17,0),0)</f>
        <v>3850000</v>
      </c>
      <c r="H226" s="384">
        <f t="shared" si="17"/>
        <v>10266.666666666666</v>
      </c>
      <c r="I226" s="345">
        <f t="array" ref="I226">+IFERROR(INDEX('FCST SDV (2)'!$D$2:$P$2001,MATCH('Data đx fcst 21.09.2020 (2)'!$B226,'FCST SDV (2)'!$C$2:$C$2001,0),MATCH('Data đx fcst 21.09.2020 (2)'!I$1,'FCST SDV (2)'!$D$1:$P$1,0))/'Data đx fcst 21.09.2020 (2)'!$C226,0)</f>
        <v>177.33333333333334</v>
      </c>
      <c r="J226" s="345">
        <f t="array" ref="J226">+IFERROR(INDEX('FCST SDV (2)'!$D$2:$P$2001,MATCH('Data đx fcst 21.09.2020 (2)'!$B226,'FCST SDV (2)'!$C$2:$C$2001,0),MATCH('Data đx fcst 21.09.2020 (2)'!J$1,'FCST SDV (2)'!$D$1:$P$1,0))/'Data đx fcst 21.09.2020 (2)'!$C226,0)</f>
        <v>177.33333333333334</v>
      </c>
      <c r="K226" s="345">
        <f t="array" ref="K226">+IFERROR(INDEX('FCST SDV (2)'!$D$2:$P$2001,MATCH('Data đx fcst 21.09.2020 (2)'!$B226,'FCST SDV (2)'!$C$2:$C$2001,0),MATCH('Data đx fcst 21.09.2020 (2)'!K$1,'FCST SDV (2)'!$D$1:$P$1,0))/'Data đx fcst 21.09.2020 (2)'!$C226,0)</f>
        <v>177.33333333333334</v>
      </c>
      <c r="L226" s="345">
        <f t="array" ref="L226">+IFERROR(INDEX('FCST SDV (2)'!$D$2:$P$2001,MATCH('Data đx fcst 21.09.2020 (2)'!$B226,'FCST SDV (2)'!$C$2:$C$2001,0),MATCH('Data đx fcst 21.09.2020 (2)'!L$1,'FCST SDV (2)'!$D$1:$P$1,0))/'Data đx fcst 21.09.2020 (2)'!$C226,0)</f>
        <v>177.33333333333334</v>
      </c>
      <c r="M226" s="345">
        <f t="array" ref="M226">+IFERROR(INDEX('FCST SDV (2)'!$D$2:$P$2001,MATCH('Data đx fcst 21.09.2020 (2)'!$B226,'FCST SDV (2)'!$C$2:$C$2001,0),MATCH('Data đx fcst 21.09.2020 (2)'!M$1,'FCST SDV (2)'!$D$1:$P$1,0))/'Data đx fcst 21.09.2020 (2)'!$C226,0)</f>
        <v>149.33333333333334</v>
      </c>
      <c r="N226" s="345">
        <f t="array" ref="N226">+IFERROR(INDEX('FCST SDV (2)'!$D$2:$P$2001,MATCH('Data đx fcst 21.09.2020 (2)'!$B226,'FCST SDV (2)'!$C$2:$C$2001,0),MATCH('Data đx fcst 21.09.2020 (2)'!N$1,'FCST SDV (2)'!$D$1:$P$1,0))/'Data đx fcst 21.09.2020 (2)'!$C226,0)</f>
        <v>149.33333333333334</v>
      </c>
      <c r="O226" s="345">
        <f t="array" ref="O226">+IFERROR(INDEX('FCST SDV (2)'!$D$2:$P$2001,MATCH('Data đx fcst 21.09.2020 (2)'!$B226,'FCST SDV (2)'!$C$2:$C$2001,0),MATCH('Data đx fcst 21.09.2020 (2)'!O$1,'FCST SDV (2)'!$D$1:$P$1,0))/'Data đx fcst 21.09.2020 (2)'!$C226,0)</f>
        <v>186.66666666666666</v>
      </c>
      <c r="P226" s="345">
        <f t="array" ref="P226">+IFERROR(INDEX('FCST SDV (2)'!$D$2:$P$2001,MATCH('Data đx fcst 21.09.2020 (2)'!$B226,'FCST SDV (2)'!$C$2:$C$2001,0),MATCH('Data đx fcst 21.09.2020 (2)'!P$1,'FCST SDV (2)'!$D$1:$P$1,0))/'Data đx fcst 21.09.2020 (2)'!$C226,0)</f>
        <v>1194.6666666666667</v>
      </c>
      <c r="Q226" s="345">
        <f t="array" ref="Q226">+IFERROR(INDEX('FCST SDV (2)'!$D$2:$P$2001,MATCH('Data đx fcst 21.09.2020 (2)'!$B226,'FCST SDV (2)'!$C$2:$C$2001,0),MATCH('Data đx fcst 21.09.2020 (2)'!Q$1,'FCST SDV (2)'!$D$1:$P$1,0))/'Data đx fcst 21.09.2020 (2)'!$C226,0)</f>
        <v>914.66666666666663</v>
      </c>
      <c r="R226" s="345">
        <f t="array" ref="R226">+IFERROR(INDEX('FCST SDV (2)'!$D$2:$P$2001,MATCH('Data đx fcst 21.09.2020 (2)'!$B226,'FCST SDV (2)'!$C$2:$C$2001,0),MATCH('Data đx fcst 21.09.2020 (2)'!R$1,'FCST SDV (2)'!$D$1:$P$1,0))/'Data đx fcst 21.09.2020 (2)'!$C226,0)</f>
        <v>914.66666666666663</v>
      </c>
      <c r="S226" s="345">
        <f t="array" ref="S226">+IFERROR(INDEX('FCST SDV (2)'!$D$2:$P$2001,MATCH('Data đx fcst 21.09.2020 (2)'!$B226,'FCST SDV (2)'!$C$2:$C$2001,0),MATCH('Data đx fcst 21.09.2020 (2)'!S$1,'FCST SDV (2)'!$D$1:$P$1,0))/'Data đx fcst 21.09.2020 (2)'!$C226,0)</f>
        <v>914.66666666666663</v>
      </c>
      <c r="T226" s="335">
        <f t="shared" si="15"/>
        <v>5133.3333333333339</v>
      </c>
    </row>
    <row r="227" spans="1:20" s="356" customFormat="1" ht="29.25" customHeight="1">
      <c r="A227" s="427"/>
      <c r="B227" s="208" t="s">
        <v>23</v>
      </c>
      <c r="C227" s="207">
        <v>375</v>
      </c>
      <c r="D227" s="430"/>
      <c r="E227" s="444"/>
      <c r="F227" s="430"/>
      <c r="G227" s="340">
        <f>+IFERROR(VLOOKUP(B227,'FCST SDV (2)'!$C$2:$S$2000,17,0),0)</f>
        <v>0</v>
      </c>
      <c r="H227" s="341">
        <f t="shared" si="17"/>
        <v>0</v>
      </c>
      <c r="I227" s="345">
        <f t="array" ref="I227">+IFERROR(INDEX('FCST SDV (2)'!$D$2:$P$2001,MATCH('Data đx fcst 21.09.2020 (2)'!$B227,'FCST SDV (2)'!$C$2:$C$2001,0),MATCH('Data đx fcst 21.09.2020 (2)'!I$1,'FCST SDV (2)'!$D$1:$P$1,0))/'Data đx fcst 21.09.2020 (2)'!$C227,0)</f>
        <v>0</v>
      </c>
      <c r="J227" s="345">
        <f t="array" ref="J227">+IFERROR(INDEX('FCST SDV (2)'!$D$2:$P$2001,MATCH('Data đx fcst 21.09.2020 (2)'!$B227,'FCST SDV (2)'!$C$2:$C$2001,0),MATCH('Data đx fcst 21.09.2020 (2)'!J$1,'FCST SDV (2)'!$D$1:$P$1,0))/'Data đx fcst 21.09.2020 (2)'!$C227,0)</f>
        <v>0</v>
      </c>
      <c r="K227" s="345">
        <f t="array" ref="K227">+IFERROR(INDEX('FCST SDV (2)'!$D$2:$P$2001,MATCH('Data đx fcst 21.09.2020 (2)'!$B227,'FCST SDV (2)'!$C$2:$C$2001,0),MATCH('Data đx fcst 21.09.2020 (2)'!K$1,'FCST SDV (2)'!$D$1:$P$1,0))/'Data đx fcst 21.09.2020 (2)'!$C227,0)</f>
        <v>0</v>
      </c>
      <c r="L227" s="345">
        <f t="array" ref="L227">+IFERROR(INDEX('FCST SDV (2)'!$D$2:$P$2001,MATCH('Data đx fcst 21.09.2020 (2)'!$B227,'FCST SDV (2)'!$C$2:$C$2001,0),MATCH('Data đx fcst 21.09.2020 (2)'!L$1,'FCST SDV (2)'!$D$1:$P$1,0))/'Data đx fcst 21.09.2020 (2)'!$C227,0)</f>
        <v>0</v>
      </c>
      <c r="M227" s="345">
        <f t="array" ref="M227">+IFERROR(INDEX('FCST SDV (2)'!$D$2:$P$2001,MATCH('Data đx fcst 21.09.2020 (2)'!$B227,'FCST SDV (2)'!$C$2:$C$2001,0),MATCH('Data đx fcst 21.09.2020 (2)'!M$1,'FCST SDV (2)'!$D$1:$P$1,0))/'Data đx fcst 21.09.2020 (2)'!$C227,0)</f>
        <v>0</v>
      </c>
      <c r="N227" s="345">
        <f t="array" ref="N227">+IFERROR(INDEX('FCST SDV (2)'!$D$2:$P$2001,MATCH('Data đx fcst 21.09.2020 (2)'!$B227,'FCST SDV (2)'!$C$2:$C$2001,0),MATCH('Data đx fcst 21.09.2020 (2)'!N$1,'FCST SDV (2)'!$D$1:$P$1,0))/'Data đx fcst 21.09.2020 (2)'!$C227,0)</f>
        <v>0</v>
      </c>
      <c r="O227" s="345">
        <f t="array" ref="O227">+IFERROR(INDEX('FCST SDV (2)'!$D$2:$P$2001,MATCH('Data đx fcst 21.09.2020 (2)'!$B227,'FCST SDV (2)'!$C$2:$C$2001,0),MATCH('Data đx fcst 21.09.2020 (2)'!O$1,'FCST SDV (2)'!$D$1:$P$1,0))/'Data đx fcst 21.09.2020 (2)'!$C227,0)</f>
        <v>0</v>
      </c>
      <c r="P227" s="345">
        <f t="array" ref="P227">+IFERROR(INDEX('FCST SDV (2)'!$D$2:$P$2001,MATCH('Data đx fcst 21.09.2020 (2)'!$B227,'FCST SDV (2)'!$C$2:$C$2001,0),MATCH('Data đx fcst 21.09.2020 (2)'!P$1,'FCST SDV (2)'!$D$1:$P$1,0))/'Data đx fcst 21.09.2020 (2)'!$C227,0)</f>
        <v>0</v>
      </c>
      <c r="Q227" s="345">
        <f t="array" ref="Q227">+IFERROR(INDEX('FCST SDV (2)'!$D$2:$P$2001,MATCH('Data đx fcst 21.09.2020 (2)'!$B227,'FCST SDV (2)'!$C$2:$C$2001,0),MATCH('Data đx fcst 21.09.2020 (2)'!Q$1,'FCST SDV (2)'!$D$1:$P$1,0))/'Data đx fcst 21.09.2020 (2)'!$C227,0)</f>
        <v>0</v>
      </c>
      <c r="R227" s="345">
        <f t="array" ref="R227">+IFERROR(INDEX('FCST SDV (2)'!$D$2:$P$2001,MATCH('Data đx fcst 21.09.2020 (2)'!$B227,'FCST SDV (2)'!$C$2:$C$2001,0),MATCH('Data đx fcst 21.09.2020 (2)'!R$1,'FCST SDV (2)'!$D$1:$P$1,0))/'Data đx fcst 21.09.2020 (2)'!$C227,0)</f>
        <v>0</v>
      </c>
      <c r="S227" s="345"/>
      <c r="T227" s="335">
        <f t="shared" si="15"/>
        <v>0</v>
      </c>
    </row>
    <row r="228" spans="1:20" s="356" customFormat="1" ht="29.25" customHeight="1">
      <c r="A228" s="427"/>
      <c r="B228" s="208" t="s">
        <v>28</v>
      </c>
      <c r="C228" s="207">
        <v>375</v>
      </c>
      <c r="D228" s="430"/>
      <c r="E228" s="444"/>
      <c r="F228" s="430"/>
      <c r="G228" s="340">
        <f>+IFERROR(VLOOKUP(B228,'FCST SDV (2)'!$C$2:$S$2000,17,0),0)</f>
        <v>756000</v>
      </c>
      <c r="H228" s="384">
        <f t="shared" si="17"/>
        <v>2016</v>
      </c>
      <c r="I228" s="345">
        <f t="array" ref="I228">+IFERROR(INDEX('FCST SDV (2)'!$D$2:$P$2001,MATCH('Data đx fcst 21.09.2020 (2)'!$B228,'FCST SDV (2)'!$C$2:$C$2001,0),MATCH('Data đx fcst 21.09.2020 (2)'!I$1,'FCST SDV (2)'!$D$1:$P$1,0))/'Data đx fcst 21.09.2020 (2)'!$C228,0)</f>
        <v>40</v>
      </c>
      <c r="J228" s="345">
        <f t="array" ref="J228">+IFERROR(INDEX('FCST SDV (2)'!$D$2:$P$2001,MATCH('Data đx fcst 21.09.2020 (2)'!$B228,'FCST SDV (2)'!$C$2:$C$2001,0),MATCH('Data đx fcst 21.09.2020 (2)'!J$1,'FCST SDV (2)'!$D$1:$P$1,0))/'Data đx fcst 21.09.2020 (2)'!$C228,0)</f>
        <v>40</v>
      </c>
      <c r="K228" s="345">
        <f t="array" ref="K228">+IFERROR(INDEX('FCST SDV (2)'!$D$2:$P$2001,MATCH('Data đx fcst 21.09.2020 (2)'!$B228,'FCST SDV (2)'!$C$2:$C$2001,0),MATCH('Data đx fcst 21.09.2020 (2)'!K$1,'FCST SDV (2)'!$D$1:$P$1,0))/'Data đx fcst 21.09.2020 (2)'!$C228,0)</f>
        <v>40</v>
      </c>
      <c r="L228" s="345">
        <f t="array" ref="L228">+IFERROR(INDEX('FCST SDV (2)'!$D$2:$P$2001,MATCH('Data đx fcst 21.09.2020 (2)'!$B228,'FCST SDV (2)'!$C$2:$C$2001,0),MATCH('Data đx fcst 21.09.2020 (2)'!L$1,'FCST SDV (2)'!$D$1:$P$1,0))/'Data đx fcst 21.09.2020 (2)'!$C228,0)</f>
        <v>32</v>
      </c>
      <c r="M228" s="345">
        <f t="array" ref="M228">+IFERROR(INDEX('FCST SDV (2)'!$D$2:$P$2001,MATCH('Data đx fcst 21.09.2020 (2)'!$B228,'FCST SDV (2)'!$C$2:$C$2001,0),MATCH('Data đx fcst 21.09.2020 (2)'!M$1,'FCST SDV (2)'!$D$1:$P$1,0))/'Data đx fcst 21.09.2020 (2)'!$C228,0)</f>
        <v>32</v>
      </c>
      <c r="N228" s="345">
        <f t="array" ref="N228">+IFERROR(INDEX('FCST SDV (2)'!$D$2:$P$2001,MATCH('Data đx fcst 21.09.2020 (2)'!$B228,'FCST SDV (2)'!$C$2:$C$2001,0),MATCH('Data đx fcst 21.09.2020 (2)'!N$1,'FCST SDV (2)'!$D$1:$P$1,0))/'Data đx fcst 21.09.2020 (2)'!$C228,0)</f>
        <v>32</v>
      </c>
      <c r="O228" s="345">
        <f t="array" ref="O228">+IFERROR(INDEX('FCST SDV (2)'!$D$2:$P$2001,MATCH('Data đx fcst 21.09.2020 (2)'!$B228,'FCST SDV (2)'!$C$2:$C$2001,0),MATCH('Data đx fcst 21.09.2020 (2)'!O$1,'FCST SDV (2)'!$D$1:$P$1,0))/'Data đx fcst 21.09.2020 (2)'!$C228,0)</f>
        <v>32</v>
      </c>
      <c r="P228" s="345">
        <f t="array" ref="P228">+IFERROR(INDEX('FCST SDV (2)'!$D$2:$P$2001,MATCH('Data đx fcst 21.09.2020 (2)'!$B228,'FCST SDV (2)'!$C$2:$C$2001,0),MATCH('Data đx fcst 21.09.2020 (2)'!P$1,'FCST SDV (2)'!$D$1:$P$1,0))/'Data đx fcst 21.09.2020 (2)'!$C228,0)</f>
        <v>248</v>
      </c>
      <c r="Q228" s="345">
        <f t="array" ref="Q228">+IFERROR(INDEX('FCST SDV (2)'!$D$2:$P$2001,MATCH('Data đx fcst 21.09.2020 (2)'!$B228,'FCST SDV (2)'!$C$2:$C$2001,0),MATCH('Data đx fcst 21.09.2020 (2)'!Q$1,'FCST SDV (2)'!$D$1:$P$1,0))/'Data đx fcst 21.09.2020 (2)'!$C228,0)</f>
        <v>192</v>
      </c>
      <c r="R228" s="345">
        <f t="array" ref="R228">+IFERROR(INDEX('FCST SDV (2)'!$D$2:$P$2001,MATCH('Data đx fcst 21.09.2020 (2)'!$B228,'FCST SDV (2)'!$C$2:$C$2001,0),MATCH('Data đx fcst 21.09.2020 (2)'!R$1,'FCST SDV (2)'!$D$1:$P$1,0))/'Data đx fcst 21.09.2020 (2)'!$C228,0)</f>
        <v>160</v>
      </c>
      <c r="S228" s="345">
        <f t="array" ref="S228">+IFERROR(INDEX('FCST SDV (2)'!$D$2:$P$2001,MATCH('Data đx fcst 21.09.2020 (2)'!$B228,'FCST SDV (2)'!$C$2:$C$2001,0),MATCH('Data đx fcst 21.09.2020 (2)'!S$1,'FCST SDV (2)'!$D$1:$P$1,0))/'Data đx fcst 21.09.2020 (2)'!$C228,0)</f>
        <v>160</v>
      </c>
      <c r="T228" s="335">
        <f t="shared" si="15"/>
        <v>1008</v>
      </c>
    </row>
    <row r="229" spans="1:20" s="356" customFormat="1" ht="29.25" customHeight="1">
      <c r="A229" s="427"/>
      <c r="B229" s="208" t="s">
        <v>21</v>
      </c>
      <c r="C229" s="207">
        <v>375</v>
      </c>
      <c r="D229" s="430"/>
      <c r="E229" s="444"/>
      <c r="F229" s="430"/>
      <c r="G229" s="340">
        <f>+IFERROR(VLOOKUP(B229,'FCST SDV (2)'!$C$2:$S$2000,17,0),0)</f>
        <v>406000</v>
      </c>
      <c r="H229" s="384">
        <f t="shared" si="17"/>
        <v>1082.6666666666667</v>
      </c>
      <c r="I229" s="345">
        <f t="array" ref="I229">+IFERROR(INDEX('FCST SDV (2)'!$D$2:$P$2001,MATCH('Data đx fcst 21.09.2020 (2)'!$B229,'FCST SDV (2)'!$C$2:$C$2001,0),MATCH('Data đx fcst 21.09.2020 (2)'!I$1,'FCST SDV (2)'!$D$1:$P$1,0))/'Data đx fcst 21.09.2020 (2)'!$C229,0)</f>
        <v>28</v>
      </c>
      <c r="J229" s="345">
        <f t="array" ref="J229">+IFERROR(INDEX('FCST SDV (2)'!$D$2:$P$2001,MATCH('Data đx fcst 21.09.2020 (2)'!$B229,'FCST SDV (2)'!$C$2:$C$2001,0),MATCH('Data đx fcst 21.09.2020 (2)'!J$1,'FCST SDV (2)'!$D$1:$P$1,0))/'Data đx fcst 21.09.2020 (2)'!$C229,0)</f>
        <v>28</v>
      </c>
      <c r="K229" s="345">
        <f t="array" ref="K229">+IFERROR(INDEX('FCST SDV (2)'!$D$2:$P$2001,MATCH('Data đx fcst 21.09.2020 (2)'!$B229,'FCST SDV (2)'!$C$2:$C$2001,0),MATCH('Data đx fcst 21.09.2020 (2)'!K$1,'FCST SDV (2)'!$D$1:$P$1,0))/'Data đx fcst 21.09.2020 (2)'!$C229,0)</f>
        <v>0</v>
      </c>
      <c r="L229" s="345">
        <f t="array" ref="L229">+IFERROR(INDEX('FCST SDV (2)'!$D$2:$P$2001,MATCH('Data đx fcst 21.09.2020 (2)'!$B229,'FCST SDV (2)'!$C$2:$C$2001,0),MATCH('Data đx fcst 21.09.2020 (2)'!L$1,'FCST SDV (2)'!$D$1:$P$1,0))/'Data đx fcst 21.09.2020 (2)'!$C229,0)</f>
        <v>0</v>
      </c>
      <c r="M229" s="345">
        <f t="array" ref="M229">+IFERROR(INDEX('FCST SDV (2)'!$D$2:$P$2001,MATCH('Data đx fcst 21.09.2020 (2)'!$B229,'FCST SDV (2)'!$C$2:$C$2001,0),MATCH('Data đx fcst 21.09.2020 (2)'!M$1,'FCST SDV (2)'!$D$1:$P$1,0))/'Data đx fcst 21.09.2020 (2)'!$C229,0)</f>
        <v>0</v>
      </c>
      <c r="N229" s="345">
        <f t="array" ref="N229">+IFERROR(INDEX('FCST SDV (2)'!$D$2:$P$2001,MATCH('Data đx fcst 21.09.2020 (2)'!$B229,'FCST SDV (2)'!$C$2:$C$2001,0),MATCH('Data đx fcst 21.09.2020 (2)'!N$1,'FCST SDV (2)'!$D$1:$P$1,0))/'Data đx fcst 21.09.2020 (2)'!$C229,0)</f>
        <v>0</v>
      </c>
      <c r="O229" s="345">
        <f t="array" ref="O229">+IFERROR(INDEX('FCST SDV (2)'!$D$2:$P$2001,MATCH('Data đx fcst 21.09.2020 (2)'!$B229,'FCST SDV (2)'!$C$2:$C$2001,0),MATCH('Data đx fcst 21.09.2020 (2)'!O$1,'FCST SDV (2)'!$D$1:$P$1,0))/'Data đx fcst 21.09.2020 (2)'!$C229,0)</f>
        <v>0</v>
      </c>
      <c r="P229" s="345">
        <f t="array" ref="P229">+IFERROR(INDEX('FCST SDV (2)'!$D$2:$P$2001,MATCH('Data đx fcst 21.09.2020 (2)'!$B229,'FCST SDV (2)'!$C$2:$C$2001,0),MATCH('Data đx fcst 21.09.2020 (2)'!P$1,'FCST SDV (2)'!$D$1:$P$1,0))/'Data đx fcst 21.09.2020 (2)'!$C229,0)</f>
        <v>56</v>
      </c>
      <c r="Q229" s="345">
        <f t="array" ref="Q229">+IFERROR(INDEX('FCST SDV (2)'!$D$2:$P$2001,MATCH('Data đx fcst 21.09.2020 (2)'!$B229,'FCST SDV (2)'!$C$2:$C$2001,0),MATCH('Data đx fcst 21.09.2020 (2)'!Q$1,'FCST SDV (2)'!$D$1:$P$1,0))/'Data đx fcst 21.09.2020 (2)'!$C229,0)</f>
        <v>0</v>
      </c>
      <c r="R229" s="345">
        <f t="array" ref="R229">+IFERROR(INDEX('FCST SDV (2)'!$D$2:$P$2001,MATCH('Data đx fcst 21.09.2020 (2)'!$B229,'FCST SDV (2)'!$C$2:$C$2001,0),MATCH('Data đx fcst 21.09.2020 (2)'!R$1,'FCST SDV (2)'!$D$1:$P$1,0))/'Data đx fcst 21.09.2020 (2)'!$C229,0)</f>
        <v>214.66666666666666</v>
      </c>
      <c r="S229" s="345">
        <f t="array" ref="S229">+IFERROR(INDEX('FCST SDV (2)'!$D$2:$P$2001,MATCH('Data đx fcst 21.09.2020 (2)'!$B229,'FCST SDV (2)'!$C$2:$C$2001,0),MATCH('Data đx fcst 21.09.2020 (2)'!S$1,'FCST SDV (2)'!$D$1:$P$1,0))/'Data đx fcst 21.09.2020 (2)'!$C229,0)</f>
        <v>214.66666666666666</v>
      </c>
      <c r="T229" s="335">
        <f t="shared" si="15"/>
        <v>541.33333333333326</v>
      </c>
    </row>
    <row r="230" spans="1:20" s="356" customFormat="1" ht="29.25" customHeight="1">
      <c r="A230" s="427"/>
      <c r="B230" s="208" t="s">
        <v>22</v>
      </c>
      <c r="C230" s="207">
        <v>375</v>
      </c>
      <c r="D230" s="430"/>
      <c r="E230" s="444"/>
      <c r="F230" s="430"/>
      <c r="G230" s="340">
        <f>+IFERROR(VLOOKUP(B230,'FCST SDV (2)'!$C$2:$S$2000,17,0),0)</f>
        <v>594000</v>
      </c>
      <c r="H230" s="384">
        <f t="shared" si="17"/>
        <v>1584</v>
      </c>
      <c r="I230" s="345">
        <f t="array" ref="I230">+IFERROR(INDEX('FCST SDV (2)'!$D$2:$P$2001,MATCH('Data đx fcst 21.09.2020 (2)'!$B230,'FCST SDV (2)'!$C$2:$C$2001,0),MATCH('Data đx fcst 21.09.2020 (2)'!I$1,'FCST SDV (2)'!$D$1:$P$1,0))/'Data đx fcst 21.09.2020 (2)'!$C230,0)</f>
        <v>24</v>
      </c>
      <c r="J230" s="345">
        <f t="array" ref="J230">+IFERROR(INDEX('FCST SDV (2)'!$D$2:$P$2001,MATCH('Data đx fcst 21.09.2020 (2)'!$B230,'FCST SDV (2)'!$C$2:$C$2001,0),MATCH('Data đx fcst 21.09.2020 (2)'!J$1,'FCST SDV (2)'!$D$1:$P$1,0))/'Data đx fcst 21.09.2020 (2)'!$C230,0)</f>
        <v>24</v>
      </c>
      <c r="K230" s="345">
        <f t="array" ref="K230">+IFERROR(INDEX('FCST SDV (2)'!$D$2:$P$2001,MATCH('Data đx fcst 21.09.2020 (2)'!$B230,'FCST SDV (2)'!$C$2:$C$2001,0),MATCH('Data đx fcst 21.09.2020 (2)'!K$1,'FCST SDV (2)'!$D$1:$P$1,0))/'Data đx fcst 21.09.2020 (2)'!$C230,0)</f>
        <v>24</v>
      </c>
      <c r="L230" s="345">
        <f t="array" ref="L230">+IFERROR(INDEX('FCST SDV (2)'!$D$2:$P$2001,MATCH('Data đx fcst 21.09.2020 (2)'!$B230,'FCST SDV (2)'!$C$2:$C$2001,0),MATCH('Data đx fcst 21.09.2020 (2)'!L$1,'FCST SDV (2)'!$D$1:$P$1,0))/'Data đx fcst 21.09.2020 (2)'!$C230,0)</f>
        <v>24</v>
      </c>
      <c r="M230" s="345">
        <f t="array" ref="M230">+IFERROR(INDEX('FCST SDV (2)'!$D$2:$P$2001,MATCH('Data đx fcst 21.09.2020 (2)'!$B230,'FCST SDV (2)'!$C$2:$C$2001,0),MATCH('Data đx fcst 21.09.2020 (2)'!M$1,'FCST SDV (2)'!$D$1:$P$1,0))/'Data đx fcst 21.09.2020 (2)'!$C230,0)</f>
        <v>24</v>
      </c>
      <c r="N230" s="345">
        <f t="array" ref="N230">+IFERROR(INDEX('FCST SDV (2)'!$D$2:$P$2001,MATCH('Data đx fcst 21.09.2020 (2)'!$B230,'FCST SDV (2)'!$C$2:$C$2001,0),MATCH('Data đx fcst 21.09.2020 (2)'!N$1,'FCST SDV (2)'!$D$1:$P$1,0))/'Data đx fcst 21.09.2020 (2)'!$C230,0)</f>
        <v>24</v>
      </c>
      <c r="O230" s="345">
        <f t="array" ref="O230">+IFERROR(INDEX('FCST SDV (2)'!$D$2:$P$2001,MATCH('Data đx fcst 21.09.2020 (2)'!$B230,'FCST SDV (2)'!$C$2:$C$2001,0),MATCH('Data đx fcst 21.09.2020 (2)'!O$1,'FCST SDV (2)'!$D$1:$P$1,0))/'Data đx fcst 21.09.2020 (2)'!$C230,0)</f>
        <v>24</v>
      </c>
      <c r="P230" s="345">
        <f t="array" ref="P230">+IFERROR(INDEX('FCST SDV (2)'!$D$2:$P$2001,MATCH('Data đx fcst 21.09.2020 (2)'!$B230,'FCST SDV (2)'!$C$2:$C$2001,0),MATCH('Data đx fcst 21.09.2020 (2)'!P$1,'FCST SDV (2)'!$D$1:$P$1,0))/'Data đx fcst 21.09.2020 (2)'!$C230,0)</f>
        <v>168</v>
      </c>
      <c r="Q230" s="345">
        <f t="array" ref="Q230">+IFERROR(INDEX('FCST SDV (2)'!$D$2:$P$2001,MATCH('Data đx fcst 21.09.2020 (2)'!$B230,'FCST SDV (2)'!$C$2:$C$2001,0),MATCH('Data đx fcst 21.09.2020 (2)'!Q$1,'FCST SDV (2)'!$D$1:$P$1,0))/'Data đx fcst 21.09.2020 (2)'!$C230,0)</f>
        <v>168</v>
      </c>
      <c r="R230" s="345">
        <f t="array" ref="R230">+IFERROR(INDEX('FCST SDV (2)'!$D$2:$P$2001,MATCH('Data đx fcst 21.09.2020 (2)'!$B230,'FCST SDV (2)'!$C$2:$C$2001,0),MATCH('Data đx fcst 21.09.2020 (2)'!R$1,'FCST SDV (2)'!$D$1:$P$1,0))/'Data đx fcst 21.09.2020 (2)'!$C230,0)</f>
        <v>144</v>
      </c>
      <c r="S230" s="345">
        <f t="array" ref="S230">+IFERROR(INDEX('FCST SDV (2)'!$D$2:$P$2001,MATCH('Data đx fcst 21.09.2020 (2)'!$B230,'FCST SDV (2)'!$C$2:$C$2001,0),MATCH('Data đx fcst 21.09.2020 (2)'!S$1,'FCST SDV (2)'!$D$1:$P$1,0))/'Data đx fcst 21.09.2020 (2)'!$C230,0)</f>
        <v>144</v>
      </c>
      <c r="T230" s="335">
        <f t="shared" si="15"/>
        <v>792</v>
      </c>
    </row>
    <row r="231" spans="1:20" s="356" customFormat="1" ht="29.25" customHeight="1">
      <c r="A231" s="427"/>
      <c r="B231" s="208" t="s">
        <v>26</v>
      </c>
      <c r="C231" s="207">
        <v>1000</v>
      </c>
      <c r="D231" s="430"/>
      <c r="E231" s="444"/>
      <c r="F231" s="430"/>
      <c r="G231" s="340">
        <f>+IFERROR(VLOOKUP(B231,'FCST SDV (2)'!$C$2:$S$2000,17,0),0)</f>
        <v>1160000</v>
      </c>
      <c r="H231" s="384">
        <f t="shared" si="17"/>
        <v>1160</v>
      </c>
      <c r="I231" s="345">
        <f t="array" ref="I231">+IFERROR(INDEX('FCST SDV (2)'!$D$2:$P$2001,MATCH('Data đx fcst 21.09.2020 (2)'!$B231,'FCST SDV (2)'!$C$2:$C$2001,0),MATCH('Data đx fcst 21.09.2020 (2)'!I$1,'FCST SDV (2)'!$D$1:$P$1,0))/'Data đx fcst 21.09.2020 (2)'!$C231,0)</f>
        <v>20</v>
      </c>
      <c r="J231" s="345">
        <f t="array" ref="J231">+IFERROR(INDEX('FCST SDV (2)'!$D$2:$P$2001,MATCH('Data đx fcst 21.09.2020 (2)'!$B231,'FCST SDV (2)'!$C$2:$C$2001,0),MATCH('Data đx fcst 21.09.2020 (2)'!J$1,'FCST SDV (2)'!$D$1:$P$1,0))/'Data đx fcst 21.09.2020 (2)'!$C231,0)</f>
        <v>20</v>
      </c>
      <c r="K231" s="345">
        <f t="array" ref="K231">+IFERROR(INDEX('FCST SDV (2)'!$D$2:$P$2001,MATCH('Data đx fcst 21.09.2020 (2)'!$B231,'FCST SDV (2)'!$C$2:$C$2001,0),MATCH('Data đx fcst 21.09.2020 (2)'!K$1,'FCST SDV (2)'!$D$1:$P$1,0))/'Data đx fcst 21.09.2020 (2)'!$C231,0)</f>
        <v>20</v>
      </c>
      <c r="L231" s="345">
        <f t="array" ref="L231">+IFERROR(INDEX('FCST SDV (2)'!$D$2:$P$2001,MATCH('Data đx fcst 21.09.2020 (2)'!$B231,'FCST SDV (2)'!$C$2:$C$2001,0),MATCH('Data đx fcst 21.09.2020 (2)'!L$1,'FCST SDV (2)'!$D$1:$P$1,0))/'Data đx fcst 21.09.2020 (2)'!$C231,0)</f>
        <v>20</v>
      </c>
      <c r="M231" s="345">
        <f t="array" ref="M231">+IFERROR(INDEX('FCST SDV (2)'!$D$2:$P$2001,MATCH('Data đx fcst 21.09.2020 (2)'!$B231,'FCST SDV (2)'!$C$2:$C$2001,0),MATCH('Data đx fcst 21.09.2020 (2)'!M$1,'FCST SDV (2)'!$D$1:$P$1,0))/'Data đx fcst 21.09.2020 (2)'!$C231,0)</f>
        <v>20</v>
      </c>
      <c r="N231" s="345">
        <f t="array" ref="N231">+IFERROR(INDEX('FCST SDV (2)'!$D$2:$P$2001,MATCH('Data đx fcst 21.09.2020 (2)'!$B231,'FCST SDV (2)'!$C$2:$C$2001,0),MATCH('Data đx fcst 21.09.2020 (2)'!N$1,'FCST SDV (2)'!$D$1:$P$1,0))/'Data đx fcst 21.09.2020 (2)'!$C231,0)</f>
        <v>20</v>
      </c>
      <c r="O231" s="345">
        <f t="array" ref="O231">+IFERROR(INDEX('FCST SDV (2)'!$D$2:$P$2001,MATCH('Data đx fcst 21.09.2020 (2)'!$B231,'FCST SDV (2)'!$C$2:$C$2001,0),MATCH('Data đx fcst 21.09.2020 (2)'!O$1,'FCST SDV (2)'!$D$1:$P$1,0))/'Data đx fcst 21.09.2020 (2)'!$C231,0)</f>
        <v>20</v>
      </c>
      <c r="P231" s="345">
        <f t="array" ref="P231">+IFERROR(INDEX('FCST SDV (2)'!$D$2:$P$2001,MATCH('Data đx fcst 21.09.2020 (2)'!$B231,'FCST SDV (2)'!$C$2:$C$2001,0),MATCH('Data đx fcst 21.09.2020 (2)'!P$1,'FCST SDV (2)'!$D$1:$P$1,0))/'Data đx fcst 21.09.2020 (2)'!$C231,0)</f>
        <v>140</v>
      </c>
      <c r="Q231" s="345">
        <f t="array" ref="Q231">+IFERROR(INDEX('FCST SDV (2)'!$D$2:$P$2001,MATCH('Data đx fcst 21.09.2020 (2)'!$B231,'FCST SDV (2)'!$C$2:$C$2001,0),MATCH('Data đx fcst 21.09.2020 (2)'!Q$1,'FCST SDV (2)'!$D$1:$P$1,0))/'Data đx fcst 21.09.2020 (2)'!$C231,0)</f>
        <v>100</v>
      </c>
      <c r="R231" s="345">
        <f t="array" ref="R231">+IFERROR(INDEX('FCST SDV (2)'!$D$2:$P$2001,MATCH('Data đx fcst 21.09.2020 (2)'!$B231,'FCST SDV (2)'!$C$2:$C$2001,0),MATCH('Data đx fcst 21.09.2020 (2)'!R$1,'FCST SDV (2)'!$D$1:$P$1,0))/'Data đx fcst 21.09.2020 (2)'!$C231,0)</f>
        <v>100</v>
      </c>
      <c r="S231" s="345">
        <f t="array" ref="S231">+IFERROR(INDEX('FCST SDV (2)'!$D$2:$P$2001,MATCH('Data đx fcst 21.09.2020 (2)'!$B231,'FCST SDV (2)'!$C$2:$C$2001,0),MATCH('Data đx fcst 21.09.2020 (2)'!S$1,'FCST SDV (2)'!$D$1:$P$1,0))/'Data đx fcst 21.09.2020 (2)'!$C231,0)</f>
        <v>100</v>
      </c>
      <c r="T231" s="335">
        <f t="shared" si="15"/>
        <v>580</v>
      </c>
    </row>
    <row r="232" spans="1:20" s="356" customFormat="1" ht="29.25" customHeight="1">
      <c r="A232" s="427"/>
      <c r="B232" s="208" t="s">
        <v>44</v>
      </c>
      <c r="C232" s="207">
        <v>3000</v>
      </c>
      <c r="D232" s="430"/>
      <c r="E232" s="444"/>
      <c r="F232" s="430"/>
      <c r="G232" s="340">
        <f>+IFERROR(VLOOKUP(B232,'FCST SDV (2)'!$C$2:$S$2000,17,0),0)</f>
        <v>2400000</v>
      </c>
      <c r="H232" s="384">
        <f t="shared" si="17"/>
        <v>800</v>
      </c>
      <c r="I232" s="345">
        <f t="array" ref="I232">+IFERROR(INDEX('FCST SDV (2)'!$D$2:$P$2001,MATCH('Data đx fcst 21.09.2020 (2)'!$B232,'FCST SDV (2)'!$C$2:$C$2001,0),MATCH('Data đx fcst 21.09.2020 (2)'!I$1,'FCST SDV (2)'!$D$1:$P$1,0))/'Data đx fcst 21.09.2020 (2)'!$C232,0)</f>
        <v>20</v>
      </c>
      <c r="J232" s="345">
        <f t="array" ref="J232">+IFERROR(INDEX('FCST SDV (2)'!$D$2:$P$2001,MATCH('Data đx fcst 21.09.2020 (2)'!$B232,'FCST SDV (2)'!$C$2:$C$2001,0),MATCH('Data đx fcst 21.09.2020 (2)'!J$1,'FCST SDV (2)'!$D$1:$P$1,0))/'Data đx fcst 21.09.2020 (2)'!$C232,0)</f>
        <v>20</v>
      </c>
      <c r="K232" s="345">
        <f t="array" ref="K232">+IFERROR(INDEX('FCST SDV (2)'!$D$2:$P$2001,MATCH('Data đx fcst 21.09.2020 (2)'!$B232,'FCST SDV (2)'!$C$2:$C$2001,0),MATCH('Data đx fcst 21.09.2020 (2)'!K$1,'FCST SDV (2)'!$D$1:$P$1,0))/'Data đx fcst 21.09.2020 (2)'!$C232,0)</f>
        <v>20</v>
      </c>
      <c r="L232" s="345">
        <f t="array" ref="L232">+IFERROR(INDEX('FCST SDV (2)'!$D$2:$P$2001,MATCH('Data đx fcst 21.09.2020 (2)'!$B232,'FCST SDV (2)'!$C$2:$C$2001,0),MATCH('Data đx fcst 21.09.2020 (2)'!L$1,'FCST SDV (2)'!$D$1:$P$1,0))/'Data đx fcst 21.09.2020 (2)'!$C232,0)</f>
        <v>25</v>
      </c>
      <c r="M232" s="345">
        <f t="array" ref="M232">+IFERROR(INDEX('FCST SDV (2)'!$D$2:$P$2001,MATCH('Data đx fcst 21.09.2020 (2)'!$B232,'FCST SDV (2)'!$C$2:$C$2001,0),MATCH('Data đx fcst 21.09.2020 (2)'!M$1,'FCST SDV (2)'!$D$1:$P$1,0))/'Data đx fcst 21.09.2020 (2)'!$C232,0)</f>
        <v>25</v>
      </c>
      <c r="N232" s="345">
        <f t="array" ref="N232">+IFERROR(INDEX('FCST SDV (2)'!$D$2:$P$2001,MATCH('Data đx fcst 21.09.2020 (2)'!$B232,'FCST SDV (2)'!$C$2:$C$2001,0),MATCH('Data đx fcst 21.09.2020 (2)'!N$1,'FCST SDV (2)'!$D$1:$P$1,0))/'Data đx fcst 21.09.2020 (2)'!$C232,0)</f>
        <v>25</v>
      </c>
      <c r="O232" s="345">
        <f t="array" ref="O232">+IFERROR(INDEX('FCST SDV (2)'!$D$2:$P$2001,MATCH('Data đx fcst 21.09.2020 (2)'!$B232,'FCST SDV (2)'!$C$2:$C$2001,0),MATCH('Data đx fcst 21.09.2020 (2)'!O$1,'FCST SDV (2)'!$D$1:$P$1,0))/'Data đx fcst 21.09.2020 (2)'!$C232,0)</f>
        <v>25</v>
      </c>
      <c r="P232" s="345">
        <f t="array" ref="P232">+IFERROR(INDEX('FCST SDV (2)'!$D$2:$P$2001,MATCH('Data đx fcst 21.09.2020 (2)'!$B232,'FCST SDV (2)'!$C$2:$C$2001,0),MATCH('Data đx fcst 21.09.2020 (2)'!P$1,'FCST SDV (2)'!$D$1:$P$1,0))/'Data đx fcst 21.09.2020 (2)'!$C232,0)</f>
        <v>160</v>
      </c>
      <c r="Q232" s="345">
        <f t="array" ref="Q232">+IFERROR(INDEX('FCST SDV (2)'!$D$2:$P$2001,MATCH('Data đx fcst 21.09.2020 (2)'!$B232,'FCST SDV (2)'!$C$2:$C$2001,0),MATCH('Data đx fcst 21.09.2020 (2)'!Q$1,'FCST SDV (2)'!$D$1:$P$1,0))/'Data đx fcst 21.09.2020 (2)'!$C232,0)</f>
        <v>160</v>
      </c>
      <c r="R232" s="345">
        <f t="array" ref="R232">+IFERROR(INDEX('FCST SDV (2)'!$D$2:$P$2001,MATCH('Data đx fcst 21.09.2020 (2)'!$B232,'FCST SDV (2)'!$C$2:$C$2001,0),MATCH('Data đx fcst 21.09.2020 (2)'!R$1,'FCST SDV (2)'!$D$1:$P$1,0))/'Data đx fcst 21.09.2020 (2)'!$C232,0)</f>
        <v>160</v>
      </c>
      <c r="S232" s="345">
        <f t="array" ref="S232">+IFERROR(INDEX('FCST SDV (2)'!$D$2:$P$2001,MATCH('Data đx fcst 21.09.2020 (2)'!$B232,'FCST SDV (2)'!$C$2:$C$2001,0),MATCH('Data đx fcst 21.09.2020 (2)'!S$1,'FCST SDV (2)'!$D$1:$P$1,0))/'Data đx fcst 21.09.2020 (2)'!$C232,0)</f>
        <v>160</v>
      </c>
      <c r="T232" s="335">
        <f t="shared" si="15"/>
        <v>800</v>
      </c>
    </row>
    <row r="233" spans="1:20" s="356" customFormat="1" ht="29.25" customHeight="1">
      <c r="A233" s="427"/>
      <c r="B233" s="208" t="s">
        <v>85</v>
      </c>
      <c r="C233" s="207">
        <v>1000</v>
      </c>
      <c r="D233" s="430"/>
      <c r="E233" s="444"/>
      <c r="F233" s="430"/>
      <c r="G233" s="340">
        <f>+IFERROR(VLOOKUP(B233,'FCST SDV (2)'!$C$2:$S$2000,17,0),0)</f>
        <v>0</v>
      </c>
      <c r="H233" s="341">
        <f t="shared" si="17"/>
        <v>0</v>
      </c>
      <c r="I233" s="345">
        <f t="array" ref="I233">+IFERROR(INDEX('FCST SDV (2)'!$D$2:$P$2001,MATCH('Data đx fcst 21.09.2020 (2)'!$B233,'FCST SDV (2)'!$C$2:$C$2001,0),MATCH('Data đx fcst 21.09.2020 (2)'!I$1,'FCST SDV (2)'!$D$1:$P$1,0))/'Data đx fcst 21.09.2020 (2)'!$C233,0)</f>
        <v>0</v>
      </c>
      <c r="J233" s="345">
        <f t="array" ref="J233">+IFERROR(INDEX('FCST SDV (2)'!$D$2:$P$2001,MATCH('Data đx fcst 21.09.2020 (2)'!$B233,'FCST SDV (2)'!$C$2:$C$2001,0),MATCH('Data đx fcst 21.09.2020 (2)'!J$1,'FCST SDV (2)'!$D$1:$P$1,0))/'Data đx fcst 21.09.2020 (2)'!$C233,0)</f>
        <v>0</v>
      </c>
      <c r="K233" s="345">
        <f t="array" ref="K233">+IFERROR(INDEX('FCST SDV (2)'!$D$2:$P$2001,MATCH('Data đx fcst 21.09.2020 (2)'!$B233,'FCST SDV (2)'!$C$2:$C$2001,0),MATCH('Data đx fcst 21.09.2020 (2)'!K$1,'FCST SDV (2)'!$D$1:$P$1,0))/'Data đx fcst 21.09.2020 (2)'!$C233,0)</f>
        <v>0</v>
      </c>
      <c r="L233" s="345">
        <f t="array" ref="L233">+IFERROR(INDEX('FCST SDV (2)'!$D$2:$P$2001,MATCH('Data đx fcst 21.09.2020 (2)'!$B233,'FCST SDV (2)'!$C$2:$C$2001,0),MATCH('Data đx fcst 21.09.2020 (2)'!L$1,'FCST SDV (2)'!$D$1:$P$1,0))/'Data đx fcst 21.09.2020 (2)'!$C233,0)</f>
        <v>0</v>
      </c>
      <c r="M233" s="345">
        <f t="array" ref="M233">+IFERROR(INDEX('FCST SDV (2)'!$D$2:$P$2001,MATCH('Data đx fcst 21.09.2020 (2)'!$B233,'FCST SDV (2)'!$C$2:$C$2001,0),MATCH('Data đx fcst 21.09.2020 (2)'!M$1,'FCST SDV (2)'!$D$1:$P$1,0))/'Data đx fcst 21.09.2020 (2)'!$C233,0)</f>
        <v>0</v>
      </c>
      <c r="N233" s="345">
        <f t="array" ref="N233">+IFERROR(INDEX('FCST SDV (2)'!$D$2:$P$2001,MATCH('Data đx fcst 21.09.2020 (2)'!$B233,'FCST SDV (2)'!$C$2:$C$2001,0),MATCH('Data đx fcst 21.09.2020 (2)'!N$1,'FCST SDV (2)'!$D$1:$P$1,0))/'Data đx fcst 21.09.2020 (2)'!$C233,0)</f>
        <v>0</v>
      </c>
      <c r="O233" s="345">
        <f t="array" ref="O233">+IFERROR(INDEX('FCST SDV (2)'!$D$2:$P$2001,MATCH('Data đx fcst 21.09.2020 (2)'!$B233,'FCST SDV (2)'!$C$2:$C$2001,0),MATCH('Data đx fcst 21.09.2020 (2)'!O$1,'FCST SDV (2)'!$D$1:$P$1,0))/'Data đx fcst 21.09.2020 (2)'!$C233,0)</f>
        <v>0</v>
      </c>
      <c r="P233" s="345">
        <f t="array" ref="P233">+IFERROR(INDEX('FCST SDV (2)'!$D$2:$P$2001,MATCH('Data đx fcst 21.09.2020 (2)'!$B233,'FCST SDV (2)'!$C$2:$C$2001,0),MATCH('Data đx fcst 21.09.2020 (2)'!P$1,'FCST SDV (2)'!$D$1:$P$1,0))/'Data đx fcst 21.09.2020 (2)'!$C233,0)</f>
        <v>0</v>
      </c>
      <c r="Q233" s="345">
        <f t="array" ref="Q233">+IFERROR(INDEX('FCST SDV (2)'!$D$2:$P$2001,MATCH('Data đx fcst 21.09.2020 (2)'!$B233,'FCST SDV (2)'!$C$2:$C$2001,0),MATCH('Data đx fcst 21.09.2020 (2)'!Q$1,'FCST SDV (2)'!$D$1:$P$1,0))/'Data đx fcst 21.09.2020 (2)'!$C233,0)</f>
        <v>0</v>
      </c>
      <c r="R233" s="345">
        <f t="array" ref="R233">+IFERROR(INDEX('FCST SDV (2)'!$D$2:$P$2001,MATCH('Data đx fcst 21.09.2020 (2)'!$B233,'FCST SDV (2)'!$C$2:$C$2001,0),MATCH('Data đx fcst 21.09.2020 (2)'!R$1,'FCST SDV (2)'!$D$1:$P$1,0))/'Data đx fcst 21.09.2020 (2)'!$C233,0)</f>
        <v>0</v>
      </c>
      <c r="S233" s="345"/>
      <c r="T233" s="335">
        <f t="shared" si="15"/>
        <v>0</v>
      </c>
    </row>
    <row r="234" spans="1:20" s="356" customFormat="1" ht="29.25" customHeight="1">
      <c r="A234" s="427"/>
      <c r="B234" s="208" t="s">
        <v>32</v>
      </c>
      <c r="C234" s="207">
        <v>3000</v>
      </c>
      <c r="D234" s="430"/>
      <c r="E234" s="444"/>
      <c r="F234" s="430"/>
      <c r="G234" s="340">
        <f>+IFERROR(VLOOKUP(B234,'FCST SDV (2)'!$C$2:$S$2000,17,0),0)</f>
        <v>1980000</v>
      </c>
      <c r="H234" s="384">
        <f t="shared" si="17"/>
        <v>660</v>
      </c>
      <c r="I234" s="345">
        <f t="array" ref="I234">+IFERROR(INDEX('FCST SDV (2)'!$D$2:$P$2001,MATCH('Data đx fcst 21.09.2020 (2)'!$B234,'FCST SDV (2)'!$C$2:$C$2001,0),MATCH('Data đx fcst 21.09.2020 (2)'!I$1,'FCST SDV (2)'!$D$1:$P$1,0))/'Data đx fcst 21.09.2020 (2)'!$C234,0)</f>
        <v>0</v>
      </c>
      <c r="J234" s="345">
        <f t="array" ref="J234">+IFERROR(INDEX('FCST SDV (2)'!$D$2:$P$2001,MATCH('Data đx fcst 21.09.2020 (2)'!$B234,'FCST SDV (2)'!$C$2:$C$2001,0),MATCH('Data đx fcst 21.09.2020 (2)'!J$1,'FCST SDV (2)'!$D$1:$P$1,0))/'Data đx fcst 21.09.2020 (2)'!$C234,0)</f>
        <v>20</v>
      </c>
      <c r="K234" s="345">
        <f t="array" ref="K234">+IFERROR(INDEX('FCST SDV (2)'!$D$2:$P$2001,MATCH('Data đx fcst 21.09.2020 (2)'!$B234,'FCST SDV (2)'!$C$2:$C$2001,0),MATCH('Data đx fcst 21.09.2020 (2)'!K$1,'FCST SDV (2)'!$D$1:$P$1,0))/'Data đx fcst 21.09.2020 (2)'!$C234,0)</f>
        <v>20</v>
      </c>
      <c r="L234" s="345">
        <f t="array" ref="L234">+IFERROR(INDEX('FCST SDV (2)'!$D$2:$P$2001,MATCH('Data đx fcst 21.09.2020 (2)'!$B234,'FCST SDV (2)'!$C$2:$C$2001,0),MATCH('Data đx fcst 21.09.2020 (2)'!L$1,'FCST SDV (2)'!$D$1:$P$1,0))/'Data đx fcst 21.09.2020 (2)'!$C234,0)</f>
        <v>20</v>
      </c>
      <c r="M234" s="345">
        <f t="array" ref="M234">+IFERROR(INDEX('FCST SDV (2)'!$D$2:$P$2001,MATCH('Data đx fcst 21.09.2020 (2)'!$B234,'FCST SDV (2)'!$C$2:$C$2001,0),MATCH('Data đx fcst 21.09.2020 (2)'!M$1,'FCST SDV (2)'!$D$1:$P$1,0))/'Data đx fcst 21.09.2020 (2)'!$C234,0)</f>
        <v>20</v>
      </c>
      <c r="N234" s="345">
        <f t="array" ref="N234">+IFERROR(INDEX('FCST SDV (2)'!$D$2:$P$2001,MATCH('Data đx fcst 21.09.2020 (2)'!$B234,'FCST SDV (2)'!$C$2:$C$2001,0),MATCH('Data đx fcst 21.09.2020 (2)'!N$1,'FCST SDV (2)'!$D$1:$P$1,0))/'Data đx fcst 21.09.2020 (2)'!$C234,0)</f>
        <v>20</v>
      </c>
      <c r="O234" s="345">
        <f t="array" ref="O234">+IFERROR(INDEX('FCST SDV (2)'!$D$2:$P$2001,MATCH('Data đx fcst 21.09.2020 (2)'!$B234,'FCST SDV (2)'!$C$2:$C$2001,0),MATCH('Data đx fcst 21.09.2020 (2)'!O$1,'FCST SDV (2)'!$D$1:$P$1,0))/'Data đx fcst 21.09.2020 (2)'!$C234,0)</f>
        <v>20</v>
      </c>
      <c r="P234" s="345">
        <f t="array" ref="P234">+IFERROR(INDEX('FCST SDV (2)'!$D$2:$P$2001,MATCH('Data đx fcst 21.09.2020 (2)'!$B234,'FCST SDV (2)'!$C$2:$C$2001,0),MATCH('Data đx fcst 21.09.2020 (2)'!P$1,'FCST SDV (2)'!$D$1:$P$1,0))/'Data đx fcst 21.09.2020 (2)'!$C234,0)</f>
        <v>135</v>
      </c>
      <c r="Q234" s="345">
        <f t="array" ref="Q234">+IFERROR(INDEX('FCST SDV (2)'!$D$2:$P$2001,MATCH('Data đx fcst 21.09.2020 (2)'!$B234,'FCST SDV (2)'!$C$2:$C$2001,0),MATCH('Data đx fcst 21.09.2020 (2)'!Q$1,'FCST SDV (2)'!$D$1:$P$1,0))/'Data đx fcst 21.09.2020 (2)'!$C234,0)</f>
        <v>135</v>
      </c>
      <c r="R234" s="345">
        <f t="array" ref="R234">+IFERROR(INDEX('FCST SDV (2)'!$D$2:$P$2001,MATCH('Data đx fcst 21.09.2020 (2)'!$B234,'FCST SDV (2)'!$C$2:$C$2001,0),MATCH('Data đx fcst 21.09.2020 (2)'!R$1,'FCST SDV (2)'!$D$1:$P$1,0))/'Data đx fcst 21.09.2020 (2)'!$C234,0)</f>
        <v>135</v>
      </c>
      <c r="S234" s="345">
        <f t="array" ref="S234">+IFERROR(INDEX('FCST SDV (2)'!$D$2:$P$2001,MATCH('Data đx fcst 21.09.2020 (2)'!$B234,'FCST SDV (2)'!$C$2:$C$2001,0),MATCH('Data đx fcst 21.09.2020 (2)'!S$1,'FCST SDV (2)'!$D$1:$P$1,0))/'Data đx fcst 21.09.2020 (2)'!$C234,0)</f>
        <v>135</v>
      </c>
      <c r="T234" s="335">
        <f t="shared" si="15"/>
        <v>660</v>
      </c>
    </row>
    <row r="235" spans="1:20" s="356" customFormat="1" ht="29.25" customHeight="1">
      <c r="A235" s="428"/>
      <c r="B235" s="208" t="s">
        <v>65</v>
      </c>
      <c r="C235" s="207">
        <v>1000</v>
      </c>
      <c r="D235" s="431"/>
      <c r="E235" s="445"/>
      <c r="F235" s="431"/>
      <c r="G235" s="340">
        <f>+IFERROR(VLOOKUP(B235,'FCST SDV (2)'!$C$2:$S$2000,17,0),0)</f>
        <v>0</v>
      </c>
      <c r="H235" s="341">
        <f t="shared" si="17"/>
        <v>0</v>
      </c>
      <c r="I235" s="345">
        <f t="array" ref="I235">+IFERROR(INDEX('FCST SDV (2)'!$D$2:$P$2001,MATCH('Data đx fcst 21.09.2020 (2)'!$B235,'FCST SDV (2)'!$C$2:$C$2001,0),MATCH('Data đx fcst 21.09.2020 (2)'!I$1,'FCST SDV (2)'!$D$1:$P$1,0))/'Data đx fcst 21.09.2020 (2)'!$C235,0)</f>
        <v>0</v>
      </c>
      <c r="J235" s="345">
        <f t="array" ref="J235">+IFERROR(INDEX('FCST SDV (2)'!$D$2:$P$2001,MATCH('Data đx fcst 21.09.2020 (2)'!$B235,'FCST SDV (2)'!$C$2:$C$2001,0),MATCH('Data đx fcst 21.09.2020 (2)'!J$1,'FCST SDV (2)'!$D$1:$P$1,0))/'Data đx fcst 21.09.2020 (2)'!$C235,0)</f>
        <v>0</v>
      </c>
      <c r="K235" s="345">
        <f t="array" ref="K235">+IFERROR(INDEX('FCST SDV (2)'!$D$2:$P$2001,MATCH('Data đx fcst 21.09.2020 (2)'!$B235,'FCST SDV (2)'!$C$2:$C$2001,0),MATCH('Data đx fcst 21.09.2020 (2)'!K$1,'FCST SDV (2)'!$D$1:$P$1,0))/'Data đx fcst 21.09.2020 (2)'!$C235,0)</f>
        <v>0</v>
      </c>
      <c r="L235" s="345">
        <f t="array" ref="L235">+IFERROR(INDEX('FCST SDV (2)'!$D$2:$P$2001,MATCH('Data đx fcst 21.09.2020 (2)'!$B235,'FCST SDV (2)'!$C$2:$C$2001,0),MATCH('Data đx fcst 21.09.2020 (2)'!L$1,'FCST SDV (2)'!$D$1:$P$1,0))/'Data đx fcst 21.09.2020 (2)'!$C235,0)</f>
        <v>0</v>
      </c>
      <c r="M235" s="345">
        <f t="array" ref="M235">+IFERROR(INDEX('FCST SDV (2)'!$D$2:$P$2001,MATCH('Data đx fcst 21.09.2020 (2)'!$B235,'FCST SDV (2)'!$C$2:$C$2001,0),MATCH('Data đx fcst 21.09.2020 (2)'!M$1,'FCST SDV (2)'!$D$1:$P$1,0))/'Data đx fcst 21.09.2020 (2)'!$C235,0)</f>
        <v>0</v>
      </c>
      <c r="N235" s="345">
        <f t="array" ref="N235">+IFERROR(INDEX('FCST SDV (2)'!$D$2:$P$2001,MATCH('Data đx fcst 21.09.2020 (2)'!$B235,'FCST SDV (2)'!$C$2:$C$2001,0),MATCH('Data đx fcst 21.09.2020 (2)'!N$1,'FCST SDV (2)'!$D$1:$P$1,0))/'Data đx fcst 21.09.2020 (2)'!$C235,0)</f>
        <v>0</v>
      </c>
      <c r="O235" s="345">
        <f t="array" ref="O235">+IFERROR(INDEX('FCST SDV (2)'!$D$2:$P$2001,MATCH('Data đx fcst 21.09.2020 (2)'!$B235,'FCST SDV (2)'!$C$2:$C$2001,0),MATCH('Data đx fcst 21.09.2020 (2)'!O$1,'FCST SDV (2)'!$D$1:$P$1,0))/'Data đx fcst 21.09.2020 (2)'!$C235,0)</f>
        <v>0</v>
      </c>
      <c r="P235" s="345">
        <f t="array" ref="P235">+IFERROR(INDEX('FCST SDV (2)'!$D$2:$P$2001,MATCH('Data đx fcst 21.09.2020 (2)'!$B235,'FCST SDV (2)'!$C$2:$C$2001,0),MATCH('Data đx fcst 21.09.2020 (2)'!P$1,'FCST SDV (2)'!$D$1:$P$1,0))/'Data đx fcst 21.09.2020 (2)'!$C235,0)</f>
        <v>0</v>
      </c>
      <c r="Q235" s="345">
        <f t="array" ref="Q235">+IFERROR(INDEX('FCST SDV (2)'!$D$2:$P$2001,MATCH('Data đx fcst 21.09.2020 (2)'!$B235,'FCST SDV (2)'!$C$2:$C$2001,0),MATCH('Data đx fcst 21.09.2020 (2)'!Q$1,'FCST SDV (2)'!$D$1:$P$1,0))/'Data đx fcst 21.09.2020 (2)'!$C235,0)</f>
        <v>0</v>
      </c>
      <c r="R235" s="345">
        <f t="array" ref="R235">+IFERROR(INDEX('FCST SDV (2)'!$D$2:$P$2001,MATCH('Data đx fcst 21.09.2020 (2)'!$B235,'FCST SDV (2)'!$C$2:$C$2001,0),MATCH('Data đx fcst 21.09.2020 (2)'!R$1,'FCST SDV (2)'!$D$1:$P$1,0))/'Data đx fcst 21.09.2020 (2)'!$C235,0)</f>
        <v>0</v>
      </c>
      <c r="S235" s="345"/>
      <c r="T235" s="335">
        <f t="shared" si="15"/>
        <v>0</v>
      </c>
    </row>
    <row r="236" spans="1:20" s="367" customFormat="1" ht="29.25" customHeight="1" thickBot="1">
      <c r="A236" s="436" t="s">
        <v>254</v>
      </c>
      <c r="B236" s="437"/>
      <c r="C236" s="437"/>
      <c r="D236" s="437"/>
      <c r="E236" s="437"/>
      <c r="F236" s="438"/>
      <c r="G236" s="386">
        <f>+SUM(G222:G235)</f>
        <v>11847300</v>
      </c>
      <c r="H236" s="386">
        <f>+SUM(H222:H235)</f>
        <v>19222.266666666663</v>
      </c>
      <c r="I236" s="420">
        <f>+F214-SUM(I214:I235)</f>
        <v>971.11111111111109</v>
      </c>
      <c r="J236" s="420">
        <f>+I236-SUM(J214:J235)</f>
        <v>591.11111111111109</v>
      </c>
      <c r="K236" s="420">
        <f t="shared" ref="K236:S236" si="18">+J236-SUM(K214:K235)</f>
        <v>239.11111111111109</v>
      </c>
      <c r="L236" s="420">
        <f t="shared" si="18"/>
        <v>-103.22222222222229</v>
      </c>
      <c r="M236" s="420">
        <f t="shared" si="18"/>
        <v>-410.88888888888897</v>
      </c>
      <c r="N236" s="420">
        <f t="shared" si="18"/>
        <v>-718.55555555555566</v>
      </c>
      <c r="O236" s="420">
        <f t="shared" si="18"/>
        <v>-1063.5555555555557</v>
      </c>
      <c r="P236" s="420">
        <f t="shared" si="18"/>
        <v>-3462.1111111111113</v>
      </c>
      <c r="Q236" s="420">
        <f t="shared" si="18"/>
        <v>-5255.4444444444443</v>
      </c>
      <c r="R236" s="420">
        <f t="shared" si="18"/>
        <v>-7226.3444444444449</v>
      </c>
      <c r="S236" s="420">
        <f t="shared" si="18"/>
        <v>-9197.2444444444445</v>
      </c>
      <c r="T236" s="335">
        <f t="shared" si="15"/>
        <v>-25636.033333333336</v>
      </c>
    </row>
    <row r="237" spans="1:20" s="367" customFormat="1" ht="29.25" customHeight="1">
      <c r="A237" s="443" t="s">
        <v>768</v>
      </c>
      <c r="B237" s="369" t="s">
        <v>118</v>
      </c>
      <c r="C237" s="357">
        <v>6000</v>
      </c>
      <c r="D237" s="448">
        <v>896</v>
      </c>
      <c r="E237" s="445">
        <v>0</v>
      </c>
      <c r="F237" s="445">
        <f>+D237+E237</f>
        <v>896</v>
      </c>
      <c r="G237" s="340">
        <f>+IFERROR(VLOOKUP(B237,'FCST SDV (2)'!$C$2:$S$2000,17,0),0)</f>
        <v>0</v>
      </c>
      <c r="H237" s="348">
        <f t="shared" ref="H237:H268" si="19">+G237/C237</f>
        <v>0</v>
      </c>
      <c r="I237" s="349"/>
      <c r="J237" s="349"/>
      <c r="K237" s="349"/>
      <c r="L237" s="349"/>
      <c r="M237" s="349"/>
      <c r="N237" s="349"/>
      <c r="O237" s="349"/>
      <c r="P237" s="349"/>
      <c r="Q237" s="349"/>
      <c r="R237" s="349"/>
      <c r="S237" s="349"/>
      <c r="T237" s="335">
        <f t="shared" si="15"/>
        <v>0</v>
      </c>
    </row>
    <row r="238" spans="1:20" s="367" customFormat="1" ht="29.25" customHeight="1">
      <c r="A238" s="444"/>
      <c r="B238" s="366" t="s">
        <v>90</v>
      </c>
      <c r="C238" s="207">
        <v>3000</v>
      </c>
      <c r="D238" s="444"/>
      <c r="E238" s="439"/>
      <c r="F238" s="439"/>
      <c r="G238" s="340">
        <f>+IFERROR(VLOOKUP(B238,'FCST SDV (2)'!$C$2:$S$2000,17,0),0)</f>
        <v>0</v>
      </c>
      <c r="H238" s="341">
        <f t="shared" si="19"/>
        <v>0</v>
      </c>
      <c r="I238" s="350"/>
      <c r="J238" s="350"/>
      <c r="K238" s="350"/>
      <c r="L238" s="350"/>
      <c r="M238" s="350"/>
      <c r="N238" s="350"/>
      <c r="O238" s="350"/>
      <c r="P238" s="350"/>
      <c r="Q238" s="350"/>
      <c r="R238" s="350"/>
      <c r="S238" s="350"/>
      <c r="T238" s="335">
        <f t="shared" si="15"/>
        <v>0</v>
      </c>
    </row>
    <row r="239" spans="1:20" s="367" customFormat="1" ht="29.25" customHeight="1">
      <c r="A239" s="444"/>
      <c r="B239" s="358" t="s">
        <v>668</v>
      </c>
      <c r="C239" s="207">
        <v>2000</v>
      </c>
      <c r="D239" s="444"/>
      <c r="E239" s="439"/>
      <c r="F239" s="439"/>
      <c r="G239" s="340">
        <f>+IFERROR(VLOOKUP(B239,'FCST SDV (2)'!$C$2:$S$2000,17,0),0)</f>
        <v>0</v>
      </c>
      <c r="H239" s="341">
        <f t="shared" si="19"/>
        <v>0</v>
      </c>
      <c r="I239" s="350"/>
      <c r="J239" s="350"/>
      <c r="K239" s="350"/>
      <c r="L239" s="350"/>
      <c r="M239" s="350"/>
      <c r="N239" s="350"/>
      <c r="O239" s="350"/>
      <c r="P239" s="350"/>
      <c r="Q239" s="350"/>
      <c r="R239" s="350"/>
      <c r="S239" s="350"/>
      <c r="T239" s="335">
        <f t="shared" si="15"/>
        <v>0</v>
      </c>
    </row>
    <row r="240" spans="1:20" s="367" customFormat="1" ht="29.25" customHeight="1">
      <c r="A240" s="444"/>
      <c r="B240" s="358" t="s">
        <v>670</v>
      </c>
      <c r="C240" s="207">
        <v>2000</v>
      </c>
      <c r="D240" s="444"/>
      <c r="E240" s="439"/>
      <c r="F240" s="439"/>
      <c r="G240" s="340">
        <f>+IFERROR(VLOOKUP(B240,'FCST SDV (2)'!$C$2:$S$2000,17,0),0)</f>
        <v>0</v>
      </c>
      <c r="H240" s="341">
        <f t="shared" si="19"/>
        <v>0</v>
      </c>
      <c r="I240" s="350"/>
      <c r="J240" s="350"/>
      <c r="K240" s="350"/>
      <c r="L240" s="350"/>
      <c r="M240" s="350"/>
      <c r="N240" s="350"/>
      <c r="O240" s="350"/>
      <c r="P240" s="350"/>
      <c r="Q240" s="350"/>
      <c r="R240" s="350"/>
      <c r="S240" s="350"/>
      <c r="T240" s="335">
        <f t="shared" si="15"/>
        <v>0</v>
      </c>
    </row>
    <row r="241" spans="1:20" s="367" customFormat="1" ht="29.25" customHeight="1">
      <c r="A241" s="444"/>
      <c r="B241" s="366" t="s">
        <v>757</v>
      </c>
      <c r="C241" s="207">
        <v>3000</v>
      </c>
      <c r="D241" s="444"/>
      <c r="E241" s="439"/>
      <c r="F241" s="439"/>
      <c r="G241" s="340">
        <f>+IFERROR(VLOOKUP(B241,'FCST SDV (2)'!$C$2:$S$2000,17,0),0)</f>
        <v>0</v>
      </c>
      <c r="H241" s="341">
        <f t="shared" si="19"/>
        <v>0</v>
      </c>
      <c r="I241" s="350"/>
      <c r="J241" s="350"/>
      <c r="K241" s="350"/>
      <c r="L241" s="350"/>
      <c r="M241" s="350"/>
      <c r="N241" s="350"/>
      <c r="O241" s="350"/>
      <c r="P241" s="350"/>
      <c r="Q241" s="350"/>
      <c r="R241" s="350"/>
      <c r="S241" s="350"/>
      <c r="T241" s="335">
        <f t="shared" si="15"/>
        <v>0</v>
      </c>
    </row>
    <row r="242" spans="1:20" s="367" customFormat="1" ht="29.25" customHeight="1">
      <c r="A242" s="444"/>
      <c r="B242" s="366" t="s">
        <v>375</v>
      </c>
      <c r="C242" s="207">
        <v>3000</v>
      </c>
      <c r="D242" s="444"/>
      <c r="E242" s="439"/>
      <c r="F242" s="439"/>
      <c r="G242" s="340">
        <f>+IFERROR(VLOOKUP(B242,'FCST SDV (2)'!$C$2:$S$2000,17,0),0)</f>
        <v>100000</v>
      </c>
      <c r="H242" s="341">
        <f t="shared" si="19"/>
        <v>33.333333333333336</v>
      </c>
      <c r="I242" s="350"/>
      <c r="J242" s="350"/>
      <c r="K242" s="350"/>
      <c r="L242" s="350"/>
      <c r="M242" s="350"/>
      <c r="N242" s="350"/>
      <c r="O242" s="350"/>
      <c r="P242" s="350"/>
      <c r="Q242" s="350"/>
      <c r="R242" s="350"/>
      <c r="S242" s="350"/>
      <c r="T242" s="335">
        <f t="shared" si="15"/>
        <v>0</v>
      </c>
    </row>
    <row r="243" spans="1:20" s="367" customFormat="1" ht="29.25" customHeight="1">
      <c r="A243" s="444"/>
      <c r="B243" s="366" t="s">
        <v>92</v>
      </c>
      <c r="C243" s="207">
        <v>3000</v>
      </c>
      <c r="D243" s="444"/>
      <c r="E243" s="439"/>
      <c r="F243" s="439"/>
      <c r="G243" s="340">
        <f>+IFERROR(VLOOKUP(B243,'FCST SDV (2)'!$C$2:$S$2000,17,0),0)</f>
        <v>0</v>
      </c>
      <c r="H243" s="341">
        <f t="shared" si="19"/>
        <v>0</v>
      </c>
      <c r="I243" s="350"/>
      <c r="J243" s="350"/>
      <c r="K243" s="350"/>
      <c r="L243" s="350"/>
      <c r="M243" s="350"/>
      <c r="N243" s="350"/>
      <c r="O243" s="350"/>
      <c r="P243" s="350"/>
      <c r="Q243" s="350"/>
      <c r="R243" s="350"/>
      <c r="S243" s="350"/>
      <c r="T243" s="335">
        <f t="shared" si="15"/>
        <v>0</v>
      </c>
    </row>
    <row r="244" spans="1:20" s="367" customFormat="1" ht="29.25" customHeight="1">
      <c r="A244" s="444"/>
      <c r="B244" s="366" t="s">
        <v>91</v>
      </c>
      <c r="C244" s="207">
        <v>3000</v>
      </c>
      <c r="D244" s="444"/>
      <c r="E244" s="439"/>
      <c r="F244" s="439"/>
      <c r="G244" s="340">
        <f>+IFERROR(VLOOKUP(B244,'FCST SDV (2)'!$C$2:$S$2000,17,0),0)</f>
        <v>0</v>
      </c>
      <c r="H244" s="341">
        <f t="shared" si="19"/>
        <v>0</v>
      </c>
      <c r="I244" s="350"/>
      <c r="J244" s="350"/>
      <c r="K244" s="350"/>
      <c r="L244" s="350"/>
      <c r="M244" s="350"/>
      <c r="N244" s="350"/>
      <c r="O244" s="350"/>
      <c r="P244" s="350"/>
      <c r="Q244" s="350"/>
      <c r="R244" s="350"/>
      <c r="S244" s="350"/>
      <c r="T244" s="335">
        <f t="shared" si="15"/>
        <v>0</v>
      </c>
    </row>
    <row r="245" spans="1:20" s="367" customFormat="1" ht="29.25" customHeight="1">
      <c r="A245" s="444"/>
      <c r="B245" s="208" t="s">
        <v>315</v>
      </c>
      <c r="C245" s="207">
        <v>3000</v>
      </c>
      <c r="D245" s="444"/>
      <c r="E245" s="439"/>
      <c r="F245" s="439"/>
      <c r="G245" s="340">
        <f>+IFERROR(VLOOKUP(B245,'FCST SDV (2)'!$C$2:$S$2000,17,0),0)</f>
        <v>0</v>
      </c>
      <c r="H245" s="341">
        <f t="shared" si="19"/>
        <v>0</v>
      </c>
      <c r="I245" s="350"/>
      <c r="J245" s="350"/>
      <c r="K245" s="350"/>
      <c r="L245" s="350"/>
      <c r="M245" s="350"/>
      <c r="N245" s="350"/>
      <c r="O245" s="350"/>
      <c r="P245" s="350"/>
      <c r="Q245" s="350"/>
      <c r="R245" s="350"/>
      <c r="S245" s="350"/>
      <c r="T245" s="335">
        <f t="shared" si="15"/>
        <v>0</v>
      </c>
    </row>
    <row r="246" spans="1:20" s="367" customFormat="1" ht="29.25" customHeight="1">
      <c r="A246" s="444"/>
      <c r="B246" s="370" t="s">
        <v>115</v>
      </c>
      <c r="C246" s="207">
        <v>2000</v>
      </c>
      <c r="D246" s="444"/>
      <c r="E246" s="439"/>
      <c r="F246" s="439"/>
      <c r="G246" s="340">
        <f>+IFERROR(VLOOKUP(B246,'FCST SDV (2)'!$C$2:$S$2000,17,0),0)</f>
        <v>0</v>
      </c>
      <c r="H246" s="341">
        <f t="shared" si="19"/>
        <v>0</v>
      </c>
      <c r="I246" s="350"/>
      <c r="J246" s="350"/>
      <c r="K246" s="350"/>
      <c r="L246" s="350"/>
      <c r="M246" s="350"/>
      <c r="N246" s="350"/>
      <c r="O246" s="350"/>
      <c r="P246" s="350"/>
      <c r="Q246" s="350"/>
      <c r="R246" s="350"/>
      <c r="S246" s="350"/>
      <c r="T246" s="335">
        <f t="shared" si="15"/>
        <v>0</v>
      </c>
    </row>
    <row r="247" spans="1:20" s="367" customFormat="1" ht="29.25" customHeight="1">
      <c r="A247" s="444"/>
      <c r="B247" s="370" t="s">
        <v>116</v>
      </c>
      <c r="C247" s="207">
        <v>2000</v>
      </c>
      <c r="D247" s="444"/>
      <c r="E247" s="439"/>
      <c r="F247" s="439"/>
      <c r="G247" s="340">
        <f>+IFERROR(VLOOKUP(B247,'FCST SDV (2)'!$C$2:$S$2000,17,0),0)</f>
        <v>0</v>
      </c>
      <c r="H247" s="341">
        <f t="shared" si="19"/>
        <v>0</v>
      </c>
      <c r="I247" s="350"/>
      <c r="J247" s="350"/>
      <c r="K247" s="350"/>
      <c r="L247" s="350"/>
      <c r="M247" s="350"/>
      <c r="N247" s="350"/>
      <c r="O247" s="350"/>
      <c r="P247" s="350"/>
      <c r="Q247" s="350"/>
      <c r="R247" s="350"/>
      <c r="S247" s="350"/>
      <c r="T247" s="335">
        <f t="shared" si="15"/>
        <v>0</v>
      </c>
    </row>
    <row r="248" spans="1:20" s="367" customFormat="1" ht="29.25" customHeight="1">
      <c r="A248" s="444"/>
      <c r="B248" s="208" t="s">
        <v>319</v>
      </c>
      <c r="C248" s="207">
        <v>1500</v>
      </c>
      <c r="D248" s="444"/>
      <c r="E248" s="439"/>
      <c r="F248" s="439"/>
      <c r="G248" s="340">
        <f>+IFERROR(VLOOKUP(B248,'FCST SDV (2)'!$C$2:$S$2000,17,0),0)</f>
        <v>108000</v>
      </c>
      <c r="H248" s="384">
        <f t="shared" si="19"/>
        <v>72</v>
      </c>
      <c r="I248" s="345">
        <f t="array" ref="I248">+IFERROR(INDEX('FCST SDV (2)'!$D$2:$P$2001,MATCH('Data đx fcst 21.09.2020 (2)'!$B248,'FCST SDV (2)'!$C$2:$C$2001,0),MATCH('Data đx fcst 21.09.2020 (2)'!I$1,'FCST SDV (2)'!$D$1:$P$1,0))/'Data đx fcst 21.09.2020 (2)'!$C248,0)</f>
        <v>0</v>
      </c>
      <c r="J248" s="345">
        <f t="array" ref="J248">+IFERROR(INDEX('FCST SDV (2)'!$D$2:$P$2001,MATCH('Data đx fcst 21.09.2020 (2)'!$B248,'FCST SDV (2)'!$C$2:$C$2001,0),MATCH('Data đx fcst 21.09.2020 (2)'!J$1,'FCST SDV (2)'!$D$1:$P$1,0))/'Data đx fcst 21.09.2020 (2)'!$C248,0)</f>
        <v>0</v>
      </c>
      <c r="K248" s="345">
        <f t="array" ref="K248">+IFERROR(INDEX('FCST SDV (2)'!$D$2:$P$2001,MATCH('Data đx fcst 21.09.2020 (2)'!$B248,'FCST SDV (2)'!$C$2:$C$2001,0),MATCH('Data đx fcst 21.09.2020 (2)'!K$1,'FCST SDV (2)'!$D$1:$P$1,0))/'Data đx fcst 21.09.2020 (2)'!$C248,0)</f>
        <v>0</v>
      </c>
      <c r="L248" s="345">
        <f t="array" ref="L248">+IFERROR(INDEX('FCST SDV (2)'!$D$2:$P$2001,MATCH('Data đx fcst 21.09.2020 (2)'!$B248,'FCST SDV (2)'!$C$2:$C$2001,0),MATCH('Data đx fcst 21.09.2020 (2)'!L$1,'FCST SDV (2)'!$D$1:$P$1,0))/'Data đx fcst 21.09.2020 (2)'!$C248,0)</f>
        <v>0</v>
      </c>
      <c r="M248" s="345">
        <f t="array" ref="M248">+IFERROR(INDEX('FCST SDV (2)'!$D$2:$P$2001,MATCH('Data đx fcst 21.09.2020 (2)'!$B248,'FCST SDV (2)'!$C$2:$C$2001,0),MATCH('Data đx fcst 21.09.2020 (2)'!M$1,'FCST SDV (2)'!$D$1:$P$1,0))/'Data đx fcst 21.09.2020 (2)'!$C248,0)</f>
        <v>0</v>
      </c>
      <c r="N248" s="345">
        <f t="array" ref="N248">+IFERROR(INDEX('FCST SDV (2)'!$D$2:$P$2001,MATCH('Data đx fcst 21.09.2020 (2)'!$B248,'FCST SDV (2)'!$C$2:$C$2001,0),MATCH('Data đx fcst 21.09.2020 (2)'!N$1,'FCST SDV (2)'!$D$1:$P$1,0))/'Data đx fcst 21.09.2020 (2)'!$C248,0)</f>
        <v>0</v>
      </c>
      <c r="O248" s="345">
        <f t="array" ref="O248">+IFERROR(INDEX('FCST SDV (2)'!$D$2:$P$2001,MATCH('Data đx fcst 21.09.2020 (2)'!$B248,'FCST SDV (2)'!$C$2:$C$2001,0),MATCH('Data đx fcst 21.09.2020 (2)'!O$1,'FCST SDV (2)'!$D$1:$P$1,0))/'Data đx fcst 21.09.2020 (2)'!$C248,0)</f>
        <v>0</v>
      </c>
      <c r="P248" s="345">
        <f t="array" ref="P248">+IFERROR(INDEX('FCST SDV (2)'!$D$2:$P$2001,MATCH('Data đx fcst 21.09.2020 (2)'!$B248,'FCST SDV (2)'!$C$2:$C$2001,0),MATCH('Data đx fcst 21.09.2020 (2)'!P$1,'FCST SDV (2)'!$D$1:$P$1,0))/'Data đx fcst 21.09.2020 (2)'!$C248,0)</f>
        <v>0</v>
      </c>
      <c r="Q248" s="345">
        <f t="array" ref="Q248">+IFERROR(INDEX('FCST SDV (2)'!$D$2:$P$2001,MATCH('Data đx fcst 21.09.2020 (2)'!$B248,'FCST SDV (2)'!$C$2:$C$2001,0),MATCH('Data đx fcst 21.09.2020 (2)'!Q$1,'FCST SDV (2)'!$D$1:$P$1,0))/'Data đx fcst 21.09.2020 (2)'!$C248,0)</f>
        <v>12</v>
      </c>
      <c r="R248" s="345">
        <f t="array" ref="R248">+IFERROR(INDEX('FCST SDV (2)'!$D$2:$P$2001,MATCH('Data đx fcst 21.09.2020 (2)'!$B248,'FCST SDV (2)'!$C$2:$C$2001,0),MATCH('Data đx fcst 21.09.2020 (2)'!R$1,'FCST SDV (2)'!$D$1:$P$1,0))/'Data đx fcst 21.09.2020 (2)'!$C248,0)</f>
        <v>12</v>
      </c>
      <c r="S248" s="345">
        <f t="array" ref="S248">+IFERROR(INDEX('FCST SDV (2)'!$D$2:$P$2001,MATCH('Data đx fcst 21.09.2020 (2)'!$B248,'FCST SDV (2)'!$C$2:$C$2001,0),MATCH('Data đx fcst 21.09.2020 (2)'!S$1,'FCST SDV (2)'!$D$1:$P$1,0))/'Data đx fcst 21.09.2020 (2)'!$C248,0)</f>
        <v>12</v>
      </c>
      <c r="T248" s="335">
        <f t="shared" si="15"/>
        <v>36</v>
      </c>
    </row>
    <row r="249" spans="1:20" s="367" customFormat="1" ht="29.25" customHeight="1">
      <c r="A249" s="444"/>
      <c r="B249" s="208" t="s">
        <v>329</v>
      </c>
      <c r="C249" s="207">
        <v>1500</v>
      </c>
      <c r="D249" s="444"/>
      <c r="E249" s="439"/>
      <c r="F249" s="439"/>
      <c r="G249" s="340">
        <f>+IFERROR(VLOOKUP(B249,'FCST SDV (2)'!$C$2:$S$2000,17,0),0)</f>
        <v>126000</v>
      </c>
      <c r="H249" s="384">
        <f t="shared" si="19"/>
        <v>84</v>
      </c>
      <c r="I249" s="345">
        <f t="array" ref="I249">+IFERROR(INDEX('FCST SDV (2)'!$D$2:$P$2001,MATCH('Data đx fcst 21.09.2020 (2)'!$B249,'FCST SDV (2)'!$C$2:$C$2001,0),MATCH('Data đx fcst 21.09.2020 (2)'!I$1,'FCST SDV (2)'!$D$1:$P$1,0))/'Data đx fcst 21.09.2020 (2)'!$C249,0)</f>
        <v>0</v>
      </c>
      <c r="J249" s="345">
        <f t="array" ref="J249">+IFERROR(INDEX('FCST SDV (2)'!$D$2:$P$2001,MATCH('Data đx fcst 21.09.2020 (2)'!$B249,'FCST SDV (2)'!$C$2:$C$2001,0),MATCH('Data đx fcst 21.09.2020 (2)'!J$1,'FCST SDV (2)'!$D$1:$P$1,0))/'Data đx fcst 21.09.2020 (2)'!$C249,0)</f>
        <v>0</v>
      </c>
      <c r="K249" s="345">
        <f t="array" ref="K249">+IFERROR(INDEX('FCST SDV (2)'!$D$2:$P$2001,MATCH('Data đx fcst 21.09.2020 (2)'!$B249,'FCST SDV (2)'!$C$2:$C$2001,0),MATCH('Data đx fcst 21.09.2020 (2)'!K$1,'FCST SDV (2)'!$D$1:$P$1,0))/'Data đx fcst 21.09.2020 (2)'!$C249,0)</f>
        <v>0</v>
      </c>
      <c r="L249" s="345">
        <f t="array" ref="L249">+IFERROR(INDEX('FCST SDV (2)'!$D$2:$P$2001,MATCH('Data đx fcst 21.09.2020 (2)'!$B249,'FCST SDV (2)'!$C$2:$C$2001,0),MATCH('Data đx fcst 21.09.2020 (2)'!L$1,'FCST SDV (2)'!$D$1:$P$1,0))/'Data đx fcst 21.09.2020 (2)'!$C249,0)</f>
        <v>0</v>
      </c>
      <c r="M249" s="345">
        <f t="array" ref="M249">+IFERROR(INDEX('FCST SDV (2)'!$D$2:$P$2001,MATCH('Data đx fcst 21.09.2020 (2)'!$B249,'FCST SDV (2)'!$C$2:$C$2001,0),MATCH('Data đx fcst 21.09.2020 (2)'!M$1,'FCST SDV (2)'!$D$1:$P$1,0))/'Data đx fcst 21.09.2020 (2)'!$C249,0)</f>
        <v>0</v>
      </c>
      <c r="N249" s="345">
        <f t="array" ref="N249">+IFERROR(INDEX('FCST SDV (2)'!$D$2:$P$2001,MATCH('Data đx fcst 21.09.2020 (2)'!$B249,'FCST SDV (2)'!$C$2:$C$2001,0),MATCH('Data đx fcst 21.09.2020 (2)'!N$1,'FCST SDV (2)'!$D$1:$P$1,0))/'Data đx fcst 21.09.2020 (2)'!$C249,0)</f>
        <v>0</v>
      </c>
      <c r="O249" s="345">
        <f t="array" ref="O249">+IFERROR(INDEX('FCST SDV (2)'!$D$2:$P$2001,MATCH('Data đx fcst 21.09.2020 (2)'!$B249,'FCST SDV (2)'!$C$2:$C$2001,0),MATCH('Data đx fcst 21.09.2020 (2)'!O$1,'FCST SDV (2)'!$D$1:$P$1,0))/'Data đx fcst 21.09.2020 (2)'!$C249,0)</f>
        <v>0</v>
      </c>
      <c r="P249" s="345">
        <f t="array" ref="P249">+IFERROR(INDEX('FCST SDV (2)'!$D$2:$P$2001,MATCH('Data đx fcst 21.09.2020 (2)'!$B249,'FCST SDV (2)'!$C$2:$C$2001,0),MATCH('Data đx fcst 21.09.2020 (2)'!P$1,'FCST SDV (2)'!$D$1:$P$1,0))/'Data đx fcst 21.09.2020 (2)'!$C249,0)</f>
        <v>0</v>
      </c>
      <c r="Q249" s="345">
        <f t="array" ref="Q249">+IFERROR(INDEX('FCST SDV (2)'!$D$2:$P$2001,MATCH('Data đx fcst 21.09.2020 (2)'!$B249,'FCST SDV (2)'!$C$2:$C$2001,0),MATCH('Data đx fcst 21.09.2020 (2)'!Q$1,'FCST SDV (2)'!$D$1:$P$1,0))/'Data đx fcst 21.09.2020 (2)'!$C249,0)</f>
        <v>14</v>
      </c>
      <c r="R249" s="345">
        <f t="array" ref="R249">+IFERROR(INDEX('FCST SDV (2)'!$D$2:$P$2001,MATCH('Data đx fcst 21.09.2020 (2)'!$B249,'FCST SDV (2)'!$C$2:$C$2001,0),MATCH('Data đx fcst 21.09.2020 (2)'!R$1,'FCST SDV (2)'!$D$1:$P$1,0))/'Data đx fcst 21.09.2020 (2)'!$C249,0)</f>
        <v>14</v>
      </c>
      <c r="S249" s="345">
        <f t="array" ref="S249">+IFERROR(INDEX('FCST SDV (2)'!$D$2:$P$2001,MATCH('Data đx fcst 21.09.2020 (2)'!$B249,'FCST SDV (2)'!$C$2:$C$2001,0),MATCH('Data đx fcst 21.09.2020 (2)'!S$1,'FCST SDV (2)'!$D$1:$P$1,0))/'Data đx fcst 21.09.2020 (2)'!$C249,0)</f>
        <v>14</v>
      </c>
      <c r="T249" s="335">
        <f t="shared" si="15"/>
        <v>42</v>
      </c>
    </row>
    <row r="250" spans="1:20" s="367" customFormat="1" ht="29.25" customHeight="1">
      <c r="A250" s="444"/>
      <c r="B250" s="208" t="s">
        <v>758</v>
      </c>
      <c r="C250" s="207">
        <v>3000</v>
      </c>
      <c r="D250" s="444"/>
      <c r="E250" s="439"/>
      <c r="F250" s="439"/>
      <c r="G250" s="340">
        <f>+IFERROR(VLOOKUP(B250,'FCST SDV (2)'!$C$2:$S$2000,17,0),0)</f>
        <v>0</v>
      </c>
      <c r="H250" s="341">
        <f t="shared" si="19"/>
        <v>0</v>
      </c>
      <c r="I250" s="345">
        <f t="array" ref="I250">+IFERROR(INDEX('FCST SDV (2)'!$D$2:$P$2001,MATCH('Data đx fcst 21.09.2020 (2)'!$B250,'FCST SDV (2)'!$C$2:$C$2001,0),MATCH('Data đx fcst 21.09.2020 (2)'!I$1,'FCST SDV (2)'!$D$1:$P$1,0))/'Data đx fcst 21.09.2020 (2)'!$C250,0)</f>
        <v>0</v>
      </c>
      <c r="J250" s="345">
        <f t="array" ref="J250">+IFERROR(INDEX('FCST SDV (2)'!$D$2:$P$2001,MATCH('Data đx fcst 21.09.2020 (2)'!$B250,'FCST SDV (2)'!$C$2:$C$2001,0),MATCH('Data đx fcst 21.09.2020 (2)'!J$1,'FCST SDV (2)'!$D$1:$P$1,0))/'Data đx fcst 21.09.2020 (2)'!$C250,0)</f>
        <v>0</v>
      </c>
      <c r="K250" s="345">
        <f t="array" ref="K250">+IFERROR(INDEX('FCST SDV (2)'!$D$2:$P$2001,MATCH('Data đx fcst 21.09.2020 (2)'!$B250,'FCST SDV (2)'!$C$2:$C$2001,0),MATCH('Data đx fcst 21.09.2020 (2)'!K$1,'FCST SDV (2)'!$D$1:$P$1,0))/'Data đx fcst 21.09.2020 (2)'!$C250,0)</f>
        <v>0</v>
      </c>
      <c r="L250" s="345">
        <f t="array" ref="L250">+IFERROR(INDEX('FCST SDV (2)'!$D$2:$P$2001,MATCH('Data đx fcst 21.09.2020 (2)'!$B250,'FCST SDV (2)'!$C$2:$C$2001,0),MATCH('Data đx fcst 21.09.2020 (2)'!L$1,'FCST SDV (2)'!$D$1:$P$1,0))/'Data đx fcst 21.09.2020 (2)'!$C250,0)</f>
        <v>0</v>
      </c>
      <c r="M250" s="345">
        <f t="array" ref="M250">+IFERROR(INDEX('FCST SDV (2)'!$D$2:$P$2001,MATCH('Data đx fcst 21.09.2020 (2)'!$B250,'FCST SDV (2)'!$C$2:$C$2001,0),MATCH('Data đx fcst 21.09.2020 (2)'!M$1,'FCST SDV (2)'!$D$1:$P$1,0))/'Data đx fcst 21.09.2020 (2)'!$C250,0)</f>
        <v>0</v>
      </c>
      <c r="N250" s="345">
        <f t="array" ref="N250">+IFERROR(INDEX('FCST SDV (2)'!$D$2:$P$2001,MATCH('Data đx fcst 21.09.2020 (2)'!$B250,'FCST SDV (2)'!$C$2:$C$2001,0),MATCH('Data đx fcst 21.09.2020 (2)'!N$1,'FCST SDV (2)'!$D$1:$P$1,0))/'Data đx fcst 21.09.2020 (2)'!$C250,0)</f>
        <v>0</v>
      </c>
      <c r="O250" s="345">
        <f t="array" ref="O250">+IFERROR(INDEX('FCST SDV (2)'!$D$2:$P$2001,MATCH('Data đx fcst 21.09.2020 (2)'!$B250,'FCST SDV (2)'!$C$2:$C$2001,0),MATCH('Data đx fcst 21.09.2020 (2)'!O$1,'FCST SDV (2)'!$D$1:$P$1,0))/'Data đx fcst 21.09.2020 (2)'!$C250,0)</f>
        <v>0</v>
      </c>
      <c r="P250" s="345">
        <f t="array" ref="P250">+IFERROR(INDEX('FCST SDV (2)'!$D$2:$P$2001,MATCH('Data đx fcst 21.09.2020 (2)'!$B250,'FCST SDV (2)'!$C$2:$C$2001,0),MATCH('Data đx fcst 21.09.2020 (2)'!P$1,'FCST SDV (2)'!$D$1:$P$1,0))/'Data đx fcst 21.09.2020 (2)'!$C250,0)</f>
        <v>0</v>
      </c>
      <c r="Q250" s="345">
        <f t="array" ref="Q250">+IFERROR(INDEX('FCST SDV (2)'!$D$2:$P$2001,MATCH('Data đx fcst 21.09.2020 (2)'!$B250,'FCST SDV (2)'!$C$2:$C$2001,0),MATCH('Data đx fcst 21.09.2020 (2)'!Q$1,'FCST SDV (2)'!$D$1:$P$1,0))/'Data đx fcst 21.09.2020 (2)'!$C250,0)</f>
        <v>0</v>
      </c>
      <c r="R250" s="345">
        <f t="array" ref="R250">+IFERROR(INDEX('FCST SDV (2)'!$D$2:$P$2001,MATCH('Data đx fcst 21.09.2020 (2)'!$B250,'FCST SDV (2)'!$C$2:$C$2001,0),MATCH('Data đx fcst 21.09.2020 (2)'!R$1,'FCST SDV (2)'!$D$1:$P$1,0))/'Data đx fcst 21.09.2020 (2)'!$C250,0)</f>
        <v>0</v>
      </c>
      <c r="S250" s="345"/>
      <c r="T250" s="335">
        <f t="shared" si="15"/>
        <v>0</v>
      </c>
    </row>
    <row r="251" spans="1:20" s="367" customFormat="1" ht="29.25" customHeight="1">
      <c r="A251" s="444"/>
      <c r="B251" s="208" t="s">
        <v>400</v>
      </c>
      <c r="C251" s="207">
        <v>3000</v>
      </c>
      <c r="D251" s="444"/>
      <c r="E251" s="439"/>
      <c r="F251" s="439"/>
      <c r="G251" s="340">
        <f>+IFERROR(VLOOKUP(B251,'FCST SDV (2)'!$C$2:$S$2000,17,0),0)</f>
        <v>0</v>
      </c>
      <c r="H251" s="341">
        <f t="shared" si="19"/>
        <v>0</v>
      </c>
      <c r="I251" s="345">
        <f t="array" ref="I251">+IFERROR(INDEX('FCST SDV (2)'!$D$2:$P$2001,MATCH('Data đx fcst 21.09.2020 (2)'!$B251,'FCST SDV (2)'!$C$2:$C$2001,0),MATCH('Data đx fcst 21.09.2020 (2)'!I$1,'FCST SDV (2)'!$D$1:$P$1,0))/'Data đx fcst 21.09.2020 (2)'!$C251,0)</f>
        <v>0</v>
      </c>
      <c r="J251" s="345">
        <f t="array" ref="J251">+IFERROR(INDEX('FCST SDV (2)'!$D$2:$P$2001,MATCH('Data đx fcst 21.09.2020 (2)'!$B251,'FCST SDV (2)'!$C$2:$C$2001,0),MATCH('Data đx fcst 21.09.2020 (2)'!J$1,'FCST SDV (2)'!$D$1:$P$1,0))/'Data đx fcst 21.09.2020 (2)'!$C251,0)</f>
        <v>0</v>
      </c>
      <c r="K251" s="345">
        <f t="array" ref="K251">+IFERROR(INDEX('FCST SDV (2)'!$D$2:$P$2001,MATCH('Data đx fcst 21.09.2020 (2)'!$B251,'FCST SDV (2)'!$C$2:$C$2001,0),MATCH('Data đx fcst 21.09.2020 (2)'!K$1,'FCST SDV (2)'!$D$1:$P$1,0))/'Data đx fcst 21.09.2020 (2)'!$C251,0)</f>
        <v>0</v>
      </c>
      <c r="L251" s="345">
        <f t="array" ref="L251">+IFERROR(INDEX('FCST SDV (2)'!$D$2:$P$2001,MATCH('Data đx fcst 21.09.2020 (2)'!$B251,'FCST SDV (2)'!$C$2:$C$2001,0),MATCH('Data đx fcst 21.09.2020 (2)'!L$1,'FCST SDV (2)'!$D$1:$P$1,0))/'Data đx fcst 21.09.2020 (2)'!$C251,0)</f>
        <v>0</v>
      </c>
      <c r="M251" s="345">
        <f t="array" ref="M251">+IFERROR(INDEX('FCST SDV (2)'!$D$2:$P$2001,MATCH('Data đx fcst 21.09.2020 (2)'!$B251,'FCST SDV (2)'!$C$2:$C$2001,0),MATCH('Data đx fcst 21.09.2020 (2)'!M$1,'FCST SDV (2)'!$D$1:$P$1,0))/'Data đx fcst 21.09.2020 (2)'!$C251,0)</f>
        <v>0</v>
      </c>
      <c r="N251" s="345">
        <f t="array" ref="N251">+IFERROR(INDEX('FCST SDV (2)'!$D$2:$P$2001,MATCH('Data đx fcst 21.09.2020 (2)'!$B251,'FCST SDV (2)'!$C$2:$C$2001,0),MATCH('Data đx fcst 21.09.2020 (2)'!N$1,'FCST SDV (2)'!$D$1:$P$1,0))/'Data đx fcst 21.09.2020 (2)'!$C251,0)</f>
        <v>0</v>
      </c>
      <c r="O251" s="345">
        <f t="array" ref="O251">+IFERROR(INDEX('FCST SDV (2)'!$D$2:$P$2001,MATCH('Data đx fcst 21.09.2020 (2)'!$B251,'FCST SDV (2)'!$C$2:$C$2001,0),MATCH('Data đx fcst 21.09.2020 (2)'!O$1,'FCST SDV (2)'!$D$1:$P$1,0))/'Data đx fcst 21.09.2020 (2)'!$C251,0)</f>
        <v>0</v>
      </c>
      <c r="P251" s="345">
        <f t="array" ref="P251">+IFERROR(INDEX('FCST SDV (2)'!$D$2:$P$2001,MATCH('Data đx fcst 21.09.2020 (2)'!$B251,'FCST SDV (2)'!$C$2:$C$2001,0),MATCH('Data đx fcst 21.09.2020 (2)'!P$1,'FCST SDV (2)'!$D$1:$P$1,0))/'Data đx fcst 21.09.2020 (2)'!$C251,0)</f>
        <v>0</v>
      </c>
      <c r="Q251" s="345">
        <f t="array" ref="Q251">+IFERROR(INDEX('FCST SDV (2)'!$D$2:$P$2001,MATCH('Data đx fcst 21.09.2020 (2)'!$B251,'FCST SDV (2)'!$C$2:$C$2001,0),MATCH('Data đx fcst 21.09.2020 (2)'!Q$1,'FCST SDV (2)'!$D$1:$P$1,0))/'Data đx fcst 21.09.2020 (2)'!$C251,0)</f>
        <v>0</v>
      </c>
      <c r="R251" s="345">
        <f t="array" ref="R251">+IFERROR(INDEX('FCST SDV (2)'!$D$2:$P$2001,MATCH('Data đx fcst 21.09.2020 (2)'!$B251,'FCST SDV (2)'!$C$2:$C$2001,0),MATCH('Data đx fcst 21.09.2020 (2)'!R$1,'FCST SDV (2)'!$D$1:$P$1,0))/'Data đx fcst 21.09.2020 (2)'!$C251,0)</f>
        <v>0</v>
      </c>
      <c r="S251" s="345"/>
      <c r="T251" s="335">
        <f t="shared" si="15"/>
        <v>0</v>
      </c>
    </row>
    <row r="252" spans="1:20" s="367" customFormat="1" ht="29.25" customHeight="1">
      <c r="A252" s="444"/>
      <c r="B252" s="208" t="s">
        <v>759</v>
      </c>
      <c r="C252" s="207">
        <v>3000</v>
      </c>
      <c r="D252" s="444"/>
      <c r="E252" s="439"/>
      <c r="F252" s="439"/>
      <c r="G252" s="340">
        <f>+IFERROR(VLOOKUP(B252,'FCST SDV (2)'!$C$2:$S$2000,17,0),0)</f>
        <v>0</v>
      </c>
      <c r="H252" s="341">
        <f t="shared" si="19"/>
        <v>0</v>
      </c>
      <c r="I252" s="345">
        <f t="array" ref="I252">+IFERROR(INDEX('FCST SDV (2)'!$D$2:$P$2001,MATCH('Data đx fcst 21.09.2020 (2)'!$B252,'FCST SDV (2)'!$C$2:$C$2001,0),MATCH('Data đx fcst 21.09.2020 (2)'!I$1,'FCST SDV (2)'!$D$1:$P$1,0))/'Data đx fcst 21.09.2020 (2)'!$C252,0)</f>
        <v>0</v>
      </c>
      <c r="J252" s="345">
        <f t="array" ref="J252">+IFERROR(INDEX('FCST SDV (2)'!$D$2:$P$2001,MATCH('Data đx fcst 21.09.2020 (2)'!$B252,'FCST SDV (2)'!$C$2:$C$2001,0),MATCH('Data đx fcst 21.09.2020 (2)'!J$1,'FCST SDV (2)'!$D$1:$P$1,0))/'Data đx fcst 21.09.2020 (2)'!$C252,0)</f>
        <v>0</v>
      </c>
      <c r="K252" s="345">
        <f t="array" ref="K252">+IFERROR(INDEX('FCST SDV (2)'!$D$2:$P$2001,MATCH('Data đx fcst 21.09.2020 (2)'!$B252,'FCST SDV (2)'!$C$2:$C$2001,0),MATCH('Data đx fcst 21.09.2020 (2)'!K$1,'FCST SDV (2)'!$D$1:$P$1,0))/'Data đx fcst 21.09.2020 (2)'!$C252,0)</f>
        <v>0</v>
      </c>
      <c r="L252" s="345">
        <f t="array" ref="L252">+IFERROR(INDEX('FCST SDV (2)'!$D$2:$P$2001,MATCH('Data đx fcst 21.09.2020 (2)'!$B252,'FCST SDV (2)'!$C$2:$C$2001,0),MATCH('Data đx fcst 21.09.2020 (2)'!L$1,'FCST SDV (2)'!$D$1:$P$1,0))/'Data đx fcst 21.09.2020 (2)'!$C252,0)</f>
        <v>0</v>
      </c>
      <c r="M252" s="345">
        <f t="array" ref="M252">+IFERROR(INDEX('FCST SDV (2)'!$D$2:$P$2001,MATCH('Data đx fcst 21.09.2020 (2)'!$B252,'FCST SDV (2)'!$C$2:$C$2001,0),MATCH('Data đx fcst 21.09.2020 (2)'!M$1,'FCST SDV (2)'!$D$1:$P$1,0))/'Data đx fcst 21.09.2020 (2)'!$C252,0)</f>
        <v>0</v>
      </c>
      <c r="N252" s="345">
        <f t="array" ref="N252">+IFERROR(INDEX('FCST SDV (2)'!$D$2:$P$2001,MATCH('Data đx fcst 21.09.2020 (2)'!$B252,'FCST SDV (2)'!$C$2:$C$2001,0),MATCH('Data đx fcst 21.09.2020 (2)'!N$1,'FCST SDV (2)'!$D$1:$P$1,0))/'Data đx fcst 21.09.2020 (2)'!$C252,0)</f>
        <v>0</v>
      </c>
      <c r="O252" s="345">
        <f t="array" ref="O252">+IFERROR(INDEX('FCST SDV (2)'!$D$2:$P$2001,MATCH('Data đx fcst 21.09.2020 (2)'!$B252,'FCST SDV (2)'!$C$2:$C$2001,0),MATCH('Data đx fcst 21.09.2020 (2)'!O$1,'FCST SDV (2)'!$D$1:$P$1,0))/'Data đx fcst 21.09.2020 (2)'!$C252,0)</f>
        <v>0</v>
      </c>
      <c r="P252" s="345">
        <f t="array" ref="P252">+IFERROR(INDEX('FCST SDV (2)'!$D$2:$P$2001,MATCH('Data đx fcst 21.09.2020 (2)'!$B252,'FCST SDV (2)'!$C$2:$C$2001,0),MATCH('Data đx fcst 21.09.2020 (2)'!P$1,'FCST SDV (2)'!$D$1:$P$1,0))/'Data đx fcst 21.09.2020 (2)'!$C252,0)</f>
        <v>0</v>
      </c>
      <c r="Q252" s="345">
        <f t="array" ref="Q252">+IFERROR(INDEX('FCST SDV (2)'!$D$2:$P$2001,MATCH('Data đx fcst 21.09.2020 (2)'!$B252,'FCST SDV (2)'!$C$2:$C$2001,0),MATCH('Data đx fcst 21.09.2020 (2)'!Q$1,'FCST SDV (2)'!$D$1:$P$1,0))/'Data đx fcst 21.09.2020 (2)'!$C252,0)</f>
        <v>0</v>
      </c>
      <c r="R252" s="345">
        <f t="array" ref="R252">+IFERROR(INDEX('FCST SDV (2)'!$D$2:$P$2001,MATCH('Data đx fcst 21.09.2020 (2)'!$B252,'FCST SDV (2)'!$C$2:$C$2001,0),MATCH('Data đx fcst 21.09.2020 (2)'!R$1,'FCST SDV (2)'!$D$1:$P$1,0))/'Data đx fcst 21.09.2020 (2)'!$C252,0)</f>
        <v>0</v>
      </c>
      <c r="S252" s="345"/>
      <c r="T252" s="335">
        <f t="shared" si="15"/>
        <v>0</v>
      </c>
    </row>
    <row r="253" spans="1:20" s="367" customFormat="1" ht="29.25" customHeight="1">
      <c r="A253" s="444"/>
      <c r="B253" s="208" t="s">
        <v>338</v>
      </c>
      <c r="C253" s="207">
        <v>3000</v>
      </c>
      <c r="D253" s="444"/>
      <c r="E253" s="439"/>
      <c r="F253" s="439"/>
      <c r="G253" s="340">
        <f>+IFERROR(VLOOKUP(B253,'FCST SDV (2)'!$C$2:$S$2000,17,0),0)</f>
        <v>72000</v>
      </c>
      <c r="H253" s="384">
        <f t="shared" si="19"/>
        <v>24</v>
      </c>
      <c r="I253" s="345">
        <f t="array" ref="I253">+IFERROR(INDEX('FCST SDV (2)'!$D$2:$P$2001,MATCH('Data đx fcst 21.09.2020 (2)'!$B253,'FCST SDV (2)'!$C$2:$C$2001,0),MATCH('Data đx fcst 21.09.2020 (2)'!I$1,'FCST SDV (2)'!$D$1:$P$1,0))/'Data đx fcst 21.09.2020 (2)'!$C253,0)</f>
        <v>1</v>
      </c>
      <c r="J253" s="345">
        <f t="array" ref="J253">+IFERROR(INDEX('FCST SDV (2)'!$D$2:$P$2001,MATCH('Data đx fcst 21.09.2020 (2)'!$B253,'FCST SDV (2)'!$C$2:$C$2001,0),MATCH('Data đx fcst 21.09.2020 (2)'!J$1,'FCST SDV (2)'!$D$1:$P$1,0))/'Data đx fcst 21.09.2020 (2)'!$C253,0)</f>
        <v>1</v>
      </c>
      <c r="K253" s="345">
        <f t="array" ref="K253">+IFERROR(INDEX('FCST SDV (2)'!$D$2:$P$2001,MATCH('Data đx fcst 21.09.2020 (2)'!$B253,'FCST SDV (2)'!$C$2:$C$2001,0),MATCH('Data đx fcst 21.09.2020 (2)'!K$1,'FCST SDV (2)'!$D$1:$P$1,0))/'Data đx fcst 21.09.2020 (2)'!$C253,0)</f>
        <v>2</v>
      </c>
      <c r="L253" s="345">
        <f t="array" ref="L253">+IFERROR(INDEX('FCST SDV (2)'!$D$2:$P$2001,MATCH('Data đx fcst 21.09.2020 (2)'!$B253,'FCST SDV (2)'!$C$2:$C$2001,0),MATCH('Data đx fcst 21.09.2020 (2)'!L$1,'FCST SDV (2)'!$D$1:$P$1,0))/'Data đx fcst 21.09.2020 (2)'!$C253,0)</f>
        <v>2</v>
      </c>
      <c r="M253" s="345">
        <f t="array" ref="M253">+IFERROR(INDEX('FCST SDV (2)'!$D$2:$P$2001,MATCH('Data đx fcst 21.09.2020 (2)'!$B253,'FCST SDV (2)'!$C$2:$C$2001,0),MATCH('Data đx fcst 21.09.2020 (2)'!M$1,'FCST SDV (2)'!$D$1:$P$1,0))/'Data đx fcst 21.09.2020 (2)'!$C253,0)</f>
        <v>0</v>
      </c>
      <c r="N253" s="345">
        <f t="array" ref="N253">+IFERROR(INDEX('FCST SDV (2)'!$D$2:$P$2001,MATCH('Data đx fcst 21.09.2020 (2)'!$B253,'FCST SDV (2)'!$C$2:$C$2001,0),MATCH('Data đx fcst 21.09.2020 (2)'!N$1,'FCST SDV (2)'!$D$1:$P$1,0))/'Data đx fcst 21.09.2020 (2)'!$C253,0)</f>
        <v>0</v>
      </c>
      <c r="O253" s="345">
        <f t="array" ref="O253">+IFERROR(INDEX('FCST SDV (2)'!$D$2:$P$2001,MATCH('Data đx fcst 21.09.2020 (2)'!$B253,'FCST SDV (2)'!$C$2:$C$2001,0),MATCH('Data đx fcst 21.09.2020 (2)'!O$1,'FCST SDV (2)'!$D$1:$P$1,0))/'Data đx fcst 21.09.2020 (2)'!$C253,0)</f>
        <v>0</v>
      </c>
      <c r="P253" s="345">
        <f t="array" ref="P253">+IFERROR(INDEX('FCST SDV (2)'!$D$2:$P$2001,MATCH('Data đx fcst 21.09.2020 (2)'!$B253,'FCST SDV (2)'!$C$2:$C$2001,0),MATCH('Data đx fcst 21.09.2020 (2)'!P$1,'FCST SDV (2)'!$D$1:$P$1,0))/'Data đx fcst 21.09.2020 (2)'!$C253,0)</f>
        <v>6</v>
      </c>
      <c r="Q253" s="345">
        <f t="array" ref="Q253">+IFERROR(INDEX('FCST SDV (2)'!$D$2:$P$2001,MATCH('Data đx fcst 21.09.2020 (2)'!$B253,'FCST SDV (2)'!$C$2:$C$2001,0),MATCH('Data đx fcst 21.09.2020 (2)'!Q$1,'FCST SDV (2)'!$D$1:$P$1,0))/'Data đx fcst 21.09.2020 (2)'!$C253,0)</f>
        <v>0</v>
      </c>
      <c r="R253" s="345">
        <f t="array" ref="R253">+IFERROR(INDEX('FCST SDV (2)'!$D$2:$P$2001,MATCH('Data đx fcst 21.09.2020 (2)'!$B253,'FCST SDV (2)'!$C$2:$C$2001,0),MATCH('Data đx fcst 21.09.2020 (2)'!R$1,'FCST SDV (2)'!$D$1:$P$1,0))/'Data đx fcst 21.09.2020 (2)'!$C253,0)</f>
        <v>0</v>
      </c>
      <c r="S253" s="345">
        <f t="array" ref="S253">+IFERROR(INDEX('FCST SDV (2)'!$D$2:$P$2001,MATCH('Data đx fcst 21.09.2020 (2)'!$B253,'FCST SDV (2)'!$C$2:$C$2001,0),MATCH('Data đx fcst 21.09.2020 (2)'!S$1,'FCST SDV (2)'!$D$1:$P$1,0))/'Data đx fcst 21.09.2020 (2)'!$C253,0)</f>
        <v>0</v>
      </c>
      <c r="T253" s="335">
        <f t="shared" si="15"/>
        <v>12</v>
      </c>
    </row>
    <row r="254" spans="1:20" s="367" customFormat="1" ht="29.25" customHeight="1">
      <c r="A254" s="444"/>
      <c r="B254" s="208" t="s">
        <v>760</v>
      </c>
      <c r="C254" s="207">
        <v>3000</v>
      </c>
      <c r="D254" s="444"/>
      <c r="E254" s="439"/>
      <c r="F254" s="439"/>
      <c r="G254" s="340">
        <f>+IFERROR(VLOOKUP(B254,'FCST SDV (2)'!$C$2:$S$2000,17,0),0)</f>
        <v>0</v>
      </c>
      <c r="H254" s="341">
        <f t="shared" si="19"/>
        <v>0</v>
      </c>
      <c r="I254" s="345">
        <f t="array" ref="I254">+IFERROR(INDEX('FCST SDV (2)'!$D$2:$P$2001,MATCH('Data đx fcst 21.09.2020 (2)'!$B254,'FCST SDV (2)'!$C$2:$C$2001,0),MATCH('Data đx fcst 21.09.2020 (2)'!I$1,'FCST SDV (2)'!$D$1:$P$1,0))/'Data đx fcst 21.09.2020 (2)'!$C254,0)</f>
        <v>0</v>
      </c>
      <c r="J254" s="345">
        <f t="array" ref="J254">+IFERROR(INDEX('FCST SDV (2)'!$D$2:$P$2001,MATCH('Data đx fcst 21.09.2020 (2)'!$B254,'FCST SDV (2)'!$C$2:$C$2001,0),MATCH('Data đx fcst 21.09.2020 (2)'!J$1,'FCST SDV (2)'!$D$1:$P$1,0))/'Data đx fcst 21.09.2020 (2)'!$C254,0)</f>
        <v>0</v>
      </c>
      <c r="K254" s="345">
        <f t="array" ref="K254">+IFERROR(INDEX('FCST SDV (2)'!$D$2:$P$2001,MATCH('Data đx fcst 21.09.2020 (2)'!$B254,'FCST SDV (2)'!$C$2:$C$2001,0),MATCH('Data đx fcst 21.09.2020 (2)'!K$1,'FCST SDV (2)'!$D$1:$P$1,0))/'Data đx fcst 21.09.2020 (2)'!$C254,0)</f>
        <v>0</v>
      </c>
      <c r="L254" s="345">
        <f t="array" ref="L254">+IFERROR(INDEX('FCST SDV (2)'!$D$2:$P$2001,MATCH('Data đx fcst 21.09.2020 (2)'!$B254,'FCST SDV (2)'!$C$2:$C$2001,0),MATCH('Data đx fcst 21.09.2020 (2)'!L$1,'FCST SDV (2)'!$D$1:$P$1,0))/'Data đx fcst 21.09.2020 (2)'!$C254,0)</f>
        <v>0</v>
      </c>
      <c r="M254" s="345">
        <f t="array" ref="M254">+IFERROR(INDEX('FCST SDV (2)'!$D$2:$P$2001,MATCH('Data đx fcst 21.09.2020 (2)'!$B254,'FCST SDV (2)'!$C$2:$C$2001,0),MATCH('Data đx fcst 21.09.2020 (2)'!M$1,'FCST SDV (2)'!$D$1:$P$1,0))/'Data đx fcst 21.09.2020 (2)'!$C254,0)</f>
        <v>0</v>
      </c>
      <c r="N254" s="345">
        <f t="array" ref="N254">+IFERROR(INDEX('FCST SDV (2)'!$D$2:$P$2001,MATCH('Data đx fcst 21.09.2020 (2)'!$B254,'FCST SDV (2)'!$C$2:$C$2001,0),MATCH('Data đx fcst 21.09.2020 (2)'!N$1,'FCST SDV (2)'!$D$1:$P$1,0))/'Data đx fcst 21.09.2020 (2)'!$C254,0)</f>
        <v>0</v>
      </c>
      <c r="O254" s="345">
        <f t="array" ref="O254">+IFERROR(INDEX('FCST SDV (2)'!$D$2:$P$2001,MATCH('Data đx fcst 21.09.2020 (2)'!$B254,'FCST SDV (2)'!$C$2:$C$2001,0),MATCH('Data đx fcst 21.09.2020 (2)'!O$1,'FCST SDV (2)'!$D$1:$P$1,0))/'Data đx fcst 21.09.2020 (2)'!$C254,0)</f>
        <v>0</v>
      </c>
      <c r="P254" s="345">
        <f t="array" ref="P254">+IFERROR(INDEX('FCST SDV (2)'!$D$2:$P$2001,MATCH('Data đx fcst 21.09.2020 (2)'!$B254,'FCST SDV (2)'!$C$2:$C$2001,0),MATCH('Data đx fcst 21.09.2020 (2)'!P$1,'FCST SDV (2)'!$D$1:$P$1,0))/'Data đx fcst 21.09.2020 (2)'!$C254,0)</f>
        <v>0</v>
      </c>
      <c r="Q254" s="345">
        <f t="array" ref="Q254">+IFERROR(INDEX('FCST SDV (2)'!$D$2:$P$2001,MATCH('Data đx fcst 21.09.2020 (2)'!$B254,'FCST SDV (2)'!$C$2:$C$2001,0),MATCH('Data đx fcst 21.09.2020 (2)'!Q$1,'FCST SDV (2)'!$D$1:$P$1,0))/'Data đx fcst 21.09.2020 (2)'!$C254,0)</f>
        <v>0</v>
      </c>
      <c r="R254" s="345">
        <f t="array" ref="R254">+IFERROR(INDEX('FCST SDV (2)'!$D$2:$P$2001,MATCH('Data đx fcst 21.09.2020 (2)'!$B254,'FCST SDV (2)'!$C$2:$C$2001,0),MATCH('Data đx fcst 21.09.2020 (2)'!R$1,'FCST SDV (2)'!$D$1:$P$1,0))/'Data đx fcst 21.09.2020 (2)'!$C254,0)</f>
        <v>0</v>
      </c>
      <c r="S254" s="345"/>
      <c r="T254" s="335">
        <f t="shared" si="15"/>
        <v>0</v>
      </c>
    </row>
    <row r="255" spans="1:20" s="367" customFormat="1" ht="29.25" customHeight="1">
      <c r="A255" s="444"/>
      <c r="B255" s="208" t="s">
        <v>331</v>
      </c>
      <c r="C255" s="207">
        <v>1500</v>
      </c>
      <c r="D255" s="444"/>
      <c r="E255" s="439"/>
      <c r="F255" s="439"/>
      <c r="G255" s="340">
        <f>+IFERROR(VLOOKUP(B255,'FCST SDV (2)'!$C$2:$S$2000,17,0),0)</f>
        <v>510000</v>
      </c>
      <c r="H255" s="384">
        <f t="shared" si="19"/>
        <v>340</v>
      </c>
      <c r="I255" s="345">
        <f t="array" ref="I255">+IFERROR(INDEX('FCST SDV (2)'!$D$2:$P$2001,MATCH('Data đx fcst 21.09.2020 (2)'!$B255,'FCST SDV (2)'!$C$2:$C$2001,0),MATCH('Data đx fcst 21.09.2020 (2)'!I$1,'FCST SDV (2)'!$D$1:$P$1,0))/'Data đx fcst 21.09.2020 (2)'!$C255,0)</f>
        <v>0</v>
      </c>
      <c r="J255" s="345">
        <f t="array" ref="J255">+IFERROR(INDEX('FCST SDV (2)'!$D$2:$P$2001,MATCH('Data đx fcst 21.09.2020 (2)'!$B255,'FCST SDV (2)'!$C$2:$C$2001,0),MATCH('Data đx fcst 21.09.2020 (2)'!J$1,'FCST SDV (2)'!$D$1:$P$1,0))/'Data đx fcst 21.09.2020 (2)'!$C255,0)</f>
        <v>8</v>
      </c>
      <c r="K255" s="345">
        <f t="array" ref="K255">+IFERROR(INDEX('FCST SDV (2)'!$D$2:$P$2001,MATCH('Data đx fcst 21.09.2020 (2)'!$B255,'FCST SDV (2)'!$C$2:$C$2001,0),MATCH('Data đx fcst 21.09.2020 (2)'!K$1,'FCST SDV (2)'!$D$1:$P$1,0))/'Data đx fcst 21.09.2020 (2)'!$C255,0)</f>
        <v>6</v>
      </c>
      <c r="L255" s="345">
        <f t="array" ref="L255">+IFERROR(INDEX('FCST SDV (2)'!$D$2:$P$2001,MATCH('Data đx fcst 21.09.2020 (2)'!$B255,'FCST SDV (2)'!$C$2:$C$2001,0),MATCH('Data đx fcst 21.09.2020 (2)'!L$1,'FCST SDV (2)'!$D$1:$P$1,0))/'Data đx fcst 21.09.2020 (2)'!$C255,0)</f>
        <v>0</v>
      </c>
      <c r="M255" s="345">
        <f t="array" ref="M255">+IFERROR(INDEX('FCST SDV (2)'!$D$2:$P$2001,MATCH('Data đx fcst 21.09.2020 (2)'!$B255,'FCST SDV (2)'!$C$2:$C$2001,0),MATCH('Data đx fcst 21.09.2020 (2)'!M$1,'FCST SDV (2)'!$D$1:$P$1,0))/'Data đx fcst 21.09.2020 (2)'!$C255,0)</f>
        <v>0</v>
      </c>
      <c r="N255" s="345">
        <f t="array" ref="N255">+IFERROR(INDEX('FCST SDV (2)'!$D$2:$P$2001,MATCH('Data đx fcst 21.09.2020 (2)'!$B255,'FCST SDV (2)'!$C$2:$C$2001,0),MATCH('Data đx fcst 21.09.2020 (2)'!N$1,'FCST SDV (2)'!$D$1:$P$1,0))/'Data đx fcst 21.09.2020 (2)'!$C255,0)</f>
        <v>0</v>
      </c>
      <c r="O255" s="345">
        <f t="array" ref="O255">+IFERROR(INDEX('FCST SDV (2)'!$D$2:$P$2001,MATCH('Data đx fcst 21.09.2020 (2)'!$B255,'FCST SDV (2)'!$C$2:$C$2001,0),MATCH('Data đx fcst 21.09.2020 (2)'!O$1,'FCST SDV (2)'!$D$1:$P$1,0))/'Data đx fcst 21.09.2020 (2)'!$C255,0)</f>
        <v>8</v>
      </c>
      <c r="P255" s="345">
        <f t="array" ref="P255">+IFERROR(INDEX('FCST SDV (2)'!$D$2:$P$2001,MATCH('Data đx fcst 21.09.2020 (2)'!$B255,'FCST SDV (2)'!$C$2:$C$2001,0),MATCH('Data đx fcst 21.09.2020 (2)'!P$1,'FCST SDV (2)'!$D$1:$P$1,0))/'Data đx fcst 21.09.2020 (2)'!$C255,0)</f>
        <v>22</v>
      </c>
      <c r="Q255" s="345">
        <f t="array" ref="Q255">+IFERROR(INDEX('FCST SDV (2)'!$D$2:$P$2001,MATCH('Data đx fcst 21.09.2020 (2)'!$B255,'FCST SDV (2)'!$C$2:$C$2001,0),MATCH('Data đx fcst 21.09.2020 (2)'!Q$1,'FCST SDV (2)'!$D$1:$P$1,0))/'Data đx fcst 21.09.2020 (2)'!$C255,0)</f>
        <v>42</v>
      </c>
      <c r="R255" s="345">
        <f t="array" ref="R255">+IFERROR(INDEX('FCST SDV (2)'!$D$2:$P$2001,MATCH('Data đx fcst 21.09.2020 (2)'!$B255,'FCST SDV (2)'!$C$2:$C$2001,0),MATCH('Data đx fcst 21.09.2020 (2)'!R$1,'FCST SDV (2)'!$D$1:$P$1,0))/'Data đx fcst 21.09.2020 (2)'!$C255,0)</f>
        <v>42</v>
      </c>
      <c r="S255" s="345">
        <f t="array" ref="S255">+IFERROR(INDEX('FCST SDV (2)'!$D$2:$P$2001,MATCH('Data đx fcst 21.09.2020 (2)'!$B255,'FCST SDV (2)'!$C$2:$C$2001,0),MATCH('Data đx fcst 21.09.2020 (2)'!S$1,'FCST SDV (2)'!$D$1:$P$1,0))/'Data đx fcst 21.09.2020 (2)'!$C255,0)</f>
        <v>42</v>
      </c>
      <c r="T255" s="335">
        <f t="shared" si="15"/>
        <v>170</v>
      </c>
    </row>
    <row r="256" spans="1:20" s="367" customFormat="1" ht="29.25" customHeight="1">
      <c r="A256" s="444"/>
      <c r="B256" s="208" t="s">
        <v>340</v>
      </c>
      <c r="C256" s="207">
        <v>1500</v>
      </c>
      <c r="D256" s="444"/>
      <c r="E256" s="439"/>
      <c r="F256" s="439"/>
      <c r="G256" s="340">
        <f>+IFERROR(VLOOKUP(B256,'FCST SDV (2)'!$C$2:$S$2000,17,0),0)</f>
        <v>0</v>
      </c>
      <c r="H256" s="341">
        <f t="shared" si="19"/>
        <v>0</v>
      </c>
      <c r="I256" s="345">
        <f t="array" ref="I256">+IFERROR(INDEX('FCST SDV (2)'!$D$2:$P$2001,MATCH('Data đx fcst 21.09.2020 (2)'!$B256,'FCST SDV (2)'!$C$2:$C$2001,0),MATCH('Data đx fcst 21.09.2020 (2)'!I$1,'FCST SDV (2)'!$D$1:$P$1,0))/'Data đx fcst 21.09.2020 (2)'!$C256,0)</f>
        <v>0</v>
      </c>
      <c r="J256" s="345">
        <f t="array" ref="J256">+IFERROR(INDEX('FCST SDV (2)'!$D$2:$P$2001,MATCH('Data đx fcst 21.09.2020 (2)'!$B256,'FCST SDV (2)'!$C$2:$C$2001,0),MATCH('Data đx fcst 21.09.2020 (2)'!J$1,'FCST SDV (2)'!$D$1:$P$1,0))/'Data đx fcst 21.09.2020 (2)'!$C256,0)</f>
        <v>0</v>
      </c>
      <c r="K256" s="345">
        <f t="array" ref="K256">+IFERROR(INDEX('FCST SDV (2)'!$D$2:$P$2001,MATCH('Data đx fcst 21.09.2020 (2)'!$B256,'FCST SDV (2)'!$C$2:$C$2001,0),MATCH('Data đx fcst 21.09.2020 (2)'!K$1,'FCST SDV (2)'!$D$1:$P$1,0))/'Data đx fcst 21.09.2020 (2)'!$C256,0)</f>
        <v>0</v>
      </c>
      <c r="L256" s="345">
        <f t="array" ref="L256">+IFERROR(INDEX('FCST SDV (2)'!$D$2:$P$2001,MATCH('Data đx fcst 21.09.2020 (2)'!$B256,'FCST SDV (2)'!$C$2:$C$2001,0),MATCH('Data đx fcst 21.09.2020 (2)'!L$1,'FCST SDV (2)'!$D$1:$P$1,0))/'Data đx fcst 21.09.2020 (2)'!$C256,0)</f>
        <v>0</v>
      </c>
      <c r="M256" s="345">
        <f t="array" ref="M256">+IFERROR(INDEX('FCST SDV (2)'!$D$2:$P$2001,MATCH('Data đx fcst 21.09.2020 (2)'!$B256,'FCST SDV (2)'!$C$2:$C$2001,0),MATCH('Data đx fcst 21.09.2020 (2)'!M$1,'FCST SDV (2)'!$D$1:$P$1,0))/'Data đx fcst 21.09.2020 (2)'!$C256,0)</f>
        <v>0</v>
      </c>
      <c r="N256" s="345">
        <f t="array" ref="N256">+IFERROR(INDEX('FCST SDV (2)'!$D$2:$P$2001,MATCH('Data đx fcst 21.09.2020 (2)'!$B256,'FCST SDV (2)'!$C$2:$C$2001,0),MATCH('Data đx fcst 21.09.2020 (2)'!N$1,'FCST SDV (2)'!$D$1:$P$1,0))/'Data đx fcst 21.09.2020 (2)'!$C256,0)</f>
        <v>0</v>
      </c>
      <c r="O256" s="345">
        <f t="array" ref="O256">+IFERROR(INDEX('FCST SDV (2)'!$D$2:$P$2001,MATCH('Data đx fcst 21.09.2020 (2)'!$B256,'FCST SDV (2)'!$C$2:$C$2001,0),MATCH('Data đx fcst 21.09.2020 (2)'!O$1,'FCST SDV (2)'!$D$1:$P$1,0))/'Data đx fcst 21.09.2020 (2)'!$C256,0)</f>
        <v>0</v>
      </c>
      <c r="P256" s="345">
        <f t="array" ref="P256">+IFERROR(INDEX('FCST SDV (2)'!$D$2:$P$2001,MATCH('Data đx fcst 21.09.2020 (2)'!$B256,'FCST SDV (2)'!$C$2:$C$2001,0),MATCH('Data đx fcst 21.09.2020 (2)'!P$1,'FCST SDV (2)'!$D$1:$P$1,0))/'Data đx fcst 21.09.2020 (2)'!$C256,0)</f>
        <v>0</v>
      </c>
      <c r="Q256" s="345">
        <f t="array" ref="Q256">+IFERROR(INDEX('FCST SDV (2)'!$D$2:$P$2001,MATCH('Data đx fcst 21.09.2020 (2)'!$B256,'FCST SDV (2)'!$C$2:$C$2001,0),MATCH('Data đx fcst 21.09.2020 (2)'!Q$1,'FCST SDV (2)'!$D$1:$P$1,0))/'Data đx fcst 21.09.2020 (2)'!$C256,0)</f>
        <v>0</v>
      </c>
      <c r="R256" s="345">
        <f t="array" ref="R256">+IFERROR(INDEX('FCST SDV (2)'!$D$2:$P$2001,MATCH('Data đx fcst 21.09.2020 (2)'!$B256,'FCST SDV (2)'!$C$2:$C$2001,0),MATCH('Data đx fcst 21.09.2020 (2)'!R$1,'FCST SDV (2)'!$D$1:$P$1,0))/'Data đx fcst 21.09.2020 (2)'!$C256,0)</f>
        <v>0</v>
      </c>
      <c r="S256" s="345"/>
      <c r="T256" s="335">
        <f t="shared" si="15"/>
        <v>0</v>
      </c>
    </row>
    <row r="257" spans="1:20" s="356" customFormat="1" ht="29.25" customHeight="1">
      <c r="A257" s="444"/>
      <c r="B257" s="208" t="s">
        <v>761</v>
      </c>
      <c r="C257" s="207">
        <v>6000</v>
      </c>
      <c r="D257" s="444"/>
      <c r="E257" s="439"/>
      <c r="F257" s="439"/>
      <c r="G257" s="340">
        <f>+IFERROR(VLOOKUP(B257,'FCST SDV (2)'!$C$2:$S$2000,17,0),0)</f>
        <v>0</v>
      </c>
      <c r="H257" s="341">
        <f t="shared" si="19"/>
        <v>0</v>
      </c>
      <c r="I257" s="345">
        <f t="array" ref="I257">+IFERROR(INDEX('FCST SDV (2)'!$D$2:$P$2001,MATCH('Data đx fcst 21.09.2020 (2)'!$B257,'FCST SDV (2)'!$C$2:$C$2001,0),MATCH('Data đx fcst 21.09.2020 (2)'!I$1,'FCST SDV (2)'!$D$1:$P$1,0))/'Data đx fcst 21.09.2020 (2)'!$C257,0)</f>
        <v>0</v>
      </c>
      <c r="J257" s="345">
        <f t="array" ref="J257">+IFERROR(INDEX('FCST SDV (2)'!$D$2:$P$2001,MATCH('Data đx fcst 21.09.2020 (2)'!$B257,'FCST SDV (2)'!$C$2:$C$2001,0),MATCH('Data đx fcst 21.09.2020 (2)'!J$1,'FCST SDV (2)'!$D$1:$P$1,0))/'Data đx fcst 21.09.2020 (2)'!$C257,0)</f>
        <v>0</v>
      </c>
      <c r="K257" s="345">
        <f t="array" ref="K257">+IFERROR(INDEX('FCST SDV (2)'!$D$2:$P$2001,MATCH('Data đx fcst 21.09.2020 (2)'!$B257,'FCST SDV (2)'!$C$2:$C$2001,0),MATCH('Data đx fcst 21.09.2020 (2)'!K$1,'FCST SDV (2)'!$D$1:$P$1,0))/'Data đx fcst 21.09.2020 (2)'!$C257,0)</f>
        <v>0</v>
      </c>
      <c r="L257" s="345">
        <f t="array" ref="L257">+IFERROR(INDEX('FCST SDV (2)'!$D$2:$P$2001,MATCH('Data đx fcst 21.09.2020 (2)'!$B257,'FCST SDV (2)'!$C$2:$C$2001,0),MATCH('Data đx fcst 21.09.2020 (2)'!L$1,'FCST SDV (2)'!$D$1:$P$1,0))/'Data đx fcst 21.09.2020 (2)'!$C257,0)</f>
        <v>0</v>
      </c>
      <c r="M257" s="345">
        <f t="array" ref="M257">+IFERROR(INDEX('FCST SDV (2)'!$D$2:$P$2001,MATCH('Data đx fcst 21.09.2020 (2)'!$B257,'FCST SDV (2)'!$C$2:$C$2001,0),MATCH('Data đx fcst 21.09.2020 (2)'!M$1,'FCST SDV (2)'!$D$1:$P$1,0))/'Data đx fcst 21.09.2020 (2)'!$C257,0)</f>
        <v>0</v>
      </c>
      <c r="N257" s="345">
        <f t="array" ref="N257">+IFERROR(INDEX('FCST SDV (2)'!$D$2:$P$2001,MATCH('Data đx fcst 21.09.2020 (2)'!$B257,'FCST SDV (2)'!$C$2:$C$2001,0),MATCH('Data đx fcst 21.09.2020 (2)'!N$1,'FCST SDV (2)'!$D$1:$P$1,0))/'Data đx fcst 21.09.2020 (2)'!$C257,0)</f>
        <v>0</v>
      </c>
      <c r="O257" s="345">
        <f t="array" ref="O257">+IFERROR(INDEX('FCST SDV (2)'!$D$2:$P$2001,MATCH('Data đx fcst 21.09.2020 (2)'!$B257,'FCST SDV (2)'!$C$2:$C$2001,0),MATCH('Data đx fcst 21.09.2020 (2)'!O$1,'FCST SDV (2)'!$D$1:$P$1,0))/'Data đx fcst 21.09.2020 (2)'!$C257,0)</f>
        <v>0</v>
      </c>
      <c r="P257" s="345">
        <f t="array" ref="P257">+IFERROR(INDEX('FCST SDV (2)'!$D$2:$P$2001,MATCH('Data đx fcst 21.09.2020 (2)'!$B257,'FCST SDV (2)'!$C$2:$C$2001,0),MATCH('Data đx fcst 21.09.2020 (2)'!P$1,'FCST SDV (2)'!$D$1:$P$1,0))/'Data đx fcst 21.09.2020 (2)'!$C257,0)</f>
        <v>0</v>
      </c>
      <c r="Q257" s="345">
        <f t="array" ref="Q257">+IFERROR(INDEX('FCST SDV (2)'!$D$2:$P$2001,MATCH('Data đx fcst 21.09.2020 (2)'!$B257,'FCST SDV (2)'!$C$2:$C$2001,0),MATCH('Data đx fcst 21.09.2020 (2)'!Q$1,'FCST SDV (2)'!$D$1:$P$1,0))/'Data đx fcst 21.09.2020 (2)'!$C257,0)</f>
        <v>0</v>
      </c>
      <c r="R257" s="345">
        <f t="array" ref="R257">+IFERROR(INDEX('FCST SDV (2)'!$D$2:$P$2001,MATCH('Data đx fcst 21.09.2020 (2)'!$B257,'FCST SDV (2)'!$C$2:$C$2001,0),MATCH('Data đx fcst 21.09.2020 (2)'!R$1,'FCST SDV (2)'!$D$1:$P$1,0))/'Data đx fcst 21.09.2020 (2)'!$C257,0)</f>
        <v>0</v>
      </c>
      <c r="S257" s="345"/>
      <c r="T257" s="335">
        <f t="shared" si="15"/>
        <v>0</v>
      </c>
    </row>
    <row r="258" spans="1:20" s="356" customFormat="1" ht="29.25" customHeight="1">
      <c r="A258" s="444"/>
      <c r="B258" s="208" t="s">
        <v>762</v>
      </c>
      <c r="C258" s="207">
        <v>3000</v>
      </c>
      <c r="D258" s="444"/>
      <c r="E258" s="439"/>
      <c r="F258" s="439"/>
      <c r="G258" s="340">
        <f>+IFERROR(VLOOKUP(B258,'FCST SDV (2)'!$C$2:$S$2000,17,0),0)</f>
        <v>0</v>
      </c>
      <c r="H258" s="341">
        <f t="shared" si="19"/>
        <v>0</v>
      </c>
      <c r="I258" s="345">
        <f t="array" ref="I258">+IFERROR(INDEX('FCST SDV (2)'!$D$2:$P$2001,MATCH('Data đx fcst 21.09.2020 (2)'!$B258,'FCST SDV (2)'!$C$2:$C$2001,0),MATCH('Data đx fcst 21.09.2020 (2)'!I$1,'FCST SDV (2)'!$D$1:$P$1,0))/'Data đx fcst 21.09.2020 (2)'!$C258,0)</f>
        <v>0</v>
      </c>
      <c r="J258" s="345">
        <f t="array" ref="J258">+IFERROR(INDEX('FCST SDV (2)'!$D$2:$P$2001,MATCH('Data đx fcst 21.09.2020 (2)'!$B258,'FCST SDV (2)'!$C$2:$C$2001,0),MATCH('Data đx fcst 21.09.2020 (2)'!J$1,'FCST SDV (2)'!$D$1:$P$1,0))/'Data đx fcst 21.09.2020 (2)'!$C258,0)</f>
        <v>0</v>
      </c>
      <c r="K258" s="345">
        <f t="array" ref="K258">+IFERROR(INDEX('FCST SDV (2)'!$D$2:$P$2001,MATCH('Data đx fcst 21.09.2020 (2)'!$B258,'FCST SDV (2)'!$C$2:$C$2001,0),MATCH('Data đx fcst 21.09.2020 (2)'!K$1,'FCST SDV (2)'!$D$1:$P$1,0))/'Data đx fcst 21.09.2020 (2)'!$C258,0)</f>
        <v>0</v>
      </c>
      <c r="L258" s="345">
        <f t="array" ref="L258">+IFERROR(INDEX('FCST SDV (2)'!$D$2:$P$2001,MATCH('Data đx fcst 21.09.2020 (2)'!$B258,'FCST SDV (2)'!$C$2:$C$2001,0),MATCH('Data đx fcst 21.09.2020 (2)'!L$1,'FCST SDV (2)'!$D$1:$P$1,0))/'Data đx fcst 21.09.2020 (2)'!$C258,0)</f>
        <v>0</v>
      </c>
      <c r="M258" s="345">
        <f t="array" ref="M258">+IFERROR(INDEX('FCST SDV (2)'!$D$2:$P$2001,MATCH('Data đx fcst 21.09.2020 (2)'!$B258,'FCST SDV (2)'!$C$2:$C$2001,0),MATCH('Data đx fcst 21.09.2020 (2)'!M$1,'FCST SDV (2)'!$D$1:$P$1,0))/'Data đx fcst 21.09.2020 (2)'!$C258,0)</f>
        <v>0</v>
      </c>
      <c r="N258" s="345">
        <f t="array" ref="N258">+IFERROR(INDEX('FCST SDV (2)'!$D$2:$P$2001,MATCH('Data đx fcst 21.09.2020 (2)'!$B258,'FCST SDV (2)'!$C$2:$C$2001,0),MATCH('Data đx fcst 21.09.2020 (2)'!N$1,'FCST SDV (2)'!$D$1:$P$1,0))/'Data đx fcst 21.09.2020 (2)'!$C258,0)</f>
        <v>0</v>
      </c>
      <c r="O258" s="345">
        <f t="array" ref="O258">+IFERROR(INDEX('FCST SDV (2)'!$D$2:$P$2001,MATCH('Data đx fcst 21.09.2020 (2)'!$B258,'FCST SDV (2)'!$C$2:$C$2001,0),MATCH('Data đx fcst 21.09.2020 (2)'!O$1,'FCST SDV (2)'!$D$1:$P$1,0))/'Data đx fcst 21.09.2020 (2)'!$C258,0)</f>
        <v>0</v>
      </c>
      <c r="P258" s="345">
        <f t="array" ref="P258">+IFERROR(INDEX('FCST SDV (2)'!$D$2:$P$2001,MATCH('Data đx fcst 21.09.2020 (2)'!$B258,'FCST SDV (2)'!$C$2:$C$2001,0),MATCH('Data đx fcst 21.09.2020 (2)'!P$1,'FCST SDV (2)'!$D$1:$P$1,0))/'Data đx fcst 21.09.2020 (2)'!$C258,0)</f>
        <v>0</v>
      </c>
      <c r="Q258" s="345">
        <f t="array" ref="Q258">+IFERROR(INDEX('FCST SDV (2)'!$D$2:$P$2001,MATCH('Data đx fcst 21.09.2020 (2)'!$B258,'FCST SDV (2)'!$C$2:$C$2001,0),MATCH('Data đx fcst 21.09.2020 (2)'!Q$1,'FCST SDV (2)'!$D$1:$P$1,0))/'Data đx fcst 21.09.2020 (2)'!$C258,0)</f>
        <v>0</v>
      </c>
      <c r="R258" s="345">
        <f t="array" ref="R258">+IFERROR(INDEX('FCST SDV (2)'!$D$2:$P$2001,MATCH('Data đx fcst 21.09.2020 (2)'!$B258,'FCST SDV (2)'!$C$2:$C$2001,0),MATCH('Data đx fcst 21.09.2020 (2)'!R$1,'FCST SDV (2)'!$D$1:$P$1,0))/'Data đx fcst 21.09.2020 (2)'!$C258,0)</f>
        <v>0</v>
      </c>
      <c r="S258" s="345"/>
      <c r="T258" s="335">
        <f t="shared" si="15"/>
        <v>0</v>
      </c>
    </row>
    <row r="259" spans="1:20" s="356" customFormat="1" ht="29.25" customHeight="1">
      <c r="A259" s="444"/>
      <c r="B259" s="208" t="s">
        <v>763</v>
      </c>
      <c r="C259" s="207">
        <v>3000</v>
      </c>
      <c r="D259" s="444"/>
      <c r="E259" s="439"/>
      <c r="F259" s="439"/>
      <c r="G259" s="340">
        <f>+IFERROR(VLOOKUP(B259,'FCST SDV (2)'!$C$2:$S$2000,17,0),0)</f>
        <v>0</v>
      </c>
      <c r="H259" s="341">
        <f t="shared" si="19"/>
        <v>0</v>
      </c>
      <c r="I259" s="345">
        <f t="array" ref="I259">+IFERROR(INDEX('FCST SDV (2)'!$D$2:$P$2001,MATCH('Data đx fcst 21.09.2020 (2)'!$B259,'FCST SDV (2)'!$C$2:$C$2001,0),MATCH('Data đx fcst 21.09.2020 (2)'!I$1,'FCST SDV (2)'!$D$1:$P$1,0))/'Data đx fcst 21.09.2020 (2)'!$C259,0)</f>
        <v>0</v>
      </c>
      <c r="J259" s="345">
        <f t="array" ref="J259">+IFERROR(INDEX('FCST SDV (2)'!$D$2:$P$2001,MATCH('Data đx fcst 21.09.2020 (2)'!$B259,'FCST SDV (2)'!$C$2:$C$2001,0),MATCH('Data đx fcst 21.09.2020 (2)'!J$1,'FCST SDV (2)'!$D$1:$P$1,0))/'Data đx fcst 21.09.2020 (2)'!$C259,0)</f>
        <v>0</v>
      </c>
      <c r="K259" s="345">
        <f t="array" ref="K259">+IFERROR(INDEX('FCST SDV (2)'!$D$2:$P$2001,MATCH('Data đx fcst 21.09.2020 (2)'!$B259,'FCST SDV (2)'!$C$2:$C$2001,0),MATCH('Data đx fcst 21.09.2020 (2)'!K$1,'FCST SDV (2)'!$D$1:$P$1,0))/'Data đx fcst 21.09.2020 (2)'!$C259,0)</f>
        <v>0</v>
      </c>
      <c r="L259" s="345">
        <f t="array" ref="L259">+IFERROR(INDEX('FCST SDV (2)'!$D$2:$P$2001,MATCH('Data đx fcst 21.09.2020 (2)'!$B259,'FCST SDV (2)'!$C$2:$C$2001,0),MATCH('Data đx fcst 21.09.2020 (2)'!L$1,'FCST SDV (2)'!$D$1:$P$1,0))/'Data đx fcst 21.09.2020 (2)'!$C259,0)</f>
        <v>0</v>
      </c>
      <c r="M259" s="345">
        <f t="array" ref="M259">+IFERROR(INDEX('FCST SDV (2)'!$D$2:$P$2001,MATCH('Data đx fcst 21.09.2020 (2)'!$B259,'FCST SDV (2)'!$C$2:$C$2001,0),MATCH('Data đx fcst 21.09.2020 (2)'!M$1,'FCST SDV (2)'!$D$1:$P$1,0))/'Data đx fcst 21.09.2020 (2)'!$C259,0)</f>
        <v>0</v>
      </c>
      <c r="N259" s="345">
        <f t="array" ref="N259">+IFERROR(INDEX('FCST SDV (2)'!$D$2:$P$2001,MATCH('Data đx fcst 21.09.2020 (2)'!$B259,'FCST SDV (2)'!$C$2:$C$2001,0),MATCH('Data đx fcst 21.09.2020 (2)'!N$1,'FCST SDV (2)'!$D$1:$P$1,0))/'Data đx fcst 21.09.2020 (2)'!$C259,0)</f>
        <v>0</v>
      </c>
      <c r="O259" s="345">
        <f t="array" ref="O259">+IFERROR(INDEX('FCST SDV (2)'!$D$2:$P$2001,MATCH('Data đx fcst 21.09.2020 (2)'!$B259,'FCST SDV (2)'!$C$2:$C$2001,0),MATCH('Data đx fcst 21.09.2020 (2)'!O$1,'FCST SDV (2)'!$D$1:$P$1,0))/'Data đx fcst 21.09.2020 (2)'!$C259,0)</f>
        <v>0</v>
      </c>
      <c r="P259" s="345">
        <f t="array" ref="P259">+IFERROR(INDEX('FCST SDV (2)'!$D$2:$P$2001,MATCH('Data đx fcst 21.09.2020 (2)'!$B259,'FCST SDV (2)'!$C$2:$C$2001,0),MATCH('Data đx fcst 21.09.2020 (2)'!P$1,'FCST SDV (2)'!$D$1:$P$1,0))/'Data đx fcst 21.09.2020 (2)'!$C259,0)</f>
        <v>0</v>
      </c>
      <c r="Q259" s="345">
        <f t="array" ref="Q259">+IFERROR(INDEX('FCST SDV (2)'!$D$2:$P$2001,MATCH('Data đx fcst 21.09.2020 (2)'!$B259,'FCST SDV (2)'!$C$2:$C$2001,0),MATCH('Data đx fcst 21.09.2020 (2)'!Q$1,'FCST SDV (2)'!$D$1:$P$1,0))/'Data đx fcst 21.09.2020 (2)'!$C259,0)</f>
        <v>0</v>
      </c>
      <c r="R259" s="345">
        <f t="array" ref="R259">+IFERROR(INDEX('FCST SDV (2)'!$D$2:$P$2001,MATCH('Data đx fcst 21.09.2020 (2)'!$B259,'FCST SDV (2)'!$C$2:$C$2001,0),MATCH('Data đx fcst 21.09.2020 (2)'!R$1,'FCST SDV (2)'!$D$1:$P$1,0))/'Data đx fcst 21.09.2020 (2)'!$C259,0)</f>
        <v>0</v>
      </c>
      <c r="S259" s="345"/>
      <c r="T259" s="335">
        <f t="shared" si="15"/>
        <v>0</v>
      </c>
    </row>
    <row r="260" spans="1:20" s="356" customFormat="1" ht="29.25" customHeight="1">
      <c r="A260" s="444"/>
      <c r="B260" s="208" t="s">
        <v>93</v>
      </c>
      <c r="C260" s="207">
        <v>3000</v>
      </c>
      <c r="D260" s="444"/>
      <c r="E260" s="439"/>
      <c r="F260" s="439"/>
      <c r="G260" s="340">
        <f>+IFERROR(VLOOKUP(B260,'FCST SDV (2)'!$C$2:$S$2000,17,0),0)</f>
        <v>0</v>
      </c>
      <c r="H260" s="341">
        <f t="shared" si="19"/>
        <v>0</v>
      </c>
      <c r="I260" s="345">
        <f t="array" ref="I260">+IFERROR(INDEX('FCST SDV (2)'!$D$2:$P$2001,MATCH('Data đx fcst 21.09.2020 (2)'!$B260,'FCST SDV (2)'!$C$2:$C$2001,0),MATCH('Data đx fcst 21.09.2020 (2)'!I$1,'FCST SDV (2)'!$D$1:$P$1,0))/'Data đx fcst 21.09.2020 (2)'!$C260,0)</f>
        <v>0</v>
      </c>
      <c r="J260" s="345">
        <f t="array" ref="J260">+IFERROR(INDEX('FCST SDV (2)'!$D$2:$P$2001,MATCH('Data đx fcst 21.09.2020 (2)'!$B260,'FCST SDV (2)'!$C$2:$C$2001,0),MATCH('Data đx fcst 21.09.2020 (2)'!J$1,'FCST SDV (2)'!$D$1:$P$1,0))/'Data đx fcst 21.09.2020 (2)'!$C260,0)</f>
        <v>0</v>
      </c>
      <c r="K260" s="345">
        <f t="array" ref="K260">+IFERROR(INDEX('FCST SDV (2)'!$D$2:$P$2001,MATCH('Data đx fcst 21.09.2020 (2)'!$B260,'FCST SDV (2)'!$C$2:$C$2001,0),MATCH('Data đx fcst 21.09.2020 (2)'!K$1,'FCST SDV (2)'!$D$1:$P$1,0))/'Data đx fcst 21.09.2020 (2)'!$C260,0)</f>
        <v>0</v>
      </c>
      <c r="L260" s="345">
        <f t="array" ref="L260">+IFERROR(INDEX('FCST SDV (2)'!$D$2:$P$2001,MATCH('Data đx fcst 21.09.2020 (2)'!$B260,'FCST SDV (2)'!$C$2:$C$2001,0),MATCH('Data đx fcst 21.09.2020 (2)'!L$1,'FCST SDV (2)'!$D$1:$P$1,0))/'Data đx fcst 21.09.2020 (2)'!$C260,0)</f>
        <v>0</v>
      </c>
      <c r="M260" s="345">
        <f t="array" ref="M260">+IFERROR(INDEX('FCST SDV (2)'!$D$2:$P$2001,MATCH('Data đx fcst 21.09.2020 (2)'!$B260,'FCST SDV (2)'!$C$2:$C$2001,0),MATCH('Data đx fcst 21.09.2020 (2)'!M$1,'FCST SDV (2)'!$D$1:$P$1,0))/'Data đx fcst 21.09.2020 (2)'!$C260,0)</f>
        <v>0</v>
      </c>
      <c r="N260" s="345">
        <f t="array" ref="N260">+IFERROR(INDEX('FCST SDV (2)'!$D$2:$P$2001,MATCH('Data đx fcst 21.09.2020 (2)'!$B260,'FCST SDV (2)'!$C$2:$C$2001,0),MATCH('Data đx fcst 21.09.2020 (2)'!N$1,'FCST SDV (2)'!$D$1:$P$1,0))/'Data đx fcst 21.09.2020 (2)'!$C260,0)</f>
        <v>0</v>
      </c>
      <c r="O260" s="345">
        <f t="array" ref="O260">+IFERROR(INDEX('FCST SDV (2)'!$D$2:$P$2001,MATCH('Data đx fcst 21.09.2020 (2)'!$B260,'FCST SDV (2)'!$C$2:$C$2001,0),MATCH('Data đx fcst 21.09.2020 (2)'!O$1,'FCST SDV (2)'!$D$1:$P$1,0))/'Data đx fcst 21.09.2020 (2)'!$C260,0)</f>
        <v>0</v>
      </c>
      <c r="P260" s="345">
        <f t="array" ref="P260">+IFERROR(INDEX('FCST SDV (2)'!$D$2:$P$2001,MATCH('Data đx fcst 21.09.2020 (2)'!$B260,'FCST SDV (2)'!$C$2:$C$2001,0),MATCH('Data đx fcst 21.09.2020 (2)'!P$1,'FCST SDV (2)'!$D$1:$P$1,0))/'Data đx fcst 21.09.2020 (2)'!$C260,0)</f>
        <v>0</v>
      </c>
      <c r="Q260" s="345">
        <f t="array" ref="Q260">+IFERROR(INDEX('FCST SDV (2)'!$D$2:$P$2001,MATCH('Data đx fcst 21.09.2020 (2)'!$B260,'FCST SDV (2)'!$C$2:$C$2001,0),MATCH('Data đx fcst 21.09.2020 (2)'!Q$1,'FCST SDV (2)'!$D$1:$P$1,0))/'Data đx fcst 21.09.2020 (2)'!$C260,0)</f>
        <v>0</v>
      </c>
      <c r="R260" s="345">
        <f t="array" ref="R260">+IFERROR(INDEX('FCST SDV (2)'!$D$2:$P$2001,MATCH('Data đx fcst 21.09.2020 (2)'!$B260,'FCST SDV (2)'!$C$2:$C$2001,0),MATCH('Data đx fcst 21.09.2020 (2)'!R$1,'FCST SDV (2)'!$D$1:$P$1,0))/'Data đx fcst 21.09.2020 (2)'!$C260,0)</f>
        <v>0</v>
      </c>
      <c r="S260" s="345"/>
      <c r="T260" s="335">
        <f t="shared" si="15"/>
        <v>0</v>
      </c>
    </row>
    <row r="261" spans="1:20" s="356" customFormat="1" ht="29.25" customHeight="1" thickBot="1">
      <c r="A261" s="447"/>
      <c r="B261" s="208" t="s">
        <v>62</v>
      </c>
      <c r="C261" s="207">
        <v>1000</v>
      </c>
      <c r="D261" s="444"/>
      <c r="E261" s="439"/>
      <c r="F261" s="439"/>
      <c r="G261" s="340">
        <f>+IFERROR(VLOOKUP(B261,'FCST SDV (2)'!$C$2:$S$2000,17,0),0)</f>
        <v>2340000</v>
      </c>
      <c r="H261" s="384">
        <f t="shared" si="19"/>
        <v>2340</v>
      </c>
      <c r="I261" s="345">
        <f t="array" ref="I261">+IFERROR(INDEX('FCST SDV (2)'!$D$2:$P$2001,MATCH('Data đx fcst 21.09.2020 (2)'!$B261,'FCST SDV (2)'!$C$2:$C$2001,0),MATCH('Data đx fcst 21.09.2020 (2)'!I$1,'FCST SDV (2)'!$D$1:$P$1,0))/'Data đx fcst 21.09.2020 (2)'!$C261,0)</f>
        <v>60</v>
      </c>
      <c r="J261" s="345">
        <f t="array" ref="J261">+IFERROR(INDEX('FCST SDV (2)'!$D$2:$P$2001,MATCH('Data đx fcst 21.09.2020 (2)'!$B261,'FCST SDV (2)'!$C$2:$C$2001,0),MATCH('Data đx fcst 21.09.2020 (2)'!J$1,'FCST SDV (2)'!$D$1:$P$1,0))/'Data đx fcst 21.09.2020 (2)'!$C261,0)</f>
        <v>60</v>
      </c>
      <c r="K261" s="345">
        <f t="array" ref="K261">+IFERROR(INDEX('FCST SDV (2)'!$D$2:$P$2001,MATCH('Data đx fcst 21.09.2020 (2)'!$B261,'FCST SDV (2)'!$C$2:$C$2001,0),MATCH('Data đx fcst 21.09.2020 (2)'!K$1,'FCST SDV (2)'!$D$1:$P$1,0))/'Data đx fcst 21.09.2020 (2)'!$C261,0)</f>
        <v>70</v>
      </c>
      <c r="L261" s="345">
        <f t="array" ref="L261">+IFERROR(INDEX('FCST SDV (2)'!$D$2:$P$2001,MATCH('Data đx fcst 21.09.2020 (2)'!$B261,'FCST SDV (2)'!$C$2:$C$2001,0),MATCH('Data đx fcst 21.09.2020 (2)'!L$1,'FCST SDV (2)'!$D$1:$P$1,0))/'Data đx fcst 21.09.2020 (2)'!$C261,0)</f>
        <v>70</v>
      </c>
      <c r="M261" s="345">
        <f t="array" ref="M261">+IFERROR(INDEX('FCST SDV (2)'!$D$2:$P$2001,MATCH('Data đx fcst 21.09.2020 (2)'!$B261,'FCST SDV (2)'!$C$2:$C$2001,0),MATCH('Data đx fcst 21.09.2020 (2)'!M$1,'FCST SDV (2)'!$D$1:$P$1,0))/'Data đx fcst 21.09.2020 (2)'!$C261,0)</f>
        <v>70</v>
      </c>
      <c r="N261" s="345">
        <f t="array" ref="N261">+IFERROR(INDEX('FCST SDV (2)'!$D$2:$P$2001,MATCH('Data đx fcst 21.09.2020 (2)'!$B261,'FCST SDV (2)'!$C$2:$C$2001,0),MATCH('Data đx fcst 21.09.2020 (2)'!N$1,'FCST SDV (2)'!$D$1:$P$1,0))/'Data đx fcst 21.09.2020 (2)'!$C261,0)</f>
        <v>80</v>
      </c>
      <c r="O261" s="345">
        <f t="array" ref="O261">+IFERROR(INDEX('FCST SDV (2)'!$D$2:$P$2001,MATCH('Data đx fcst 21.09.2020 (2)'!$B261,'FCST SDV (2)'!$C$2:$C$2001,0),MATCH('Data đx fcst 21.09.2020 (2)'!O$1,'FCST SDV (2)'!$D$1:$P$1,0))/'Data đx fcst 21.09.2020 (2)'!$C261,0)</f>
        <v>70</v>
      </c>
      <c r="P261" s="345">
        <f t="array" ref="P261">+IFERROR(INDEX('FCST SDV (2)'!$D$2:$P$2001,MATCH('Data đx fcst 21.09.2020 (2)'!$B261,'FCST SDV (2)'!$C$2:$C$2001,0),MATCH('Data đx fcst 21.09.2020 (2)'!P$1,'FCST SDV (2)'!$D$1:$P$1,0))/'Data đx fcst 21.09.2020 (2)'!$C261,0)</f>
        <v>480</v>
      </c>
      <c r="Q261" s="345">
        <f t="array" ref="Q261">+IFERROR(INDEX('FCST SDV (2)'!$D$2:$P$2001,MATCH('Data đx fcst 21.09.2020 (2)'!$B261,'FCST SDV (2)'!$C$2:$C$2001,0),MATCH('Data đx fcst 21.09.2020 (2)'!Q$1,'FCST SDV (2)'!$D$1:$P$1,0))/'Data đx fcst 21.09.2020 (2)'!$C261,0)</f>
        <v>460</v>
      </c>
      <c r="R261" s="345">
        <f t="array" ref="R261">+IFERROR(INDEX('FCST SDV (2)'!$D$2:$P$2001,MATCH('Data đx fcst 21.09.2020 (2)'!$B261,'FCST SDV (2)'!$C$2:$C$2001,0),MATCH('Data đx fcst 21.09.2020 (2)'!R$1,'FCST SDV (2)'!$D$1:$P$1,0))/'Data đx fcst 21.09.2020 (2)'!$C261,0)</f>
        <v>460</v>
      </c>
      <c r="S261" s="345">
        <f t="array" ref="S261">+IFERROR(INDEX('FCST SDV (2)'!$D$2:$P$2001,MATCH('Data đx fcst 21.09.2020 (2)'!$B261,'FCST SDV (2)'!$C$2:$C$2001,0),MATCH('Data đx fcst 21.09.2020 (2)'!S$1,'FCST SDV (2)'!$D$1:$P$1,0))/'Data đx fcst 21.09.2020 (2)'!$C261,0)</f>
        <v>460</v>
      </c>
      <c r="T261" s="335">
        <f t="shared" si="15"/>
        <v>2340</v>
      </c>
    </row>
    <row r="262" spans="1:20" s="356" customFormat="1" ht="29.25" customHeight="1">
      <c r="A262" s="444"/>
      <c r="B262" s="208" t="s">
        <v>30</v>
      </c>
      <c r="C262" s="207">
        <v>1500</v>
      </c>
      <c r="D262" s="444"/>
      <c r="E262" s="439"/>
      <c r="F262" s="439"/>
      <c r="G262" s="340">
        <f>+IFERROR(VLOOKUP(B262,'FCST SDV (2)'!$C$2:$S$2000,17,0),0)</f>
        <v>2265000</v>
      </c>
      <c r="H262" s="384">
        <f t="shared" si="19"/>
        <v>1510</v>
      </c>
      <c r="I262" s="345">
        <f t="array" ref="I262">+IFERROR(INDEX('FCST SDV (2)'!$D$2:$P$2001,MATCH('Data đx fcst 21.09.2020 (2)'!$B262,'FCST SDV (2)'!$C$2:$C$2001,0),MATCH('Data đx fcst 21.09.2020 (2)'!I$1,'FCST SDV (2)'!$D$1:$P$1,0))/'Data đx fcst 21.09.2020 (2)'!$C262,0)</f>
        <v>50</v>
      </c>
      <c r="J262" s="345">
        <f t="array" ref="J262">+IFERROR(INDEX('FCST SDV (2)'!$D$2:$P$2001,MATCH('Data đx fcst 21.09.2020 (2)'!$B262,'FCST SDV (2)'!$C$2:$C$2001,0),MATCH('Data đx fcst 21.09.2020 (2)'!J$1,'FCST SDV (2)'!$D$1:$P$1,0))/'Data đx fcst 21.09.2020 (2)'!$C262,0)</f>
        <v>40</v>
      </c>
      <c r="K262" s="345">
        <f t="array" ref="K262">+IFERROR(INDEX('FCST SDV (2)'!$D$2:$P$2001,MATCH('Data đx fcst 21.09.2020 (2)'!$B262,'FCST SDV (2)'!$C$2:$C$2001,0),MATCH('Data đx fcst 21.09.2020 (2)'!K$1,'FCST SDV (2)'!$D$1:$P$1,0))/'Data đx fcst 21.09.2020 (2)'!$C262,0)</f>
        <v>50</v>
      </c>
      <c r="L262" s="345">
        <f t="array" ref="L262">+IFERROR(INDEX('FCST SDV (2)'!$D$2:$P$2001,MATCH('Data đx fcst 21.09.2020 (2)'!$B262,'FCST SDV (2)'!$C$2:$C$2001,0),MATCH('Data đx fcst 21.09.2020 (2)'!L$1,'FCST SDV (2)'!$D$1:$P$1,0))/'Data đx fcst 21.09.2020 (2)'!$C262,0)</f>
        <v>50</v>
      </c>
      <c r="M262" s="345">
        <f t="array" ref="M262">+IFERROR(INDEX('FCST SDV (2)'!$D$2:$P$2001,MATCH('Data đx fcst 21.09.2020 (2)'!$B262,'FCST SDV (2)'!$C$2:$C$2001,0),MATCH('Data đx fcst 21.09.2020 (2)'!M$1,'FCST SDV (2)'!$D$1:$P$1,0))/'Data đx fcst 21.09.2020 (2)'!$C262,0)</f>
        <v>40</v>
      </c>
      <c r="N262" s="345">
        <f t="array" ref="N262">+IFERROR(INDEX('FCST SDV (2)'!$D$2:$P$2001,MATCH('Data đx fcst 21.09.2020 (2)'!$B262,'FCST SDV (2)'!$C$2:$C$2001,0),MATCH('Data đx fcst 21.09.2020 (2)'!N$1,'FCST SDV (2)'!$D$1:$P$1,0))/'Data đx fcst 21.09.2020 (2)'!$C262,0)</f>
        <v>40</v>
      </c>
      <c r="O262" s="345">
        <f t="array" ref="O262">+IFERROR(INDEX('FCST SDV (2)'!$D$2:$P$2001,MATCH('Data đx fcst 21.09.2020 (2)'!$B262,'FCST SDV (2)'!$C$2:$C$2001,0),MATCH('Data đx fcst 21.09.2020 (2)'!O$1,'FCST SDV (2)'!$D$1:$P$1,0))/'Data đx fcst 21.09.2020 (2)'!$C262,0)</f>
        <v>40</v>
      </c>
      <c r="P262" s="345">
        <f t="array" ref="P262">+IFERROR(INDEX('FCST SDV (2)'!$D$2:$P$2001,MATCH('Data đx fcst 21.09.2020 (2)'!$B262,'FCST SDV (2)'!$C$2:$C$2001,0),MATCH('Data đx fcst 21.09.2020 (2)'!P$1,'FCST SDV (2)'!$D$1:$P$1,0))/'Data đx fcst 21.09.2020 (2)'!$C262,0)</f>
        <v>300</v>
      </c>
      <c r="Q262" s="345">
        <f t="array" ref="Q262">+IFERROR(INDEX('FCST SDV (2)'!$D$2:$P$2001,MATCH('Data đx fcst 21.09.2020 (2)'!$B262,'FCST SDV (2)'!$C$2:$C$2001,0),MATCH('Data đx fcst 21.09.2020 (2)'!Q$1,'FCST SDV (2)'!$D$1:$P$1,0))/'Data đx fcst 21.09.2020 (2)'!$C262,0)</f>
        <v>300</v>
      </c>
      <c r="R262" s="345">
        <f t="array" ref="R262">+IFERROR(INDEX('FCST SDV (2)'!$D$2:$P$2001,MATCH('Data đx fcst 21.09.2020 (2)'!$B262,'FCST SDV (2)'!$C$2:$C$2001,0),MATCH('Data đx fcst 21.09.2020 (2)'!R$1,'FCST SDV (2)'!$D$1:$P$1,0))/'Data đx fcst 21.09.2020 (2)'!$C262,0)</f>
        <v>300</v>
      </c>
      <c r="S262" s="345">
        <f t="array" ref="S262">+IFERROR(INDEX('FCST SDV (2)'!$D$2:$P$2001,MATCH('Data đx fcst 21.09.2020 (2)'!$B262,'FCST SDV (2)'!$C$2:$C$2001,0),MATCH('Data đx fcst 21.09.2020 (2)'!S$1,'FCST SDV (2)'!$D$1:$P$1,0))/'Data đx fcst 21.09.2020 (2)'!$C262,0)</f>
        <v>300</v>
      </c>
      <c r="T262" s="335">
        <f t="shared" si="15"/>
        <v>1510</v>
      </c>
    </row>
    <row r="263" spans="1:20" s="356" customFormat="1" ht="29.25" customHeight="1">
      <c r="A263" s="444"/>
      <c r="B263" s="208" t="s">
        <v>94</v>
      </c>
      <c r="C263" s="207">
        <v>3000</v>
      </c>
      <c r="D263" s="444"/>
      <c r="E263" s="439"/>
      <c r="F263" s="439"/>
      <c r="G263" s="340">
        <f>+IFERROR(VLOOKUP(B263,'FCST SDV (2)'!$C$2:$S$2000,17,0),0)</f>
        <v>0</v>
      </c>
      <c r="H263" s="341">
        <f t="shared" si="19"/>
        <v>0</v>
      </c>
      <c r="I263" s="345">
        <f t="array" ref="I263">+IFERROR(INDEX('FCST SDV (2)'!$D$2:$P$2001,MATCH('Data đx fcst 21.09.2020 (2)'!$B263,'FCST SDV (2)'!$C$2:$C$2001,0),MATCH('Data đx fcst 21.09.2020 (2)'!I$1,'FCST SDV (2)'!$D$1:$P$1,0))/'Data đx fcst 21.09.2020 (2)'!$C263,0)</f>
        <v>0</v>
      </c>
      <c r="J263" s="345">
        <f t="array" ref="J263">+IFERROR(INDEX('FCST SDV (2)'!$D$2:$P$2001,MATCH('Data đx fcst 21.09.2020 (2)'!$B263,'FCST SDV (2)'!$C$2:$C$2001,0),MATCH('Data đx fcst 21.09.2020 (2)'!J$1,'FCST SDV (2)'!$D$1:$P$1,0))/'Data đx fcst 21.09.2020 (2)'!$C263,0)</f>
        <v>0</v>
      </c>
      <c r="K263" s="345">
        <f t="array" ref="K263">+IFERROR(INDEX('FCST SDV (2)'!$D$2:$P$2001,MATCH('Data đx fcst 21.09.2020 (2)'!$B263,'FCST SDV (2)'!$C$2:$C$2001,0),MATCH('Data đx fcst 21.09.2020 (2)'!K$1,'FCST SDV (2)'!$D$1:$P$1,0))/'Data đx fcst 21.09.2020 (2)'!$C263,0)</f>
        <v>0</v>
      </c>
      <c r="L263" s="345">
        <f t="array" ref="L263">+IFERROR(INDEX('FCST SDV (2)'!$D$2:$P$2001,MATCH('Data đx fcst 21.09.2020 (2)'!$B263,'FCST SDV (2)'!$C$2:$C$2001,0),MATCH('Data đx fcst 21.09.2020 (2)'!L$1,'FCST SDV (2)'!$D$1:$P$1,0))/'Data đx fcst 21.09.2020 (2)'!$C263,0)</f>
        <v>0</v>
      </c>
      <c r="M263" s="345">
        <f t="array" ref="M263">+IFERROR(INDEX('FCST SDV (2)'!$D$2:$P$2001,MATCH('Data đx fcst 21.09.2020 (2)'!$B263,'FCST SDV (2)'!$C$2:$C$2001,0),MATCH('Data đx fcst 21.09.2020 (2)'!M$1,'FCST SDV (2)'!$D$1:$P$1,0))/'Data đx fcst 21.09.2020 (2)'!$C263,0)</f>
        <v>0</v>
      </c>
      <c r="N263" s="345">
        <f t="array" ref="N263">+IFERROR(INDEX('FCST SDV (2)'!$D$2:$P$2001,MATCH('Data đx fcst 21.09.2020 (2)'!$B263,'FCST SDV (2)'!$C$2:$C$2001,0),MATCH('Data đx fcst 21.09.2020 (2)'!N$1,'FCST SDV (2)'!$D$1:$P$1,0))/'Data đx fcst 21.09.2020 (2)'!$C263,0)</f>
        <v>0</v>
      </c>
      <c r="O263" s="345">
        <f t="array" ref="O263">+IFERROR(INDEX('FCST SDV (2)'!$D$2:$P$2001,MATCH('Data đx fcst 21.09.2020 (2)'!$B263,'FCST SDV (2)'!$C$2:$C$2001,0),MATCH('Data đx fcst 21.09.2020 (2)'!O$1,'FCST SDV (2)'!$D$1:$P$1,0))/'Data đx fcst 21.09.2020 (2)'!$C263,0)</f>
        <v>0</v>
      </c>
      <c r="P263" s="345">
        <f t="array" ref="P263">+IFERROR(INDEX('FCST SDV (2)'!$D$2:$P$2001,MATCH('Data đx fcst 21.09.2020 (2)'!$B263,'FCST SDV (2)'!$C$2:$C$2001,0),MATCH('Data đx fcst 21.09.2020 (2)'!P$1,'FCST SDV (2)'!$D$1:$P$1,0))/'Data đx fcst 21.09.2020 (2)'!$C263,0)</f>
        <v>0</v>
      </c>
      <c r="Q263" s="345">
        <f t="array" ref="Q263">+IFERROR(INDEX('FCST SDV (2)'!$D$2:$P$2001,MATCH('Data đx fcst 21.09.2020 (2)'!$B263,'FCST SDV (2)'!$C$2:$C$2001,0),MATCH('Data đx fcst 21.09.2020 (2)'!Q$1,'FCST SDV (2)'!$D$1:$P$1,0))/'Data đx fcst 21.09.2020 (2)'!$C263,0)</f>
        <v>0</v>
      </c>
      <c r="R263" s="345">
        <f t="array" ref="R263">+IFERROR(INDEX('FCST SDV (2)'!$D$2:$P$2001,MATCH('Data đx fcst 21.09.2020 (2)'!$B263,'FCST SDV (2)'!$C$2:$C$2001,0),MATCH('Data đx fcst 21.09.2020 (2)'!R$1,'FCST SDV (2)'!$D$1:$P$1,0))/'Data đx fcst 21.09.2020 (2)'!$C263,0)</f>
        <v>0</v>
      </c>
      <c r="S263" s="345">
        <f t="array" ref="S263">+IFERROR(INDEX('FCST SDV (2)'!$D$2:$P$2001,MATCH('Data đx fcst 21.09.2020 (2)'!$B263,'FCST SDV (2)'!$C$2:$C$2001,0),MATCH('Data đx fcst 21.09.2020 (2)'!S$1,'FCST SDV (2)'!$D$1:$P$1,0))/'Data đx fcst 21.09.2020 (2)'!$C263,0)</f>
        <v>0</v>
      </c>
      <c r="T263" s="335">
        <f t="shared" si="15"/>
        <v>0</v>
      </c>
    </row>
    <row r="264" spans="1:20" s="356" customFormat="1" ht="29.25" customHeight="1">
      <c r="A264" s="444"/>
      <c r="B264" s="208" t="s">
        <v>95</v>
      </c>
      <c r="C264" s="207">
        <v>300</v>
      </c>
      <c r="D264" s="444"/>
      <c r="E264" s="439"/>
      <c r="F264" s="439"/>
      <c r="G264" s="340">
        <f>+IFERROR(VLOOKUP(B264,'FCST SDV (2)'!$C$2:$S$2000,17,0),0)</f>
        <v>384000</v>
      </c>
      <c r="H264" s="384">
        <f t="shared" si="19"/>
        <v>1280</v>
      </c>
      <c r="I264" s="345">
        <f t="array" ref="I264">+IFERROR(INDEX('FCST SDV (2)'!$D$2:$P$2001,MATCH('Data đx fcst 21.09.2020 (2)'!$B264,'FCST SDV (2)'!$C$2:$C$2001,0),MATCH('Data đx fcst 21.09.2020 (2)'!I$1,'FCST SDV (2)'!$D$1:$P$1,0))/'Data đx fcst 21.09.2020 (2)'!$C264,0)</f>
        <v>40</v>
      </c>
      <c r="J264" s="345">
        <f t="array" ref="J264">+IFERROR(INDEX('FCST SDV (2)'!$D$2:$P$2001,MATCH('Data đx fcst 21.09.2020 (2)'!$B264,'FCST SDV (2)'!$C$2:$C$2001,0),MATCH('Data đx fcst 21.09.2020 (2)'!J$1,'FCST SDV (2)'!$D$1:$P$1,0))/'Data đx fcst 21.09.2020 (2)'!$C264,0)</f>
        <v>40</v>
      </c>
      <c r="K264" s="345">
        <f t="array" ref="K264">+IFERROR(INDEX('FCST SDV (2)'!$D$2:$P$2001,MATCH('Data đx fcst 21.09.2020 (2)'!$B264,'FCST SDV (2)'!$C$2:$C$2001,0),MATCH('Data đx fcst 21.09.2020 (2)'!K$1,'FCST SDV (2)'!$D$1:$P$1,0))/'Data đx fcst 21.09.2020 (2)'!$C264,0)</f>
        <v>0</v>
      </c>
      <c r="L264" s="345">
        <f t="array" ref="L264">+IFERROR(INDEX('FCST SDV (2)'!$D$2:$P$2001,MATCH('Data đx fcst 21.09.2020 (2)'!$B264,'FCST SDV (2)'!$C$2:$C$2001,0),MATCH('Data đx fcst 21.09.2020 (2)'!L$1,'FCST SDV (2)'!$D$1:$P$1,0))/'Data đx fcst 21.09.2020 (2)'!$C264,0)</f>
        <v>0</v>
      </c>
      <c r="M264" s="345">
        <f t="array" ref="M264">+IFERROR(INDEX('FCST SDV (2)'!$D$2:$P$2001,MATCH('Data đx fcst 21.09.2020 (2)'!$B264,'FCST SDV (2)'!$C$2:$C$2001,0),MATCH('Data đx fcst 21.09.2020 (2)'!M$1,'FCST SDV (2)'!$D$1:$P$1,0))/'Data đx fcst 21.09.2020 (2)'!$C264,0)</f>
        <v>0</v>
      </c>
      <c r="N264" s="345">
        <f t="array" ref="N264">+IFERROR(INDEX('FCST SDV (2)'!$D$2:$P$2001,MATCH('Data đx fcst 21.09.2020 (2)'!$B264,'FCST SDV (2)'!$C$2:$C$2001,0),MATCH('Data đx fcst 21.09.2020 (2)'!N$1,'FCST SDV (2)'!$D$1:$P$1,0))/'Data đx fcst 21.09.2020 (2)'!$C264,0)</f>
        <v>0</v>
      </c>
      <c r="O264" s="345">
        <f t="array" ref="O264">+IFERROR(INDEX('FCST SDV (2)'!$D$2:$P$2001,MATCH('Data đx fcst 21.09.2020 (2)'!$B264,'FCST SDV (2)'!$C$2:$C$2001,0),MATCH('Data đx fcst 21.09.2020 (2)'!O$1,'FCST SDV (2)'!$D$1:$P$1,0))/'Data đx fcst 21.09.2020 (2)'!$C264,0)</f>
        <v>0</v>
      </c>
      <c r="P264" s="345">
        <f t="array" ref="P264">+IFERROR(INDEX('FCST SDV (2)'!$D$2:$P$2001,MATCH('Data đx fcst 21.09.2020 (2)'!$B264,'FCST SDV (2)'!$C$2:$C$2001,0),MATCH('Data đx fcst 21.09.2020 (2)'!P$1,'FCST SDV (2)'!$D$1:$P$1,0))/'Data đx fcst 21.09.2020 (2)'!$C264,0)</f>
        <v>80</v>
      </c>
      <c r="Q264" s="345">
        <f t="array" ref="Q264">+IFERROR(INDEX('FCST SDV (2)'!$D$2:$P$2001,MATCH('Data đx fcst 21.09.2020 (2)'!$B264,'FCST SDV (2)'!$C$2:$C$2001,0),MATCH('Data đx fcst 21.09.2020 (2)'!Q$1,'FCST SDV (2)'!$D$1:$P$1,0))/'Data đx fcst 21.09.2020 (2)'!$C264,0)</f>
        <v>0</v>
      </c>
      <c r="R264" s="345">
        <f t="array" ref="R264">+IFERROR(INDEX('FCST SDV (2)'!$D$2:$P$2001,MATCH('Data đx fcst 21.09.2020 (2)'!$B264,'FCST SDV (2)'!$C$2:$C$2001,0),MATCH('Data đx fcst 21.09.2020 (2)'!R$1,'FCST SDV (2)'!$D$1:$P$1,0))/'Data đx fcst 21.09.2020 (2)'!$C264,0)</f>
        <v>240</v>
      </c>
      <c r="S264" s="345">
        <f t="array" ref="S264">+IFERROR(INDEX('FCST SDV (2)'!$D$2:$P$2001,MATCH('Data đx fcst 21.09.2020 (2)'!$B264,'FCST SDV (2)'!$C$2:$C$2001,0),MATCH('Data đx fcst 21.09.2020 (2)'!S$1,'FCST SDV (2)'!$D$1:$P$1,0))/'Data đx fcst 21.09.2020 (2)'!$C264,0)</f>
        <v>240</v>
      </c>
      <c r="T264" s="335">
        <f t="shared" si="15"/>
        <v>640</v>
      </c>
    </row>
    <row r="265" spans="1:20" s="356" customFormat="1" ht="29.25" customHeight="1" thickBot="1">
      <c r="A265" s="447"/>
      <c r="B265" s="208" t="s">
        <v>96</v>
      </c>
      <c r="C265" s="207">
        <v>300</v>
      </c>
      <c r="D265" s="444"/>
      <c r="E265" s="439"/>
      <c r="F265" s="439"/>
      <c r="G265" s="340">
        <f>+IFERROR(VLOOKUP(B265,'FCST SDV (2)'!$C$2:$S$2000,17,0),0)</f>
        <v>588000</v>
      </c>
      <c r="H265" s="384">
        <f t="shared" si="19"/>
        <v>1960</v>
      </c>
      <c r="I265" s="345">
        <f t="array" ref="I265">+IFERROR(INDEX('FCST SDV (2)'!$D$2:$P$2001,MATCH('Data đx fcst 21.09.2020 (2)'!$B265,'FCST SDV (2)'!$C$2:$C$2001,0),MATCH('Data đx fcst 21.09.2020 (2)'!I$1,'FCST SDV (2)'!$D$1:$P$1,0))/'Data đx fcst 21.09.2020 (2)'!$C265,0)</f>
        <v>70</v>
      </c>
      <c r="J265" s="345">
        <f t="array" ref="J265">+IFERROR(INDEX('FCST SDV (2)'!$D$2:$P$2001,MATCH('Data đx fcst 21.09.2020 (2)'!$B265,'FCST SDV (2)'!$C$2:$C$2001,0),MATCH('Data đx fcst 21.09.2020 (2)'!J$1,'FCST SDV (2)'!$D$1:$P$1,0))/'Data đx fcst 21.09.2020 (2)'!$C265,0)</f>
        <v>70</v>
      </c>
      <c r="K265" s="345">
        <f t="array" ref="K265">+IFERROR(INDEX('FCST SDV (2)'!$D$2:$P$2001,MATCH('Data đx fcst 21.09.2020 (2)'!$B265,'FCST SDV (2)'!$C$2:$C$2001,0),MATCH('Data đx fcst 21.09.2020 (2)'!K$1,'FCST SDV (2)'!$D$1:$P$1,0))/'Data đx fcst 21.09.2020 (2)'!$C265,0)</f>
        <v>70</v>
      </c>
      <c r="L265" s="345">
        <f t="array" ref="L265">+IFERROR(INDEX('FCST SDV (2)'!$D$2:$P$2001,MATCH('Data đx fcst 21.09.2020 (2)'!$B265,'FCST SDV (2)'!$C$2:$C$2001,0),MATCH('Data đx fcst 21.09.2020 (2)'!L$1,'FCST SDV (2)'!$D$1:$P$1,0))/'Data đx fcst 21.09.2020 (2)'!$C265,0)</f>
        <v>70</v>
      </c>
      <c r="M265" s="345">
        <f t="array" ref="M265">+IFERROR(INDEX('FCST SDV (2)'!$D$2:$P$2001,MATCH('Data đx fcst 21.09.2020 (2)'!$B265,'FCST SDV (2)'!$C$2:$C$2001,0),MATCH('Data đx fcst 21.09.2020 (2)'!M$1,'FCST SDV (2)'!$D$1:$P$1,0))/'Data đx fcst 21.09.2020 (2)'!$C265,0)</f>
        <v>30</v>
      </c>
      <c r="N265" s="345">
        <f t="array" ref="N265">+IFERROR(INDEX('FCST SDV (2)'!$D$2:$P$2001,MATCH('Data đx fcst 21.09.2020 (2)'!$B265,'FCST SDV (2)'!$C$2:$C$2001,0),MATCH('Data đx fcst 21.09.2020 (2)'!N$1,'FCST SDV (2)'!$D$1:$P$1,0))/'Data đx fcst 21.09.2020 (2)'!$C265,0)</f>
        <v>30</v>
      </c>
      <c r="O265" s="345">
        <f t="array" ref="O265">+IFERROR(INDEX('FCST SDV (2)'!$D$2:$P$2001,MATCH('Data đx fcst 21.09.2020 (2)'!$B265,'FCST SDV (2)'!$C$2:$C$2001,0),MATCH('Data đx fcst 21.09.2020 (2)'!O$1,'FCST SDV (2)'!$D$1:$P$1,0))/'Data đx fcst 21.09.2020 (2)'!$C265,0)</f>
        <v>0</v>
      </c>
      <c r="P265" s="345">
        <f t="array" ref="P265">+IFERROR(INDEX('FCST SDV (2)'!$D$2:$P$2001,MATCH('Data đx fcst 21.09.2020 (2)'!$B265,'FCST SDV (2)'!$C$2:$C$2001,0),MATCH('Data đx fcst 21.09.2020 (2)'!P$1,'FCST SDV (2)'!$D$1:$P$1,0))/'Data đx fcst 21.09.2020 (2)'!$C265,0)</f>
        <v>340</v>
      </c>
      <c r="Q265" s="345">
        <f t="array" ref="Q265">+IFERROR(INDEX('FCST SDV (2)'!$D$2:$P$2001,MATCH('Data đx fcst 21.09.2020 (2)'!$B265,'FCST SDV (2)'!$C$2:$C$2001,0),MATCH('Data đx fcst 21.09.2020 (2)'!Q$1,'FCST SDV (2)'!$D$1:$P$1,0))/'Data đx fcst 21.09.2020 (2)'!$C265,0)</f>
        <v>0</v>
      </c>
      <c r="R265" s="345">
        <f t="array" ref="R265">+IFERROR(INDEX('FCST SDV (2)'!$D$2:$P$2001,MATCH('Data đx fcst 21.09.2020 (2)'!$B265,'FCST SDV (2)'!$C$2:$C$2001,0),MATCH('Data đx fcst 21.09.2020 (2)'!R$1,'FCST SDV (2)'!$D$1:$P$1,0))/'Data đx fcst 21.09.2020 (2)'!$C265,0)</f>
        <v>150</v>
      </c>
      <c r="S265" s="345">
        <f t="array" ref="S265">+IFERROR(INDEX('FCST SDV (2)'!$D$2:$P$2001,MATCH('Data đx fcst 21.09.2020 (2)'!$B265,'FCST SDV (2)'!$C$2:$C$2001,0),MATCH('Data đx fcst 21.09.2020 (2)'!S$1,'FCST SDV (2)'!$D$1:$P$1,0))/'Data đx fcst 21.09.2020 (2)'!$C265,0)</f>
        <v>150</v>
      </c>
      <c r="T265" s="335">
        <f t="shared" ref="T265:T328" si="20">+SUM(I265:S265)</f>
        <v>980</v>
      </c>
    </row>
    <row r="266" spans="1:20" s="356" customFormat="1" ht="29.25" customHeight="1">
      <c r="A266" s="444"/>
      <c r="B266" s="208" t="s">
        <v>34</v>
      </c>
      <c r="C266" s="207">
        <v>1000</v>
      </c>
      <c r="D266" s="444"/>
      <c r="E266" s="439"/>
      <c r="F266" s="439"/>
      <c r="G266" s="340">
        <f>+IFERROR(VLOOKUP(B266,'FCST SDV (2)'!$C$2:$S$2000,17,0),0)</f>
        <v>2470500</v>
      </c>
      <c r="H266" s="384">
        <f t="shared" si="19"/>
        <v>2470.5</v>
      </c>
      <c r="I266" s="345">
        <f t="array" ref="I266">+IFERROR(INDEX('FCST SDV (2)'!$D$2:$P$2001,MATCH('Data đx fcst 21.09.2020 (2)'!$B266,'FCST SDV (2)'!$C$2:$C$2001,0),MATCH('Data đx fcst 21.09.2020 (2)'!I$1,'FCST SDV (2)'!$D$1:$P$1,0))/'Data đx fcst 21.09.2020 (2)'!$C266,0)</f>
        <v>67.5</v>
      </c>
      <c r="J266" s="345">
        <f t="array" ref="J266">+IFERROR(INDEX('FCST SDV (2)'!$D$2:$P$2001,MATCH('Data đx fcst 21.09.2020 (2)'!$B266,'FCST SDV (2)'!$C$2:$C$2001,0),MATCH('Data đx fcst 21.09.2020 (2)'!J$1,'FCST SDV (2)'!$D$1:$P$1,0))/'Data đx fcst 21.09.2020 (2)'!$C266,0)</f>
        <v>67.5</v>
      </c>
      <c r="K266" s="345">
        <f t="array" ref="K266">+IFERROR(INDEX('FCST SDV (2)'!$D$2:$P$2001,MATCH('Data đx fcst 21.09.2020 (2)'!$B266,'FCST SDV (2)'!$C$2:$C$2001,0),MATCH('Data đx fcst 21.09.2020 (2)'!K$1,'FCST SDV (2)'!$D$1:$P$1,0))/'Data đx fcst 21.09.2020 (2)'!$C266,0)</f>
        <v>81</v>
      </c>
      <c r="L266" s="345">
        <f t="array" ref="L266">+IFERROR(INDEX('FCST SDV (2)'!$D$2:$P$2001,MATCH('Data đx fcst 21.09.2020 (2)'!$B266,'FCST SDV (2)'!$C$2:$C$2001,0),MATCH('Data đx fcst 21.09.2020 (2)'!L$1,'FCST SDV (2)'!$D$1:$P$1,0))/'Data đx fcst 21.09.2020 (2)'!$C266,0)</f>
        <v>54</v>
      </c>
      <c r="M266" s="345">
        <f t="array" ref="M266">+IFERROR(INDEX('FCST SDV (2)'!$D$2:$P$2001,MATCH('Data đx fcst 21.09.2020 (2)'!$B266,'FCST SDV (2)'!$C$2:$C$2001,0),MATCH('Data đx fcst 21.09.2020 (2)'!M$1,'FCST SDV (2)'!$D$1:$P$1,0))/'Data đx fcst 21.09.2020 (2)'!$C266,0)</f>
        <v>81</v>
      </c>
      <c r="N266" s="345">
        <f t="array" ref="N266">+IFERROR(INDEX('FCST SDV (2)'!$D$2:$P$2001,MATCH('Data đx fcst 21.09.2020 (2)'!$B266,'FCST SDV (2)'!$C$2:$C$2001,0),MATCH('Data đx fcst 21.09.2020 (2)'!N$1,'FCST SDV (2)'!$D$1:$P$1,0))/'Data đx fcst 21.09.2020 (2)'!$C266,0)</f>
        <v>67.5</v>
      </c>
      <c r="O266" s="345">
        <f t="array" ref="O266">+IFERROR(INDEX('FCST SDV (2)'!$D$2:$P$2001,MATCH('Data đx fcst 21.09.2020 (2)'!$B266,'FCST SDV (2)'!$C$2:$C$2001,0),MATCH('Data đx fcst 21.09.2020 (2)'!O$1,'FCST SDV (2)'!$D$1:$P$1,0))/'Data đx fcst 21.09.2020 (2)'!$C266,0)</f>
        <v>67.5</v>
      </c>
      <c r="P266" s="345">
        <f t="array" ref="P266">+IFERROR(INDEX('FCST SDV (2)'!$D$2:$P$2001,MATCH('Data đx fcst 21.09.2020 (2)'!$B266,'FCST SDV (2)'!$C$2:$C$2001,0),MATCH('Data đx fcst 21.09.2020 (2)'!P$1,'FCST SDV (2)'!$D$1:$P$1,0))/'Data đx fcst 21.09.2020 (2)'!$C266,0)</f>
        <v>486</v>
      </c>
      <c r="Q266" s="345">
        <f t="array" ref="Q266">+IFERROR(INDEX('FCST SDV (2)'!$D$2:$P$2001,MATCH('Data đx fcst 21.09.2020 (2)'!$B266,'FCST SDV (2)'!$C$2:$C$2001,0),MATCH('Data đx fcst 21.09.2020 (2)'!Q$1,'FCST SDV (2)'!$D$1:$P$1,0))/'Data đx fcst 21.09.2020 (2)'!$C266,0)</f>
        <v>499.5</v>
      </c>
      <c r="R266" s="345">
        <f t="array" ref="R266">+IFERROR(INDEX('FCST SDV (2)'!$D$2:$P$2001,MATCH('Data đx fcst 21.09.2020 (2)'!$B266,'FCST SDV (2)'!$C$2:$C$2001,0),MATCH('Data đx fcst 21.09.2020 (2)'!R$1,'FCST SDV (2)'!$D$1:$P$1,0))/'Data đx fcst 21.09.2020 (2)'!$C266,0)</f>
        <v>499.5</v>
      </c>
      <c r="S266" s="345">
        <f t="array" ref="S266">+IFERROR(INDEX('FCST SDV (2)'!$D$2:$P$2001,MATCH('Data đx fcst 21.09.2020 (2)'!$B266,'FCST SDV (2)'!$C$2:$C$2001,0),MATCH('Data đx fcst 21.09.2020 (2)'!S$1,'FCST SDV (2)'!$D$1:$P$1,0))/'Data đx fcst 21.09.2020 (2)'!$C266,0)</f>
        <v>499.5</v>
      </c>
      <c r="T266" s="335">
        <f t="shared" si="20"/>
        <v>2470.5</v>
      </c>
    </row>
    <row r="267" spans="1:20" s="356" customFormat="1" ht="29.25" customHeight="1">
      <c r="A267" s="444"/>
      <c r="B267" s="208" t="s">
        <v>97</v>
      </c>
      <c r="C267" s="207">
        <v>1500</v>
      </c>
      <c r="D267" s="444"/>
      <c r="E267" s="439"/>
      <c r="F267" s="439"/>
      <c r="G267" s="340">
        <f>+IFERROR(VLOOKUP(B267,'FCST SDV (2)'!$C$2:$S$2000,17,0),0)</f>
        <v>594000</v>
      </c>
      <c r="H267" s="384">
        <f t="shared" si="19"/>
        <v>396</v>
      </c>
      <c r="I267" s="345">
        <f t="array" ref="I267">+IFERROR(INDEX('FCST SDV (2)'!$D$2:$P$2001,MATCH('Data đx fcst 21.09.2020 (2)'!$B267,'FCST SDV (2)'!$C$2:$C$2001,0),MATCH('Data đx fcst 21.09.2020 (2)'!I$1,'FCST SDV (2)'!$D$1:$P$1,0))/'Data đx fcst 21.09.2020 (2)'!$C267,0)</f>
        <v>6</v>
      </c>
      <c r="J267" s="345">
        <f t="array" ref="J267">+IFERROR(INDEX('FCST SDV (2)'!$D$2:$P$2001,MATCH('Data đx fcst 21.09.2020 (2)'!$B267,'FCST SDV (2)'!$C$2:$C$2001,0),MATCH('Data đx fcst 21.09.2020 (2)'!J$1,'FCST SDV (2)'!$D$1:$P$1,0))/'Data đx fcst 21.09.2020 (2)'!$C267,0)</f>
        <v>6</v>
      </c>
      <c r="K267" s="345">
        <f t="array" ref="K267">+IFERROR(INDEX('FCST SDV (2)'!$D$2:$P$2001,MATCH('Data đx fcst 21.09.2020 (2)'!$B267,'FCST SDV (2)'!$C$2:$C$2001,0),MATCH('Data đx fcst 21.09.2020 (2)'!K$1,'FCST SDV (2)'!$D$1:$P$1,0))/'Data đx fcst 21.09.2020 (2)'!$C267,0)</f>
        <v>6</v>
      </c>
      <c r="L267" s="345">
        <f t="array" ref="L267">+IFERROR(INDEX('FCST SDV (2)'!$D$2:$P$2001,MATCH('Data đx fcst 21.09.2020 (2)'!$B267,'FCST SDV (2)'!$C$2:$C$2001,0),MATCH('Data đx fcst 21.09.2020 (2)'!L$1,'FCST SDV (2)'!$D$1:$P$1,0))/'Data đx fcst 21.09.2020 (2)'!$C267,0)</f>
        <v>6</v>
      </c>
      <c r="M267" s="345">
        <f t="array" ref="M267">+IFERROR(INDEX('FCST SDV (2)'!$D$2:$P$2001,MATCH('Data đx fcst 21.09.2020 (2)'!$B267,'FCST SDV (2)'!$C$2:$C$2001,0),MATCH('Data đx fcst 21.09.2020 (2)'!M$1,'FCST SDV (2)'!$D$1:$P$1,0))/'Data đx fcst 21.09.2020 (2)'!$C267,0)</f>
        <v>6</v>
      </c>
      <c r="N267" s="345">
        <f t="array" ref="N267">+IFERROR(INDEX('FCST SDV (2)'!$D$2:$P$2001,MATCH('Data đx fcst 21.09.2020 (2)'!$B267,'FCST SDV (2)'!$C$2:$C$2001,0),MATCH('Data đx fcst 21.09.2020 (2)'!N$1,'FCST SDV (2)'!$D$1:$P$1,0))/'Data đx fcst 21.09.2020 (2)'!$C267,0)</f>
        <v>6</v>
      </c>
      <c r="O267" s="345">
        <f t="array" ref="O267">+IFERROR(INDEX('FCST SDV (2)'!$D$2:$P$2001,MATCH('Data đx fcst 21.09.2020 (2)'!$B267,'FCST SDV (2)'!$C$2:$C$2001,0),MATCH('Data đx fcst 21.09.2020 (2)'!O$1,'FCST SDV (2)'!$D$1:$P$1,0))/'Data đx fcst 21.09.2020 (2)'!$C267,0)</f>
        <v>6</v>
      </c>
      <c r="P267" s="345">
        <f t="array" ref="P267">+IFERROR(INDEX('FCST SDV (2)'!$D$2:$P$2001,MATCH('Data đx fcst 21.09.2020 (2)'!$B267,'FCST SDV (2)'!$C$2:$C$2001,0),MATCH('Data đx fcst 21.09.2020 (2)'!P$1,'FCST SDV (2)'!$D$1:$P$1,0))/'Data đx fcst 21.09.2020 (2)'!$C267,0)</f>
        <v>42</v>
      </c>
      <c r="Q267" s="345">
        <f t="array" ref="Q267">+IFERROR(INDEX('FCST SDV (2)'!$D$2:$P$2001,MATCH('Data đx fcst 21.09.2020 (2)'!$B267,'FCST SDV (2)'!$C$2:$C$2001,0),MATCH('Data đx fcst 21.09.2020 (2)'!Q$1,'FCST SDV (2)'!$D$1:$P$1,0))/'Data đx fcst 21.09.2020 (2)'!$C267,0)</f>
        <v>42</v>
      </c>
      <c r="R267" s="345">
        <f t="array" ref="R267">+IFERROR(INDEX('FCST SDV (2)'!$D$2:$P$2001,MATCH('Data đx fcst 21.09.2020 (2)'!$B267,'FCST SDV (2)'!$C$2:$C$2001,0),MATCH('Data đx fcst 21.09.2020 (2)'!R$1,'FCST SDV (2)'!$D$1:$P$1,0))/'Data đx fcst 21.09.2020 (2)'!$C267,0)</f>
        <v>36</v>
      </c>
      <c r="S267" s="345">
        <f t="array" ref="S267">+IFERROR(INDEX('FCST SDV (2)'!$D$2:$P$2001,MATCH('Data đx fcst 21.09.2020 (2)'!$B267,'FCST SDV (2)'!$C$2:$C$2001,0),MATCH('Data đx fcst 21.09.2020 (2)'!S$1,'FCST SDV (2)'!$D$1:$P$1,0))/'Data đx fcst 21.09.2020 (2)'!$C267,0)</f>
        <v>36</v>
      </c>
      <c r="T267" s="335">
        <f t="shared" si="20"/>
        <v>198</v>
      </c>
    </row>
    <row r="268" spans="1:20" s="356" customFormat="1" ht="29.25" customHeight="1">
      <c r="A268" s="445"/>
      <c r="B268" s="208" t="s">
        <v>98</v>
      </c>
      <c r="C268" s="207">
        <v>3000</v>
      </c>
      <c r="D268" s="445"/>
      <c r="E268" s="439"/>
      <c r="F268" s="439"/>
      <c r="G268" s="340">
        <f>+IFERROR(VLOOKUP(B268,'FCST SDV (2)'!$C$2:$S$2000,17,0),0)</f>
        <v>264000</v>
      </c>
      <c r="H268" s="384">
        <f t="shared" si="19"/>
        <v>88</v>
      </c>
      <c r="I268" s="345">
        <f t="array" ref="I268">+IFERROR(INDEX('FCST SDV (2)'!$D$2:$P$2001,MATCH('Data đx fcst 21.09.2020 (2)'!$B268,'FCST SDV (2)'!$C$2:$C$2001,0),MATCH('Data đx fcst 21.09.2020 (2)'!I$1,'FCST SDV (2)'!$D$1:$P$1,0))/'Data đx fcst 21.09.2020 (2)'!$C268,0)</f>
        <v>2</v>
      </c>
      <c r="J268" s="345">
        <f t="array" ref="J268">+IFERROR(INDEX('FCST SDV (2)'!$D$2:$P$2001,MATCH('Data đx fcst 21.09.2020 (2)'!$B268,'FCST SDV (2)'!$C$2:$C$2001,0),MATCH('Data đx fcst 21.09.2020 (2)'!J$1,'FCST SDV (2)'!$D$1:$P$1,0))/'Data đx fcst 21.09.2020 (2)'!$C268,0)</f>
        <v>2</v>
      </c>
      <c r="K268" s="345">
        <f t="array" ref="K268">+IFERROR(INDEX('FCST SDV (2)'!$D$2:$P$2001,MATCH('Data đx fcst 21.09.2020 (2)'!$B268,'FCST SDV (2)'!$C$2:$C$2001,0),MATCH('Data đx fcst 21.09.2020 (2)'!K$1,'FCST SDV (2)'!$D$1:$P$1,0))/'Data đx fcst 21.09.2020 (2)'!$C268,0)</f>
        <v>2</v>
      </c>
      <c r="L268" s="345">
        <f t="array" ref="L268">+IFERROR(INDEX('FCST SDV (2)'!$D$2:$P$2001,MATCH('Data đx fcst 21.09.2020 (2)'!$B268,'FCST SDV (2)'!$C$2:$C$2001,0),MATCH('Data đx fcst 21.09.2020 (2)'!L$1,'FCST SDV (2)'!$D$1:$P$1,0))/'Data đx fcst 21.09.2020 (2)'!$C268,0)</f>
        <v>2</v>
      </c>
      <c r="M268" s="345">
        <f t="array" ref="M268">+IFERROR(INDEX('FCST SDV (2)'!$D$2:$P$2001,MATCH('Data đx fcst 21.09.2020 (2)'!$B268,'FCST SDV (2)'!$C$2:$C$2001,0),MATCH('Data đx fcst 21.09.2020 (2)'!M$1,'FCST SDV (2)'!$D$1:$P$1,0))/'Data đx fcst 21.09.2020 (2)'!$C268,0)</f>
        <v>2</v>
      </c>
      <c r="N268" s="345">
        <f t="array" ref="N268">+IFERROR(INDEX('FCST SDV (2)'!$D$2:$P$2001,MATCH('Data đx fcst 21.09.2020 (2)'!$B268,'FCST SDV (2)'!$C$2:$C$2001,0),MATCH('Data đx fcst 21.09.2020 (2)'!N$1,'FCST SDV (2)'!$D$1:$P$1,0))/'Data đx fcst 21.09.2020 (2)'!$C268,0)</f>
        <v>2</v>
      </c>
      <c r="O268" s="345">
        <f t="array" ref="O268">+IFERROR(INDEX('FCST SDV (2)'!$D$2:$P$2001,MATCH('Data đx fcst 21.09.2020 (2)'!$B268,'FCST SDV (2)'!$C$2:$C$2001,0),MATCH('Data đx fcst 21.09.2020 (2)'!O$1,'FCST SDV (2)'!$D$1:$P$1,0))/'Data đx fcst 21.09.2020 (2)'!$C268,0)</f>
        <v>2</v>
      </c>
      <c r="P268" s="345">
        <f t="array" ref="P268">+IFERROR(INDEX('FCST SDV (2)'!$D$2:$P$2001,MATCH('Data đx fcst 21.09.2020 (2)'!$B268,'FCST SDV (2)'!$C$2:$C$2001,0),MATCH('Data đx fcst 21.09.2020 (2)'!P$1,'FCST SDV (2)'!$D$1:$P$1,0))/'Data đx fcst 21.09.2020 (2)'!$C268,0)</f>
        <v>14</v>
      </c>
      <c r="Q268" s="345">
        <f t="array" ref="Q268">+IFERROR(INDEX('FCST SDV (2)'!$D$2:$P$2001,MATCH('Data đx fcst 21.09.2020 (2)'!$B268,'FCST SDV (2)'!$C$2:$C$2001,0),MATCH('Data đx fcst 21.09.2020 (2)'!Q$1,'FCST SDV (2)'!$D$1:$P$1,0))/'Data đx fcst 21.09.2020 (2)'!$C268,0)</f>
        <v>6</v>
      </c>
      <c r="R268" s="345">
        <f t="array" ref="R268">+IFERROR(INDEX('FCST SDV (2)'!$D$2:$P$2001,MATCH('Data đx fcst 21.09.2020 (2)'!$B268,'FCST SDV (2)'!$C$2:$C$2001,0),MATCH('Data đx fcst 21.09.2020 (2)'!R$1,'FCST SDV (2)'!$D$1:$P$1,0))/'Data đx fcst 21.09.2020 (2)'!$C268,0)</f>
        <v>5</v>
      </c>
      <c r="S268" s="345">
        <f t="array" ref="S268">+IFERROR(INDEX('FCST SDV (2)'!$D$2:$P$2001,MATCH('Data đx fcst 21.09.2020 (2)'!$B268,'FCST SDV (2)'!$C$2:$C$2001,0),MATCH('Data đx fcst 21.09.2020 (2)'!S$1,'FCST SDV (2)'!$D$1:$P$1,0))/'Data đx fcst 21.09.2020 (2)'!$C268,0)</f>
        <v>5</v>
      </c>
      <c r="T268" s="335">
        <f t="shared" si="20"/>
        <v>44</v>
      </c>
    </row>
    <row r="269" spans="1:20" s="371" customFormat="1" ht="29.25" customHeight="1" thickBot="1">
      <c r="A269" s="449" t="s">
        <v>254</v>
      </c>
      <c r="B269" s="450"/>
      <c r="C269" s="450"/>
      <c r="D269" s="450"/>
      <c r="E269" s="450"/>
      <c r="F269" s="451"/>
      <c r="G269" s="387">
        <f>+SUM(G248:G268)</f>
        <v>9721500</v>
      </c>
      <c r="H269" s="387">
        <f>+SUM(H248:H268)</f>
        <v>10564.5</v>
      </c>
      <c r="I269" s="425">
        <f>+F237-SUM(I248:I268)</f>
        <v>599.5</v>
      </c>
      <c r="J269" s="425">
        <f>+I269-SUM(J248:J268)</f>
        <v>305</v>
      </c>
      <c r="K269" s="425">
        <f t="shared" ref="K269:S269" si="21">+J269-SUM(K248:K268)</f>
        <v>18</v>
      </c>
      <c r="L269" s="425">
        <f t="shared" si="21"/>
        <v>-236</v>
      </c>
      <c r="M269" s="425">
        <f t="shared" si="21"/>
        <v>-465</v>
      </c>
      <c r="N269" s="425">
        <f t="shared" si="21"/>
        <v>-690.5</v>
      </c>
      <c r="O269" s="425">
        <f t="shared" si="21"/>
        <v>-884</v>
      </c>
      <c r="P269" s="425">
        <f t="shared" si="21"/>
        <v>-2654</v>
      </c>
      <c r="Q269" s="425">
        <f t="shared" si="21"/>
        <v>-4029.5</v>
      </c>
      <c r="R269" s="425">
        <f t="shared" si="21"/>
        <v>-5788</v>
      </c>
      <c r="S269" s="425">
        <f t="shared" si="21"/>
        <v>-7546.5</v>
      </c>
      <c r="T269" s="335">
        <f t="shared" si="20"/>
        <v>-21371</v>
      </c>
    </row>
    <row r="270" spans="1:20" s="356" customFormat="1" ht="29.25" customHeight="1">
      <c r="A270" s="426" t="s">
        <v>99</v>
      </c>
      <c r="B270" s="359" t="s">
        <v>18</v>
      </c>
      <c r="C270" s="357">
        <v>50</v>
      </c>
      <c r="D270" s="429">
        <v>687</v>
      </c>
      <c r="E270" s="429"/>
      <c r="F270" s="429">
        <f>D270</f>
        <v>687</v>
      </c>
      <c r="G270" s="340">
        <f>+IFERROR(VLOOKUP(B270,'FCST SDV (2)'!$C$2:$S$2000,17,0),0)</f>
        <v>401000</v>
      </c>
      <c r="H270" s="385">
        <f t="shared" ref="H270:H277" si="22">+G270/C270</f>
        <v>8020</v>
      </c>
      <c r="I270" s="344">
        <f t="array" ref="I270">+IFERROR(INDEX('FCST SDV (2)'!$D$2:$P$2001,MATCH('Data đx fcst 21.09.2020 (2)'!$B270,'FCST SDV (2)'!$C$2:$C$2001,0),MATCH('Data đx fcst 21.09.2020 (2)'!I$1,'FCST SDV (2)'!$D$1:$P$1,0))/'Data đx fcst 21.09.2020 (2)'!$C270,0)</f>
        <v>300</v>
      </c>
      <c r="J270" s="344">
        <f t="array" ref="J270">+IFERROR(INDEX('FCST SDV (2)'!$D$2:$P$2001,MATCH('Data đx fcst 21.09.2020 (2)'!$B270,'FCST SDV (2)'!$C$2:$C$2001,0),MATCH('Data đx fcst 21.09.2020 (2)'!J$1,'FCST SDV (2)'!$D$1:$P$1,0))/'Data đx fcst 21.09.2020 (2)'!$C270,0)</f>
        <v>400</v>
      </c>
      <c r="K270" s="344">
        <f t="array" ref="K270">+IFERROR(INDEX('FCST SDV (2)'!$D$2:$P$2001,MATCH('Data đx fcst 21.09.2020 (2)'!$B270,'FCST SDV (2)'!$C$2:$C$2001,0),MATCH('Data đx fcst 21.09.2020 (2)'!K$1,'FCST SDV (2)'!$D$1:$P$1,0))/'Data đx fcst 21.09.2020 (2)'!$C270,0)</f>
        <v>400</v>
      </c>
      <c r="L270" s="344">
        <f t="array" ref="L270">+IFERROR(INDEX('FCST SDV (2)'!$D$2:$P$2001,MATCH('Data đx fcst 21.09.2020 (2)'!$B270,'FCST SDV (2)'!$C$2:$C$2001,0),MATCH('Data đx fcst 21.09.2020 (2)'!L$1,'FCST SDV (2)'!$D$1:$P$1,0))/'Data đx fcst 21.09.2020 (2)'!$C270,0)</f>
        <v>400</v>
      </c>
      <c r="M270" s="344">
        <f t="array" ref="M270">+IFERROR(INDEX('FCST SDV (2)'!$D$2:$P$2001,MATCH('Data đx fcst 21.09.2020 (2)'!$B270,'FCST SDV (2)'!$C$2:$C$2001,0),MATCH('Data đx fcst 21.09.2020 (2)'!M$1,'FCST SDV (2)'!$D$1:$P$1,0))/'Data đx fcst 21.09.2020 (2)'!$C270,0)</f>
        <v>400</v>
      </c>
      <c r="N270" s="344">
        <f t="array" ref="N270">+IFERROR(INDEX('FCST SDV (2)'!$D$2:$P$2001,MATCH('Data đx fcst 21.09.2020 (2)'!$B270,'FCST SDV (2)'!$C$2:$C$2001,0),MATCH('Data đx fcst 21.09.2020 (2)'!N$1,'FCST SDV (2)'!$D$1:$P$1,0))/'Data đx fcst 21.09.2020 (2)'!$C270,0)</f>
        <v>400</v>
      </c>
      <c r="O270" s="344">
        <f t="array" ref="O270">+IFERROR(INDEX('FCST SDV (2)'!$D$2:$P$2001,MATCH('Data đx fcst 21.09.2020 (2)'!$B270,'FCST SDV (2)'!$C$2:$C$2001,0),MATCH('Data đx fcst 21.09.2020 (2)'!O$1,'FCST SDV (2)'!$D$1:$P$1,0))/'Data đx fcst 21.09.2020 (2)'!$C270,0)</f>
        <v>400</v>
      </c>
      <c r="P270" s="344">
        <f t="array" ref="P270">+IFERROR(INDEX('FCST SDV (2)'!$D$2:$P$2001,MATCH('Data đx fcst 21.09.2020 (2)'!$B270,'FCST SDV (2)'!$C$2:$C$2001,0),MATCH('Data đx fcst 21.09.2020 (2)'!P$1,'FCST SDV (2)'!$D$1:$P$1,0))/'Data đx fcst 21.09.2020 (2)'!$C270,0)</f>
        <v>2700</v>
      </c>
      <c r="Q270" s="344">
        <f t="array" ref="Q270">+IFERROR(INDEX('FCST SDV (2)'!$D$2:$P$2001,MATCH('Data đx fcst 21.09.2020 (2)'!$B270,'FCST SDV (2)'!$C$2:$C$2001,0),MATCH('Data đx fcst 21.09.2020 (2)'!Q$1,'FCST SDV (2)'!$D$1:$P$1,0))/'Data đx fcst 21.09.2020 (2)'!$C270,0)</f>
        <v>1020</v>
      </c>
      <c r="R270" s="344">
        <f t="array" ref="R270">+IFERROR(INDEX('FCST SDV (2)'!$D$2:$P$2001,MATCH('Data đx fcst 21.09.2020 (2)'!$B270,'FCST SDV (2)'!$C$2:$C$2001,0),MATCH('Data đx fcst 21.09.2020 (2)'!R$1,'FCST SDV (2)'!$D$1:$P$1,0))/'Data đx fcst 21.09.2020 (2)'!$C270,0)</f>
        <v>800</v>
      </c>
      <c r="S270" s="344">
        <f t="array" ref="S270">+IFERROR(INDEX('FCST SDV (2)'!$D$2:$P$2001,MATCH('Data đx fcst 21.09.2020 (2)'!$B270,'FCST SDV (2)'!$C$2:$C$2001,0),MATCH('Data đx fcst 21.09.2020 (2)'!S$1,'FCST SDV (2)'!$D$1:$P$1,0))/'Data đx fcst 21.09.2020 (2)'!$C270,0)</f>
        <v>800</v>
      </c>
      <c r="T270" s="335">
        <f t="shared" si="20"/>
        <v>8020</v>
      </c>
    </row>
    <row r="271" spans="1:20" s="356" customFormat="1" ht="29.25" customHeight="1">
      <c r="A271" s="427"/>
      <c r="B271" s="208" t="s">
        <v>23</v>
      </c>
      <c r="C271" s="207">
        <v>375</v>
      </c>
      <c r="D271" s="430"/>
      <c r="E271" s="430"/>
      <c r="F271" s="430"/>
      <c r="G271" s="340">
        <f>+IFERROR(VLOOKUP(B271,'FCST SDV (2)'!$C$2:$S$2000,17,0),0)</f>
        <v>0</v>
      </c>
      <c r="H271" s="348">
        <f t="shared" si="22"/>
        <v>0</v>
      </c>
      <c r="I271" s="345">
        <f t="array" ref="I271">+IFERROR(INDEX('FCST SDV (2)'!$D$2:$P$2001,MATCH('Data đx fcst 21.09.2020 (2)'!$B271,'FCST SDV (2)'!$C$2:$C$2001,0),MATCH('Data đx fcst 21.09.2020 (2)'!I$1,'FCST SDV (2)'!$D$1:$P$1,0))/'Data đx fcst 21.09.2020 (2)'!$C271,0)</f>
        <v>0</v>
      </c>
      <c r="J271" s="345">
        <f t="array" ref="J271">+IFERROR(INDEX('FCST SDV (2)'!$D$2:$P$2001,MATCH('Data đx fcst 21.09.2020 (2)'!$B271,'FCST SDV (2)'!$C$2:$C$2001,0),MATCH('Data đx fcst 21.09.2020 (2)'!J$1,'FCST SDV (2)'!$D$1:$P$1,0))/'Data đx fcst 21.09.2020 (2)'!$C271,0)</f>
        <v>0</v>
      </c>
      <c r="K271" s="345">
        <f t="array" ref="K271">+IFERROR(INDEX('FCST SDV (2)'!$D$2:$P$2001,MATCH('Data đx fcst 21.09.2020 (2)'!$B271,'FCST SDV (2)'!$C$2:$C$2001,0),MATCH('Data đx fcst 21.09.2020 (2)'!K$1,'FCST SDV (2)'!$D$1:$P$1,0))/'Data đx fcst 21.09.2020 (2)'!$C271,0)</f>
        <v>0</v>
      </c>
      <c r="L271" s="345">
        <f t="array" ref="L271">+IFERROR(INDEX('FCST SDV (2)'!$D$2:$P$2001,MATCH('Data đx fcst 21.09.2020 (2)'!$B271,'FCST SDV (2)'!$C$2:$C$2001,0),MATCH('Data đx fcst 21.09.2020 (2)'!L$1,'FCST SDV (2)'!$D$1:$P$1,0))/'Data đx fcst 21.09.2020 (2)'!$C271,0)</f>
        <v>0</v>
      </c>
      <c r="M271" s="345">
        <f t="array" ref="M271">+IFERROR(INDEX('FCST SDV (2)'!$D$2:$P$2001,MATCH('Data đx fcst 21.09.2020 (2)'!$B271,'FCST SDV (2)'!$C$2:$C$2001,0),MATCH('Data đx fcst 21.09.2020 (2)'!M$1,'FCST SDV (2)'!$D$1:$P$1,0))/'Data đx fcst 21.09.2020 (2)'!$C271,0)</f>
        <v>0</v>
      </c>
      <c r="N271" s="345">
        <f t="array" ref="N271">+IFERROR(INDEX('FCST SDV (2)'!$D$2:$P$2001,MATCH('Data đx fcst 21.09.2020 (2)'!$B271,'FCST SDV (2)'!$C$2:$C$2001,0),MATCH('Data đx fcst 21.09.2020 (2)'!N$1,'FCST SDV (2)'!$D$1:$P$1,0))/'Data đx fcst 21.09.2020 (2)'!$C271,0)</f>
        <v>0</v>
      </c>
      <c r="O271" s="345">
        <f t="array" ref="O271">+IFERROR(INDEX('FCST SDV (2)'!$D$2:$P$2001,MATCH('Data đx fcst 21.09.2020 (2)'!$B271,'FCST SDV (2)'!$C$2:$C$2001,0),MATCH('Data đx fcst 21.09.2020 (2)'!O$1,'FCST SDV (2)'!$D$1:$P$1,0))/'Data đx fcst 21.09.2020 (2)'!$C271,0)</f>
        <v>0</v>
      </c>
      <c r="P271" s="345">
        <f t="array" ref="P271">+IFERROR(INDEX('FCST SDV (2)'!$D$2:$P$2001,MATCH('Data đx fcst 21.09.2020 (2)'!$B271,'FCST SDV (2)'!$C$2:$C$2001,0),MATCH('Data đx fcst 21.09.2020 (2)'!P$1,'FCST SDV (2)'!$D$1:$P$1,0))/'Data đx fcst 21.09.2020 (2)'!$C271,0)</f>
        <v>0</v>
      </c>
      <c r="Q271" s="345">
        <f t="array" ref="Q271">+IFERROR(INDEX('FCST SDV (2)'!$D$2:$P$2001,MATCH('Data đx fcst 21.09.2020 (2)'!$B271,'FCST SDV (2)'!$C$2:$C$2001,0),MATCH('Data đx fcst 21.09.2020 (2)'!Q$1,'FCST SDV (2)'!$D$1:$P$1,0))/'Data đx fcst 21.09.2020 (2)'!$C271,0)</f>
        <v>0</v>
      </c>
      <c r="R271" s="345">
        <f t="array" ref="R271">+IFERROR(INDEX('FCST SDV (2)'!$D$2:$P$2001,MATCH('Data đx fcst 21.09.2020 (2)'!$B271,'FCST SDV (2)'!$C$2:$C$2001,0),MATCH('Data đx fcst 21.09.2020 (2)'!R$1,'FCST SDV (2)'!$D$1:$P$1,0))/'Data đx fcst 21.09.2020 (2)'!$C271,0)</f>
        <v>0</v>
      </c>
      <c r="S271" s="344"/>
      <c r="T271" s="335">
        <f t="shared" si="20"/>
        <v>0</v>
      </c>
    </row>
    <row r="272" spans="1:20" s="356" customFormat="1" ht="29.25" customHeight="1">
      <c r="A272" s="427"/>
      <c r="B272" s="208" t="s">
        <v>28</v>
      </c>
      <c r="C272" s="207">
        <v>375</v>
      </c>
      <c r="D272" s="430"/>
      <c r="E272" s="430"/>
      <c r="F272" s="430"/>
      <c r="G272" s="340">
        <f>+IFERROR(VLOOKUP(B272,'FCST SDV (2)'!$C$2:$S$2000,17,0),0)</f>
        <v>756000</v>
      </c>
      <c r="H272" s="385">
        <f t="shared" si="22"/>
        <v>2016</v>
      </c>
      <c r="I272" s="345">
        <f t="array" ref="I272">+IFERROR(INDEX('FCST SDV (2)'!$D$2:$P$2001,MATCH('Data đx fcst 21.09.2020 (2)'!$B272,'FCST SDV (2)'!$C$2:$C$2001,0),MATCH('Data đx fcst 21.09.2020 (2)'!I$1,'FCST SDV (2)'!$D$1:$P$1,0))/'Data đx fcst 21.09.2020 (2)'!$C272,0)</f>
        <v>40</v>
      </c>
      <c r="J272" s="345">
        <f t="array" ref="J272">+IFERROR(INDEX('FCST SDV (2)'!$D$2:$P$2001,MATCH('Data đx fcst 21.09.2020 (2)'!$B272,'FCST SDV (2)'!$C$2:$C$2001,0),MATCH('Data đx fcst 21.09.2020 (2)'!J$1,'FCST SDV (2)'!$D$1:$P$1,0))/'Data đx fcst 21.09.2020 (2)'!$C272,0)</f>
        <v>40</v>
      </c>
      <c r="K272" s="345">
        <f t="array" ref="K272">+IFERROR(INDEX('FCST SDV (2)'!$D$2:$P$2001,MATCH('Data đx fcst 21.09.2020 (2)'!$B272,'FCST SDV (2)'!$C$2:$C$2001,0),MATCH('Data đx fcst 21.09.2020 (2)'!K$1,'FCST SDV (2)'!$D$1:$P$1,0))/'Data đx fcst 21.09.2020 (2)'!$C272,0)</f>
        <v>40</v>
      </c>
      <c r="L272" s="345">
        <f t="array" ref="L272">+IFERROR(INDEX('FCST SDV (2)'!$D$2:$P$2001,MATCH('Data đx fcst 21.09.2020 (2)'!$B272,'FCST SDV (2)'!$C$2:$C$2001,0),MATCH('Data đx fcst 21.09.2020 (2)'!L$1,'FCST SDV (2)'!$D$1:$P$1,0))/'Data đx fcst 21.09.2020 (2)'!$C272,0)</f>
        <v>32</v>
      </c>
      <c r="M272" s="345">
        <f t="array" ref="M272">+IFERROR(INDEX('FCST SDV (2)'!$D$2:$P$2001,MATCH('Data đx fcst 21.09.2020 (2)'!$B272,'FCST SDV (2)'!$C$2:$C$2001,0),MATCH('Data đx fcst 21.09.2020 (2)'!M$1,'FCST SDV (2)'!$D$1:$P$1,0))/'Data đx fcst 21.09.2020 (2)'!$C272,0)</f>
        <v>32</v>
      </c>
      <c r="N272" s="345">
        <f t="array" ref="N272">+IFERROR(INDEX('FCST SDV (2)'!$D$2:$P$2001,MATCH('Data đx fcst 21.09.2020 (2)'!$B272,'FCST SDV (2)'!$C$2:$C$2001,0),MATCH('Data đx fcst 21.09.2020 (2)'!N$1,'FCST SDV (2)'!$D$1:$P$1,0))/'Data đx fcst 21.09.2020 (2)'!$C272,0)</f>
        <v>32</v>
      </c>
      <c r="O272" s="345">
        <f t="array" ref="O272">+IFERROR(INDEX('FCST SDV (2)'!$D$2:$P$2001,MATCH('Data đx fcst 21.09.2020 (2)'!$B272,'FCST SDV (2)'!$C$2:$C$2001,0),MATCH('Data đx fcst 21.09.2020 (2)'!O$1,'FCST SDV (2)'!$D$1:$P$1,0))/'Data đx fcst 21.09.2020 (2)'!$C272,0)</f>
        <v>32</v>
      </c>
      <c r="P272" s="345">
        <f t="array" ref="P272">+IFERROR(INDEX('FCST SDV (2)'!$D$2:$P$2001,MATCH('Data đx fcst 21.09.2020 (2)'!$B272,'FCST SDV (2)'!$C$2:$C$2001,0),MATCH('Data đx fcst 21.09.2020 (2)'!P$1,'FCST SDV (2)'!$D$1:$P$1,0))/'Data đx fcst 21.09.2020 (2)'!$C272,0)</f>
        <v>248</v>
      </c>
      <c r="Q272" s="345">
        <f t="array" ref="Q272">+IFERROR(INDEX('FCST SDV (2)'!$D$2:$P$2001,MATCH('Data đx fcst 21.09.2020 (2)'!$B272,'FCST SDV (2)'!$C$2:$C$2001,0),MATCH('Data đx fcst 21.09.2020 (2)'!Q$1,'FCST SDV (2)'!$D$1:$P$1,0))/'Data đx fcst 21.09.2020 (2)'!$C272,0)</f>
        <v>192</v>
      </c>
      <c r="R272" s="345">
        <f t="array" ref="R272">+IFERROR(INDEX('FCST SDV (2)'!$D$2:$P$2001,MATCH('Data đx fcst 21.09.2020 (2)'!$B272,'FCST SDV (2)'!$C$2:$C$2001,0),MATCH('Data đx fcst 21.09.2020 (2)'!R$1,'FCST SDV (2)'!$D$1:$P$1,0))/'Data đx fcst 21.09.2020 (2)'!$C272,0)</f>
        <v>160</v>
      </c>
      <c r="S272" s="345">
        <f t="array" ref="S272">+IFERROR(INDEX('FCST SDV (2)'!$D$2:$P$2001,MATCH('Data đx fcst 21.09.2020 (2)'!$B272,'FCST SDV (2)'!$C$2:$C$2001,0),MATCH('Data đx fcst 21.09.2020 (2)'!S$1,'FCST SDV (2)'!$D$1:$P$1,0))/'Data đx fcst 21.09.2020 (2)'!$C272,0)</f>
        <v>160</v>
      </c>
      <c r="T272" s="335">
        <f t="shared" si="20"/>
        <v>1008</v>
      </c>
    </row>
    <row r="273" spans="1:20" s="356" customFormat="1" ht="29.25" customHeight="1">
      <c r="A273" s="427"/>
      <c r="B273" s="208" t="s">
        <v>21</v>
      </c>
      <c r="C273" s="207">
        <v>375</v>
      </c>
      <c r="D273" s="430"/>
      <c r="E273" s="430"/>
      <c r="F273" s="430"/>
      <c r="G273" s="340">
        <f>+IFERROR(VLOOKUP(B273,'FCST SDV (2)'!$C$2:$S$2000,17,0),0)</f>
        <v>406000</v>
      </c>
      <c r="H273" s="385">
        <f t="shared" si="22"/>
        <v>1082.6666666666667</v>
      </c>
      <c r="I273" s="345">
        <f t="array" ref="I273">+IFERROR(INDEX('FCST SDV (2)'!$D$2:$P$2001,MATCH('Data đx fcst 21.09.2020 (2)'!$B273,'FCST SDV (2)'!$C$2:$C$2001,0),MATCH('Data đx fcst 21.09.2020 (2)'!I$1,'FCST SDV (2)'!$D$1:$P$1,0))/'Data đx fcst 21.09.2020 (2)'!$C273,0)</f>
        <v>28</v>
      </c>
      <c r="J273" s="345">
        <f t="array" ref="J273">+IFERROR(INDEX('FCST SDV (2)'!$D$2:$P$2001,MATCH('Data đx fcst 21.09.2020 (2)'!$B273,'FCST SDV (2)'!$C$2:$C$2001,0),MATCH('Data đx fcst 21.09.2020 (2)'!J$1,'FCST SDV (2)'!$D$1:$P$1,0))/'Data đx fcst 21.09.2020 (2)'!$C273,0)</f>
        <v>28</v>
      </c>
      <c r="K273" s="345">
        <f t="array" ref="K273">+IFERROR(INDEX('FCST SDV (2)'!$D$2:$P$2001,MATCH('Data đx fcst 21.09.2020 (2)'!$B273,'FCST SDV (2)'!$C$2:$C$2001,0),MATCH('Data đx fcst 21.09.2020 (2)'!K$1,'FCST SDV (2)'!$D$1:$P$1,0))/'Data đx fcst 21.09.2020 (2)'!$C273,0)</f>
        <v>0</v>
      </c>
      <c r="L273" s="345">
        <f t="array" ref="L273">+IFERROR(INDEX('FCST SDV (2)'!$D$2:$P$2001,MATCH('Data đx fcst 21.09.2020 (2)'!$B273,'FCST SDV (2)'!$C$2:$C$2001,0),MATCH('Data đx fcst 21.09.2020 (2)'!L$1,'FCST SDV (2)'!$D$1:$P$1,0))/'Data đx fcst 21.09.2020 (2)'!$C273,0)</f>
        <v>0</v>
      </c>
      <c r="M273" s="345">
        <f t="array" ref="M273">+IFERROR(INDEX('FCST SDV (2)'!$D$2:$P$2001,MATCH('Data đx fcst 21.09.2020 (2)'!$B273,'FCST SDV (2)'!$C$2:$C$2001,0),MATCH('Data đx fcst 21.09.2020 (2)'!M$1,'FCST SDV (2)'!$D$1:$P$1,0))/'Data đx fcst 21.09.2020 (2)'!$C273,0)</f>
        <v>0</v>
      </c>
      <c r="N273" s="345">
        <f t="array" ref="N273">+IFERROR(INDEX('FCST SDV (2)'!$D$2:$P$2001,MATCH('Data đx fcst 21.09.2020 (2)'!$B273,'FCST SDV (2)'!$C$2:$C$2001,0),MATCH('Data đx fcst 21.09.2020 (2)'!N$1,'FCST SDV (2)'!$D$1:$P$1,0))/'Data đx fcst 21.09.2020 (2)'!$C273,0)</f>
        <v>0</v>
      </c>
      <c r="O273" s="345">
        <f t="array" ref="O273">+IFERROR(INDEX('FCST SDV (2)'!$D$2:$P$2001,MATCH('Data đx fcst 21.09.2020 (2)'!$B273,'FCST SDV (2)'!$C$2:$C$2001,0),MATCH('Data đx fcst 21.09.2020 (2)'!O$1,'FCST SDV (2)'!$D$1:$P$1,0))/'Data đx fcst 21.09.2020 (2)'!$C273,0)</f>
        <v>0</v>
      </c>
      <c r="P273" s="345">
        <f t="array" ref="P273">+IFERROR(INDEX('FCST SDV (2)'!$D$2:$P$2001,MATCH('Data đx fcst 21.09.2020 (2)'!$B273,'FCST SDV (2)'!$C$2:$C$2001,0),MATCH('Data đx fcst 21.09.2020 (2)'!P$1,'FCST SDV (2)'!$D$1:$P$1,0))/'Data đx fcst 21.09.2020 (2)'!$C273,0)</f>
        <v>56</v>
      </c>
      <c r="Q273" s="345">
        <f t="array" ref="Q273">+IFERROR(INDEX('FCST SDV (2)'!$D$2:$P$2001,MATCH('Data đx fcst 21.09.2020 (2)'!$B273,'FCST SDV (2)'!$C$2:$C$2001,0),MATCH('Data đx fcst 21.09.2020 (2)'!Q$1,'FCST SDV (2)'!$D$1:$P$1,0))/'Data đx fcst 21.09.2020 (2)'!$C273,0)</f>
        <v>0</v>
      </c>
      <c r="R273" s="345">
        <f t="array" ref="R273">+IFERROR(INDEX('FCST SDV (2)'!$D$2:$P$2001,MATCH('Data đx fcst 21.09.2020 (2)'!$B273,'FCST SDV (2)'!$C$2:$C$2001,0),MATCH('Data đx fcst 21.09.2020 (2)'!R$1,'FCST SDV (2)'!$D$1:$P$1,0))/'Data đx fcst 21.09.2020 (2)'!$C273,0)</f>
        <v>214.66666666666666</v>
      </c>
      <c r="S273" s="345">
        <f t="array" ref="S273">+IFERROR(INDEX('FCST SDV (2)'!$D$2:$P$2001,MATCH('Data đx fcst 21.09.2020 (2)'!$B273,'FCST SDV (2)'!$C$2:$C$2001,0),MATCH('Data đx fcst 21.09.2020 (2)'!S$1,'FCST SDV (2)'!$D$1:$P$1,0))/'Data đx fcst 21.09.2020 (2)'!$C273,0)</f>
        <v>214.66666666666666</v>
      </c>
      <c r="T273" s="335">
        <f t="shared" si="20"/>
        <v>541.33333333333326</v>
      </c>
    </row>
    <row r="274" spans="1:20" s="356" customFormat="1" ht="29.25" customHeight="1">
      <c r="A274" s="427"/>
      <c r="B274" s="208" t="s">
        <v>22</v>
      </c>
      <c r="C274" s="207">
        <v>375</v>
      </c>
      <c r="D274" s="430"/>
      <c r="E274" s="430"/>
      <c r="F274" s="430"/>
      <c r="G274" s="340">
        <f>+IFERROR(VLOOKUP(B274,'FCST SDV (2)'!$C$2:$S$2000,17,0),0)</f>
        <v>594000</v>
      </c>
      <c r="H274" s="385">
        <f t="shared" si="22"/>
        <v>1584</v>
      </c>
      <c r="I274" s="345">
        <f t="array" ref="I274">+IFERROR(INDEX('FCST SDV (2)'!$D$2:$P$2001,MATCH('Data đx fcst 21.09.2020 (2)'!$B274,'FCST SDV (2)'!$C$2:$C$2001,0),MATCH('Data đx fcst 21.09.2020 (2)'!I$1,'FCST SDV (2)'!$D$1:$P$1,0))/'Data đx fcst 21.09.2020 (2)'!$C274,0)</f>
        <v>24</v>
      </c>
      <c r="J274" s="345">
        <f t="array" ref="J274">+IFERROR(INDEX('FCST SDV (2)'!$D$2:$P$2001,MATCH('Data đx fcst 21.09.2020 (2)'!$B274,'FCST SDV (2)'!$C$2:$C$2001,0),MATCH('Data đx fcst 21.09.2020 (2)'!J$1,'FCST SDV (2)'!$D$1:$P$1,0))/'Data đx fcst 21.09.2020 (2)'!$C274,0)</f>
        <v>24</v>
      </c>
      <c r="K274" s="345">
        <f t="array" ref="K274">+IFERROR(INDEX('FCST SDV (2)'!$D$2:$P$2001,MATCH('Data đx fcst 21.09.2020 (2)'!$B274,'FCST SDV (2)'!$C$2:$C$2001,0),MATCH('Data đx fcst 21.09.2020 (2)'!K$1,'FCST SDV (2)'!$D$1:$P$1,0))/'Data đx fcst 21.09.2020 (2)'!$C274,0)</f>
        <v>24</v>
      </c>
      <c r="L274" s="345">
        <f t="array" ref="L274">+IFERROR(INDEX('FCST SDV (2)'!$D$2:$P$2001,MATCH('Data đx fcst 21.09.2020 (2)'!$B274,'FCST SDV (2)'!$C$2:$C$2001,0),MATCH('Data đx fcst 21.09.2020 (2)'!L$1,'FCST SDV (2)'!$D$1:$P$1,0))/'Data đx fcst 21.09.2020 (2)'!$C274,0)</f>
        <v>24</v>
      </c>
      <c r="M274" s="345">
        <f t="array" ref="M274">+IFERROR(INDEX('FCST SDV (2)'!$D$2:$P$2001,MATCH('Data đx fcst 21.09.2020 (2)'!$B274,'FCST SDV (2)'!$C$2:$C$2001,0),MATCH('Data đx fcst 21.09.2020 (2)'!M$1,'FCST SDV (2)'!$D$1:$P$1,0))/'Data đx fcst 21.09.2020 (2)'!$C274,0)</f>
        <v>24</v>
      </c>
      <c r="N274" s="345">
        <f t="array" ref="N274">+IFERROR(INDEX('FCST SDV (2)'!$D$2:$P$2001,MATCH('Data đx fcst 21.09.2020 (2)'!$B274,'FCST SDV (2)'!$C$2:$C$2001,0),MATCH('Data đx fcst 21.09.2020 (2)'!N$1,'FCST SDV (2)'!$D$1:$P$1,0))/'Data đx fcst 21.09.2020 (2)'!$C274,0)</f>
        <v>24</v>
      </c>
      <c r="O274" s="345">
        <f t="array" ref="O274">+IFERROR(INDEX('FCST SDV (2)'!$D$2:$P$2001,MATCH('Data đx fcst 21.09.2020 (2)'!$B274,'FCST SDV (2)'!$C$2:$C$2001,0),MATCH('Data đx fcst 21.09.2020 (2)'!O$1,'FCST SDV (2)'!$D$1:$P$1,0))/'Data đx fcst 21.09.2020 (2)'!$C274,0)</f>
        <v>24</v>
      </c>
      <c r="P274" s="345">
        <f t="array" ref="P274">+IFERROR(INDEX('FCST SDV (2)'!$D$2:$P$2001,MATCH('Data đx fcst 21.09.2020 (2)'!$B274,'FCST SDV (2)'!$C$2:$C$2001,0),MATCH('Data đx fcst 21.09.2020 (2)'!P$1,'FCST SDV (2)'!$D$1:$P$1,0))/'Data đx fcst 21.09.2020 (2)'!$C274,0)</f>
        <v>168</v>
      </c>
      <c r="Q274" s="345">
        <f t="array" ref="Q274">+IFERROR(INDEX('FCST SDV (2)'!$D$2:$P$2001,MATCH('Data đx fcst 21.09.2020 (2)'!$B274,'FCST SDV (2)'!$C$2:$C$2001,0),MATCH('Data đx fcst 21.09.2020 (2)'!Q$1,'FCST SDV (2)'!$D$1:$P$1,0))/'Data đx fcst 21.09.2020 (2)'!$C274,0)</f>
        <v>168</v>
      </c>
      <c r="R274" s="345">
        <f t="array" ref="R274">+IFERROR(INDEX('FCST SDV (2)'!$D$2:$P$2001,MATCH('Data đx fcst 21.09.2020 (2)'!$B274,'FCST SDV (2)'!$C$2:$C$2001,0),MATCH('Data đx fcst 21.09.2020 (2)'!R$1,'FCST SDV (2)'!$D$1:$P$1,0))/'Data đx fcst 21.09.2020 (2)'!$C274,0)</f>
        <v>144</v>
      </c>
      <c r="S274" s="345">
        <f t="array" ref="S274">+IFERROR(INDEX('FCST SDV (2)'!$D$2:$P$2001,MATCH('Data đx fcst 21.09.2020 (2)'!$B274,'FCST SDV (2)'!$C$2:$C$2001,0),MATCH('Data đx fcst 21.09.2020 (2)'!S$1,'FCST SDV (2)'!$D$1:$P$1,0))/'Data đx fcst 21.09.2020 (2)'!$C274,0)</f>
        <v>144</v>
      </c>
      <c r="T274" s="335">
        <f t="shared" si="20"/>
        <v>792</v>
      </c>
    </row>
    <row r="275" spans="1:20" s="356" customFormat="1" ht="29.25" customHeight="1">
      <c r="A275" s="427"/>
      <c r="B275" s="208" t="s">
        <v>82</v>
      </c>
      <c r="C275" s="207">
        <v>500</v>
      </c>
      <c r="D275" s="430"/>
      <c r="E275" s="430"/>
      <c r="F275" s="430"/>
      <c r="G275" s="340">
        <f>+IFERROR(VLOOKUP(B275,'FCST SDV (2)'!$C$2:$S$2000,17,0),0)</f>
        <v>1360000</v>
      </c>
      <c r="H275" s="385">
        <f t="shared" si="22"/>
        <v>2720</v>
      </c>
      <c r="I275" s="345">
        <f t="array" ref="I275">+IFERROR(INDEX('FCST SDV (2)'!$D$2:$P$2001,MATCH('Data đx fcst 21.09.2020 (2)'!$B275,'FCST SDV (2)'!$C$2:$C$2001,0),MATCH('Data đx fcst 21.09.2020 (2)'!I$1,'FCST SDV (2)'!$D$1:$P$1,0))/'Data đx fcst 21.09.2020 (2)'!$C275,0)</f>
        <v>64</v>
      </c>
      <c r="J275" s="345">
        <f t="array" ref="J275">+IFERROR(INDEX('FCST SDV (2)'!$D$2:$P$2001,MATCH('Data đx fcst 21.09.2020 (2)'!$B275,'FCST SDV (2)'!$C$2:$C$2001,0),MATCH('Data đx fcst 21.09.2020 (2)'!J$1,'FCST SDV (2)'!$D$1:$P$1,0))/'Data đx fcst 21.09.2020 (2)'!$C275,0)</f>
        <v>64</v>
      </c>
      <c r="K275" s="345">
        <f t="array" ref="K275">+IFERROR(INDEX('FCST SDV (2)'!$D$2:$P$2001,MATCH('Data đx fcst 21.09.2020 (2)'!$B275,'FCST SDV (2)'!$C$2:$C$2001,0),MATCH('Data đx fcst 21.09.2020 (2)'!K$1,'FCST SDV (2)'!$D$1:$P$1,0))/'Data đx fcst 21.09.2020 (2)'!$C275,0)</f>
        <v>64</v>
      </c>
      <c r="L275" s="345">
        <f t="array" ref="L275">+IFERROR(INDEX('FCST SDV (2)'!$D$2:$P$2001,MATCH('Data đx fcst 21.09.2020 (2)'!$B275,'FCST SDV (2)'!$C$2:$C$2001,0),MATCH('Data đx fcst 21.09.2020 (2)'!L$1,'FCST SDV (2)'!$D$1:$P$1,0))/'Data đx fcst 21.09.2020 (2)'!$C275,0)</f>
        <v>64</v>
      </c>
      <c r="M275" s="345">
        <f t="array" ref="M275">+IFERROR(INDEX('FCST SDV (2)'!$D$2:$P$2001,MATCH('Data đx fcst 21.09.2020 (2)'!$B275,'FCST SDV (2)'!$C$2:$C$2001,0),MATCH('Data đx fcst 21.09.2020 (2)'!M$1,'FCST SDV (2)'!$D$1:$P$1,0))/'Data đx fcst 21.09.2020 (2)'!$C275,0)</f>
        <v>128</v>
      </c>
      <c r="N275" s="345">
        <f t="array" ref="N275">+IFERROR(INDEX('FCST SDV (2)'!$D$2:$P$2001,MATCH('Data đx fcst 21.09.2020 (2)'!$B275,'FCST SDV (2)'!$C$2:$C$2001,0),MATCH('Data đx fcst 21.09.2020 (2)'!N$1,'FCST SDV (2)'!$D$1:$P$1,0))/'Data đx fcst 21.09.2020 (2)'!$C275,0)</f>
        <v>64</v>
      </c>
      <c r="O275" s="345">
        <f t="array" ref="O275">+IFERROR(INDEX('FCST SDV (2)'!$D$2:$P$2001,MATCH('Data đx fcst 21.09.2020 (2)'!$B275,'FCST SDV (2)'!$C$2:$C$2001,0),MATCH('Data đx fcst 21.09.2020 (2)'!O$1,'FCST SDV (2)'!$D$1:$P$1,0))/'Data đx fcst 21.09.2020 (2)'!$C275,0)</f>
        <v>96</v>
      </c>
      <c r="P275" s="345">
        <f t="array" ref="P275">+IFERROR(INDEX('FCST SDV (2)'!$D$2:$P$2001,MATCH('Data đx fcst 21.09.2020 (2)'!$B275,'FCST SDV (2)'!$C$2:$C$2001,0),MATCH('Data đx fcst 21.09.2020 (2)'!P$1,'FCST SDV (2)'!$D$1:$P$1,0))/'Data đx fcst 21.09.2020 (2)'!$C275,0)</f>
        <v>544</v>
      </c>
      <c r="Q275" s="345">
        <f t="array" ref="Q275">+IFERROR(INDEX('FCST SDV (2)'!$D$2:$P$2001,MATCH('Data đx fcst 21.09.2020 (2)'!$B275,'FCST SDV (2)'!$C$2:$C$2001,0),MATCH('Data đx fcst 21.09.2020 (2)'!Q$1,'FCST SDV (2)'!$D$1:$P$1,0))/'Data đx fcst 21.09.2020 (2)'!$C275,0)</f>
        <v>544</v>
      </c>
      <c r="R275" s="345">
        <f t="array" ref="R275">+IFERROR(INDEX('FCST SDV (2)'!$D$2:$P$2001,MATCH('Data đx fcst 21.09.2020 (2)'!$B275,'FCST SDV (2)'!$C$2:$C$2001,0),MATCH('Data đx fcst 21.09.2020 (2)'!R$1,'FCST SDV (2)'!$D$1:$P$1,0))/'Data đx fcst 21.09.2020 (2)'!$C275,0)</f>
        <v>544</v>
      </c>
      <c r="S275" s="345">
        <f t="array" ref="S275">+IFERROR(INDEX('FCST SDV (2)'!$D$2:$P$2001,MATCH('Data đx fcst 21.09.2020 (2)'!$B275,'FCST SDV (2)'!$C$2:$C$2001,0),MATCH('Data đx fcst 21.09.2020 (2)'!S$1,'FCST SDV (2)'!$D$1:$P$1,0))/'Data đx fcst 21.09.2020 (2)'!$C275,0)</f>
        <v>544</v>
      </c>
      <c r="T275" s="335">
        <f t="shared" si="20"/>
        <v>2720</v>
      </c>
    </row>
    <row r="276" spans="1:20" s="356" customFormat="1" ht="29.25" customHeight="1">
      <c r="A276" s="427"/>
      <c r="B276" s="208" t="s">
        <v>44</v>
      </c>
      <c r="C276" s="207">
        <v>375</v>
      </c>
      <c r="D276" s="430"/>
      <c r="E276" s="430"/>
      <c r="F276" s="430"/>
      <c r="G276" s="340">
        <f>+IFERROR(VLOOKUP(B276,'FCST SDV (2)'!$C$2:$S$2000,17,0),0)</f>
        <v>2400000</v>
      </c>
      <c r="H276" s="385">
        <f t="shared" si="22"/>
        <v>6400</v>
      </c>
      <c r="I276" s="345">
        <f t="array" ref="I276">+IFERROR(INDEX('FCST SDV (2)'!$D$2:$P$2001,MATCH('Data đx fcst 21.09.2020 (2)'!$B276,'FCST SDV (2)'!$C$2:$C$2001,0),MATCH('Data đx fcst 21.09.2020 (2)'!I$1,'FCST SDV (2)'!$D$1:$P$1,0))/'Data đx fcst 21.09.2020 (2)'!$C276,0)</f>
        <v>160</v>
      </c>
      <c r="J276" s="345">
        <f t="array" ref="J276">+IFERROR(INDEX('FCST SDV (2)'!$D$2:$P$2001,MATCH('Data đx fcst 21.09.2020 (2)'!$B276,'FCST SDV (2)'!$C$2:$C$2001,0),MATCH('Data đx fcst 21.09.2020 (2)'!J$1,'FCST SDV (2)'!$D$1:$P$1,0))/'Data đx fcst 21.09.2020 (2)'!$C276,0)</f>
        <v>160</v>
      </c>
      <c r="K276" s="345">
        <f t="array" ref="K276">+IFERROR(INDEX('FCST SDV (2)'!$D$2:$P$2001,MATCH('Data đx fcst 21.09.2020 (2)'!$B276,'FCST SDV (2)'!$C$2:$C$2001,0),MATCH('Data đx fcst 21.09.2020 (2)'!K$1,'FCST SDV (2)'!$D$1:$P$1,0))/'Data đx fcst 21.09.2020 (2)'!$C276,0)</f>
        <v>160</v>
      </c>
      <c r="L276" s="345">
        <f t="array" ref="L276">+IFERROR(INDEX('FCST SDV (2)'!$D$2:$P$2001,MATCH('Data đx fcst 21.09.2020 (2)'!$B276,'FCST SDV (2)'!$C$2:$C$2001,0),MATCH('Data đx fcst 21.09.2020 (2)'!L$1,'FCST SDV (2)'!$D$1:$P$1,0))/'Data đx fcst 21.09.2020 (2)'!$C276,0)</f>
        <v>200</v>
      </c>
      <c r="M276" s="345">
        <f t="array" ref="M276">+IFERROR(INDEX('FCST SDV (2)'!$D$2:$P$2001,MATCH('Data đx fcst 21.09.2020 (2)'!$B276,'FCST SDV (2)'!$C$2:$C$2001,0),MATCH('Data đx fcst 21.09.2020 (2)'!M$1,'FCST SDV (2)'!$D$1:$P$1,0))/'Data đx fcst 21.09.2020 (2)'!$C276,0)</f>
        <v>200</v>
      </c>
      <c r="N276" s="345">
        <f t="array" ref="N276">+IFERROR(INDEX('FCST SDV (2)'!$D$2:$P$2001,MATCH('Data đx fcst 21.09.2020 (2)'!$B276,'FCST SDV (2)'!$C$2:$C$2001,0),MATCH('Data đx fcst 21.09.2020 (2)'!N$1,'FCST SDV (2)'!$D$1:$P$1,0))/'Data đx fcst 21.09.2020 (2)'!$C276,0)</f>
        <v>200</v>
      </c>
      <c r="O276" s="345">
        <f t="array" ref="O276">+IFERROR(INDEX('FCST SDV (2)'!$D$2:$P$2001,MATCH('Data đx fcst 21.09.2020 (2)'!$B276,'FCST SDV (2)'!$C$2:$C$2001,0),MATCH('Data đx fcst 21.09.2020 (2)'!O$1,'FCST SDV (2)'!$D$1:$P$1,0))/'Data đx fcst 21.09.2020 (2)'!$C276,0)</f>
        <v>200</v>
      </c>
      <c r="P276" s="345">
        <f t="array" ref="P276">+IFERROR(INDEX('FCST SDV (2)'!$D$2:$P$2001,MATCH('Data đx fcst 21.09.2020 (2)'!$B276,'FCST SDV (2)'!$C$2:$C$2001,0),MATCH('Data đx fcst 21.09.2020 (2)'!P$1,'FCST SDV (2)'!$D$1:$P$1,0))/'Data đx fcst 21.09.2020 (2)'!$C276,0)</f>
        <v>1280</v>
      </c>
      <c r="Q276" s="345">
        <f t="array" ref="Q276">+IFERROR(INDEX('FCST SDV (2)'!$D$2:$P$2001,MATCH('Data đx fcst 21.09.2020 (2)'!$B276,'FCST SDV (2)'!$C$2:$C$2001,0),MATCH('Data đx fcst 21.09.2020 (2)'!Q$1,'FCST SDV (2)'!$D$1:$P$1,0))/'Data đx fcst 21.09.2020 (2)'!$C276,0)</f>
        <v>1280</v>
      </c>
      <c r="R276" s="345">
        <f t="array" ref="R276">+IFERROR(INDEX('FCST SDV (2)'!$D$2:$P$2001,MATCH('Data đx fcst 21.09.2020 (2)'!$B276,'FCST SDV (2)'!$C$2:$C$2001,0),MATCH('Data đx fcst 21.09.2020 (2)'!R$1,'FCST SDV (2)'!$D$1:$P$1,0))/'Data đx fcst 21.09.2020 (2)'!$C276,0)</f>
        <v>1280</v>
      </c>
      <c r="S276" s="345">
        <f t="array" ref="S276">+IFERROR(INDEX('FCST SDV (2)'!$D$2:$P$2001,MATCH('Data đx fcst 21.09.2020 (2)'!$B276,'FCST SDV (2)'!$C$2:$C$2001,0),MATCH('Data đx fcst 21.09.2020 (2)'!S$1,'FCST SDV (2)'!$D$1:$P$1,0))/'Data đx fcst 21.09.2020 (2)'!$C276,0)</f>
        <v>1280</v>
      </c>
      <c r="T276" s="335">
        <f t="shared" si="20"/>
        <v>6400</v>
      </c>
    </row>
    <row r="277" spans="1:20" s="356" customFormat="1" ht="29.25" customHeight="1">
      <c r="A277" s="428"/>
      <c r="B277" s="208" t="s">
        <v>15</v>
      </c>
      <c r="C277" s="207">
        <v>50</v>
      </c>
      <c r="D277" s="431"/>
      <c r="E277" s="431"/>
      <c r="F277" s="431"/>
      <c r="G277" s="340">
        <f>+IFERROR(VLOOKUP(B277,'FCST SDV (2)'!$C$2:$S$2000,17,0),0)</f>
        <v>594000</v>
      </c>
      <c r="H277" s="385">
        <f t="shared" si="22"/>
        <v>11880</v>
      </c>
      <c r="I277" s="345">
        <f t="array" ref="I277">+IFERROR(INDEX('FCST SDV (2)'!$D$2:$P$2001,MATCH('Data đx fcst 21.09.2020 (2)'!$B277,'FCST SDV (2)'!$C$2:$C$2001,0),MATCH('Data đx fcst 21.09.2020 (2)'!I$1,'FCST SDV (2)'!$D$1:$P$1,0))/'Data đx fcst 21.09.2020 (2)'!$C277,0)</f>
        <v>180</v>
      </c>
      <c r="J277" s="345">
        <f t="array" ref="J277">+IFERROR(INDEX('FCST SDV (2)'!$D$2:$P$2001,MATCH('Data đx fcst 21.09.2020 (2)'!$B277,'FCST SDV (2)'!$C$2:$C$2001,0),MATCH('Data đx fcst 21.09.2020 (2)'!J$1,'FCST SDV (2)'!$D$1:$P$1,0))/'Data đx fcst 21.09.2020 (2)'!$C277,0)</f>
        <v>180</v>
      </c>
      <c r="K277" s="345">
        <f t="array" ref="K277">+IFERROR(INDEX('FCST SDV (2)'!$D$2:$P$2001,MATCH('Data đx fcst 21.09.2020 (2)'!$B277,'FCST SDV (2)'!$C$2:$C$2001,0),MATCH('Data đx fcst 21.09.2020 (2)'!K$1,'FCST SDV (2)'!$D$1:$P$1,0))/'Data đx fcst 21.09.2020 (2)'!$C277,0)</f>
        <v>180</v>
      </c>
      <c r="L277" s="345">
        <f t="array" ref="L277">+IFERROR(INDEX('FCST SDV (2)'!$D$2:$P$2001,MATCH('Data đx fcst 21.09.2020 (2)'!$B277,'FCST SDV (2)'!$C$2:$C$2001,0),MATCH('Data đx fcst 21.09.2020 (2)'!L$1,'FCST SDV (2)'!$D$1:$P$1,0))/'Data đx fcst 21.09.2020 (2)'!$C277,0)</f>
        <v>180</v>
      </c>
      <c r="M277" s="345">
        <f t="array" ref="M277">+IFERROR(INDEX('FCST SDV (2)'!$D$2:$P$2001,MATCH('Data đx fcst 21.09.2020 (2)'!$B277,'FCST SDV (2)'!$C$2:$C$2001,0),MATCH('Data đx fcst 21.09.2020 (2)'!M$1,'FCST SDV (2)'!$D$1:$P$1,0))/'Data đx fcst 21.09.2020 (2)'!$C277,0)</f>
        <v>180</v>
      </c>
      <c r="N277" s="345">
        <f t="array" ref="N277">+IFERROR(INDEX('FCST SDV (2)'!$D$2:$P$2001,MATCH('Data đx fcst 21.09.2020 (2)'!$B277,'FCST SDV (2)'!$C$2:$C$2001,0),MATCH('Data đx fcst 21.09.2020 (2)'!N$1,'FCST SDV (2)'!$D$1:$P$1,0))/'Data đx fcst 21.09.2020 (2)'!$C277,0)</f>
        <v>180</v>
      </c>
      <c r="O277" s="345">
        <f t="array" ref="O277">+IFERROR(INDEX('FCST SDV (2)'!$D$2:$P$2001,MATCH('Data đx fcst 21.09.2020 (2)'!$B277,'FCST SDV (2)'!$C$2:$C$2001,0),MATCH('Data đx fcst 21.09.2020 (2)'!O$1,'FCST SDV (2)'!$D$1:$P$1,0))/'Data đx fcst 21.09.2020 (2)'!$C277,0)</f>
        <v>180</v>
      </c>
      <c r="P277" s="345">
        <f t="array" ref="P277">+IFERROR(INDEX('FCST SDV (2)'!$D$2:$P$2001,MATCH('Data đx fcst 21.09.2020 (2)'!$B277,'FCST SDV (2)'!$C$2:$C$2001,0),MATCH('Data đx fcst 21.09.2020 (2)'!P$1,'FCST SDV (2)'!$D$1:$P$1,0))/'Data đx fcst 21.09.2020 (2)'!$C277,0)</f>
        <v>1260</v>
      </c>
      <c r="Q277" s="345">
        <f t="array" ref="Q277">+IFERROR(INDEX('FCST SDV (2)'!$D$2:$P$2001,MATCH('Data đx fcst 21.09.2020 (2)'!$B277,'FCST SDV (2)'!$C$2:$C$2001,0),MATCH('Data đx fcst 21.09.2020 (2)'!Q$1,'FCST SDV (2)'!$D$1:$P$1,0))/'Data đx fcst 21.09.2020 (2)'!$C277,0)</f>
        <v>1260</v>
      </c>
      <c r="R277" s="345">
        <f t="array" ref="R277">+IFERROR(INDEX('FCST SDV (2)'!$D$2:$P$2001,MATCH('Data đx fcst 21.09.2020 (2)'!$B277,'FCST SDV (2)'!$C$2:$C$2001,0),MATCH('Data đx fcst 21.09.2020 (2)'!R$1,'FCST SDV (2)'!$D$1:$P$1,0))/'Data đx fcst 21.09.2020 (2)'!$C277,0)</f>
        <v>1080</v>
      </c>
      <c r="S277" s="345">
        <f t="array" ref="S277">+IFERROR(INDEX('FCST SDV (2)'!$D$2:$P$2001,MATCH('Data đx fcst 21.09.2020 (2)'!$B277,'FCST SDV (2)'!$C$2:$C$2001,0),MATCH('Data đx fcst 21.09.2020 (2)'!S$1,'FCST SDV (2)'!$D$1:$P$1,0))/'Data đx fcst 21.09.2020 (2)'!$C277,0)</f>
        <v>1080</v>
      </c>
      <c r="T277" s="335">
        <f t="shared" si="20"/>
        <v>5940</v>
      </c>
    </row>
    <row r="278" spans="1:20" s="365" customFormat="1" ht="29.25" customHeight="1" thickBot="1">
      <c r="A278" s="436" t="s">
        <v>254</v>
      </c>
      <c r="B278" s="437"/>
      <c r="C278" s="437"/>
      <c r="D278" s="437"/>
      <c r="E278" s="437"/>
      <c r="F278" s="438"/>
      <c r="G278" s="386">
        <f>+SUM(G270:G277)</f>
        <v>6511000</v>
      </c>
      <c r="H278" s="386">
        <f>+SUM(H270:H277)</f>
        <v>33702.666666666664</v>
      </c>
      <c r="I278" s="420">
        <f>+F270-SUM(I270:I277)</f>
        <v>-109</v>
      </c>
      <c r="J278" s="420">
        <f>+I278-SUM(J270:J277)</f>
        <v>-1005</v>
      </c>
      <c r="K278" s="420">
        <f t="shared" ref="K278:S278" si="23">+J278-SUM(K270:K277)</f>
        <v>-1873</v>
      </c>
      <c r="L278" s="420">
        <f t="shared" si="23"/>
        <v>-2773</v>
      </c>
      <c r="M278" s="420">
        <f t="shared" si="23"/>
        <v>-3737</v>
      </c>
      <c r="N278" s="420">
        <f t="shared" si="23"/>
        <v>-4637</v>
      </c>
      <c r="O278" s="420">
        <f t="shared" si="23"/>
        <v>-5569</v>
      </c>
      <c r="P278" s="420">
        <f t="shared" si="23"/>
        <v>-11825</v>
      </c>
      <c r="Q278" s="420">
        <f t="shared" si="23"/>
        <v>-16289</v>
      </c>
      <c r="R278" s="420">
        <f t="shared" si="23"/>
        <v>-20511.666666666668</v>
      </c>
      <c r="S278" s="420">
        <f t="shared" si="23"/>
        <v>-24734.333333333336</v>
      </c>
      <c r="T278" s="335">
        <f t="shared" si="20"/>
        <v>-93063</v>
      </c>
    </row>
    <row r="279" spans="1:20" s="356" customFormat="1" ht="29.25" customHeight="1">
      <c r="A279" s="434" t="s">
        <v>105</v>
      </c>
      <c r="B279" s="359" t="s">
        <v>103</v>
      </c>
      <c r="C279" s="357">
        <v>100</v>
      </c>
      <c r="D279" s="435">
        <v>0</v>
      </c>
      <c r="E279" s="429"/>
      <c r="F279" s="435">
        <f>D279</f>
        <v>0</v>
      </c>
      <c r="G279" s="340">
        <f>+IFERROR(VLOOKUP(B279,'FCST SDV (2)'!$C$2:$S$2000,17,0),0)</f>
        <v>0</v>
      </c>
      <c r="H279" s="348">
        <f t="shared" ref="H279:H280" si="24">+G279/C279</f>
        <v>0</v>
      </c>
      <c r="I279" s="345">
        <f t="array" ref="I279">+IFERROR(INDEX('FCST SDV (2)'!$D$2:$P$2001,MATCH('Data đx fcst 21.09.2020 (2)'!$B279,'FCST SDV (2)'!$C$2:$C$2001,0),MATCH('Data đx fcst 21.09.2020 (2)'!I$1,'FCST SDV (2)'!$D$1:$P$1,0))/'Data đx fcst 21.09.2020 (2)'!$C279,0)</f>
        <v>0</v>
      </c>
      <c r="J279" s="345">
        <f t="array" ref="J279">+IFERROR(INDEX('FCST SDV (2)'!$D$2:$P$2001,MATCH('Data đx fcst 21.09.2020 (2)'!$B279,'FCST SDV (2)'!$C$2:$C$2001,0),MATCH('Data đx fcst 21.09.2020 (2)'!J$1,'FCST SDV (2)'!$D$1:$P$1,0))/'Data đx fcst 21.09.2020 (2)'!$C279,0)</f>
        <v>0</v>
      </c>
      <c r="K279" s="345">
        <f t="array" ref="K279">+IFERROR(INDEX('FCST SDV (2)'!$D$2:$P$2001,MATCH('Data đx fcst 21.09.2020 (2)'!$B279,'FCST SDV (2)'!$C$2:$C$2001,0),MATCH('Data đx fcst 21.09.2020 (2)'!K$1,'FCST SDV (2)'!$D$1:$P$1,0))/'Data đx fcst 21.09.2020 (2)'!$C279,0)</f>
        <v>0</v>
      </c>
      <c r="L279" s="345">
        <f t="array" ref="L279">+IFERROR(INDEX('FCST SDV (2)'!$D$2:$P$2001,MATCH('Data đx fcst 21.09.2020 (2)'!$B279,'FCST SDV (2)'!$C$2:$C$2001,0),MATCH('Data đx fcst 21.09.2020 (2)'!L$1,'FCST SDV (2)'!$D$1:$P$1,0))/'Data đx fcst 21.09.2020 (2)'!$C279,0)</f>
        <v>0</v>
      </c>
      <c r="M279" s="345">
        <f t="array" ref="M279">+IFERROR(INDEX('FCST SDV (2)'!$D$2:$P$2001,MATCH('Data đx fcst 21.09.2020 (2)'!$B279,'FCST SDV (2)'!$C$2:$C$2001,0),MATCH('Data đx fcst 21.09.2020 (2)'!M$1,'FCST SDV (2)'!$D$1:$P$1,0))/'Data đx fcst 21.09.2020 (2)'!$C279,0)</f>
        <v>0</v>
      </c>
      <c r="N279" s="345">
        <f t="array" ref="N279">+IFERROR(INDEX('FCST SDV (2)'!$D$2:$P$2001,MATCH('Data đx fcst 21.09.2020 (2)'!$B279,'FCST SDV (2)'!$C$2:$C$2001,0),MATCH('Data đx fcst 21.09.2020 (2)'!N$1,'FCST SDV (2)'!$D$1:$P$1,0))/'Data đx fcst 21.09.2020 (2)'!$C279,0)</f>
        <v>0</v>
      </c>
      <c r="O279" s="345">
        <f t="array" ref="O279">+IFERROR(INDEX('FCST SDV (2)'!$D$2:$P$2001,MATCH('Data đx fcst 21.09.2020 (2)'!$B279,'FCST SDV (2)'!$C$2:$C$2001,0),MATCH('Data đx fcst 21.09.2020 (2)'!O$1,'FCST SDV (2)'!$D$1:$P$1,0))/'Data đx fcst 21.09.2020 (2)'!$C279,0)</f>
        <v>0</v>
      </c>
      <c r="P279" s="345">
        <f t="array" ref="P279">+IFERROR(INDEX('FCST SDV (2)'!$D$2:$P$2001,MATCH('Data đx fcst 21.09.2020 (2)'!$B279,'FCST SDV (2)'!$C$2:$C$2001,0),MATCH('Data đx fcst 21.09.2020 (2)'!P$1,'FCST SDV (2)'!$D$1:$P$1,0))/'Data đx fcst 21.09.2020 (2)'!$C279,0)</f>
        <v>0</v>
      </c>
      <c r="Q279" s="345">
        <f t="array" ref="Q279">+IFERROR(INDEX('FCST SDV (2)'!$D$2:$P$2001,MATCH('Data đx fcst 21.09.2020 (2)'!$B279,'FCST SDV (2)'!$C$2:$C$2001,0),MATCH('Data đx fcst 21.09.2020 (2)'!Q$1,'FCST SDV (2)'!$D$1:$P$1,0))/'Data đx fcst 21.09.2020 (2)'!$C279,0)</f>
        <v>0</v>
      </c>
      <c r="R279" s="345">
        <f t="array" ref="R279">+IFERROR(INDEX('FCST SDV (2)'!$D$2:$P$2001,MATCH('Data đx fcst 21.09.2020 (2)'!$B279,'FCST SDV (2)'!$C$2:$C$2001,0),MATCH('Data đx fcst 21.09.2020 (2)'!R$1,'FCST SDV (2)'!$D$1:$P$1,0))/'Data đx fcst 21.09.2020 (2)'!$C279,0)</f>
        <v>0</v>
      </c>
      <c r="S279" s="344"/>
      <c r="T279" s="335">
        <f t="shared" si="20"/>
        <v>0</v>
      </c>
    </row>
    <row r="280" spans="1:20" s="356" customFormat="1" ht="29.25" customHeight="1">
      <c r="A280" s="434"/>
      <c r="B280" s="208" t="s">
        <v>104</v>
      </c>
      <c r="C280" s="207">
        <v>100</v>
      </c>
      <c r="D280" s="435"/>
      <c r="E280" s="431"/>
      <c r="F280" s="435"/>
      <c r="G280" s="340">
        <f>+IFERROR(VLOOKUP(B280,'FCST SDV (2)'!$C$2:$S$2000,17,0),0)</f>
        <v>0</v>
      </c>
      <c r="H280" s="341">
        <f t="shared" si="24"/>
        <v>0</v>
      </c>
      <c r="I280" s="345">
        <f t="array" ref="I280">+IFERROR(INDEX('FCST SDV (2)'!$D$2:$P$2001,MATCH('Data đx fcst 21.09.2020 (2)'!$B280,'FCST SDV (2)'!$C$2:$C$2001,0),MATCH('Data đx fcst 21.09.2020 (2)'!I$1,'FCST SDV (2)'!$D$1:$P$1,0))/'Data đx fcst 21.09.2020 (2)'!$C280,0)</f>
        <v>0</v>
      </c>
      <c r="J280" s="345">
        <f t="array" ref="J280">+IFERROR(INDEX('FCST SDV (2)'!$D$2:$P$2001,MATCH('Data đx fcst 21.09.2020 (2)'!$B280,'FCST SDV (2)'!$C$2:$C$2001,0),MATCH('Data đx fcst 21.09.2020 (2)'!J$1,'FCST SDV (2)'!$D$1:$P$1,0))/'Data đx fcst 21.09.2020 (2)'!$C280,0)</f>
        <v>0</v>
      </c>
      <c r="K280" s="345">
        <f t="array" ref="K280">+IFERROR(INDEX('FCST SDV (2)'!$D$2:$P$2001,MATCH('Data đx fcst 21.09.2020 (2)'!$B280,'FCST SDV (2)'!$C$2:$C$2001,0),MATCH('Data đx fcst 21.09.2020 (2)'!K$1,'FCST SDV (2)'!$D$1:$P$1,0))/'Data đx fcst 21.09.2020 (2)'!$C280,0)</f>
        <v>0</v>
      </c>
      <c r="L280" s="345">
        <f t="array" ref="L280">+IFERROR(INDEX('FCST SDV (2)'!$D$2:$P$2001,MATCH('Data đx fcst 21.09.2020 (2)'!$B280,'FCST SDV (2)'!$C$2:$C$2001,0),MATCH('Data đx fcst 21.09.2020 (2)'!L$1,'FCST SDV (2)'!$D$1:$P$1,0))/'Data đx fcst 21.09.2020 (2)'!$C280,0)</f>
        <v>0</v>
      </c>
      <c r="M280" s="345">
        <f t="array" ref="M280">+IFERROR(INDEX('FCST SDV (2)'!$D$2:$P$2001,MATCH('Data đx fcst 21.09.2020 (2)'!$B280,'FCST SDV (2)'!$C$2:$C$2001,0),MATCH('Data đx fcst 21.09.2020 (2)'!M$1,'FCST SDV (2)'!$D$1:$P$1,0))/'Data đx fcst 21.09.2020 (2)'!$C280,0)</f>
        <v>0</v>
      </c>
      <c r="N280" s="345">
        <f t="array" ref="N280">+IFERROR(INDEX('FCST SDV (2)'!$D$2:$P$2001,MATCH('Data đx fcst 21.09.2020 (2)'!$B280,'FCST SDV (2)'!$C$2:$C$2001,0),MATCH('Data đx fcst 21.09.2020 (2)'!N$1,'FCST SDV (2)'!$D$1:$P$1,0))/'Data đx fcst 21.09.2020 (2)'!$C280,0)</f>
        <v>0</v>
      </c>
      <c r="O280" s="345">
        <f t="array" ref="O280">+IFERROR(INDEX('FCST SDV (2)'!$D$2:$P$2001,MATCH('Data đx fcst 21.09.2020 (2)'!$B280,'FCST SDV (2)'!$C$2:$C$2001,0),MATCH('Data đx fcst 21.09.2020 (2)'!O$1,'FCST SDV (2)'!$D$1:$P$1,0))/'Data đx fcst 21.09.2020 (2)'!$C280,0)</f>
        <v>0</v>
      </c>
      <c r="P280" s="345">
        <f t="array" ref="P280">+IFERROR(INDEX('FCST SDV (2)'!$D$2:$P$2001,MATCH('Data đx fcst 21.09.2020 (2)'!$B280,'FCST SDV (2)'!$C$2:$C$2001,0),MATCH('Data đx fcst 21.09.2020 (2)'!P$1,'FCST SDV (2)'!$D$1:$P$1,0))/'Data đx fcst 21.09.2020 (2)'!$C280,0)</f>
        <v>0</v>
      </c>
      <c r="Q280" s="345">
        <f t="array" ref="Q280">+IFERROR(INDEX('FCST SDV (2)'!$D$2:$P$2001,MATCH('Data đx fcst 21.09.2020 (2)'!$B280,'FCST SDV (2)'!$C$2:$C$2001,0),MATCH('Data đx fcst 21.09.2020 (2)'!Q$1,'FCST SDV (2)'!$D$1:$P$1,0))/'Data đx fcst 21.09.2020 (2)'!$C280,0)</f>
        <v>0</v>
      </c>
      <c r="R280" s="345">
        <f t="array" ref="R280">+IFERROR(INDEX('FCST SDV (2)'!$D$2:$P$2001,MATCH('Data đx fcst 21.09.2020 (2)'!$B280,'FCST SDV (2)'!$C$2:$C$2001,0),MATCH('Data đx fcst 21.09.2020 (2)'!R$1,'FCST SDV (2)'!$D$1:$P$1,0))/'Data đx fcst 21.09.2020 (2)'!$C280,0)</f>
        <v>0</v>
      </c>
      <c r="S280" s="345"/>
      <c r="T280" s="335">
        <f t="shared" si="20"/>
        <v>0</v>
      </c>
    </row>
    <row r="281" spans="1:20" s="367" customFormat="1" ht="29.25" customHeight="1">
      <c r="A281" s="372"/>
      <c r="B281" s="373"/>
      <c r="C281" s="373"/>
      <c r="D281" s="373"/>
      <c r="E281" s="373"/>
      <c r="F281" s="373"/>
      <c r="G281" s="340">
        <f>+IFERROR(VLOOKUP(B281,'FCST SDV (2)'!$C$2:$S$2000,17,0),0)</f>
        <v>0</v>
      </c>
      <c r="H281" s="341"/>
      <c r="I281" s="352">
        <f t="array" ref="I281">+IFERROR(INDEX('[3]FCST SDV'!$L$2:$V$2000,MATCH($B281,'[3]FCST SDV'!$C$2:$C$2000,0),MATCH(I$1,'[3]FCST SDV'!$L$1:$V$1,0))/$C281,0)</f>
        <v>0</v>
      </c>
      <c r="J281" s="352">
        <f t="array" ref="J281">+IFERROR(INDEX('[3]FCST SDV'!$L$2:$V$2000,MATCH($B281,'[3]FCST SDV'!$C$2:$C$2000,0),MATCH(J$1,'[3]FCST SDV'!$L$1:$V$1,0))/$C281,0)</f>
        <v>0</v>
      </c>
      <c r="K281" s="352">
        <f t="array" ref="K281">+IFERROR(INDEX('[3]FCST SDV'!$L$2:$V$2000,MATCH($B281,'[3]FCST SDV'!$C$2:$C$2000,0),MATCH(K$1,'[3]FCST SDV'!$L$1:$V$1,0))/$C281,0)</f>
        <v>0</v>
      </c>
      <c r="L281" s="352">
        <f t="array" ref="L281">+IFERROR(INDEX('[3]FCST SDV'!$L$2:$V$2000,MATCH($B281,'[3]FCST SDV'!$C$2:$C$2000,0),MATCH(L$1,'[3]FCST SDV'!$L$1:$V$1,0))/$C281,0)</f>
        <v>0</v>
      </c>
      <c r="M281" s="352">
        <f t="array" ref="M281">+IFERROR(INDEX('[3]FCST SDV'!$L$2:$V$2000,MATCH($B281,'[3]FCST SDV'!$C$2:$C$2000,0),MATCH(M$1,'[3]FCST SDV'!$L$1:$V$1,0))/$C281,0)</f>
        <v>0</v>
      </c>
      <c r="N281" s="352">
        <f t="array" ref="N281">+IFERROR(INDEX('[3]FCST SDV'!$L$2:$V$2000,MATCH($B281,'[3]FCST SDV'!$C$2:$C$2000,0),MATCH(N$1,'[3]FCST SDV'!$L$1:$V$1,0))/$C281,0)</f>
        <v>0</v>
      </c>
      <c r="O281" s="352">
        <f t="array" ref="O281">+IFERROR(INDEX('[3]FCST SDV'!$L$2:$V$2000,MATCH($B281,'[3]FCST SDV'!$C$2:$C$2000,0),MATCH(O$1,'[3]FCST SDV'!$L$1:$V$1,0))/$C281,0)</f>
        <v>0</v>
      </c>
      <c r="P281" s="352">
        <f t="array" ref="P281">+IFERROR(INDEX('[3]FCST SDV'!$L$2:$V$2000,MATCH($B281,'[3]FCST SDV'!$C$2:$C$2000,0),MATCH(P$1,'[3]FCST SDV'!$L$1:$V$1,0))/$C281,0)</f>
        <v>0</v>
      </c>
      <c r="Q281" s="352">
        <f t="array" ref="Q281">+IFERROR(INDEX('[3]FCST SDV'!$L$2:$V$2000,MATCH($B281,'[3]FCST SDV'!$C$2:$C$2000,0),MATCH(Q$1,'[3]FCST SDV'!$L$1:$V$1,0))/$C281,0)</f>
        <v>0</v>
      </c>
      <c r="R281" s="352">
        <f t="array" ref="R281">+IFERROR(INDEX('[3]FCST SDV'!$L$2:$V$2000,MATCH($B281,'[3]FCST SDV'!$C$2:$C$2000,0),MATCH(R$1,'[3]FCST SDV'!$L$1:$V$1,0))/$C281,0)</f>
        <v>0</v>
      </c>
      <c r="S281" s="352"/>
      <c r="T281" s="335">
        <f t="shared" si="20"/>
        <v>0</v>
      </c>
    </row>
    <row r="282" spans="1:20" s="356" customFormat="1" ht="29.25" customHeight="1">
      <c r="A282" s="434" t="s">
        <v>106</v>
      </c>
      <c r="B282" s="208" t="s">
        <v>18</v>
      </c>
      <c r="C282" s="207">
        <v>50</v>
      </c>
      <c r="D282" s="435">
        <v>96014</v>
      </c>
      <c r="E282" s="435"/>
      <c r="F282" s="435">
        <f>D282</f>
        <v>96014</v>
      </c>
      <c r="G282" s="340">
        <f>+IFERROR(VLOOKUP(B282,'FCST SDV (2)'!$C$2:$S$2000,17,0),0)</f>
        <v>401000</v>
      </c>
      <c r="H282" s="384">
        <f t="shared" ref="H282:H283" si="25">+G282/C282</f>
        <v>8020</v>
      </c>
      <c r="I282" s="345">
        <f t="array" ref="I282">+IFERROR(INDEX('FCST SDV (2)'!$D$2:$P$2001,MATCH('Data đx fcst 21.09.2020 (2)'!$B282,'FCST SDV (2)'!$C$2:$C$2001,0),MATCH('Data đx fcst 21.09.2020 (2)'!I$1,'FCST SDV (2)'!$D$1:$P$1,0))/'Data đx fcst 21.09.2020 (2)'!$C282,0)</f>
        <v>300</v>
      </c>
      <c r="J282" s="345">
        <f t="array" ref="J282">+IFERROR(INDEX('FCST SDV (2)'!$D$2:$P$2001,MATCH('Data đx fcst 21.09.2020 (2)'!$B282,'FCST SDV (2)'!$C$2:$C$2001,0),MATCH('Data đx fcst 21.09.2020 (2)'!J$1,'FCST SDV (2)'!$D$1:$P$1,0))/'Data đx fcst 21.09.2020 (2)'!$C282,0)</f>
        <v>400</v>
      </c>
      <c r="K282" s="345">
        <f t="array" ref="K282">+IFERROR(INDEX('FCST SDV (2)'!$D$2:$P$2001,MATCH('Data đx fcst 21.09.2020 (2)'!$B282,'FCST SDV (2)'!$C$2:$C$2001,0),MATCH('Data đx fcst 21.09.2020 (2)'!K$1,'FCST SDV (2)'!$D$1:$P$1,0))/'Data đx fcst 21.09.2020 (2)'!$C282,0)</f>
        <v>400</v>
      </c>
      <c r="L282" s="345">
        <f t="array" ref="L282">+IFERROR(INDEX('FCST SDV (2)'!$D$2:$P$2001,MATCH('Data đx fcst 21.09.2020 (2)'!$B282,'FCST SDV (2)'!$C$2:$C$2001,0),MATCH('Data đx fcst 21.09.2020 (2)'!L$1,'FCST SDV (2)'!$D$1:$P$1,0))/'Data đx fcst 21.09.2020 (2)'!$C282,0)</f>
        <v>400</v>
      </c>
      <c r="M282" s="345">
        <f t="array" ref="M282">+IFERROR(INDEX('FCST SDV (2)'!$D$2:$P$2001,MATCH('Data đx fcst 21.09.2020 (2)'!$B282,'FCST SDV (2)'!$C$2:$C$2001,0),MATCH('Data đx fcst 21.09.2020 (2)'!M$1,'FCST SDV (2)'!$D$1:$P$1,0))/'Data đx fcst 21.09.2020 (2)'!$C282,0)</f>
        <v>400</v>
      </c>
      <c r="N282" s="345">
        <f t="array" ref="N282">+IFERROR(INDEX('FCST SDV (2)'!$D$2:$P$2001,MATCH('Data đx fcst 21.09.2020 (2)'!$B282,'FCST SDV (2)'!$C$2:$C$2001,0),MATCH('Data đx fcst 21.09.2020 (2)'!N$1,'FCST SDV (2)'!$D$1:$P$1,0))/'Data đx fcst 21.09.2020 (2)'!$C282,0)</f>
        <v>400</v>
      </c>
      <c r="O282" s="345">
        <f t="array" ref="O282">+IFERROR(INDEX('FCST SDV (2)'!$D$2:$P$2001,MATCH('Data đx fcst 21.09.2020 (2)'!$B282,'FCST SDV (2)'!$C$2:$C$2001,0),MATCH('Data đx fcst 21.09.2020 (2)'!O$1,'FCST SDV (2)'!$D$1:$P$1,0))/'Data đx fcst 21.09.2020 (2)'!$C282,0)</f>
        <v>400</v>
      </c>
      <c r="P282" s="345">
        <f t="array" ref="P282">+IFERROR(INDEX('FCST SDV (2)'!$D$2:$P$2001,MATCH('Data đx fcst 21.09.2020 (2)'!$B282,'FCST SDV (2)'!$C$2:$C$2001,0),MATCH('Data đx fcst 21.09.2020 (2)'!P$1,'FCST SDV (2)'!$D$1:$P$1,0))/'Data đx fcst 21.09.2020 (2)'!$C282,0)</f>
        <v>2700</v>
      </c>
      <c r="Q282" s="345">
        <f t="array" ref="Q282">+IFERROR(INDEX('FCST SDV (2)'!$D$2:$P$2001,MATCH('Data đx fcst 21.09.2020 (2)'!$B282,'FCST SDV (2)'!$C$2:$C$2001,0),MATCH('Data đx fcst 21.09.2020 (2)'!Q$1,'FCST SDV (2)'!$D$1:$P$1,0))/'Data đx fcst 21.09.2020 (2)'!$C282,0)</f>
        <v>1020</v>
      </c>
      <c r="R282" s="345">
        <f t="array" ref="R282">+IFERROR(INDEX('FCST SDV (2)'!$D$2:$P$2001,MATCH('Data đx fcst 21.09.2020 (2)'!$B282,'FCST SDV (2)'!$C$2:$C$2001,0),MATCH('Data đx fcst 21.09.2020 (2)'!R$1,'FCST SDV (2)'!$D$1:$P$1,0))/'Data đx fcst 21.09.2020 (2)'!$C282,0)</f>
        <v>800</v>
      </c>
      <c r="S282" s="345">
        <f t="array" ref="S282">+IFERROR(INDEX('FCST SDV (2)'!$D$2:$P$2001,MATCH('Data đx fcst 21.09.2020 (2)'!$B282,'FCST SDV (2)'!$C$2:$C$2001,0),MATCH('Data đx fcst 21.09.2020 (2)'!S$1,'FCST SDV (2)'!$D$1:$P$1,0))/'Data đx fcst 21.09.2020 (2)'!$C282,0)</f>
        <v>800</v>
      </c>
      <c r="T282" s="335">
        <f t="shared" si="20"/>
        <v>8020</v>
      </c>
    </row>
    <row r="283" spans="1:20" s="356" customFormat="1" ht="29.25" customHeight="1">
      <c r="A283" s="439"/>
      <c r="B283" s="208" t="s">
        <v>100</v>
      </c>
      <c r="C283" s="207">
        <v>50</v>
      </c>
      <c r="D283" s="435"/>
      <c r="E283" s="435"/>
      <c r="F283" s="435"/>
      <c r="G283" s="340">
        <f>+IFERROR(VLOOKUP(B283,'FCST SDV (2)'!$C$2:$S$2000,17,0),0)</f>
        <v>0</v>
      </c>
      <c r="H283" s="341">
        <f t="shared" si="25"/>
        <v>0</v>
      </c>
      <c r="I283" s="345">
        <f t="array" ref="I283">+IFERROR(INDEX('FCST SDV (2)'!$D$2:$P$2001,MATCH('Data đx fcst 21.09.2020 (2)'!$B283,'FCST SDV (2)'!$C$2:$C$2001,0),MATCH('Data đx fcst 21.09.2020 (2)'!I$1,'FCST SDV (2)'!$D$1:$P$1,0))/'Data đx fcst 21.09.2020 (2)'!$C283,0)</f>
        <v>0</v>
      </c>
      <c r="J283" s="345">
        <f t="array" ref="J283">+IFERROR(INDEX('FCST SDV (2)'!$D$2:$P$2001,MATCH('Data đx fcst 21.09.2020 (2)'!$B283,'FCST SDV (2)'!$C$2:$C$2001,0),MATCH('Data đx fcst 21.09.2020 (2)'!J$1,'FCST SDV (2)'!$D$1:$P$1,0))/'Data đx fcst 21.09.2020 (2)'!$C283,0)</f>
        <v>0</v>
      </c>
      <c r="K283" s="345">
        <f t="array" ref="K283">+IFERROR(INDEX('FCST SDV (2)'!$D$2:$P$2001,MATCH('Data đx fcst 21.09.2020 (2)'!$B283,'FCST SDV (2)'!$C$2:$C$2001,0),MATCH('Data đx fcst 21.09.2020 (2)'!K$1,'FCST SDV (2)'!$D$1:$P$1,0))/'Data đx fcst 21.09.2020 (2)'!$C283,0)</f>
        <v>0</v>
      </c>
      <c r="L283" s="345">
        <f t="array" ref="L283">+IFERROR(INDEX('FCST SDV (2)'!$D$2:$P$2001,MATCH('Data đx fcst 21.09.2020 (2)'!$B283,'FCST SDV (2)'!$C$2:$C$2001,0),MATCH('Data đx fcst 21.09.2020 (2)'!L$1,'FCST SDV (2)'!$D$1:$P$1,0))/'Data đx fcst 21.09.2020 (2)'!$C283,0)</f>
        <v>0</v>
      </c>
      <c r="M283" s="345">
        <f t="array" ref="M283">+IFERROR(INDEX('FCST SDV (2)'!$D$2:$P$2001,MATCH('Data đx fcst 21.09.2020 (2)'!$B283,'FCST SDV (2)'!$C$2:$C$2001,0),MATCH('Data đx fcst 21.09.2020 (2)'!M$1,'FCST SDV (2)'!$D$1:$P$1,0))/'Data đx fcst 21.09.2020 (2)'!$C283,0)</f>
        <v>0</v>
      </c>
      <c r="N283" s="345">
        <f t="array" ref="N283">+IFERROR(INDEX('FCST SDV (2)'!$D$2:$P$2001,MATCH('Data đx fcst 21.09.2020 (2)'!$B283,'FCST SDV (2)'!$C$2:$C$2001,0),MATCH('Data đx fcst 21.09.2020 (2)'!N$1,'FCST SDV (2)'!$D$1:$P$1,0))/'Data đx fcst 21.09.2020 (2)'!$C283,0)</f>
        <v>0</v>
      </c>
      <c r="O283" s="345">
        <f t="array" ref="O283">+IFERROR(INDEX('FCST SDV (2)'!$D$2:$P$2001,MATCH('Data đx fcst 21.09.2020 (2)'!$B283,'FCST SDV (2)'!$C$2:$C$2001,0),MATCH('Data đx fcst 21.09.2020 (2)'!O$1,'FCST SDV (2)'!$D$1:$P$1,0))/'Data đx fcst 21.09.2020 (2)'!$C283,0)</f>
        <v>0</v>
      </c>
      <c r="P283" s="345">
        <f t="array" ref="P283">+IFERROR(INDEX('FCST SDV (2)'!$D$2:$P$2001,MATCH('Data đx fcst 21.09.2020 (2)'!$B283,'FCST SDV (2)'!$C$2:$C$2001,0),MATCH('Data đx fcst 21.09.2020 (2)'!P$1,'FCST SDV (2)'!$D$1:$P$1,0))/'Data đx fcst 21.09.2020 (2)'!$C283,0)</f>
        <v>0</v>
      </c>
      <c r="Q283" s="345">
        <f t="array" ref="Q283">+IFERROR(INDEX('FCST SDV (2)'!$D$2:$P$2001,MATCH('Data đx fcst 21.09.2020 (2)'!$B283,'FCST SDV (2)'!$C$2:$C$2001,0),MATCH('Data đx fcst 21.09.2020 (2)'!Q$1,'FCST SDV (2)'!$D$1:$P$1,0))/'Data đx fcst 21.09.2020 (2)'!$C283,0)</f>
        <v>0</v>
      </c>
      <c r="R283" s="345">
        <f t="array" ref="R283">+IFERROR(INDEX('FCST SDV (2)'!$D$2:$P$2001,MATCH('Data đx fcst 21.09.2020 (2)'!$B283,'FCST SDV (2)'!$C$2:$C$2001,0),MATCH('Data đx fcst 21.09.2020 (2)'!R$1,'FCST SDV (2)'!$D$1:$P$1,0))/'Data đx fcst 21.09.2020 (2)'!$C283,0)</f>
        <v>0</v>
      </c>
      <c r="S283" s="345"/>
      <c r="T283" s="335">
        <f t="shared" si="20"/>
        <v>0</v>
      </c>
    </row>
    <row r="284" spans="1:20" s="356" customFormat="1" ht="29.25" customHeight="1" thickBot="1">
      <c r="A284" s="436" t="s">
        <v>254</v>
      </c>
      <c r="B284" s="437"/>
      <c r="C284" s="437"/>
      <c r="D284" s="437"/>
      <c r="E284" s="437"/>
      <c r="F284" s="438"/>
      <c r="G284" s="386">
        <f>+SUM(G282:G283)</f>
        <v>401000</v>
      </c>
      <c r="H284" s="386">
        <f>+SUM(H282:H283)</f>
        <v>8020</v>
      </c>
      <c r="I284" s="351">
        <f>+F282-SUM(I282:I283)</f>
        <v>95714</v>
      </c>
      <c r="J284" s="351">
        <f>+I284-SUM(J282:J283)</f>
        <v>95314</v>
      </c>
      <c r="K284" s="351">
        <f t="shared" ref="K284:S284" si="26">+J284-SUM(K282:K283)</f>
        <v>94914</v>
      </c>
      <c r="L284" s="351">
        <f t="shared" si="26"/>
        <v>94514</v>
      </c>
      <c r="M284" s="351">
        <f t="shared" si="26"/>
        <v>94114</v>
      </c>
      <c r="N284" s="351">
        <f t="shared" si="26"/>
        <v>93714</v>
      </c>
      <c r="O284" s="351">
        <f t="shared" si="26"/>
        <v>93314</v>
      </c>
      <c r="P284" s="351">
        <f t="shared" si="26"/>
        <v>90614</v>
      </c>
      <c r="Q284" s="351">
        <f t="shared" si="26"/>
        <v>89594</v>
      </c>
      <c r="R284" s="351">
        <f t="shared" si="26"/>
        <v>88794</v>
      </c>
      <c r="S284" s="351">
        <f t="shared" si="26"/>
        <v>87994</v>
      </c>
      <c r="T284" s="335">
        <f t="shared" si="20"/>
        <v>1018594</v>
      </c>
    </row>
    <row r="285" spans="1:20" s="356" customFormat="1" ht="29.25" customHeight="1">
      <c r="A285" s="374" t="s">
        <v>107</v>
      </c>
      <c r="B285" s="359" t="s">
        <v>100</v>
      </c>
      <c r="C285" s="357">
        <v>100</v>
      </c>
      <c r="D285" s="375">
        <v>28014</v>
      </c>
      <c r="E285" s="375"/>
      <c r="F285" s="375">
        <f>D285</f>
        <v>28014</v>
      </c>
      <c r="G285" s="340">
        <f>+IFERROR(VLOOKUP(B285,'FCST SDV (2)'!$C$2:$S$2000,17,0),0)</f>
        <v>0</v>
      </c>
      <c r="H285" s="348">
        <f t="shared" ref="H285" si="27">+G285/C285</f>
        <v>0</v>
      </c>
      <c r="I285" s="344">
        <f t="array" ref="I285">+IFERROR(INDEX('FCST SDV (2)'!$D$2:$P$2001,MATCH('Data đx fcst 21.09.2020 (2)'!$B285,'FCST SDV (2)'!$C$2:$C$2001,0),MATCH('Data đx fcst 21.09.2020 (2)'!I$1,'FCST SDV (2)'!$D$1:$P$1,0))/'Data đx fcst 21.09.2020 (2)'!$C285,0)</f>
        <v>0</v>
      </c>
      <c r="J285" s="344">
        <f t="array" ref="J285">+IFERROR(INDEX('FCST SDV (2)'!$D$2:$P$2001,MATCH('Data đx fcst 21.09.2020 (2)'!$B285,'FCST SDV (2)'!$C$2:$C$2001,0),MATCH('Data đx fcst 21.09.2020 (2)'!J$1,'FCST SDV (2)'!$D$1:$P$1,0))/'Data đx fcst 21.09.2020 (2)'!$C285,0)</f>
        <v>0</v>
      </c>
      <c r="K285" s="344">
        <f t="array" ref="K285">+IFERROR(INDEX('FCST SDV (2)'!$D$2:$P$2001,MATCH('Data đx fcst 21.09.2020 (2)'!$B285,'FCST SDV (2)'!$C$2:$C$2001,0),MATCH('Data đx fcst 21.09.2020 (2)'!K$1,'FCST SDV (2)'!$D$1:$P$1,0))/'Data đx fcst 21.09.2020 (2)'!$C285,0)</f>
        <v>0</v>
      </c>
      <c r="L285" s="344">
        <f t="array" ref="L285">+IFERROR(INDEX('FCST SDV (2)'!$D$2:$P$2001,MATCH('Data đx fcst 21.09.2020 (2)'!$B285,'FCST SDV (2)'!$C$2:$C$2001,0),MATCH('Data đx fcst 21.09.2020 (2)'!L$1,'FCST SDV (2)'!$D$1:$P$1,0))/'Data đx fcst 21.09.2020 (2)'!$C285,0)</f>
        <v>0</v>
      </c>
      <c r="M285" s="344">
        <f t="array" ref="M285">+IFERROR(INDEX('FCST SDV (2)'!$D$2:$P$2001,MATCH('Data đx fcst 21.09.2020 (2)'!$B285,'FCST SDV (2)'!$C$2:$C$2001,0),MATCH('Data đx fcst 21.09.2020 (2)'!M$1,'FCST SDV (2)'!$D$1:$P$1,0))/'Data đx fcst 21.09.2020 (2)'!$C285,0)</f>
        <v>0</v>
      </c>
      <c r="N285" s="344">
        <f t="array" ref="N285">+IFERROR(INDEX('FCST SDV (2)'!$D$2:$P$2001,MATCH('Data đx fcst 21.09.2020 (2)'!$B285,'FCST SDV (2)'!$C$2:$C$2001,0),MATCH('Data đx fcst 21.09.2020 (2)'!N$1,'FCST SDV (2)'!$D$1:$P$1,0))/'Data đx fcst 21.09.2020 (2)'!$C285,0)</f>
        <v>0</v>
      </c>
      <c r="O285" s="344">
        <f t="array" ref="O285">+IFERROR(INDEX('FCST SDV (2)'!$D$2:$P$2001,MATCH('Data đx fcst 21.09.2020 (2)'!$B285,'FCST SDV (2)'!$C$2:$C$2001,0),MATCH('Data đx fcst 21.09.2020 (2)'!O$1,'FCST SDV (2)'!$D$1:$P$1,0))/'Data đx fcst 21.09.2020 (2)'!$C285,0)</f>
        <v>0</v>
      </c>
      <c r="P285" s="344">
        <f t="array" ref="P285">+IFERROR(INDEX('FCST SDV (2)'!$D$2:$P$2001,MATCH('Data đx fcst 21.09.2020 (2)'!$B285,'FCST SDV (2)'!$C$2:$C$2001,0),MATCH('Data đx fcst 21.09.2020 (2)'!P$1,'FCST SDV (2)'!$D$1:$P$1,0))/'Data đx fcst 21.09.2020 (2)'!$C285,0)</f>
        <v>0</v>
      </c>
      <c r="Q285" s="344">
        <f t="array" ref="Q285">+IFERROR(INDEX('FCST SDV (2)'!$D$2:$P$2001,MATCH('Data đx fcst 21.09.2020 (2)'!$B285,'FCST SDV (2)'!$C$2:$C$2001,0),MATCH('Data đx fcst 21.09.2020 (2)'!Q$1,'FCST SDV (2)'!$D$1:$P$1,0))/'Data đx fcst 21.09.2020 (2)'!$C285,0)</f>
        <v>0</v>
      </c>
      <c r="R285" s="344">
        <f t="array" ref="R285">+IFERROR(INDEX('FCST SDV (2)'!$D$2:$P$2001,MATCH('Data đx fcst 21.09.2020 (2)'!$B285,'FCST SDV (2)'!$C$2:$C$2001,0),MATCH('Data đx fcst 21.09.2020 (2)'!R$1,'FCST SDV (2)'!$D$1:$P$1,0))/'Data đx fcst 21.09.2020 (2)'!$C285,0)</f>
        <v>0</v>
      </c>
      <c r="S285" s="344"/>
      <c r="T285" s="335">
        <f t="shared" si="20"/>
        <v>0</v>
      </c>
    </row>
    <row r="286" spans="1:20" s="356" customFormat="1" ht="29.25" customHeight="1" thickBot="1">
      <c r="A286" s="440" t="s">
        <v>254</v>
      </c>
      <c r="B286" s="441"/>
      <c r="C286" s="441"/>
      <c r="D286" s="441"/>
      <c r="E286" s="441"/>
      <c r="F286" s="442"/>
      <c r="G286" s="340">
        <f>+IFERROR(VLOOKUP(B286,'FCST SDV (2)'!$C$2:$S$2000,17,0),0)</f>
        <v>0</v>
      </c>
      <c r="H286" s="347"/>
      <c r="I286" s="351">
        <f t="array" ref="I286">+IFERROR(INDEX('[3]FCST SDV'!$L$2:$V$2000,MATCH($B286,'[3]FCST SDV'!$C$2:$C$2000,0),MATCH(I$1,'[3]FCST SDV'!$L$1:$V$1,0))/$C286,0)</f>
        <v>0</v>
      </c>
      <c r="J286" s="351">
        <f t="array" ref="J286">+IFERROR(INDEX('[3]FCST SDV'!$L$2:$V$2000,MATCH($B286,'[3]FCST SDV'!$C$2:$C$2000,0),MATCH(J$1,'[3]FCST SDV'!$L$1:$V$1,0))/$C286,0)</f>
        <v>0</v>
      </c>
      <c r="K286" s="351">
        <f t="array" ref="K286">+IFERROR(INDEX('[3]FCST SDV'!$L$2:$V$2000,MATCH($B286,'[3]FCST SDV'!$C$2:$C$2000,0),MATCH(K$1,'[3]FCST SDV'!$L$1:$V$1,0))/$C286,0)</f>
        <v>0</v>
      </c>
      <c r="L286" s="351">
        <f t="array" ref="L286">+IFERROR(INDEX('[3]FCST SDV'!$L$2:$V$2000,MATCH($B286,'[3]FCST SDV'!$C$2:$C$2000,0),MATCH(L$1,'[3]FCST SDV'!$L$1:$V$1,0))/$C286,0)</f>
        <v>0</v>
      </c>
      <c r="M286" s="351">
        <f t="array" ref="M286">+IFERROR(INDEX('[3]FCST SDV'!$L$2:$V$2000,MATCH($B286,'[3]FCST SDV'!$C$2:$C$2000,0),MATCH(M$1,'[3]FCST SDV'!$L$1:$V$1,0))/$C286,0)</f>
        <v>0</v>
      </c>
      <c r="N286" s="351">
        <f t="array" ref="N286">+IFERROR(INDEX('[3]FCST SDV'!$L$2:$V$2000,MATCH($B286,'[3]FCST SDV'!$C$2:$C$2000,0),MATCH(N$1,'[3]FCST SDV'!$L$1:$V$1,0))/$C286,0)</f>
        <v>0</v>
      </c>
      <c r="O286" s="351">
        <f t="array" ref="O286">+IFERROR(INDEX('[3]FCST SDV'!$L$2:$V$2000,MATCH($B286,'[3]FCST SDV'!$C$2:$C$2000,0),MATCH(O$1,'[3]FCST SDV'!$L$1:$V$1,0))/$C286,0)</f>
        <v>0</v>
      </c>
      <c r="P286" s="351">
        <f t="array" ref="P286">+IFERROR(INDEX('[3]FCST SDV'!$L$2:$V$2000,MATCH($B286,'[3]FCST SDV'!$C$2:$C$2000,0),MATCH(P$1,'[3]FCST SDV'!$L$1:$V$1,0))/$C286,0)</f>
        <v>0</v>
      </c>
      <c r="Q286" s="351">
        <f t="array" ref="Q286">+IFERROR(INDEX('[3]FCST SDV'!$L$2:$V$2000,MATCH($B286,'[3]FCST SDV'!$C$2:$C$2000,0),MATCH(Q$1,'[3]FCST SDV'!$L$1:$V$1,0))/$C286,0)</f>
        <v>0</v>
      </c>
      <c r="R286" s="351">
        <f t="array" ref="R286">+IFERROR(INDEX('[3]FCST SDV'!$L$2:$V$2000,MATCH($B286,'[3]FCST SDV'!$C$2:$C$2000,0),MATCH(R$1,'[3]FCST SDV'!$L$1:$V$1,0))/$C286,0)</f>
        <v>0</v>
      </c>
      <c r="S286" s="376"/>
      <c r="T286" s="335">
        <f t="shared" si="20"/>
        <v>0</v>
      </c>
    </row>
    <row r="287" spans="1:20" s="356" customFormat="1" ht="29.25" customHeight="1">
      <c r="A287" s="428" t="s">
        <v>109</v>
      </c>
      <c r="B287" s="359" t="s">
        <v>108</v>
      </c>
      <c r="C287" s="357">
        <v>3000</v>
      </c>
      <c r="D287" s="431">
        <v>40</v>
      </c>
      <c r="E287" s="431">
        <v>490</v>
      </c>
      <c r="F287" s="431">
        <f>+D287+E287</f>
        <v>530</v>
      </c>
      <c r="G287" s="340">
        <f>+IFERROR(VLOOKUP(B287,'FCST SDV (2)'!$C$2:$S$2000,17,0),0)</f>
        <v>0</v>
      </c>
      <c r="H287" s="348">
        <f t="shared" ref="H287:H295" si="28">+G287/C287</f>
        <v>0</v>
      </c>
      <c r="I287" s="344">
        <f t="array" ref="I287">+IFERROR(INDEX('FCST SDV (2)'!$D$2:$P$2001,MATCH('Data đx fcst 21.09.2020 (2)'!$B287,'FCST SDV (2)'!$C$2:$C$2001,0),MATCH('Data đx fcst 21.09.2020 (2)'!I$1,'FCST SDV (2)'!$D$1:$P$1,0))/'Data đx fcst 21.09.2020 (2)'!$C287,0)</f>
        <v>0</v>
      </c>
      <c r="J287" s="344">
        <f t="array" ref="J287">+IFERROR(INDEX('FCST SDV (2)'!$D$2:$P$2001,MATCH('Data đx fcst 21.09.2020 (2)'!$B287,'FCST SDV (2)'!$C$2:$C$2001,0),MATCH('Data đx fcst 21.09.2020 (2)'!J$1,'FCST SDV (2)'!$D$1:$P$1,0))/'Data đx fcst 21.09.2020 (2)'!$C287,0)</f>
        <v>0</v>
      </c>
      <c r="K287" s="344">
        <f t="array" ref="K287">+IFERROR(INDEX('FCST SDV (2)'!$D$2:$P$2001,MATCH('Data đx fcst 21.09.2020 (2)'!$B287,'FCST SDV (2)'!$C$2:$C$2001,0),MATCH('Data đx fcst 21.09.2020 (2)'!K$1,'FCST SDV (2)'!$D$1:$P$1,0))/'Data đx fcst 21.09.2020 (2)'!$C287,0)</f>
        <v>0</v>
      </c>
      <c r="L287" s="344">
        <f t="array" ref="L287">+IFERROR(INDEX('FCST SDV (2)'!$D$2:$P$2001,MATCH('Data đx fcst 21.09.2020 (2)'!$B287,'FCST SDV (2)'!$C$2:$C$2001,0),MATCH('Data đx fcst 21.09.2020 (2)'!L$1,'FCST SDV (2)'!$D$1:$P$1,0))/'Data đx fcst 21.09.2020 (2)'!$C287,0)</f>
        <v>0</v>
      </c>
      <c r="M287" s="344">
        <f t="array" ref="M287">+IFERROR(INDEX('FCST SDV (2)'!$D$2:$P$2001,MATCH('Data đx fcst 21.09.2020 (2)'!$B287,'FCST SDV (2)'!$C$2:$C$2001,0),MATCH('Data đx fcst 21.09.2020 (2)'!M$1,'FCST SDV (2)'!$D$1:$P$1,0))/'Data đx fcst 21.09.2020 (2)'!$C287,0)</f>
        <v>0</v>
      </c>
      <c r="N287" s="344">
        <f t="array" ref="N287">+IFERROR(INDEX('FCST SDV (2)'!$D$2:$P$2001,MATCH('Data đx fcst 21.09.2020 (2)'!$B287,'FCST SDV (2)'!$C$2:$C$2001,0),MATCH('Data đx fcst 21.09.2020 (2)'!N$1,'FCST SDV (2)'!$D$1:$P$1,0))/'Data đx fcst 21.09.2020 (2)'!$C287,0)</f>
        <v>0</v>
      </c>
      <c r="O287" s="344">
        <f t="array" ref="O287">+IFERROR(INDEX('FCST SDV (2)'!$D$2:$P$2001,MATCH('Data đx fcst 21.09.2020 (2)'!$B287,'FCST SDV (2)'!$C$2:$C$2001,0),MATCH('Data đx fcst 21.09.2020 (2)'!O$1,'FCST SDV (2)'!$D$1:$P$1,0))/'Data đx fcst 21.09.2020 (2)'!$C287,0)</f>
        <v>0</v>
      </c>
      <c r="P287" s="344">
        <f t="array" ref="P287">+IFERROR(INDEX('FCST SDV (2)'!$D$2:$P$2001,MATCH('Data đx fcst 21.09.2020 (2)'!$B287,'FCST SDV (2)'!$C$2:$C$2001,0),MATCH('Data đx fcst 21.09.2020 (2)'!P$1,'FCST SDV (2)'!$D$1:$P$1,0))/'Data đx fcst 21.09.2020 (2)'!$C287,0)</f>
        <v>0</v>
      </c>
      <c r="Q287" s="344">
        <f t="array" ref="Q287">+IFERROR(INDEX('FCST SDV (2)'!$D$2:$P$2001,MATCH('Data đx fcst 21.09.2020 (2)'!$B287,'FCST SDV (2)'!$C$2:$C$2001,0),MATCH('Data đx fcst 21.09.2020 (2)'!Q$1,'FCST SDV (2)'!$D$1:$P$1,0))/'Data đx fcst 21.09.2020 (2)'!$C287,0)</f>
        <v>0</v>
      </c>
      <c r="R287" s="344">
        <f t="array" ref="R287">+IFERROR(INDEX('FCST SDV (2)'!$D$2:$P$2001,MATCH('Data đx fcst 21.09.2020 (2)'!$B287,'FCST SDV (2)'!$C$2:$C$2001,0),MATCH('Data đx fcst 21.09.2020 (2)'!R$1,'FCST SDV (2)'!$D$1:$P$1,0))/'Data đx fcst 21.09.2020 (2)'!$C287,0)</f>
        <v>0</v>
      </c>
      <c r="S287" s="344">
        <f t="array" ref="S287">+IFERROR(INDEX('FCST SDV (2)'!$D$2:$P$2001,MATCH('Data đx fcst 21.09.2020 (2)'!$B287,'FCST SDV (2)'!$C$2:$C$2001,0),MATCH('Data đx fcst 21.09.2020 (2)'!S$1,'FCST SDV (2)'!$D$1:$P$1,0))/'Data đx fcst 21.09.2020 (2)'!$C287,0)</f>
        <v>0</v>
      </c>
      <c r="T287" s="335">
        <f t="shared" si="20"/>
        <v>0</v>
      </c>
    </row>
    <row r="288" spans="1:20" s="356" customFormat="1" ht="29.25" customHeight="1">
      <c r="A288" s="439"/>
      <c r="B288" s="208" t="s">
        <v>34</v>
      </c>
      <c r="C288" s="207">
        <v>2700</v>
      </c>
      <c r="D288" s="435"/>
      <c r="E288" s="435"/>
      <c r="F288" s="435"/>
      <c r="G288" s="340">
        <f>+IFERROR(VLOOKUP(B288,'FCST SDV (2)'!$C$2:$S$2000,17,0),0)</f>
        <v>2470500</v>
      </c>
      <c r="H288" s="384">
        <f t="shared" si="28"/>
        <v>915</v>
      </c>
      <c r="I288" s="345">
        <f t="array" ref="I288">+IFERROR(INDEX('FCST SDV (2)'!$D$2:$P$2001,MATCH('Data đx fcst 21.09.2020 (2)'!$B288,'FCST SDV (2)'!$C$2:$C$2001,0),MATCH('Data đx fcst 21.09.2020 (2)'!I$1,'FCST SDV (2)'!$D$1:$P$1,0))/'Data đx fcst 21.09.2020 (2)'!$C288,0)</f>
        <v>25</v>
      </c>
      <c r="J288" s="345">
        <f t="array" ref="J288">+IFERROR(INDEX('FCST SDV (2)'!$D$2:$P$2001,MATCH('Data đx fcst 21.09.2020 (2)'!$B288,'FCST SDV (2)'!$C$2:$C$2001,0),MATCH('Data đx fcst 21.09.2020 (2)'!J$1,'FCST SDV (2)'!$D$1:$P$1,0))/'Data đx fcst 21.09.2020 (2)'!$C288,0)</f>
        <v>25</v>
      </c>
      <c r="K288" s="345">
        <f t="array" ref="K288">+IFERROR(INDEX('FCST SDV (2)'!$D$2:$P$2001,MATCH('Data đx fcst 21.09.2020 (2)'!$B288,'FCST SDV (2)'!$C$2:$C$2001,0),MATCH('Data đx fcst 21.09.2020 (2)'!K$1,'FCST SDV (2)'!$D$1:$P$1,0))/'Data đx fcst 21.09.2020 (2)'!$C288,0)</f>
        <v>30</v>
      </c>
      <c r="L288" s="345">
        <f t="array" ref="L288">+IFERROR(INDEX('FCST SDV (2)'!$D$2:$P$2001,MATCH('Data đx fcst 21.09.2020 (2)'!$B288,'FCST SDV (2)'!$C$2:$C$2001,0),MATCH('Data đx fcst 21.09.2020 (2)'!L$1,'FCST SDV (2)'!$D$1:$P$1,0))/'Data đx fcst 21.09.2020 (2)'!$C288,0)</f>
        <v>20</v>
      </c>
      <c r="M288" s="345">
        <f t="array" ref="M288">+IFERROR(INDEX('FCST SDV (2)'!$D$2:$P$2001,MATCH('Data đx fcst 21.09.2020 (2)'!$B288,'FCST SDV (2)'!$C$2:$C$2001,0),MATCH('Data đx fcst 21.09.2020 (2)'!M$1,'FCST SDV (2)'!$D$1:$P$1,0))/'Data đx fcst 21.09.2020 (2)'!$C288,0)</f>
        <v>30</v>
      </c>
      <c r="N288" s="345">
        <f t="array" ref="N288">+IFERROR(INDEX('FCST SDV (2)'!$D$2:$P$2001,MATCH('Data đx fcst 21.09.2020 (2)'!$B288,'FCST SDV (2)'!$C$2:$C$2001,0),MATCH('Data đx fcst 21.09.2020 (2)'!N$1,'FCST SDV (2)'!$D$1:$P$1,0))/'Data đx fcst 21.09.2020 (2)'!$C288,0)</f>
        <v>25</v>
      </c>
      <c r="O288" s="345">
        <f t="array" ref="O288">+IFERROR(INDEX('FCST SDV (2)'!$D$2:$P$2001,MATCH('Data đx fcst 21.09.2020 (2)'!$B288,'FCST SDV (2)'!$C$2:$C$2001,0),MATCH('Data đx fcst 21.09.2020 (2)'!O$1,'FCST SDV (2)'!$D$1:$P$1,0))/'Data đx fcst 21.09.2020 (2)'!$C288,0)</f>
        <v>25</v>
      </c>
      <c r="P288" s="345">
        <f t="array" ref="P288">+IFERROR(INDEX('FCST SDV (2)'!$D$2:$P$2001,MATCH('Data đx fcst 21.09.2020 (2)'!$B288,'FCST SDV (2)'!$C$2:$C$2001,0),MATCH('Data đx fcst 21.09.2020 (2)'!P$1,'FCST SDV (2)'!$D$1:$P$1,0))/'Data đx fcst 21.09.2020 (2)'!$C288,0)</f>
        <v>180</v>
      </c>
      <c r="Q288" s="345">
        <f t="array" ref="Q288">+IFERROR(INDEX('FCST SDV (2)'!$D$2:$P$2001,MATCH('Data đx fcst 21.09.2020 (2)'!$B288,'FCST SDV (2)'!$C$2:$C$2001,0),MATCH('Data đx fcst 21.09.2020 (2)'!Q$1,'FCST SDV (2)'!$D$1:$P$1,0))/'Data đx fcst 21.09.2020 (2)'!$C288,0)</f>
        <v>185</v>
      </c>
      <c r="R288" s="345">
        <f t="array" ref="R288">+IFERROR(INDEX('FCST SDV (2)'!$D$2:$P$2001,MATCH('Data đx fcst 21.09.2020 (2)'!$B288,'FCST SDV (2)'!$C$2:$C$2001,0),MATCH('Data đx fcst 21.09.2020 (2)'!R$1,'FCST SDV (2)'!$D$1:$P$1,0))/'Data đx fcst 21.09.2020 (2)'!$C288,0)</f>
        <v>185</v>
      </c>
      <c r="S288" s="345">
        <f t="array" ref="S288">+IFERROR(INDEX('FCST SDV (2)'!$D$2:$P$2001,MATCH('Data đx fcst 21.09.2020 (2)'!$B288,'FCST SDV (2)'!$C$2:$C$2001,0),MATCH('Data đx fcst 21.09.2020 (2)'!S$1,'FCST SDV (2)'!$D$1:$P$1,0))/'Data đx fcst 21.09.2020 (2)'!$C288,0)</f>
        <v>185</v>
      </c>
      <c r="T288" s="335">
        <f t="shared" si="20"/>
        <v>915</v>
      </c>
    </row>
    <row r="289" spans="1:20" s="356" customFormat="1" ht="29.25" customHeight="1">
      <c r="A289" s="439"/>
      <c r="B289" s="208" t="s">
        <v>30</v>
      </c>
      <c r="C289" s="207">
        <v>3000</v>
      </c>
      <c r="D289" s="435"/>
      <c r="E289" s="435"/>
      <c r="F289" s="435"/>
      <c r="G289" s="340">
        <f>+IFERROR(VLOOKUP(B289,'FCST SDV (2)'!$C$2:$S$2000,17,0),0)</f>
        <v>2265000</v>
      </c>
      <c r="H289" s="384">
        <f t="shared" si="28"/>
        <v>755</v>
      </c>
      <c r="I289" s="345">
        <f t="array" ref="I289">+IFERROR(INDEX('FCST SDV (2)'!$D$2:$P$2001,MATCH('Data đx fcst 21.09.2020 (2)'!$B289,'FCST SDV (2)'!$C$2:$C$2001,0),MATCH('Data đx fcst 21.09.2020 (2)'!I$1,'FCST SDV (2)'!$D$1:$P$1,0))/'Data đx fcst 21.09.2020 (2)'!$C289,0)</f>
        <v>25</v>
      </c>
      <c r="J289" s="345">
        <f t="array" ref="J289">+IFERROR(INDEX('FCST SDV (2)'!$D$2:$P$2001,MATCH('Data đx fcst 21.09.2020 (2)'!$B289,'FCST SDV (2)'!$C$2:$C$2001,0),MATCH('Data đx fcst 21.09.2020 (2)'!J$1,'FCST SDV (2)'!$D$1:$P$1,0))/'Data đx fcst 21.09.2020 (2)'!$C289,0)</f>
        <v>20</v>
      </c>
      <c r="K289" s="345">
        <f t="array" ref="K289">+IFERROR(INDEX('FCST SDV (2)'!$D$2:$P$2001,MATCH('Data đx fcst 21.09.2020 (2)'!$B289,'FCST SDV (2)'!$C$2:$C$2001,0),MATCH('Data đx fcst 21.09.2020 (2)'!K$1,'FCST SDV (2)'!$D$1:$P$1,0))/'Data đx fcst 21.09.2020 (2)'!$C289,0)</f>
        <v>25</v>
      </c>
      <c r="L289" s="345">
        <f t="array" ref="L289">+IFERROR(INDEX('FCST SDV (2)'!$D$2:$P$2001,MATCH('Data đx fcst 21.09.2020 (2)'!$B289,'FCST SDV (2)'!$C$2:$C$2001,0),MATCH('Data đx fcst 21.09.2020 (2)'!L$1,'FCST SDV (2)'!$D$1:$P$1,0))/'Data đx fcst 21.09.2020 (2)'!$C289,0)</f>
        <v>25</v>
      </c>
      <c r="M289" s="345">
        <f t="array" ref="M289">+IFERROR(INDEX('FCST SDV (2)'!$D$2:$P$2001,MATCH('Data đx fcst 21.09.2020 (2)'!$B289,'FCST SDV (2)'!$C$2:$C$2001,0),MATCH('Data đx fcst 21.09.2020 (2)'!M$1,'FCST SDV (2)'!$D$1:$P$1,0))/'Data đx fcst 21.09.2020 (2)'!$C289,0)</f>
        <v>20</v>
      </c>
      <c r="N289" s="345">
        <f t="array" ref="N289">+IFERROR(INDEX('FCST SDV (2)'!$D$2:$P$2001,MATCH('Data đx fcst 21.09.2020 (2)'!$B289,'FCST SDV (2)'!$C$2:$C$2001,0),MATCH('Data đx fcst 21.09.2020 (2)'!N$1,'FCST SDV (2)'!$D$1:$P$1,0))/'Data đx fcst 21.09.2020 (2)'!$C289,0)</f>
        <v>20</v>
      </c>
      <c r="O289" s="345">
        <f t="array" ref="O289">+IFERROR(INDEX('FCST SDV (2)'!$D$2:$P$2001,MATCH('Data đx fcst 21.09.2020 (2)'!$B289,'FCST SDV (2)'!$C$2:$C$2001,0),MATCH('Data đx fcst 21.09.2020 (2)'!O$1,'FCST SDV (2)'!$D$1:$P$1,0))/'Data đx fcst 21.09.2020 (2)'!$C289,0)</f>
        <v>20</v>
      </c>
      <c r="P289" s="345">
        <f t="array" ref="P289">+IFERROR(INDEX('FCST SDV (2)'!$D$2:$P$2001,MATCH('Data đx fcst 21.09.2020 (2)'!$B289,'FCST SDV (2)'!$C$2:$C$2001,0),MATCH('Data đx fcst 21.09.2020 (2)'!P$1,'FCST SDV (2)'!$D$1:$P$1,0))/'Data đx fcst 21.09.2020 (2)'!$C289,0)</f>
        <v>150</v>
      </c>
      <c r="Q289" s="345">
        <f t="array" ref="Q289">+IFERROR(INDEX('FCST SDV (2)'!$D$2:$P$2001,MATCH('Data đx fcst 21.09.2020 (2)'!$B289,'FCST SDV (2)'!$C$2:$C$2001,0),MATCH('Data đx fcst 21.09.2020 (2)'!Q$1,'FCST SDV (2)'!$D$1:$P$1,0))/'Data đx fcst 21.09.2020 (2)'!$C289,0)</f>
        <v>150</v>
      </c>
      <c r="R289" s="345">
        <f t="array" ref="R289">+IFERROR(INDEX('FCST SDV (2)'!$D$2:$P$2001,MATCH('Data đx fcst 21.09.2020 (2)'!$B289,'FCST SDV (2)'!$C$2:$C$2001,0),MATCH('Data đx fcst 21.09.2020 (2)'!R$1,'FCST SDV (2)'!$D$1:$P$1,0))/'Data đx fcst 21.09.2020 (2)'!$C289,0)</f>
        <v>150</v>
      </c>
      <c r="S289" s="345">
        <f t="array" ref="S289">+IFERROR(INDEX('FCST SDV (2)'!$D$2:$P$2001,MATCH('Data đx fcst 21.09.2020 (2)'!$B289,'FCST SDV (2)'!$C$2:$C$2001,0),MATCH('Data đx fcst 21.09.2020 (2)'!S$1,'FCST SDV (2)'!$D$1:$P$1,0))/'Data đx fcst 21.09.2020 (2)'!$C289,0)</f>
        <v>150</v>
      </c>
      <c r="T289" s="335">
        <f t="shared" si="20"/>
        <v>755</v>
      </c>
    </row>
    <row r="290" spans="1:20" s="356" customFormat="1" ht="29.25" customHeight="1">
      <c r="A290" s="439"/>
      <c r="B290" s="208" t="s">
        <v>82</v>
      </c>
      <c r="C290" s="207">
        <v>3000</v>
      </c>
      <c r="D290" s="435"/>
      <c r="E290" s="435"/>
      <c r="F290" s="435"/>
      <c r="G290" s="340">
        <f>+IFERROR(VLOOKUP(B290,'FCST SDV (2)'!$C$2:$S$2000,17,0),0)</f>
        <v>1360000</v>
      </c>
      <c r="H290" s="384">
        <f t="shared" si="28"/>
        <v>453.33333333333331</v>
      </c>
      <c r="I290" s="345">
        <f t="array" ref="I290">+IFERROR(INDEX('FCST SDV (2)'!$D$2:$P$2001,MATCH('Data đx fcst 21.09.2020 (2)'!$B290,'FCST SDV (2)'!$C$2:$C$2001,0),MATCH('Data đx fcst 21.09.2020 (2)'!I$1,'FCST SDV (2)'!$D$1:$P$1,0))/'Data đx fcst 21.09.2020 (2)'!$C290,0)</f>
        <v>10.666666666666666</v>
      </c>
      <c r="J290" s="345">
        <f t="array" ref="J290">+IFERROR(INDEX('FCST SDV (2)'!$D$2:$P$2001,MATCH('Data đx fcst 21.09.2020 (2)'!$B290,'FCST SDV (2)'!$C$2:$C$2001,0),MATCH('Data đx fcst 21.09.2020 (2)'!J$1,'FCST SDV (2)'!$D$1:$P$1,0))/'Data đx fcst 21.09.2020 (2)'!$C290,0)</f>
        <v>10.666666666666666</v>
      </c>
      <c r="K290" s="345">
        <f t="array" ref="K290">+IFERROR(INDEX('FCST SDV (2)'!$D$2:$P$2001,MATCH('Data đx fcst 21.09.2020 (2)'!$B290,'FCST SDV (2)'!$C$2:$C$2001,0),MATCH('Data đx fcst 21.09.2020 (2)'!K$1,'FCST SDV (2)'!$D$1:$P$1,0))/'Data đx fcst 21.09.2020 (2)'!$C290,0)</f>
        <v>10.666666666666666</v>
      </c>
      <c r="L290" s="345">
        <f t="array" ref="L290">+IFERROR(INDEX('FCST SDV (2)'!$D$2:$P$2001,MATCH('Data đx fcst 21.09.2020 (2)'!$B290,'FCST SDV (2)'!$C$2:$C$2001,0),MATCH('Data đx fcst 21.09.2020 (2)'!L$1,'FCST SDV (2)'!$D$1:$P$1,0))/'Data đx fcst 21.09.2020 (2)'!$C290,0)</f>
        <v>10.666666666666666</v>
      </c>
      <c r="M290" s="345">
        <f t="array" ref="M290">+IFERROR(INDEX('FCST SDV (2)'!$D$2:$P$2001,MATCH('Data đx fcst 21.09.2020 (2)'!$B290,'FCST SDV (2)'!$C$2:$C$2001,0),MATCH('Data đx fcst 21.09.2020 (2)'!M$1,'FCST SDV (2)'!$D$1:$P$1,0))/'Data đx fcst 21.09.2020 (2)'!$C290,0)</f>
        <v>21.333333333333332</v>
      </c>
      <c r="N290" s="345">
        <f t="array" ref="N290">+IFERROR(INDEX('FCST SDV (2)'!$D$2:$P$2001,MATCH('Data đx fcst 21.09.2020 (2)'!$B290,'FCST SDV (2)'!$C$2:$C$2001,0),MATCH('Data đx fcst 21.09.2020 (2)'!N$1,'FCST SDV (2)'!$D$1:$P$1,0))/'Data đx fcst 21.09.2020 (2)'!$C290,0)</f>
        <v>10.666666666666666</v>
      </c>
      <c r="O290" s="345">
        <f t="array" ref="O290">+IFERROR(INDEX('FCST SDV (2)'!$D$2:$P$2001,MATCH('Data đx fcst 21.09.2020 (2)'!$B290,'FCST SDV (2)'!$C$2:$C$2001,0),MATCH('Data đx fcst 21.09.2020 (2)'!O$1,'FCST SDV (2)'!$D$1:$P$1,0))/'Data đx fcst 21.09.2020 (2)'!$C290,0)</f>
        <v>16</v>
      </c>
      <c r="P290" s="345">
        <f t="array" ref="P290">+IFERROR(INDEX('FCST SDV (2)'!$D$2:$P$2001,MATCH('Data đx fcst 21.09.2020 (2)'!$B290,'FCST SDV (2)'!$C$2:$C$2001,0),MATCH('Data đx fcst 21.09.2020 (2)'!P$1,'FCST SDV (2)'!$D$1:$P$1,0))/'Data đx fcst 21.09.2020 (2)'!$C290,0)</f>
        <v>90.666666666666671</v>
      </c>
      <c r="Q290" s="345">
        <f t="array" ref="Q290">+IFERROR(INDEX('FCST SDV (2)'!$D$2:$P$2001,MATCH('Data đx fcst 21.09.2020 (2)'!$B290,'FCST SDV (2)'!$C$2:$C$2001,0),MATCH('Data đx fcst 21.09.2020 (2)'!Q$1,'FCST SDV (2)'!$D$1:$P$1,0))/'Data đx fcst 21.09.2020 (2)'!$C290,0)</f>
        <v>90.666666666666671</v>
      </c>
      <c r="R290" s="345">
        <f t="array" ref="R290">+IFERROR(INDEX('FCST SDV (2)'!$D$2:$P$2001,MATCH('Data đx fcst 21.09.2020 (2)'!$B290,'FCST SDV (2)'!$C$2:$C$2001,0),MATCH('Data đx fcst 21.09.2020 (2)'!R$1,'FCST SDV (2)'!$D$1:$P$1,0))/'Data đx fcst 21.09.2020 (2)'!$C290,0)</f>
        <v>90.666666666666671</v>
      </c>
      <c r="S290" s="345">
        <f t="array" ref="S290">+IFERROR(INDEX('FCST SDV (2)'!$D$2:$P$2001,MATCH('Data đx fcst 21.09.2020 (2)'!$B290,'FCST SDV (2)'!$C$2:$C$2001,0),MATCH('Data đx fcst 21.09.2020 (2)'!S$1,'FCST SDV (2)'!$D$1:$P$1,0))/'Data đx fcst 21.09.2020 (2)'!$C290,0)</f>
        <v>90.666666666666671</v>
      </c>
      <c r="T290" s="335">
        <f t="shared" si="20"/>
        <v>453.33333333333337</v>
      </c>
    </row>
    <row r="291" spans="1:20" s="356" customFormat="1" ht="29.25" customHeight="1">
      <c r="A291" s="439"/>
      <c r="B291" s="208" t="s">
        <v>73</v>
      </c>
      <c r="C291" s="207">
        <v>2000</v>
      </c>
      <c r="D291" s="435"/>
      <c r="E291" s="435"/>
      <c r="F291" s="435"/>
      <c r="G291" s="340">
        <f>+IFERROR(VLOOKUP(B291,'FCST SDV (2)'!$C$2:$S$2000,17,0),0)</f>
        <v>0</v>
      </c>
      <c r="H291" s="341">
        <f t="shared" si="28"/>
        <v>0</v>
      </c>
      <c r="I291" s="345">
        <f t="array" ref="I291">+IFERROR(INDEX('FCST SDV (2)'!$D$2:$P$2001,MATCH('Data đx fcst 21.09.2020 (2)'!$B291,'FCST SDV (2)'!$C$2:$C$2001,0),MATCH('Data đx fcst 21.09.2020 (2)'!I$1,'FCST SDV (2)'!$D$1:$P$1,0))/'Data đx fcst 21.09.2020 (2)'!$C291,0)</f>
        <v>0</v>
      </c>
      <c r="J291" s="345">
        <f t="array" ref="J291">+IFERROR(INDEX('FCST SDV (2)'!$D$2:$P$2001,MATCH('Data đx fcst 21.09.2020 (2)'!$B291,'FCST SDV (2)'!$C$2:$C$2001,0),MATCH('Data đx fcst 21.09.2020 (2)'!J$1,'FCST SDV (2)'!$D$1:$P$1,0))/'Data đx fcst 21.09.2020 (2)'!$C291,0)</f>
        <v>0</v>
      </c>
      <c r="K291" s="345">
        <f t="array" ref="K291">+IFERROR(INDEX('FCST SDV (2)'!$D$2:$P$2001,MATCH('Data đx fcst 21.09.2020 (2)'!$B291,'FCST SDV (2)'!$C$2:$C$2001,0),MATCH('Data đx fcst 21.09.2020 (2)'!K$1,'FCST SDV (2)'!$D$1:$P$1,0))/'Data đx fcst 21.09.2020 (2)'!$C291,0)</f>
        <v>0</v>
      </c>
      <c r="L291" s="345">
        <f t="array" ref="L291">+IFERROR(INDEX('FCST SDV (2)'!$D$2:$P$2001,MATCH('Data đx fcst 21.09.2020 (2)'!$B291,'FCST SDV (2)'!$C$2:$C$2001,0),MATCH('Data đx fcst 21.09.2020 (2)'!L$1,'FCST SDV (2)'!$D$1:$P$1,0))/'Data đx fcst 21.09.2020 (2)'!$C291,0)</f>
        <v>0</v>
      </c>
      <c r="M291" s="345">
        <f t="array" ref="M291">+IFERROR(INDEX('FCST SDV (2)'!$D$2:$P$2001,MATCH('Data đx fcst 21.09.2020 (2)'!$B291,'FCST SDV (2)'!$C$2:$C$2001,0),MATCH('Data đx fcst 21.09.2020 (2)'!M$1,'FCST SDV (2)'!$D$1:$P$1,0))/'Data đx fcst 21.09.2020 (2)'!$C291,0)</f>
        <v>0</v>
      </c>
      <c r="N291" s="345">
        <f t="array" ref="N291">+IFERROR(INDEX('FCST SDV (2)'!$D$2:$P$2001,MATCH('Data đx fcst 21.09.2020 (2)'!$B291,'FCST SDV (2)'!$C$2:$C$2001,0),MATCH('Data đx fcst 21.09.2020 (2)'!N$1,'FCST SDV (2)'!$D$1:$P$1,0))/'Data đx fcst 21.09.2020 (2)'!$C291,0)</f>
        <v>0</v>
      </c>
      <c r="O291" s="345">
        <f t="array" ref="O291">+IFERROR(INDEX('FCST SDV (2)'!$D$2:$P$2001,MATCH('Data đx fcst 21.09.2020 (2)'!$B291,'FCST SDV (2)'!$C$2:$C$2001,0),MATCH('Data đx fcst 21.09.2020 (2)'!O$1,'FCST SDV (2)'!$D$1:$P$1,0))/'Data đx fcst 21.09.2020 (2)'!$C291,0)</f>
        <v>0</v>
      </c>
      <c r="P291" s="345">
        <f t="array" ref="P291">+IFERROR(INDEX('FCST SDV (2)'!$D$2:$P$2001,MATCH('Data đx fcst 21.09.2020 (2)'!$B291,'FCST SDV (2)'!$C$2:$C$2001,0),MATCH('Data đx fcst 21.09.2020 (2)'!P$1,'FCST SDV (2)'!$D$1:$P$1,0))/'Data đx fcst 21.09.2020 (2)'!$C291,0)</f>
        <v>0</v>
      </c>
      <c r="Q291" s="345">
        <f t="array" ref="Q291">+IFERROR(INDEX('FCST SDV (2)'!$D$2:$P$2001,MATCH('Data đx fcst 21.09.2020 (2)'!$B291,'FCST SDV (2)'!$C$2:$C$2001,0),MATCH('Data đx fcst 21.09.2020 (2)'!Q$1,'FCST SDV (2)'!$D$1:$P$1,0))/'Data đx fcst 21.09.2020 (2)'!$C291,0)</f>
        <v>0</v>
      </c>
      <c r="R291" s="345">
        <f t="array" ref="R291">+IFERROR(INDEX('FCST SDV (2)'!$D$2:$P$2001,MATCH('Data đx fcst 21.09.2020 (2)'!$B291,'FCST SDV (2)'!$C$2:$C$2001,0),MATCH('Data đx fcst 21.09.2020 (2)'!R$1,'FCST SDV (2)'!$D$1:$P$1,0))/'Data đx fcst 21.09.2020 (2)'!$C291,0)</f>
        <v>0</v>
      </c>
      <c r="S291" s="345"/>
      <c r="T291" s="335">
        <f t="shared" si="20"/>
        <v>0</v>
      </c>
    </row>
    <row r="292" spans="1:20" s="356" customFormat="1" ht="29.25" customHeight="1">
      <c r="A292" s="439"/>
      <c r="B292" s="208" t="s">
        <v>73</v>
      </c>
      <c r="C292" s="207">
        <v>2000</v>
      </c>
      <c r="D292" s="435"/>
      <c r="E292" s="435"/>
      <c r="F292" s="435"/>
      <c r="G292" s="340">
        <f>+IFERROR(VLOOKUP(B292,'FCST SDV (2)'!$C$2:$S$2000,17,0),0)</f>
        <v>0</v>
      </c>
      <c r="H292" s="341">
        <f t="shared" si="28"/>
        <v>0</v>
      </c>
      <c r="I292" s="345">
        <f t="array" ref="I292">+IFERROR(INDEX('FCST SDV (2)'!$D$2:$P$2001,MATCH('Data đx fcst 21.09.2020 (2)'!$B292,'FCST SDV (2)'!$C$2:$C$2001,0),MATCH('Data đx fcst 21.09.2020 (2)'!I$1,'FCST SDV (2)'!$D$1:$P$1,0))/'Data đx fcst 21.09.2020 (2)'!$C292,0)</f>
        <v>0</v>
      </c>
      <c r="J292" s="345">
        <f t="array" ref="J292">+IFERROR(INDEX('FCST SDV (2)'!$D$2:$P$2001,MATCH('Data đx fcst 21.09.2020 (2)'!$B292,'FCST SDV (2)'!$C$2:$C$2001,0),MATCH('Data đx fcst 21.09.2020 (2)'!J$1,'FCST SDV (2)'!$D$1:$P$1,0))/'Data đx fcst 21.09.2020 (2)'!$C292,0)</f>
        <v>0</v>
      </c>
      <c r="K292" s="345">
        <f t="array" ref="K292">+IFERROR(INDEX('FCST SDV (2)'!$D$2:$P$2001,MATCH('Data đx fcst 21.09.2020 (2)'!$B292,'FCST SDV (2)'!$C$2:$C$2001,0),MATCH('Data đx fcst 21.09.2020 (2)'!K$1,'FCST SDV (2)'!$D$1:$P$1,0))/'Data đx fcst 21.09.2020 (2)'!$C292,0)</f>
        <v>0</v>
      </c>
      <c r="L292" s="345">
        <f t="array" ref="L292">+IFERROR(INDEX('FCST SDV (2)'!$D$2:$P$2001,MATCH('Data đx fcst 21.09.2020 (2)'!$B292,'FCST SDV (2)'!$C$2:$C$2001,0),MATCH('Data đx fcst 21.09.2020 (2)'!L$1,'FCST SDV (2)'!$D$1:$P$1,0))/'Data đx fcst 21.09.2020 (2)'!$C292,0)</f>
        <v>0</v>
      </c>
      <c r="M292" s="345">
        <f t="array" ref="M292">+IFERROR(INDEX('FCST SDV (2)'!$D$2:$P$2001,MATCH('Data đx fcst 21.09.2020 (2)'!$B292,'FCST SDV (2)'!$C$2:$C$2001,0),MATCH('Data đx fcst 21.09.2020 (2)'!M$1,'FCST SDV (2)'!$D$1:$P$1,0))/'Data đx fcst 21.09.2020 (2)'!$C292,0)</f>
        <v>0</v>
      </c>
      <c r="N292" s="345">
        <f t="array" ref="N292">+IFERROR(INDEX('FCST SDV (2)'!$D$2:$P$2001,MATCH('Data đx fcst 21.09.2020 (2)'!$B292,'FCST SDV (2)'!$C$2:$C$2001,0),MATCH('Data đx fcst 21.09.2020 (2)'!N$1,'FCST SDV (2)'!$D$1:$P$1,0))/'Data đx fcst 21.09.2020 (2)'!$C292,0)</f>
        <v>0</v>
      </c>
      <c r="O292" s="345">
        <f t="array" ref="O292">+IFERROR(INDEX('FCST SDV (2)'!$D$2:$P$2001,MATCH('Data đx fcst 21.09.2020 (2)'!$B292,'FCST SDV (2)'!$C$2:$C$2001,0),MATCH('Data đx fcst 21.09.2020 (2)'!O$1,'FCST SDV (2)'!$D$1:$P$1,0))/'Data đx fcst 21.09.2020 (2)'!$C292,0)</f>
        <v>0</v>
      </c>
      <c r="P292" s="345">
        <f t="array" ref="P292">+IFERROR(INDEX('FCST SDV (2)'!$D$2:$P$2001,MATCH('Data đx fcst 21.09.2020 (2)'!$B292,'FCST SDV (2)'!$C$2:$C$2001,0),MATCH('Data đx fcst 21.09.2020 (2)'!P$1,'FCST SDV (2)'!$D$1:$P$1,0))/'Data đx fcst 21.09.2020 (2)'!$C292,0)</f>
        <v>0</v>
      </c>
      <c r="Q292" s="345">
        <f t="array" ref="Q292">+IFERROR(INDEX('FCST SDV (2)'!$D$2:$P$2001,MATCH('Data đx fcst 21.09.2020 (2)'!$B292,'FCST SDV (2)'!$C$2:$C$2001,0),MATCH('Data đx fcst 21.09.2020 (2)'!Q$1,'FCST SDV (2)'!$D$1:$P$1,0))/'Data đx fcst 21.09.2020 (2)'!$C292,0)</f>
        <v>0</v>
      </c>
      <c r="R292" s="345">
        <f t="array" ref="R292">+IFERROR(INDEX('FCST SDV (2)'!$D$2:$P$2001,MATCH('Data đx fcst 21.09.2020 (2)'!$B292,'FCST SDV (2)'!$C$2:$C$2001,0),MATCH('Data đx fcst 21.09.2020 (2)'!R$1,'FCST SDV (2)'!$D$1:$P$1,0))/'Data đx fcst 21.09.2020 (2)'!$C292,0)</f>
        <v>0</v>
      </c>
      <c r="S292" s="345"/>
      <c r="T292" s="335">
        <f t="shared" si="20"/>
        <v>0</v>
      </c>
    </row>
    <row r="293" spans="1:20" s="356" customFormat="1" ht="29.25" customHeight="1">
      <c r="A293" s="439"/>
      <c r="B293" s="208" t="s">
        <v>77</v>
      </c>
      <c r="C293" s="207">
        <v>3000</v>
      </c>
      <c r="D293" s="435"/>
      <c r="E293" s="435"/>
      <c r="F293" s="435"/>
      <c r="G293" s="340">
        <f>+IFERROR(VLOOKUP(B293,'FCST SDV (2)'!$C$2:$S$2000,17,0),0)</f>
        <v>0</v>
      </c>
      <c r="H293" s="341">
        <f t="shared" si="28"/>
        <v>0</v>
      </c>
      <c r="I293" s="345">
        <f t="array" ref="I293">+IFERROR(INDEX('FCST SDV (2)'!$D$2:$P$2001,MATCH('Data đx fcst 21.09.2020 (2)'!$B293,'FCST SDV (2)'!$C$2:$C$2001,0),MATCH('Data đx fcst 21.09.2020 (2)'!I$1,'FCST SDV (2)'!$D$1:$P$1,0))/'Data đx fcst 21.09.2020 (2)'!$C293,0)</f>
        <v>0</v>
      </c>
      <c r="J293" s="345">
        <f t="array" ref="J293">+IFERROR(INDEX('FCST SDV (2)'!$D$2:$P$2001,MATCH('Data đx fcst 21.09.2020 (2)'!$B293,'FCST SDV (2)'!$C$2:$C$2001,0),MATCH('Data đx fcst 21.09.2020 (2)'!J$1,'FCST SDV (2)'!$D$1:$P$1,0))/'Data đx fcst 21.09.2020 (2)'!$C293,0)</f>
        <v>0</v>
      </c>
      <c r="K293" s="345">
        <f t="array" ref="K293">+IFERROR(INDEX('FCST SDV (2)'!$D$2:$P$2001,MATCH('Data đx fcst 21.09.2020 (2)'!$B293,'FCST SDV (2)'!$C$2:$C$2001,0),MATCH('Data đx fcst 21.09.2020 (2)'!K$1,'FCST SDV (2)'!$D$1:$P$1,0))/'Data đx fcst 21.09.2020 (2)'!$C293,0)</f>
        <v>0</v>
      </c>
      <c r="L293" s="345">
        <f t="array" ref="L293">+IFERROR(INDEX('FCST SDV (2)'!$D$2:$P$2001,MATCH('Data đx fcst 21.09.2020 (2)'!$B293,'FCST SDV (2)'!$C$2:$C$2001,0),MATCH('Data đx fcst 21.09.2020 (2)'!L$1,'FCST SDV (2)'!$D$1:$P$1,0))/'Data đx fcst 21.09.2020 (2)'!$C293,0)</f>
        <v>0</v>
      </c>
      <c r="M293" s="345">
        <f t="array" ref="M293">+IFERROR(INDEX('FCST SDV (2)'!$D$2:$P$2001,MATCH('Data đx fcst 21.09.2020 (2)'!$B293,'FCST SDV (2)'!$C$2:$C$2001,0),MATCH('Data đx fcst 21.09.2020 (2)'!M$1,'FCST SDV (2)'!$D$1:$P$1,0))/'Data đx fcst 21.09.2020 (2)'!$C293,0)</f>
        <v>0</v>
      </c>
      <c r="N293" s="345">
        <f t="array" ref="N293">+IFERROR(INDEX('FCST SDV (2)'!$D$2:$P$2001,MATCH('Data đx fcst 21.09.2020 (2)'!$B293,'FCST SDV (2)'!$C$2:$C$2001,0),MATCH('Data đx fcst 21.09.2020 (2)'!N$1,'FCST SDV (2)'!$D$1:$P$1,0))/'Data đx fcst 21.09.2020 (2)'!$C293,0)</f>
        <v>0</v>
      </c>
      <c r="O293" s="345">
        <f t="array" ref="O293">+IFERROR(INDEX('FCST SDV (2)'!$D$2:$P$2001,MATCH('Data đx fcst 21.09.2020 (2)'!$B293,'FCST SDV (2)'!$C$2:$C$2001,0),MATCH('Data đx fcst 21.09.2020 (2)'!O$1,'FCST SDV (2)'!$D$1:$P$1,0))/'Data đx fcst 21.09.2020 (2)'!$C293,0)</f>
        <v>0</v>
      </c>
      <c r="P293" s="345">
        <f t="array" ref="P293">+IFERROR(INDEX('FCST SDV (2)'!$D$2:$P$2001,MATCH('Data đx fcst 21.09.2020 (2)'!$B293,'FCST SDV (2)'!$C$2:$C$2001,0),MATCH('Data đx fcst 21.09.2020 (2)'!P$1,'FCST SDV (2)'!$D$1:$P$1,0))/'Data đx fcst 21.09.2020 (2)'!$C293,0)</f>
        <v>0</v>
      </c>
      <c r="Q293" s="345">
        <f t="array" ref="Q293">+IFERROR(INDEX('FCST SDV (2)'!$D$2:$P$2001,MATCH('Data đx fcst 21.09.2020 (2)'!$B293,'FCST SDV (2)'!$C$2:$C$2001,0),MATCH('Data đx fcst 21.09.2020 (2)'!Q$1,'FCST SDV (2)'!$D$1:$P$1,0))/'Data đx fcst 21.09.2020 (2)'!$C293,0)</f>
        <v>0</v>
      </c>
      <c r="R293" s="345">
        <f t="array" ref="R293">+IFERROR(INDEX('FCST SDV (2)'!$D$2:$P$2001,MATCH('Data đx fcst 21.09.2020 (2)'!$B293,'FCST SDV (2)'!$C$2:$C$2001,0),MATCH('Data đx fcst 21.09.2020 (2)'!R$1,'FCST SDV (2)'!$D$1:$P$1,0))/'Data đx fcst 21.09.2020 (2)'!$C293,0)</f>
        <v>0</v>
      </c>
      <c r="S293" s="345">
        <f t="array" ref="S293">+IFERROR(INDEX('FCST SDV (2)'!$D$2:$P$2001,MATCH('Data đx fcst 21.09.2020 (2)'!$B293,'FCST SDV (2)'!$C$2:$C$2001,0),MATCH('Data đx fcst 21.09.2020 (2)'!S$1,'FCST SDV (2)'!$D$1:$P$1,0))/'Data đx fcst 21.09.2020 (2)'!$C293,0)</f>
        <v>0</v>
      </c>
      <c r="T293" s="335">
        <f t="shared" si="20"/>
        <v>0</v>
      </c>
    </row>
    <row r="294" spans="1:20" s="356" customFormat="1" ht="29.25" customHeight="1">
      <c r="A294" s="439"/>
      <c r="B294" s="208" t="s">
        <v>75</v>
      </c>
      <c r="C294" s="207">
        <v>3000</v>
      </c>
      <c r="D294" s="435"/>
      <c r="E294" s="435"/>
      <c r="F294" s="435"/>
      <c r="G294" s="340">
        <f>+IFERROR(VLOOKUP(B294,'FCST SDV (2)'!$C$2:$S$2000,17,0),0)</f>
        <v>0</v>
      </c>
      <c r="H294" s="341">
        <f t="shared" si="28"/>
        <v>0</v>
      </c>
      <c r="I294" s="345">
        <f t="array" ref="I294">+IFERROR(INDEX('FCST SDV (2)'!$D$2:$P$2001,MATCH('Data đx fcst 21.09.2020 (2)'!$B294,'FCST SDV (2)'!$C$2:$C$2001,0),MATCH('Data đx fcst 21.09.2020 (2)'!I$1,'FCST SDV (2)'!$D$1:$P$1,0))/'Data đx fcst 21.09.2020 (2)'!$C294,0)</f>
        <v>0</v>
      </c>
      <c r="J294" s="345">
        <f t="array" ref="J294">+IFERROR(INDEX('FCST SDV (2)'!$D$2:$P$2001,MATCH('Data đx fcst 21.09.2020 (2)'!$B294,'FCST SDV (2)'!$C$2:$C$2001,0),MATCH('Data đx fcst 21.09.2020 (2)'!J$1,'FCST SDV (2)'!$D$1:$P$1,0))/'Data đx fcst 21.09.2020 (2)'!$C294,0)</f>
        <v>0</v>
      </c>
      <c r="K294" s="345">
        <f t="array" ref="K294">+IFERROR(INDEX('FCST SDV (2)'!$D$2:$P$2001,MATCH('Data đx fcst 21.09.2020 (2)'!$B294,'FCST SDV (2)'!$C$2:$C$2001,0),MATCH('Data đx fcst 21.09.2020 (2)'!K$1,'FCST SDV (2)'!$D$1:$P$1,0))/'Data đx fcst 21.09.2020 (2)'!$C294,0)</f>
        <v>0</v>
      </c>
      <c r="L294" s="345">
        <f t="array" ref="L294">+IFERROR(INDEX('FCST SDV (2)'!$D$2:$P$2001,MATCH('Data đx fcst 21.09.2020 (2)'!$B294,'FCST SDV (2)'!$C$2:$C$2001,0),MATCH('Data đx fcst 21.09.2020 (2)'!L$1,'FCST SDV (2)'!$D$1:$P$1,0))/'Data đx fcst 21.09.2020 (2)'!$C294,0)</f>
        <v>0</v>
      </c>
      <c r="M294" s="345">
        <f t="array" ref="M294">+IFERROR(INDEX('FCST SDV (2)'!$D$2:$P$2001,MATCH('Data đx fcst 21.09.2020 (2)'!$B294,'FCST SDV (2)'!$C$2:$C$2001,0),MATCH('Data đx fcst 21.09.2020 (2)'!M$1,'FCST SDV (2)'!$D$1:$P$1,0))/'Data đx fcst 21.09.2020 (2)'!$C294,0)</f>
        <v>0</v>
      </c>
      <c r="N294" s="345">
        <f t="array" ref="N294">+IFERROR(INDEX('FCST SDV (2)'!$D$2:$P$2001,MATCH('Data đx fcst 21.09.2020 (2)'!$B294,'FCST SDV (2)'!$C$2:$C$2001,0),MATCH('Data đx fcst 21.09.2020 (2)'!N$1,'FCST SDV (2)'!$D$1:$P$1,0))/'Data đx fcst 21.09.2020 (2)'!$C294,0)</f>
        <v>0</v>
      </c>
      <c r="O294" s="345">
        <f t="array" ref="O294">+IFERROR(INDEX('FCST SDV (2)'!$D$2:$P$2001,MATCH('Data đx fcst 21.09.2020 (2)'!$B294,'FCST SDV (2)'!$C$2:$C$2001,0),MATCH('Data đx fcst 21.09.2020 (2)'!O$1,'FCST SDV (2)'!$D$1:$P$1,0))/'Data đx fcst 21.09.2020 (2)'!$C294,0)</f>
        <v>0</v>
      </c>
      <c r="P294" s="345">
        <f t="array" ref="P294">+IFERROR(INDEX('FCST SDV (2)'!$D$2:$P$2001,MATCH('Data đx fcst 21.09.2020 (2)'!$B294,'FCST SDV (2)'!$C$2:$C$2001,0),MATCH('Data đx fcst 21.09.2020 (2)'!P$1,'FCST SDV (2)'!$D$1:$P$1,0))/'Data đx fcst 21.09.2020 (2)'!$C294,0)</f>
        <v>0</v>
      </c>
      <c r="Q294" s="345">
        <f t="array" ref="Q294">+IFERROR(INDEX('FCST SDV (2)'!$D$2:$P$2001,MATCH('Data đx fcst 21.09.2020 (2)'!$B294,'FCST SDV (2)'!$C$2:$C$2001,0),MATCH('Data đx fcst 21.09.2020 (2)'!Q$1,'FCST SDV (2)'!$D$1:$P$1,0))/'Data đx fcst 21.09.2020 (2)'!$C294,0)</f>
        <v>0</v>
      </c>
      <c r="R294" s="345">
        <f t="array" ref="R294">+IFERROR(INDEX('FCST SDV (2)'!$D$2:$P$2001,MATCH('Data đx fcst 21.09.2020 (2)'!$B294,'FCST SDV (2)'!$C$2:$C$2001,0),MATCH('Data đx fcst 21.09.2020 (2)'!R$1,'FCST SDV (2)'!$D$1:$P$1,0))/'Data đx fcst 21.09.2020 (2)'!$C294,0)</f>
        <v>0</v>
      </c>
      <c r="S294" s="345">
        <f t="array" ref="S294">+IFERROR(INDEX('FCST SDV (2)'!$D$2:$P$2001,MATCH('Data đx fcst 21.09.2020 (2)'!$B294,'FCST SDV (2)'!$C$2:$C$2001,0),MATCH('Data đx fcst 21.09.2020 (2)'!S$1,'FCST SDV (2)'!$D$1:$P$1,0))/'Data đx fcst 21.09.2020 (2)'!$C294,0)</f>
        <v>0</v>
      </c>
      <c r="T294" s="335">
        <f t="shared" si="20"/>
        <v>0</v>
      </c>
    </row>
    <row r="295" spans="1:20" s="356" customFormat="1" ht="29.25" customHeight="1">
      <c r="A295" s="439"/>
      <c r="B295" s="208" t="s">
        <v>76</v>
      </c>
      <c r="C295" s="207">
        <v>30000</v>
      </c>
      <c r="D295" s="435"/>
      <c r="E295" s="435"/>
      <c r="F295" s="435"/>
      <c r="G295" s="340">
        <f>+IFERROR(VLOOKUP(B295,'FCST SDV (2)'!$C$2:$S$2000,17,0),0)</f>
        <v>28000</v>
      </c>
      <c r="H295" s="384">
        <f t="shared" si="28"/>
        <v>0.93333333333333335</v>
      </c>
      <c r="I295" s="345">
        <f t="array" ref="I295">+IFERROR(INDEX('FCST SDV (2)'!$D$2:$P$2001,MATCH('Data đx fcst 21.09.2020 (2)'!$B295,'FCST SDV (2)'!$C$2:$C$2001,0),MATCH('Data đx fcst 21.09.2020 (2)'!I$1,'FCST SDV (2)'!$D$1:$P$1,0))/'Data đx fcst 21.09.2020 (2)'!$C295,0)</f>
        <v>0</v>
      </c>
      <c r="J295" s="345">
        <f t="array" ref="J295">+IFERROR(INDEX('FCST SDV (2)'!$D$2:$P$2001,MATCH('Data đx fcst 21.09.2020 (2)'!$B295,'FCST SDV (2)'!$C$2:$C$2001,0),MATCH('Data đx fcst 21.09.2020 (2)'!J$1,'FCST SDV (2)'!$D$1:$P$1,0))/'Data đx fcst 21.09.2020 (2)'!$C295,0)</f>
        <v>0.23333333333333334</v>
      </c>
      <c r="K295" s="345">
        <f t="array" ref="K295">+IFERROR(INDEX('FCST SDV (2)'!$D$2:$P$2001,MATCH('Data đx fcst 21.09.2020 (2)'!$B295,'FCST SDV (2)'!$C$2:$C$2001,0),MATCH('Data đx fcst 21.09.2020 (2)'!K$1,'FCST SDV (2)'!$D$1:$P$1,0))/'Data đx fcst 21.09.2020 (2)'!$C295,0)</f>
        <v>0</v>
      </c>
      <c r="L295" s="345">
        <f t="array" ref="L295">+IFERROR(INDEX('FCST SDV (2)'!$D$2:$P$2001,MATCH('Data đx fcst 21.09.2020 (2)'!$B295,'FCST SDV (2)'!$C$2:$C$2001,0),MATCH('Data đx fcst 21.09.2020 (2)'!L$1,'FCST SDV (2)'!$D$1:$P$1,0))/'Data đx fcst 21.09.2020 (2)'!$C295,0)</f>
        <v>0.23333333333333334</v>
      </c>
      <c r="M295" s="345">
        <f t="array" ref="M295">+IFERROR(INDEX('FCST SDV (2)'!$D$2:$P$2001,MATCH('Data đx fcst 21.09.2020 (2)'!$B295,'FCST SDV (2)'!$C$2:$C$2001,0),MATCH('Data đx fcst 21.09.2020 (2)'!M$1,'FCST SDV (2)'!$D$1:$P$1,0))/'Data đx fcst 21.09.2020 (2)'!$C295,0)</f>
        <v>0</v>
      </c>
      <c r="N295" s="345">
        <f t="array" ref="N295">+IFERROR(INDEX('FCST SDV (2)'!$D$2:$P$2001,MATCH('Data đx fcst 21.09.2020 (2)'!$B295,'FCST SDV (2)'!$C$2:$C$2001,0),MATCH('Data đx fcst 21.09.2020 (2)'!N$1,'FCST SDV (2)'!$D$1:$P$1,0))/'Data đx fcst 21.09.2020 (2)'!$C295,0)</f>
        <v>0</v>
      </c>
      <c r="O295" s="345">
        <f t="array" ref="O295">+IFERROR(INDEX('FCST SDV (2)'!$D$2:$P$2001,MATCH('Data đx fcst 21.09.2020 (2)'!$B295,'FCST SDV (2)'!$C$2:$C$2001,0),MATCH('Data đx fcst 21.09.2020 (2)'!O$1,'FCST SDV (2)'!$D$1:$P$1,0))/'Data đx fcst 21.09.2020 (2)'!$C295,0)</f>
        <v>0</v>
      </c>
      <c r="P295" s="345">
        <f t="array" ref="P295">+IFERROR(INDEX('FCST SDV (2)'!$D$2:$P$2001,MATCH('Data đx fcst 21.09.2020 (2)'!$B295,'FCST SDV (2)'!$C$2:$C$2001,0),MATCH('Data đx fcst 21.09.2020 (2)'!P$1,'FCST SDV (2)'!$D$1:$P$1,0))/'Data đx fcst 21.09.2020 (2)'!$C295,0)</f>
        <v>0.46666666666666667</v>
      </c>
      <c r="Q295" s="345">
        <f t="array" ref="Q295">+IFERROR(INDEX('FCST SDV (2)'!$D$2:$P$2001,MATCH('Data đx fcst 21.09.2020 (2)'!$B295,'FCST SDV (2)'!$C$2:$C$2001,0),MATCH('Data đx fcst 21.09.2020 (2)'!Q$1,'FCST SDV (2)'!$D$1:$P$1,0))/'Data đx fcst 21.09.2020 (2)'!$C295,0)</f>
        <v>0</v>
      </c>
      <c r="R295" s="345">
        <f t="array" ref="R295">+IFERROR(INDEX('FCST SDV (2)'!$D$2:$P$2001,MATCH('Data đx fcst 21.09.2020 (2)'!$B295,'FCST SDV (2)'!$C$2:$C$2001,0),MATCH('Data đx fcst 21.09.2020 (2)'!R$1,'FCST SDV (2)'!$D$1:$P$1,0))/'Data đx fcst 21.09.2020 (2)'!$C295,0)</f>
        <v>0</v>
      </c>
      <c r="S295" s="345">
        <f t="array" ref="S295">+IFERROR(INDEX('FCST SDV (2)'!$D$2:$P$2001,MATCH('Data đx fcst 21.09.2020 (2)'!$B295,'FCST SDV (2)'!$C$2:$C$2001,0),MATCH('Data đx fcst 21.09.2020 (2)'!S$1,'FCST SDV (2)'!$D$1:$P$1,0))/'Data đx fcst 21.09.2020 (2)'!$C295,0)</f>
        <v>0</v>
      </c>
      <c r="T295" s="335">
        <f t="shared" si="20"/>
        <v>0.93333333333333335</v>
      </c>
    </row>
    <row r="296" spans="1:20" s="365" customFormat="1" ht="29.25" customHeight="1" thickBot="1">
      <c r="A296" s="436" t="s">
        <v>254</v>
      </c>
      <c r="B296" s="437"/>
      <c r="C296" s="437"/>
      <c r="D296" s="437"/>
      <c r="E296" s="437"/>
      <c r="F296" s="438"/>
      <c r="G296" s="386">
        <f>+SUM(G287:G295)</f>
        <v>6123500</v>
      </c>
      <c r="H296" s="386">
        <f>+SUM(H287:H295)</f>
        <v>2124.2666666666669</v>
      </c>
      <c r="I296" s="420">
        <f>+F287-SUM(I287:I295)</f>
        <v>469.33333333333331</v>
      </c>
      <c r="J296" s="420">
        <f>+I296-SUM(J287:J295)</f>
        <v>413.43333333333334</v>
      </c>
      <c r="K296" s="420">
        <f>+J296-SUM(K287:K295)</f>
        <v>347.76666666666665</v>
      </c>
      <c r="L296" s="420">
        <f t="shared" ref="L296:S296" si="29">+K296-SUM(L287:L295)</f>
        <v>291.86666666666667</v>
      </c>
      <c r="M296" s="420">
        <f t="shared" si="29"/>
        <v>220.53333333333336</v>
      </c>
      <c r="N296" s="420">
        <f t="shared" si="29"/>
        <v>164.8666666666667</v>
      </c>
      <c r="O296" s="420">
        <f t="shared" si="29"/>
        <v>103.8666666666667</v>
      </c>
      <c r="P296" s="420">
        <f t="shared" si="29"/>
        <v>-317.26666666666665</v>
      </c>
      <c r="Q296" s="420">
        <f t="shared" si="29"/>
        <v>-742.93333333333339</v>
      </c>
      <c r="R296" s="420">
        <f t="shared" si="29"/>
        <v>-1168.6000000000001</v>
      </c>
      <c r="S296" s="420">
        <f t="shared" si="29"/>
        <v>-1594.2666666666669</v>
      </c>
      <c r="T296" s="335">
        <f t="shared" si="20"/>
        <v>-1811.4</v>
      </c>
    </row>
    <row r="297" spans="1:20" s="356" customFormat="1" ht="29.25" customHeight="1">
      <c r="A297" s="434" t="s">
        <v>110</v>
      </c>
      <c r="B297" s="359" t="s">
        <v>45</v>
      </c>
      <c r="C297" s="357">
        <v>3000</v>
      </c>
      <c r="D297" s="435">
        <v>76</v>
      </c>
      <c r="E297" s="435">
        <v>412</v>
      </c>
      <c r="F297" s="435">
        <f>+E297+D297</f>
        <v>488</v>
      </c>
      <c r="G297" s="340">
        <f>+IFERROR(VLOOKUP(B297,'FCST SDV (2)'!$C$2:$S$2000,17,0),0)</f>
        <v>2490000</v>
      </c>
      <c r="H297" s="385">
        <f t="shared" ref="H297:H302" si="30">+G297/C297</f>
        <v>830</v>
      </c>
      <c r="I297" s="345">
        <f t="array" ref="I297">+IFERROR(INDEX('FCST SDV (2)'!$D$2:$P$2001,MATCH('Data đx fcst 21.09.2020 (2)'!$B297,'FCST SDV (2)'!$C$2:$C$2001,0),MATCH('Data đx fcst 21.09.2020 (2)'!I$1,'FCST SDV (2)'!$D$1:$P$1,0))/'Data đx fcst 21.09.2020 (2)'!$C297,0)</f>
        <v>20</v>
      </c>
      <c r="J297" s="345">
        <f t="array" ref="J297">+IFERROR(INDEX('FCST SDV (2)'!$D$2:$P$2001,MATCH('Data đx fcst 21.09.2020 (2)'!$B297,'FCST SDV (2)'!$C$2:$C$2001,0),MATCH('Data đx fcst 21.09.2020 (2)'!J$1,'FCST SDV (2)'!$D$1:$P$1,0))/'Data đx fcst 21.09.2020 (2)'!$C297,0)</f>
        <v>20</v>
      </c>
      <c r="K297" s="345">
        <f t="array" ref="K297">+IFERROR(INDEX('FCST SDV (2)'!$D$2:$P$2001,MATCH('Data đx fcst 21.09.2020 (2)'!$B297,'FCST SDV (2)'!$C$2:$C$2001,0),MATCH('Data đx fcst 21.09.2020 (2)'!K$1,'FCST SDV (2)'!$D$1:$P$1,0))/'Data đx fcst 21.09.2020 (2)'!$C297,0)</f>
        <v>25</v>
      </c>
      <c r="L297" s="345">
        <f t="array" ref="L297">+IFERROR(INDEX('FCST SDV (2)'!$D$2:$P$2001,MATCH('Data đx fcst 21.09.2020 (2)'!$B297,'FCST SDV (2)'!$C$2:$C$2001,0),MATCH('Data đx fcst 21.09.2020 (2)'!L$1,'FCST SDV (2)'!$D$1:$P$1,0))/'Data đx fcst 21.09.2020 (2)'!$C297,0)</f>
        <v>20</v>
      </c>
      <c r="M297" s="345">
        <f t="array" ref="M297">+IFERROR(INDEX('FCST SDV (2)'!$D$2:$P$2001,MATCH('Data đx fcst 21.09.2020 (2)'!$B297,'FCST SDV (2)'!$C$2:$C$2001,0),MATCH('Data đx fcst 21.09.2020 (2)'!M$1,'FCST SDV (2)'!$D$1:$P$1,0))/'Data đx fcst 21.09.2020 (2)'!$C297,0)</f>
        <v>25</v>
      </c>
      <c r="N297" s="345">
        <f t="array" ref="N297">+IFERROR(INDEX('FCST SDV (2)'!$D$2:$P$2001,MATCH('Data đx fcst 21.09.2020 (2)'!$B297,'FCST SDV (2)'!$C$2:$C$2001,0),MATCH('Data đx fcst 21.09.2020 (2)'!N$1,'FCST SDV (2)'!$D$1:$P$1,0))/'Data đx fcst 21.09.2020 (2)'!$C297,0)</f>
        <v>25</v>
      </c>
      <c r="O297" s="345">
        <f t="array" ref="O297">+IFERROR(INDEX('FCST SDV (2)'!$D$2:$P$2001,MATCH('Data đx fcst 21.09.2020 (2)'!$B297,'FCST SDV (2)'!$C$2:$C$2001,0),MATCH('Data đx fcst 21.09.2020 (2)'!O$1,'FCST SDV (2)'!$D$1:$P$1,0))/'Data đx fcst 21.09.2020 (2)'!$C297,0)</f>
        <v>25</v>
      </c>
      <c r="P297" s="345">
        <f t="array" ref="P297">+IFERROR(INDEX('FCST SDV (2)'!$D$2:$P$2001,MATCH('Data đx fcst 21.09.2020 (2)'!$B297,'FCST SDV (2)'!$C$2:$C$2001,0),MATCH('Data đx fcst 21.09.2020 (2)'!P$1,'FCST SDV (2)'!$D$1:$P$1,0))/'Data đx fcst 21.09.2020 (2)'!$C297,0)</f>
        <v>160</v>
      </c>
      <c r="Q297" s="345">
        <f t="array" ref="Q297">+IFERROR(INDEX('FCST SDV (2)'!$D$2:$P$2001,MATCH('Data đx fcst 21.09.2020 (2)'!$B297,'FCST SDV (2)'!$C$2:$C$2001,0),MATCH('Data đx fcst 21.09.2020 (2)'!Q$1,'FCST SDV (2)'!$D$1:$P$1,0))/'Data đx fcst 21.09.2020 (2)'!$C297,0)</f>
        <v>170</v>
      </c>
      <c r="R297" s="345">
        <f t="array" ref="R297">+IFERROR(INDEX('FCST SDV (2)'!$D$2:$P$2001,MATCH('Data đx fcst 21.09.2020 (2)'!$B297,'FCST SDV (2)'!$C$2:$C$2001,0),MATCH('Data đx fcst 21.09.2020 (2)'!R$1,'FCST SDV (2)'!$D$1:$P$1,0))/'Data đx fcst 21.09.2020 (2)'!$C297,0)</f>
        <v>170</v>
      </c>
      <c r="S297" s="345">
        <f t="array" ref="S297">+IFERROR(INDEX('FCST SDV (2)'!$D$2:$P$2001,MATCH('Data đx fcst 21.09.2020 (2)'!$B297,'FCST SDV (2)'!$C$2:$C$2001,0),MATCH('Data đx fcst 21.09.2020 (2)'!S$1,'FCST SDV (2)'!$D$1:$P$1,0))/'Data đx fcst 21.09.2020 (2)'!$C297,0)</f>
        <v>170</v>
      </c>
      <c r="T297" s="335">
        <f t="shared" si="20"/>
        <v>830</v>
      </c>
    </row>
    <row r="298" spans="1:20" s="356" customFormat="1" ht="29.25" customHeight="1">
      <c r="A298" s="439"/>
      <c r="B298" s="208" t="s">
        <v>31</v>
      </c>
      <c r="C298" s="207">
        <v>3000</v>
      </c>
      <c r="D298" s="435"/>
      <c r="E298" s="435"/>
      <c r="F298" s="435"/>
      <c r="G298" s="340">
        <f>+IFERROR(VLOOKUP(B298,'FCST SDV (2)'!$C$2:$S$2000,17,0),0)</f>
        <v>2115000</v>
      </c>
      <c r="H298" s="384">
        <f t="shared" si="30"/>
        <v>705</v>
      </c>
      <c r="I298" s="345">
        <f t="array" ref="I298">+IFERROR(INDEX('FCST SDV (2)'!$D$2:$P$2001,MATCH('Data đx fcst 21.09.2020 (2)'!$B298,'FCST SDV (2)'!$C$2:$C$2001,0),MATCH('Data đx fcst 21.09.2020 (2)'!I$1,'FCST SDV (2)'!$D$1:$P$1,0))/'Data đx fcst 21.09.2020 (2)'!$C298,0)</f>
        <v>20</v>
      </c>
      <c r="J298" s="345">
        <f t="array" ref="J298">+IFERROR(INDEX('FCST SDV (2)'!$D$2:$P$2001,MATCH('Data đx fcst 21.09.2020 (2)'!$B298,'FCST SDV (2)'!$C$2:$C$2001,0),MATCH('Data đx fcst 21.09.2020 (2)'!J$1,'FCST SDV (2)'!$D$1:$P$1,0))/'Data đx fcst 21.09.2020 (2)'!$C298,0)</f>
        <v>20</v>
      </c>
      <c r="K298" s="345">
        <f t="array" ref="K298">+IFERROR(INDEX('FCST SDV (2)'!$D$2:$P$2001,MATCH('Data đx fcst 21.09.2020 (2)'!$B298,'FCST SDV (2)'!$C$2:$C$2001,0),MATCH('Data đx fcst 21.09.2020 (2)'!K$1,'FCST SDV (2)'!$D$1:$P$1,0))/'Data đx fcst 21.09.2020 (2)'!$C298,0)</f>
        <v>20</v>
      </c>
      <c r="L298" s="345">
        <f t="array" ref="L298">+IFERROR(INDEX('FCST SDV (2)'!$D$2:$P$2001,MATCH('Data đx fcst 21.09.2020 (2)'!$B298,'FCST SDV (2)'!$C$2:$C$2001,0),MATCH('Data đx fcst 21.09.2020 (2)'!L$1,'FCST SDV (2)'!$D$1:$P$1,0))/'Data đx fcst 21.09.2020 (2)'!$C298,0)</f>
        <v>20</v>
      </c>
      <c r="M298" s="345">
        <f t="array" ref="M298">+IFERROR(INDEX('FCST SDV (2)'!$D$2:$P$2001,MATCH('Data đx fcst 21.09.2020 (2)'!$B298,'FCST SDV (2)'!$C$2:$C$2001,0),MATCH('Data đx fcst 21.09.2020 (2)'!M$1,'FCST SDV (2)'!$D$1:$P$1,0))/'Data đx fcst 21.09.2020 (2)'!$C298,0)</f>
        <v>20</v>
      </c>
      <c r="N298" s="345">
        <f t="array" ref="N298">+IFERROR(INDEX('FCST SDV (2)'!$D$2:$P$2001,MATCH('Data đx fcst 21.09.2020 (2)'!$B298,'FCST SDV (2)'!$C$2:$C$2001,0),MATCH('Data đx fcst 21.09.2020 (2)'!N$1,'FCST SDV (2)'!$D$1:$P$1,0))/'Data đx fcst 21.09.2020 (2)'!$C298,0)</f>
        <v>25</v>
      </c>
      <c r="O298" s="345">
        <f t="array" ref="O298">+IFERROR(INDEX('FCST SDV (2)'!$D$2:$P$2001,MATCH('Data đx fcst 21.09.2020 (2)'!$B298,'FCST SDV (2)'!$C$2:$C$2001,0),MATCH('Data đx fcst 21.09.2020 (2)'!O$1,'FCST SDV (2)'!$D$1:$P$1,0))/'Data đx fcst 21.09.2020 (2)'!$C298,0)</f>
        <v>20</v>
      </c>
      <c r="P298" s="345">
        <f t="array" ref="P298">+IFERROR(INDEX('FCST SDV (2)'!$D$2:$P$2001,MATCH('Data đx fcst 21.09.2020 (2)'!$B298,'FCST SDV (2)'!$C$2:$C$2001,0),MATCH('Data đx fcst 21.09.2020 (2)'!P$1,'FCST SDV (2)'!$D$1:$P$1,0))/'Data đx fcst 21.09.2020 (2)'!$C298,0)</f>
        <v>140</v>
      </c>
      <c r="Q298" s="345">
        <f t="array" ref="Q298">+IFERROR(INDEX('FCST SDV (2)'!$D$2:$P$2001,MATCH('Data đx fcst 21.09.2020 (2)'!$B298,'FCST SDV (2)'!$C$2:$C$2001,0),MATCH('Data đx fcst 21.09.2020 (2)'!Q$1,'FCST SDV (2)'!$D$1:$P$1,0))/'Data đx fcst 21.09.2020 (2)'!$C298,0)</f>
        <v>140</v>
      </c>
      <c r="R298" s="345">
        <f t="array" ref="R298">+IFERROR(INDEX('FCST SDV (2)'!$D$2:$P$2001,MATCH('Data đx fcst 21.09.2020 (2)'!$B298,'FCST SDV (2)'!$C$2:$C$2001,0),MATCH('Data đx fcst 21.09.2020 (2)'!R$1,'FCST SDV (2)'!$D$1:$P$1,0))/'Data đx fcst 21.09.2020 (2)'!$C298,0)</f>
        <v>140</v>
      </c>
      <c r="S298" s="345">
        <f t="array" ref="S298">+IFERROR(INDEX('FCST SDV (2)'!$D$2:$P$2001,MATCH('Data đx fcst 21.09.2020 (2)'!$B298,'FCST SDV (2)'!$C$2:$C$2001,0),MATCH('Data đx fcst 21.09.2020 (2)'!S$1,'FCST SDV (2)'!$D$1:$P$1,0))/'Data đx fcst 21.09.2020 (2)'!$C298,0)</f>
        <v>140</v>
      </c>
      <c r="T298" s="335">
        <f t="shared" si="20"/>
        <v>705</v>
      </c>
    </row>
    <row r="299" spans="1:20" s="356" customFormat="1" ht="29.25" customHeight="1">
      <c r="A299" s="439"/>
      <c r="B299" s="208" t="s">
        <v>78</v>
      </c>
      <c r="C299" s="207">
        <v>11000</v>
      </c>
      <c r="D299" s="435"/>
      <c r="E299" s="435"/>
      <c r="F299" s="435"/>
      <c r="G299" s="340">
        <f>+IFERROR(VLOOKUP(B299,'FCST SDV (2)'!$C$2:$S$2000,17,0),0)</f>
        <v>0</v>
      </c>
      <c r="H299" s="341">
        <f t="shared" si="30"/>
        <v>0</v>
      </c>
      <c r="I299" s="345">
        <f t="array" ref="I299">+IFERROR(INDEX('FCST SDV (2)'!$D$2:$P$2001,MATCH('Data đx fcst 21.09.2020 (2)'!$B299,'FCST SDV (2)'!$C$2:$C$2001,0),MATCH('Data đx fcst 21.09.2020 (2)'!I$1,'FCST SDV (2)'!$D$1:$P$1,0))/'Data đx fcst 21.09.2020 (2)'!$C299,0)</f>
        <v>0</v>
      </c>
      <c r="J299" s="345">
        <f t="array" ref="J299">+IFERROR(INDEX('FCST SDV (2)'!$D$2:$P$2001,MATCH('Data đx fcst 21.09.2020 (2)'!$B299,'FCST SDV (2)'!$C$2:$C$2001,0),MATCH('Data đx fcst 21.09.2020 (2)'!J$1,'FCST SDV (2)'!$D$1:$P$1,0))/'Data đx fcst 21.09.2020 (2)'!$C299,0)</f>
        <v>0</v>
      </c>
      <c r="K299" s="345">
        <f t="array" ref="K299">+IFERROR(INDEX('FCST SDV (2)'!$D$2:$P$2001,MATCH('Data đx fcst 21.09.2020 (2)'!$B299,'FCST SDV (2)'!$C$2:$C$2001,0),MATCH('Data đx fcst 21.09.2020 (2)'!K$1,'FCST SDV (2)'!$D$1:$P$1,0))/'Data đx fcst 21.09.2020 (2)'!$C299,0)</f>
        <v>0</v>
      </c>
      <c r="L299" s="345">
        <f t="array" ref="L299">+IFERROR(INDEX('FCST SDV (2)'!$D$2:$P$2001,MATCH('Data đx fcst 21.09.2020 (2)'!$B299,'FCST SDV (2)'!$C$2:$C$2001,0),MATCH('Data đx fcst 21.09.2020 (2)'!L$1,'FCST SDV (2)'!$D$1:$P$1,0))/'Data đx fcst 21.09.2020 (2)'!$C299,0)</f>
        <v>0</v>
      </c>
      <c r="M299" s="345">
        <f t="array" ref="M299">+IFERROR(INDEX('FCST SDV (2)'!$D$2:$P$2001,MATCH('Data đx fcst 21.09.2020 (2)'!$B299,'FCST SDV (2)'!$C$2:$C$2001,0),MATCH('Data đx fcst 21.09.2020 (2)'!M$1,'FCST SDV (2)'!$D$1:$P$1,0))/'Data đx fcst 21.09.2020 (2)'!$C299,0)</f>
        <v>0</v>
      </c>
      <c r="N299" s="345">
        <f t="array" ref="N299">+IFERROR(INDEX('FCST SDV (2)'!$D$2:$P$2001,MATCH('Data đx fcst 21.09.2020 (2)'!$B299,'FCST SDV (2)'!$C$2:$C$2001,0),MATCH('Data đx fcst 21.09.2020 (2)'!N$1,'FCST SDV (2)'!$D$1:$P$1,0))/'Data đx fcst 21.09.2020 (2)'!$C299,0)</f>
        <v>0</v>
      </c>
      <c r="O299" s="345">
        <f t="array" ref="O299">+IFERROR(INDEX('FCST SDV (2)'!$D$2:$P$2001,MATCH('Data đx fcst 21.09.2020 (2)'!$B299,'FCST SDV (2)'!$C$2:$C$2001,0),MATCH('Data đx fcst 21.09.2020 (2)'!O$1,'FCST SDV (2)'!$D$1:$P$1,0))/'Data đx fcst 21.09.2020 (2)'!$C299,0)</f>
        <v>0</v>
      </c>
      <c r="P299" s="345">
        <f t="array" ref="P299">+IFERROR(INDEX('FCST SDV (2)'!$D$2:$P$2001,MATCH('Data đx fcst 21.09.2020 (2)'!$B299,'FCST SDV (2)'!$C$2:$C$2001,0),MATCH('Data đx fcst 21.09.2020 (2)'!P$1,'FCST SDV (2)'!$D$1:$P$1,0))/'Data đx fcst 21.09.2020 (2)'!$C299,0)</f>
        <v>0</v>
      </c>
      <c r="Q299" s="345">
        <f t="array" ref="Q299">+IFERROR(INDEX('FCST SDV (2)'!$D$2:$P$2001,MATCH('Data đx fcst 21.09.2020 (2)'!$B299,'FCST SDV (2)'!$C$2:$C$2001,0),MATCH('Data đx fcst 21.09.2020 (2)'!Q$1,'FCST SDV (2)'!$D$1:$P$1,0))/'Data đx fcst 21.09.2020 (2)'!$C299,0)</f>
        <v>0</v>
      </c>
      <c r="R299" s="345">
        <f t="array" ref="R299">+IFERROR(INDEX('FCST SDV (2)'!$D$2:$P$2001,MATCH('Data đx fcst 21.09.2020 (2)'!$B299,'FCST SDV (2)'!$C$2:$C$2001,0),MATCH('Data đx fcst 21.09.2020 (2)'!R$1,'FCST SDV (2)'!$D$1:$P$1,0))/'Data đx fcst 21.09.2020 (2)'!$C299,0)</f>
        <v>0</v>
      </c>
      <c r="S299" s="345">
        <f t="array" ref="S299">+IFERROR(INDEX('FCST SDV (2)'!$D$2:$P$2001,MATCH('Data đx fcst 21.09.2020 (2)'!$B299,'FCST SDV (2)'!$C$2:$C$2001,0),MATCH('Data đx fcst 21.09.2020 (2)'!S$1,'FCST SDV (2)'!$D$1:$P$1,0))/'Data đx fcst 21.09.2020 (2)'!$C299,0)</f>
        <v>0</v>
      </c>
      <c r="T299" s="335">
        <f t="shared" si="20"/>
        <v>0</v>
      </c>
    </row>
    <row r="300" spans="1:20" s="356" customFormat="1" ht="29.25" customHeight="1">
      <c r="A300" s="439"/>
      <c r="B300" s="208" t="s">
        <v>83</v>
      </c>
      <c r="C300" s="207">
        <v>10000</v>
      </c>
      <c r="D300" s="435"/>
      <c r="E300" s="435"/>
      <c r="F300" s="435"/>
      <c r="G300" s="340">
        <f>+IFERROR(VLOOKUP(B300,'FCST SDV (2)'!$C$2:$S$2000,17,0),0)</f>
        <v>1340000</v>
      </c>
      <c r="H300" s="384">
        <f t="shared" si="30"/>
        <v>134</v>
      </c>
      <c r="I300" s="345">
        <f t="array" ref="I300">+IFERROR(INDEX('FCST SDV (2)'!$D$2:$P$2001,MATCH('Data đx fcst 21.09.2020 (2)'!$B300,'FCST SDV (2)'!$C$2:$C$2001,0),MATCH('Data đx fcst 21.09.2020 (2)'!I$1,'FCST SDV (2)'!$D$1:$P$1,0))/'Data đx fcst 21.09.2020 (2)'!$C300,0)</f>
        <v>5</v>
      </c>
      <c r="J300" s="345">
        <f t="array" ref="J300">+IFERROR(INDEX('FCST SDV (2)'!$D$2:$P$2001,MATCH('Data đx fcst 21.09.2020 (2)'!$B300,'FCST SDV (2)'!$C$2:$C$2001,0),MATCH('Data đx fcst 21.09.2020 (2)'!J$1,'FCST SDV (2)'!$D$1:$P$1,0))/'Data đx fcst 21.09.2020 (2)'!$C300,0)</f>
        <v>4</v>
      </c>
      <c r="K300" s="345">
        <f t="array" ref="K300">+IFERROR(INDEX('FCST SDV (2)'!$D$2:$P$2001,MATCH('Data đx fcst 21.09.2020 (2)'!$B300,'FCST SDV (2)'!$C$2:$C$2001,0),MATCH('Data đx fcst 21.09.2020 (2)'!K$1,'FCST SDV (2)'!$D$1:$P$1,0))/'Data đx fcst 21.09.2020 (2)'!$C300,0)</f>
        <v>3</v>
      </c>
      <c r="L300" s="345">
        <f t="array" ref="L300">+IFERROR(INDEX('FCST SDV (2)'!$D$2:$P$2001,MATCH('Data đx fcst 21.09.2020 (2)'!$B300,'FCST SDV (2)'!$C$2:$C$2001,0),MATCH('Data đx fcst 21.09.2020 (2)'!L$1,'FCST SDV (2)'!$D$1:$P$1,0))/'Data đx fcst 21.09.2020 (2)'!$C300,0)</f>
        <v>3</v>
      </c>
      <c r="M300" s="345">
        <f t="array" ref="M300">+IFERROR(INDEX('FCST SDV (2)'!$D$2:$P$2001,MATCH('Data đx fcst 21.09.2020 (2)'!$B300,'FCST SDV (2)'!$C$2:$C$2001,0),MATCH('Data đx fcst 21.09.2020 (2)'!M$1,'FCST SDV (2)'!$D$1:$P$1,0))/'Data đx fcst 21.09.2020 (2)'!$C300,0)</f>
        <v>4</v>
      </c>
      <c r="N300" s="345">
        <f t="array" ref="N300">+IFERROR(INDEX('FCST SDV (2)'!$D$2:$P$2001,MATCH('Data đx fcst 21.09.2020 (2)'!$B300,'FCST SDV (2)'!$C$2:$C$2001,0),MATCH('Data đx fcst 21.09.2020 (2)'!N$1,'FCST SDV (2)'!$D$1:$P$1,0))/'Data đx fcst 21.09.2020 (2)'!$C300,0)</f>
        <v>4</v>
      </c>
      <c r="O300" s="345">
        <f t="array" ref="O300">+IFERROR(INDEX('FCST SDV (2)'!$D$2:$P$2001,MATCH('Data đx fcst 21.09.2020 (2)'!$B300,'FCST SDV (2)'!$C$2:$C$2001,0),MATCH('Data đx fcst 21.09.2020 (2)'!O$1,'FCST SDV (2)'!$D$1:$P$1,0))/'Data đx fcst 21.09.2020 (2)'!$C300,0)</f>
        <v>5</v>
      </c>
      <c r="P300" s="345">
        <f t="array" ref="P300">+IFERROR(INDEX('FCST SDV (2)'!$D$2:$P$2001,MATCH('Data đx fcst 21.09.2020 (2)'!$B300,'FCST SDV (2)'!$C$2:$C$2001,0),MATCH('Data đx fcst 21.09.2020 (2)'!P$1,'FCST SDV (2)'!$D$1:$P$1,0))/'Data đx fcst 21.09.2020 (2)'!$C300,0)</f>
        <v>28</v>
      </c>
      <c r="Q300" s="345">
        <f t="array" ref="Q300">+IFERROR(INDEX('FCST SDV (2)'!$D$2:$P$2001,MATCH('Data đx fcst 21.09.2020 (2)'!$B300,'FCST SDV (2)'!$C$2:$C$2001,0),MATCH('Data đx fcst 21.09.2020 (2)'!Q$1,'FCST SDV (2)'!$D$1:$P$1,0))/'Data đx fcst 21.09.2020 (2)'!$C300,0)</f>
        <v>26</v>
      </c>
      <c r="R300" s="345">
        <f t="array" ref="R300">+IFERROR(INDEX('FCST SDV (2)'!$D$2:$P$2001,MATCH('Data đx fcst 21.09.2020 (2)'!$B300,'FCST SDV (2)'!$C$2:$C$2001,0),MATCH('Data đx fcst 21.09.2020 (2)'!R$1,'FCST SDV (2)'!$D$1:$P$1,0))/'Data đx fcst 21.09.2020 (2)'!$C300,0)</f>
        <v>26</v>
      </c>
      <c r="S300" s="345">
        <f t="array" ref="S300">+IFERROR(INDEX('FCST SDV (2)'!$D$2:$P$2001,MATCH('Data đx fcst 21.09.2020 (2)'!$B300,'FCST SDV (2)'!$C$2:$C$2001,0),MATCH('Data đx fcst 21.09.2020 (2)'!S$1,'FCST SDV (2)'!$D$1:$P$1,0))/'Data đx fcst 21.09.2020 (2)'!$C300,0)</f>
        <v>26</v>
      </c>
      <c r="T300" s="335">
        <f t="shared" si="20"/>
        <v>134</v>
      </c>
    </row>
    <row r="301" spans="1:20" s="356" customFormat="1" ht="29.25" customHeight="1">
      <c r="A301" s="439"/>
      <c r="B301" s="208" t="s">
        <v>81</v>
      </c>
      <c r="C301" s="207">
        <v>11000</v>
      </c>
      <c r="D301" s="435"/>
      <c r="E301" s="435"/>
      <c r="F301" s="435"/>
      <c r="G301" s="340">
        <f>+IFERROR(VLOOKUP(B301,'FCST SDV (2)'!$C$2:$S$2000,17,0),0)</f>
        <v>0</v>
      </c>
      <c r="H301" s="341">
        <f t="shared" si="30"/>
        <v>0</v>
      </c>
      <c r="I301" s="345">
        <f t="array" ref="I301">+IFERROR(INDEX('FCST SDV (2)'!$D$2:$P$2001,MATCH('Data đx fcst 21.09.2020 (2)'!$B301,'FCST SDV (2)'!$C$2:$C$2001,0),MATCH('Data đx fcst 21.09.2020 (2)'!I$1,'FCST SDV (2)'!$D$1:$P$1,0))/'Data đx fcst 21.09.2020 (2)'!$C301,0)</f>
        <v>0</v>
      </c>
      <c r="J301" s="345">
        <f t="array" ref="J301">+IFERROR(INDEX('FCST SDV (2)'!$D$2:$P$2001,MATCH('Data đx fcst 21.09.2020 (2)'!$B301,'FCST SDV (2)'!$C$2:$C$2001,0),MATCH('Data đx fcst 21.09.2020 (2)'!J$1,'FCST SDV (2)'!$D$1:$P$1,0))/'Data đx fcst 21.09.2020 (2)'!$C301,0)</f>
        <v>0</v>
      </c>
      <c r="K301" s="345">
        <f t="array" ref="K301">+IFERROR(INDEX('FCST SDV (2)'!$D$2:$P$2001,MATCH('Data đx fcst 21.09.2020 (2)'!$B301,'FCST SDV (2)'!$C$2:$C$2001,0),MATCH('Data đx fcst 21.09.2020 (2)'!K$1,'FCST SDV (2)'!$D$1:$P$1,0))/'Data đx fcst 21.09.2020 (2)'!$C301,0)</f>
        <v>0</v>
      </c>
      <c r="L301" s="345">
        <f t="array" ref="L301">+IFERROR(INDEX('FCST SDV (2)'!$D$2:$P$2001,MATCH('Data đx fcst 21.09.2020 (2)'!$B301,'FCST SDV (2)'!$C$2:$C$2001,0),MATCH('Data đx fcst 21.09.2020 (2)'!L$1,'FCST SDV (2)'!$D$1:$P$1,0))/'Data đx fcst 21.09.2020 (2)'!$C301,0)</f>
        <v>0</v>
      </c>
      <c r="M301" s="345">
        <f t="array" ref="M301">+IFERROR(INDEX('FCST SDV (2)'!$D$2:$P$2001,MATCH('Data đx fcst 21.09.2020 (2)'!$B301,'FCST SDV (2)'!$C$2:$C$2001,0),MATCH('Data đx fcst 21.09.2020 (2)'!M$1,'FCST SDV (2)'!$D$1:$P$1,0))/'Data đx fcst 21.09.2020 (2)'!$C301,0)</f>
        <v>0</v>
      </c>
      <c r="N301" s="345">
        <f t="array" ref="N301">+IFERROR(INDEX('FCST SDV (2)'!$D$2:$P$2001,MATCH('Data đx fcst 21.09.2020 (2)'!$B301,'FCST SDV (2)'!$C$2:$C$2001,0),MATCH('Data đx fcst 21.09.2020 (2)'!N$1,'FCST SDV (2)'!$D$1:$P$1,0))/'Data đx fcst 21.09.2020 (2)'!$C301,0)</f>
        <v>0</v>
      </c>
      <c r="O301" s="345">
        <f t="array" ref="O301">+IFERROR(INDEX('FCST SDV (2)'!$D$2:$P$2001,MATCH('Data đx fcst 21.09.2020 (2)'!$B301,'FCST SDV (2)'!$C$2:$C$2001,0),MATCH('Data đx fcst 21.09.2020 (2)'!O$1,'FCST SDV (2)'!$D$1:$P$1,0))/'Data đx fcst 21.09.2020 (2)'!$C301,0)</f>
        <v>0</v>
      </c>
      <c r="P301" s="345">
        <f t="array" ref="P301">+IFERROR(INDEX('FCST SDV (2)'!$D$2:$P$2001,MATCH('Data đx fcst 21.09.2020 (2)'!$B301,'FCST SDV (2)'!$C$2:$C$2001,0),MATCH('Data đx fcst 21.09.2020 (2)'!P$1,'FCST SDV (2)'!$D$1:$P$1,0))/'Data đx fcst 21.09.2020 (2)'!$C301,0)</f>
        <v>0</v>
      </c>
      <c r="Q301" s="345">
        <f t="array" ref="Q301">+IFERROR(INDEX('FCST SDV (2)'!$D$2:$P$2001,MATCH('Data đx fcst 21.09.2020 (2)'!$B301,'FCST SDV (2)'!$C$2:$C$2001,0),MATCH('Data đx fcst 21.09.2020 (2)'!Q$1,'FCST SDV (2)'!$D$1:$P$1,0))/'Data đx fcst 21.09.2020 (2)'!$C301,0)</f>
        <v>0</v>
      </c>
      <c r="R301" s="345">
        <f t="array" ref="R301">+IFERROR(INDEX('FCST SDV (2)'!$D$2:$P$2001,MATCH('Data đx fcst 21.09.2020 (2)'!$B301,'FCST SDV (2)'!$C$2:$C$2001,0),MATCH('Data đx fcst 21.09.2020 (2)'!R$1,'FCST SDV (2)'!$D$1:$P$1,0))/'Data đx fcst 21.09.2020 (2)'!$C301,0)</f>
        <v>0</v>
      </c>
      <c r="S301" s="345"/>
      <c r="T301" s="335">
        <f t="shared" si="20"/>
        <v>0</v>
      </c>
    </row>
    <row r="302" spans="1:20" s="356" customFormat="1" ht="29.25" customHeight="1">
      <c r="A302" s="439"/>
      <c r="B302" s="208" t="s">
        <v>70</v>
      </c>
      <c r="C302" s="207">
        <v>11000</v>
      </c>
      <c r="D302" s="435"/>
      <c r="E302" s="435"/>
      <c r="F302" s="435"/>
      <c r="G302" s="340">
        <f>+IFERROR(VLOOKUP(B302,'FCST SDV (2)'!$C$2:$S$2000,17,0),0)</f>
        <v>11500</v>
      </c>
      <c r="H302" s="384">
        <f t="shared" si="30"/>
        <v>1.0454545454545454</v>
      </c>
      <c r="I302" s="345">
        <f t="array" ref="I302">+IFERROR(INDEX('FCST SDV (2)'!$D$2:$P$2001,MATCH('Data đx fcst 21.09.2020 (2)'!$B302,'FCST SDV (2)'!$C$2:$C$2001,0),MATCH('Data đx fcst 21.09.2020 (2)'!I$1,'FCST SDV (2)'!$D$1:$P$1,0))/'Data đx fcst 21.09.2020 (2)'!$C302,0)</f>
        <v>0</v>
      </c>
      <c r="J302" s="345">
        <f t="array" ref="J302">+IFERROR(INDEX('FCST SDV (2)'!$D$2:$P$2001,MATCH('Data đx fcst 21.09.2020 (2)'!$B302,'FCST SDV (2)'!$C$2:$C$2001,0),MATCH('Data đx fcst 21.09.2020 (2)'!J$1,'FCST SDV (2)'!$D$1:$P$1,0))/'Data đx fcst 21.09.2020 (2)'!$C302,0)</f>
        <v>0</v>
      </c>
      <c r="K302" s="345">
        <f t="array" ref="K302">+IFERROR(INDEX('FCST SDV (2)'!$D$2:$P$2001,MATCH('Data đx fcst 21.09.2020 (2)'!$B302,'FCST SDV (2)'!$C$2:$C$2001,0),MATCH('Data đx fcst 21.09.2020 (2)'!K$1,'FCST SDV (2)'!$D$1:$P$1,0))/'Data đx fcst 21.09.2020 (2)'!$C302,0)</f>
        <v>0</v>
      </c>
      <c r="L302" s="345">
        <f t="array" ref="L302">+IFERROR(INDEX('FCST SDV (2)'!$D$2:$P$2001,MATCH('Data đx fcst 21.09.2020 (2)'!$B302,'FCST SDV (2)'!$C$2:$C$2001,0),MATCH('Data đx fcst 21.09.2020 (2)'!L$1,'FCST SDV (2)'!$D$1:$P$1,0))/'Data đx fcst 21.09.2020 (2)'!$C302,0)</f>
        <v>0</v>
      </c>
      <c r="M302" s="345">
        <f t="array" ref="M302">+IFERROR(INDEX('FCST SDV (2)'!$D$2:$P$2001,MATCH('Data đx fcst 21.09.2020 (2)'!$B302,'FCST SDV (2)'!$C$2:$C$2001,0),MATCH('Data đx fcst 21.09.2020 (2)'!M$1,'FCST SDV (2)'!$D$1:$P$1,0))/'Data đx fcst 21.09.2020 (2)'!$C302,0)</f>
        <v>0</v>
      </c>
      <c r="N302" s="345">
        <f t="array" ref="N302">+IFERROR(INDEX('FCST SDV (2)'!$D$2:$P$2001,MATCH('Data đx fcst 21.09.2020 (2)'!$B302,'FCST SDV (2)'!$C$2:$C$2001,0),MATCH('Data đx fcst 21.09.2020 (2)'!N$1,'FCST SDV (2)'!$D$1:$P$1,0))/'Data đx fcst 21.09.2020 (2)'!$C302,0)</f>
        <v>0</v>
      </c>
      <c r="O302" s="345">
        <f t="array" ref="O302">+IFERROR(INDEX('FCST SDV (2)'!$D$2:$P$2001,MATCH('Data đx fcst 21.09.2020 (2)'!$B302,'FCST SDV (2)'!$C$2:$C$2001,0),MATCH('Data đx fcst 21.09.2020 (2)'!O$1,'FCST SDV (2)'!$D$1:$P$1,0))/'Data đx fcst 21.09.2020 (2)'!$C302,0)</f>
        <v>0</v>
      </c>
      <c r="P302" s="345">
        <f t="array" ref="P302">+IFERROR(INDEX('FCST SDV (2)'!$D$2:$P$2001,MATCH('Data đx fcst 21.09.2020 (2)'!$B302,'FCST SDV (2)'!$C$2:$C$2001,0),MATCH('Data đx fcst 21.09.2020 (2)'!P$1,'FCST SDV (2)'!$D$1:$P$1,0))/'Data đx fcst 21.09.2020 (2)'!$C302,0)</f>
        <v>0</v>
      </c>
      <c r="Q302" s="345">
        <f t="array" ref="Q302">+IFERROR(INDEX('FCST SDV (2)'!$D$2:$P$2001,MATCH('Data đx fcst 21.09.2020 (2)'!$B302,'FCST SDV (2)'!$C$2:$C$2001,0),MATCH('Data đx fcst 21.09.2020 (2)'!Q$1,'FCST SDV (2)'!$D$1:$P$1,0))/'Data đx fcst 21.09.2020 (2)'!$C302,0)</f>
        <v>1.0454545454545454</v>
      </c>
      <c r="R302" s="345">
        <f t="array" ref="R302">+IFERROR(INDEX('FCST SDV (2)'!$D$2:$P$2001,MATCH('Data đx fcst 21.09.2020 (2)'!$B302,'FCST SDV (2)'!$C$2:$C$2001,0),MATCH('Data đx fcst 21.09.2020 (2)'!R$1,'FCST SDV (2)'!$D$1:$P$1,0))/'Data đx fcst 21.09.2020 (2)'!$C302,0)</f>
        <v>0</v>
      </c>
      <c r="S302" s="345">
        <f t="array" ref="S302">+IFERROR(INDEX('FCST SDV (2)'!$D$2:$P$2001,MATCH('Data đx fcst 21.09.2020 (2)'!$B302,'FCST SDV (2)'!$C$2:$C$2001,0),MATCH('Data đx fcst 21.09.2020 (2)'!S$1,'FCST SDV (2)'!$D$1:$P$1,0))/'Data đx fcst 21.09.2020 (2)'!$C302,0)</f>
        <v>0</v>
      </c>
      <c r="T302" s="335">
        <f t="shared" si="20"/>
        <v>1.0454545454545454</v>
      </c>
    </row>
    <row r="303" spans="1:20" s="365" customFormat="1" ht="29.25" customHeight="1" thickBot="1">
      <c r="A303" s="436" t="s">
        <v>254</v>
      </c>
      <c r="B303" s="437"/>
      <c r="C303" s="437"/>
      <c r="D303" s="437"/>
      <c r="E303" s="437"/>
      <c r="F303" s="438"/>
      <c r="G303" s="386">
        <f>+SUM(G297:G302)</f>
        <v>5956500</v>
      </c>
      <c r="H303" s="386">
        <f>+SUM(H297:H302)</f>
        <v>1670.0454545454545</v>
      </c>
      <c r="I303" s="424">
        <f>+F297-SUM(I297:I302)</f>
        <v>443</v>
      </c>
      <c r="J303" s="424">
        <f>+I303-SUM(J297:J302)</f>
        <v>399</v>
      </c>
      <c r="K303" s="424">
        <f t="shared" ref="K303:S303" si="31">+J303-SUM(K297:K302)</f>
        <v>351</v>
      </c>
      <c r="L303" s="424">
        <f t="shared" si="31"/>
        <v>308</v>
      </c>
      <c r="M303" s="424">
        <f t="shared" si="31"/>
        <v>259</v>
      </c>
      <c r="N303" s="424">
        <f t="shared" si="31"/>
        <v>205</v>
      </c>
      <c r="O303" s="424">
        <f t="shared" si="31"/>
        <v>155</v>
      </c>
      <c r="P303" s="424">
        <f t="shared" si="31"/>
        <v>-173</v>
      </c>
      <c r="Q303" s="424">
        <f t="shared" si="31"/>
        <v>-510.04545454545456</v>
      </c>
      <c r="R303" s="424">
        <f t="shared" si="31"/>
        <v>-846.0454545454545</v>
      </c>
      <c r="S303" s="424">
        <f t="shared" si="31"/>
        <v>-1182.0454545454545</v>
      </c>
      <c r="T303" s="335">
        <f t="shared" si="20"/>
        <v>-591.13636363636351</v>
      </c>
    </row>
    <row r="304" spans="1:20" s="356" customFormat="1" ht="29.25" customHeight="1">
      <c r="A304" s="434" t="s">
        <v>111</v>
      </c>
      <c r="B304" s="359" t="s">
        <v>71</v>
      </c>
      <c r="C304" s="357">
        <v>19000</v>
      </c>
      <c r="D304" s="435">
        <v>30</v>
      </c>
      <c r="E304" s="435">
        <v>456</v>
      </c>
      <c r="F304" s="435">
        <f>+D304+E304</f>
        <v>486</v>
      </c>
      <c r="G304" s="340">
        <f>+IFERROR(VLOOKUP(B304,'FCST SDV (2)'!$C$2:$S$2000,17,0),0)</f>
        <v>19000</v>
      </c>
      <c r="H304" s="385">
        <f>+G304/C304</f>
        <v>1</v>
      </c>
      <c r="I304" s="345">
        <f>+IFERROR(INDEX('FCST SDV (2)'!$D$2:$P$2001,MATCH('Data đx fcst 21.09.2020 (2)'!$B304,'FCST SDV (2)'!$C$2:$C$2001,0),MATCH('Data đx fcst 21.09.2020 (2)'!I$1,'FCST SDV (2)'!$D$1:$P$1,0))/'Data đx fcst 21.09.2020 (2)'!$C304,0)</f>
        <v>0</v>
      </c>
      <c r="J304" s="345">
        <f t="array" ref="J304">+IFERROR(INDEX('FCST SDV (2)'!$D$2:$P$2001,MATCH('Data đx fcst 21.09.2020 (2)'!$B304,'FCST SDV (2)'!$C$2:$C$2001,0),MATCH('Data đx fcst 21.09.2020 (2)'!J$1,'FCST SDV (2)'!$D$1:$P$1,0))/'Data đx fcst 21.09.2020 (2)'!$C304,0)</f>
        <v>0</v>
      </c>
      <c r="K304" s="345">
        <f t="array" ref="K304">+IFERROR(INDEX('FCST SDV (2)'!$D$2:$P$2001,MATCH('Data đx fcst 21.09.2020 (2)'!$B304,'FCST SDV (2)'!$C$2:$C$2001,0),MATCH('Data đx fcst 21.09.2020 (2)'!K$1,'FCST SDV (2)'!$D$1:$P$1,0))/'Data đx fcst 21.09.2020 (2)'!$C304,0)</f>
        <v>0</v>
      </c>
      <c r="L304" s="345">
        <f t="array" ref="L304">+IFERROR(INDEX('FCST SDV (2)'!$D$2:$P$2001,MATCH('Data đx fcst 21.09.2020 (2)'!$B304,'FCST SDV (2)'!$C$2:$C$2001,0),MATCH('Data đx fcst 21.09.2020 (2)'!L$1,'FCST SDV (2)'!$D$1:$P$1,0))/'Data đx fcst 21.09.2020 (2)'!$C304,0)</f>
        <v>0</v>
      </c>
      <c r="M304" s="345">
        <f t="array" ref="M304">+IFERROR(INDEX('FCST SDV (2)'!$D$2:$P$2001,MATCH('Data đx fcst 21.09.2020 (2)'!$B304,'FCST SDV (2)'!$C$2:$C$2001,0),MATCH('Data đx fcst 21.09.2020 (2)'!M$1,'FCST SDV (2)'!$D$1:$P$1,0))/'Data đx fcst 21.09.2020 (2)'!$C304,0)</f>
        <v>0</v>
      </c>
      <c r="N304" s="345">
        <f t="array" ref="N304">+IFERROR(INDEX('FCST SDV (2)'!$D$2:$P$2001,MATCH('Data đx fcst 21.09.2020 (2)'!$B304,'FCST SDV (2)'!$C$2:$C$2001,0),MATCH('Data đx fcst 21.09.2020 (2)'!N$1,'FCST SDV (2)'!$D$1:$P$1,0))/'Data đx fcst 21.09.2020 (2)'!$C304,0)</f>
        <v>0</v>
      </c>
      <c r="O304" s="345">
        <f t="array" ref="O304">+IFERROR(INDEX('FCST SDV (2)'!$D$2:$P$2001,MATCH('Data đx fcst 21.09.2020 (2)'!$B304,'FCST SDV (2)'!$C$2:$C$2001,0),MATCH('Data đx fcst 21.09.2020 (2)'!O$1,'FCST SDV (2)'!$D$1:$P$1,0))/'Data đx fcst 21.09.2020 (2)'!$C304,0)</f>
        <v>0</v>
      </c>
      <c r="P304" s="345">
        <f t="array" ref="P304">+IFERROR(INDEX('FCST SDV (2)'!$D$2:$P$2001,MATCH('Data đx fcst 21.09.2020 (2)'!$B304,'FCST SDV (2)'!$C$2:$C$2001,0),MATCH('Data đx fcst 21.09.2020 (2)'!P$1,'FCST SDV (2)'!$D$1:$P$1,0))/'Data đx fcst 21.09.2020 (2)'!$C304,0)</f>
        <v>0</v>
      </c>
      <c r="Q304" s="345">
        <f t="array" ref="Q304">+IFERROR(INDEX('FCST SDV (2)'!$D$2:$P$2001,MATCH('Data đx fcst 21.09.2020 (2)'!$B304,'FCST SDV (2)'!$C$2:$C$2001,0),MATCH('Data đx fcst 21.09.2020 (2)'!Q$1,'FCST SDV (2)'!$D$1:$P$1,0))/'Data đx fcst 21.09.2020 (2)'!$C304,0)</f>
        <v>1</v>
      </c>
      <c r="R304" s="345">
        <f t="array" ref="R304">+IFERROR(INDEX('FCST SDV (2)'!$D$2:$P$2001,MATCH('Data đx fcst 21.09.2020 (2)'!$B304,'FCST SDV (2)'!$C$2:$C$2001,0),MATCH('Data đx fcst 21.09.2020 (2)'!R$1,'FCST SDV (2)'!$D$1:$P$1,0))/'Data đx fcst 21.09.2020 (2)'!$C304,0)</f>
        <v>0</v>
      </c>
      <c r="S304" s="345"/>
      <c r="T304" s="335">
        <f t="shared" si="20"/>
        <v>1</v>
      </c>
    </row>
    <row r="305" spans="1:20" s="356" customFormat="1" ht="29.25" customHeight="1">
      <c r="A305" s="434"/>
      <c r="B305" s="208" t="s">
        <v>44</v>
      </c>
      <c r="C305" s="207">
        <v>3000</v>
      </c>
      <c r="D305" s="435"/>
      <c r="E305" s="435"/>
      <c r="F305" s="435"/>
      <c r="G305" s="340">
        <f>+IFERROR(VLOOKUP(B305,'FCST SDV (2)'!$C$2:$S$2000,17,0),0)</f>
        <v>2400000</v>
      </c>
      <c r="H305" s="384">
        <f t="shared" ref="H305:H311" si="32">+G305/C305</f>
        <v>800</v>
      </c>
      <c r="I305" s="345">
        <f t="array" ref="I305">+IFERROR(INDEX('FCST SDV (2)'!$D$2:$P$2001,MATCH('Data đx fcst 21.09.2020 (2)'!$B305,'FCST SDV (2)'!$C$2:$C$2001,0),MATCH('Data đx fcst 21.09.2020 (2)'!I$1,'FCST SDV (2)'!$D$1:$P$1,0))/'Data đx fcst 21.09.2020 (2)'!$C305,0)</f>
        <v>20</v>
      </c>
      <c r="J305" s="345">
        <f t="array" ref="J305">+IFERROR(INDEX('FCST SDV (2)'!$D$2:$P$2001,MATCH('Data đx fcst 21.09.2020 (2)'!$B305,'FCST SDV (2)'!$C$2:$C$2001,0),MATCH('Data đx fcst 21.09.2020 (2)'!J$1,'FCST SDV (2)'!$D$1:$P$1,0))/'Data đx fcst 21.09.2020 (2)'!$C305,0)</f>
        <v>20</v>
      </c>
      <c r="K305" s="345">
        <f t="array" ref="K305">+IFERROR(INDEX('FCST SDV (2)'!$D$2:$P$2001,MATCH('Data đx fcst 21.09.2020 (2)'!$B305,'FCST SDV (2)'!$C$2:$C$2001,0),MATCH('Data đx fcst 21.09.2020 (2)'!K$1,'FCST SDV (2)'!$D$1:$P$1,0))/'Data đx fcst 21.09.2020 (2)'!$C305,0)</f>
        <v>20</v>
      </c>
      <c r="L305" s="345">
        <f t="array" ref="L305">+IFERROR(INDEX('FCST SDV (2)'!$D$2:$P$2001,MATCH('Data đx fcst 21.09.2020 (2)'!$B305,'FCST SDV (2)'!$C$2:$C$2001,0),MATCH('Data đx fcst 21.09.2020 (2)'!L$1,'FCST SDV (2)'!$D$1:$P$1,0))/'Data đx fcst 21.09.2020 (2)'!$C305,0)</f>
        <v>25</v>
      </c>
      <c r="M305" s="345">
        <f t="array" ref="M305">+IFERROR(INDEX('FCST SDV (2)'!$D$2:$P$2001,MATCH('Data đx fcst 21.09.2020 (2)'!$B305,'FCST SDV (2)'!$C$2:$C$2001,0),MATCH('Data đx fcst 21.09.2020 (2)'!M$1,'FCST SDV (2)'!$D$1:$P$1,0))/'Data đx fcst 21.09.2020 (2)'!$C305,0)</f>
        <v>25</v>
      </c>
      <c r="N305" s="345">
        <f t="array" ref="N305">+IFERROR(INDEX('FCST SDV (2)'!$D$2:$P$2001,MATCH('Data đx fcst 21.09.2020 (2)'!$B305,'FCST SDV (2)'!$C$2:$C$2001,0),MATCH('Data đx fcst 21.09.2020 (2)'!N$1,'FCST SDV (2)'!$D$1:$P$1,0))/'Data đx fcst 21.09.2020 (2)'!$C305,0)</f>
        <v>25</v>
      </c>
      <c r="O305" s="345">
        <f t="array" ref="O305">+IFERROR(INDEX('FCST SDV (2)'!$D$2:$P$2001,MATCH('Data đx fcst 21.09.2020 (2)'!$B305,'FCST SDV (2)'!$C$2:$C$2001,0),MATCH('Data đx fcst 21.09.2020 (2)'!O$1,'FCST SDV (2)'!$D$1:$P$1,0))/'Data đx fcst 21.09.2020 (2)'!$C305,0)</f>
        <v>25</v>
      </c>
      <c r="P305" s="345">
        <f t="array" ref="P305">+IFERROR(INDEX('FCST SDV (2)'!$D$2:$P$2001,MATCH('Data đx fcst 21.09.2020 (2)'!$B305,'FCST SDV (2)'!$C$2:$C$2001,0),MATCH('Data đx fcst 21.09.2020 (2)'!P$1,'FCST SDV (2)'!$D$1:$P$1,0))/'Data đx fcst 21.09.2020 (2)'!$C305,0)</f>
        <v>160</v>
      </c>
      <c r="Q305" s="345">
        <f t="array" ref="Q305">+IFERROR(INDEX('FCST SDV (2)'!$D$2:$P$2001,MATCH('Data đx fcst 21.09.2020 (2)'!$B305,'FCST SDV (2)'!$C$2:$C$2001,0),MATCH('Data đx fcst 21.09.2020 (2)'!Q$1,'FCST SDV (2)'!$D$1:$P$1,0))/'Data đx fcst 21.09.2020 (2)'!$C305,0)</f>
        <v>160</v>
      </c>
      <c r="R305" s="345">
        <f t="array" ref="R305">+IFERROR(INDEX('FCST SDV (2)'!$D$2:$P$2001,MATCH('Data đx fcst 21.09.2020 (2)'!$B305,'FCST SDV (2)'!$C$2:$C$2001,0),MATCH('Data đx fcst 21.09.2020 (2)'!R$1,'FCST SDV (2)'!$D$1:$P$1,0))/'Data đx fcst 21.09.2020 (2)'!$C305,0)</f>
        <v>160</v>
      </c>
      <c r="S305" s="345">
        <f t="array" ref="S305">+IFERROR(INDEX('FCST SDV (2)'!$D$2:$P$2001,MATCH('Data đx fcst 21.09.2020 (2)'!$B305,'FCST SDV (2)'!$C$2:$C$2001,0),MATCH('Data đx fcst 21.09.2020 (2)'!S$1,'FCST SDV (2)'!$D$1:$P$1,0))/'Data đx fcst 21.09.2020 (2)'!$C305,0)</f>
        <v>160</v>
      </c>
      <c r="T305" s="335">
        <f t="shared" si="20"/>
        <v>800</v>
      </c>
    </row>
    <row r="306" spans="1:20" s="356" customFormat="1" ht="29.25" customHeight="1">
      <c r="A306" s="434"/>
      <c r="B306" s="208" t="s">
        <v>62</v>
      </c>
      <c r="C306" s="207">
        <v>5000</v>
      </c>
      <c r="D306" s="435"/>
      <c r="E306" s="435"/>
      <c r="F306" s="435"/>
      <c r="G306" s="340">
        <f>+IFERROR(VLOOKUP(B306,'FCST SDV (2)'!$C$2:$S$2000,17,0),0)</f>
        <v>2340000</v>
      </c>
      <c r="H306" s="384">
        <f t="shared" si="32"/>
        <v>468</v>
      </c>
      <c r="I306" s="345">
        <f t="array" ref="I306">+IFERROR(INDEX('FCST SDV (2)'!$D$2:$P$2001,MATCH('Data đx fcst 21.09.2020 (2)'!$B306,'FCST SDV (2)'!$C$2:$C$2001,0),MATCH('Data đx fcst 21.09.2020 (2)'!I$1,'FCST SDV (2)'!$D$1:$P$1,0))/'Data đx fcst 21.09.2020 (2)'!$C306,0)</f>
        <v>12</v>
      </c>
      <c r="J306" s="345">
        <f t="array" ref="J306">+IFERROR(INDEX('FCST SDV (2)'!$D$2:$P$2001,MATCH('Data đx fcst 21.09.2020 (2)'!$B306,'FCST SDV (2)'!$C$2:$C$2001,0),MATCH('Data đx fcst 21.09.2020 (2)'!J$1,'FCST SDV (2)'!$D$1:$P$1,0))/'Data đx fcst 21.09.2020 (2)'!$C306,0)</f>
        <v>12</v>
      </c>
      <c r="K306" s="345">
        <f t="array" ref="K306">+IFERROR(INDEX('FCST SDV (2)'!$D$2:$P$2001,MATCH('Data đx fcst 21.09.2020 (2)'!$B306,'FCST SDV (2)'!$C$2:$C$2001,0),MATCH('Data đx fcst 21.09.2020 (2)'!K$1,'FCST SDV (2)'!$D$1:$P$1,0))/'Data đx fcst 21.09.2020 (2)'!$C306,0)</f>
        <v>14</v>
      </c>
      <c r="L306" s="345">
        <f t="array" ref="L306">+IFERROR(INDEX('FCST SDV (2)'!$D$2:$P$2001,MATCH('Data đx fcst 21.09.2020 (2)'!$B306,'FCST SDV (2)'!$C$2:$C$2001,0),MATCH('Data đx fcst 21.09.2020 (2)'!L$1,'FCST SDV (2)'!$D$1:$P$1,0))/'Data đx fcst 21.09.2020 (2)'!$C306,0)</f>
        <v>14</v>
      </c>
      <c r="M306" s="345">
        <f t="array" ref="M306">+IFERROR(INDEX('FCST SDV (2)'!$D$2:$P$2001,MATCH('Data đx fcst 21.09.2020 (2)'!$B306,'FCST SDV (2)'!$C$2:$C$2001,0),MATCH('Data đx fcst 21.09.2020 (2)'!M$1,'FCST SDV (2)'!$D$1:$P$1,0))/'Data đx fcst 21.09.2020 (2)'!$C306,0)</f>
        <v>14</v>
      </c>
      <c r="N306" s="345">
        <f t="array" ref="N306">+IFERROR(INDEX('FCST SDV (2)'!$D$2:$P$2001,MATCH('Data đx fcst 21.09.2020 (2)'!$B306,'FCST SDV (2)'!$C$2:$C$2001,0),MATCH('Data đx fcst 21.09.2020 (2)'!N$1,'FCST SDV (2)'!$D$1:$P$1,0))/'Data đx fcst 21.09.2020 (2)'!$C306,0)</f>
        <v>16</v>
      </c>
      <c r="O306" s="345">
        <f t="array" ref="O306">+IFERROR(INDEX('FCST SDV (2)'!$D$2:$P$2001,MATCH('Data đx fcst 21.09.2020 (2)'!$B306,'FCST SDV (2)'!$C$2:$C$2001,0),MATCH('Data đx fcst 21.09.2020 (2)'!O$1,'FCST SDV (2)'!$D$1:$P$1,0))/'Data đx fcst 21.09.2020 (2)'!$C306,0)</f>
        <v>14</v>
      </c>
      <c r="P306" s="345">
        <f t="array" ref="P306">+IFERROR(INDEX('FCST SDV (2)'!$D$2:$P$2001,MATCH('Data đx fcst 21.09.2020 (2)'!$B306,'FCST SDV (2)'!$C$2:$C$2001,0),MATCH('Data đx fcst 21.09.2020 (2)'!P$1,'FCST SDV (2)'!$D$1:$P$1,0))/'Data đx fcst 21.09.2020 (2)'!$C306,0)</f>
        <v>96</v>
      </c>
      <c r="Q306" s="345">
        <f t="array" ref="Q306">+IFERROR(INDEX('FCST SDV (2)'!$D$2:$P$2001,MATCH('Data đx fcst 21.09.2020 (2)'!$B306,'FCST SDV (2)'!$C$2:$C$2001,0),MATCH('Data đx fcst 21.09.2020 (2)'!Q$1,'FCST SDV (2)'!$D$1:$P$1,0))/'Data đx fcst 21.09.2020 (2)'!$C306,0)</f>
        <v>92</v>
      </c>
      <c r="R306" s="345">
        <f t="array" ref="R306">+IFERROR(INDEX('FCST SDV (2)'!$D$2:$P$2001,MATCH('Data đx fcst 21.09.2020 (2)'!$B306,'FCST SDV (2)'!$C$2:$C$2001,0),MATCH('Data đx fcst 21.09.2020 (2)'!R$1,'FCST SDV (2)'!$D$1:$P$1,0))/'Data đx fcst 21.09.2020 (2)'!$C306,0)</f>
        <v>92</v>
      </c>
      <c r="S306" s="345">
        <f t="array" ref="S306">+IFERROR(INDEX('FCST SDV (2)'!$D$2:$P$2001,MATCH('Data đx fcst 21.09.2020 (2)'!$B306,'FCST SDV (2)'!$C$2:$C$2001,0),MATCH('Data đx fcst 21.09.2020 (2)'!S$1,'FCST SDV (2)'!$D$1:$P$1,0))/'Data đx fcst 21.09.2020 (2)'!$C306,0)</f>
        <v>92</v>
      </c>
      <c r="T306" s="335">
        <f t="shared" si="20"/>
        <v>468</v>
      </c>
    </row>
    <row r="307" spans="1:20" s="356" customFormat="1" ht="29.25" customHeight="1">
      <c r="A307" s="434"/>
      <c r="B307" s="208" t="s">
        <v>33</v>
      </c>
      <c r="C307" s="207">
        <v>3000</v>
      </c>
      <c r="D307" s="435"/>
      <c r="E307" s="435"/>
      <c r="F307" s="435"/>
      <c r="G307" s="340">
        <f>+IFERROR(VLOOKUP(B307,'FCST SDV (2)'!$C$2:$S$2000,17,0),0)</f>
        <v>2235000</v>
      </c>
      <c r="H307" s="384">
        <f t="shared" si="32"/>
        <v>745</v>
      </c>
      <c r="I307" s="345">
        <f t="array" ref="I307">+IFERROR(INDEX('FCST SDV (2)'!$D$2:$P$2001,MATCH('Data đx fcst 21.09.2020 (2)'!$B307,'FCST SDV (2)'!$C$2:$C$2001,0),MATCH('Data đx fcst 21.09.2020 (2)'!I$1,'FCST SDV (2)'!$D$1:$P$1,0))/'Data đx fcst 21.09.2020 (2)'!$C307,0)</f>
        <v>20</v>
      </c>
      <c r="J307" s="345">
        <f t="array" ref="J307">+IFERROR(INDEX('FCST SDV (2)'!$D$2:$P$2001,MATCH('Data đx fcst 21.09.2020 (2)'!$B307,'FCST SDV (2)'!$C$2:$C$2001,0),MATCH('Data đx fcst 21.09.2020 (2)'!J$1,'FCST SDV (2)'!$D$1:$P$1,0))/'Data đx fcst 21.09.2020 (2)'!$C307,0)</f>
        <v>20</v>
      </c>
      <c r="K307" s="345">
        <f t="array" ref="K307">+IFERROR(INDEX('FCST SDV (2)'!$D$2:$P$2001,MATCH('Data đx fcst 21.09.2020 (2)'!$B307,'FCST SDV (2)'!$C$2:$C$2001,0),MATCH('Data đx fcst 21.09.2020 (2)'!K$1,'FCST SDV (2)'!$D$1:$P$1,0))/'Data đx fcst 21.09.2020 (2)'!$C307,0)</f>
        <v>20</v>
      </c>
      <c r="L307" s="345">
        <f t="array" ref="L307">+IFERROR(INDEX('FCST SDV (2)'!$D$2:$P$2001,MATCH('Data đx fcst 21.09.2020 (2)'!$B307,'FCST SDV (2)'!$C$2:$C$2001,0),MATCH('Data đx fcst 21.09.2020 (2)'!L$1,'FCST SDV (2)'!$D$1:$P$1,0))/'Data đx fcst 21.09.2020 (2)'!$C307,0)</f>
        <v>25</v>
      </c>
      <c r="M307" s="345">
        <f t="array" ref="M307">+IFERROR(INDEX('FCST SDV (2)'!$D$2:$P$2001,MATCH('Data đx fcst 21.09.2020 (2)'!$B307,'FCST SDV (2)'!$C$2:$C$2001,0),MATCH('Data đx fcst 21.09.2020 (2)'!M$1,'FCST SDV (2)'!$D$1:$P$1,0))/'Data đx fcst 21.09.2020 (2)'!$C307,0)</f>
        <v>20</v>
      </c>
      <c r="N307" s="345">
        <f t="array" ref="N307">+IFERROR(INDEX('FCST SDV (2)'!$D$2:$P$2001,MATCH('Data đx fcst 21.09.2020 (2)'!$B307,'FCST SDV (2)'!$C$2:$C$2001,0),MATCH('Data đx fcst 21.09.2020 (2)'!N$1,'FCST SDV (2)'!$D$1:$P$1,0))/'Data đx fcst 21.09.2020 (2)'!$C307,0)</f>
        <v>25</v>
      </c>
      <c r="O307" s="345">
        <f t="array" ref="O307">+IFERROR(INDEX('FCST SDV (2)'!$D$2:$P$2001,MATCH('Data đx fcst 21.09.2020 (2)'!$B307,'FCST SDV (2)'!$C$2:$C$2001,0),MATCH('Data đx fcst 21.09.2020 (2)'!O$1,'FCST SDV (2)'!$D$1:$P$1,0))/'Data đx fcst 21.09.2020 (2)'!$C307,0)</f>
        <v>20</v>
      </c>
      <c r="P307" s="345">
        <f t="array" ref="P307">+IFERROR(INDEX('FCST SDV (2)'!$D$2:$P$2001,MATCH('Data đx fcst 21.09.2020 (2)'!$B307,'FCST SDV (2)'!$C$2:$C$2001,0),MATCH('Data đx fcst 21.09.2020 (2)'!P$1,'FCST SDV (2)'!$D$1:$P$1,0))/'Data đx fcst 21.09.2020 (2)'!$C307,0)</f>
        <v>145</v>
      </c>
      <c r="Q307" s="345">
        <f t="array" ref="Q307">+IFERROR(INDEX('FCST SDV (2)'!$D$2:$P$2001,MATCH('Data đx fcst 21.09.2020 (2)'!$B307,'FCST SDV (2)'!$C$2:$C$2001,0),MATCH('Data đx fcst 21.09.2020 (2)'!Q$1,'FCST SDV (2)'!$D$1:$P$1,0))/'Data đx fcst 21.09.2020 (2)'!$C307,0)</f>
        <v>150</v>
      </c>
      <c r="R307" s="345">
        <f t="array" ref="R307">+IFERROR(INDEX('FCST SDV (2)'!$D$2:$P$2001,MATCH('Data đx fcst 21.09.2020 (2)'!$B307,'FCST SDV (2)'!$C$2:$C$2001,0),MATCH('Data đx fcst 21.09.2020 (2)'!R$1,'FCST SDV (2)'!$D$1:$P$1,0))/'Data đx fcst 21.09.2020 (2)'!$C307,0)</f>
        <v>150</v>
      </c>
      <c r="S307" s="345">
        <f t="array" ref="S307">+IFERROR(INDEX('FCST SDV (2)'!$D$2:$P$2001,MATCH('Data đx fcst 21.09.2020 (2)'!$B307,'FCST SDV (2)'!$C$2:$C$2001,0),MATCH('Data đx fcst 21.09.2020 (2)'!S$1,'FCST SDV (2)'!$D$1:$P$1,0))/'Data đx fcst 21.09.2020 (2)'!$C307,0)</f>
        <v>150</v>
      </c>
      <c r="T307" s="335">
        <f t="shared" si="20"/>
        <v>745</v>
      </c>
    </row>
    <row r="308" spans="1:20" s="356" customFormat="1" ht="29.25" customHeight="1">
      <c r="A308" s="434"/>
      <c r="B308" s="208" t="s">
        <v>32</v>
      </c>
      <c r="C308" s="207">
        <v>5000</v>
      </c>
      <c r="D308" s="435"/>
      <c r="E308" s="435"/>
      <c r="F308" s="435"/>
      <c r="G308" s="340">
        <f>+IFERROR(VLOOKUP(B308,'FCST SDV (2)'!$C$2:$S$2000,17,0),0)</f>
        <v>1980000</v>
      </c>
      <c r="H308" s="384">
        <f t="shared" si="32"/>
        <v>396</v>
      </c>
      <c r="I308" s="345">
        <f t="array" ref="I308">+IFERROR(INDEX('FCST SDV (2)'!$D$2:$P$2001,MATCH('Data đx fcst 21.09.2020 (2)'!$B308,'FCST SDV (2)'!$C$2:$C$2001,0),MATCH('Data đx fcst 21.09.2020 (2)'!I$1,'FCST SDV (2)'!$D$1:$P$1,0))/'Data đx fcst 21.09.2020 (2)'!$C308,0)</f>
        <v>0</v>
      </c>
      <c r="J308" s="345">
        <f t="array" ref="J308">+IFERROR(INDEX('FCST SDV (2)'!$D$2:$P$2001,MATCH('Data đx fcst 21.09.2020 (2)'!$B308,'FCST SDV (2)'!$C$2:$C$2001,0),MATCH('Data đx fcst 21.09.2020 (2)'!J$1,'FCST SDV (2)'!$D$1:$P$1,0))/'Data đx fcst 21.09.2020 (2)'!$C308,0)</f>
        <v>12</v>
      </c>
      <c r="K308" s="345">
        <f t="array" ref="K308">+IFERROR(INDEX('FCST SDV (2)'!$D$2:$P$2001,MATCH('Data đx fcst 21.09.2020 (2)'!$B308,'FCST SDV (2)'!$C$2:$C$2001,0),MATCH('Data đx fcst 21.09.2020 (2)'!K$1,'FCST SDV (2)'!$D$1:$P$1,0))/'Data đx fcst 21.09.2020 (2)'!$C308,0)</f>
        <v>12</v>
      </c>
      <c r="L308" s="345">
        <f t="array" ref="L308">+IFERROR(INDEX('FCST SDV (2)'!$D$2:$P$2001,MATCH('Data đx fcst 21.09.2020 (2)'!$B308,'FCST SDV (2)'!$C$2:$C$2001,0),MATCH('Data đx fcst 21.09.2020 (2)'!L$1,'FCST SDV (2)'!$D$1:$P$1,0))/'Data đx fcst 21.09.2020 (2)'!$C308,0)</f>
        <v>12</v>
      </c>
      <c r="M308" s="345">
        <f t="array" ref="M308">+IFERROR(INDEX('FCST SDV (2)'!$D$2:$P$2001,MATCH('Data đx fcst 21.09.2020 (2)'!$B308,'FCST SDV (2)'!$C$2:$C$2001,0),MATCH('Data đx fcst 21.09.2020 (2)'!M$1,'FCST SDV (2)'!$D$1:$P$1,0))/'Data đx fcst 21.09.2020 (2)'!$C308,0)</f>
        <v>12</v>
      </c>
      <c r="N308" s="345">
        <f t="array" ref="N308">+IFERROR(INDEX('FCST SDV (2)'!$D$2:$P$2001,MATCH('Data đx fcst 21.09.2020 (2)'!$B308,'FCST SDV (2)'!$C$2:$C$2001,0),MATCH('Data đx fcst 21.09.2020 (2)'!N$1,'FCST SDV (2)'!$D$1:$P$1,0))/'Data đx fcst 21.09.2020 (2)'!$C308,0)</f>
        <v>12</v>
      </c>
      <c r="O308" s="345">
        <f t="array" ref="O308">+IFERROR(INDEX('FCST SDV (2)'!$D$2:$P$2001,MATCH('Data đx fcst 21.09.2020 (2)'!$B308,'FCST SDV (2)'!$C$2:$C$2001,0),MATCH('Data đx fcst 21.09.2020 (2)'!O$1,'FCST SDV (2)'!$D$1:$P$1,0))/'Data đx fcst 21.09.2020 (2)'!$C308,0)</f>
        <v>12</v>
      </c>
      <c r="P308" s="345">
        <f t="array" ref="P308">+IFERROR(INDEX('FCST SDV (2)'!$D$2:$P$2001,MATCH('Data đx fcst 21.09.2020 (2)'!$B308,'FCST SDV (2)'!$C$2:$C$2001,0),MATCH('Data đx fcst 21.09.2020 (2)'!P$1,'FCST SDV (2)'!$D$1:$P$1,0))/'Data đx fcst 21.09.2020 (2)'!$C308,0)</f>
        <v>81</v>
      </c>
      <c r="Q308" s="345">
        <f t="array" ref="Q308">+IFERROR(INDEX('FCST SDV (2)'!$D$2:$P$2001,MATCH('Data đx fcst 21.09.2020 (2)'!$B308,'FCST SDV (2)'!$C$2:$C$2001,0),MATCH('Data đx fcst 21.09.2020 (2)'!Q$1,'FCST SDV (2)'!$D$1:$P$1,0))/'Data đx fcst 21.09.2020 (2)'!$C308,0)</f>
        <v>81</v>
      </c>
      <c r="R308" s="345">
        <f t="array" ref="R308">+IFERROR(INDEX('FCST SDV (2)'!$D$2:$P$2001,MATCH('Data đx fcst 21.09.2020 (2)'!$B308,'FCST SDV (2)'!$C$2:$C$2001,0),MATCH('Data đx fcst 21.09.2020 (2)'!R$1,'FCST SDV (2)'!$D$1:$P$1,0))/'Data đx fcst 21.09.2020 (2)'!$C308,0)</f>
        <v>81</v>
      </c>
      <c r="S308" s="345">
        <f t="array" ref="S308">+IFERROR(INDEX('FCST SDV (2)'!$D$2:$P$2001,MATCH('Data đx fcst 21.09.2020 (2)'!$B308,'FCST SDV (2)'!$C$2:$C$2001,0),MATCH('Data đx fcst 21.09.2020 (2)'!S$1,'FCST SDV (2)'!$D$1:$P$1,0))/'Data đx fcst 21.09.2020 (2)'!$C308,0)</f>
        <v>81</v>
      </c>
      <c r="T308" s="335">
        <f t="shared" si="20"/>
        <v>396</v>
      </c>
    </row>
    <row r="309" spans="1:20" s="356" customFormat="1" ht="29.25" customHeight="1">
      <c r="A309" s="434"/>
      <c r="B309" s="377" t="s">
        <v>80</v>
      </c>
      <c r="C309" s="207">
        <v>15000</v>
      </c>
      <c r="D309" s="435"/>
      <c r="E309" s="435"/>
      <c r="F309" s="435"/>
      <c r="G309" s="340">
        <f>+IFERROR(VLOOKUP(B309,'FCST SDV (2)'!$C$2:$S$2000,17,0),0)</f>
        <v>0</v>
      </c>
      <c r="H309" s="341">
        <f t="shared" si="32"/>
        <v>0</v>
      </c>
      <c r="I309" s="345">
        <f t="array" ref="I309">+IFERROR(INDEX('FCST SDV (2)'!$D$2:$P$2001,MATCH('Data đx fcst 21.09.2020 (2)'!$B309,'FCST SDV (2)'!$C$2:$C$2001,0),MATCH('Data đx fcst 21.09.2020 (2)'!I$1,'FCST SDV (2)'!$D$1:$P$1,0))/'Data đx fcst 21.09.2020 (2)'!$C309,0)</f>
        <v>0</v>
      </c>
      <c r="J309" s="345">
        <f t="array" ref="J309">+IFERROR(INDEX('FCST SDV (2)'!$D$2:$P$2001,MATCH('Data đx fcst 21.09.2020 (2)'!$B309,'FCST SDV (2)'!$C$2:$C$2001,0),MATCH('Data đx fcst 21.09.2020 (2)'!J$1,'FCST SDV (2)'!$D$1:$P$1,0))/'Data đx fcst 21.09.2020 (2)'!$C309,0)</f>
        <v>0</v>
      </c>
      <c r="K309" s="345">
        <f t="array" ref="K309">+IFERROR(INDEX('FCST SDV (2)'!$D$2:$P$2001,MATCH('Data đx fcst 21.09.2020 (2)'!$B309,'FCST SDV (2)'!$C$2:$C$2001,0),MATCH('Data đx fcst 21.09.2020 (2)'!K$1,'FCST SDV (2)'!$D$1:$P$1,0))/'Data đx fcst 21.09.2020 (2)'!$C309,0)</f>
        <v>0</v>
      </c>
      <c r="L309" s="345">
        <f t="array" ref="L309">+IFERROR(INDEX('FCST SDV (2)'!$D$2:$P$2001,MATCH('Data đx fcst 21.09.2020 (2)'!$B309,'FCST SDV (2)'!$C$2:$C$2001,0),MATCH('Data đx fcst 21.09.2020 (2)'!L$1,'FCST SDV (2)'!$D$1:$P$1,0))/'Data đx fcst 21.09.2020 (2)'!$C309,0)</f>
        <v>0</v>
      </c>
      <c r="M309" s="345">
        <f t="array" ref="M309">+IFERROR(INDEX('FCST SDV (2)'!$D$2:$P$2001,MATCH('Data đx fcst 21.09.2020 (2)'!$B309,'FCST SDV (2)'!$C$2:$C$2001,0),MATCH('Data đx fcst 21.09.2020 (2)'!M$1,'FCST SDV (2)'!$D$1:$P$1,0))/'Data đx fcst 21.09.2020 (2)'!$C309,0)</f>
        <v>0</v>
      </c>
      <c r="N309" s="345">
        <f t="array" ref="N309">+IFERROR(INDEX('FCST SDV (2)'!$D$2:$P$2001,MATCH('Data đx fcst 21.09.2020 (2)'!$B309,'FCST SDV (2)'!$C$2:$C$2001,0),MATCH('Data đx fcst 21.09.2020 (2)'!N$1,'FCST SDV (2)'!$D$1:$P$1,0))/'Data đx fcst 21.09.2020 (2)'!$C309,0)</f>
        <v>0</v>
      </c>
      <c r="O309" s="345">
        <f t="array" ref="O309">+IFERROR(INDEX('FCST SDV (2)'!$D$2:$P$2001,MATCH('Data đx fcst 21.09.2020 (2)'!$B309,'FCST SDV (2)'!$C$2:$C$2001,0),MATCH('Data đx fcst 21.09.2020 (2)'!O$1,'FCST SDV (2)'!$D$1:$P$1,0))/'Data đx fcst 21.09.2020 (2)'!$C309,0)</f>
        <v>0</v>
      </c>
      <c r="P309" s="345">
        <f t="array" ref="P309">+IFERROR(INDEX('FCST SDV (2)'!$D$2:$P$2001,MATCH('Data đx fcst 21.09.2020 (2)'!$B309,'FCST SDV (2)'!$C$2:$C$2001,0),MATCH('Data đx fcst 21.09.2020 (2)'!P$1,'FCST SDV (2)'!$D$1:$P$1,0))/'Data đx fcst 21.09.2020 (2)'!$C309,0)</f>
        <v>0</v>
      </c>
      <c r="Q309" s="345">
        <f t="array" ref="Q309">+IFERROR(INDEX('FCST SDV (2)'!$D$2:$P$2001,MATCH('Data đx fcst 21.09.2020 (2)'!$B309,'FCST SDV (2)'!$C$2:$C$2001,0),MATCH('Data đx fcst 21.09.2020 (2)'!Q$1,'FCST SDV (2)'!$D$1:$P$1,0))/'Data đx fcst 21.09.2020 (2)'!$C309,0)</f>
        <v>0</v>
      </c>
      <c r="R309" s="345">
        <f t="array" ref="R309">+IFERROR(INDEX('FCST SDV (2)'!$D$2:$P$2001,MATCH('Data đx fcst 21.09.2020 (2)'!$B309,'FCST SDV (2)'!$C$2:$C$2001,0),MATCH('Data đx fcst 21.09.2020 (2)'!R$1,'FCST SDV (2)'!$D$1:$P$1,0))/'Data đx fcst 21.09.2020 (2)'!$C309,0)</f>
        <v>0</v>
      </c>
      <c r="S309" s="345">
        <f t="array" ref="S309">+IFERROR(INDEX('FCST SDV (2)'!$D$2:$P$2001,MATCH('Data đx fcst 21.09.2020 (2)'!$B309,'FCST SDV (2)'!$C$2:$C$2001,0),MATCH('Data đx fcst 21.09.2020 (2)'!S$1,'FCST SDV (2)'!$D$1:$P$1,0))/'Data đx fcst 21.09.2020 (2)'!$C309,0)</f>
        <v>0</v>
      </c>
      <c r="T309" s="335">
        <f t="shared" si="20"/>
        <v>0</v>
      </c>
    </row>
    <row r="310" spans="1:20" s="356" customFormat="1" ht="29.25" customHeight="1">
      <c r="A310" s="434"/>
      <c r="B310" s="377" t="s">
        <v>84</v>
      </c>
      <c r="C310" s="207">
        <v>15000</v>
      </c>
      <c r="D310" s="435"/>
      <c r="E310" s="435"/>
      <c r="F310" s="435"/>
      <c r="G310" s="340">
        <f>+IFERROR(VLOOKUP(B310,'FCST SDV (2)'!$C$2:$S$2000,17,0),0)</f>
        <v>1500000</v>
      </c>
      <c r="H310" s="384">
        <f t="shared" si="32"/>
        <v>100</v>
      </c>
      <c r="I310" s="345">
        <f t="array" ref="I310">+IFERROR(INDEX('FCST SDV (2)'!$D$2:$P$2001,MATCH('Data đx fcst 21.09.2020 (2)'!$B310,'FCST SDV (2)'!$C$2:$C$2001,0),MATCH('Data đx fcst 21.09.2020 (2)'!I$1,'FCST SDV (2)'!$D$1:$P$1,0))/'Data đx fcst 21.09.2020 (2)'!$C310,0)</f>
        <v>3</v>
      </c>
      <c r="J310" s="345">
        <f t="array" ref="J310">+IFERROR(INDEX('FCST SDV (2)'!$D$2:$P$2001,MATCH('Data đx fcst 21.09.2020 (2)'!$B310,'FCST SDV (2)'!$C$2:$C$2001,0),MATCH('Data đx fcst 21.09.2020 (2)'!J$1,'FCST SDV (2)'!$D$1:$P$1,0))/'Data đx fcst 21.09.2020 (2)'!$C310,0)</f>
        <v>3</v>
      </c>
      <c r="K310" s="345">
        <f t="array" ref="K310">+IFERROR(INDEX('FCST SDV (2)'!$D$2:$P$2001,MATCH('Data đx fcst 21.09.2020 (2)'!$B310,'FCST SDV (2)'!$C$2:$C$2001,0),MATCH('Data đx fcst 21.09.2020 (2)'!K$1,'FCST SDV (2)'!$D$1:$P$1,0))/'Data đx fcst 21.09.2020 (2)'!$C310,0)</f>
        <v>3</v>
      </c>
      <c r="L310" s="345">
        <f t="array" ref="L310">+IFERROR(INDEX('FCST SDV (2)'!$D$2:$P$2001,MATCH('Data đx fcst 21.09.2020 (2)'!$B310,'FCST SDV (2)'!$C$2:$C$2001,0),MATCH('Data đx fcst 21.09.2020 (2)'!L$1,'FCST SDV (2)'!$D$1:$P$1,0))/'Data đx fcst 21.09.2020 (2)'!$C310,0)</f>
        <v>2</v>
      </c>
      <c r="M310" s="345">
        <f t="array" ref="M310">+IFERROR(INDEX('FCST SDV (2)'!$D$2:$P$2001,MATCH('Data đx fcst 21.09.2020 (2)'!$B310,'FCST SDV (2)'!$C$2:$C$2001,0),MATCH('Data đx fcst 21.09.2020 (2)'!M$1,'FCST SDV (2)'!$D$1:$P$1,0))/'Data đx fcst 21.09.2020 (2)'!$C310,0)</f>
        <v>3</v>
      </c>
      <c r="N310" s="345">
        <f t="array" ref="N310">+IFERROR(INDEX('FCST SDV (2)'!$D$2:$P$2001,MATCH('Data đx fcst 21.09.2020 (2)'!$B310,'FCST SDV (2)'!$C$2:$C$2001,0),MATCH('Data đx fcst 21.09.2020 (2)'!N$1,'FCST SDV (2)'!$D$1:$P$1,0))/'Data đx fcst 21.09.2020 (2)'!$C310,0)</f>
        <v>3</v>
      </c>
      <c r="O310" s="345">
        <f t="array" ref="O310">+IFERROR(INDEX('FCST SDV (2)'!$D$2:$P$2001,MATCH('Data đx fcst 21.09.2020 (2)'!$B310,'FCST SDV (2)'!$C$2:$C$2001,0),MATCH('Data đx fcst 21.09.2020 (2)'!O$1,'FCST SDV (2)'!$D$1:$P$1,0))/'Data đx fcst 21.09.2020 (2)'!$C310,0)</f>
        <v>3</v>
      </c>
      <c r="P310" s="345">
        <f t="array" ref="P310">+IFERROR(INDEX('FCST SDV (2)'!$D$2:$P$2001,MATCH('Data đx fcst 21.09.2020 (2)'!$B310,'FCST SDV (2)'!$C$2:$C$2001,0),MATCH('Data đx fcst 21.09.2020 (2)'!P$1,'FCST SDV (2)'!$D$1:$P$1,0))/'Data đx fcst 21.09.2020 (2)'!$C310,0)</f>
        <v>20</v>
      </c>
      <c r="Q310" s="345">
        <f t="array" ref="Q310">+IFERROR(INDEX('FCST SDV (2)'!$D$2:$P$2001,MATCH('Data đx fcst 21.09.2020 (2)'!$B310,'FCST SDV (2)'!$C$2:$C$2001,0),MATCH('Data đx fcst 21.09.2020 (2)'!Q$1,'FCST SDV (2)'!$D$1:$P$1,0))/'Data đx fcst 21.09.2020 (2)'!$C310,0)</f>
        <v>20</v>
      </c>
      <c r="R310" s="345">
        <f t="array" ref="R310">+IFERROR(INDEX('FCST SDV (2)'!$D$2:$P$2001,MATCH('Data đx fcst 21.09.2020 (2)'!$B310,'FCST SDV (2)'!$C$2:$C$2001,0),MATCH('Data đx fcst 21.09.2020 (2)'!R$1,'FCST SDV (2)'!$D$1:$P$1,0))/'Data đx fcst 21.09.2020 (2)'!$C310,0)</f>
        <v>20</v>
      </c>
      <c r="S310" s="345">
        <f t="array" ref="S310">+IFERROR(INDEX('FCST SDV (2)'!$D$2:$P$2001,MATCH('Data đx fcst 21.09.2020 (2)'!$B310,'FCST SDV (2)'!$C$2:$C$2001,0),MATCH('Data đx fcst 21.09.2020 (2)'!S$1,'FCST SDV (2)'!$D$1:$P$1,0))/'Data đx fcst 21.09.2020 (2)'!$C310,0)</f>
        <v>20</v>
      </c>
      <c r="T310" s="335">
        <f t="shared" si="20"/>
        <v>100</v>
      </c>
    </row>
    <row r="311" spans="1:20" s="356" customFormat="1" ht="29.25" customHeight="1">
      <c r="A311" s="434"/>
      <c r="B311" s="208" t="s">
        <v>85</v>
      </c>
      <c r="C311" s="207">
        <v>15000</v>
      </c>
      <c r="D311" s="435"/>
      <c r="E311" s="435"/>
      <c r="F311" s="435"/>
      <c r="G311" s="340">
        <f>+IFERROR(VLOOKUP(B311,'FCST SDV (2)'!$C$2:$S$2000,17,0),0)</f>
        <v>0</v>
      </c>
      <c r="H311" s="341">
        <f t="shared" si="32"/>
        <v>0</v>
      </c>
      <c r="I311" s="345">
        <f t="array" ref="I311">+IFERROR(INDEX('FCST SDV (2)'!$D$2:$P$2001,MATCH('Data đx fcst 21.09.2020 (2)'!$B311,'FCST SDV (2)'!$C$2:$C$2001,0),MATCH('Data đx fcst 21.09.2020 (2)'!I$1,'FCST SDV (2)'!$D$1:$P$1,0))/'Data đx fcst 21.09.2020 (2)'!$C311,0)</f>
        <v>0</v>
      </c>
      <c r="J311" s="345">
        <f t="array" ref="J311">+IFERROR(INDEX('FCST SDV (2)'!$D$2:$P$2001,MATCH('Data đx fcst 21.09.2020 (2)'!$B311,'FCST SDV (2)'!$C$2:$C$2001,0),MATCH('Data đx fcst 21.09.2020 (2)'!J$1,'FCST SDV (2)'!$D$1:$P$1,0))/'Data đx fcst 21.09.2020 (2)'!$C311,0)</f>
        <v>0</v>
      </c>
      <c r="K311" s="345">
        <f t="array" ref="K311">+IFERROR(INDEX('FCST SDV (2)'!$D$2:$P$2001,MATCH('Data đx fcst 21.09.2020 (2)'!$B311,'FCST SDV (2)'!$C$2:$C$2001,0),MATCH('Data đx fcst 21.09.2020 (2)'!K$1,'FCST SDV (2)'!$D$1:$P$1,0))/'Data đx fcst 21.09.2020 (2)'!$C311,0)</f>
        <v>0</v>
      </c>
      <c r="L311" s="345">
        <f t="array" ref="L311">+IFERROR(INDEX('FCST SDV (2)'!$D$2:$P$2001,MATCH('Data đx fcst 21.09.2020 (2)'!$B311,'FCST SDV (2)'!$C$2:$C$2001,0),MATCH('Data đx fcst 21.09.2020 (2)'!L$1,'FCST SDV (2)'!$D$1:$P$1,0))/'Data đx fcst 21.09.2020 (2)'!$C311,0)</f>
        <v>0</v>
      </c>
      <c r="M311" s="345">
        <f t="array" ref="M311">+IFERROR(INDEX('FCST SDV (2)'!$D$2:$P$2001,MATCH('Data đx fcst 21.09.2020 (2)'!$B311,'FCST SDV (2)'!$C$2:$C$2001,0),MATCH('Data đx fcst 21.09.2020 (2)'!M$1,'FCST SDV (2)'!$D$1:$P$1,0))/'Data đx fcst 21.09.2020 (2)'!$C311,0)</f>
        <v>0</v>
      </c>
      <c r="N311" s="345">
        <f t="array" ref="N311">+IFERROR(INDEX('FCST SDV (2)'!$D$2:$P$2001,MATCH('Data đx fcst 21.09.2020 (2)'!$B311,'FCST SDV (2)'!$C$2:$C$2001,0),MATCH('Data đx fcst 21.09.2020 (2)'!N$1,'FCST SDV (2)'!$D$1:$P$1,0))/'Data đx fcst 21.09.2020 (2)'!$C311,0)</f>
        <v>0</v>
      </c>
      <c r="O311" s="345">
        <f t="array" ref="O311">+IFERROR(INDEX('FCST SDV (2)'!$D$2:$P$2001,MATCH('Data đx fcst 21.09.2020 (2)'!$B311,'FCST SDV (2)'!$C$2:$C$2001,0),MATCH('Data đx fcst 21.09.2020 (2)'!O$1,'FCST SDV (2)'!$D$1:$P$1,0))/'Data đx fcst 21.09.2020 (2)'!$C311,0)</f>
        <v>0</v>
      </c>
      <c r="P311" s="345">
        <f t="array" ref="P311">+IFERROR(INDEX('FCST SDV (2)'!$D$2:$P$2001,MATCH('Data đx fcst 21.09.2020 (2)'!$B311,'FCST SDV (2)'!$C$2:$C$2001,0),MATCH('Data đx fcst 21.09.2020 (2)'!P$1,'FCST SDV (2)'!$D$1:$P$1,0))/'Data đx fcst 21.09.2020 (2)'!$C311,0)</f>
        <v>0</v>
      </c>
      <c r="Q311" s="345">
        <f t="array" ref="Q311">+IFERROR(INDEX('FCST SDV (2)'!$D$2:$P$2001,MATCH('Data đx fcst 21.09.2020 (2)'!$B311,'FCST SDV (2)'!$C$2:$C$2001,0),MATCH('Data đx fcst 21.09.2020 (2)'!Q$1,'FCST SDV (2)'!$D$1:$P$1,0))/'Data đx fcst 21.09.2020 (2)'!$C311,0)</f>
        <v>0</v>
      </c>
      <c r="R311" s="345">
        <f t="array" ref="R311">+IFERROR(INDEX('FCST SDV (2)'!$D$2:$P$2001,MATCH('Data đx fcst 21.09.2020 (2)'!$B311,'FCST SDV (2)'!$C$2:$C$2001,0),MATCH('Data đx fcst 21.09.2020 (2)'!R$1,'FCST SDV (2)'!$D$1:$P$1,0))/'Data đx fcst 21.09.2020 (2)'!$C311,0)</f>
        <v>0</v>
      </c>
      <c r="S311" s="345"/>
      <c r="T311" s="335">
        <f t="shared" si="20"/>
        <v>0</v>
      </c>
    </row>
    <row r="312" spans="1:20" s="365" customFormat="1" ht="29.25" customHeight="1" thickBot="1">
      <c r="A312" s="440" t="s">
        <v>254</v>
      </c>
      <c r="B312" s="441"/>
      <c r="C312" s="441"/>
      <c r="D312" s="441"/>
      <c r="E312" s="441"/>
      <c r="F312" s="442"/>
      <c r="G312" s="388">
        <f>+SUM(G304:G311)</f>
        <v>10474000</v>
      </c>
      <c r="H312" s="388">
        <f>+SUM(H304:H311)</f>
        <v>2510</v>
      </c>
      <c r="I312" s="424">
        <f>+F304-SUM(I304:I311)</f>
        <v>431</v>
      </c>
      <c r="J312" s="424">
        <f>+I312-SUM(J304:J311)</f>
        <v>364</v>
      </c>
      <c r="K312" s="424">
        <f t="shared" ref="K312:S312" si="33">+J312-SUM(K304:K311)</f>
        <v>295</v>
      </c>
      <c r="L312" s="424">
        <f t="shared" si="33"/>
        <v>217</v>
      </c>
      <c r="M312" s="424">
        <f t="shared" si="33"/>
        <v>143</v>
      </c>
      <c r="N312" s="424">
        <f t="shared" si="33"/>
        <v>62</v>
      </c>
      <c r="O312" s="424">
        <f t="shared" si="33"/>
        <v>-12</v>
      </c>
      <c r="P312" s="424">
        <f t="shared" si="33"/>
        <v>-514</v>
      </c>
      <c r="Q312" s="424">
        <f t="shared" si="33"/>
        <v>-1018</v>
      </c>
      <c r="R312" s="424">
        <f t="shared" si="33"/>
        <v>-1521</v>
      </c>
      <c r="S312" s="424">
        <f t="shared" si="33"/>
        <v>-2024</v>
      </c>
      <c r="T312" s="335">
        <f t="shared" si="20"/>
        <v>-3577</v>
      </c>
    </row>
    <row r="313" spans="1:20" s="356" customFormat="1" ht="29.25" customHeight="1">
      <c r="A313" s="434" t="s">
        <v>112</v>
      </c>
      <c r="B313" s="359" t="s">
        <v>90</v>
      </c>
      <c r="C313" s="357">
        <v>3000</v>
      </c>
      <c r="D313" s="435">
        <v>12</v>
      </c>
      <c r="E313" s="435">
        <v>106</v>
      </c>
      <c r="F313" s="435">
        <f>+D313+E313</f>
        <v>118</v>
      </c>
      <c r="G313" s="340">
        <f>+IFERROR(VLOOKUP(B313,'FCST SDV (2)'!$C$2:$S$2000,17,0),0)</f>
        <v>0</v>
      </c>
      <c r="H313" s="348">
        <f t="shared" ref="H313:H322" si="34">+G313/C313</f>
        <v>0</v>
      </c>
      <c r="I313" s="344">
        <f t="array" ref="I313">+IFERROR(INDEX('[3]FCST SDV'!$L$2:$V$2000,MATCH($B313,'[3]FCST SDV'!$C$2:$C$2000,0),MATCH(I$1,'[3]FCST SDV'!$L$1:$V$1,0))/$C313,0)</f>
        <v>0</v>
      </c>
      <c r="J313" s="344">
        <f t="array" ref="J313">+IFERROR(INDEX('[3]FCST SDV'!$L$2:$V$2000,MATCH($B313,'[3]FCST SDV'!$C$2:$C$2000,0),MATCH(J$1,'[3]FCST SDV'!$L$1:$V$1,0))/$C313,0)</f>
        <v>0</v>
      </c>
      <c r="K313" s="344">
        <f t="array" ref="K313">+IFERROR(INDEX('[3]FCST SDV'!$L$2:$V$2000,MATCH($B313,'[3]FCST SDV'!$C$2:$C$2000,0),MATCH(K$1,'[3]FCST SDV'!$L$1:$V$1,0))/$C313,0)</f>
        <v>0</v>
      </c>
      <c r="L313" s="344">
        <f t="array" ref="L313">+IFERROR(INDEX('[3]FCST SDV'!$L$2:$V$2000,MATCH($B313,'[3]FCST SDV'!$C$2:$C$2000,0),MATCH(L$1,'[3]FCST SDV'!$L$1:$V$1,0))/$C313,0)</f>
        <v>0</v>
      </c>
      <c r="M313" s="344">
        <f t="array" ref="M313">+IFERROR(INDEX('[3]FCST SDV'!$L$2:$V$2000,MATCH($B313,'[3]FCST SDV'!$C$2:$C$2000,0),MATCH(M$1,'[3]FCST SDV'!$L$1:$V$1,0))/$C313,0)</f>
        <v>0</v>
      </c>
      <c r="N313" s="344">
        <f t="array" ref="N313">+IFERROR(INDEX('[3]FCST SDV'!$L$2:$V$2000,MATCH($B313,'[3]FCST SDV'!$C$2:$C$2000,0),MATCH(N$1,'[3]FCST SDV'!$L$1:$V$1,0))/$C313,0)</f>
        <v>0</v>
      </c>
      <c r="O313" s="344">
        <f t="array" ref="O313">+IFERROR(INDEX('[3]FCST SDV'!$L$2:$V$2000,MATCH($B313,'[3]FCST SDV'!$C$2:$C$2000,0),MATCH(O$1,'[3]FCST SDV'!$L$1:$V$1,0))/$C313,0)</f>
        <v>0</v>
      </c>
      <c r="P313" s="344">
        <f t="array" ref="P313">+IFERROR(INDEX('[3]FCST SDV'!$L$2:$V$2000,MATCH($B313,'[3]FCST SDV'!$C$2:$C$2000,0),MATCH(P$1,'[3]FCST SDV'!$L$1:$V$1,0))/$C313,0)</f>
        <v>0</v>
      </c>
      <c r="Q313" s="344">
        <f t="array" ref="Q313">+IFERROR(INDEX('[3]FCST SDV'!$L$2:$V$2000,MATCH($B313,'[3]FCST SDV'!$C$2:$C$2000,0),MATCH(Q$1,'[3]FCST SDV'!$L$1:$V$1,0))/$C313,0)</f>
        <v>0</v>
      </c>
      <c r="R313" s="344">
        <f t="array" ref="R313">+IFERROR(INDEX('[3]FCST SDV'!$L$2:$V$2000,MATCH($B313,'[3]FCST SDV'!$C$2:$C$2000,0),MATCH(R$1,'[3]FCST SDV'!$L$1:$V$1,0))/$C313,0)</f>
        <v>0</v>
      </c>
      <c r="S313" s="344"/>
      <c r="T313" s="335">
        <f t="shared" si="20"/>
        <v>0</v>
      </c>
    </row>
    <row r="314" spans="1:20" s="356" customFormat="1" ht="29.25" customHeight="1">
      <c r="A314" s="439"/>
      <c r="B314" s="208" t="s">
        <v>91</v>
      </c>
      <c r="C314" s="207">
        <v>3000</v>
      </c>
      <c r="D314" s="435"/>
      <c r="E314" s="435"/>
      <c r="F314" s="435"/>
      <c r="G314" s="340">
        <f>+IFERROR(VLOOKUP(B314,'FCST SDV (2)'!$C$2:$S$2000,17,0),0)</f>
        <v>0</v>
      </c>
      <c r="H314" s="341">
        <f t="shared" si="34"/>
        <v>0</v>
      </c>
      <c r="I314" s="345">
        <f t="array" ref="I314">+IFERROR(INDEX('[3]FCST SDV'!$L$2:$V$2000,MATCH($B314,'[3]FCST SDV'!$C$2:$C$2000,0),MATCH(I$1,'[3]FCST SDV'!$L$1:$V$1,0))/$C314,0)</f>
        <v>0</v>
      </c>
      <c r="J314" s="345">
        <f t="array" ref="J314">+IFERROR(INDEX('[3]FCST SDV'!$L$2:$V$2000,MATCH($B314,'[3]FCST SDV'!$C$2:$C$2000,0),MATCH(J$1,'[3]FCST SDV'!$L$1:$V$1,0))/$C314,0)</f>
        <v>0</v>
      </c>
      <c r="K314" s="345">
        <f t="array" ref="K314">+IFERROR(INDEX('[3]FCST SDV'!$L$2:$V$2000,MATCH($B314,'[3]FCST SDV'!$C$2:$C$2000,0),MATCH(K$1,'[3]FCST SDV'!$L$1:$V$1,0))/$C314,0)</f>
        <v>0</v>
      </c>
      <c r="L314" s="345">
        <f t="array" ref="L314">+IFERROR(INDEX('[3]FCST SDV'!$L$2:$V$2000,MATCH($B314,'[3]FCST SDV'!$C$2:$C$2000,0),MATCH(L$1,'[3]FCST SDV'!$L$1:$V$1,0))/$C314,0)</f>
        <v>0</v>
      </c>
      <c r="M314" s="345">
        <f t="array" ref="M314">+IFERROR(INDEX('[3]FCST SDV'!$L$2:$V$2000,MATCH($B314,'[3]FCST SDV'!$C$2:$C$2000,0),MATCH(M$1,'[3]FCST SDV'!$L$1:$V$1,0))/$C314,0)</f>
        <v>0</v>
      </c>
      <c r="N314" s="345">
        <f t="array" ref="N314">+IFERROR(INDEX('[3]FCST SDV'!$L$2:$V$2000,MATCH($B314,'[3]FCST SDV'!$C$2:$C$2000,0),MATCH(N$1,'[3]FCST SDV'!$L$1:$V$1,0))/$C314,0)</f>
        <v>0</v>
      </c>
      <c r="O314" s="345">
        <f t="array" ref="O314">+IFERROR(INDEX('[3]FCST SDV'!$L$2:$V$2000,MATCH($B314,'[3]FCST SDV'!$C$2:$C$2000,0),MATCH(O$1,'[3]FCST SDV'!$L$1:$V$1,0))/$C314,0)</f>
        <v>0</v>
      </c>
      <c r="P314" s="345">
        <f t="array" ref="P314">+IFERROR(INDEX('[3]FCST SDV'!$L$2:$V$2000,MATCH($B314,'[3]FCST SDV'!$C$2:$C$2000,0),MATCH(P$1,'[3]FCST SDV'!$L$1:$V$1,0))/$C314,0)</f>
        <v>0</v>
      </c>
      <c r="Q314" s="345">
        <f t="array" ref="Q314">+IFERROR(INDEX('[3]FCST SDV'!$L$2:$V$2000,MATCH($B314,'[3]FCST SDV'!$C$2:$C$2000,0),MATCH(Q$1,'[3]FCST SDV'!$L$1:$V$1,0))/$C314,0)</f>
        <v>0</v>
      </c>
      <c r="R314" s="345">
        <f t="array" ref="R314">+IFERROR(INDEX('[3]FCST SDV'!$L$2:$V$2000,MATCH($B314,'[3]FCST SDV'!$C$2:$C$2000,0),MATCH(R$1,'[3]FCST SDV'!$L$1:$V$1,0))/$C314,0)</f>
        <v>0</v>
      </c>
      <c r="S314" s="345"/>
      <c r="T314" s="335">
        <f t="shared" si="20"/>
        <v>0</v>
      </c>
    </row>
    <row r="315" spans="1:20" s="356" customFormat="1" ht="29.25" customHeight="1">
      <c r="A315" s="439"/>
      <c r="B315" s="208" t="s">
        <v>93</v>
      </c>
      <c r="C315" s="207">
        <v>3000</v>
      </c>
      <c r="D315" s="435"/>
      <c r="E315" s="435"/>
      <c r="F315" s="435"/>
      <c r="G315" s="340">
        <f>+IFERROR(VLOOKUP(B315,'FCST SDV (2)'!$C$2:$S$2000,17,0),0)</f>
        <v>0</v>
      </c>
      <c r="H315" s="341">
        <f t="shared" si="34"/>
        <v>0</v>
      </c>
      <c r="I315" s="345">
        <f t="array" ref="I315">+IFERROR(INDEX('FCST SDV (2)'!$D$2:$P$2001,MATCH('Data đx fcst 21.09.2020 (2)'!$B315,'FCST SDV (2)'!$C$2:$C$2001,0),MATCH('Data đx fcst 21.09.2020 (2)'!I$1,'FCST SDV (2)'!$D$1:$P$1,0))/'Data đx fcst 21.09.2020 (2)'!$C315,0)</f>
        <v>0</v>
      </c>
      <c r="J315" s="345">
        <f t="array" ref="J315">+IFERROR(INDEX('FCST SDV (2)'!$D$2:$P$2001,MATCH('Data đx fcst 21.09.2020 (2)'!$B315,'FCST SDV (2)'!$C$2:$C$2001,0),MATCH('Data đx fcst 21.09.2020 (2)'!J$1,'FCST SDV (2)'!$D$1:$P$1,0))/'Data đx fcst 21.09.2020 (2)'!$C315,0)</f>
        <v>0</v>
      </c>
      <c r="K315" s="345">
        <f t="array" ref="K315">+IFERROR(INDEX('FCST SDV (2)'!$D$2:$P$2001,MATCH('Data đx fcst 21.09.2020 (2)'!$B315,'FCST SDV (2)'!$C$2:$C$2001,0),MATCH('Data đx fcst 21.09.2020 (2)'!K$1,'FCST SDV (2)'!$D$1:$P$1,0))/'Data đx fcst 21.09.2020 (2)'!$C315,0)</f>
        <v>0</v>
      </c>
      <c r="L315" s="345">
        <f t="array" ref="L315">+IFERROR(INDEX('FCST SDV (2)'!$D$2:$P$2001,MATCH('Data đx fcst 21.09.2020 (2)'!$B315,'FCST SDV (2)'!$C$2:$C$2001,0),MATCH('Data đx fcst 21.09.2020 (2)'!L$1,'FCST SDV (2)'!$D$1:$P$1,0))/'Data đx fcst 21.09.2020 (2)'!$C315,0)</f>
        <v>0</v>
      </c>
      <c r="M315" s="345">
        <f t="array" ref="M315">+IFERROR(INDEX('FCST SDV (2)'!$D$2:$P$2001,MATCH('Data đx fcst 21.09.2020 (2)'!$B315,'FCST SDV (2)'!$C$2:$C$2001,0),MATCH('Data đx fcst 21.09.2020 (2)'!M$1,'FCST SDV (2)'!$D$1:$P$1,0))/'Data đx fcst 21.09.2020 (2)'!$C315,0)</f>
        <v>0</v>
      </c>
      <c r="N315" s="345">
        <f t="array" ref="N315">+IFERROR(INDEX('FCST SDV (2)'!$D$2:$P$2001,MATCH('Data đx fcst 21.09.2020 (2)'!$B315,'FCST SDV (2)'!$C$2:$C$2001,0),MATCH('Data đx fcst 21.09.2020 (2)'!N$1,'FCST SDV (2)'!$D$1:$P$1,0))/'Data đx fcst 21.09.2020 (2)'!$C315,0)</f>
        <v>0</v>
      </c>
      <c r="O315" s="345">
        <f t="array" ref="O315">+IFERROR(INDEX('FCST SDV (2)'!$D$2:$P$2001,MATCH('Data đx fcst 21.09.2020 (2)'!$B315,'FCST SDV (2)'!$C$2:$C$2001,0),MATCH('Data đx fcst 21.09.2020 (2)'!O$1,'FCST SDV (2)'!$D$1:$P$1,0))/'Data đx fcst 21.09.2020 (2)'!$C315,0)</f>
        <v>0</v>
      </c>
      <c r="P315" s="345">
        <f t="array" ref="P315">+IFERROR(INDEX('FCST SDV (2)'!$D$2:$P$2001,MATCH('Data đx fcst 21.09.2020 (2)'!$B315,'FCST SDV (2)'!$C$2:$C$2001,0),MATCH('Data đx fcst 21.09.2020 (2)'!P$1,'FCST SDV (2)'!$D$1:$P$1,0))/'Data đx fcst 21.09.2020 (2)'!$C315,0)</f>
        <v>0</v>
      </c>
      <c r="Q315" s="345">
        <f t="array" ref="Q315">+IFERROR(INDEX('FCST SDV (2)'!$D$2:$P$2001,MATCH('Data đx fcst 21.09.2020 (2)'!$B315,'FCST SDV (2)'!$C$2:$C$2001,0),MATCH('Data đx fcst 21.09.2020 (2)'!Q$1,'FCST SDV (2)'!$D$1:$P$1,0))/'Data đx fcst 21.09.2020 (2)'!$C315,0)</f>
        <v>0</v>
      </c>
      <c r="R315" s="345">
        <f t="array" ref="R315">+IFERROR(INDEX('FCST SDV (2)'!$D$2:$P$2001,MATCH('Data đx fcst 21.09.2020 (2)'!$B315,'FCST SDV (2)'!$C$2:$C$2001,0),MATCH('Data đx fcst 21.09.2020 (2)'!R$1,'FCST SDV (2)'!$D$1:$P$1,0))/'Data đx fcst 21.09.2020 (2)'!$C315,0)</f>
        <v>0</v>
      </c>
      <c r="S315" s="345"/>
      <c r="T315" s="335">
        <f t="shared" si="20"/>
        <v>0</v>
      </c>
    </row>
    <row r="316" spans="1:20" s="356" customFormat="1" ht="29.25" customHeight="1">
      <c r="A316" s="439"/>
      <c r="B316" s="208" t="s">
        <v>91</v>
      </c>
      <c r="C316" s="207">
        <v>3000</v>
      </c>
      <c r="D316" s="435"/>
      <c r="E316" s="435"/>
      <c r="F316" s="435"/>
      <c r="G316" s="340">
        <f>+IFERROR(VLOOKUP(B316,'FCST SDV (2)'!$C$2:$S$2000,17,0),0)</f>
        <v>0</v>
      </c>
      <c r="H316" s="341">
        <f t="shared" si="34"/>
        <v>0</v>
      </c>
      <c r="I316" s="345">
        <f t="array" ref="I316">+IFERROR(INDEX('FCST SDV (2)'!$D$2:$P$2001,MATCH('Data đx fcst 21.09.2020 (2)'!$B316,'FCST SDV (2)'!$C$2:$C$2001,0),MATCH('Data đx fcst 21.09.2020 (2)'!I$1,'FCST SDV (2)'!$D$1:$P$1,0))/'Data đx fcst 21.09.2020 (2)'!$C316,0)</f>
        <v>0</v>
      </c>
      <c r="J316" s="345">
        <f t="array" ref="J316">+IFERROR(INDEX('FCST SDV (2)'!$D$2:$P$2001,MATCH('Data đx fcst 21.09.2020 (2)'!$B316,'FCST SDV (2)'!$C$2:$C$2001,0),MATCH('Data đx fcst 21.09.2020 (2)'!J$1,'FCST SDV (2)'!$D$1:$P$1,0))/'Data đx fcst 21.09.2020 (2)'!$C316,0)</f>
        <v>0</v>
      </c>
      <c r="K316" s="345">
        <f t="array" ref="K316">+IFERROR(INDEX('FCST SDV (2)'!$D$2:$P$2001,MATCH('Data đx fcst 21.09.2020 (2)'!$B316,'FCST SDV (2)'!$C$2:$C$2001,0),MATCH('Data đx fcst 21.09.2020 (2)'!K$1,'FCST SDV (2)'!$D$1:$P$1,0))/'Data đx fcst 21.09.2020 (2)'!$C316,0)</f>
        <v>0</v>
      </c>
      <c r="L316" s="345">
        <f t="array" ref="L316">+IFERROR(INDEX('FCST SDV (2)'!$D$2:$P$2001,MATCH('Data đx fcst 21.09.2020 (2)'!$B316,'FCST SDV (2)'!$C$2:$C$2001,0),MATCH('Data đx fcst 21.09.2020 (2)'!L$1,'FCST SDV (2)'!$D$1:$P$1,0))/'Data đx fcst 21.09.2020 (2)'!$C316,0)</f>
        <v>0</v>
      </c>
      <c r="M316" s="345">
        <f t="array" ref="M316">+IFERROR(INDEX('FCST SDV (2)'!$D$2:$P$2001,MATCH('Data đx fcst 21.09.2020 (2)'!$B316,'FCST SDV (2)'!$C$2:$C$2001,0),MATCH('Data đx fcst 21.09.2020 (2)'!M$1,'FCST SDV (2)'!$D$1:$P$1,0))/'Data đx fcst 21.09.2020 (2)'!$C316,0)</f>
        <v>0</v>
      </c>
      <c r="N316" s="345">
        <f t="array" ref="N316">+IFERROR(INDEX('FCST SDV (2)'!$D$2:$P$2001,MATCH('Data đx fcst 21.09.2020 (2)'!$B316,'FCST SDV (2)'!$C$2:$C$2001,0),MATCH('Data đx fcst 21.09.2020 (2)'!N$1,'FCST SDV (2)'!$D$1:$P$1,0))/'Data đx fcst 21.09.2020 (2)'!$C316,0)</f>
        <v>0</v>
      </c>
      <c r="O316" s="345">
        <f t="array" ref="O316">+IFERROR(INDEX('FCST SDV (2)'!$D$2:$P$2001,MATCH('Data đx fcst 21.09.2020 (2)'!$B316,'FCST SDV (2)'!$C$2:$C$2001,0),MATCH('Data đx fcst 21.09.2020 (2)'!O$1,'FCST SDV (2)'!$D$1:$P$1,0))/'Data đx fcst 21.09.2020 (2)'!$C316,0)</f>
        <v>0</v>
      </c>
      <c r="P316" s="345">
        <f t="array" ref="P316">+IFERROR(INDEX('FCST SDV (2)'!$D$2:$P$2001,MATCH('Data đx fcst 21.09.2020 (2)'!$B316,'FCST SDV (2)'!$C$2:$C$2001,0),MATCH('Data đx fcst 21.09.2020 (2)'!P$1,'FCST SDV (2)'!$D$1:$P$1,0))/'Data đx fcst 21.09.2020 (2)'!$C316,0)</f>
        <v>0</v>
      </c>
      <c r="Q316" s="345">
        <f t="array" ref="Q316">+IFERROR(INDEX('FCST SDV (2)'!$D$2:$P$2001,MATCH('Data đx fcst 21.09.2020 (2)'!$B316,'FCST SDV (2)'!$C$2:$C$2001,0),MATCH('Data đx fcst 21.09.2020 (2)'!Q$1,'FCST SDV (2)'!$D$1:$P$1,0))/'Data đx fcst 21.09.2020 (2)'!$C316,0)</f>
        <v>0</v>
      </c>
      <c r="R316" s="345">
        <f t="array" ref="R316">+IFERROR(INDEX('FCST SDV (2)'!$D$2:$P$2001,MATCH('Data đx fcst 21.09.2020 (2)'!$B316,'FCST SDV (2)'!$C$2:$C$2001,0),MATCH('Data đx fcst 21.09.2020 (2)'!R$1,'FCST SDV (2)'!$D$1:$P$1,0))/'Data đx fcst 21.09.2020 (2)'!$C316,0)</f>
        <v>0</v>
      </c>
      <c r="S316" s="345"/>
      <c r="T316" s="335">
        <f t="shared" si="20"/>
        <v>0</v>
      </c>
    </row>
    <row r="317" spans="1:20" s="356" customFormat="1" ht="29.25" customHeight="1">
      <c r="A317" s="439"/>
      <c r="B317" s="208" t="s">
        <v>92</v>
      </c>
      <c r="C317" s="207">
        <v>3000</v>
      </c>
      <c r="D317" s="435"/>
      <c r="E317" s="435"/>
      <c r="F317" s="435"/>
      <c r="G317" s="340">
        <f>+IFERROR(VLOOKUP(B317,'FCST SDV (2)'!$C$2:$S$2000,17,0),0)</f>
        <v>0</v>
      </c>
      <c r="H317" s="341">
        <f t="shared" si="34"/>
        <v>0</v>
      </c>
      <c r="I317" s="345">
        <f t="array" ref="I317">+IFERROR(INDEX('FCST SDV (2)'!$D$2:$P$2001,MATCH('Data đx fcst 21.09.2020 (2)'!$B317,'FCST SDV (2)'!$C$2:$C$2001,0),MATCH('Data đx fcst 21.09.2020 (2)'!I$1,'FCST SDV (2)'!$D$1:$P$1,0))/'Data đx fcst 21.09.2020 (2)'!$C317,0)</f>
        <v>0</v>
      </c>
      <c r="J317" s="345">
        <f t="array" ref="J317">+IFERROR(INDEX('FCST SDV (2)'!$D$2:$P$2001,MATCH('Data đx fcst 21.09.2020 (2)'!$B317,'FCST SDV (2)'!$C$2:$C$2001,0),MATCH('Data đx fcst 21.09.2020 (2)'!J$1,'FCST SDV (2)'!$D$1:$P$1,0))/'Data đx fcst 21.09.2020 (2)'!$C317,0)</f>
        <v>0</v>
      </c>
      <c r="K317" s="345">
        <f t="array" ref="K317">+IFERROR(INDEX('FCST SDV (2)'!$D$2:$P$2001,MATCH('Data đx fcst 21.09.2020 (2)'!$B317,'FCST SDV (2)'!$C$2:$C$2001,0),MATCH('Data đx fcst 21.09.2020 (2)'!K$1,'FCST SDV (2)'!$D$1:$P$1,0))/'Data đx fcst 21.09.2020 (2)'!$C317,0)</f>
        <v>0</v>
      </c>
      <c r="L317" s="345">
        <f t="array" ref="L317">+IFERROR(INDEX('FCST SDV (2)'!$D$2:$P$2001,MATCH('Data đx fcst 21.09.2020 (2)'!$B317,'FCST SDV (2)'!$C$2:$C$2001,0),MATCH('Data đx fcst 21.09.2020 (2)'!L$1,'FCST SDV (2)'!$D$1:$P$1,0))/'Data đx fcst 21.09.2020 (2)'!$C317,0)</f>
        <v>0</v>
      </c>
      <c r="M317" s="345">
        <f t="array" ref="M317">+IFERROR(INDEX('FCST SDV (2)'!$D$2:$P$2001,MATCH('Data đx fcst 21.09.2020 (2)'!$B317,'FCST SDV (2)'!$C$2:$C$2001,0),MATCH('Data đx fcst 21.09.2020 (2)'!M$1,'FCST SDV (2)'!$D$1:$P$1,0))/'Data đx fcst 21.09.2020 (2)'!$C317,0)</f>
        <v>0</v>
      </c>
      <c r="N317" s="345">
        <f t="array" ref="N317">+IFERROR(INDEX('FCST SDV (2)'!$D$2:$P$2001,MATCH('Data đx fcst 21.09.2020 (2)'!$B317,'FCST SDV (2)'!$C$2:$C$2001,0),MATCH('Data đx fcst 21.09.2020 (2)'!N$1,'FCST SDV (2)'!$D$1:$P$1,0))/'Data đx fcst 21.09.2020 (2)'!$C317,0)</f>
        <v>0</v>
      </c>
      <c r="O317" s="345">
        <f t="array" ref="O317">+IFERROR(INDEX('FCST SDV (2)'!$D$2:$P$2001,MATCH('Data đx fcst 21.09.2020 (2)'!$B317,'FCST SDV (2)'!$C$2:$C$2001,0),MATCH('Data đx fcst 21.09.2020 (2)'!O$1,'FCST SDV (2)'!$D$1:$P$1,0))/'Data đx fcst 21.09.2020 (2)'!$C317,0)</f>
        <v>0</v>
      </c>
      <c r="P317" s="345">
        <f t="array" ref="P317">+IFERROR(INDEX('FCST SDV (2)'!$D$2:$P$2001,MATCH('Data đx fcst 21.09.2020 (2)'!$B317,'FCST SDV (2)'!$C$2:$C$2001,0),MATCH('Data đx fcst 21.09.2020 (2)'!P$1,'FCST SDV (2)'!$D$1:$P$1,0))/'Data đx fcst 21.09.2020 (2)'!$C317,0)</f>
        <v>0</v>
      </c>
      <c r="Q317" s="345">
        <f t="array" ref="Q317">+IFERROR(INDEX('FCST SDV (2)'!$D$2:$P$2001,MATCH('Data đx fcst 21.09.2020 (2)'!$B317,'FCST SDV (2)'!$C$2:$C$2001,0),MATCH('Data đx fcst 21.09.2020 (2)'!Q$1,'FCST SDV (2)'!$D$1:$P$1,0))/'Data đx fcst 21.09.2020 (2)'!$C317,0)</f>
        <v>0</v>
      </c>
      <c r="R317" s="345">
        <f t="array" ref="R317">+IFERROR(INDEX('FCST SDV (2)'!$D$2:$P$2001,MATCH('Data đx fcst 21.09.2020 (2)'!$B317,'FCST SDV (2)'!$C$2:$C$2001,0),MATCH('Data đx fcst 21.09.2020 (2)'!R$1,'FCST SDV (2)'!$D$1:$P$1,0))/'Data đx fcst 21.09.2020 (2)'!$C317,0)</f>
        <v>0</v>
      </c>
      <c r="S317" s="345"/>
      <c r="T317" s="335">
        <f t="shared" si="20"/>
        <v>0</v>
      </c>
    </row>
    <row r="318" spans="1:20" s="356" customFormat="1" ht="29.25" customHeight="1">
      <c r="A318" s="439"/>
      <c r="B318" s="208" t="s">
        <v>96</v>
      </c>
      <c r="C318" s="207">
        <v>3000</v>
      </c>
      <c r="D318" s="435"/>
      <c r="E318" s="435"/>
      <c r="F318" s="435"/>
      <c r="G318" s="340">
        <f>+IFERROR(VLOOKUP(B318,'FCST SDV (2)'!$C$2:$S$2000,17,0),0)</f>
        <v>588000</v>
      </c>
      <c r="H318" s="384">
        <f t="shared" si="34"/>
        <v>196</v>
      </c>
      <c r="I318" s="345">
        <f t="array" ref="I318">+IFERROR(INDEX('FCST SDV (2)'!$D$2:$P$2001,MATCH('Data đx fcst 21.09.2020 (2)'!$B318,'FCST SDV (2)'!$C$2:$C$2001,0),MATCH('Data đx fcst 21.09.2020 (2)'!I$1,'FCST SDV (2)'!$D$1:$P$1,0))/'Data đx fcst 21.09.2020 (2)'!$C318,0)</f>
        <v>7</v>
      </c>
      <c r="J318" s="345">
        <f t="array" ref="J318">+IFERROR(INDEX('FCST SDV (2)'!$D$2:$P$2001,MATCH('Data đx fcst 21.09.2020 (2)'!$B318,'FCST SDV (2)'!$C$2:$C$2001,0),MATCH('Data đx fcst 21.09.2020 (2)'!J$1,'FCST SDV (2)'!$D$1:$P$1,0))/'Data đx fcst 21.09.2020 (2)'!$C318,0)</f>
        <v>7</v>
      </c>
      <c r="K318" s="345">
        <f t="array" ref="K318">+IFERROR(INDEX('FCST SDV (2)'!$D$2:$P$2001,MATCH('Data đx fcst 21.09.2020 (2)'!$B318,'FCST SDV (2)'!$C$2:$C$2001,0),MATCH('Data đx fcst 21.09.2020 (2)'!K$1,'FCST SDV (2)'!$D$1:$P$1,0))/'Data đx fcst 21.09.2020 (2)'!$C318,0)</f>
        <v>7</v>
      </c>
      <c r="L318" s="345">
        <f t="array" ref="L318">+IFERROR(INDEX('FCST SDV (2)'!$D$2:$P$2001,MATCH('Data đx fcst 21.09.2020 (2)'!$B318,'FCST SDV (2)'!$C$2:$C$2001,0),MATCH('Data đx fcst 21.09.2020 (2)'!L$1,'FCST SDV (2)'!$D$1:$P$1,0))/'Data đx fcst 21.09.2020 (2)'!$C318,0)</f>
        <v>7</v>
      </c>
      <c r="M318" s="345">
        <f t="array" ref="M318">+IFERROR(INDEX('FCST SDV (2)'!$D$2:$P$2001,MATCH('Data đx fcst 21.09.2020 (2)'!$B318,'FCST SDV (2)'!$C$2:$C$2001,0),MATCH('Data đx fcst 21.09.2020 (2)'!M$1,'FCST SDV (2)'!$D$1:$P$1,0))/'Data đx fcst 21.09.2020 (2)'!$C318,0)</f>
        <v>3</v>
      </c>
      <c r="N318" s="345">
        <f t="array" ref="N318">+IFERROR(INDEX('FCST SDV (2)'!$D$2:$P$2001,MATCH('Data đx fcst 21.09.2020 (2)'!$B318,'FCST SDV (2)'!$C$2:$C$2001,0),MATCH('Data đx fcst 21.09.2020 (2)'!N$1,'FCST SDV (2)'!$D$1:$P$1,0))/'Data đx fcst 21.09.2020 (2)'!$C318,0)</f>
        <v>3</v>
      </c>
      <c r="O318" s="345">
        <f t="array" ref="O318">+IFERROR(INDEX('FCST SDV (2)'!$D$2:$P$2001,MATCH('Data đx fcst 21.09.2020 (2)'!$B318,'FCST SDV (2)'!$C$2:$C$2001,0),MATCH('Data đx fcst 21.09.2020 (2)'!O$1,'FCST SDV (2)'!$D$1:$P$1,0))/'Data đx fcst 21.09.2020 (2)'!$C318,0)</f>
        <v>0</v>
      </c>
      <c r="P318" s="345">
        <f t="array" ref="P318">+IFERROR(INDEX('FCST SDV (2)'!$D$2:$P$2001,MATCH('Data đx fcst 21.09.2020 (2)'!$B318,'FCST SDV (2)'!$C$2:$C$2001,0),MATCH('Data đx fcst 21.09.2020 (2)'!P$1,'FCST SDV (2)'!$D$1:$P$1,0))/'Data đx fcst 21.09.2020 (2)'!$C318,0)</f>
        <v>34</v>
      </c>
      <c r="Q318" s="345">
        <f t="array" ref="Q318">+IFERROR(INDEX('FCST SDV (2)'!$D$2:$P$2001,MATCH('Data đx fcst 21.09.2020 (2)'!$B318,'FCST SDV (2)'!$C$2:$C$2001,0),MATCH('Data đx fcst 21.09.2020 (2)'!Q$1,'FCST SDV (2)'!$D$1:$P$1,0))/'Data đx fcst 21.09.2020 (2)'!$C318,0)</f>
        <v>0</v>
      </c>
      <c r="R318" s="345">
        <f t="array" ref="R318">+IFERROR(INDEX('FCST SDV (2)'!$D$2:$P$2001,MATCH('Data đx fcst 21.09.2020 (2)'!$B318,'FCST SDV (2)'!$C$2:$C$2001,0),MATCH('Data đx fcst 21.09.2020 (2)'!R$1,'FCST SDV (2)'!$D$1:$P$1,0))/'Data đx fcst 21.09.2020 (2)'!$C318,0)</f>
        <v>15</v>
      </c>
      <c r="S318" s="345">
        <f t="array" ref="S318">+IFERROR(INDEX('FCST SDV (2)'!$D$2:$P$2001,MATCH('Data đx fcst 21.09.2020 (2)'!$B318,'FCST SDV (2)'!$C$2:$C$2001,0),MATCH('Data đx fcst 21.09.2020 (2)'!S$1,'FCST SDV (2)'!$D$1:$P$1,0))/'Data đx fcst 21.09.2020 (2)'!$C318,0)</f>
        <v>15</v>
      </c>
      <c r="T318" s="335">
        <f t="shared" si="20"/>
        <v>98</v>
      </c>
    </row>
    <row r="319" spans="1:20" s="356" customFormat="1" ht="29.25" customHeight="1">
      <c r="A319" s="439"/>
      <c r="B319" s="208" t="s">
        <v>97</v>
      </c>
      <c r="C319" s="207">
        <v>3000</v>
      </c>
      <c r="D319" s="435"/>
      <c r="E319" s="435"/>
      <c r="F319" s="435"/>
      <c r="G319" s="340">
        <f>+IFERROR(VLOOKUP(B319,'FCST SDV (2)'!$C$2:$S$2000,17,0),0)</f>
        <v>594000</v>
      </c>
      <c r="H319" s="384">
        <f t="shared" si="34"/>
        <v>198</v>
      </c>
      <c r="I319" s="345">
        <f t="array" ref="I319">+IFERROR(INDEX('FCST SDV (2)'!$D$2:$P$2001,MATCH('Data đx fcst 21.09.2020 (2)'!$B319,'FCST SDV (2)'!$C$2:$C$2001,0),MATCH('Data đx fcst 21.09.2020 (2)'!I$1,'FCST SDV (2)'!$D$1:$P$1,0))/'Data đx fcst 21.09.2020 (2)'!$C319,0)</f>
        <v>3</v>
      </c>
      <c r="J319" s="345">
        <f t="array" ref="J319">+IFERROR(INDEX('FCST SDV (2)'!$D$2:$P$2001,MATCH('Data đx fcst 21.09.2020 (2)'!$B319,'FCST SDV (2)'!$C$2:$C$2001,0),MATCH('Data đx fcst 21.09.2020 (2)'!J$1,'FCST SDV (2)'!$D$1:$P$1,0))/'Data đx fcst 21.09.2020 (2)'!$C319,0)</f>
        <v>3</v>
      </c>
      <c r="K319" s="345">
        <f t="array" ref="K319">+IFERROR(INDEX('FCST SDV (2)'!$D$2:$P$2001,MATCH('Data đx fcst 21.09.2020 (2)'!$B319,'FCST SDV (2)'!$C$2:$C$2001,0),MATCH('Data đx fcst 21.09.2020 (2)'!K$1,'FCST SDV (2)'!$D$1:$P$1,0))/'Data đx fcst 21.09.2020 (2)'!$C319,0)</f>
        <v>3</v>
      </c>
      <c r="L319" s="345">
        <f t="array" ref="L319">+IFERROR(INDEX('FCST SDV (2)'!$D$2:$P$2001,MATCH('Data đx fcst 21.09.2020 (2)'!$B319,'FCST SDV (2)'!$C$2:$C$2001,0),MATCH('Data đx fcst 21.09.2020 (2)'!L$1,'FCST SDV (2)'!$D$1:$P$1,0))/'Data đx fcst 21.09.2020 (2)'!$C319,0)</f>
        <v>3</v>
      </c>
      <c r="M319" s="345">
        <f t="array" ref="M319">+IFERROR(INDEX('FCST SDV (2)'!$D$2:$P$2001,MATCH('Data đx fcst 21.09.2020 (2)'!$B319,'FCST SDV (2)'!$C$2:$C$2001,0),MATCH('Data đx fcst 21.09.2020 (2)'!M$1,'FCST SDV (2)'!$D$1:$P$1,0))/'Data đx fcst 21.09.2020 (2)'!$C319,0)</f>
        <v>3</v>
      </c>
      <c r="N319" s="345">
        <f t="array" ref="N319">+IFERROR(INDEX('FCST SDV (2)'!$D$2:$P$2001,MATCH('Data đx fcst 21.09.2020 (2)'!$B319,'FCST SDV (2)'!$C$2:$C$2001,0),MATCH('Data đx fcst 21.09.2020 (2)'!N$1,'FCST SDV (2)'!$D$1:$P$1,0))/'Data đx fcst 21.09.2020 (2)'!$C319,0)</f>
        <v>3</v>
      </c>
      <c r="O319" s="345">
        <f t="array" ref="O319">+IFERROR(INDEX('FCST SDV (2)'!$D$2:$P$2001,MATCH('Data đx fcst 21.09.2020 (2)'!$B319,'FCST SDV (2)'!$C$2:$C$2001,0),MATCH('Data đx fcst 21.09.2020 (2)'!O$1,'FCST SDV (2)'!$D$1:$P$1,0))/'Data đx fcst 21.09.2020 (2)'!$C319,0)</f>
        <v>3</v>
      </c>
      <c r="P319" s="345">
        <f t="array" ref="P319">+IFERROR(INDEX('FCST SDV (2)'!$D$2:$P$2001,MATCH('Data đx fcst 21.09.2020 (2)'!$B319,'FCST SDV (2)'!$C$2:$C$2001,0),MATCH('Data đx fcst 21.09.2020 (2)'!P$1,'FCST SDV (2)'!$D$1:$P$1,0))/'Data đx fcst 21.09.2020 (2)'!$C319,0)</f>
        <v>21</v>
      </c>
      <c r="Q319" s="345">
        <f t="array" ref="Q319">+IFERROR(INDEX('FCST SDV (2)'!$D$2:$P$2001,MATCH('Data đx fcst 21.09.2020 (2)'!$B319,'FCST SDV (2)'!$C$2:$C$2001,0),MATCH('Data đx fcst 21.09.2020 (2)'!Q$1,'FCST SDV (2)'!$D$1:$P$1,0))/'Data đx fcst 21.09.2020 (2)'!$C319,0)</f>
        <v>21</v>
      </c>
      <c r="R319" s="345">
        <f t="array" ref="R319">+IFERROR(INDEX('FCST SDV (2)'!$D$2:$P$2001,MATCH('Data đx fcst 21.09.2020 (2)'!$B319,'FCST SDV (2)'!$C$2:$C$2001,0),MATCH('Data đx fcst 21.09.2020 (2)'!R$1,'FCST SDV (2)'!$D$1:$P$1,0))/'Data đx fcst 21.09.2020 (2)'!$C319,0)</f>
        <v>18</v>
      </c>
      <c r="S319" s="345">
        <f t="array" ref="S319">+IFERROR(INDEX('FCST SDV (2)'!$D$2:$P$2001,MATCH('Data đx fcst 21.09.2020 (2)'!$B319,'FCST SDV (2)'!$C$2:$C$2001,0),MATCH('Data đx fcst 21.09.2020 (2)'!S$1,'FCST SDV (2)'!$D$1:$P$1,0))/'Data đx fcst 21.09.2020 (2)'!$C319,0)</f>
        <v>18</v>
      </c>
      <c r="T319" s="335">
        <f t="shared" si="20"/>
        <v>99</v>
      </c>
    </row>
    <row r="320" spans="1:20" s="356" customFormat="1" ht="29.25" customHeight="1">
      <c r="A320" s="439"/>
      <c r="B320" s="208" t="s">
        <v>98</v>
      </c>
      <c r="C320" s="207">
        <v>3000</v>
      </c>
      <c r="D320" s="435"/>
      <c r="E320" s="435"/>
      <c r="F320" s="435"/>
      <c r="G320" s="340">
        <f>+IFERROR(VLOOKUP(B320,'FCST SDV (2)'!$C$2:$S$2000,17,0),0)</f>
        <v>264000</v>
      </c>
      <c r="H320" s="384">
        <f t="shared" si="34"/>
        <v>88</v>
      </c>
      <c r="I320" s="345">
        <f t="array" ref="I320">+IFERROR(INDEX('FCST SDV (2)'!$D$2:$P$2001,MATCH('Data đx fcst 21.09.2020 (2)'!$B320,'FCST SDV (2)'!$C$2:$C$2001,0),MATCH('Data đx fcst 21.09.2020 (2)'!I$1,'FCST SDV (2)'!$D$1:$P$1,0))/'Data đx fcst 21.09.2020 (2)'!$C320,0)</f>
        <v>2</v>
      </c>
      <c r="J320" s="345">
        <f t="array" ref="J320">+IFERROR(INDEX('FCST SDV (2)'!$D$2:$P$2001,MATCH('Data đx fcst 21.09.2020 (2)'!$B320,'FCST SDV (2)'!$C$2:$C$2001,0),MATCH('Data đx fcst 21.09.2020 (2)'!J$1,'FCST SDV (2)'!$D$1:$P$1,0))/'Data đx fcst 21.09.2020 (2)'!$C320,0)</f>
        <v>2</v>
      </c>
      <c r="K320" s="345">
        <f t="array" ref="K320">+IFERROR(INDEX('FCST SDV (2)'!$D$2:$P$2001,MATCH('Data đx fcst 21.09.2020 (2)'!$B320,'FCST SDV (2)'!$C$2:$C$2001,0),MATCH('Data đx fcst 21.09.2020 (2)'!K$1,'FCST SDV (2)'!$D$1:$P$1,0))/'Data đx fcst 21.09.2020 (2)'!$C320,0)</f>
        <v>2</v>
      </c>
      <c r="L320" s="345">
        <f t="array" ref="L320">+IFERROR(INDEX('FCST SDV (2)'!$D$2:$P$2001,MATCH('Data đx fcst 21.09.2020 (2)'!$B320,'FCST SDV (2)'!$C$2:$C$2001,0),MATCH('Data đx fcst 21.09.2020 (2)'!L$1,'FCST SDV (2)'!$D$1:$P$1,0))/'Data đx fcst 21.09.2020 (2)'!$C320,0)</f>
        <v>2</v>
      </c>
      <c r="M320" s="345">
        <f t="array" ref="M320">+IFERROR(INDEX('FCST SDV (2)'!$D$2:$P$2001,MATCH('Data đx fcst 21.09.2020 (2)'!$B320,'FCST SDV (2)'!$C$2:$C$2001,0),MATCH('Data đx fcst 21.09.2020 (2)'!M$1,'FCST SDV (2)'!$D$1:$P$1,0))/'Data đx fcst 21.09.2020 (2)'!$C320,0)</f>
        <v>2</v>
      </c>
      <c r="N320" s="345">
        <f t="array" ref="N320">+IFERROR(INDEX('FCST SDV (2)'!$D$2:$P$2001,MATCH('Data đx fcst 21.09.2020 (2)'!$B320,'FCST SDV (2)'!$C$2:$C$2001,0),MATCH('Data đx fcst 21.09.2020 (2)'!N$1,'FCST SDV (2)'!$D$1:$P$1,0))/'Data đx fcst 21.09.2020 (2)'!$C320,0)</f>
        <v>2</v>
      </c>
      <c r="O320" s="345">
        <f t="array" ref="O320">+IFERROR(INDEX('FCST SDV (2)'!$D$2:$P$2001,MATCH('Data đx fcst 21.09.2020 (2)'!$B320,'FCST SDV (2)'!$C$2:$C$2001,0),MATCH('Data đx fcst 21.09.2020 (2)'!O$1,'FCST SDV (2)'!$D$1:$P$1,0))/'Data đx fcst 21.09.2020 (2)'!$C320,0)</f>
        <v>2</v>
      </c>
      <c r="P320" s="345">
        <f t="array" ref="P320">+IFERROR(INDEX('FCST SDV (2)'!$D$2:$P$2001,MATCH('Data đx fcst 21.09.2020 (2)'!$B320,'FCST SDV (2)'!$C$2:$C$2001,0),MATCH('Data đx fcst 21.09.2020 (2)'!P$1,'FCST SDV (2)'!$D$1:$P$1,0))/'Data đx fcst 21.09.2020 (2)'!$C320,0)</f>
        <v>14</v>
      </c>
      <c r="Q320" s="345">
        <f t="array" ref="Q320">+IFERROR(INDEX('FCST SDV (2)'!$D$2:$P$2001,MATCH('Data đx fcst 21.09.2020 (2)'!$B320,'FCST SDV (2)'!$C$2:$C$2001,0),MATCH('Data đx fcst 21.09.2020 (2)'!Q$1,'FCST SDV (2)'!$D$1:$P$1,0))/'Data đx fcst 21.09.2020 (2)'!$C320,0)</f>
        <v>6</v>
      </c>
      <c r="R320" s="345">
        <f t="array" ref="R320">+IFERROR(INDEX('FCST SDV (2)'!$D$2:$P$2001,MATCH('Data đx fcst 21.09.2020 (2)'!$B320,'FCST SDV (2)'!$C$2:$C$2001,0),MATCH('Data đx fcst 21.09.2020 (2)'!R$1,'FCST SDV (2)'!$D$1:$P$1,0))/'Data đx fcst 21.09.2020 (2)'!$C320,0)</f>
        <v>5</v>
      </c>
      <c r="S320" s="345">
        <f t="array" ref="S320">+IFERROR(INDEX('FCST SDV (2)'!$D$2:$P$2001,MATCH('Data đx fcst 21.09.2020 (2)'!$B320,'FCST SDV (2)'!$C$2:$C$2001,0),MATCH('Data đx fcst 21.09.2020 (2)'!S$1,'FCST SDV (2)'!$D$1:$P$1,0))/'Data đx fcst 21.09.2020 (2)'!$C320,0)</f>
        <v>5</v>
      </c>
      <c r="T320" s="335">
        <f t="shared" si="20"/>
        <v>44</v>
      </c>
    </row>
    <row r="321" spans="1:20" s="356" customFormat="1" ht="29.25" customHeight="1">
      <c r="A321" s="439"/>
      <c r="B321" s="208" t="s">
        <v>94</v>
      </c>
      <c r="C321" s="207">
        <v>3000</v>
      </c>
      <c r="D321" s="435"/>
      <c r="E321" s="435"/>
      <c r="F321" s="435"/>
      <c r="G321" s="340">
        <f>+IFERROR(VLOOKUP(B321,'FCST SDV (2)'!$C$2:$S$2000,17,0),0)</f>
        <v>0</v>
      </c>
      <c r="H321" s="341">
        <f t="shared" si="34"/>
        <v>0</v>
      </c>
      <c r="I321" s="345">
        <f t="array" ref="I321">+IFERROR(INDEX('FCST SDV (2)'!$D$2:$P$2001,MATCH('Data đx fcst 21.09.2020 (2)'!$B321,'FCST SDV (2)'!$C$2:$C$2001,0),MATCH('Data đx fcst 21.09.2020 (2)'!I$1,'FCST SDV (2)'!$D$1:$P$1,0))/'Data đx fcst 21.09.2020 (2)'!$C321,0)</f>
        <v>0</v>
      </c>
      <c r="J321" s="345">
        <f t="array" ref="J321">+IFERROR(INDEX('FCST SDV (2)'!$D$2:$P$2001,MATCH('Data đx fcst 21.09.2020 (2)'!$B321,'FCST SDV (2)'!$C$2:$C$2001,0),MATCH('Data đx fcst 21.09.2020 (2)'!J$1,'FCST SDV (2)'!$D$1:$P$1,0))/'Data đx fcst 21.09.2020 (2)'!$C321,0)</f>
        <v>0</v>
      </c>
      <c r="K321" s="345">
        <f t="array" ref="K321">+IFERROR(INDEX('FCST SDV (2)'!$D$2:$P$2001,MATCH('Data đx fcst 21.09.2020 (2)'!$B321,'FCST SDV (2)'!$C$2:$C$2001,0),MATCH('Data đx fcst 21.09.2020 (2)'!K$1,'FCST SDV (2)'!$D$1:$P$1,0))/'Data đx fcst 21.09.2020 (2)'!$C321,0)</f>
        <v>0</v>
      </c>
      <c r="L321" s="345">
        <f t="array" ref="L321">+IFERROR(INDEX('FCST SDV (2)'!$D$2:$P$2001,MATCH('Data đx fcst 21.09.2020 (2)'!$B321,'FCST SDV (2)'!$C$2:$C$2001,0),MATCH('Data đx fcst 21.09.2020 (2)'!L$1,'FCST SDV (2)'!$D$1:$P$1,0))/'Data đx fcst 21.09.2020 (2)'!$C321,0)</f>
        <v>0</v>
      </c>
      <c r="M321" s="345">
        <f t="array" ref="M321">+IFERROR(INDEX('FCST SDV (2)'!$D$2:$P$2001,MATCH('Data đx fcst 21.09.2020 (2)'!$B321,'FCST SDV (2)'!$C$2:$C$2001,0),MATCH('Data đx fcst 21.09.2020 (2)'!M$1,'FCST SDV (2)'!$D$1:$P$1,0))/'Data đx fcst 21.09.2020 (2)'!$C321,0)</f>
        <v>0</v>
      </c>
      <c r="N321" s="345">
        <f t="array" ref="N321">+IFERROR(INDEX('FCST SDV (2)'!$D$2:$P$2001,MATCH('Data đx fcst 21.09.2020 (2)'!$B321,'FCST SDV (2)'!$C$2:$C$2001,0),MATCH('Data đx fcst 21.09.2020 (2)'!N$1,'FCST SDV (2)'!$D$1:$P$1,0))/'Data đx fcst 21.09.2020 (2)'!$C321,0)</f>
        <v>0</v>
      </c>
      <c r="O321" s="345">
        <f t="array" ref="O321">+IFERROR(INDEX('FCST SDV (2)'!$D$2:$P$2001,MATCH('Data đx fcst 21.09.2020 (2)'!$B321,'FCST SDV (2)'!$C$2:$C$2001,0),MATCH('Data đx fcst 21.09.2020 (2)'!O$1,'FCST SDV (2)'!$D$1:$P$1,0))/'Data đx fcst 21.09.2020 (2)'!$C321,0)</f>
        <v>0</v>
      </c>
      <c r="P321" s="345">
        <f t="array" ref="P321">+IFERROR(INDEX('FCST SDV (2)'!$D$2:$P$2001,MATCH('Data đx fcst 21.09.2020 (2)'!$B321,'FCST SDV (2)'!$C$2:$C$2001,0),MATCH('Data đx fcst 21.09.2020 (2)'!P$1,'FCST SDV (2)'!$D$1:$P$1,0))/'Data đx fcst 21.09.2020 (2)'!$C321,0)</f>
        <v>0</v>
      </c>
      <c r="Q321" s="345">
        <f t="array" ref="Q321">+IFERROR(INDEX('FCST SDV (2)'!$D$2:$P$2001,MATCH('Data đx fcst 21.09.2020 (2)'!$B321,'FCST SDV (2)'!$C$2:$C$2001,0),MATCH('Data đx fcst 21.09.2020 (2)'!Q$1,'FCST SDV (2)'!$D$1:$P$1,0))/'Data đx fcst 21.09.2020 (2)'!$C321,0)</f>
        <v>0</v>
      </c>
      <c r="R321" s="345">
        <f t="array" ref="R321">+IFERROR(INDEX('FCST SDV (2)'!$D$2:$P$2001,MATCH('Data đx fcst 21.09.2020 (2)'!$B321,'FCST SDV (2)'!$C$2:$C$2001,0),MATCH('Data đx fcst 21.09.2020 (2)'!R$1,'FCST SDV (2)'!$D$1:$P$1,0))/'Data đx fcst 21.09.2020 (2)'!$C321,0)</f>
        <v>0</v>
      </c>
      <c r="S321" s="345">
        <f t="array" ref="S321">+IFERROR(INDEX('FCST SDV (2)'!$D$2:$P$2001,MATCH('Data đx fcst 21.09.2020 (2)'!$B321,'FCST SDV (2)'!$C$2:$C$2001,0),MATCH('Data đx fcst 21.09.2020 (2)'!S$1,'FCST SDV (2)'!$D$1:$P$1,0))/'Data đx fcst 21.09.2020 (2)'!$C321,0)</f>
        <v>0</v>
      </c>
      <c r="T321" s="335">
        <f t="shared" si="20"/>
        <v>0</v>
      </c>
    </row>
    <row r="322" spans="1:20" s="356" customFormat="1" ht="29.25" customHeight="1">
      <c r="A322" s="439"/>
      <c r="B322" s="208" t="s">
        <v>95</v>
      </c>
      <c r="C322" s="207">
        <v>3000</v>
      </c>
      <c r="D322" s="435"/>
      <c r="E322" s="435"/>
      <c r="F322" s="435"/>
      <c r="G322" s="340">
        <f>+IFERROR(VLOOKUP(B322,'FCST SDV (2)'!$C$2:$S$2000,17,0),0)</f>
        <v>384000</v>
      </c>
      <c r="H322" s="384">
        <f t="shared" si="34"/>
        <v>128</v>
      </c>
      <c r="I322" s="345">
        <f t="array" ref="I322">+IFERROR(INDEX('FCST SDV (2)'!$D$2:$P$2001,MATCH('Data đx fcst 21.09.2020 (2)'!$B322,'FCST SDV (2)'!$C$2:$C$2001,0),MATCH('Data đx fcst 21.09.2020 (2)'!I$1,'FCST SDV (2)'!$D$1:$P$1,0))/'Data đx fcst 21.09.2020 (2)'!$C322,0)</f>
        <v>4</v>
      </c>
      <c r="J322" s="345">
        <f t="array" ref="J322">+IFERROR(INDEX('FCST SDV (2)'!$D$2:$P$2001,MATCH('Data đx fcst 21.09.2020 (2)'!$B322,'FCST SDV (2)'!$C$2:$C$2001,0),MATCH('Data đx fcst 21.09.2020 (2)'!J$1,'FCST SDV (2)'!$D$1:$P$1,0))/'Data đx fcst 21.09.2020 (2)'!$C322,0)</f>
        <v>4</v>
      </c>
      <c r="K322" s="345">
        <f t="array" ref="K322">+IFERROR(INDEX('FCST SDV (2)'!$D$2:$P$2001,MATCH('Data đx fcst 21.09.2020 (2)'!$B322,'FCST SDV (2)'!$C$2:$C$2001,0),MATCH('Data đx fcst 21.09.2020 (2)'!K$1,'FCST SDV (2)'!$D$1:$P$1,0))/'Data đx fcst 21.09.2020 (2)'!$C322,0)</f>
        <v>0</v>
      </c>
      <c r="L322" s="345">
        <f t="array" ref="L322">+IFERROR(INDEX('FCST SDV (2)'!$D$2:$P$2001,MATCH('Data đx fcst 21.09.2020 (2)'!$B322,'FCST SDV (2)'!$C$2:$C$2001,0),MATCH('Data đx fcst 21.09.2020 (2)'!L$1,'FCST SDV (2)'!$D$1:$P$1,0))/'Data đx fcst 21.09.2020 (2)'!$C322,0)</f>
        <v>0</v>
      </c>
      <c r="M322" s="345">
        <f t="array" ref="M322">+IFERROR(INDEX('FCST SDV (2)'!$D$2:$P$2001,MATCH('Data đx fcst 21.09.2020 (2)'!$B322,'FCST SDV (2)'!$C$2:$C$2001,0),MATCH('Data đx fcst 21.09.2020 (2)'!M$1,'FCST SDV (2)'!$D$1:$P$1,0))/'Data đx fcst 21.09.2020 (2)'!$C322,0)</f>
        <v>0</v>
      </c>
      <c r="N322" s="345">
        <f t="array" ref="N322">+IFERROR(INDEX('FCST SDV (2)'!$D$2:$P$2001,MATCH('Data đx fcst 21.09.2020 (2)'!$B322,'FCST SDV (2)'!$C$2:$C$2001,0),MATCH('Data đx fcst 21.09.2020 (2)'!N$1,'FCST SDV (2)'!$D$1:$P$1,0))/'Data đx fcst 21.09.2020 (2)'!$C322,0)</f>
        <v>0</v>
      </c>
      <c r="O322" s="345">
        <f t="array" ref="O322">+IFERROR(INDEX('FCST SDV (2)'!$D$2:$P$2001,MATCH('Data đx fcst 21.09.2020 (2)'!$B322,'FCST SDV (2)'!$C$2:$C$2001,0),MATCH('Data đx fcst 21.09.2020 (2)'!O$1,'FCST SDV (2)'!$D$1:$P$1,0))/'Data đx fcst 21.09.2020 (2)'!$C322,0)</f>
        <v>0</v>
      </c>
      <c r="P322" s="345">
        <f t="array" ref="P322">+IFERROR(INDEX('FCST SDV (2)'!$D$2:$P$2001,MATCH('Data đx fcst 21.09.2020 (2)'!$B322,'FCST SDV (2)'!$C$2:$C$2001,0),MATCH('Data đx fcst 21.09.2020 (2)'!P$1,'FCST SDV (2)'!$D$1:$P$1,0))/'Data đx fcst 21.09.2020 (2)'!$C322,0)</f>
        <v>8</v>
      </c>
      <c r="Q322" s="345">
        <f t="array" ref="Q322">+IFERROR(INDEX('FCST SDV (2)'!$D$2:$P$2001,MATCH('Data đx fcst 21.09.2020 (2)'!$B322,'FCST SDV (2)'!$C$2:$C$2001,0),MATCH('Data đx fcst 21.09.2020 (2)'!Q$1,'FCST SDV (2)'!$D$1:$P$1,0))/'Data đx fcst 21.09.2020 (2)'!$C322,0)</f>
        <v>0</v>
      </c>
      <c r="R322" s="345">
        <f t="array" ref="R322">+IFERROR(INDEX('FCST SDV (2)'!$D$2:$P$2001,MATCH('Data đx fcst 21.09.2020 (2)'!$B322,'FCST SDV (2)'!$C$2:$C$2001,0),MATCH('Data đx fcst 21.09.2020 (2)'!R$1,'FCST SDV (2)'!$D$1:$P$1,0))/'Data đx fcst 21.09.2020 (2)'!$C322,0)</f>
        <v>24</v>
      </c>
      <c r="S322" s="345">
        <f t="array" ref="S322">+IFERROR(INDEX('FCST SDV (2)'!$D$2:$P$2001,MATCH('Data đx fcst 21.09.2020 (2)'!$B322,'FCST SDV (2)'!$C$2:$C$2001,0),MATCH('Data đx fcst 21.09.2020 (2)'!S$1,'FCST SDV (2)'!$D$1:$P$1,0))/'Data đx fcst 21.09.2020 (2)'!$C322,0)</f>
        <v>24</v>
      </c>
      <c r="T322" s="335">
        <f t="shared" si="20"/>
        <v>64</v>
      </c>
    </row>
    <row r="323" spans="1:20" s="365" customFormat="1" ht="29.25" customHeight="1" thickBot="1">
      <c r="A323" s="436" t="s">
        <v>254</v>
      </c>
      <c r="B323" s="437"/>
      <c r="C323" s="437"/>
      <c r="D323" s="437"/>
      <c r="E323" s="437"/>
      <c r="F323" s="438"/>
      <c r="G323" s="386">
        <f>+SUM(G317:G322)</f>
        <v>1830000</v>
      </c>
      <c r="H323" s="386">
        <f>+SUM(H317:H322)</f>
        <v>610</v>
      </c>
      <c r="I323" s="420">
        <f>+F313-SUM(I315:I322)</f>
        <v>102</v>
      </c>
      <c r="J323" s="420">
        <f>+I323-SUM(J315:J322)</f>
        <v>86</v>
      </c>
      <c r="K323" s="420">
        <f t="shared" ref="K323:S323" si="35">+J323-SUM(K315:K322)</f>
        <v>74</v>
      </c>
      <c r="L323" s="420">
        <f t="shared" si="35"/>
        <v>62</v>
      </c>
      <c r="M323" s="420">
        <f t="shared" si="35"/>
        <v>54</v>
      </c>
      <c r="N323" s="420">
        <f t="shared" si="35"/>
        <v>46</v>
      </c>
      <c r="O323" s="420">
        <f t="shared" si="35"/>
        <v>41</v>
      </c>
      <c r="P323" s="420">
        <f t="shared" si="35"/>
        <v>-36</v>
      </c>
      <c r="Q323" s="420">
        <f t="shared" si="35"/>
        <v>-63</v>
      </c>
      <c r="R323" s="420">
        <f t="shared" si="35"/>
        <v>-125</v>
      </c>
      <c r="S323" s="420">
        <f t="shared" si="35"/>
        <v>-187</v>
      </c>
      <c r="T323" s="335">
        <f t="shared" si="20"/>
        <v>54</v>
      </c>
    </row>
    <row r="324" spans="1:20" s="356" customFormat="1" ht="29.25" customHeight="1">
      <c r="A324" s="439" t="s">
        <v>113</v>
      </c>
      <c r="B324" s="359" t="s">
        <v>114</v>
      </c>
      <c r="C324" s="357">
        <v>2000</v>
      </c>
      <c r="D324" s="435">
        <v>0</v>
      </c>
      <c r="E324" s="435"/>
      <c r="F324" s="435">
        <f>D324</f>
        <v>0</v>
      </c>
      <c r="G324" s="340">
        <f>+IFERROR(VLOOKUP(B324,'FCST SDV (2)'!$C$2:$S$2000,17,0),0)</f>
        <v>0</v>
      </c>
      <c r="H324" s="348">
        <f t="shared" ref="H324:H327" si="36">+G324/C324</f>
        <v>0</v>
      </c>
      <c r="I324" s="344">
        <f t="array" ref="I324">+IFERROR(INDEX('[3]FCST SDV'!$L$2:$V$2000,MATCH($B324,'[3]FCST SDV'!$C$2:$C$2000,0),MATCH(I$1,'[3]FCST SDV'!$L$1:$V$1,0))/$C324,0)</f>
        <v>0</v>
      </c>
      <c r="J324" s="344">
        <f t="array" ref="J324">+IFERROR(INDEX('[3]FCST SDV'!$L$2:$V$2000,MATCH($B324,'[3]FCST SDV'!$C$2:$C$2000,0),MATCH(J$1,'[3]FCST SDV'!$L$1:$V$1,0))/$C324,0)</f>
        <v>0</v>
      </c>
      <c r="K324" s="344">
        <f t="array" ref="K324">+IFERROR(INDEX('[3]FCST SDV'!$L$2:$V$2000,MATCH($B324,'[3]FCST SDV'!$C$2:$C$2000,0),MATCH(K$1,'[3]FCST SDV'!$L$1:$V$1,0))/$C324,0)</f>
        <v>0</v>
      </c>
      <c r="L324" s="344">
        <f t="array" ref="L324">+IFERROR(INDEX('[3]FCST SDV'!$L$2:$V$2000,MATCH($B324,'[3]FCST SDV'!$C$2:$C$2000,0),MATCH(L$1,'[3]FCST SDV'!$L$1:$V$1,0))/$C324,0)</f>
        <v>0</v>
      </c>
      <c r="M324" s="344">
        <f t="array" ref="M324">+IFERROR(INDEX('[3]FCST SDV'!$L$2:$V$2000,MATCH($B324,'[3]FCST SDV'!$C$2:$C$2000,0),MATCH(M$1,'[3]FCST SDV'!$L$1:$V$1,0))/$C324,0)</f>
        <v>0</v>
      </c>
      <c r="N324" s="344">
        <f t="array" ref="N324">+IFERROR(INDEX('[3]FCST SDV'!$L$2:$V$2000,MATCH($B324,'[3]FCST SDV'!$C$2:$C$2000,0),MATCH(N$1,'[3]FCST SDV'!$L$1:$V$1,0))/$C324,0)</f>
        <v>0</v>
      </c>
      <c r="O324" s="344">
        <f t="array" ref="O324">+IFERROR(INDEX('[3]FCST SDV'!$L$2:$V$2000,MATCH($B324,'[3]FCST SDV'!$C$2:$C$2000,0),MATCH(O$1,'[3]FCST SDV'!$L$1:$V$1,0))/$C324,0)</f>
        <v>0</v>
      </c>
      <c r="P324" s="344">
        <f t="array" ref="P324">+IFERROR(INDEX('[3]FCST SDV'!$L$2:$V$2000,MATCH($B324,'[3]FCST SDV'!$C$2:$C$2000,0),MATCH(P$1,'[3]FCST SDV'!$L$1:$V$1,0))/$C324,0)</f>
        <v>0</v>
      </c>
      <c r="Q324" s="344">
        <f t="array" ref="Q324">+IFERROR(INDEX('[3]FCST SDV'!$L$2:$V$2000,MATCH($B324,'[3]FCST SDV'!$C$2:$C$2000,0),MATCH(Q$1,'[3]FCST SDV'!$L$1:$V$1,0))/$C324,0)</f>
        <v>0</v>
      </c>
      <c r="R324" s="344">
        <f t="array" ref="R324">+IFERROR(INDEX('[3]FCST SDV'!$L$2:$V$2000,MATCH($B324,'[3]FCST SDV'!$C$2:$C$2000,0),MATCH(R$1,'[3]FCST SDV'!$L$1:$V$1,0))/$C324,0)</f>
        <v>0</v>
      </c>
      <c r="S324" s="344"/>
      <c r="T324" s="335">
        <f t="shared" si="20"/>
        <v>0</v>
      </c>
    </row>
    <row r="325" spans="1:20" s="356" customFormat="1" ht="29.25" customHeight="1">
      <c r="A325" s="439"/>
      <c r="B325" s="370" t="s">
        <v>115</v>
      </c>
      <c r="C325" s="207">
        <v>2000</v>
      </c>
      <c r="D325" s="435"/>
      <c r="E325" s="435"/>
      <c r="F325" s="435"/>
      <c r="G325" s="340">
        <f>+IFERROR(VLOOKUP(B325,'FCST SDV (2)'!$C$2:$S$2000,17,0),0)</f>
        <v>0</v>
      </c>
      <c r="H325" s="341">
        <f t="shared" si="36"/>
        <v>0</v>
      </c>
      <c r="I325" s="345">
        <f t="array" ref="I325">+IFERROR(INDEX('[3]FCST SDV'!$L$2:$V$2000,MATCH($B325,'[3]FCST SDV'!$C$2:$C$2000,0),MATCH(I$1,'[3]FCST SDV'!$L$1:$V$1,0))/$C325,0)</f>
        <v>0</v>
      </c>
      <c r="J325" s="345">
        <f t="array" ref="J325">+IFERROR(INDEX('[3]FCST SDV'!$L$2:$V$2000,MATCH($B325,'[3]FCST SDV'!$C$2:$C$2000,0),MATCH(J$1,'[3]FCST SDV'!$L$1:$V$1,0))/$C325,0)</f>
        <v>0</v>
      </c>
      <c r="K325" s="345">
        <f t="array" ref="K325">+IFERROR(INDEX('[3]FCST SDV'!$L$2:$V$2000,MATCH($B325,'[3]FCST SDV'!$C$2:$C$2000,0),MATCH(K$1,'[3]FCST SDV'!$L$1:$V$1,0))/$C325,0)</f>
        <v>0</v>
      </c>
      <c r="L325" s="345">
        <f t="array" ref="L325">+IFERROR(INDEX('[3]FCST SDV'!$L$2:$V$2000,MATCH($B325,'[3]FCST SDV'!$C$2:$C$2000,0),MATCH(L$1,'[3]FCST SDV'!$L$1:$V$1,0))/$C325,0)</f>
        <v>0</v>
      </c>
      <c r="M325" s="345">
        <f t="array" ref="M325">+IFERROR(INDEX('[3]FCST SDV'!$L$2:$V$2000,MATCH($B325,'[3]FCST SDV'!$C$2:$C$2000,0),MATCH(M$1,'[3]FCST SDV'!$L$1:$V$1,0))/$C325,0)</f>
        <v>0</v>
      </c>
      <c r="N325" s="345">
        <f t="array" ref="N325">+IFERROR(INDEX('[3]FCST SDV'!$L$2:$V$2000,MATCH($B325,'[3]FCST SDV'!$C$2:$C$2000,0),MATCH(N$1,'[3]FCST SDV'!$L$1:$V$1,0))/$C325,0)</f>
        <v>0</v>
      </c>
      <c r="O325" s="345">
        <f t="array" ref="O325">+IFERROR(INDEX('[3]FCST SDV'!$L$2:$V$2000,MATCH($B325,'[3]FCST SDV'!$C$2:$C$2000,0),MATCH(O$1,'[3]FCST SDV'!$L$1:$V$1,0))/$C325,0)</f>
        <v>0</v>
      </c>
      <c r="P325" s="345">
        <f t="array" ref="P325">+IFERROR(INDEX('[3]FCST SDV'!$L$2:$V$2000,MATCH($B325,'[3]FCST SDV'!$C$2:$C$2000,0),MATCH(P$1,'[3]FCST SDV'!$L$1:$V$1,0))/$C325,0)</f>
        <v>0</v>
      </c>
      <c r="Q325" s="345">
        <f t="array" ref="Q325">+IFERROR(INDEX('[3]FCST SDV'!$L$2:$V$2000,MATCH($B325,'[3]FCST SDV'!$C$2:$C$2000,0),MATCH(Q$1,'[3]FCST SDV'!$L$1:$V$1,0))/$C325,0)</f>
        <v>0</v>
      </c>
      <c r="R325" s="345">
        <f t="array" ref="R325">+IFERROR(INDEX('[3]FCST SDV'!$L$2:$V$2000,MATCH($B325,'[3]FCST SDV'!$C$2:$C$2000,0),MATCH(R$1,'[3]FCST SDV'!$L$1:$V$1,0))/$C325,0)</f>
        <v>0</v>
      </c>
      <c r="S325" s="345"/>
      <c r="T325" s="335">
        <f t="shared" si="20"/>
        <v>0</v>
      </c>
    </row>
    <row r="326" spans="1:20" s="356" customFormat="1" ht="29.25" customHeight="1">
      <c r="A326" s="439"/>
      <c r="B326" s="370" t="s">
        <v>116</v>
      </c>
      <c r="C326" s="207">
        <v>2000</v>
      </c>
      <c r="D326" s="435"/>
      <c r="E326" s="435"/>
      <c r="F326" s="435"/>
      <c r="G326" s="340">
        <f>+IFERROR(VLOOKUP(B326,'FCST SDV (2)'!$C$2:$S$2000,17,0),0)</f>
        <v>0</v>
      </c>
      <c r="H326" s="341">
        <f t="shared" si="36"/>
        <v>0</v>
      </c>
      <c r="I326" s="345">
        <f t="array" ref="I326">+IFERROR(INDEX('[3]FCST SDV'!$L$2:$V$2000,MATCH($B326,'[3]FCST SDV'!$C$2:$C$2000,0),MATCH(I$1,'[3]FCST SDV'!$L$1:$V$1,0))/$C326,0)</f>
        <v>0</v>
      </c>
      <c r="J326" s="345">
        <f t="array" ref="J326">+IFERROR(INDEX('[3]FCST SDV'!$L$2:$V$2000,MATCH($B326,'[3]FCST SDV'!$C$2:$C$2000,0),MATCH(J$1,'[3]FCST SDV'!$L$1:$V$1,0))/$C326,0)</f>
        <v>0</v>
      </c>
      <c r="K326" s="345">
        <f t="array" ref="K326">+IFERROR(INDEX('[3]FCST SDV'!$L$2:$V$2000,MATCH($B326,'[3]FCST SDV'!$C$2:$C$2000,0),MATCH(K$1,'[3]FCST SDV'!$L$1:$V$1,0))/$C326,0)</f>
        <v>0</v>
      </c>
      <c r="L326" s="345">
        <f t="array" ref="L326">+IFERROR(INDEX('[3]FCST SDV'!$L$2:$V$2000,MATCH($B326,'[3]FCST SDV'!$C$2:$C$2000,0),MATCH(L$1,'[3]FCST SDV'!$L$1:$V$1,0))/$C326,0)</f>
        <v>0</v>
      </c>
      <c r="M326" s="345">
        <f t="array" ref="M326">+IFERROR(INDEX('[3]FCST SDV'!$L$2:$V$2000,MATCH($B326,'[3]FCST SDV'!$C$2:$C$2000,0),MATCH(M$1,'[3]FCST SDV'!$L$1:$V$1,0))/$C326,0)</f>
        <v>0</v>
      </c>
      <c r="N326" s="345">
        <f t="array" ref="N326">+IFERROR(INDEX('[3]FCST SDV'!$L$2:$V$2000,MATCH($B326,'[3]FCST SDV'!$C$2:$C$2000,0),MATCH(N$1,'[3]FCST SDV'!$L$1:$V$1,0))/$C326,0)</f>
        <v>0</v>
      </c>
      <c r="O326" s="345">
        <f t="array" ref="O326">+IFERROR(INDEX('[3]FCST SDV'!$L$2:$V$2000,MATCH($B326,'[3]FCST SDV'!$C$2:$C$2000,0),MATCH(O$1,'[3]FCST SDV'!$L$1:$V$1,0))/$C326,0)</f>
        <v>0</v>
      </c>
      <c r="P326" s="345">
        <f t="array" ref="P326">+IFERROR(INDEX('[3]FCST SDV'!$L$2:$V$2000,MATCH($B326,'[3]FCST SDV'!$C$2:$C$2000,0),MATCH(P$1,'[3]FCST SDV'!$L$1:$V$1,0))/$C326,0)</f>
        <v>0</v>
      </c>
      <c r="Q326" s="345">
        <f t="array" ref="Q326">+IFERROR(INDEX('[3]FCST SDV'!$L$2:$V$2000,MATCH($B326,'[3]FCST SDV'!$C$2:$C$2000,0),MATCH(Q$1,'[3]FCST SDV'!$L$1:$V$1,0))/$C326,0)</f>
        <v>0</v>
      </c>
      <c r="R326" s="345">
        <f t="array" ref="R326">+IFERROR(INDEX('[3]FCST SDV'!$L$2:$V$2000,MATCH($B326,'[3]FCST SDV'!$C$2:$C$2000,0),MATCH(R$1,'[3]FCST SDV'!$L$1:$V$1,0))/$C326,0)</f>
        <v>0</v>
      </c>
      <c r="S326" s="345"/>
      <c r="T326" s="335">
        <f t="shared" si="20"/>
        <v>0</v>
      </c>
    </row>
    <row r="327" spans="1:20" s="356" customFormat="1" ht="29.25" customHeight="1">
      <c r="A327" s="439"/>
      <c r="B327" s="208" t="s">
        <v>117</v>
      </c>
      <c r="C327" s="207">
        <v>2000</v>
      </c>
      <c r="D327" s="435"/>
      <c r="E327" s="435"/>
      <c r="F327" s="435"/>
      <c r="G327" s="340">
        <f>+IFERROR(VLOOKUP(B327,'FCST SDV (2)'!$C$2:$S$2000,17,0),0)</f>
        <v>0</v>
      </c>
      <c r="H327" s="341">
        <f t="shared" si="36"/>
        <v>0</v>
      </c>
      <c r="I327" s="345">
        <f t="array" ref="I327">+IFERROR(INDEX('[3]FCST SDV'!$L$2:$V$2000,MATCH($B327,'[3]FCST SDV'!$C$2:$C$2000,0),MATCH(I$1,'[3]FCST SDV'!$L$1:$V$1,0))/$C327,0)</f>
        <v>0</v>
      </c>
      <c r="J327" s="345">
        <f t="array" ref="J327">+IFERROR(INDEX('[3]FCST SDV'!$L$2:$V$2000,MATCH($B327,'[3]FCST SDV'!$C$2:$C$2000,0),MATCH(J$1,'[3]FCST SDV'!$L$1:$V$1,0))/$C327,0)</f>
        <v>0</v>
      </c>
      <c r="K327" s="345">
        <f t="array" ref="K327">+IFERROR(INDEX('[3]FCST SDV'!$L$2:$V$2000,MATCH($B327,'[3]FCST SDV'!$C$2:$C$2000,0),MATCH(K$1,'[3]FCST SDV'!$L$1:$V$1,0))/$C327,0)</f>
        <v>0</v>
      </c>
      <c r="L327" s="345">
        <f t="array" ref="L327">+IFERROR(INDEX('[3]FCST SDV'!$L$2:$V$2000,MATCH($B327,'[3]FCST SDV'!$C$2:$C$2000,0),MATCH(L$1,'[3]FCST SDV'!$L$1:$V$1,0))/$C327,0)</f>
        <v>0</v>
      </c>
      <c r="M327" s="345">
        <f t="array" ref="M327">+IFERROR(INDEX('[3]FCST SDV'!$L$2:$V$2000,MATCH($B327,'[3]FCST SDV'!$C$2:$C$2000,0),MATCH(M$1,'[3]FCST SDV'!$L$1:$V$1,0))/$C327,0)</f>
        <v>0</v>
      </c>
      <c r="N327" s="345">
        <f t="array" ref="N327">+IFERROR(INDEX('[3]FCST SDV'!$L$2:$V$2000,MATCH($B327,'[3]FCST SDV'!$C$2:$C$2000,0),MATCH(N$1,'[3]FCST SDV'!$L$1:$V$1,0))/$C327,0)</f>
        <v>0</v>
      </c>
      <c r="O327" s="345">
        <f t="array" ref="O327">+IFERROR(INDEX('[3]FCST SDV'!$L$2:$V$2000,MATCH($B327,'[3]FCST SDV'!$C$2:$C$2000,0),MATCH(O$1,'[3]FCST SDV'!$L$1:$V$1,0))/$C327,0)</f>
        <v>0</v>
      </c>
      <c r="P327" s="345">
        <f t="array" ref="P327">+IFERROR(INDEX('[3]FCST SDV'!$L$2:$V$2000,MATCH($B327,'[3]FCST SDV'!$C$2:$C$2000,0),MATCH(P$1,'[3]FCST SDV'!$L$1:$V$1,0))/$C327,0)</f>
        <v>0</v>
      </c>
      <c r="Q327" s="345">
        <f t="array" ref="Q327">+IFERROR(INDEX('[3]FCST SDV'!$L$2:$V$2000,MATCH($B327,'[3]FCST SDV'!$C$2:$C$2000,0),MATCH(Q$1,'[3]FCST SDV'!$L$1:$V$1,0))/$C327,0)</f>
        <v>0</v>
      </c>
      <c r="R327" s="345">
        <f t="array" ref="R327">+IFERROR(INDEX('[3]FCST SDV'!$L$2:$V$2000,MATCH($B327,'[3]FCST SDV'!$C$2:$C$2000,0),MATCH(R$1,'[3]FCST SDV'!$L$1:$V$1,0))/$C327,0)</f>
        <v>0</v>
      </c>
      <c r="S327" s="345"/>
      <c r="T327" s="335">
        <f t="shared" si="20"/>
        <v>0</v>
      </c>
    </row>
    <row r="328" spans="1:20" s="356" customFormat="1" ht="29.25" customHeight="1">
      <c r="A328" s="455" t="s">
        <v>254</v>
      </c>
      <c r="B328" s="456"/>
      <c r="C328" s="456"/>
      <c r="D328" s="456"/>
      <c r="E328" s="456"/>
      <c r="F328" s="457"/>
      <c r="G328" s="340">
        <f>+IFERROR(VLOOKUP(B328,'FCST SDV (2)'!$C$2:$S$2000,17,0),0)</f>
        <v>0</v>
      </c>
      <c r="H328" s="341"/>
      <c r="I328" s="352">
        <f t="array" ref="I328">+IFERROR(INDEX('[3]FCST SDV'!$L$2:$V$2000,MATCH($B328,'[3]FCST SDV'!$C$2:$C$2000,0),MATCH(I$1,'[3]FCST SDV'!$L$1:$V$1,0))/$C328,0)</f>
        <v>0</v>
      </c>
      <c r="J328" s="352">
        <f t="array" ref="J328">+IFERROR(INDEX('[3]FCST SDV'!$L$2:$V$2000,MATCH($B328,'[3]FCST SDV'!$C$2:$C$2000,0),MATCH(J$1,'[3]FCST SDV'!$L$1:$V$1,0))/$C328,0)</f>
        <v>0</v>
      </c>
      <c r="K328" s="352">
        <f t="array" ref="K328">+IFERROR(INDEX('[3]FCST SDV'!$L$2:$V$2000,MATCH($B328,'[3]FCST SDV'!$C$2:$C$2000,0),MATCH(K$1,'[3]FCST SDV'!$L$1:$V$1,0))/$C328,0)</f>
        <v>0</v>
      </c>
      <c r="L328" s="352">
        <f t="array" ref="L328">+IFERROR(INDEX('[3]FCST SDV'!$L$2:$V$2000,MATCH($B328,'[3]FCST SDV'!$C$2:$C$2000,0),MATCH(L$1,'[3]FCST SDV'!$L$1:$V$1,0))/$C328,0)</f>
        <v>0</v>
      </c>
      <c r="M328" s="352">
        <f t="array" ref="M328">+IFERROR(INDEX('[3]FCST SDV'!$L$2:$V$2000,MATCH($B328,'[3]FCST SDV'!$C$2:$C$2000,0),MATCH(M$1,'[3]FCST SDV'!$L$1:$V$1,0))/$C328,0)</f>
        <v>0</v>
      </c>
      <c r="N328" s="352">
        <f t="array" ref="N328">+IFERROR(INDEX('[3]FCST SDV'!$L$2:$V$2000,MATCH($B328,'[3]FCST SDV'!$C$2:$C$2000,0),MATCH(N$1,'[3]FCST SDV'!$L$1:$V$1,0))/$C328,0)</f>
        <v>0</v>
      </c>
      <c r="O328" s="352">
        <f t="array" ref="O328">+IFERROR(INDEX('[3]FCST SDV'!$L$2:$V$2000,MATCH($B328,'[3]FCST SDV'!$C$2:$C$2000,0),MATCH(O$1,'[3]FCST SDV'!$L$1:$V$1,0))/$C328,0)</f>
        <v>0</v>
      </c>
      <c r="P328" s="352">
        <f t="array" ref="P328">+IFERROR(INDEX('[3]FCST SDV'!$L$2:$V$2000,MATCH($B328,'[3]FCST SDV'!$C$2:$C$2000,0),MATCH(P$1,'[3]FCST SDV'!$L$1:$V$1,0))/$C328,0)</f>
        <v>0</v>
      </c>
      <c r="Q328" s="352">
        <f t="array" ref="Q328">+IFERROR(INDEX('[3]FCST SDV'!$L$2:$V$2000,MATCH($B328,'[3]FCST SDV'!$C$2:$C$2000,0),MATCH(Q$1,'[3]FCST SDV'!$L$1:$V$1,0))/$C328,0)</f>
        <v>0</v>
      </c>
      <c r="R328" s="352">
        <f t="array" ref="R328">+IFERROR(INDEX('[3]FCST SDV'!$L$2:$V$2000,MATCH($B328,'[3]FCST SDV'!$C$2:$C$2000,0),MATCH(R$1,'[3]FCST SDV'!$L$1:$V$1,0))/$C328,0)</f>
        <v>0</v>
      </c>
      <c r="S328" s="352"/>
      <c r="T328" s="335">
        <f t="shared" si="20"/>
        <v>0</v>
      </c>
    </row>
    <row r="329" spans="1:20" s="356" customFormat="1" ht="29.25" customHeight="1">
      <c r="A329" s="358" t="s">
        <v>119</v>
      </c>
      <c r="B329" s="366" t="s">
        <v>118</v>
      </c>
      <c r="C329" s="207">
        <v>6000</v>
      </c>
      <c r="D329" s="378">
        <v>0</v>
      </c>
      <c r="E329" s="378"/>
      <c r="F329" s="378">
        <f>D329</f>
        <v>0</v>
      </c>
      <c r="G329" s="340">
        <f>+IFERROR(VLOOKUP(B329,'FCST SDV (2)'!$C$2:$S$2000,17,0),0)</f>
        <v>0</v>
      </c>
      <c r="H329" s="341">
        <f t="shared" ref="H329" si="37">+G329/C329</f>
        <v>0</v>
      </c>
      <c r="I329" s="345">
        <f t="array" ref="I329">+IFERROR(INDEX('[3]FCST SDV'!$L$2:$V$2000,MATCH($B329,'[3]FCST SDV'!$C$2:$C$2000,0),MATCH(I$1,'[3]FCST SDV'!$L$1:$V$1,0))/$C329,0)</f>
        <v>0</v>
      </c>
      <c r="J329" s="345">
        <f t="array" ref="J329">+IFERROR(INDEX('[3]FCST SDV'!$L$2:$V$2000,MATCH($B329,'[3]FCST SDV'!$C$2:$C$2000,0),MATCH(J$1,'[3]FCST SDV'!$L$1:$V$1,0))/$C329,0)</f>
        <v>0</v>
      </c>
      <c r="K329" s="345">
        <f t="array" ref="K329">+IFERROR(INDEX('[3]FCST SDV'!$L$2:$V$2000,MATCH($B329,'[3]FCST SDV'!$C$2:$C$2000,0),MATCH(K$1,'[3]FCST SDV'!$L$1:$V$1,0))/$C329,0)</f>
        <v>0</v>
      </c>
      <c r="L329" s="345">
        <f t="array" ref="L329">+IFERROR(INDEX('[3]FCST SDV'!$L$2:$V$2000,MATCH($B329,'[3]FCST SDV'!$C$2:$C$2000,0),MATCH(L$1,'[3]FCST SDV'!$L$1:$V$1,0))/$C329,0)</f>
        <v>0</v>
      </c>
      <c r="M329" s="345">
        <f t="array" ref="M329">+IFERROR(INDEX('[3]FCST SDV'!$L$2:$V$2000,MATCH($B329,'[3]FCST SDV'!$C$2:$C$2000,0),MATCH(M$1,'[3]FCST SDV'!$L$1:$V$1,0))/$C329,0)</f>
        <v>0</v>
      </c>
      <c r="N329" s="345">
        <f t="array" ref="N329">+IFERROR(INDEX('[3]FCST SDV'!$L$2:$V$2000,MATCH($B329,'[3]FCST SDV'!$C$2:$C$2000,0),MATCH(N$1,'[3]FCST SDV'!$L$1:$V$1,0))/$C329,0)</f>
        <v>0</v>
      </c>
      <c r="O329" s="345">
        <f t="array" ref="O329">+IFERROR(INDEX('[3]FCST SDV'!$L$2:$V$2000,MATCH($B329,'[3]FCST SDV'!$C$2:$C$2000,0),MATCH(O$1,'[3]FCST SDV'!$L$1:$V$1,0))/$C329,0)</f>
        <v>0</v>
      </c>
      <c r="P329" s="345">
        <f t="array" ref="P329">+IFERROR(INDEX('[3]FCST SDV'!$L$2:$V$2000,MATCH($B329,'[3]FCST SDV'!$C$2:$C$2000,0),MATCH(P$1,'[3]FCST SDV'!$L$1:$V$1,0))/$C329,0)</f>
        <v>0</v>
      </c>
      <c r="Q329" s="345">
        <f t="array" ref="Q329">+IFERROR(INDEX('[3]FCST SDV'!$L$2:$V$2000,MATCH($B329,'[3]FCST SDV'!$C$2:$C$2000,0),MATCH(Q$1,'[3]FCST SDV'!$L$1:$V$1,0))/$C329,0)</f>
        <v>0</v>
      </c>
      <c r="R329" s="345">
        <f t="array" ref="R329">+IFERROR(INDEX('[3]FCST SDV'!$L$2:$V$2000,MATCH($B329,'[3]FCST SDV'!$C$2:$C$2000,0),MATCH(R$1,'[3]FCST SDV'!$L$1:$V$1,0))/$C329,0)</f>
        <v>0</v>
      </c>
      <c r="S329" s="345"/>
      <c r="T329" s="335">
        <f t="shared" ref="T329:T392" si="38">+SUM(I329:S329)</f>
        <v>0</v>
      </c>
    </row>
    <row r="330" spans="1:20" s="356" customFormat="1" ht="29.25" customHeight="1">
      <c r="A330" s="452" t="s">
        <v>254</v>
      </c>
      <c r="B330" s="453"/>
      <c r="C330" s="453"/>
      <c r="D330" s="453"/>
      <c r="E330" s="453"/>
      <c r="F330" s="454"/>
      <c r="G330" s="340">
        <f>+IFERROR(VLOOKUP(B330,'FCST SDV (2)'!$C$2:$S$2000,17,0),0)</f>
        <v>0</v>
      </c>
      <c r="H330" s="341"/>
      <c r="I330" s="352">
        <f t="array" ref="I330">+IFERROR(INDEX('[3]FCST SDV'!$L$2:$V$2000,MATCH($B330,'[3]FCST SDV'!$C$2:$C$2000,0),MATCH(I$1,'[3]FCST SDV'!$L$1:$V$1,0))/$C330,0)</f>
        <v>0</v>
      </c>
      <c r="J330" s="352">
        <f t="array" ref="J330">+IFERROR(INDEX('[3]FCST SDV'!$L$2:$V$2000,MATCH($B330,'[3]FCST SDV'!$C$2:$C$2000,0),MATCH(J$1,'[3]FCST SDV'!$L$1:$V$1,0))/$C330,0)</f>
        <v>0</v>
      </c>
      <c r="K330" s="352">
        <f t="array" ref="K330">+IFERROR(INDEX('[3]FCST SDV'!$L$2:$V$2000,MATCH($B330,'[3]FCST SDV'!$C$2:$C$2000,0),MATCH(K$1,'[3]FCST SDV'!$L$1:$V$1,0))/$C330,0)</f>
        <v>0</v>
      </c>
      <c r="L330" s="352">
        <f t="array" ref="L330">+IFERROR(INDEX('[3]FCST SDV'!$L$2:$V$2000,MATCH($B330,'[3]FCST SDV'!$C$2:$C$2000,0),MATCH(L$1,'[3]FCST SDV'!$L$1:$V$1,0))/$C330,0)</f>
        <v>0</v>
      </c>
      <c r="M330" s="352">
        <f t="array" ref="M330">+IFERROR(INDEX('[3]FCST SDV'!$L$2:$V$2000,MATCH($B330,'[3]FCST SDV'!$C$2:$C$2000,0),MATCH(M$1,'[3]FCST SDV'!$L$1:$V$1,0))/$C330,0)</f>
        <v>0</v>
      </c>
      <c r="N330" s="352">
        <f t="array" ref="N330">+IFERROR(INDEX('[3]FCST SDV'!$L$2:$V$2000,MATCH($B330,'[3]FCST SDV'!$C$2:$C$2000,0),MATCH(N$1,'[3]FCST SDV'!$L$1:$V$1,0))/$C330,0)</f>
        <v>0</v>
      </c>
      <c r="O330" s="352">
        <f t="array" ref="O330">+IFERROR(INDEX('[3]FCST SDV'!$L$2:$V$2000,MATCH($B330,'[3]FCST SDV'!$C$2:$C$2000,0),MATCH(O$1,'[3]FCST SDV'!$L$1:$V$1,0))/$C330,0)</f>
        <v>0</v>
      </c>
      <c r="P330" s="352">
        <f t="array" ref="P330">+IFERROR(INDEX('[3]FCST SDV'!$L$2:$V$2000,MATCH($B330,'[3]FCST SDV'!$C$2:$C$2000,0),MATCH(P$1,'[3]FCST SDV'!$L$1:$V$1,0))/$C330,0)</f>
        <v>0</v>
      </c>
      <c r="Q330" s="352">
        <f t="array" ref="Q330">+IFERROR(INDEX('[3]FCST SDV'!$L$2:$V$2000,MATCH($B330,'[3]FCST SDV'!$C$2:$C$2000,0),MATCH(Q$1,'[3]FCST SDV'!$L$1:$V$1,0))/$C330,0)</f>
        <v>0</v>
      </c>
      <c r="R330" s="352">
        <f t="array" ref="R330">+IFERROR(INDEX('[3]FCST SDV'!$L$2:$V$2000,MATCH($B330,'[3]FCST SDV'!$C$2:$C$2000,0),MATCH(R$1,'[3]FCST SDV'!$L$1:$V$1,0))/$C330,0)</f>
        <v>0</v>
      </c>
      <c r="S330" s="352"/>
      <c r="T330" s="335">
        <f t="shared" si="38"/>
        <v>0</v>
      </c>
    </row>
    <row r="331" spans="1:20" s="356" customFormat="1" ht="29.25" customHeight="1">
      <c r="A331" s="434" t="s">
        <v>170</v>
      </c>
      <c r="B331" s="208" t="s">
        <v>121</v>
      </c>
      <c r="C331" s="207">
        <v>2500</v>
      </c>
      <c r="D331" s="435">
        <v>0</v>
      </c>
      <c r="E331" s="435"/>
      <c r="F331" s="435">
        <f>D331</f>
        <v>0</v>
      </c>
      <c r="G331" s="340">
        <f>+IFERROR(VLOOKUP(B331,'FCST SDV (2)'!$C$2:$S$2000,17,0),0)</f>
        <v>54000</v>
      </c>
      <c r="H331" s="341">
        <f t="shared" ref="H331:H332" si="39">+G331/C331</f>
        <v>21.6</v>
      </c>
      <c r="I331" s="345">
        <f t="array" ref="I331">+IFERROR(INDEX('[3]FCST SDV'!$L$2:$V$2000,MATCH($B331,'[3]FCST SDV'!$C$2:$C$2000,0),MATCH(I$1,'[3]FCST SDV'!$L$1:$V$1,0))/$C331,0)</f>
        <v>0</v>
      </c>
      <c r="J331" s="345">
        <f t="array" ref="J331">+IFERROR(INDEX('[3]FCST SDV'!$L$2:$V$2000,MATCH($B331,'[3]FCST SDV'!$C$2:$C$2000,0),MATCH(J$1,'[3]FCST SDV'!$L$1:$V$1,0))/$C331,0)</f>
        <v>0</v>
      </c>
      <c r="K331" s="345">
        <f t="array" ref="K331">+IFERROR(INDEX('[3]FCST SDV'!$L$2:$V$2000,MATCH($B331,'[3]FCST SDV'!$C$2:$C$2000,0),MATCH(K$1,'[3]FCST SDV'!$L$1:$V$1,0))/$C331,0)</f>
        <v>0</v>
      </c>
      <c r="L331" s="345">
        <f t="array" ref="L331">+IFERROR(INDEX('[3]FCST SDV'!$L$2:$V$2000,MATCH($B331,'[3]FCST SDV'!$C$2:$C$2000,0),MATCH(L$1,'[3]FCST SDV'!$L$1:$V$1,0))/$C331,0)</f>
        <v>0</v>
      </c>
      <c r="M331" s="345">
        <f t="array" ref="M331">+IFERROR(INDEX('[3]FCST SDV'!$L$2:$V$2000,MATCH($B331,'[3]FCST SDV'!$C$2:$C$2000,0),MATCH(M$1,'[3]FCST SDV'!$L$1:$V$1,0))/$C331,0)</f>
        <v>0</v>
      </c>
      <c r="N331" s="345">
        <f t="array" ref="N331">+IFERROR(INDEX('[3]FCST SDV'!$L$2:$V$2000,MATCH($B331,'[3]FCST SDV'!$C$2:$C$2000,0),MATCH(N$1,'[3]FCST SDV'!$L$1:$V$1,0))/$C331,0)</f>
        <v>0</v>
      </c>
      <c r="O331" s="345">
        <f t="array" ref="O331">+IFERROR(INDEX('[3]FCST SDV'!$L$2:$V$2000,MATCH($B331,'[3]FCST SDV'!$C$2:$C$2000,0),MATCH(O$1,'[3]FCST SDV'!$L$1:$V$1,0))/$C331,0)</f>
        <v>0</v>
      </c>
      <c r="P331" s="345">
        <f t="array" ref="P331">+IFERROR(INDEX('[3]FCST SDV'!$L$2:$V$2000,MATCH($B331,'[3]FCST SDV'!$C$2:$C$2000,0),MATCH(P$1,'[3]FCST SDV'!$L$1:$V$1,0))/$C331,0)</f>
        <v>0</v>
      </c>
      <c r="Q331" s="345">
        <f t="array" ref="Q331">+IFERROR(INDEX('[3]FCST SDV'!$L$2:$V$2000,MATCH($B331,'[3]FCST SDV'!$C$2:$C$2000,0),MATCH(Q$1,'[3]FCST SDV'!$L$1:$V$1,0))/$C331,0)</f>
        <v>0</v>
      </c>
      <c r="R331" s="345">
        <f t="array" ref="R331">+IFERROR(INDEX('[3]FCST SDV'!$L$2:$V$2000,MATCH($B331,'[3]FCST SDV'!$C$2:$C$2000,0),MATCH(R$1,'[3]FCST SDV'!$L$1:$V$1,0))/$C331,0)</f>
        <v>0</v>
      </c>
      <c r="S331" s="345"/>
      <c r="T331" s="335">
        <f t="shared" si="38"/>
        <v>0</v>
      </c>
    </row>
    <row r="332" spans="1:20" s="356" customFormat="1" ht="29.25" customHeight="1">
      <c r="A332" s="434"/>
      <c r="B332" s="208" t="s">
        <v>122</v>
      </c>
      <c r="C332" s="207">
        <v>2500</v>
      </c>
      <c r="D332" s="435"/>
      <c r="E332" s="435"/>
      <c r="F332" s="435"/>
      <c r="G332" s="340">
        <f>+IFERROR(VLOOKUP(B332,'FCST SDV (2)'!$C$2:$S$2000,17,0),0)</f>
        <v>0</v>
      </c>
      <c r="H332" s="341">
        <f t="shared" si="39"/>
        <v>0</v>
      </c>
      <c r="I332" s="345">
        <f t="array" ref="I332">+IFERROR(INDEX('[3]FCST SDV'!$L$2:$V$2000,MATCH($B332,'[3]FCST SDV'!$C$2:$C$2000,0),MATCH(I$1,'[3]FCST SDV'!$L$1:$V$1,0))/$C332,0)</f>
        <v>0</v>
      </c>
      <c r="J332" s="345">
        <f t="array" ref="J332">+IFERROR(INDEX('[3]FCST SDV'!$L$2:$V$2000,MATCH($B332,'[3]FCST SDV'!$C$2:$C$2000,0),MATCH(J$1,'[3]FCST SDV'!$L$1:$V$1,0))/$C332,0)</f>
        <v>0</v>
      </c>
      <c r="K332" s="345">
        <f t="array" ref="K332">+IFERROR(INDEX('[3]FCST SDV'!$L$2:$V$2000,MATCH($B332,'[3]FCST SDV'!$C$2:$C$2000,0),MATCH(K$1,'[3]FCST SDV'!$L$1:$V$1,0))/$C332,0)</f>
        <v>0</v>
      </c>
      <c r="L332" s="345">
        <f t="array" ref="L332">+IFERROR(INDEX('[3]FCST SDV'!$L$2:$V$2000,MATCH($B332,'[3]FCST SDV'!$C$2:$C$2000,0),MATCH(L$1,'[3]FCST SDV'!$L$1:$V$1,0))/$C332,0)</f>
        <v>0</v>
      </c>
      <c r="M332" s="345">
        <f t="array" ref="M332">+IFERROR(INDEX('[3]FCST SDV'!$L$2:$V$2000,MATCH($B332,'[3]FCST SDV'!$C$2:$C$2000,0),MATCH(M$1,'[3]FCST SDV'!$L$1:$V$1,0))/$C332,0)</f>
        <v>0</v>
      </c>
      <c r="N332" s="345">
        <f t="array" ref="N332">+IFERROR(INDEX('[3]FCST SDV'!$L$2:$V$2000,MATCH($B332,'[3]FCST SDV'!$C$2:$C$2000,0),MATCH(N$1,'[3]FCST SDV'!$L$1:$V$1,0))/$C332,0)</f>
        <v>0</v>
      </c>
      <c r="O332" s="345">
        <f t="array" ref="O332">+IFERROR(INDEX('[3]FCST SDV'!$L$2:$V$2000,MATCH($B332,'[3]FCST SDV'!$C$2:$C$2000,0),MATCH(O$1,'[3]FCST SDV'!$L$1:$V$1,0))/$C332,0)</f>
        <v>0</v>
      </c>
      <c r="P332" s="345">
        <f t="array" ref="P332">+IFERROR(INDEX('[3]FCST SDV'!$L$2:$V$2000,MATCH($B332,'[3]FCST SDV'!$C$2:$C$2000,0),MATCH(P$1,'[3]FCST SDV'!$L$1:$V$1,0))/$C332,0)</f>
        <v>0</v>
      </c>
      <c r="Q332" s="345">
        <f t="array" ref="Q332">+IFERROR(INDEX('[3]FCST SDV'!$L$2:$V$2000,MATCH($B332,'[3]FCST SDV'!$C$2:$C$2000,0),MATCH(Q$1,'[3]FCST SDV'!$L$1:$V$1,0))/$C332,0)</f>
        <v>0</v>
      </c>
      <c r="R332" s="345">
        <f t="array" ref="R332">+IFERROR(INDEX('[3]FCST SDV'!$L$2:$V$2000,MATCH($B332,'[3]FCST SDV'!$C$2:$C$2000,0),MATCH(R$1,'[3]FCST SDV'!$L$1:$V$1,0))/$C332,0)</f>
        <v>0</v>
      </c>
      <c r="S332" s="345"/>
      <c r="T332" s="335">
        <f t="shared" si="38"/>
        <v>0</v>
      </c>
    </row>
    <row r="333" spans="1:20" s="356" customFormat="1" ht="29.25" customHeight="1">
      <c r="A333" s="434"/>
      <c r="B333" s="208" t="s">
        <v>254</v>
      </c>
      <c r="C333" s="207"/>
      <c r="D333" s="435"/>
      <c r="E333" s="435"/>
      <c r="F333" s="435"/>
      <c r="G333" s="340">
        <f>+IFERROR(VLOOKUP(B333,'FCST SDV (2)'!$C$2:$S$2000,17,0),0)</f>
        <v>0</v>
      </c>
      <c r="H333" s="341">
        <v>0</v>
      </c>
      <c r="I333" s="345">
        <f t="array" ref="I333">+IFERROR(INDEX('[3]FCST SDV'!$L$2:$V$2000,MATCH($B333,'[3]FCST SDV'!$C$2:$C$2000,0),MATCH(I$1,'[3]FCST SDV'!$L$1:$V$1,0))/$C333,0)</f>
        <v>0</v>
      </c>
      <c r="J333" s="345">
        <f t="array" ref="J333">+IFERROR(INDEX('[3]FCST SDV'!$L$2:$V$2000,MATCH($B333,'[3]FCST SDV'!$C$2:$C$2000,0),MATCH(J$1,'[3]FCST SDV'!$L$1:$V$1,0))/$C333,0)</f>
        <v>0</v>
      </c>
      <c r="K333" s="345">
        <f t="array" ref="K333">+IFERROR(INDEX('[3]FCST SDV'!$L$2:$V$2000,MATCH($B333,'[3]FCST SDV'!$C$2:$C$2000,0),MATCH(K$1,'[3]FCST SDV'!$L$1:$V$1,0))/$C333,0)</f>
        <v>0</v>
      </c>
      <c r="L333" s="345">
        <f t="array" ref="L333">+IFERROR(INDEX('[3]FCST SDV'!$L$2:$V$2000,MATCH($B333,'[3]FCST SDV'!$C$2:$C$2000,0),MATCH(L$1,'[3]FCST SDV'!$L$1:$V$1,0))/$C333,0)</f>
        <v>0</v>
      </c>
      <c r="M333" s="345">
        <f t="array" ref="M333">+IFERROR(INDEX('[3]FCST SDV'!$L$2:$V$2000,MATCH($B333,'[3]FCST SDV'!$C$2:$C$2000,0),MATCH(M$1,'[3]FCST SDV'!$L$1:$V$1,0))/$C333,0)</f>
        <v>0</v>
      </c>
      <c r="N333" s="345">
        <f t="array" ref="N333">+IFERROR(INDEX('[3]FCST SDV'!$L$2:$V$2000,MATCH($B333,'[3]FCST SDV'!$C$2:$C$2000,0),MATCH(N$1,'[3]FCST SDV'!$L$1:$V$1,0))/$C333,0)</f>
        <v>0</v>
      </c>
      <c r="O333" s="345">
        <f t="array" ref="O333">+IFERROR(INDEX('[3]FCST SDV'!$L$2:$V$2000,MATCH($B333,'[3]FCST SDV'!$C$2:$C$2000,0),MATCH(O$1,'[3]FCST SDV'!$L$1:$V$1,0))/$C333,0)</f>
        <v>0</v>
      </c>
      <c r="P333" s="345">
        <f t="array" ref="P333">+IFERROR(INDEX('[3]FCST SDV'!$L$2:$V$2000,MATCH($B333,'[3]FCST SDV'!$C$2:$C$2000,0),MATCH(P$1,'[3]FCST SDV'!$L$1:$V$1,0))/$C333,0)</f>
        <v>0</v>
      </c>
      <c r="Q333" s="345">
        <f t="array" ref="Q333">+IFERROR(INDEX('[3]FCST SDV'!$L$2:$V$2000,MATCH($B333,'[3]FCST SDV'!$C$2:$C$2000,0),MATCH(Q$1,'[3]FCST SDV'!$L$1:$V$1,0))/$C333,0)</f>
        <v>0</v>
      </c>
      <c r="R333" s="345">
        <f t="array" ref="R333">+IFERROR(INDEX('[3]FCST SDV'!$L$2:$V$2000,MATCH($B333,'[3]FCST SDV'!$C$2:$C$2000,0),MATCH(R$1,'[3]FCST SDV'!$L$1:$V$1,0))/$C333,0)</f>
        <v>0</v>
      </c>
      <c r="S333" s="345"/>
      <c r="T333" s="335">
        <f t="shared" si="38"/>
        <v>0</v>
      </c>
    </row>
    <row r="334" spans="1:20" s="356" customFormat="1" ht="29.25" customHeight="1">
      <c r="A334" s="452" t="s">
        <v>254</v>
      </c>
      <c r="B334" s="453"/>
      <c r="C334" s="453"/>
      <c r="D334" s="453"/>
      <c r="E334" s="453"/>
      <c r="F334" s="454"/>
      <c r="G334" s="340">
        <f>+IFERROR(VLOOKUP(B334,'FCST SDV (2)'!$C$2:$S$2000,17,0),0)</f>
        <v>0</v>
      </c>
      <c r="H334" s="341"/>
      <c r="I334" s="352">
        <f t="array" ref="I334">+IFERROR(INDEX('[3]FCST SDV'!$L$2:$V$2000,MATCH($B334,'[3]FCST SDV'!$C$2:$C$2000,0),MATCH(I$1,'[3]FCST SDV'!$L$1:$V$1,0))/$C334,0)</f>
        <v>0</v>
      </c>
      <c r="J334" s="352">
        <f t="array" ref="J334">+IFERROR(INDEX('[3]FCST SDV'!$L$2:$V$2000,MATCH($B334,'[3]FCST SDV'!$C$2:$C$2000,0),MATCH(J$1,'[3]FCST SDV'!$L$1:$V$1,0))/$C334,0)</f>
        <v>0</v>
      </c>
      <c r="K334" s="352">
        <f t="array" ref="K334">+IFERROR(INDEX('[3]FCST SDV'!$L$2:$V$2000,MATCH($B334,'[3]FCST SDV'!$C$2:$C$2000,0),MATCH(K$1,'[3]FCST SDV'!$L$1:$V$1,0))/$C334,0)</f>
        <v>0</v>
      </c>
      <c r="L334" s="352">
        <f t="array" ref="L334">+IFERROR(INDEX('[3]FCST SDV'!$L$2:$V$2000,MATCH($B334,'[3]FCST SDV'!$C$2:$C$2000,0),MATCH(L$1,'[3]FCST SDV'!$L$1:$V$1,0))/$C334,0)</f>
        <v>0</v>
      </c>
      <c r="M334" s="352">
        <f t="array" ref="M334">+IFERROR(INDEX('[3]FCST SDV'!$L$2:$V$2000,MATCH($B334,'[3]FCST SDV'!$C$2:$C$2000,0),MATCH(M$1,'[3]FCST SDV'!$L$1:$V$1,0))/$C334,0)</f>
        <v>0</v>
      </c>
      <c r="N334" s="352">
        <f t="array" ref="N334">+IFERROR(INDEX('[3]FCST SDV'!$L$2:$V$2000,MATCH($B334,'[3]FCST SDV'!$C$2:$C$2000,0),MATCH(N$1,'[3]FCST SDV'!$L$1:$V$1,0))/$C334,0)</f>
        <v>0</v>
      </c>
      <c r="O334" s="352">
        <f t="array" ref="O334">+IFERROR(INDEX('[3]FCST SDV'!$L$2:$V$2000,MATCH($B334,'[3]FCST SDV'!$C$2:$C$2000,0),MATCH(O$1,'[3]FCST SDV'!$L$1:$V$1,0))/$C334,0)</f>
        <v>0</v>
      </c>
      <c r="P334" s="352">
        <f t="array" ref="P334">+IFERROR(INDEX('[3]FCST SDV'!$L$2:$V$2000,MATCH($B334,'[3]FCST SDV'!$C$2:$C$2000,0),MATCH(P$1,'[3]FCST SDV'!$L$1:$V$1,0))/$C334,0)</f>
        <v>0</v>
      </c>
      <c r="Q334" s="352">
        <f t="array" ref="Q334">+IFERROR(INDEX('[3]FCST SDV'!$L$2:$V$2000,MATCH($B334,'[3]FCST SDV'!$C$2:$C$2000,0),MATCH(Q$1,'[3]FCST SDV'!$L$1:$V$1,0))/$C334,0)</f>
        <v>0</v>
      </c>
      <c r="R334" s="352">
        <f t="array" ref="R334">+IFERROR(INDEX('[3]FCST SDV'!$L$2:$V$2000,MATCH($B334,'[3]FCST SDV'!$C$2:$C$2000,0),MATCH(R$1,'[3]FCST SDV'!$L$1:$V$1,0))/$C334,0)</f>
        <v>0</v>
      </c>
      <c r="S334" s="352"/>
      <c r="T334" s="335">
        <f t="shared" si="38"/>
        <v>0</v>
      </c>
    </row>
    <row r="335" spans="1:20" s="356" customFormat="1" ht="29.25" customHeight="1">
      <c r="A335" s="434" t="s">
        <v>171</v>
      </c>
      <c r="B335" s="208" t="s">
        <v>124</v>
      </c>
      <c r="C335" s="207">
        <v>2500</v>
      </c>
      <c r="D335" s="435">
        <v>0</v>
      </c>
      <c r="E335" s="435"/>
      <c r="F335" s="435">
        <f>D335</f>
        <v>0</v>
      </c>
      <c r="G335" s="340">
        <f>+IFERROR(VLOOKUP(B335,'FCST SDV (2)'!$C$2:$S$2000,17,0),0)</f>
        <v>126000</v>
      </c>
      <c r="H335" s="341">
        <f t="shared" ref="H335:H337" si="40">+G335/C335</f>
        <v>50.4</v>
      </c>
      <c r="I335" s="345">
        <f t="array" ref="I335">+IFERROR(INDEX('[3]FCST SDV'!$L$2:$V$2000,MATCH($B335,'[3]FCST SDV'!$C$2:$C$2000,0),MATCH(I$1,'[3]FCST SDV'!$L$1:$V$1,0))/$C335,0)</f>
        <v>0</v>
      </c>
      <c r="J335" s="345">
        <f t="array" ref="J335">+IFERROR(INDEX('[3]FCST SDV'!$L$2:$V$2000,MATCH($B335,'[3]FCST SDV'!$C$2:$C$2000,0),MATCH(J$1,'[3]FCST SDV'!$L$1:$V$1,0))/$C335,0)</f>
        <v>0</v>
      </c>
      <c r="K335" s="345">
        <f t="array" ref="K335">+IFERROR(INDEX('[3]FCST SDV'!$L$2:$V$2000,MATCH($B335,'[3]FCST SDV'!$C$2:$C$2000,0),MATCH(K$1,'[3]FCST SDV'!$L$1:$V$1,0))/$C335,0)</f>
        <v>0</v>
      </c>
      <c r="L335" s="345">
        <f t="array" ref="L335">+IFERROR(INDEX('[3]FCST SDV'!$L$2:$V$2000,MATCH($B335,'[3]FCST SDV'!$C$2:$C$2000,0),MATCH(L$1,'[3]FCST SDV'!$L$1:$V$1,0))/$C335,0)</f>
        <v>0</v>
      </c>
      <c r="M335" s="345">
        <f t="array" ref="M335">+IFERROR(INDEX('[3]FCST SDV'!$L$2:$V$2000,MATCH($B335,'[3]FCST SDV'!$C$2:$C$2000,0),MATCH(M$1,'[3]FCST SDV'!$L$1:$V$1,0))/$C335,0)</f>
        <v>0</v>
      </c>
      <c r="N335" s="345">
        <f t="array" ref="N335">+IFERROR(INDEX('[3]FCST SDV'!$L$2:$V$2000,MATCH($B335,'[3]FCST SDV'!$C$2:$C$2000,0),MATCH(N$1,'[3]FCST SDV'!$L$1:$V$1,0))/$C335,0)</f>
        <v>0</v>
      </c>
      <c r="O335" s="345">
        <f t="array" ref="O335">+IFERROR(INDEX('[3]FCST SDV'!$L$2:$V$2000,MATCH($B335,'[3]FCST SDV'!$C$2:$C$2000,0),MATCH(O$1,'[3]FCST SDV'!$L$1:$V$1,0))/$C335,0)</f>
        <v>0</v>
      </c>
      <c r="P335" s="345">
        <f t="array" ref="P335">+IFERROR(INDEX('[3]FCST SDV'!$L$2:$V$2000,MATCH($B335,'[3]FCST SDV'!$C$2:$C$2000,0),MATCH(P$1,'[3]FCST SDV'!$L$1:$V$1,0))/$C335,0)</f>
        <v>0</v>
      </c>
      <c r="Q335" s="345">
        <f t="array" ref="Q335">+IFERROR(INDEX('[3]FCST SDV'!$L$2:$V$2000,MATCH($B335,'[3]FCST SDV'!$C$2:$C$2000,0),MATCH(Q$1,'[3]FCST SDV'!$L$1:$V$1,0))/$C335,0)</f>
        <v>0</v>
      </c>
      <c r="R335" s="345">
        <f t="array" ref="R335">+IFERROR(INDEX('[3]FCST SDV'!$L$2:$V$2000,MATCH($B335,'[3]FCST SDV'!$C$2:$C$2000,0),MATCH(R$1,'[3]FCST SDV'!$L$1:$V$1,0))/$C335,0)</f>
        <v>0</v>
      </c>
      <c r="S335" s="345"/>
      <c r="T335" s="335">
        <f t="shared" si="38"/>
        <v>0</v>
      </c>
    </row>
    <row r="336" spans="1:20" s="356" customFormat="1" ht="29.25" customHeight="1">
      <c r="A336" s="434"/>
      <c r="B336" s="208" t="s">
        <v>125</v>
      </c>
      <c r="C336" s="207">
        <v>2500</v>
      </c>
      <c r="D336" s="435"/>
      <c r="E336" s="435"/>
      <c r="F336" s="435"/>
      <c r="G336" s="340">
        <f>+IFERROR(VLOOKUP(B336,'FCST SDV (2)'!$C$2:$S$2000,17,0),0)</f>
        <v>0</v>
      </c>
      <c r="H336" s="341">
        <f t="shared" si="40"/>
        <v>0</v>
      </c>
      <c r="I336" s="345">
        <f t="array" ref="I336">+IFERROR(INDEX('[3]FCST SDV'!$L$2:$V$2000,MATCH($B336,'[3]FCST SDV'!$C$2:$C$2000,0),MATCH(I$1,'[3]FCST SDV'!$L$1:$V$1,0))/$C336,0)</f>
        <v>0</v>
      </c>
      <c r="J336" s="345">
        <f t="array" ref="J336">+IFERROR(INDEX('[3]FCST SDV'!$L$2:$V$2000,MATCH($B336,'[3]FCST SDV'!$C$2:$C$2000,0),MATCH(J$1,'[3]FCST SDV'!$L$1:$V$1,0))/$C336,0)</f>
        <v>0</v>
      </c>
      <c r="K336" s="345">
        <f t="array" ref="K336">+IFERROR(INDEX('[3]FCST SDV'!$L$2:$V$2000,MATCH($B336,'[3]FCST SDV'!$C$2:$C$2000,0),MATCH(K$1,'[3]FCST SDV'!$L$1:$V$1,0))/$C336,0)</f>
        <v>0</v>
      </c>
      <c r="L336" s="345">
        <f t="array" ref="L336">+IFERROR(INDEX('[3]FCST SDV'!$L$2:$V$2000,MATCH($B336,'[3]FCST SDV'!$C$2:$C$2000,0),MATCH(L$1,'[3]FCST SDV'!$L$1:$V$1,0))/$C336,0)</f>
        <v>0</v>
      </c>
      <c r="M336" s="345">
        <f t="array" ref="M336">+IFERROR(INDEX('[3]FCST SDV'!$L$2:$V$2000,MATCH($B336,'[3]FCST SDV'!$C$2:$C$2000,0),MATCH(M$1,'[3]FCST SDV'!$L$1:$V$1,0))/$C336,0)</f>
        <v>0</v>
      </c>
      <c r="N336" s="345">
        <f t="array" ref="N336">+IFERROR(INDEX('[3]FCST SDV'!$L$2:$V$2000,MATCH($B336,'[3]FCST SDV'!$C$2:$C$2000,0),MATCH(N$1,'[3]FCST SDV'!$L$1:$V$1,0))/$C336,0)</f>
        <v>0</v>
      </c>
      <c r="O336" s="345">
        <f t="array" ref="O336">+IFERROR(INDEX('[3]FCST SDV'!$L$2:$V$2000,MATCH($B336,'[3]FCST SDV'!$C$2:$C$2000,0),MATCH(O$1,'[3]FCST SDV'!$L$1:$V$1,0))/$C336,0)</f>
        <v>0</v>
      </c>
      <c r="P336" s="345">
        <f t="array" ref="P336">+IFERROR(INDEX('[3]FCST SDV'!$L$2:$V$2000,MATCH($B336,'[3]FCST SDV'!$C$2:$C$2000,0),MATCH(P$1,'[3]FCST SDV'!$L$1:$V$1,0))/$C336,0)</f>
        <v>0</v>
      </c>
      <c r="Q336" s="345">
        <f t="array" ref="Q336">+IFERROR(INDEX('[3]FCST SDV'!$L$2:$V$2000,MATCH($B336,'[3]FCST SDV'!$C$2:$C$2000,0),MATCH(Q$1,'[3]FCST SDV'!$L$1:$V$1,0))/$C336,0)</f>
        <v>0</v>
      </c>
      <c r="R336" s="345">
        <f t="array" ref="R336">+IFERROR(INDEX('[3]FCST SDV'!$L$2:$V$2000,MATCH($B336,'[3]FCST SDV'!$C$2:$C$2000,0),MATCH(R$1,'[3]FCST SDV'!$L$1:$V$1,0))/$C336,0)</f>
        <v>0</v>
      </c>
      <c r="S336" s="345"/>
      <c r="T336" s="335">
        <f t="shared" si="38"/>
        <v>0</v>
      </c>
    </row>
    <row r="337" spans="1:20" s="356" customFormat="1" ht="29.25" customHeight="1">
      <c r="A337" s="434"/>
      <c r="B337" s="208" t="s">
        <v>126</v>
      </c>
      <c r="C337" s="207">
        <v>2500</v>
      </c>
      <c r="D337" s="435"/>
      <c r="E337" s="435"/>
      <c r="F337" s="435"/>
      <c r="G337" s="340">
        <f>+IFERROR(VLOOKUP(B337,'FCST SDV (2)'!$C$2:$S$2000,17,0),0)</f>
        <v>0</v>
      </c>
      <c r="H337" s="341">
        <f t="shared" si="40"/>
        <v>0</v>
      </c>
      <c r="I337" s="345">
        <f t="array" ref="I337">+IFERROR(INDEX('[3]FCST SDV'!$L$2:$V$2000,MATCH($B337,'[3]FCST SDV'!$C$2:$C$2000,0),MATCH(I$1,'[3]FCST SDV'!$L$1:$V$1,0))/$C337,0)</f>
        <v>0</v>
      </c>
      <c r="J337" s="345">
        <f t="array" ref="J337">+IFERROR(INDEX('[3]FCST SDV'!$L$2:$V$2000,MATCH($B337,'[3]FCST SDV'!$C$2:$C$2000,0),MATCH(J$1,'[3]FCST SDV'!$L$1:$V$1,0))/$C337,0)</f>
        <v>0</v>
      </c>
      <c r="K337" s="345">
        <f t="array" ref="K337">+IFERROR(INDEX('[3]FCST SDV'!$L$2:$V$2000,MATCH($B337,'[3]FCST SDV'!$C$2:$C$2000,0),MATCH(K$1,'[3]FCST SDV'!$L$1:$V$1,0))/$C337,0)</f>
        <v>0</v>
      </c>
      <c r="L337" s="345">
        <f t="array" ref="L337">+IFERROR(INDEX('[3]FCST SDV'!$L$2:$V$2000,MATCH($B337,'[3]FCST SDV'!$C$2:$C$2000,0),MATCH(L$1,'[3]FCST SDV'!$L$1:$V$1,0))/$C337,0)</f>
        <v>0</v>
      </c>
      <c r="M337" s="345">
        <f t="array" ref="M337">+IFERROR(INDEX('[3]FCST SDV'!$L$2:$V$2000,MATCH($B337,'[3]FCST SDV'!$C$2:$C$2000,0),MATCH(M$1,'[3]FCST SDV'!$L$1:$V$1,0))/$C337,0)</f>
        <v>0</v>
      </c>
      <c r="N337" s="345">
        <f t="array" ref="N337">+IFERROR(INDEX('[3]FCST SDV'!$L$2:$V$2000,MATCH($B337,'[3]FCST SDV'!$C$2:$C$2000,0),MATCH(N$1,'[3]FCST SDV'!$L$1:$V$1,0))/$C337,0)</f>
        <v>0</v>
      </c>
      <c r="O337" s="345">
        <f t="array" ref="O337">+IFERROR(INDEX('[3]FCST SDV'!$L$2:$V$2000,MATCH($B337,'[3]FCST SDV'!$C$2:$C$2000,0),MATCH(O$1,'[3]FCST SDV'!$L$1:$V$1,0))/$C337,0)</f>
        <v>0</v>
      </c>
      <c r="P337" s="345">
        <f t="array" ref="P337">+IFERROR(INDEX('[3]FCST SDV'!$L$2:$V$2000,MATCH($B337,'[3]FCST SDV'!$C$2:$C$2000,0),MATCH(P$1,'[3]FCST SDV'!$L$1:$V$1,0))/$C337,0)</f>
        <v>0</v>
      </c>
      <c r="Q337" s="345">
        <f t="array" ref="Q337">+IFERROR(INDEX('[3]FCST SDV'!$L$2:$V$2000,MATCH($B337,'[3]FCST SDV'!$C$2:$C$2000,0),MATCH(Q$1,'[3]FCST SDV'!$L$1:$V$1,0))/$C337,0)</f>
        <v>0</v>
      </c>
      <c r="R337" s="345">
        <f t="array" ref="R337">+IFERROR(INDEX('[3]FCST SDV'!$L$2:$V$2000,MATCH($B337,'[3]FCST SDV'!$C$2:$C$2000,0),MATCH(R$1,'[3]FCST SDV'!$L$1:$V$1,0))/$C337,0)</f>
        <v>0</v>
      </c>
      <c r="S337" s="345"/>
      <c r="T337" s="335">
        <f t="shared" si="38"/>
        <v>0</v>
      </c>
    </row>
    <row r="338" spans="1:20" s="356" customFormat="1" ht="29.25" customHeight="1">
      <c r="A338" s="452" t="s">
        <v>254</v>
      </c>
      <c r="B338" s="453"/>
      <c r="C338" s="453"/>
      <c r="D338" s="453"/>
      <c r="E338" s="453"/>
      <c r="F338" s="454"/>
      <c r="G338" s="340">
        <f>+IFERROR(VLOOKUP(B338,'FCST SDV (2)'!$C$2:$S$2000,17,0),0)</f>
        <v>0</v>
      </c>
      <c r="H338" s="341"/>
      <c r="I338" s="352">
        <f t="array" ref="I338">+IFERROR(INDEX('[3]FCST SDV'!$L$2:$V$2000,MATCH($B338,'[3]FCST SDV'!$C$2:$C$2000,0),MATCH(I$1,'[3]FCST SDV'!$L$1:$V$1,0))/$C338,0)</f>
        <v>0</v>
      </c>
      <c r="J338" s="352">
        <f t="array" ref="J338">+IFERROR(INDEX('[3]FCST SDV'!$L$2:$V$2000,MATCH($B338,'[3]FCST SDV'!$C$2:$C$2000,0),MATCH(J$1,'[3]FCST SDV'!$L$1:$V$1,0))/$C338,0)</f>
        <v>0</v>
      </c>
      <c r="K338" s="352">
        <f t="array" ref="K338">+IFERROR(INDEX('[3]FCST SDV'!$L$2:$V$2000,MATCH($B338,'[3]FCST SDV'!$C$2:$C$2000,0),MATCH(K$1,'[3]FCST SDV'!$L$1:$V$1,0))/$C338,0)</f>
        <v>0</v>
      </c>
      <c r="L338" s="352">
        <f t="array" ref="L338">+IFERROR(INDEX('[3]FCST SDV'!$L$2:$V$2000,MATCH($B338,'[3]FCST SDV'!$C$2:$C$2000,0),MATCH(L$1,'[3]FCST SDV'!$L$1:$V$1,0))/$C338,0)</f>
        <v>0</v>
      </c>
      <c r="M338" s="352">
        <f t="array" ref="M338">+IFERROR(INDEX('[3]FCST SDV'!$L$2:$V$2000,MATCH($B338,'[3]FCST SDV'!$C$2:$C$2000,0),MATCH(M$1,'[3]FCST SDV'!$L$1:$V$1,0))/$C338,0)</f>
        <v>0</v>
      </c>
      <c r="N338" s="352">
        <f t="array" ref="N338">+IFERROR(INDEX('[3]FCST SDV'!$L$2:$V$2000,MATCH($B338,'[3]FCST SDV'!$C$2:$C$2000,0),MATCH(N$1,'[3]FCST SDV'!$L$1:$V$1,0))/$C338,0)</f>
        <v>0</v>
      </c>
      <c r="O338" s="352">
        <f t="array" ref="O338">+IFERROR(INDEX('[3]FCST SDV'!$L$2:$V$2000,MATCH($B338,'[3]FCST SDV'!$C$2:$C$2000,0),MATCH(O$1,'[3]FCST SDV'!$L$1:$V$1,0))/$C338,0)</f>
        <v>0</v>
      </c>
      <c r="P338" s="352">
        <f t="array" ref="P338">+IFERROR(INDEX('[3]FCST SDV'!$L$2:$V$2000,MATCH($B338,'[3]FCST SDV'!$C$2:$C$2000,0),MATCH(P$1,'[3]FCST SDV'!$L$1:$V$1,0))/$C338,0)</f>
        <v>0</v>
      </c>
      <c r="Q338" s="352">
        <f t="array" ref="Q338">+IFERROR(INDEX('[3]FCST SDV'!$L$2:$V$2000,MATCH($B338,'[3]FCST SDV'!$C$2:$C$2000,0),MATCH(Q$1,'[3]FCST SDV'!$L$1:$V$1,0))/$C338,0)</f>
        <v>0</v>
      </c>
      <c r="R338" s="352">
        <f t="array" ref="R338">+IFERROR(INDEX('[3]FCST SDV'!$L$2:$V$2000,MATCH($B338,'[3]FCST SDV'!$C$2:$C$2000,0),MATCH(R$1,'[3]FCST SDV'!$L$1:$V$1,0))/$C338,0)</f>
        <v>0</v>
      </c>
      <c r="S338" s="352"/>
      <c r="T338" s="335">
        <f t="shared" si="38"/>
        <v>0</v>
      </c>
    </row>
    <row r="339" spans="1:20" s="356" customFormat="1" ht="29.25" customHeight="1">
      <c r="A339" s="434" t="s">
        <v>172</v>
      </c>
      <c r="B339" s="208" t="s">
        <v>127</v>
      </c>
      <c r="C339" s="207">
        <v>2500</v>
      </c>
      <c r="D339" s="435">
        <v>0</v>
      </c>
      <c r="E339" s="435"/>
      <c r="F339" s="435">
        <f>D339</f>
        <v>0</v>
      </c>
      <c r="G339" s="340">
        <f>+IFERROR(VLOOKUP(B339,'FCST SDV (2)'!$C$2:$S$2000,17,0),0)</f>
        <v>126000</v>
      </c>
      <c r="H339" s="341">
        <f t="shared" ref="H339" si="41">+G339/C339</f>
        <v>50.4</v>
      </c>
      <c r="I339" s="345">
        <f t="array" ref="I339">+IFERROR(INDEX('[3]FCST SDV'!$L$2:$V$2000,MATCH($B339,'[3]FCST SDV'!$C$2:$C$2000,0),MATCH(I$1,'[3]FCST SDV'!$L$1:$V$1,0))/$C339,0)</f>
        <v>0</v>
      </c>
      <c r="J339" s="345">
        <f t="array" ref="J339">+IFERROR(INDEX('[3]FCST SDV'!$L$2:$V$2000,MATCH($B339,'[3]FCST SDV'!$C$2:$C$2000,0),MATCH(J$1,'[3]FCST SDV'!$L$1:$V$1,0))/$C339,0)</f>
        <v>0</v>
      </c>
      <c r="K339" s="345">
        <f t="array" ref="K339">+IFERROR(INDEX('[3]FCST SDV'!$L$2:$V$2000,MATCH($B339,'[3]FCST SDV'!$C$2:$C$2000,0),MATCH(K$1,'[3]FCST SDV'!$L$1:$V$1,0))/$C339,0)</f>
        <v>0</v>
      </c>
      <c r="L339" s="345">
        <f t="array" ref="L339">+IFERROR(INDEX('[3]FCST SDV'!$L$2:$V$2000,MATCH($B339,'[3]FCST SDV'!$C$2:$C$2000,0),MATCH(L$1,'[3]FCST SDV'!$L$1:$V$1,0))/$C339,0)</f>
        <v>0</v>
      </c>
      <c r="M339" s="345">
        <f t="array" ref="M339">+IFERROR(INDEX('[3]FCST SDV'!$L$2:$V$2000,MATCH($B339,'[3]FCST SDV'!$C$2:$C$2000,0),MATCH(M$1,'[3]FCST SDV'!$L$1:$V$1,0))/$C339,0)</f>
        <v>0</v>
      </c>
      <c r="N339" s="345">
        <f t="array" ref="N339">+IFERROR(INDEX('[3]FCST SDV'!$L$2:$V$2000,MATCH($B339,'[3]FCST SDV'!$C$2:$C$2000,0),MATCH(N$1,'[3]FCST SDV'!$L$1:$V$1,0))/$C339,0)</f>
        <v>0</v>
      </c>
      <c r="O339" s="345">
        <f t="array" ref="O339">+IFERROR(INDEX('[3]FCST SDV'!$L$2:$V$2000,MATCH($B339,'[3]FCST SDV'!$C$2:$C$2000,0),MATCH(O$1,'[3]FCST SDV'!$L$1:$V$1,0))/$C339,0)</f>
        <v>0</v>
      </c>
      <c r="P339" s="345">
        <f t="array" ref="P339">+IFERROR(INDEX('[3]FCST SDV'!$L$2:$V$2000,MATCH($B339,'[3]FCST SDV'!$C$2:$C$2000,0),MATCH(P$1,'[3]FCST SDV'!$L$1:$V$1,0))/$C339,0)</f>
        <v>0</v>
      </c>
      <c r="Q339" s="345">
        <f t="array" ref="Q339">+IFERROR(INDEX('[3]FCST SDV'!$L$2:$V$2000,MATCH($B339,'[3]FCST SDV'!$C$2:$C$2000,0),MATCH(Q$1,'[3]FCST SDV'!$L$1:$V$1,0))/$C339,0)</f>
        <v>0</v>
      </c>
      <c r="R339" s="345">
        <f t="array" ref="R339">+IFERROR(INDEX('[3]FCST SDV'!$L$2:$V$2000,MATCH($B339,'[3]FCST SDV'!$C$2:$C$2000,0),MATCH(R$1,'[3]FCST SDV'!$L$1:$V$1,0))/$C339,0)</f>
        <v>0</v>
      </c>
      <c r="S339" s="345"/>
      <c r="T339" s="335">
        <f t="shared" si="38"/>
        <v>0</v>
      </c>
    </row>
    <row r="340" spans="1:20" s="356" customFormat="1" ht="29.25" customHeight="1">
      <c r="A340" s="434"/>
      <c r="B340" s="208" t="s">
        <v>254</v>
      </c>
      <c r="C340" s="207"/>
      <c r="D340" s="435"/>
      <c r="E340" s="435"/>
      <c r="F340" s="435"/>
      <c r="G340" s="340">
        <f>+IFERROR(VLOOKUP(B340,'FCST SDV (2)'!$C$2:$S$2000,17,0),0)</f>
        <v>0</v>
      </c>
      <c r="H340" s="341">
        <v>0</v>
      </c>
      <c r="I340" s="345">
        <f t="array" ref="I340">+IFERROR(INDEX('[3]FCST SDV'!$L$2:$V$2000,MATCH($B340,'[3]FCST SDV'!$C$2:$C$2000,0),MATCH(I$1,'[3]FCST SDV'!$L$1:$V$1,0))/$C340,0)</f>
        <v>0</v>
      </c>
      <c r="J340" s="345">
        <f t="array" ref="J340">+IFERROR(INDEX('[3]FCST SDV'!$L$2:$V$2000,MATCH($B340,'[3]FCST SDV'!$C$2:$C$2000,0),MATCH(J$1,'[3]FCST SDV'!$L$1:$V$1,0))/$C340,0)</f>
        <v>0</v>
      </c>
      <c r="K340" s="345">
        <f t="array" ref="K340">+IFERROR(INDEX('[3]FCST SDV'!$L$2:$V$2000,MATCH($B340,'[3]FCST SDV'!$C$2:$C$2000,0),MATCH(K$1,'[3]FCST SDV'!$L$1:$V$1,0))/$C340,0)</f>
        <v>0</v>
      </c>
      <c r="L340" s="345">
        <f t="array" ref="L340">+IFERROR(INDEX('[3]FCST SDV'!$L$2:$V$2000,MATCH($B340,'[3]FCST SDV'!$C$2:$C$2000,0),MATCH(L$1,'[3]FCST SDV'!$L$1:$V$1,0))/$C340,0)</f>
        <v>0</v>
      </c>
      <c r="M340" s="345">
        <f t="array" ref="M340">+IFERROR(INDEX('[3]FCST SDV'!$L$2:$V$2000,MATCH($B340,'[3]FCST SDV'!$C$2:$C$2000,0),MATCH(M$1,'[3]FCST SDV'!$L$1:$V$1,0))/$C340,0)</f>
        <v>0</v>
      </c>
      <c r="N340" s="345">
        <f t="array" ref="N340">+IFERROR(INDEX('[3]FCST SDV'!$L$2:$V$2000,MATCH($B340,'[3]FCST SDV'!$C$2:$C$2000,0),MATCH(N$1,'[3]FCST SDV'!$L$1:$V$1,0))/$C340,0)</f>
        <v>0</v>
      </c>
      <c r="O340" s="345">
        <f t="array" ref="O340">+IFERROR(INDEX('[3]FCST SDV'!$L$2:$V$2000,MATCH($B340,'[3]FCST SDV'!$C$2:$C$2000,0),MATCH(O$1,'[3]FCST SDV'!$L$1:$V$1,0))/$C340,0)</f>
        <v>0</v>
      </c>
      <c r="P340" s="345">
        <f t="array" ref="P340">+IFERROR(INDEX('[3]FCST SDV'!$L$2:$V$2000,MATCH($B340,'[3]FCST SDV'!$C$2:$C$2000,0),MATCH(P$1,'[3]FCST SDV'!$L$1:$V$1,0))/$C340,0)</f>
        <v>0</v>
      </c>
      <c r="Q340" s="345">
        <f t="array" ref="Q340">+IFERROR(INDEX('[3]FCST SDV'!$L$2:$V$2000,MATCH($B340,'[3]FCST SDV'!$C$2:$C$2000,0),MATCH(Q$1,'[3]FCST SDV'!$L$1:$V$1,0))/$C340,0)</f>
        <v>0</v>
      </c>
      <c r="R340" s="345">
        <f t="array" ref="R340">+IFERROR(INDEX('[3]FCST SDV'!$L$2:$V$2000,MATCH($B340,'[3]FCST SDV'!$C$2:$C$2000,0),MATCH(R$1,'[3]FCST SDV'!$L$1:$V$1,0))/$C340,0)</f>
        <v>0</v>
      </c>
      <c r="S340" s="345"/>
      <c r="T340" s="335">
        <f t="shared" si="38"/>
        <v>0</v>
      </c>
    </row>
    <row r="341" spans="1:20" s="356" customFormat="1" ht="29.25" customHeight="1">
      <c r="A341" s="452" t="s">
        <v>254</v>
      </c>
      <c r="B341" s="453"/>
      <c r="C341" s="453"/>
      <c r="D341" s="453"/>
      <c r="E341" s="453"/>
      <c r="F341" s="454"/>
      <c r="G341" s="340">
        <f>+IFERROR(VLOOKUP(B341,'FCST SDV (2)'!$C$2:$S$2000,17,0),0)</f>
        <v>0</v>
      </c>
      <c r="H341" s="341"/>
      <c r="I341" s="352">
        <f t="array" ref="I341">+IFERROR(INDEX('[3]FCST SDV'!$L$2:$V$2000,MATCH($B341,'[3]FCST SDV'!$C$2:$C$2000,0),MATCH(I$1,'[3]FCST SDV'!$L$1:$V$1,0))/$C341,0)</f>
        <v>0</v>
      </c>
      <c r="J341" s="352">
        <f t="array" ref="J341">+IFERROR(INDEX('[3]FCST SDV'!$L$2:$V$2000,MATCH($B341,'[3]FCST SDV'!$C$2:$C$2000,0),MATCH(J$1,'[3]FCST SDV'!$L$1:$V$1,0))/$C341,0)</f>
        <v>0</v>
      </c>
      <c r="K341" s="352">
        <f t="array" ref="K341">+IFERROR(INDEX('[3]FCST SDV'!$L$2:$V$2000,MATCH($B341,'[3]FCST SDV'!$C$2:$C$2000,0),MATCH(K$1,'[3]FCST SDV'!$L$1:$V$1,0))/$C341,0)</f>
        <v>0</v>
      </c>
      <c r="L341" s="352">
        <f t="array" ref="L341">+IFERROR(INDEX('[3]FCST SDV'!$L$2:$V$2000,MATCH($B341,'[3]FCST SDV'!$C$2:$C$2000,0),MATCH(L$1,'[3]FCST SDV'!$L$1:$V$1,0))/$C341,0)</f>
        <v>0</v>
      </c>
      <c r="M341" s="352">
        <f t="array" ref="M341">+IFERROR(INDEX('[3]FCST SDV'!$L$2:$V$2000,MATCH($B341,'[3]FCST SDV'!$C$2:$C$2000,0),MATCH(M$1,'[3]FCST SDV'!$L$1:$V$1,0))/$C341,0)</f>
        <v>0</v>
      </c>
      <c r="N341" s="352">
        <f t="array" ref="N341">+IFERROR(INDEX('[3]FCST SDV'!$L$2:$V$2000,MATCH($B341,'[3]FCST SDV'!$C$2:$C$2000,0),MATCH(N$1,'[3]FCST SDV'!$L$1:$V$1,0))/$C341,0)</f>
        <v>0</v>
      </c>
      <c r="O341" s="352">
        <f t="array" ref="O341">+IFERROR(INDEX('[3]FCST SDV'!$L$2:$V$2000,MATCH($B341,'[3]FCST SDV'!$C$2:$C$2000,0),MATCH(O$1,'[3]FCST SDV'!$L$1:$V$1,0))/$C341,0)</f>
        <v>0</v>
      </c>
      <c r="P341" s="352">
        <f t="array" ref="P341">+IFERROR(INDEX('[3]FCST SDV'!$L$2:$V$2000,MATCH($B341,'[3]FCST SDV'!$C$2:$C$2000,0),MATCH(P$1,'[3]FCST SDV'!$L$1:$V$1,0))/$C341,0)</f>
        <v>0</v>
      </c>
      <c r="Q341" s="352">
        <f t="array" ref="Q341">+IFERROR(INDEX('[3]FCST SDV'!$L$2:$V$2000,MATCH($B341,'[3]FCST SDV'!$C$2:$C$2000,0),MATCH(Q$1,'[3]FCST SDV'!$L$1:$V$1,0))/$C341,0)</f>
        <v>0</v>
      </c>
      <c r="R341" s="352">
        <f t="array" ref="R341">+IFERROR(INDEX('[3]FCST SDV'!$L$2:$V$2000,MATCH($B341,'[3]FCST SDV'!$C$2:$C$2000,0),MATCH(R$1,'[3]FCST SDV'!$L$1:$V$1,0))/$C341,0)</f>
        <v>0</v>
      </c>
      <c r="S341" s="352"/>
      <c r="T341" s="335">
        <f t="shared" si="38"/>
        <v>0</v>
      </c>
    </row>
    <row r="342" spans="1:20" s="356" customFormat="1" ht="29.25" customHeight="1">
      <c r="A342" s="434" t="s">
        <v>173</v>
      </c>
      <c r="B342" s="208" t="s">
        <v>128</v>
      </c>
      <c r="C342" s="207">
        <v>2500</v>
      </c>
      <c r="D342" s="435">
        <v>28</v>
      </c>
      <c r="E342" s="435">
        <v>0</v>
      </c>
      <c r="F342" s="435">
        <f>D342</f>
        <v>28</v>
      </c>
      <c r="G342" s="340">
        <f>+IFERROR(VLOOKUP(B342,'FCST SDV (2)'!$C$2:$S$2000,17,0),0)</f>
        <v>0</v>
      </c>
      <c r="H342" s="341">
        <f t="shared" ref="H342:H347" si="42">+G342/C342</f>
        <v>0</v>
      </c>
      <c r="I342" s="345">
        <f t="array" ref="I342">+IFERROR(INDEX('[3]FCST SDV'!$L$2:$V$2000,MATCH($B342,'[3]FCST SDV'!$C$2:$C$2000,0),MATCH(I$1,'[3]FCST SDV'!$L$1:$V$1,0))/$C342,0)</f>
        <v>0</v>
      </c>
      <c r="J342" s="345">
        <f t="array" ref="J342">+IFERROR(INDEX('[3]FCST SDV'!$L$2:$V$2000,MATCH($B342,'[3]FCST SDV'!$C$2:$C$2000,0),MATCH(J$1,'[3]FCST SDV'!$L$1:$V$1,0))/$C342,0)</f>
        <v>0</v>
      </c>
      <c r="K342" s="345">
        <f t="array" ref="K342">+IFERROR(INDEX('[3]FCST SDV'!$L$2:$V$2000,MATCH($B342,'[3]FCST SDV'!$C$2:$C$2000,0),MATCH(K$1,'[3]FCST SDV'!$L$1:$V$1,0))/$C342,0)</f>
        <v>0</v>
      </c>
      <c r="L342" s="345">
        <f t="array" ref="L342">+IFERROR(INDEX('[3]FCST SDV'!$L$2:$V$2000,MATCH($B342,'[3]FCST SDV'!$C$2:$C$2000,0),MATCH(L$1,'[3]FCST SDV'!$L$1:$V$1,0))/$C342,0)</f>
        <v>0</v>
      </c>
      <c r="M342" s="345">
        <f t="array" ref="M342">+IFERROR(INDEX('[3]FCST SDV'!$L$2:$V$2000,MATCH($B342,'[3]FCST SDV'!$C$2:$C$2000,0),MATCH(M$1,'[3]FCST SDV'!$L$1:$V$1,0))/$C342,0)</f>
        <v>0</v>
      </c>
      <c r="N342" s="345">
        <f t="array" ref="N342">+IFERROR(INDEX('[3]FCST SDV'!$L$2:$V$2000,MATCH($B342,'[3]FCST SDV'!$C$2:$C$2000,0),MATCH(N$1,'[3]FCST SDV'!$L$1:$V$1,0))/$C342,0)</f>
        <v>0</v>
      </c>
      <c r="O342" s="345">
        <f t="array" ref="O342">+IFERROR(INDEX('[3]FCST SDV'!$L$2:$V$2000,MATCH($B342,'[3]FCST SDV'!$C$2:$C$2000,0),MATCH(O$1,'[3]FCST SDV'!$L$1:$V$1,0))/$C342,0)</f>
        <v>0</v>
      </c>
      <c r="P342" s="345">
        <f t="array" ref="P342">+IFERROR(INDEX('[3]FCST SDV'!$L$2:$V$2000,MATCH($B342,'[3]FCST SDV'!$C$2:$C$2000,0),MATCH(P$1,'[3]FCST SDV'!$L$1:$V$1,0))/$C342,0)</f>
        <v>0</v>
      </c>
      <c r="Q342" s="345">
        <f t="array" ref="Q342">+IFERROR(INDEX('[3]FCST SDV'!$L$2:$V$2000,MATCH($B342,'[3]FCST SDV'!$C$2:$C$2000,0),MATCH(Q$1,'[3]FCST SDV'!$L$1:$V$1,0))/$C342,0)</f>
        <v>0</v>
      </c>
      <c r="R342" s="345">
        <f t="array" ref="R342">+IFERROR(INDEX('[3]FCST SDV'!$L$2:$V$2000,MATCH($B342,'[3]FCST SDV'!$C$2:$C$2000,0),MATCH(R$1,'[3]FCST SDV'!$L$1:$V$1,0))/$C342,0)</f>
        <v>0</v>
      </c>
      <c r="S342" s="345"/>
      <c r="T342" s="335">
        <f t="shared" si="38"/>
        <v>0</v>
      </c>
    </row>
    <row r="343" spans="1:20" s="356" customFormat="1" ht="29.25" customHeight="1">
      <c r="A343" s="434"/>
      <c r="B343" s="208" t="s">
        <v>129</v>
      </c>
      <c r="C343" s="207">
        <v>2500</v>
      </c>
      <c r="D343" s="435"/>
      <c r="E343" s="435"/>
      <c r="F343" s="435"/>
      <c r="G343" s="340">
        <f>+IFERROR(VLOOKUP(B343,'FCST SDV (2)'!$C$2:$S$2000,17,0),0)</f>
        <v>56000</v>
      </c>
      <c r="H343" s="384">
        <f t="shared" si="42"/>
        <v>22.4</v>
      </c>
      <c r="I343" s="345">
        <f t="array" ref="I343">+IFERROR(INDEX('FCST SDV (2)'!$D$2:$P$2001,MATCH('Data đx fcst 21.09.2020 (2)'!$B343,'FCST SDV (2)'!$C$2:$C$2001,0),MATCH('Data đx fcst 21.09.2020 (2)'!I$1,'FCST SDV (2)'!$D$1:$P$1,0))/'Data đx fcst 21.09.2020 (2)'!$C343,0)</f>
        <v>0</v>
      </c>
      <c r="J343" s="345">
        <f t="array" ref="J343">+IFERROR(INDEX('FCST SDV (2)'!$D$2:$P$2001,MATCH('Data đx fcst 21.09.2020 (2)'!$B343,'FCST SDV (2)'!$C$2:$C$2001,0),MATCH('Data đx fcst 21.09.2020 (2)'!J$1,'FCST SDV (2)'!$D$1:$P$1,0))/'Data đx fcst 21.09.2020 (2)'!$C343,0)</f>
        <v>4.2</v>
      </c>
      <c r="K343" s="345">
        <f t="array" ref="K343">+IFERROR(INDEX('FCST SDV (2)'!$D$2:$P$2001,MATCH('Data đx fcst 21.09.2020 (2)'!$B343,'FCST SDV (2)'!$C$2:$C$2001,0),MATCH('Data đx fcst 21.09.2020 (2)'!K$1,'FCST SDV (2)'!$D$1:$P$1,0))/'Data đx fcst 21.09.2020 (2)'!$C343,0)</f>
        <v>1.4</v>
      </c>
      <c r="L343" s="345">
        <f t="array" ref="L343">+IFERROR(INDEX('FCST SDV (2)'!$D$2:$P$2001,MATCH('Data đx fcst 21.09.2020 (2)'!$B343,'FCST SDV (2)'!$C$2:$C$2001,0),MATCH('Data đx fcst 21.09.2020 (2)'!L$1,'FCST SDV (2)'!$D$1:$P$1,0))/'Data đx fcst 21.09.2020 (2)'!$C343,0)</f>
        <v>0</v>
      </c>
      <c r="M343" s="345">
        <f t="array" ref="M343">+IFERROR(INDEX('FCST SDV (2)'!$D$2:$P$2001,MATCH('Data đx fcst 21.09.2020 (2)'!$B343,'FCST SDV (2)'!$C$2:$C$2001,0),MATCH('Data đx fcst 21.09.2020 (2)'!M$1,'FCST SDV (2)'!$D$1:$P$1,0))/'Data đx fcst 21.09.2020 (2)'!$C343,0)</f>
        <v>0</v>
      </c>
      <c r="N343" s="345">
        <f t="array" ref="N343">+IFERROR(INDEX('FCST SDV (2)'!$D$2:$P$2001,MATCH('Data đx fcst 21.09.2020 (2)'!$B343,'FCST SDV (2)'!$C$2:$C$2001,0),MATCH('Data đx fcst 21.09.2020 (2)'!N$1,'FCST SDV (2)'!$D$1:$P$1,0))/'Data đx fcst 21.09.2020 (2)'!$C343,0)</f>
        <v>0</v>
      </c>
      <c r="O343" s="345">
        <f t="array" ref="O343">+IFERROR(INDEX('FCST SDV (2)'!$D$2:$P$2001,MATCH('Data đx fcst 21.09.2020 (2)'!$B343,'FCST SDV (2)'!$C$2:$C$2001,0),MATCH('Data đx fcst 21.09.2020 (2)'!O$1,'FCST SDV (2)'!$D$1:$P$1,0))/'Data đx fcst 21.09.2020 (2)'!$C343,0)</f>
        <v>0</v>
      </c>
      <c r="P343" s="345">
        <f t="array" ref="P343">+IFERROR(INDEX('FCST SDV (2)'!$D$2:$P$2001,MATCH('Data đx fcst 21.09.2020 (2)'!$B343,'FCST SDV (2)'!$C$2:$C$2001,0),MATCH('Data đx fcst 21.09.2020 (2)'!P$1,'FCST SDV (2)'!$D$1:$P$1,0))/'Data đx fcst 21.09.2020 (2)'!$C343,0)</f>
        <v>5.6</v>
      </c>
      <c r="Q343" s="345">
        <f t="array" ref="Q343">+IFERROR(INDEX('FCST SDV (2)'!$D$2:$P$2001,MATCH('Data đx fcst 21.09.2020 (2)'!$B343,'FCST SDV (2)'!$C$2:$C$2001,0),MATCH('Data đx fcst 21.09.2020 (2)'!Q$1,'FCST SDV (2)'!$D$1:$P$1,0))/'Data đx fcst 21.09.2020 (2)'!$C343,0)</f>
        <v>0</v>
      </c>
      <c r="R343" s="345">
        <f t="array" ref="R343">+IFERROR(INDEX('FCST SDV (2)'!$D$2:$P$2001,MATCH('Data đx fcst 21.09.2020 (2)'!$B343,'FCST SDV (2)'!$C$2:$C$2001,0),MATCH('Data đx fcst 21.09.2020 (2)'!R$1,'FCST SDV (2)'!$D$1:$P$1,0))/'Data đx fcst 21.09.2020 (2)'!$C343,0)</f>
        <v>0</v>
      </c>
      <c r="S343" s="345">
        <f t="array" ref="S343">+IFERROR(INDEX('FCST SDV (2)'!$D$2:$P$2001,MATCH('Data đx fcst 21.09.2020 (2)'!$B343,'FCST SDV (2)'!$C$2:$C$2001,0),MATCH('Data đx fcst 21.09.2020 (2)'!S$1,'FCST SDV (2)'!$D$1:$P$1,0))/'Data đx fcst 21.09.2020 (2)'!$C343,0)</f>
        <v>0</v>
      </c>
      <c r="T343" s="335">
        <f t="shared" si="38"/>
        <v>11.2</v>
      </c>
    </row>
    <row r="344" spans="1:20" s="356" customFormat="1" ht="29.25" customHeight="1">
      <c r="A344" s="434"/>
      <c r="B344" s="208" t="s">
        <v>130</v>
      </c>
      <c r="C344" s="207">
        <v>2500</v>
      </c>
      <c r="D344" s="435"/>
      <c r="E344" s="435"/>
      <c r="F344" s="435"/>
      <c r="G344" s="340">
        <f>+IFERROR(VLOOKUP(B344,'FCST SDV (2)'!$C$2:$S$2000,17,0),0)</f>
        <v>126000</v>
      </c>
      <c r="H344" s="341">
        <f t="shared" si="42"/>
        <v>50.4</v>
      </c>
      <c r="I344" s="345">
        <f t="array" ref="I344">+IFERROR(INDEX('[3]FCST SDV'!$L$2:$V$2000,MATCH($B344,'[3]FCST SDV'!$C$2:$C$2000,0),MATCH(I$1,'[3]FCST SDV'!$L$1:$V$1,0))/$C344,0)</f>
        <v>0</v>
      </c>
      <c r="J344" s="345">
        <f t="array" ref="J344">+IFERROR(INDEX('[3]FCST SDV'!$L$2:$V$2000,MATCH($B344,'[3]FCST SDV'!$C$2:$C$2000,0),MATCH(J$1,'[3]FCST SDV'!$L$1:$V$1,0))/$C344,0)</f>
        <v>0</v>
      </c>
      <c r="K344" s="345">
        <f t="array" ref="K344">+IFERROR(INDEX('[3]FCST SDV'!$L$2:$V$2000,MATCH($B344,'[3]FCST SDV'!$C$2:$C$2000,0),MATCH(K$1,'[3]FCST SDV'!$L$1:$V$1,0))/$C344,0)</f>
        <v>0</v>
      </c>
      <c r="L344" s="345">
        <f t="array" ref="L344">+IFERROR(INDEX('[3]FCST SDV'!$L$2:$V$2000,MATCH($B344,'[3]FCST SDV'!$C$2:$C$2000,0),MATCH(L$1,'[3]FCST SDV'!$L$1:$V$1,0))/$C344,0)</f>
        <v>0</v>
      </c>
      <c r="M344" s="345">
        <f t="array" ref="M344">+IFERROR(INDEX('[3]FCST SDV'!$L$2:$V$2000,MATCH($B344,'[3]FCST SDV'!$C$2:$C$2000,0),MATCH(M$1,'[3]FCST SDV'!$L$1:$V$1,0))/$C344,0)</f>
        <v>0</v>
      </c>
      <c r="N344" s="345">
        <f t="array" ref="N344">+IFERROR(INDEX('[3]FCST SDV'!$L$2:$V$2000,MATCH($B344,'[3]FCST SDV'!$C$2:$C$2000,0),MATCH(N$1,'[3]FCST SDV'!$L$1:$V$1,0))/$C344,0)</f>
        <v>0</v>
      </c>
      <c r="O344" s="345">
        <f t="array" ref="O344">+IFERROR(INDEX('[3]FCST SDV'!$L$2:$V$2000,MATCH($B344,'[3]FCST SDV'!$C$2:$C$2000,0),MATCH(O$1,'[3]FCST SDV'!$L$1:$V$1,0))/$C344,0)</f>
        <v>0</v>
      </c>
      <c r="P344" s="345">
        <f t="array" ref="P344">+IFERROR(INDEX('[3]FCST SDV'!$L$2:$V$2000,MATCH($B344,'[3]FCST SDV'!$C$2:$C$2000,0),MATCH(P$1,'[3]FCST SDV'!$L$1:$V$1,0))/$C344,0)</f>
        <v>0</v>
      </c>
      <c r="Q344" s="345">
        <f t="array" ref="Q344">+IFERROR(INDEX('[3]FCST SDV'!$L$2:$V$2000,MATCH($B344,'[3]FCST SDV'!$C$2:$C$2000,0),MATCH(Q$1,'[3]FCST SDV'!$L$1:$V$1,0))/$C344,0)</f>
        <v>0</v>
      </c>
      <c r="R344" s="345">
        <f t="array" ref="R344">+IFERROR(INDEX('[3]FCST SDV'!$L$2:$V$2000,MATCH($B344,'[3]FCST SDV'!$C$2:$C$2000,0),MATCH(R$1,'[3]FCST SDV'!$L$1:$V$1,0))/$C344,0)</f>
        <v>0</v>
      </c>
      <c r="S344" s="345"/>
      <c r="T344" s="335">
        <f t="shared" si="38"/>
        <v>0</v>
      </c>
    </row>
    <row r="345" spans="1:20" s="356" customFormat="1" ht="29.25" customHeight="1">
      <c r="A345" s="434"/>
      <c r="B345" s="208" t="s">
        <v>131</v>
      </c>
      <c r="C345" s="207">
        <v>3000</v>
      </c>
      <c r="D345" s="435"/>
      <c r="E345" s="435"/>
      <c r="F345" s="435"/>
      <c r="G345" s="340">
        <f>+IFERROR(VLOOKUP(B345,'FCST SDV (2)'!$C$2:$S$2000,17,0),0)</f>
        <v>406000</v>
      </c>
      <c r="H345" s="384">
        <f t="shared" si="42"/>
        <v>135.33333333333334</v>
      </c>
      <c r="I345" s="345">
        <f t="array" ref="I345">+IFERROR(INDEX('FCST SDV (2)'!$D$2:$P$2001,MATCH('Data đx fcst 21.09.2020 (2)'!$B345,'FCST SDV (2)'!$C$2:$C$2001,0),MATCH('Data đx fcst 21.09.2020 (2)'!I$1,'FCST SDV (2)'!$D$1:$P$1,0))/'Data đx fcst 21.09.2020 (2)'!$C345,0)</f>
        <v>3.5</v>
      </c>
      <c r="J345" s="345">
        <f t="array" ref="J345">+IFERROR(INDEX('FCST SDV (2)'!$D$2:$P$2001,MATCH('Data đx fcst 21.09.2020 (2)'!$B345,'FCST SDV (2)'!$C$2:$C$2001,0),MATCH('Data đx fcst 21.09.2020 (2)'!J$1,'FCST SDV (2)'!$D$1:$P$1,0))/'Data đx fcst 21.09.2020 (2)'!$C345,0)</f>
        <v>3.5</v>
      </c>
      <c r="K345" s="345">
        <f t="array" ref="K345">+IFERROR(INDEX('FCST SDV (2)'!$D$2:$P$2001,MATCH('Data đx fcst 21.09.2020 (2)'!$B345,'FCST SDV (2)'!$C$2:$C$2001,0),MATCH('Data đx fcst 21.09.2020 (2)'!K$1,'FCST SDV (2)'!$D$1:$P$1,0))/'Data đx fcst 21.09.2020 (2)'!$C345,0)</f>
        <v>0</v>
      </c>
      <c r="L345" s="345">
        <f t="array" ref="L345">+IFERROR(INDEX('FCST SDV (2)'!$D$2:$P$2001,MATCH('Data đx fcst 21.09.2020 (2)'!$B345,'FCST SDV (2)'!$C$2:$C$2001,0),MATCH('Data đx fcst 21.09.2020 (2)'!L$1,'FCST SDV (2)'!$D$1:$P$1,0))/'Data đx fcst 21.09.2020 (2)'!$C345,0)</f>
        <v>0</v>
      </c>
      <c r="M345" s="345">
        <f t="array" ref="M345">+IFERROR(INDEX('FCST SDV (2)'!$D$2:$P$2001,MATCH('Data đx fcst 21.09.2020 (2)'!$B345,'FCST SDV (2)'!$C$2:$C$2001,0),MATCH('Data đx fcst 21.09.2020 (2)'!M$1,'FCST SDV (2)'!$D$1:$P$1,0))/'Data đx fcst 21.09.2020 (2)'!$C345,0)</f>
        <v>0</v>
      </c>
      <c r="N345" s="345">
        <f t="array" ref="N345">+IFERROR(INDEX('FCST SDV (2)'!$D$2:$P$2001,MATCH('Data đx fcst 21.09.2020 (2)'!$B345,'FCST SDV (2)'!$C$2:$C$2001,0),MATCH('Data đx fcst 21.09.2020 (2)'!N$1,'FCST SDV (2)'!$D$1:$P$1,0))/'Data đx fcst 21.09.2020 (2)'!$C345,0)</f>
        <v>0</v>
      </c>
      <c r="O345" s="345">
        <f t="array" ref="O345">+IFERROR(INDEX('FCST SDV (2)'!$D$2:$P$2001,MATCH('Data đx fcst 21.09.2020 (2)'!$B345,'FCST SDV (2)'!$C$2:$C$2001,0),MATCH('Data đx fcst 21.09.2020 (2)'!O$1,'FCST SDV (2)'!$D$1:$P$1,0))/'Data đx fcst 21.09.2020 (2)'!$C345,0)</f>
        <v>0</v>
      </c>
      <c r="P345" s="345">
        <f t="array" ref="P345">+IFERROR(INDEX('FCST SDV (2)'!$D$2:$P$2001,MATCH('Data đx fcst 21.09.2020 (2)'!$B345,'FCST SDV (2)'!$C$2:$C$2001,0),MATCH('Data đx fcst 21.09.2020 (2)'!P$1,'FCST SDV (2)'!$D$1:$P$1,0))/'Data đx fcst 21.09.2020 (2)'!$C345,0)</f>
        <v>7</v>
      </c>
      <c r="Q345" s="345">
        <f t="array" ref="Q345">+IFERROR(INDEX('FCST SDV (2)'!$D$2:$P$2001,MATCH('Data đx fcst 21.09.2020 (2)'!$B345,'FCST SDV (2)'!$C$2:$C$2001,0),MATCH('Data đx fcst 21.09.2020 (2)'!Q$1,'FCST SDV (2)'!$D$1:$P$1,0))/'Data đx fcst 21.09.2020 (2)'!$C345,0)</f>
        <v>0</v>
      </c>
      <c r="R345" s="345">
        <f t="array" ref="R345">+IFERROR(INDEX('FCST SDV (2)'!$D$2:$P$2001,MATCH('Data đx fcst 21.09.2020 (2)'!$B345,'FCST SDV (2)'!$C$2:$C$2001,0),MATCH('Data đx fcst 21.09.2020 (2)'!R$1,'FCST SDV (2)'!$D$1:$P$1,0))/'Data đx fcst 21.09.2020 (2)'!$C345,0)</f>
        <v>26.833333333333332</v>
      </c>
      <c r="S345" s="345">
        <f t="array" ref="S345">+IFERROR(INDEX('FCST SDV (2)'!$D$2:$P$2001,MATCH('Data đx fcst 21.09.2020 (2)'!$B345,'FCST SDV (2)'!$C$2:$C$2001,0),MATCH('Data đx fcst 21.09.2020 (2)'!S$1,'FCST SDV (2)'!$D$1:$P$1,0))/'Data đx fcst 21.09.2020 (2)'!$C345,0)</f>
        <v>26.833333333333332</v>
      </c>
      <c r="T345" s="335">
        <f t="shared" si="38"/>
        <v>67.666666666666657</v>
      </c>
    </row>
    <row r="346" spans="1:20" s="356" customFormat="1" ht="29.25" customHeight="1">
      <c r="A346" s="434"/>
      <c r="B346" s="208" t="s">
        <v>132</v>
      </c>
      <c r="C346" s="207">
        <v>3000</v>
      </c>
      <c r="D346" s="435"/>
      <c r="E346" s="435"/>
      <c r="F346" s="435"/>
      <c r="G346" s="340">
        <f>+IFERROR(VLOOKUP(B346,'FCST SDV (2)'!$C$2:$S$2000,17,0),0)</f>
        <v>631000</v>
      </c>
      <c r="H346" s="384">
        <f t="shared" si="42"/>
        <v>210.33333333333334</v>
      </c>
      <c r="I346" s="345">
        <f t="array" ref="I346">+IFERROR(INDEX('FCST SDV (2)'!$D$2:$P$2001,MATCH('Data đx fcst 21.09.2020 (2)'!$B346,'FCST SDV (2)'!$C$2:$C$2001,0),MATCH('Data đx fcst 21.09.2020 (2)'!I$1,'FCST SDV (2)'!$D$1:$P$1,0))/'Data đx fcst 21.09.2020 (2)'!$C346,0)</f>
        <v>2.3333333333333335</v>
      </c>
      <c r="J346" s="345">
        <f t="array" ref="J346">+IFERROR(INDEX('FCST SDV (2)'!$D$2:$P$2001,MATCH('Data đx fcst 21.09.2020 (2)'!$B346,'FCST SDV (2)'!$C$2:$C$2001,0),MATCH('Data đx fcst 21.09.2020 (2)'!J$1,'FCST SDV (2)'!$D$1:$P$1,0))/'Data đx fcst 21.09.2020 (2)'!$C346,0)</f>
        <v>3.5</v>
      </c>
      <c r="K346" s="345">
        <f t="array" ref="K346">+IFERROR(INDEX('FCST SDV (2)'!$D$2:$P$2001,MATCH('Data đx fcst 21.09.2020 (2)'!$B346,'FCST SDV (2)'!$C$2:$C$2001,0),MATCH('Data đx fcst 21.09.2020 (2)'!K$1,'FCST SDV (2)'!$D$1:$P$1,0))/'Data đx fcst 21.09.2020 (2)'!$C346,0)</f>
        <v>2.3333333333333335</v>
      </c>
      <c r="L346" s="345">
        <f t="array" ref="L346">+IFERROR(INDEX('FCST SDV (2)'!$D$2:$P$2001,MATCH('Data đx fcst 21.09.2020 (2)'!$B346,'FCST SDV (2)'!$C$2:$C$2001,0),MATCH('Data đx fcst 21.09.2020 (2)'!L$1,'FCST SDV (2)'!$D$1:$P$1,0))/'Data đx fcst 21.09.2020 (2)'!$C346,0)</f>
        <v>3.5</v>
      </c>
      <c r="M346" s="345">
        <f t="array" ref="M346">+IFERROR(INDEX('FCST SDV (2)'!$D$2:$P$2001,MATCH('Data đx fcst 21.09.2020 (2)'!$B346,'FCST SDV (2)'!$C$2:$C$2001,0),MATCH('Data đx fcst 21.09.2020 (2)'!M$1,'FCST SDV (2)'!$D$1:$P$1,0))/'Data đx fcst 21.09.2020 (2)'!$C346,0)</f>
        <v>2.3333333333333335</v>
      </c>
      <c r="N346" s="345">
        <f t="array" ref="N346">+IFERROR(INDEX('FCST SDV (2)'!$D$2:$P$2001,MATCH('Data đx fcst 21.09.2020 (2)'!$B346,'FCST SDV (2)'!$C$2:$C$2001,0),MATCH('Data đx fcst 21.09.2020 (2)'!N$1,'FCST SDV (2)'!$D$1:$P$1,0))/'Data đx fcst 21.09.2020 (2)'!$C346,0)</f>
        <v>3.5</v>
      </c>
      <c r="O346" s="345">
        <f t="array" ref="O346">+IFERROR(INDEX('FCST SDV (2)'!$D$2:$P$2001,MATCH('Data đx fcst 21.09.2020 (2)'!$B346,'FCST SDV (2)'!$C$2:$C$2001,0),MATCH('Data đx fcst 21.09.2020 (2)'!O$1,'FCST SDV (2)'!$D$1:$P$1,0))/'Data đx fcst 21.09.2020 (2)'!$C346,0)</f>
        <v>2.3333333333333335</v>
      </c>
      <c r="P346" s="345">
        <f t="array" ref="P346">+IFERROR(INDEX('FCST SDV (2)'!$D$2:$P$2001,MATCH('Data đx fcst 21.09.2020 (2)'!$B346,'FCST SDV (2)'!$C$2:$C$2001,0),MATCH('Data đx fcst 21.09.2020 (2)'!P$1,'FCST SDV (2)'!$D$1:$P$1,0))/'Data đx fcst 21.09.2020 (2)'!$C346,0)</f>
        <v>19.833333333333332</v>
      </c>
      <c r="Q346" s="345">
        <f t="array" ref="Q346">+IFERROR(INDEX('FCST SDV (2)'!$D$2:$P$2001,MATCH('Data đx fcst 21.09.2020 (2)'!$B346,'FCST SDV (2)'!$C$2:$C$2001,0),MATCH('Data đx fcst 21.09.2020 (2)'!Q$1,'FCST SDV (2)'!$D$1:$P$1,0))/'Data đx fcst 21.09.2020 (2)'!$C346,0)</f>
        <v>19.833333333333332</v>
      </c>
      <c r="R346" s="345">
        <f t="array" ref="R346">+IFERROR(INDEX('FCST SDV (2)'!$D$2:$P$2001,MATCH('Data đx fcst 21.09.2020 (2)'!$B346,'FCST SDV (2)'!$C$2:$C$2001,0),MATCH('Data đx fcst 21.09.2020 (2)'!R$1,'FCST SDV (2)'!$D$1:$P$1,0))/'Data đx fcst 21.09.2020 (2)'!$C346,0)</f>
        <v>22.833333333333332</v>
      </c>
      <c r="S346" s="345">
        <f t="array" ref="S346">+IFERROR(INDEX('FCST SDV (2)'!$D$2:$P$2001,MATCH('Data đx fcst 21.09.2020 (2)'!$B346,'FCST SDV (2)'!$C$2:$C$2001,0),MATCH('Data đx fcst 21.09.2020 (2)'!S$1,'FCST SDV (2)'!$D$1:$P$1,0))/'Data đx fcst 21.09.2020 (2)'!$C346,0)</f>
        <v>22.833333333333332</v>
      </c>
      <c r="T346" s="335">
        <f t="shared" si="38"/>
        <v>105.16666666666666</v>
      </c>
    </row>
    <row r="347" spans="1:20" s="356" customFormat="1" ht="29.25" customHeight="1">
      <c r="A347" s="434"/>
      <c r="B347" s="208" t="s">
        <v>133</v>
      </c>
      <c r="C347" s="207">
        <v>2500</v>
      </c>
      <c r="D347" s="435"/>
      <c r="E347" s="435"/>
      <c r="F347" s="435"/>
      <c r="G347" s="340">
        <f>+IFERROR(VLOOKUP(B347,'FCST SDV (2)'!$C$2:$S$2000,17,0),0)</f>
        <v>0</v>
      </c>
      <c r="H347" s="341">
        <f t="shared" si="42"/>
        <v>0</v>
      </c>
      <c r="I347" s="345">
        <f t="array" ref="I347">+IFERROR(INDEX('FCST SDV (2)'!$D$2:$P$2001,MATCH('Data đx fcst 21.09.2020 (2)'!$B347,'FCST SDV (2)'!$C$2:$C$2001,0),MATCH('Data đx fcst 21.09.2020 (2)'!I$1,'FCST SDV (2)'!$D$1:$P$1,0))/'Data đx fcst 21.09.2020 (2)'!$C347,0)</f>
        <v>0</v>
      </c>
      <c r="J347" s="345">
        <f t="array" ref="J347">+IFERROR(INDEX('FCST SDV (2)'!$D$2:$P$2001,MATCH('Data đx fcst 21.09.2020 (2)'!$B347,'FCST SDV (2)'!$C$2:$C$2001,0),MATCH('Data đx fcst 21.09.2020 (2)'!J$1,'FCST SDV (2)'!$D$1:$P$1,0))/'Data đx fcst 21.09.2020 (2)'!$C347,0)</f>
        <v>0</v>
      </c>
      <c r="K347" s="345">
        <f t="array" ref="K347">+IFERROR(INDEX('FCST SDV (2)'!$D$2:$P$2001,MATCH('Data đx fcst 21.09.2020 (2)'!$B347,'FCST SDV (2)'!$C$2:$C$2001,0),MATCH('Data đx fcst 21.09.2020 (2)'!K$1,'FCST SDV (2)'!$D$1:$P$1,0))/'Data đx fcst 21.09.2020 (2)'!$C347,0)</f>
        <v>0</v>
      </c>
      <c r="L347" s="345">
        <f t="array" ref="L347">+IFERROR(INDEX('FCST SDV (2)'!$D$2:$P$2001,MATCH('Data đx fcst 21.09.2020 (2)'!$B347,'FCST SDV (2)'!$C$2:$C$2001,0),MATCH('Data đx fcst 21.09.2020 (2)'!L$1,'FCST SDV (2)'!$D$1:$P$1,0))/'Data đx fcst 21.09.2020 (2)'!$C347,0)</f>
        <v>0</v>
      </c>
      <c r="M347" s="345">
        <f t="array" ref="M347">+IFERROR(INDEX('FCST SDV (2)'!$D$2:$P$2001,MATCH('Data đx fcst 21.09.2020 (2)'!$B347,'FCST SDV (2)'!$C$2:$C$2001,0),MATCH('Data đx fcst 21.09.2020 (2)'!M$1,'FCST SDV (2)'!$D$1:$P$1,0))/'Data đx fcst 21.09.2020 (2)'!$C347,0)</f>
        <v>0</v>
      </c>
      <c r="N347" s="345">
        <f t="array" ref="N347">+IFERROR(INDEX('FCST SDV (2)'!$D$2:$P$2001,MATCH('Data đx fcst 21.09.2020 (2)'!$B347,'FCST SDV (2)'!$C$2:$C$2001,0),MATCH('Data đx fcst 21.09.2020 (2)'!N$1,'FCST SDV (2)'!$D$1:$P$1,0))/'Data đx fcst 21.09.2020 (2)'!$C347,0)</f>
        <v>0</v>
      </c>
      <c r="O347" s="345">
        <f t="array" ref="O347">+IFERROR(INDEX('FCST SDV (2)'!$D$2:$P$2001,MATCH('Data đx fcst 21.09.2020 (2)'!$B347,'FCST SDV (2)'!$C$2:$C$2001,0),MATCH('Data đx fcst 21.09.2020 (2)'!O$1,'FCST SDV (2)'!$D$1:$P$1,0))/'Data đx fcst 21.09.2020 (2)'!$C347,0)</f>
        <v>0</v>
      </c>
      <c r="P347" s="345">
        <f t="array" ref="P347">+IFERROR(INDEX('FCST SDV (2)'!$D$2:$P$2001,MATCH('Data đx fcst 21.09.2020 (2)'!$B347,'FCST SDV (2)'!$C$2:$C$2001,0),MATCH('Data đx fcst 21.09.2020 (2)'!P$1,'FCST SDV (2)'!$D$1:$P$1,0))/'Data đx fcst 21.09.2020 (2)'!$C347,0)</f>
        <v>0</v>
      </c>
      <c r="Q347" s="345">
        <f t="array" ref="Q347">+IFERROR(INDEX('FCST SDV (2)'!$D$2:$P$2001,MATCH('Data đx fcst 21.09.2020 (2)'!$B347,'FCST SDV (2)'!$C$2:$C$2001,0),MATCH('Data đx fcst 21.09.2020 (2)'!Q$1,'FCST SDV (2)'!$D$1:$P$1,0))/'Data đx fcst 21.09.2020 (2)'!$C347,0)</f>
        <v>0</v>
      </c>
      <c r="R347" s="345">
        <f t="array" ref="R347">+IFERROR(INDEX('FCST SDV (2)'!$D$2:$P$2001,MATCH('Data đx fcst 21.09.2020 (2)'!$B347,'FCST SDV (2)'!$C$2:$C$2001,0),MATCH('Data đx fcst 21.09.2020 (2)'!R$1,'FCST SDV (2)'!$D$1:$P$1,0))/'Data đx fcst 21.09.2020 (2)'!$C347,0)</f>
        <v>0</v>
      </c>
      <c r="S347" s="345">
        <f t="array" ref="S347">+IFERROR(INDEX('FCST SDV (2)'!$D$2:$P$2001,MATCH('Data đx fcst 21.09.2020 (2)'!$B347,'FCST SDV (2)'!$C$2:$C$2001,0),MATCH('Data đx fcst 21.09.2020 (2)'!S$1,'FCST SDV (2)'!$D$1:$P$1,0))/'Data đx fcst 21.09.2020 (2)'!$C347,0)</f>
        <v>0</v>
      </c>
      <c r="T347" s="335">
        <f t="shared" si="38"/>
        <v>0</v>
      </c>
    </row>
    <row r="348" spans="1:20" s="365" customFormat="1" ht="29.25" customHeight="1" thickBot="1">
      <c r="A348" s="440" t="s">
        <v>254</v>
      </c>
      <c r="B348" s="441"/>
      <c r="C348" s="441"/>
      <c r="D348" s="441"/>
      <c r="E348" s="441"/>
      <c r="F348" s="442"/>
      <c r="G348" s="386">
        <f>+SUM(G342:G347)</f>
        <v>1219000</v>
      </c>
      <c r="H348" s="386">
        <f>+SUM(H342:H347)</f>
        <v>418.4666666666667</v>
      </c>
      <c r="I348" s="420">
        <f>+F342-SUM(I343:I347)</f>
        <v>22.166666666666664</v>
      </c>
      <c r="J348" s="420">
        <f>+I348-SUM(J343:J347)</f>
        <v>10.966666666666665</v>
      </c>
      <c r="K348" s="420">
        <f t="shared" ref="K348:S348" si="43">+J348-SUM(K343:K347)</f>
        <v>7.2333333333333316</v>
      </c>
      <c r="L348" s="420">
        <f t="shared" si="43"/>
        <v>3.7333333333333316</v>
      </c>
      <c r="M348" s="420">
        <f t="shared" si="43"/>
        <v>1.3999999999999981</v>
      </c>
      <c r="N348" s="420">
        <f t="shared" si="43"/>
        <v>-2.1000000000000019</v>
      </c>
      <c r="O348" s="420">
        <f t="shared" si="43"/>
        <v>-4.4333333333333353</v>
      </c>
      <c r="P348" s="420">
        <f t="shared" si="43"/>
        <v>-36.866666666666667</v>
      </c>
      <c r="Q348" s="420">
        <f t="shared" si="43"/>
        <v>-56.7</v>
      </c>
      <c r="R348" s="420">
        <f t="shared" si="43"/>
        <v>-106.36666666666667</v>
      </c>
      <c r="S348" s="420">
        <f t="shared" si="43"/>
        <v>-156.03333333333333</v>
      </c>
      <c r="T348" s="335">
        <f t="shared" si="38"/>
        <v>-317</v>
      </c>
    </row>
    <row r="349" spans="1:20" s="356" customFormat="1" ht="29.25" customHeight="1">
      <c r="A349" s="358" t="s">
        <v>169</v>
      </c>
      <c r="B349" s="359" t="s">
        <v>15</v>
      </c>
      <c r="C349" s="357">
        <v>600</v>
      </c>
      <c r="D349" s="378">
        <v>0</v>
      </c>
      <c r="E349" s="378"/>
      <c r="F349" s="378">
        <v>5</v>
      </c>
      <c r="G349" s="362">
        <f>+IFERROR(VLOOKUP(B349,'FCST SDV (2)'!$C$2:$S$2000,17,0),0)</f>
        <v>594000</v>
      </c>
      <c r="H349" s="348">
        <f t="shared" ref="H349" si="44">+G349/C349</f>
        <v>990</v>
      </c>
      <c r="I349" s="344">
        <f t="array" ref="I349">+IFERROR(INDEX('[3]FCST SDV'!$L$2:$V$2000,MATCH($B349,'[3]FCST SDV'!$C$2:$C$2000,0),MATCH(I$1,'[3]FCST SDV'!$L$1:$V$1,0))/$C349,0)</f>
        <v>0</v>
      </c>
      <c r="J349" s="344">
        <f t="array" ref="J349">+IFERROR(INDEX('[3]FCST SDV'!$L$2:$V$2000,MATCH($B349,'[3]FCST SDV'!$C$2:$C$2000,0),MATCH(J$1,'[3]FCST SDV'!$L$1:$V$1,0))/$C349,0)</f>
        <v>0</v>
      </c>
      <c r="K349" s="344">
        <f t="array" ref="K349">+IFERROR(INDEX('[3]FCST SDV'!$L$2:$V$2000,MATCH($B349,'[3]FCST SDV'!$C$2:$C$2000,0),MATCH(K$1,'[3]FCST SDV'!$L$1:$V$1,0))/$C349,0)</f>
        <v>0</v>
      </c>
      <c r="L349" s="344">
        <f t="array" ref="L349">+IFERROR(INDEX('[3]FCST SDV'!$L$2:$V$2000,MATCH($B349,'[3]FCST SDV'!$C$2:$C$2000,0),MATCH(L$1,'[3]FCST SDV'!$L$1:$V$1,0))/$C349,0)</f>
        <v>0</v>
      </c>
      <c r="M349" s="344">
        <f t="array" ref="M349">+IFERROR(INDEX('[3]FCST SDV'!$L$2:$V$2000,MATCH($B349,'[3]FCST SDV'!$C$2:$C$2000,0),MATCH(M$1,'[3]FCST SDV'!$L$1:$V$1,0))/$C349,0)</f>
        <v>0</v>
      </c>
      <c r="N349" s="344">
        <f t="array" ref="N349">+IFERROR(INDEX('[3]FCST SDV'!$L$2:$V$2000,MATCH($B349,'[3]FCST SDV'!$C$2:$C$2000,0),MATCH(N$1,'[3]FCST SDV'!$L$1:$V$1,0))/$C349,0)</f>
        <v>0</v>
      </c>
      <c r="O349" s="344">
        <f t="array" ref="O349">+IFERROR(INDEX('[3]FCST SDV'!$L$2:$V$2000,MATCH($B349,'[3]FCST SDV'!$C$2:$C$2000,0),MATCH(O$1,'[3]FCST SDV'!$L$1:$V$1,0))/$C349,0)</f>
        <v>0</v>
      </c>
      <c r="P349" s="344">
        <f t="array" ref="P349">+IFERROR(INDEX('[3]FCST SDV'!$L$2:$V$2000,MATCH($B349,'[3]FCST SDV'!$C$2:$C$2000,0),MATCH(P$1,'[3]FCST SDV'!$L$1:$V$1,0))/$C349,0)</f>
        <v>0</v>
      </c>
      <c r="Q349" s="344">
        <f t="array" ref="Q349">+IFERROR(INDEX('[3]FCST SDV'!$L$2:$V$2000,MATCH($B349,'[3]FCST SDV'!$C$2:$C$2000,0),MATCH(Q$1,'[3]FCST SDV'!$L$1:$V$1,0))/$C349,0)</f>
        <v>0</v>
      </c>
      <c r="R349" s="344">
        <f t="array" ref="R349">+IFERROR(INDEX('[3]FCST SDV'!$L$2:$V$2000,MATCH($B349,'[3]FCST SDV'!$C$2:$C$2000,0),MATCH(R$1,'[3]FCST SDV'!$L$1:$V$1,0))/$C349,0)</f>
        <v>0</v>
      </c>
      <c r="S349" s="344"/>
      <c r="T349" s="335">
        <f t="shared" si="38"/>
        <v>0</v>
      </c>
    </row>
    <row r="350" spans="1:20" s="356" customFormat="1" ht="29.25" customHeight="1">
      <c r="A350" s="452" t="s">
        <v>254</v>
      </c>
      <c r="B350" s="453"/>
      <c r="C350" s="453"/>
      <c r="D350" s="453"/>
      <c r="E350" s="453"/>
      <c r="F350" s="454"/>
      <c r="G350" s="340">
        <f>+IFERROR(VLOOKUP(B350,'FCST SDV (2)'!$C$2:$S$2000,17,0),0)</f>
        <v>0</v>
      </c>
      <c r="H350" s="384">
        <f>+H349</f>
        <v>990</v>
      </c>
      <c r="I350" s="352">
        <f>+F342-I349</f>
        <v>28</v>
      </c>
      <c r="J350" s="352">
        <f>+I350-J349</f>
        <v>28</v>
      </c>
      <c r="K350" s="352">
        <f t="shared" ref="K350:S350" si="45">+J350-K349</f>
        <v>28</v>
      </c>
      <c r="L350" s="352">
        <f t="shared" si="45"/>
        <v>28</v>
      </c>
      <c r="M350" s="352">
        <f t="shared" si="45"/>
        <v>28</v>
      </c>
      <c r="N350" s="352">
        <f t="shared" si="45"/>
        <v>28</v>
      </c>
      <c r="O350" s="352">
        <f t="shared" si="45"/>
        <v>28</v>
      </c>
      <c r="P350" s="352">
        <f t="shared" si="45"/>
        <v>28</v>
      </c>
      <c r="Q350" s="352">
        <f t="shared" si="45"/>
        <v>28</v>
      </c>
      <c r="R350" s="352">
        <f t="shared" si="45"/>
        <v>28</v>
      </c>
      <c r="S350" s="352">
        <f t="shared" si="45"/>
        <v>28</v>
      </c>
      <c r="T350" s="335">
        <f t="shared" si="38"/>
        <v>308</v>
      </c>
    </row>
    <row r="351" spans="1:20" s="356" customFormat="1" ht="29.25" customHeight="1">
      <c r="A351" s="434" t="s">
        <v>174</v>
      </c>
      <c r="B351" s="208" t="s">
        <v>135</v>
      </c>
      <c r="C351" s="207">
        <v>2500</v>
      </c>
      <c r="D351" s="435">
        <v>0</v>
      </c>
      <c r="E351" s="435"/>
      <c r="F351" s="435">
        <f>D351</f>
        <v>0</v>
      </c>
      <c r="G351" s="340">
        <f>+IFERROR(VLOOKUP(B351,'FCST SDV (2)'!$C$2:$S$2000,17,0),0)</f>
        <v>126000</v>
      </c>
      <c r="H351" s="341">
        <f t="shared" ref="H351:H352" si="46">+G351/C351</f>
        <v>50.4</v>
      </c>
      <c r="I351" s="345">
        <f t="array" ref="I351">+IFERROR(INDEX('[3]FCST SDV'!$L$2:$V$2000,MATCH($B351,'[3]FCST SDV'!$C$2:$C$2000,0),MATCH(I$1,'[3]FCST SDV'!$L$1:$V$1,0))/$C351,0)</f>
        <v>0</v>
      </c>
      <c r="J351" s="345">
        <f t="array" ref="J351">+IFERROR(INDEX('[3]FCST SDV'!$L$2:$V$2000,MATCH($B351,'[3]FCST SDV'!$C$2:$C$2000,0),MATCH(J$1,'[3]FCST SDV'!$L$1:$V$1,0))/$C351,0)</f>
        <v>0</v>
      </c>
      <c r="K351" s="345">
        <f t="array" ref="K351">+IFERROR(INDEX('[3]FCST SDV'!$L$2:$V$2000,MATCH($B351,'[3]FCST SDV'!$C$2:$C$2000,0),MATCH(K$1,'[3]FCST SDV'!$L$1:$V$1,0))/$C351,0)</f>
        <v>0</v>
      </c>
      <c r="L351" s="345">
        <f t="array" ref="L351">+IFERROR(INDEX('[3]FCST SDV'!$L$2:$V$2000,MATCH($B351,'[3]FCST SDV'!$C$2:$C$2000,0),MATCH(L$1,'[3]FCST SDV'!$L$1:$V$1,0))/$C351,0)</f>
        <v>0</v>
      </c>
      <c r="M351" s="345">
        <f t="array" ref="M351">+IFERROR(INDEX('[3]FCST SDV'!$L$2:$V$2000,MATCH($B351,'[3]FCST SDV'!$C$2:$C$2000,0),MATCH(M$1,'[3]FCST SDV'!$L$1:$V$1,0))/$C351,0)</f>
        <v>0</v>
      </c>
      <c r="N351" s="345">
        <f t="array" ref="N351">+IFERROR(INDEX('[3]FCST SDV'!$L$2:$V$2000,MATCH($B351,'[3]FCST SDV'!$C$2:$C$2000,0),MATCH(N$1,'[3]FCST SDV'!$L$1:$V$1,0))/$C351,0)</f>
        <v>0</v>
      </c>
      <c r="O351" s="345">
        <f t="array" ref="O351">+IFERROR(INDEX('[3]FCST SDV'!$L$2:$V$2000,MATCH($B351,'[3]FCST SDV'!$C$2:$C$2000,0),MATCH(O$1,'[3]FCST SDV'!$L$1:$V$1,0))/$C351,0)</f>
        <v>0</v>
      </c>
      <c r="P351" s="345">
        <f t="array" ref="P351">+IFERROR(INDEX('[3]FCST SDV'!$L$2:$V$2000,MATCH($B351,'[3]FCST SDV'!$C$2:$C$2000,0),MATCH(P$1,'[3]FCST SDV'!$L$1:$V$1,0))/$C351,0)</f>
        <v>0</v>
      </c>
      <c r="Q351" s="345">
        <f t="array" ref="Q351">+IFERROR(INDEX('[3]FCST SDV'!$L$2:$V$2000,MATCH($B351,'[3]FCST SDV'!$C$2:$C$2000,0),MATCH(Q$1,'[3]FCST SDV'!$L$1:$V$1,0))/$C351,0)</f>
        <v>0</v>
      </c>
      <c r="R351" s="345">
        <f t="array" ref="R351">+IFERROR(INDEX('[3]FCST SDV'!$L$2:$V$2000,MATCH($B351,'[3]FCST SDV'!$C$2:$C$2000,0),MATCH(R$1,'[3]FCST SDV'!$L$1:$V$1,0))/$C351,0)</f>
        <v>0</v>
      </c>
      <c r="S351" s="345"/>
      <c r="T351" s="335">
        <f t="shared" si="38"/>
        <v>0</v>
      </c>
    </row>
    <row r="352" spans="1:20" s="356" customFormat="1" ht="29.25" customHeight="1">
      <c r="A352" s="434"/>
      <c r="B352" s="208" t="s">
        <v>136</v>
      </c>
      <c r="C352" s="207">
        <v>2500</v>
      </c>
      <c r="D352" s="435"/>
      <c r="E352" s="435"/>
      <c r="F352" s="435"/>
      <c r="G352" s="340">
        <f>+IFERROR(VLOOKUP(B352,'FCST SDV (2)'!$C$2:$S$2000,17,0),0)</f>
        <v>108000</v>
      </c>
      <c r="H352" s="341">
        <f t="shared" si="46"/>
        <v>43.2</v>
      </c>
      <c r="I352" s="345">
        <f t="array" ref="I352">+IFERROR(INDEX('[3]FCST SDV'!$L$2:$V$2000,MATCH($B352,'[3]FCST SDV'!$C$2:$C$2000,0),MATCH(I$1,'[3]FCST SDV'!$L$1:$V$1,0))/$C352,0)</f>
        <v>0</v>
      </c>
      <c r="J352" s="345">
        <f t="array" ref="J352">+IFERROR(INDEX('[3]FCST SDV'!$L$2:$V$2000,MATCH($B352,'[3]FCST SDV'!$C$2:$C$2000,0),MATCH(J$1,'[3]FCST SDV'!$L$1:$V$1,0))/$C352,0)</f>
        <v>0</v>
      </c>
      <c r="K352" s="345">
        <f t="array" ref="K352">+IFERROR(INDEX('[3]FCST SDV'!$L$2:$V$2000,MATCH($B352,'[3]FCST SDV'!$C$2:$C$2000,0),MATCH(K$1,'[3]FCST SDV'!$L$1:$V$1,0))/$C352,0)</f>
        <v>0</v>
      </c>
      <c r="L352" s="345">
        <f t="array" ref="L352">+IFERROR(INDEX('[3]FCST SDV'!$L$2:$V$2000,MATCH($B352,'[3]FCST SDV'!$C$2:$C$2000,0),MATCH(L$1,'[3]FCST SDV'!$L$1:$V$1,0))/$C352,0)</f>
        <v>0</v>
      </c>
      <c r="M352" s="345">
        <f t="array" ref="M352">+IFERROR(INDEX('[3]FCST SDV'!$L$2:$V$2000,MATCH($B352,'[3]FCST SDV'!$C$2:$C$2000,0),MATCH(M$1,'[3]FCST SDV'!$L$1:$V$1,0))/$C352,0)</f>
        <v>0</v>
      </c>
      <c r="N352" s="345">
        <f t="array" ref="N352">+IFERROR(INDEX('[3]FCST SDV'!$L$2:$V$2000,MATCH($B352,'[3]FCST SDV'!$C$2:$C$2000,0),MATCH(N$1,'[3]FCST SDV'!$L$1:$V$1,0))/$C352,0)</f>
        <v>0</v>
      </c>
      <c r="O352" s="345">
        <f t="array" ref="O352">+IFERROR(INDEX('[3]FCST SDV'!$L$2:$V$2000,MATCH($B352,'[3]FCST SDV'!$C$2:$C$2000,0),MATCH(O$1,'[3]FCST SDV'!$L$1:$V$1,0))/$C352,0)</f>
        <v>0</v>
      </c>
      <c r="P352" s="345">
        <f t="array" ref="P352">+IFERROR(INDEX('[3]FCST SDV'!$L$2:$V$2000,MATCH($B352,'[3]FCST SDV'!$C$2:$C$2000,0),MATCH(P$1,'[3]FCST SDV'!$L$1:$V$1,0))/$C352,0)</f>
        <v>0</v>
      </c>
      <c r="Q352" s="345">
        <f t="array" ref="Q352">+IFERROR(INDEX('[3]FCST SDV'!$L$2:$V$2000,MATCH($B352,'[3]FCST SDV'!$C$2:$C$2000,0),MATCH(Q$1,'[3]FCST SDV'!$L$1:$V$1,0))/$C352,0)</f>
        <v>0</v>
      </c>
      <c r="R352" s="345">
        <f t="array" ref="R352">+IFERROR(INDEX('[3]FCST SDV'!$L$2:$V$2000,MATCH($B352,'[3]FCST SDV'!$C$2:$C$2000,0),MATCH(R$1,'[3]FCST SDV'!$L$1:$V$1,0))/$C352,0)</f>
        <v>0</v>
      </c>
      <c r="S352" s="345"/>
      <c r="T352" s="335">
        <f t="shared" si="38"/>
        <v>0</v>
      </c>
    </row>
    <row r="353" spans="1:20" s="356" customFormat="1" ht="29.25" customHeight="1">
      <c r="A353" s="452" t="s">
        <v>254</v>
      </c>
      <c r="B353" s="453"/>
      <c r="C353" s="453"/>
      <c r="D353" s="453"/>
      <c r="E353" s="453"/>
      <c r="F353" s="454"/>
      <c r="G353" s="340">
        <f>+IFERROR(VLOOKUP(B353,'FCST SDV (2)'!$C$2:$S$2000,17,0),0)</f>
        <v>0</v>
      </c>
      <c r="H353" s="341"/>
      <c r="I353" s="352">
        <f>+F351-SUM(I351:I352)</f>
        <v>0</v>
      </c>
      <c r="J353" s="352">
        <f>+I353-SUM(J351:J352)</f>
        <v>0</v>
      </c>
      <c r="K353" s="352">
        <f t="shared" ref="K353:R353" si="47">+J353-SUM(K351:K352)</f>
        <v>0</v>
      </c>
      <c r="L353" s="352">
        <f t="shared" si="47"/>
        <v>0</v>
      </c>
      <c r="M353" s="352">
        <f t="shared" si="47"/>
        <v>0</v>
      </c>
      <c r="N353" s="352">
        <f t="shared" si="47"/>
        <v>0</v>
      </c>
      <c r="O353" s="352">
        <f t="shared" si="47"/>
        <v>0</v>
      </c>
      <c r="P353" s="352">
        <f t="shared" si="47"/>
        <v>0</v>
      </c>
      <c r="Q353" s="352">
        <f t="shared" si="47"/>
        <v>0</v>
      </c>
      <c r="R353" s="352">
        <f t="shared" si="47"/>
        <v>0</v>
      </c>
      <c r="S353" s="352"/>
      <c r="T353" s="335">
        <f t="shared" si="38"/>
        <v>0</v>
      </c>
    </row>
    <row r="354" spans="1:20" s="356" customFormat="1" ht="29.25" customHeight="1">
      <c r="A354" s="434" t="s">
        <v>175</v>
      </c>
      <c r="B354" s="208" t="s">
        <v>139</v>
      </c>
      <c r="C354" s="207">
        <v>1500</v>
      </c>
      <c r="D354" s="435">
        <v>0</v>
      </c>
      <c r="E354" s="435"/>
      <c r="F354" s="429">
        <f>D354</f>
        <v>0</v>
      </c>
      <c r="G354" s="340">
        <f>+IFERROR(VLOOKUP(B354,'FCST SDV (2)'!$C$2:$S$2000,17,0),0)</f>
        <v>0</v>
      </c>
      <c r="H354" s="341">
        <f t="shared" ref="H354:H363" si="48">+G354/C354</f>
        <v>0</v>
      </c>
      <c r="I354" s="345">
        <f t="array" ref="I354">+IFERROR(INDEX('[3]FCST SDV'!$L$2:$V$2000,MATCH($B354,'[3]FCST SDV'!$C$2:$C$2000,0),MATCH(I$1,'[3]FCST SDV'!$L$1:$V$1,0))/$C354,0)</f>
        <v>0</v>
      </c>
      <c r="J354" s="345">
        <f t="array" ref="J354">+IFERROR(INDEX('[3]FCST SDV'!$L$2:$V$2000,MATCH($B354,'[3]FCST SDV'!$C$2:$C$2000,0),MATCH(J$1,'[3]FCST SDV'!$L$1:$V$1,0))/$C354,0)</f>
        <v>0</v>
      </c>
      <c r="K354" s="345">
        <f t="array" ref="K354">+IFERROR(INDEX('[3]FCST SDV'!$L$2:$V$2000,MATCH($B354,'[3]FCST SDV'!$C$2:$C$2000,0),MATCH(K$1,'[3]FCST SDV'!$L$1:$V$1,0))/$C354,0)</f>
        <v>0</v>
      </c>
      <c r="L354" s="345">
        <f t="array" ref="L354">+IFERROR(INDEX('[3]FCST SDV'!$L$2:$V$2000,MATCH($B354,'[3]FCST SDV'!$C$2:$C$2000,0),MATCH(L$1,'[3]FCST SDV'!$L$1:$V$1,0))/$C354,0)</f>
        <v>0</v>
      </c>
      <c r="M354" s="345">
        <f t="array" ref="M354">+IFERROR(INDEX('[3]FCST SDV'!$L$2:$V$2000,MATCH($B354,'[3]FCST SDV'!$C$2:$C$2000,0),MATCH(M$1,'[3]FCST SDV'!$L$1:$V$1,0))/$C354,0)</f>
        <v>0</v>
      </c>
      <c r="N354" s="345">
        <f t="array" ref="N354">+IFERROR(INDEX('[3]FCST SDV'!$L$2:$V$2000,MATCH($B354,'[3]FCST SDV'!$C$2:$C$2000,0),MATCH(N$1,'[3]FCST SDV'!$L$1:$V$1,0))/$C354,0)</f>
        <v>0</v>
      </c>
      <c r="O354" s="345">
        <f t="array" ref="O354">+IFERROR(INDEX('[3]FCST SDV'!$L$2:$V$2000,MATCH($B354,'[3]FCST SDV'!$C$2:$C$2000,0),MATCH(O$1,'[3]FCST SDV'!$L$1:$V$1,0))/$C354,0)</f>
        <v>0</v>
      </c>
      <c r="P354" s="345">
        <f t="array" ref="P354">+IFERROR(INDEX('[3]FCST SDV'!$L$2:$V$2000,MATCH($B354,'[3]FCST SDV'!$C$2:$C$2000,0),MATCH(P$1,'[3]FCST SDV'!$L$1:$V$1,0))/$C354,0)</f>
        <v>0</v>
      </c>
      <c r="Q354" s="345">
        <f t="array" ref="Q354">+IFERROR(INDEX('[3]FCST SDV'!$L$2:$V$2000,MATCH($B354,'[3]FCST SDV'!$C$2:$C$2000,0),MATCH(Q$1,'[3]FCST SDV'!$L$1:$V$1,0))/$C354,0)</f>
        <v>0</v>
      </c>
      <c r="R354" s="345">
        <f t="array" ref="R354">+IFERROR(INDEX('[3]FCST SDV'!$L$2:$V$2000,MATCH($B354,'[3]FCST SDV'!$C$2:$C$2000,0),MATCH(R$1,'[3]FCST SDV'!$L$1:$V$1,0))/$C354,0)</f>
        <v>0</v>
      </c>
      <c r="S354" s="345"/>
      <c r="T354" s="335">
        <f t="shared" si="38"/>
        <v>0</v>
      </c>
    </row>
    <row r="355" spans="1:20" s="356" customFormat="1" ht="29.25" customHeight="1">
      <c r="A355" s="434"/>
      <c r="B355" s="208" t="s">
        <v>143</v>
      </c>
      <c r="C355" s="207">
        <v>1500</v>
      </c>
      <c r="D355" s="435"/>
      <c r="E355" s="435"/>
      <c r="F355" s="430"/>
      <c r="G355" s="340">
        <f>+IFERROR(VLOOKUP(B355,'FCST SDV (2)'!$C$2:$S$2000,17,0),0)</f>
        <v>0</v>
      </c>
      <c r="H355" s="341">
        <f t="shared" si="48"/>
        <v>0</v>
      </c>
      <c r="I355" s="345">
        <f t="array" ref="I355">+IFERROR(INDEX('[3]FCST SDV'!$L$2:$V$2000,MATCH($B355,'[3]FCST SDV'!$C$2:$C$2000,0),MATCH(I$1,'[3]FCST SDV'!$L$1:$V$1,0))/$C355,0)</f>
        <v>0</v>
      </c>
      <c r="J355" s="345">
        <f t="array" ref="J355">+IFERROR(INDEX('[3]FCST SDV'!$L$2:$V$2000,MATCH($B355,'[3]FCST SDV'!$C$2:$C$2000,0),MATCH(J$1,'[3]FCST SDV'!$L$1:$V$1,0))/$C355,0)</f>
        <v>0</v>
      </c>
      <c r="K355" s="345">
        <f t="array" ref="K355">+IFERROR(INDEX('[3]FCST SDV'!$L$2:$V$2000,MATCH($B355,'[3]FCST SDV'!$C$2:$C$2000,0),MATCH(K$1,'[3]FCST SDV'!$L$1:$V$1,0))/$C355,0)</f>
        <v>0</v>
      </c>
      <c r="L355" s="345">
        <f t="array" ref="L355">+IFERROR(INDEX('[3]FCST SDV'!$L$2:$V$2000,MATCH($B355,'[3]FCST SDV'!$C$2:$C$2000,0),MATCH(L$1,'[3]FCST SDV'!$L$1:$V$1,0))/$C355,0)</f>
        <v>0</v>
      </c>
      <c r="M355" s="345">
        <f t="array" ref="M355">+IFERROR(INDEX('[3]FCST SDV'!$L$2:$V$2000,MATCH($B355,'[3]FCST SDV'!$C$2:$C$2000,0),MATCH(M$1,'[3]FCST SDV'!$L$1:$V$1,0))/$C355,0)</f>
        <v>0</v>
      </c>
      <c r="N355" s="345">
        <f t="array" ref="N355">+IFERROR(INDEX('[3]FCST SDV'!$L$2:$V$2000,MATCH($B355,'[3]FCST SDV'!$C$2:$C$2000,0),MATCH(N$1,'[3]FCST SDV'!$L$1:$V$1,0))/$C355,0)</f>
        <v>0</v>
      </c>
      <c r="O355" s="345">
        <f t="array" ref="O355">+IFERROR(INDEX('[3]FCST SDV'!$L$2:$V$2000,MATCH($B355,'[3]FCST SDV'!$C$2:$C$2000,0),MATCH(O$1,'[3]FCST SDV'!$L$1:$V$1,0))/$C355,0)</f>
        <v>0</v>
      </c>
      <c r="P355" s="345">
        <f t="array" ref="P355">+IFERROR(INDEX('[3]FCST SDV'!$L$2:$V$2000,MATCH($B355,'[3]FCST SDV'!$C$2:$C$2000,0),MATCH(P$1,'[3]FCST SDV'!$L$1:$V$1,0))/$C355,0)</f>
        <v>0</v>
      </c>
      <c r="Q355" s="345">
        <f t="array" ref="Q355">+IFERROR(INDEX('[3]FCST SDV'!$L$2:$V$2000,MATCH($B355,'[3]FCST SDV'!$C$2:$C$2000,0),MATCH(Q$1,'[3]FCST SDV'!$L$1:$V$1,0))/$C355,0)</f>
        <v>0</v>
      </c>
      <c r="R355" s="345">
        <f t="array" ref="R355">+IFERROR(INDEX('[3]FCST SDV'!$L$2:$V$2000,MATCH($B355,'[3]FCST SDV'!$C$2:$C$2000,0),MATCH(R$1,'[3]FCST SDV'!$L$1:$V$1,0))/$C355,0)</f>
        <v>0</v>
      </c>
      <c r="S355" s="345"/>
      <c r="T355" s="335">
        <f t="shared" si="38"/>
        <v>0</v>
      </c>
    </row>
    <row r="356" spans="1:20" s="356" customFormat="1" ht="29.25" customHeight="1">
      <c r="A356" s="434"/>
      <c r="B356" s="208" t="s">
        <v>101</v>
      </c>
      <c r="C356" s="207">
        <v>1500</v>
      </c>
      <c r="D356" s="435"/>
      <c r="E356" s="435"/>
      <c r="F356" s="430"/>
      <c r="G356" s="340">
        <f>+IFERROR(VLOOKUP(B356,'FCST SDV (2)'!$C$2:$S$2000,17,0),0)</f>
        <v>0</v>
      </c>
      <c r="H356" s="341">
        <f t="shared" si="48"/>
        <v>0</v>
      </c>
      <c r="I356" s="345">
        <f t="array" ref="I356">+IFERROR(INDEX('[3]FCST SDV'!$L$2:$V$2000,MATCH($B356,'[3]FCST SDV'!$C$2:$C$2000,0),MATCH(I$1,'[3]FCST SDV'!$L$1:$V$1,0))/$C356,0)</f>
        <v>0</v>
      </c>
      <c r="J356" s="345">
        <f t="array" ref="J356">+IFERROR(INDEX('[3]FCST SDV'!$L$2:$V$2000,MATCH($B356,'[3]FCST SDV'!$C$2:$C$2000,0),MATCH(J$1,'[3]FCST SDV'!$L$1:$V$1,0))/$C356,0)</f>
        <v>0</v>
      </c>
      <c r="K356" s="345">
        <f t="array" ref="K356">+IFERROR(INDEX('[3]FCST SDV'!$L$2:$V$2000,MATCH($B356,'[3]FCST SDV'!$C$2:$C$2000,0),MATCH(K$1,'[3]FCST SDV'!$L$1:$V$1,0))/$C356,0)</f>
        <v>0</v>
      </c>
      <c r="L356" s="345">
        <f t="array" ref="L356">+IFERROR(INDEX('[3]FCST SDV'!$L$2:$V$2000,MATCH($B356,'[3]FCST SDV'!$C$2:$C$2000,0),MATCH(L$1,'[3]FCST SDV'!$L$1:$V$1,0))/$C356,0)</f>
        <v>0</v>
      </c>
      <c r="M356" s="345">
        <f t="array" ref="M356">+IFERROR(INDEX('[3]FCST SDV'!$L$2:$V$2000,MATCH($B356,'[3]FCST SDV'!$C$2:$C$2000,0),MATCH(M$1,'[3]FCST SDV'!$L$1:$V$1,0))/$C356,0)</f>
        <v>0</v>
      </c>
      <c r="N356" s="345">
        <f t="array" ref="N356">+IFERROR(INDEX('[3]FCST SDV'!$L$2:$V$2000,MATCH($B356,'[3]FCST SDV'!$C$2:$C$2000,0),MATCH(N$1,'[3]FCST SDV'!$L$1:$V$1,0))/$C356,0)</f>
        <v>0</v>
      </c>
      <c r="O356" s="345">
        <f t="array" ref="O356">+IFERROR(INDEX('[3]FCST SDV'!$L$2:$V$2000,MATCH($B356,'[3]FCST SDV'!$C$2:$C$2000,0),MATCH(O$1,'[3]FCST SDV'!$L$1:$V$1,0))/$C356,0)</f>
        <v>0</v>
      </c>
      <c r="P356" s="345">
        <f t="array" ref="P356">+IFERROR(INDEX('[3]FCST SDV'!$L$2:$V$2000,MATCH($B356,'[3]FCST SDV'!$C$2:$C$2000,0),MATCH(P$1,'[3]FCST SDV'!$L$1:$V$1,0))/$C356,0)</f>
        <v>0</v>
      </c>
      <c r="Q356" s="345">
        <f t="array" ref="Q356">+IFERROR(INDEX('[3]FCST SDV'!$L$2:$V$2000,MATCH($B356,'[3]FCST SDV'!$C$2:$C$2000,0),MATCH(Q$1,'[3]FCST SDV'!$L$1:$V$1,0))/$C356,0)</f>
        <v>0</v>
      </c>
      <c r="R356" s="345">
        <f t="array" ref="R356">+IFERROR(INDEX('[3]FCST SDV'!$L$2:$V$2000,MATCH($B356,'[3]FCST SDV'!$C$2:$C$2000,0),MATCH(R$1,'[3]FCST SDV'!$L$1:$V$1,0))/$C356,0)</f>
        <v>0</v>
      </c>
      <c r="S356" s="345"/>
      <c r="T356" s="335">
        <f t="shared" si="38"/>
        <v>0</v>
      </c>
    </row>
    <row r="357" spans="1:20" s="356" customFormat="1" ht="29.25" customHeight="1">
      <c r="A357" s="434"/>
      <c r="B357" s="208" t="s">
        <v>139</v>
      </c>
      <c r="C357" s="207">
        <v>1500</v>
      </c>
      <c r="D357" s="435"/>
      <c r="E357" s="435"/>
      <c r="F357" s="430"/>
      <c r="G357" s="340">
        <f>+IFERROR(VLOOKUP(B357,'FCST SDV (2)'!$C$2:$S$2000,17,0),0)</f>
        <v>0</v>
      </c>
      <c r="H357" s="341">
        <f t="shared" si="48"/>
        <v>0</v>
      </c>
      <c r="I357" s="345">
        <f t="array" ref="I357">+IFERROR(INDEX('[3]FCST SDV'!$L$2:$V$2000,MATCH($B357,'[3]FCST SDV'!$C$2:$C$2000,0),MATCH(I$1,'[3]FCST SDV'!$L$1:$V$1,0))/$C357,0)</f>
        <v>0</v>
      </c>
      <c r="J357" s="345">
        <f t="array" ref="J357">+IFERROR(INDEX('[3]FCST SDV'!$L$2:$V$2000,MATCH($B357,'[3]FCST SDV'!$C$2:$C$2000,0),MATCH(J$1,'[3]FCST SDV'!$L$1:$V$1,0))/$C357,0)</f>
        <v>0</v>
      </c>
      <c r="K357" s="345">
        <f t="array" ref="K357">+IFERROR(INDEX('[3]FCST SDV'!$L$2:$V$2000,MATCH($B357,'[3]FCST SDV'!$C$2:$C$2000,0),MATCH(K$1,'[3]FCST SDV'!$L$1:$V$1,0))/$C357,0)</f>
        <v>0</v>
      </c>
      <c r="L357" s="345">
        <f t="array" ref="L357">+IFERROR(INDEX('[3]FCST SDV'!$L$2:$V$2000,MATCH($B357,'[3]FCST SDV'!$C$2:$C$2000,0),MATCH(L$1,'[3]FCST SDV'!$L$1:$V$1,0))/$C357,0)</f>
        <v>0</v>
      </c>
      <c r="M357" s="345">
        <f t="array" ref="M357">+IFERROR(INDEX('[3]FCST SDV'!$L$2:$V$2000,MATCH($B357,'[3]FCST SDV'!$C$2:$C$2000,0),MATCH(M$1,'[3]FCST SDV'!$L$1:$V$1,0))/$C357,0)</f>
        <v>0</v>
      </c>
      <c r="N357" s="345">
        <f t="array" ref="N357">+IFERROR(INDEX('[3]FCST SDV'!$L$2:$V$2000,MATCH($B357,'[3]FCST SDV'!$C$2:$C$2000,0),MATCH(N$1,'[3]FCST SDV'!$L$1:$V$1,0))/$C357,0)</f>
        <v>0</v>
      </c>
      <c r="O357" s="345">
        <f t="array" ref="O357">+IFERROR(INDEX('[3]FCST SDV'!$L$2:$V$2000,MATCH($B357,'[3]FCST SDV'!$C$2:$C$2000,0),MATCH(O$1,'[3]FCST SDV'!$L$1:$V$1,0))/$C357,0)</f>
        <v>0</v>
      </c>
      <c r="P357" s="345">
        <f t="array" ref="P357">+IFERROR(INDEX('[3]FCST SDV'!$L$2:$V$2000,MATCH($B357,'[3]FCST SDV'!$C$2:$C$2000,0),MATCH(P$1,'[3]FCST SDV'!$L$1:$V$1,0))/$C357,0)</f>
        <v>0</v>
      </c>
      <c r="Q357" s="345">
        <f t="array" ref="Q357">+IFERROR(INDEX('[3]FCST SDV'!$L$2:$V$2000,MATCH($B357,'[3]FCST SDV'!$C$2:$C$2000,0),MATCH(Q$1,'[3]FCST SDV'!$L$1:$V$1,0))/$C357,0)</f>
        <v>0</v>
      </c>
      <c r="R357" s="345">
        <f t="array" ref="R357">+IFERROR(INDEX('[3]FCST SDV'!$L$2:$V$2000,MATCH($B357,'[3]FCST SDV'!$C$2:$C$2000,0),MATCH(R$1,'[3]FCST SDV'!$L$1:$V$1,0))/$C357,0)</f>
        <v>0</v>
      </c>
      <c r="S357" s="345"/>
      <c r="T357" s="335">
        <f t="shared" si="38"/>
        <v>0</v>
      </c>
    </row>
    <row r="358" spans="1:20" s="356" customFormat="1" ht="29.25" customHeight="1">
      <c r="A358" s="434"/>
      <c r="B358" s="208" t="s">
        <v>140</v>
      </c>
      <c r="C358" s="207">
        <v>1500</v>
      </c>
      <c r="D358" s="435"/>
      <c r="E358" s="435"/>
      <c r="F358" s="430"/>
      <c r="G358" s="340">
        <f>+IFERROR(VLOOKUP(B358,'FCST SDV (2)'!$C$2:$S$2000,17,0),0)</f>
        <v>0</v>
      </c>
      <c r="H358" s="341">
        <f t="shared" si="48"/>
        <v>0</v>
      </c>
      <c r="I358" s="345">
        <f t="array" ref="I358">+IFERROR(INDEX('[3]FCST SDV'!$L$2:$V$2000,MATCH($B358,'[3]FCST SDV'!$C$2:$C$2000,0),MATCH(I$1,'[3]FCST SDV'!$L$1:$V$1,0))/$C358,0)</f>
        <v>0</v>
      </c>
      <c r="J358" s="345">
        <f t="array" ref="J358">+IFERROR(INDEX('[3]FCST SDV'!$L$2:$V$2000,MATCH($B358,'[3]FCST SDV'!$C$2:$C$2000,0),MATCH(J$1,'[3]FCST SDV'!$L$1:$V$1,0))/$C358,0)</f>
        <v>0</v>
      </c>
      <c r="K358" s="345">
        <f t="array" ref="K358">+IFERROR(INDEX('[3]FCST SDV'!$L$2:$V$2000,MATCH($B358,'[3]FCST SDV'!$C$2:$C$2000,0),MATCH(K$1,'[3]FCST SDV'!$L$1:$V$1,0))/$C358,0)</f>
        <v>0</v>
      </c>
      <c r="L358" s="345">
        <f t="array" ref="L358">+IFERROR(INDEX('[3]FCST SDV'!$L$2:$V$2000,MATCH($B358,'[3]FCST SDV'!$C$2:$C$2000,0),MATCH(L$1,'[3]FCST SDV'!$L$1:$V$1,0))/$C358,0)</f>
        <v>0</v>
      </c>
      <c r="M358" s="345">
        <f t="array" ref="M358">+IFERROR(INDEX('[3]FCST SDV'!$L$2:$V$2000,MATCH($B358,'[3]FCST SDV'!$C$2:$C$2000,0),MATCH(M$1,'[3]FCST SDV'!$L$1:$V$1,0))/$C358,0)</f>
        <v>0</v>
      </c>
      <c r="N358" s="345">
        <f t="array" ref="N358">+IFERROR(INDEX('[3]FCST SDV'!$L$2:$V$2000,MATCH($B358,'[3]FCST SDV'!$C$2:$C$2000,0),MATCH(N$1,'[3]FCST SDV'!$L$1:$V$1,0))/$C358,0)</f>
        <v>0</v>
      </c>
      <c r="O358" s="345">
        <f t="array" ref="O358">+IFERROR(INDEX('[3]FCST SDV'!$L$2:$V$2000,MATCH($B358,'[3]FCST SDV'!$C$2:$C$2000,0),MATCH(O$1,'[3]FCST SDV'!$L$1:$V$1,0))/$C358,0)</f>
        <v>0</v>
      </c>
      <c r="P358" s="345">
        <f t="array" ref="P358">+IFERROR(INDEX('[3]FCST SDV'!$L$2:$V$2000,MATCH($B358,'[3]FCST SDV'!$C$2:$C$2000,0),MATCH(P$1,'[3]FCST SDV'!$L$1:$V$1,0))/$C358,0)</f>
        <v>0</v>
      </c>
      <c r="Q358" s="345">
        <f t="array" ref="Q358">+IFERROR(INDEX('[3]FCST SDV'!$L$2:$V$2000,MATCH($B358,'[3]FCST SDV'!$C$2:$C$2000,0),MATCH(Q$1,'[3]FCST SDV'!$L$1:$V$1,0))/$C358,0)</f>
        <v>0</v>
      </c>
      <c r="R358" s="345">
        <f t="array" ref="R358">+IFERROR(INDEX('[3]FCST SDV'!$L$2:$V$2000,MATCH($B358,'[3]FCST SDV'!$C$2:$C$2000,0),MATCH(R$1,'[3]FCST SDV'!$L$1:$V$1,0))/$C358,0)</f>
        <v>0</v>
      </c>
      <c r="S358" s="345"/>
      <c r="T358" s="335">
        <f t="shared" si="38"/>
        <v>0</v>
      </c>
    </row>
    <row r="359" spans="1:20" s="356" customFormat="1" ht="29.25" customHeight="1">
      <c r="A359" s="434"/>
      <c r="B359" s="208" t="s">
        <v>141</v>
      </c>
      <c r="C359" s="207">
        <v>1500</v>
      </c>
      <c r="D359" s="435"/>
      <c r="E359" s="435"/>
      <c r="F359" s="430"/>
      <c r="G359" s="340">
        <f>+IFERROR(VLOOKUP(B359,'FCST SDV (2)'!$C$2:$S$2000,17,0),0)</f>
        <v>0</v>
      </c>
      <c r="H359" s="341">
        <f t="shared" si="48"/>
        <v>0</v>
      </c>
      <c r="I359" s="345">
        <f t="array" ref="I359">+IFERROR(INDEX('[3]FCST SDV'!$L$2:$V$2000,MATCH($B359,'[3]FCST SDV'!$C$2:$C$2000,0),MATCH(I$1,'[3]FCST SDV'!$L$1:$V$1,0))/$C359,0)</f>
        <v>0</v>
      </c>
      <c r="J359" s="345">
        <f t="array" ref="J359">+IFERROR(INDEX('[3]FCST SDV'!$L$2:$V$2000,MATCH($B359,'[3]FCST SDV'!$C$2:$C$2000,0),MATCH(J$1,'[3]FCST SDV'!$L$1:$V$1,0))/$C359,0)</f>
        <v>0</v>
      </c>
      <c r="K359" s="345">
        <f t="array" ref="K359">+IFERROR(INDEX('[3]FCST SDV'!$L$2:$V$2000,MATCH($B359,'[3]FCST SDV'!$C$2:$C$2000,0),MATCH(K$1,'[3]FCST SDV'!$L$1:$V$1,0))/$C359,0)</f>
        <v>0</v>
      </c>
      <c r="L359" s="345">
        <f t="array" ref="L359">+IFERROR(INDEX('[3]FCST SDV'!$L$2:$V$2000,MATCH($B359,'[3]FCST SDV'!$C$2:$C$2000,0),MATCH(L$1,'[3]FCST SDV'!$L$1:$V$1,0))/$C359,0)</f>
        <v>0</v>
      </c>
      <c r="M359" s="345">
        <f t="array" ref="M359">+IFERROR(INDEX('[3]FCST SDV'!$L$2:$V$2000,MATCH($B359,'[3]FCST SDV'!$C$2:$C$2000,0),MATCH(M$1,'[3]FCST SDV'!$L$1:$V$1,0))/$C359,0)</f>
        <v>0</v>
      </c>
      <c r="N359" s="345">
        <f t="array" ref="N359">+IFERROR(INDEX('[3]FCST SDV'!$L$2:$V$2000,MATCH($B359,'[3]FCST SDV'!$C$2:$C$2000,0),MATCH(N$1,'[3]FCST SDV'!$L$1:$V$1,0))/$C359,0)</f>
        <v>0</v>
      </c>
      <c r="O359" s="345">
        <f t="array" ref="O359">+IFERROR(INDEX('[3]FCST SDV'!$L$2:$V$2000,MATCH($B359,'[3]FCST SDV'!$C$2:$C$2000,0),MATCH(O$1,'[3]FCST SDV'!$L$1:$V$1,0))/$C359,0)</f>
        <v>0</v>
      </c>
      <c r="P359" s="345">
        <f t="array" ref="P359">+IFERROR(INDEX('[3]FCST SDV'!$L$2:$V$2000,MATCH($B359,'[3]FCST SDV'!$C$2:$C$2000,0),MATCH(P$1,'[3]FCST SDV'!$L$1:$V$1,0))/$C359,0)</f>
        <v>0</v>
      </c>
      <c r="Q359" s="345">
        <f t="array" ref="Q359">+IFERROR(INDEX('[3]FCST SDV'!$L$2:$V$2000,MATCH($B359,'[3]FCST SDV'!$C$2:$C$2000,0),MATCH(Q$1,'[3]FCST SDV'!$L$1:$V$1,0))/$C359,0)</f>
        <v>0</v>
      </c>
      <c r="R359" s="345">
        <f t="array" ref="R359">+IFERROR(INDEX('[3]FCST SDV'!$L$2:$V$2000,MATCH($B359,'[3]FCST SDV'!$C$2:$C$2000,0),MATCH(R$1,'[3]FCST SDV'!$L$1:$V$1,0))/$C359,0)</f>
        <v>0</v>
      </c>
      <c r="S359" s="345"/>
      <c r="T359" s="335">
        <f t="shared" si="38"/>
        <v>0</v>
      </c>
    </row>
    <row r="360" spans="1:20" s="356" customFormat="1" ht="29.25" customHeight="1">
      <c r="A360" s="434"/>
      <c r="B360" s="208" t="s">
        <v>142</v>
      </c>
      <c r="C360" s="207">
        <v>1500</v>
      </c>
      <c r="D360" s="435"/>
      <c r="E360" s="435"/>
      <c r="F360" s="430"/>
      <c r="G360" s="340">
        <f>+IFERROR(VLOOKUP(B360,'FCST SDV (2)'!$C$2:$S$2000,17,0),0)</f>
        <v>0</v>
      </c>
      <c r="H360" s="341">
        <f t="shared" si="48"/>
        <v>0</v>
      </c>
      <c r="I360" s="345">
        <f t="array" ref="I360">+IFERROR(INDEX('[3]FCST SDV'!$L$2:$V$2000,MATCH($B360,'[3]FCST SDV'!$C$2:$C$2000,0),MATCH(I$1,'[3]FCST SDV'!$L$1:$V$1,0))/$C360,0)</f>
        <v>0</v>
      </c>
      <c r="J360" s="345">
        <f t="array" ref="J360">+IFERROR(INDEX('[3]FCST SDV'!$L$2:$V$2000,MATCH($B360,'[3]FCST SDV'!$C$2:$C$2000,0),MATCH(J$1,'[3]FCST SDV'!$L$1:$V$1,0))/$C360,0)</f>
        <v>0</v>
      </c>
      <c r="K360" s="345">
        <f t="array" ref="K360">+IFERROR(INDEX('[3]FCST SDV'!$L$2:$V$2000,MATCH($B360,'[3]FCST SDV'!$C$2:$C$2000,0),MATCH(K$1,'[3]FCST SDV'!$L$1:$V$1,0))/$C360,0)</f>
        <v>0</v>
      </c>
      <c r="L360" s="345">
        <f t="array" ref="L360">+IFERROR(INDEX('[3]FCST SDV'!$L$2:$V$2000,MATCH($B360,'[3]FCST SDV'!$C$2:$C$2000,0),MATCH(L$1,'[3]FCST SDV'!$L$1:$V$1,0))/$C360,0)</f>
        <v>0</v>
      </c>
      <c r="M360" s="345">
        <f t="array" ref="M360">+IFERROR(INDEX('[3]FCST SDV'!$L$2:$V$2000,MATCH($B360,'[3]FCST SDV'!$C$2:$C$2000,0),MATCH(M$1,'[3]FCST SDV'!$L$1:$V$1,0))/$C360,0)</f>
        <v>0</v>
      </c>
      <c r="N360" s="345">
        <f t="array" ref="N360">+IFERROR(INDEX('[3]FCST SDV'!$L$2:$V$2000,MATCH($B360,'[3]FCST SDV'!$C$2:$C$2000,0),MATCH(N$1,'[3]FCST SDV'!$L$1:$V$1,0))/$C360,0)</f>
        <v>0</v>
      </c>
      <c r="O360" s="345">
        <f t="array" ref="O360">+IFERROR(INDEX('[3]FCST SDV'!$L$2:$V$2000,MATCH($B360,'[3]FCST SDV'!$C$2:$C$2000,0),MATCH(O$1,'[3]FCST SDV'!$L$1:$V$1,0))/$C360,0)</f>
        <v>0</v>
      </c>
      <c r="P360" s="345">
        <f t="array" ref="P360">+IFERROR(INDEX('[3]FCST SDV'!$L$2:$V$2000,MATCH($B360,'[3]FCST SDV'!$C$2:$C$2000,0),MATCH(P$1,'[3]FCST SDV'!$L$1:$V$1,0))/$C360,0)</f>
        <v>0</v>
      </c>
      <c r="Q360" s="345">
        <f t="array" ref="Q360">+IFERROR(INDEX('[3]FCST SDV'!$L$2:$V$2000,MATCH($B360,'[3]FCST SDV'!$C$2:$C$2000,0),MATCH(Q$1,'[3]FCST SDV'!$L$1:$V$1,0))/$C360,0)</f>
        <v>0</v>
      </c>
      <c r="R360" s="345">
        <f t="array" ref="R360">+IFERROR(INDEX('[3]FCST SDV'!$L$2:$V$2000,MATCH($B360,'[3]FCST SDV'!$C$2:$C$2000,0),MATCH(R$1,'[3]FCST SDV'!$L$1:$V$1,0))/$C360,0)</f>
        <v>0</v>
      </c>
      <c r="S360" s="345"/>
      <c r="T360" s="335">
        <f t="shared" si="38"/>
        <v>0</v>
      </c>
    </row>
    <row r="361" spans="1:20" s="356" customFormat="1" ht="29.25" customHeight="1">
      <c r="A361" s="434"/>
      <c r="B361" s="208" t="s">
        <v>143</v>
      </c>
      <c r="C361" s="207">
        <v>1500</v>
      </c>
      <c r="D361" s="435"/>
      <c r="E361" s="435"/>
      <c r="F361" s="430"/>
      <c r="G361" s="340">
        <f>+IFERROR(VLOOKUP(B361,'FCST SDV (2)'!$C$2:$S$2000,17,0),0)</f>
        <v>0</v>
      </c>
      <c r="H361" s="341">
        <f t="shared" si="48"/>
        <v>0</v>
      </c>
      <c r="I361" s="345">
        <f t="array" ref="I361">+IFERROR(INDEX('[3]FCST SDV'!$L$2:$V$2000,MATCH($B361,'[3]FCST SDV'!$C$2:$C$2000,0),MATCH(I$1,'[3]FCST SDV'!$L$1:$V$1,0))/$C361,0)</f>
        <v>0</v>
      </c>
      <c r="J361" s="345">
        <f t="array" ref="J361">+IFERROR(INDEX('[3]FCST SDV'!$L$2:$V$2000,MATCH($B361,'[3]FCST SDV'!$C$2:$C$2000,0),MATCH(J$1,'[3]FCST SDV'!$L$1:$V$1,0))/$C361,0)</f>
        <v>0</v>
      </c>
      <c r="K361" s="345">
        <f t="array" ref="K361">+IFERROR(INDEX('[3]FCST SDV'!$L$2:$V$2000,MATCH($B361,'[3]FCST SDV'!$C$2:$C$2000,0),MATCH(K$1,'[3]FCST SDV'!$L$1:$V$1,0))/$C361,0)</f>
        <v>0</v>
      </c>
      <c r="L361" s="345">
        <f t="array" ref="L361">+IFERROR(INDEX('[3]FCST SDV'!$L$2:$V$2000,MATCH($B361,'[3]FCST SDV'!$C$2:$C$2000,0),MATCH(L$1,'[3]FCST SDV'!$L$1:$V$1,0))/$C361,0)</f>
        <v>0</v>
      </c>
      <c r="M361" s="345">
        <f t="array" ref="M361">+IFERROR(INDEX('[3]FCST SDV'!$L$2:$V$2000,MATCH($B361,'[3]FCST SDV'!$C$2:$C$2000,0),MATCH(M$1,'[3]FCST SDV'!$L$1:$V$1,0))/$C361,0)</f>
        <v>0</v>
      </c>
      <c r="N361" s="345">
        <f t="array" ref="N361">+IFERROR(INDEX('[3]FCST SDV'!$L$2:$V$2000,MATCH($B361,'[3]FCST SDV'!$C$2:$C$2000,0),MATCH(N$1,'[3]FCST SDV'!$L$1:$V$1,0))/$C361,0)</f>
        <v>0</v>
      </c>
      <c r="O361" s="345">
        <f t="array" ref="O361">+IFERROR(INDEX('[3]FCST SDV'!$L$2:$V$2000,MATCH($B361,'[3]FCST SDV'!$C$2:$C$2000,0),MATCH(O$1,'[3]FCST SDV'!$L$1:$V$1,0))/$C361,0)</f>
        <v>0</v>
      </c>
      <c r="P361" s="345">
        <f t="array" ref="P361">+IFERROR(INDEX('[3]FCST SDV'!$L$2:$V$2000,MATCH($B361,'[3]FCST SDV'!$C$2:$C$2000,0),MATCH(P$1,'[3]FCST SDV'!$L$1:$V$1,0))/$C361,0)</f>
        <v>0</v>
      </c>
      <c r="Q361" s="345">
        <f t="array" ref="Q361">+IFERROR(INDEX('[3]FCST SDV'!$L$2:$V$2000,MATCH($B361,'[3]FCST SDV'!$C$2:$C$2000,0),MATCH(Q$1,'[3]FCST SDV'!$L$1:$V$1,0))/$C361,0)</f>
        <v>0</v>
      </c>
      <c r="R361" s="345">
        <f t="array" ref="R361">+IFERROR(INDEX('[3]FCST SDV'!$L$2:$V$2000,MATCH($B361,'[3]FCST SDV'!$C$2:$C$2000,0),MATCH(R$1,'[3]FCST SDV'!$L$1:$V$1,0))/$C361,0)</f>
        <v>0</v>
      </c>
      <c r="S361" s="345"/>
      <c r="T361" s="335">
        <f t="shared" si="38"/>
        <v>0</v>
      </c>
    </row>
    <row r="362" spans="1:20" s="356" customFormat="1" ht="29.25" customHeight="1">
      <c r="A362" s="434"/>
      <c r="B362" s="208" t="s">
        <v>144</v>
      </c>
      <c r="C362" s="207">
        <v>1500</v>
      </c>
      <c r="D362" s="435"/>
      <c r="E362" s="435"/>
      <c r="F362" s="430"/>
      <c r="G362" s="340">
        <f>+IFERROR(VLOOKUP(B362,'FCST SDV (2)'!$C$2:$S$2000,17,0),0)</f>
        <v>0</v>
      </c>
      <c r="H362" s="341">
        <f t="shared" si="48"/>
        <v>0</v>
      </c>
      <c r="I362" s="345">
        <f t="array" ref="I362">+IFERROR(INDEX('[3]FCST SDV'!$L$2:$V$2000,MATCH($B362,'[3]FCST SDV'!$C$2:$C$2000,0),MATCH(I$1,'[3]FCST SDV'!$L$1:$V$1,0))/$C362,0)</f>
        <v>0</v>
      </c>
      <c r="J362" s="345">
        <f t="array" ref="J362">+IFERROR(INDEX('[3]FCST SDV'!$L$2:$V$2000,MATCH($B362,'[3]FCST SDV'!$C$2:$C$2000,0),MATCH(J$1,'[3]FCST SDV'!$L$1:$V$1,0))/$C362,0)</f>
        <v>0</v>
      </c>
      <c r="K362" s="345">
        <f t="array" ref="K362">+IFERROR(INDEX('[3]FCST SDV'!$L$2:$V$2000,MATCH($B362,'[3]FCST SDV'!$C$2:$C$2000,0),MATCH(K$1,'[3]FCST SDV'!$L$1:$V$1,0))/$C362,0)</f>
        <v>0</v>
      </c>
      <c r="L362" s="345">
        <f t="array" ref="L362">+IFERROR(INDEX('[3]FCST SDV'!$L$2:$V$2000,MATCH($B362,'[3]FCST SDV'!$C$2:$C$2000,0),MATCH(L$1,'[3]FCST SDV'!$L$1:$V$1,0))/$C362,0)</f>
        <v>0</v>
      </c>
      <c r="M362" s="345">
        <f t="array" ref="M362">+IFERROR(INDEX('[3]FCST SDV'!$L$2:$V$2000,MATCH($B362,'[3]FCST SDV'!$C$2:$C$2000,0),MATCH(M$1,'[3]FCST SDV'!$L$1:$V$1,0))/$C362,0)</f>
        <v>0</v>
      </c>
      <c r="N362" s="345">
        <f t="array" ref="N362">+IFERROR(INDEX('[3]FCST SDV'!$L$2:$V$2000,MATCH($B362,'[3]FCST SDV'!$C$2:$C$2000,0),MATCH(N$1,'[3]FCST SDV'!$L$1:$V$1,0))/$C362,0)</f>
        <v>0</v>
      </c>
      <c r="O362" s="345">
        <f t="array" ref="O362">+IFERROR(INDEX('[3]FCST SDV'!$L$2:$V$2000,MATCH($B362,'[3]FCST SDV'!$C$2:$C$2000,0),MATCH(O$1,'[3]FCST SDV'!$L$1:$V$1,0))/$C362,0)</f>
        <v>0</v>
      </c>
      <c r="P362" s="345">
        <f t="array" ref="P362">+IFERROR(INDEX('[3]FCST SDV'!$L$2:$V$2000,MATCH($B362,'[3]FCST SDV'!$C$2:$C$2000,0),MATCH(P$1,'[3]FCST SDV'!$L$1:$V$1,0))/$C362,0)</f>
        <v>0</v>
      </c>
      <c r="Q362" s="345">
        <f t="array" ref="Q362">+IFERROR(INDEX('[3]FCST SDV'!$L$2:$V$2000,MATCH($B362,'[3]FCST SDV'!$C$2:$C$2000,0),MATCH(Q$1,'[3]FCST SDV'!$L$1:$V$1,0))/$C362,0)</f>
        <v>0</v>
      </c>
      <c r="R362" s="345">
        <f t="array" ref="R362">+IFERROR(INDEX('[3]FCST SDV'!$L$2:$V$2000,MATCH($B362,'[3]FCST SDV'!$C$2:$C$2000,0),MATCH(R$1,'[3]FCST SDV'!$L$1:$V$1,0))/$C362,0)</f>
        <v>0</v>
      </c>
      <c r="S362" s="345"/>
      <c r="T362" s="335">
        <f t="shared" si="38"/>
        <v>0</v>
      </c>
    </row>
    <row r="363" spans="1:20" s="356" customFormat="1" ht="29.25" customHeight="1">
      <c r="A363" s="434"/>
      <c r="B363" s="208" t="s">
        <v>145</v>
      </c>
      <c r="C363" s="207">
        <v>1500</v>
      </c>
      <c r="D363" s="435"/>
      <c r="E363" s="435"/>
      <c r="F363" s="431"/>
      <c r="G363" s="340">
        <f>+IFERROR(VLOOKUP(B363,'FCST SDV (2)'!$C$2:$S$2000,17,0),0)</f>
        <v>0</v>
      </c>
      <c r="H363" s="341">
        <f t="shared" si="48"/>
        <v>0</v>
      </c>
      <c r="I363" s="345">
        <f t="array" ref="I363">+IFERROR(INDEX('[3]FCST SDV'!$L$2:$V$2000,MATCH($B363,'[3]FCST SDV'!$C$2:$C$2000,0),MATCH(I$1,'[3]FCST SDV'!$L$1:$V$1,0))/$C363,0)</f>
        <v>0</v>
      </c>
      <c r="J363" s="345">
        <f t="array" ref="J363">+IFERROR(INDEX('[3]FCST SDV'!$L$2:$V$2000,MATCH($B363,'[3]FCST SDV'!$C$2:$C$2000,0),MATCH(J$1,'[3]FCST SDV'!$L$1:$V$1,0))/$C363,0)</f>
        <v>0</v>
      </c>
      <c r="K363" s="345">
        <f t="array" ref="K363">+IFERROR(INDEX('[3]FCST SDV'!$L$2:$V$2000,MATCH($B363,'[3]FCST SDV'!$C$2:$C$2000,0),MATCH(K$1,'[3]FCST SDV'!$L$1:$V$1,0))/$C363,0)</f>
        <v>0</v>
      </c>
      <c r="L363" s="345">
        <f t="array" ref="L363">+IFERROR(INDEX('[3]FCST SDV'!$L$2:$V$2000,MATCH($B363,'[3]FCST SDV'!$C$2:$C$2000,0),MATCH(L$1,'[3]FCST SDV'!$L$1:$V$1,0))/$C363,0)</f>
        <v>0</v>
      </c>
      <c r="M363" s="345">
        <f t="array" ref="M363">+IFERROR(INDEX('[3]FCST SDV'!$L$2:$V$2000,MATCH($B363,'[3]FCST SDV'!$C$2:$C$2000,0),MATCH(M$1,'[3]FCST SDV'!$L$1:$V$1,0))/$C363,0)</f>
        <v>0</v>
      </c>
      <c r="N363" s="345">
        <f t="array" ref="N363">+IFERROR(INDEX('[3]FCST SDV'!$L$2:$V$2000,MATCH($B363,'[3]FCST SDV'!$C$2:$C$2000,0),MATCH(N$1,'[3]FCST SDV'!$L$1:$V$1,0))/$C363,0)</f>
        <v>0</v>
      </c>
      <c r="O363" s="345">
        <f t="array" ref="O363">+IFERROR(INDEX('[3]FCST SDV'!$L$2:$V$2000,MATCH($B363,'[3]FCST SDV'!$C$2:$C$2000,0),MATCH(O$1,'[3]FCST SDV'!$L$1:$V$1,0))/$C363,0)</f>
        <v>0</v>
      </c>
      <c r="P363" s="345">
        <f t="array" ref="P363">+IFERROR(INDEX('[3]FCST SDV'!$L$2:$V$2000,MATCH($B363,'[3]FCST SDV'!$C$2:$C$2000,0),MATCH(P$1,'[3]FCST SDV'!$L$1:$V$1,0))/$C363,0)</f>
        <v>0</v>
      </c>
      <c r="Q363" s="345">
        <f t="array" ref="Q363">+IFERROR(INDEX('[3]FCST SDV'!$L$2:$V$2000,MATCH($B363,'[3]FCST SDV'!$C$2:$C$2000,0),MATCH(Q$1,'[3]FCST SDV'!$L$1:$V$1,0))/$C363,0)</f>
        <v>0</v>
      </c>
      <c r="R363" s="345">
        <f t="array" ref="R363">+IFERROR(INDEX('[3]FCST SDV'!$L$2:$V$2000,MATCH($B363,'[3]FCST SDV'!$C$2:$C$2000,0),MATCH(R$1,'[3]FCST SDV'!$L$1:$V$1,0))/$C363,0)</f>
        <v>0</v>
      </c>
      <c r="S363" s="345"/>
      <c r="T363" s="335">
        <f t="shared" si="38"/>
        <v>0</v>
      </c>
    </row>
    <row r="364" spans="1:20" s="356" customFormat="1" ht="29.25" customHeight="1">
      <c r="A364" s="452" t="s">
        <v>254</v>
      </c>
      <c r="B364" s="453"/>
      <c r="C364" s="453"/>
      <c r="D364" s="453"/>
      <c r="E364" s="453"/>
      <c r="F364" s="454"/>
      <c r="G364" s="340">
        <f>+IFERROR(VLOOKUP(B364,'FCST SDV (2)'!$C$2:$S$2000,17,0),0)</f>
        <v>0</v>
      </c>
      <c r="H364" s="341"/>
      <c r="I364" s="352">
        <f t="array" ref="I364">+IFERROR(INDEX('[3]FCST SDV'!$L$2:$V$2000,MATCH($B364,'[3]FCST SDV'!$C$2:$C$2000,0),MATCH(I$1,'[3]FCST SDV'!$L$1:$V$1,0))/$C364,0)</f>
        <v>0</v>
      </c>
      <c r="J364" s="352">
        <f t="array" ref="J364">+IFERROR(INDEX('[3]FCST SDV'!$L$2:$V$2000,MATCH($B364,'[3]FCST SDV'!$C$2:$C$2000,0),MATCH(J$1,'[3]FCST SDV'!$L$1:$V$1,0))/$C364,0)</f>
        <v>0</v>
      </c>
      <c r="K364" s="352">
        <f t="array" ref="K364">+IFERROR(INDEX('[3]FCST SDV'!$L$2:$V$2000,MATCH($B364,'[3]FCST SDV'!$C$2:$C$2000,0),MATCH(K$1,'[3]FCST SDV'!$L$1:$V$1,0))/$C364,0)</f>
        <v>0</v>
      </c>
      <c r="L364" s="352">
        <f t="array" ref="L364">+IFERROR(INDEX('[3]FCST SDV'!$L$2:$V$2000,MATCH($B364,'[3]FCST SDV'!$C$2:$C$2000,0),MATCH(L$1,'[3]FCST SDV'!$L$1:$V$1,0))/$C364,0)</f>
        <v>0</v>
      </c>
      <c r="M364" s="352">
        <f t="array" ref="M364">+IFERROR(INDEX('[3]FCST SDV'!$L$2:$V$2000,MATCH($B364,'[3]FCST SDV'!$C$2:$C$2000,0),MATCH(M$1,'[3]FCST SDV'!$L$1:$V$1,0))/$C364,0)</f>
        <v>0</v>
      </c>
      <c r="N364" s="352">
        <f t="array" ref="N364">+IFERROR(INDEX('[3]FCST SDV'!$L$2:$V$2000,MATCH($B364,'[3]FCST SDV'!$C$2:$C$2000,0),MATCH(N$1,'[3]FCST SDV'!$L$1:$V$1,0))/$C364,0)</f>
        <v>0</v>
      </c>
      <c r="O364" s="352">
        <f t="array" ref="O364">+IFERROR(INDEX('[3]FCST SDV'!$L$2:$V$2000,MATCH($B364,'[3]FCST SDV'!$C$2:$C$2000,0),MATCH(O$1,'[3]FCST SDV'!$L$1:$V$1,0))/$C364,0)</f>
        <v>0</v>
      </c>
      <c r="P364" s="352">
        <f t="array" ref="P364">+IFERROR(INDEX('[3]FCST SDV'!$L$2:$V$2000,MATCH($B364,'[3]FCST SDV'!$C$2:$C$2000,0),MATCH(P$1,'[3]FCST SDV'!$L$1:$V$1,0))/$C364,0)</f>
        <v>0</v>
      </c>
      <c r="Q364" s="352">
        <f t="array" ref="Q364">+IFERROR(INDEX('[3]FCST SDV'!$L$2:$V$2000,MATCH($B364,'[3]FCST SDV'!$C$2:$C$2000,0),MATCH(Q$1,'[3]FCST SDV'!$L$1:$V$1,0))/$C364,0)</f>
        <v>0</v>
      </c>
      <c r="R364" s="352">
        <f t="array" ref="R364">+IFERROR(INDEX('[3]FCST SDV'!$L$2:$V$2000,MATCH($B364,'[3]FCST SDV'!$C$2:$C$2000,0),MATCH(R$1,'[3]FCST SDV'!$L$1:$V$1,0))/$C364,0)</f>
        <v>0</v>
      </c>
      <c r="S364" s="352"/>
      <c r="T364" s="335">
        <f t="shared" si="38"/>
        <v>0</v>
      </c>
    </row>
    <row r="365" spans="1:20" s="356" customFormat="1" ht="29.25" customHeight="1">
      <c r="A365" s="358" t="s">
        <v>176</v>
      </c>
      <c r="B365" s="208" t="s">
        <v>146</v>
      </c>
      <c r="C365" s="207">
        <v>3000</v>
      </c>
      <c r="D365" s="378">
        <v>0</v>
      </c>
      <c r="E365" s="378"/>
      <c r="F365" s="378">
        <f>D365</f>
        <v>0</v>
      </c>
      <c r="G365" s="340">
        <f>+IFERROR(VLOOKUP(B365,'FCST SDV (2)'!$C$2:$S$2000,17,0),0)</f>
        <v>0</v>
      </c>
      <c r="H365" s="341">
        <f t="shared" ref="H365" si="49">+G365/C365</f>
        <v>0</v>
      </c>
      <c r="I365" s="345">
        <f t="array" ref="I365">+IFERROR(INDEX('[3]FCST SDV'!$L$2:$V$2000,MATCH($B365,'[3]FCST SDV'!$C$2:$C$2000,0),MATCH(I$1,'[3]FCST SDV'!$L$1:$V$1,0))/$C365,0)</f>
        <v>0</v>
      </c>
      <c r="J365" s="345">
        <f t="array" ref="J365">+IFERROR(INDEX('[3]FCST SDV'!$L$2:$V$2000,MATCH($B365,'[3]FCST SDV'!$C$2:$C$2000,0),MATCH(J$1,'[3]FCST SDV'!$L$1:$V$1,0))/$C365,0)</f>
        <v>0</v>
      </c>
      <c r="K365" s="345">
        <f t="array" ref="K365">+IFERROR(INDEX('[3]FCST SDV'!$L$2:$V$2000,MATCH($B365,'[3]FCST SDV'!$C$2:$C$2000,0),MATCH(K$1,'[3]FCST SDV'!$L$1:$V$1,0))/$C365,0)</f>
        <v>0</v>
      </c>
      <c r="L365" s="345">
        <f t="array" ref="L365">+IFERROR(INDEX('[3]FCST SDV'!$L$2:$V$2000,MATCH($B365,'[3]FCST SDV'!$C$2:$C$2000,0),MATCH(L$1,'[3]FCST SDV'!$L$1:$V$1,0))/$C365,0)</f>
        <v>0</v>
      </c>
      <c r="M365" s="345">
        <f t="array" ref="M365">+IFERROR(INDEX('[3]FCST SDV'!$L$2:$V$2000,MATCH($B365,'[3]FCST SDV'!$C$2:$C$2000,0),MATCH(M$1,'[3]FCST SDV'!$L$1:$V$1,0))/$C365,0)</f>
        <v>0</v>
      </c>
      <c r="N365" s="345">
        <f t="array" ref="N365">+IFERROR(INDEX('[3]FCST SDV'!$L$2:$V$2000,MATCH($B365,'[3]FCST SDV'!$C$2:$C$2000,0),MATCH(N$1,'[3]FCST SDV'!$L$1:$V$1,0))/$C365,0)</f>
        <v>0</v>
      </c>
      <c r="O365" s="345">
        <f t="array" ref="O365">+IFERROR(INDEX('[3]FCST SDV'!$L$2:$V$2000,MATCH($B365,'[3]FCST SDV'!$C$2:$C$2000,0),MATCH(O$1,'[3]FCST SDV'!$L$1:$V$1,0))/$C365,0)</f>
        <v>0</v>
      </c>
      <c r="P365" s="345">
        <f t="array" ref="P365">+IFERROR(INDEX('[3]FCST SDV'!$L$2:$V$2000,MATCH($B365,'[3]FCST SDV'!$C$2:$C$2000,0),MATCH(P$1,'[3]FCST SDV'!$L$1:$V$1,0))/$C365,0)</f>
        <v>0</v>
      </c>
      <c r="Q365" s="345">
        <f t="array" ref="Q365">+IFERROR(INDEX('[3]FCST SDV'!$L$2:$V$2000,MATCH($B365,'[3]FCST SDV'!$C$2:$C$2000,0),MATCH(Q$1,'[3]FCST SDV'!$L$1:$V$1,0))/$C365,0)</f>
        <v>0</v>
      </c>
      <c r="R365" s="345">
        <f t="array" ref="R365">+IFERROR(INDEX('[3]FCST SDV'!$L$2:$V$2000,MATCH($B365,'[3]FCST SDV'!$C$2:$C$2000,0),MATCH(R$1,'[3]FCST SDV'!$L$1:$V$1,0))/$C365,0)</f>
        <v>0</v>
      </c>
      <c r="S365" s="345"/>
      <c r="T365" s="335">
        <f t="shared" si="38"/>
        <v>0</v>
      </c>
    </row>
    <row r="366" spans="1:20" s="367" customFormat="1" ht="29.25" customHeight="1">
      <c r="A366" s="452" t="s">
        <v>254</v>
      </c>
      <c r="B366" s="453"/>
      <c r="C366" s="453"/>
      <c r="D366" s="453"/>
      <c r="E366" s="453"/>
      <c r="F366" s="454"/>
      <c r="G366" s="340">
        <f>+IFERROR(VLOOKUP(B366,'FCST SDV (2)'!$C$2:$S$2000,17,0),0)</f>
        <v>0</v>
      </c>
      <c r="H366" s="341"/>
      <c r="I366" s="352">
        <f t="array" ref="I366">+IFERROR(INDEX('[3]FCST SDV'!$L$2:$V$2000,MATCH($B366,'[3]FCST SDV'!$C$2:$C$2000,0),MATCH(I$1,'[3]FCST SDV'!$L$1:$V$1,0))/$C366,0)</f>
        <v>0</v>
      </c>
      <c r="J366" s="352">
        <f t="array" ref="J366">+IFERROR(INDEX('[3]FCST SDV'!$L$2:$V$2000,MATCH($B366,'[3]FCST SDV'!$C$2:$C$2000,0),MATCH(J$1,'[3]FCST SDV'!$L$1:$V$1,0))/$C366,0)</f>
        <v>0</v>
      </c>
      <c r="K366" s="352">
        <f t="array" ref="K366">+IFERROR(INDEX('[3]FCST SDV'!$L$2:$V$2000,MATCH($B366,'[3]FCST SDV'!$C$2:$C$2000,0),MATCH(K$1,'[3]FCST SDV'!$L$1:$V$1,0))/$C366,0)</f>
        <v>0</v>
      </c>
      <c r="L366" s="352">
        <f t="array" ref="L366">+IFERROR(INDEX('[3]FCST SDV'!$L$2:$V$2000,MATCH($B366,'[3]FCST SDV'!$C$2:$C$2000,0),MATCH(L$1,'[3]FCST SDV'!$L$1:$V$1,0))/$C366,0)</f>
        <v>0</v>
      </c>
      <c r="M366" s="352">
        <f t="array" ref="M366">+IFERROR(INDEX('[3]FCST SDV'!$L$2:$V$2000,MATCH($B366,'[3]FCST SDV'!$C$2:$C$2000,0),MATCH(M$1,'[3]FCST SDV'!$L$1:$V$1,0))/$C366,0)</f>
        <v>0</v>
      </c>
      <c r="N366" s="352">
        <f t="array" ref="N366">+IFERROR(INDEX('[3]FCST SDV'!$L$2:$V$2000,MATCH($B366,'[3]FCST SDV'!$C$2:$C$2000,0),MATCH(N$1,'[3]FCST SDV'!$L$1:$V$1,0))/$C366,0)</f>
        <v>0</v>
      </c>
      <c r="O366" s="352">
        <f t="array" ref="O366">+IFERROR(INDEX('[3]FCST SDV'!$L$2:$V$2000,MATCH($B366,'[3]FCST SDV'!$C$2:$C$2000,0),MATCH(O$1,'[3]FCST SDV'!$L$1:$V$1,0))/$C366,0)</f>
        <v>0</v>
      </c>
      <c r="P366" s="352">
        <f t="array" ref="P366">+IFERROR(INDEX('[3]FCST SDV'!$L$2:$V$2000,MATCH($B366,'[3]FCST SDV'!$C$2:$C$2000,0),MATCH(P$1,'[3]FCST SDV'!$L$1:$V$1,0))/$C366,0)</f>
        <v>0</v>
      </c>
      <c r="Q366" s="352">
        <f t="array" ref="Q366">+IFERROR(INDEX('[3]FCST SDV'!$L$2:$V$2000,MATCH($B366,'[3]FCST SDV'!$C$2:$C$2000,0),MATCH(Q$1,'[3]FCST SDV'!$L$1:$V$1,0))/$C366,0)</f>
        <v>0</v>
      </c>
      <c r="R366" s="352">
        <f t="array" ref="R366">+IFERROR(INDEX('[3]FCST SDV'!$L$2:$V$2000,MATCH($B366,'[3]FCST SDV'!$C$2:$C$2000,0),MATCH(R$1,'[3]FCST SDV'!$L$1:$V$1,0))/$C366,0)</f>
        <v>0</v>
      </c>
      <c r="S366" s="352"/>
      <c r="T366" s="335">
        <f t="shared" si="38"/>
        <v>0</v>
      </c>
    </row>
    <row r="367" spans="1:20" s="356" customFormat="1" ht="29.25" customHeight="1">
      <c r="A367" s="434" t="s">
        <v>177</v>
      </c>
      <c r="B367" s="208" t="s">
        <v>55</v>
      </c>
      <c r="C367" s="207">
        <v>2500</v>
      </c>
      <c r="D367" s="435">
        <v>0</v>
      </c>
      <c r="E367" s="435"/>
      <c r="F367" s="435">
        <f>D367</f>
        <v>0</v>
      </c>
      <c r="G367" s="340">
        <f>+IFERROR(VLOOKUP(B367,'FCST SDV (2)'!$C$2:$S$2000,17,0),0)</f>
        <v>72000</v>
      </c>
      <c r="H367" s="341">
        <f t="shared" ref="H367:H368" si="50">+G367/C367</f>
        <v>28.8</v>
      </c>
      <c r="I367" s="345">
        <f t="array" ref="I367">+IFERROR(INDEX('[3]FCST SDV'!$L$2:$V$2000,MATCH($B367,'[3]FCST SDV'!$C$2:$C$2000,0),MATCH(I$1,'[3]FCST SDV'!$L$1:$V$1,0))/$C367,0)</f>
        <v>0</v>
      </c>
      <c r="J367" s="345">
        <f t="array" ref="J367">+IFERROR(INDEX('[3]FCST SDV'!$L$2:$V$2000,MATCH($B367,'[3]FCST SDV'!$C$2:$C$2000,0),MATCH(J$1,'[3]FCST SDV'!$L$1:$V$1,0))/$C367,0)</f>
        <v>0</v>
      </c>
      <c r="K367" s="345">
        <f t="array" ref="K367">+IFERROR(INDEX('[3]FCST SDV'!$L$2:$V$2000,MATCH($B367,'[3]FCST SDV'!$C$2:$C$2000,0),MATCH(K$1,'[3]FCST SDV'!$L$1:$V$1,0))/$C367,0)</f>
        <v>0</v>
      </c>
      <c r="L367" s="345">
        <f t="array" ref="L367">+IFERROR(INDEX('[3]FCST SDV'!$L$2:$V$2000,MATCH($B367,'[3]FCST SDV'!$C$2:$C$2000,0),MATCH(L$1,'[3]FCST SDV'!$L$1:$V$1,0))/$C367,0)</f>
        <v>0</v>
      </c>
      <c r="M367" s="345">
        <f t="array" ref="M367">+IFERROR(INDEX('[3]FCST SDV'!$L$2:$V$2000,MATCH($B367,'[3]FCST SDV'!$C$2:$C$2000,0),MATCH(M$1,'[3]FCST SDV'!$L$1:$V$1,0))/$C367,0)</f>
        <v>0</v>
      </c>
      <c r="N367" s="345">
        <f t="array" ref="N367">+IFERROR(INDEX('[3]FCST SDV'!$L$2:$V$2000,MATCH($B367,'[3]FCST SDV'!$C$2:$C$2000,0),MATCH(N$1,'[3]FCST SDV'!$L$1:$V$1,0))/$C367,0)</f>
        <v>0</v>
      </c>
      <c r="O367" s="345">
        <f t="array" ref="O367">+IFERROR(INDEX('[3]FCST SDV'!$L$2:$V$2000,MATCH($B367,'[3]FCST SDV'!$C$2:$C$2000,0),MATCH(O$1,'[3]FCST SDV'!$L$1:$V$1,0))/$C367,0)</f>
        <v>0</v>
      </c>
      <c r="P367" s="345">
        <f t="array" ref="P367">+IFERROR(INDEX('[3]FCST SDV'!$L$2:$V$2000,MATCH($B367,'[3]FCST SDV'!$C$2:$C$2000,0),MATCH(P$1,'[3]FCST SDV'!$L$1:$V$1,0))/$C367,0)</f>
        <v>0</v>
      </c>
      <c r="Q367" s="345">
        <f t="array" ref="Q367">+IFERROR(INDEX('[3]FCST SDV'!$L$2:$V$2000,MATCH($B367,'[3]FCST SDV'!$C$2:$C$2000,0),MATCH(Q$1,'[3]FCST SDV'!$L$1:$V$1,0))/$C367,0)</f>
        <v>0</v>
      </c>
      <c r="R367" s="345">
        <f t="array" ref="R367">+IFERROR(INDEX('[3]FCST SDV'!$L$2:$V$2000,MATCH($B367,'[3]FCST SDV'!$C$2:$C$2000,0),MATCH(R$1,'[3]FCST SDV'!$L$1:$V$1,0))/$C367,0)</f>
        <v>0</v>
      </c>
      <c r="S367" s="345"/>
      <c r="T367" s="335">
        <f t="shared" si="38"/>
        <v>0</v>
      </c>
    </row>
    <row r="368" spans="1:20" s="356" customFormat="1" ht="29.25" customHeight="1">
      <c r="A368" s="434"/>
      <c r="B368" s="379" t="s">
        <v>7</v>
      </c>
      <c r="C368" s="207">
        <v>2500</v>
      </c>
      <c r="D368" s="435"/>
      <c r="E368" s="435"/>
      <c r="F368" s="435"/>
      <c r="G368" s="340">
        <f>+IFERROR(VLOOKUP(B368,'FCST SDV (2)'!$C$2:$S$2000,17,0),0)</f>
        <v>0</v>
      </c>
      <c r="H368" s="341">
        <f t="shared" si="50"/>
        <v>0</v>
      </c>
      <c r="I368" s="345">
        <f t="array" ref="I368">+IFERROR(INDEX('[3]FCST SDV'!$L$2:$V$2000,MATCH($B368,'[3]FCST SDV'!$C$2:$C$2000,0),MATCH(I$1,'[3]FCST SDV'!$L$1:$V$1,0))/$C368,0)</f>
        <v>0</v>
      </c>
      <c r="J368" s="345">
        <f t="array" ref="J368">+IFERROR(INDEX('[3]FCST SDV'!$L$2:$V$2000,MATCH($B368,'[3]FCST SDV'!$C$2:$C$2000,0),MATCH(J$1,'[3]FCST SDV'!$L$1:$V$1,0))/$C368,0)</f>
        <v>0</v>
      </c>
      <c r="K368" s="345">
        <f t="array" ref="K368">+IFERROR(INDEX('[3]FCST SDV'!$L$2:$V$2000,MATCH($B368,'[3]FCST SDV'!$C$2:$C$2000,0),MATCH(K$1,'[3]FCST SDV'!$L$1:$V$1,0))/$C368,0)</f>
        <v>0</v>
      </c>
      <c r="L368" s="345">
        <f t="array" ref="L368">+IFERROR(INDEX('[3]FCST SDV'!$L$2:$V$2000,MATCH($B368,'[3]FCST SDV'!$C$2:$C$2000,0),MATCH(L$1,'[3]FCST SDV'!$L$1:$V$1,0))/$C368,0)</f>
        <v>0</v>
      </c>
      <c r="M368" s="345">
        <f t="array" ref="M368">+IFERROR(INDEX('[3]FCST SDV'!$L$2:$V$2000,MATCH($B368,'[3]FCST SDV'!$C$2:$C$2000,0),MATCH(M$1,'[3]FCST SDV'!$L$1:$V$1,0))/$C368,0)</f>
        <v>0</v>
      </c>
      <c r="N368" s="345">
        <f t="array" ref="N368">+IFERROR(INDEX('[3]FCST SDV'!$L$2:$V$2000,MATCH($B368,'[3]FCST SDV'!$C$2:$C$2000,0),MATCH(N$1,'[3]FCST SDV'!$L$1:$V$1,0))/$C368,0)</f>
        <v>0</v>
      </c>
      <c r="O368" s="345">
        <f t="array" ref="O368">+IFERROR(INDEX('[3]FCST SDV'!$L$2:$V$2000,MATCH($B368,'[3]FCST SDV'!$C$2:$C$2000,0),MATCH(O$1,'[3]FCST SDV'!$L$1:$V$1,0))/$C368,0)</f>
        <v>0</v>
      </c>
      <c r="P368" s="345">
        <f t="array" ref="P368">+IFERROR(INDEX('[3]FCST SDV'!$L$2:$V$2000,MATCH($B368,'[3]FCST SDV'!$C$2:$C$2000,0),MATCH(P$1,'[3]FCST SDV'!$L$1:$V$1,0))/$C368,0)</f>
        <v>0</v>
      </c>
      <c r="Q368" s="345">
        <f t="array" ref="Q368">+IFERROR(INDEX('[3]FCST SDV'!$L$2:$V$2000,MATCH($B368,'[3]FCST SDV'!$C$2:$C$2000,0),MATCH(Q$1,'[3]FCST SDV'!$L$1:$V$1,0))/$C368,0)</f>
        <v>0</v>
      </c>
      <c r="R368" s="345">
        <f t="array" ref="R368">+IFERROR(INDEX('[3]FCST SDV'!$L$2:$V$2000,MATCH($B368,'[3]FCST SDV'!$C$2:$C$2000,0),MATCH(R$1,'[3]FCST SDV'!$L$1:$V$1,0))/$C368,0)</f>
        <v>0</v>
      </c>
      <c r="S368" s="345"/>
      <c r="T368" s="335">
        <f t="shared" si="38"/>
        <v>0</v>
      </c>
    </row>
    <row r="369" spans="1:20" s="356" customFormat="1" ht="29.25" customHeight="1">
      <c r="A369" s="452" t="s">
        <v>254</v>
      </c>
      <c r="B369" s="453"/>
      <c r="C369" s="453"/>
      <c r="D369" s="453"/>
      <c r="E369" s="453"/>
      <c r="F369" s="454"/>
      <c r="G369" s="340">
        <f>+IFERROR(VLOOKUP(B369,'FCST SDV (2)'!$C$2:$S$2000,17,0),0)</f>
        <v>0</v>
      </c>
      <c r="H369" s="341"/>
      <c r="I369" s="352">
        <f t="array" ref="I369">+IFERROR(INDEX('[3]FCST SDV'!$L$2:$V$2000,MATCH($B369,'[3]FCST SDV'!$C$2:$C$2000,0),MATCH(I$1,'[3]FCST SDV'!$L$1:$V$1,0))/$C369,0)</f>
        <v>0</v>
      </c>
      <c r="J369" s="352">
        <f t="array" ref="J369">+IFERROR(INDEX('[3]FCST SDV'!$L$2:$V$2000,MATCH($B369,'[3]FCST SDV'!$C$2:$C$2000,0),MATCH(J$1,'[3]FCST SDV'!$L$1:$V$1,0))/$C369,0)</f>
        <v>0</v>
      </c>
      <c r="K369" s="352">
        <f t="array" ref="K369">+IFERROR(INDEX('[3]FCST SDV'!$L$2:$V$2000,MATCH($B369,'[3]FCST SDV'!$C$2:$C$2000,0),MATCH(K$1,'[3]FCST SDV'!$L$1:$V$1,0))/$C369,0)</f>
        <v>0</v>
      </c>
      <c r="L369" s="352">
        <f t="array" ref="L369">+IFERROR(INDEX('[3]FCST SDV'!$L$2:$V$2000,MATCH($B369,'[3]FCST SDV'!$C$2:$C$2000,0),MATCH(L$1,'[3]FCST SDV'!$L$1:$V$1,0))/$C369,0)</f>
        <v>0</v>
      </c>
      <c r="M369" s="352">
        <f t="array" ref="M369">+IFERROR(INDEX('[3]FCST SDV'!$L$2:$V$2000,MATCH($B369,'[3]FCST SDV'!$C$2:$C$2000,0),MATCH(M$1,'[3]FCST SDV'!$L$1:$V$1,0))/$C369,0)</f>
        <v>0</v>
      </c>
      <c r="N369" s="352">
        <f t="array" ref="N369">+IFERROR(INDEX('[3]FCST SDV'!$L$2:$V$2000,MATCH($B369,'[3]FCST SDV'!$C$2:$C$2000,0),MATCH(N$1,'[3]FCST SDV'!$L$1:$V$1,0))/$C369,0)</f>
        <v>0</v>
      </c>
      <c r="O369" s="352">
        <f t="array" ref="O369">+IFERROR(INDEX('[3]FCST SDV'!$L$2:$V$2000,MATCH($B369,'[3]FCST SDV'!$C$2:$C$2000,0),MATCH(O$1,'[3]FCST SDV'!$L$1:$V$1,0))/$C369,0)</f>
        <v>0</v>
      </c>
      <c r="P369" s="352">
        <f t="array" ref="P369">+IFERROR(INDEX('[3]FCST SDV'!$L$2:$V$2000,MATCH($B369,'[3]FCST SDV'!$C$2:$C$2000,0),MATCH(P$1,'[3]FCST SDV'!$L$1:$V$1,0))/$C369,0)</f>
        <v>0</v>
      </c>
      <c r="Q369" s="352">
        <f t="array" ref="Q369">+IFERROR(INDEX('[3]FCST SDV'!$L$2:$V$2000,MATCH($B369,'[3]FCST SDV'!$C$2:$C$2000,0),MATCH(Q$1,'[3]FCST SDV'!$L$1:$V$1,0))/$C369,0)</f>
        <v>0</v>
      </c>
      <c r="R369" s="352">
        <f t="array" ref="R369">+IFERROR(INDEX('[3]FCST SDV'!$L$2:$V$2000,MATCH($B369,'[3]FCST SDV'!$C$2:$C$2000,0),MATCH(R$1,'[3]FCST SDV'!$L$1:$V$1,0))/$C369,0)</f>
        <v>0</v>
      </c>
      <c r="S369" s="352"/>
      <c r="T369" s="335">
        <f t="shared" si="38"/>
        <v>0</v>
      </c>
    </row>
    <row r="370" spans="1:20" s="356" customFormat="1" ht="29.25" customHeight="1">
      <c r="A370" s="434" t="s">
        <v>178</v>
      </c>
      <c r="B370" s="208" t="s">
        <v>147</v>
      </c>
      <c r="C370" s="207">
        <v>2500</v>
      </c>
      <c r="D370" s="435">
        <v>0</v>
      </c>
      <c r="E370" s="435"/>
      <c r="F370" s="435">
        <f>D370</f>
        <v>0</v>
      </c>
      <c r="G370" s="340">
        <f>+IFERROR(VLOOKUP(B370,'FCST SDV (2)'!$C$2:$S$2000,17,0),0)</f>
        <v>132000</v>
      </c>
      <c r="H370" s="341">
        <f t="shared" ref="H370:H371" si="51">+G370/C370</f>
        <v>52.8</v>
      </c>
      <c r="I370" s="345">
        <f t="array" ref="I370">+IFERROR(INDEX('[3]FCST SDV'!$L$2:$V$2000,MATCH($B370,'[3]FCST SDV'!$C$2:$C$2000,0),MATCH(I$1,'[3]FCST SDV'!$L$1:$V$1,0))/$C370,0)</f>
        <v>0</v>
      </c>
      <c r="J370" s="345">
        <f t="array" ref="J370">+IFERROR(INDEX('[3]FCST SDV'!$L$2:$V$2000,MATCH($B370,'[3]FCST SDV'!$C$2:$C$2000,0),MATCH(J$1,'[3]FCST SDV'!$L$1:$V$1,0))/$C370,0)</f>
        <v>0</v>
      </c>
      <c r="K370" s="345">
        <f t="array" ref="K370">+IFERROR(INDEX('[3]FCST SDV'!$L$2:$V$2000,MATCH($B370,'[3]FCST SDV'!$C$2:$C$2000,0),MATCH(K$1,'[3]FCST SDV'!$L$1:$V$1,0))/$C370,0)</f>
        <v>0</v>
      </c>
      <c r="L370" s="345">
        <f t="array" ref="L370">+IFERROR(INDEX('[3]FCST SDV'!$L$2:$V$2000,MATCH($B370,'[3]FCST SDV'!$C$2:$C$2000,0),MATCH(L$1,'[3]FCST SDV'!$L$1:$V$1,0))/$C370,0)</f>
        <v>0</v>
      </c>
      <c r="M370" s="345">
        <f t="array" ref="M370">+IFERROR(INDEX('[3]FCST SDV'!$L$2:$V$2000,MATCH($B370,'[3]FCST SDV'!$C$2:$C$2000,0),MATCH(M$1,'[3]FCST SDV'!$L$1:$V$1,0))/$C370,0)</f>
        <v>0</v>
      </c>
      <c r="N370" s="345">
        <f t="array" ref="N370">+IFERROR(INDEX('[3]FCST SDV'!$L$2:$V$2000,MATCH($B370,'[3]FCST SDV'!$C$2:$C$2000,0),MATCH(N$1,'[3]FCST SDV'!$L$1:$V$1,0))/$C370,0)</f>
        <v>0</v>
      </c>
      <c r="O370" s="345">
        <f t="array" ref="O370">+IFERROR(INDEX('[3]FCST SDV'!$L$2:$V$2000,MATCH($B370,'[3]FCST SDV'!$C$2:$C$2000,0),MATCH(O$1,'[3]FCST SDV'!$L$1:$V$1,0))/$C370,0)</f>
        <v>0</v>
      </c>
      <c r="P370" s="345">
        <f t="array" ref="P370">+IFERROR(INDEX('[3]FCST SDV'!$L$2:$V$2000,MATCH($B370,'[3]FCST SDV'!$C$2:$C$2000,0),MATCH(P$1,'[3]FCST SDV'!$L$1:$V$1,0))/$C370,0)</f>
        <v>0</v>
      </c>
      <c r="Q370" s="345">
        <f t="array" ref="Q370">+IFERROR(INDEX('[3]FCST SDV'!$L$2:$V$2000,MATCH($B370,'[3]FCST SDV'!$C$2:$C$2000,0),MATCH(Q$1,'[3]FCST SDV'!$L$1:$V$1,0))/$C370,0)</f>
        <v>0</v>
      </c>
      <c r="R370" s="345">
        <f t="array" ref="R370">+IFERROR(INDEX('[3]FCST SDV'!$L$2:$V$2000,MATCH($B370,'[3]FCST SDV'!$C$2:$C$2000,0),MATCH(R$1,'[3]FCST SDV'!$L$1:$V$1,0))/$C370,0)</f>
        <v>0</v>
      </c>
      <c r="S370" s="345"/>
      <c r="T370" s="335">
        <f t="shared" si="38"/>
        <v>0</v>
      </c>
    </row>
    <row r="371" spans="1:20" s="356" customFormat="1" ht="29.25" customHeight="1">
      <c r="A371" s="434"/>
      <c r="B371" s="208" t="s">
        <v>148</v>
      </c>
      <c r="C371" s="207">
        <v>2500</v>
      </c>
      <c r="D371" s="435"/>
      <c r="E371" s="435"/>
      <c r="F371" s="435"/>
      <c r="G371" s="340">
        <f>+IFERROR(VLOOKUP(B371,'FCST SDV (2)'!$C$2:$S$2000,17,0),0)</f>
        <v>0</v>
      </c>
      <c r="H371" s="341">
        <f t="shared" si="51"/>
        <v>0</v>
      </c>
      <c r="I371" s="345">
        <f t="array" ref="I371">+IFERROR(INDEX('[3]FCST SDV'!$L$2:$V$2000,MATCH($B371,'[3]FCST SDV'!$C$2:$C$2000,0),MATCH(I$1,'[3]FCST SDV'!$L$1:$V$1,0))/$C371,0)</f>
        <v>0</v>
      </c>
      <c r="J371" s="345">
        <f t="array" ref="J371">+IFERROR(INDEX('[3]FCST SDV'!$L$2:$V$2000,MATCH($B371,'[3]FCST SDV'!$C$2:$C$2000,0),MATCH(J$1,'[3]FCST SDV'!$L$1:$V$1,0))/$C371,0)</f>
        <v>0</v>
      </c>
      <c r="K371" s="345">
        <f t="array" ref="K371">+IFERROR(INDEX('[3]FCST SDV'!$L$2:$V$2000,MATCH($B371,'[3]FCST SDV'!$C$2:$C$2000,0),MATCH(K$1,'[3]FCST SDV'!$L$1:$V$1,0))/$C371,0)</f>
        <v>0</v>
      </c>
      <c r="L371" s="345">
        <f t="array" ref="L371">+IFERROR(INDEX('[3]FCST SDV'!$L$2:$V$2000,MATCH($B371,'[3]FCST SDV'!$C$2:$C$2000,0),MATCH(L$1,'[3]FCST SDV'!$L$1:$V$1,0))/$C371,0)</f>
        <v>0</v>
      </c>
      <c r="M371" s="345">
        <f t="array" ref="M371">+IFERROR(INDEX('[3]FCST SDV'!$L$2:$V$2000,MATCH($B371,'[3]FCST SDV'!$C$2:$C$2000,0),MATCH(M$1,'[3]FCST SDV'!$L$1:$V$1,0))/$C371,0)</f>
        <v>0</v>
      </c>
      <c r="N371" s="345">
        <f t="array" ref="N371">+IFERROR(INDEX('[3]FCST SDV'!$L$2:$V$2000,MATCH($B371,'[3]FCST SDV'!$C$2:$C$2000,0),MATCH(N$1,'[3]FCST SDV'!$L$1:$V$1,0))/$C371,0)</f>
        <v>0</v>
      </c>
      <c r="O371" s="345">
        <f t="array" ref="O371">+IFERROR(INDEX('[3]FCST SDV'!$L$2:$V$2000,MATCH($B371,'[3]FCST SDV'!$C$2:$C$2000,0),MATCH(O$1,'[3]FCST SDV'!$L$1:$V$1,0))/$C371,0)</f>
        <v>0</v>
      </c>
      <c r="P371" s="345">
        <f t="array" ref="P371">+IFERROR(INDEX('[3]FCST SDV'!$L$2:$V$2000,MATCH($B371,'[3]FCST SDV'!$C$2:$C$2000,0),MATCH(P$1,'[3]FCST SDV'!$L$1:$V$1,0))/$C371,0)</f>
        <v>0</v>
      </c>
      <c r="Q371" s="345">
        <f t="array" ref="Q371">+IFERROR(INDEX('[3]FCST SDV'!$L$2:$V$2000,MATCH($B371,'[3]FCST SDV'!$C$2:$C$2000,0),MATCH(Q$1,'[3]FCST SDV'!$L$1:$V$1,0))/$C371,0)</f>
        <v>0</v>
      </c>
      <c r="R371" s="345">
        <f t="array" ref="R371">+IFERROR(INDEX('[3]FCST SDV'!$L$2:$V$2000,MATCH($B371,'[3]FCST SDV'!$C$2:$C$2000,0),MATCH(R$1,'[3]FCST SDV'!$L$1:$V$1,0))/$C371,0)</f>
        <v>0</v>
      </c>
      <c r="S371" s="345"/>
      <c r="T371" s="335">
        <f t="shared" si="38"/>
        <v>0</v>
      </c>
    </row>
    <row r="372" spans="1:20" s="356" customFormat="1" ht="29.25" customHeight="1">
      <c r="A372" s="452" t="s">
        <v>254</v>
      </c>
      <c r="B372" s="453"/>
      <c r="C372" s="453"/>
      <c r="D372" s="453"/>
      <c r="E372" s="453"/>
      <c r="F372" s="454"/>
      <c r="G372" s="340">
        <f>+IFERROR(VLOOKUP(B372,'FCST SDV (2)'!$C$2:$S$2000,17,0),0)</f>
        <v>0</v>
      </c>
      <c r="H372" s="341">
        <f>+H370</f>
        <v>52.8</v>
      </c>
      <c r="I372" s="352">
        <f t="array" ref="I372">+IFERROR(INDEX('[3]FCST SDV'!$L$2:$V$2000,MATCH($B372,'[3]FCST SDV'!$C$2:$C$2000,0),MATCH(I$1,'[3]FCST SDV'!$L$1:$V$1,0))/$C372,0)</f>
        <v>0</v>
      </c>
      <c r="J372" s="352">
        <f t="array" ref="J372">+IFERROR(INDEX('[3]FCST SDV'!$L$2:$V$2000,MATCH($B372,'[3]FCST SDV'!$C$2:$C$2000,0),MATCH(J$1,'[3]FCST SDV'!$L$1:$V$1,0))/$C372,0)</f>
        <v>0</v>
      </c>
      <c r="K372" s="352">
        <f t="array" ref="K372">+IFERROR(INDEX('[3]FCST SDV'!$L$2:$V$2000,MATCH($B372,'[3]FCST SDV'!$C$2:$C$2000,0),MATCH(K$1,'[3]FCST SDV'!$L$1:$V$1,0))/$C372,0)</f>
        <v>0</v>
      </c>
      <c r="L372" s="352">
        <f t="array" ref="L372">+IFERROR(INDEX('[3]FCST SDV'!$L$2:$V$2000,MATCH($B372,'[3]FCST SDV'!$C$2:$C$2000,0),MATCH(L$1,'[3]FCST SDV'!$L$1:$V$1,0))/$C372,0)</f>
        <v>0</v>
      </c>
      <c r="M372" s="352">
        <f t="array" ref="M372">+IFERROR(INDEX('[3]FCST SDV'!$L$2:$V$2000,MATCH($B372,'[3]FCST SDV'!$C$2:$C$2000,0),MATCH(M$1,'[3]FCST SDV'!$L$1:$V$1,0))/$C372,0)</f>
        <v>0</v>
      </c>
      <c r="N372" s="352">
        <f t="array" ref="N372">+IFERROR(INDEX('[3]FCST SDV'!$L$2:$V$2000,MATCH($B372,'[3]FCST SDV'!$C$2:$C$2000,0),MATCH(N$1,'[3]FCST SDV'!$L$1:$V$1,0))/$C372,0)</f>
        <v>0</v>
      </c>
      <c r="O372" s="352">
        <f t="array" ref="O372">+IFERROR(INDEX('[3]FCST SDV'!$L$2:$V$2000,MATCH($B372,'[3]FCST SDV'!$C$2:$C$2000,0),MATCH(O$1,'[3]FCST SDV'!$L$1:$V$1,0))/$C372,0)</f>
        <v>0</v>
      </c>
      <c r="P372" s="352">
        <f t="array" ref="P372">+IFERROR(INDEX('[3]FCST SDV'!$L$2:$V$2000,MATCH($B372,'[3]FCST SDV'!$C$2:$C$2000,0),MATCH(P$1,'[3]FCST SDV'!$L$1:$V$1,0))/$C372,0)</f>
        <v>0</v>
      </c>
      <c r="Q372" s="352">
        <f t="array" ref="Q372">+IFERROR(INDEX('[3]FCST SDV'!$L$2:$V$2000,MATCH($B372,'[3]FCST SDV'!$C$2:$C$2000,0),MATCH(Q$1,'[3]FCST SDV'!$L$1:$V$1,0))/$C372,0)</f>
        <v>0</v>
      </c>
      <c r="R372" s="352">
        <f t="array" ref="R372">+IFERROR(INDEX('[3]FCST SDV'!$L$2:$V$2000,MATCH($B372,'[3]FCST SDV'!$C$2:$C$2000,0),MATCH(R$1,'[3]FCST SDV'!$L$1:$V$1,0))/$C372,0)</f>
        <v>0</v>
      </c>
      <c r="S372" s="352"/>
      <c r="T372" s="335">
        <f t="shared" si="38"/>
        <v>0</v>
      </c>
    </row>
    <row r="373" spans="1:20" s="356" customFormat="1" ht="29.25" customHeight="1">
      <c r="A373" s="358" t="s">
        <v>179</v>
      </c>
      <c r="B373" s="208" t="s">
        <v>57</v>
      </c>
      <c r="C373" s="207">
        <v>2500</v>
      </c>
      <c r="D373" s="416">
        <v>49</v>
      </c>
      <c r="E373" s="416"/>
      <c r="F373" s="416">
        <f>D373</f>
        <v>49</v>
      </c>
      <c r="G373" s="340">
        <f>+IFERROR(VLOOKUP(B373,'FCST SDV (2)'!$C$2:$S$2000,17,0),0)</f>
        <v>1326000</v>
      </c>
      <c r="H373" s="384">
        <f t="shared" ref="H373" si="52">+G373/C373</f>
        <v>530.4</v>
      </c>
      <c r="I373" s="345">
        <f t="array" ref="I373">+IFERROR(INDEX('FCST SDV (2)'!$D$2:$P$2001,MATCH('Data đx fcst 21.09.2020 (2)'!$B373,'FCST SDV (2)'!$C$2:$C$2001,0),MATCH('Data đx fcst 21.09.2020 (2)'!I$1,'FCST SDV (2)'!$D$1:$P$1,0))/'Data đx fcst 21.09.2020 (2)'!$C373,0)</f>
        <v>10.8</v>
      </c>
      <c r="J373" s="345">
        <f t="array" ref="J373">+IFERROR(INDEX('FCST SDV (2)'!$D$2:$P$2001,MATCH('Data đx fcst 21.09.2020 (2)'!$B373,'FCST SDV (2)'!$C$2:$C$2001,0),MATCH('Data đx fcst 21.09.2020 (2)'!J$1,'FCST SDV (2)'!$D$1:$P$1,0))/'Data đx fcst 21.09.2020 (2)'!$C373,0)</f>
        <v>10.8</v>
      </c>
      <c r="K373" s="345">
        <f t="array" ref="K373">+IFERROR(INDEX('FCST SDV (2)'!$D$2:$P$2001,MATCH('Data đx fcst 21.09.2020 (2)'!$B373,'FCST SDV (2)'!$C$2:$C$2001,0),MATCH('Data đx fcst 21.09.2020 (2)'!K$1,'FCST SDV (2)'!$D$1:$P$1,0))/'Data đx fcst 21.09.2020 (2)'!$C373,0)</f>
        <v>20.399999999999999</v>
      </c>
      <c r="L373" s="345">
        <f t="array" ref="L373">+IFERROR(INDEX('FCST SDV (2)'!$D$2:$P$2001,MATCH('Data đx fcst 21.09.2020 (2)'!$B373,'FCST SDV (2)'!$C$2:$C$2001,0),MATCH('Data đx fcst 21.09.2020 (2)'!L$1,'FCST SDV (2)'!$D$1:$P$1,0))/'Data đx fcst 21.09.2020 (2)'!$C373,0)</f>
        <v>6</v>
      </c>
      <c r="M373" s="345">
        <f t="array" ref="M373">+IFERROR(INDEX('FCST SDV (2)'!$D$2:$P$2001,MATCH('Data đx fcst 21.09.2020 (2)'!$B373,'FCST SDV (2)'!$C$2:$C$2001,0),MATCH('Data đx fcst 21.09.2020 (2)'!M$1,'FCST SDV (2)'!$D$1:$P$1,0))/'Data đx fcst 21.09.2020 (2)'!$C373,0)</f>
        <v>6</v>
      </c>
      <c r="N373" s="345">
        <f t="array" ref="N373">+IFERROR(INDEX('FCST SDV (2)'!$D$2:$P$2001,MATCH('Data đx fcst 21.09.2020 (2)'!$B373,'FCST SDV (2)'!$C$2:$C$2001,0),MATCH('Data đx fcst 21.09.2020 (2)'!N$1,'FCST SDV (2)'!$D$1:$P$1,0))/'Data đx fcst 21.09.2020 (2)'!$C373,0)</f>
        <v>8.4</v>
      </c>
      <c r="O373" s="345">
        <f t="array" ref="O373">+IFERROR(INDEX('FCST SDV (2)'!$D$2:$P$2001,MATCH('Data đx fcst 21.09.2020 (2)'!$B373,'FCST SDV (2)'!$C$2:$C$2001,0),MATCH('Data đx fcst 21.09.2020 (2)'!O$1,'FCST SDV (2)'!$D$1:$P$1,0))/'Data đx fcst 21.09.2020 (2)'!$C373,0)</f>
        <v>6</v>
      </c>
      <c r="P373" s="345">
        <f t="array" ref="P373">+IFERROR(INDEX('FCST SDV (2)'!$D$2:$P$2001,MATCH('Data đx fcst 21.09.2020 (2)'!$B373,'FCST SDV (2)'!$C$2:$C$2001,0),MATCH('Data đx fcst 21.09.2020 (2)'!P$1,'FCST SDV (2)'!$D$1:$P$1,0))/'Data đx fcst 21.09.2020 (2)'!$C373,0)</f>
        <v>51.6</v>
      </c>
      <c r="Q373" s="345">
        <f t="array" ref="Q373">+IFERROR(INDEX('FCST SDV (2)'!$D$2:$P$2001,MATCH('Data đx fcst 21.09.2020 (2)'!$B373,'FCST SDV (2)'!$C$2:$C$2001,0),MATCH('Data đx fcst 21.09.2020 (2)'!Q$1,'FCST SDV (2)'!$D$1:$P$1,0))/'Data đx fcst 21.09.2020 (2)'!$C373,0)</f>
        <v>32.4</v>
      </c>
      <c r="R373" s="345">
        <f t="array" ref="R373">+IFERROR(INDEX('FCST SDV (2)'!$D$2:$P$2001,MATCH('Data đx fcst 21.09.2020 (2)'!$B373,'FCST SDV (2)'!$C$2:$C$2001,0),MATCH('Data đx fcst 21.09.2020 (2)'!R$1,'FCST SDV (2)'!$D$1:$P$1,0))/'Data đx fcst 21.09.2020 (2)'!$C373,0)</f>
        <v>56.4</v>
      </c>
      <c r="S373" s="345">
        <f t="array" ref="S373">+IFERROR(INDEX('FCST SDV (2)'!$D$2:$P$2001,MATCH('Data đx fcst 21.09.2020 (2)'!$B373,'FCST SDV (2)'!$C$2:$C$2001,0),MATCH('Data đx fcst 21.09.2020 (2)'!S$1,'FCST SDV (2)'!$D$1:$P$1,0))/'Data đx fcst 21.09.2020 (2)'!$C373,0)</f>
        <v>56.4</v>
      </c>
      <c r="T373" s="335">
        <f t="shared" si="38"/>
        <v>265.2</v>
      </c>
    </row>
    <row r="374" spans="1:20" s="365" customFormat="1" ht="29.25" customHeight="1" thickBot="1">
      <c r="A374" s="440" t="s">
        <v>254</v>
      </c>
      <c r="B374" s="441"/>
      <c r="C374" s="441"/>
      <c r="D374" s="441"/>
      <c r="E374" s="441"/>
      <c r="F374" s="442"/>
      <c r="G374" s="386">
        <f>+G373</f>
        <v>1326000</v>
      </c>
      <c r="H374" s="386">
        <f>+H373</f>
        <v>530.4</v>
      </c>
      <c r="I374" s="420">
        <f>F373-SUM(I373)</f>
        <v>38.200000000000003</v>
      </c>
      <c r="J374" s="420">
        <f>+I374-SUM(J373)</f>
        <v>27.400000000000002</v>
      </c>
      <c r="K374" s="420">
        <f t="shared" ref="K374:S374" si="53">+J374-SUM(K373)</f>
        <v>7.0000000000000036</v>
      </c>
      <c r="L374" s="420">
        <f t="shared" si="53"/>
        <v>1.0000000000000036</v>
      </c>
      <c r="M374" s="420">
        <f t="shared" si="53"/>
        <v>-4.9999999999999964</v>
      </c>
      <c r="N374" s="420">
        <f t="shared" si="53"/>
        <v>-13.399999999999997</v>
      </c>
      <c r="O374" s="420">
        <f t="shared" si="53"/>
        <v>-19.399999999999999</v>
      </c>
      <c r="P374" s="420">
        <f t="shared" si="53"/>
        <v>-71</v>
      </c>
      <c r="Q374" s="420">
        <f t="shared" si="53"/>
        <v>-103.4</v>
      </c>
      <c r="R374" s="420">
        <f t="shared" si="53"/>
        <v>-159.80000000000001</v>
      </c>
      <c r="S374" s="420">
        <f t="shared" si="53"/>
        <v>-216.20000000000002</v>
      </c>
      <c r="T374" s="335">
        <f t="shared" si="38"/>
        <v>-514.6</v>
      </c>
    </row>
    <row r="375" spans="1:20" s="356" customFormat="1" ht="29.25" customHeight="1">
      <c r="A375" s="428" t="s">
        <v>180</v>
      </c>
      <c r="B375" s="359" t="s">
        <v>149</v>
      </c>
      <c r="C375" s="357">
        <v>2500</v>
      </c>
      <c r="D375" s="431">
        <v>101</v>
      </c>
      <c r="E375" s="431"/>
      <c r="F375" s="431">
        <f>D375</f>
        <v>101</v>
      </c>
      <c r="G375" s="362">
        <f>+IFERROR(VLOOKUP(B375,'FCST SDV (2)'!$C$2:$S$2000,17,0),0)</f>
        <v>0</v>
      </c>
      <c r="H375" s="348">
        <f t="shared" ref="H375:H376" si="54">+G375/C375</f>
        <v>0</v>
      </c>
      <c r="I375" s="344">
        <f t="array" ref="I375">+IFERROR(INDEX('[3]FCST SDV'!$L$2:$V$2000,MATCH($B375,'[3]FCST SDV'!$C$2:$C$2000,0),MATCH(I$1,'[3]FCST SDV'!$L$1:$V$1,0))/$C375,0)</f>
        <v>0</v>
      </c>
      <c r="J375" s="344">
        <f t="array" ref="J375">+IFERROR(INDEX('[3]FCST SDV'!$L$2:$V$2000,MATCH($B375,'[3]FCST SDV'!$C$2:$C$2000,0),MATCH(J$1,'[3]FCST SDV'!$L$1:$V$1,0))/$C375,0)</f>
        <v>0</v>
      </c>
      <c r="K375" s="344">
        <f t="array" ref="K375">+IFERROR(INDEX('[3]FCST SDV'!$L$2:$V$2000,MATCH($B375,'[3]FCST SDV'!$C$2:$C$2000,0),MATCH(K$1,'[3]FCST SDV'!$L$1:$V$1,0))/$C375,0)</f>
        <v>0</v>
      </c>
      <c r="L375" s="344">
        <f t="array" ref="L375">+IFERROR(INDEX('[3]FCST SDV'!$L$2:$V$2000,MATCH($B375,'[3]FCST SDV'!$C$2:$C$2000,0),MATCH(L$1,'[3]FCST SDV'!$L$1:$V$1,0))/$C375,0)</f>
        <v>0</v>
      </c>
      <c r="M375" s="344">
        <f t="array" ref="M375">+IFERROR(INDEX('[3]FCST SDV'!$L$2:$V$2000,MATCH($B375,'[3]FCST SDV'!$C$2:$C$2000,0),MATCH(M$1,'[3]FCST SDV'!$L$1:$V$1,0))/$C375,0)</f>
        <v>0</v>
      </c>
      <c r="N375" s="344">
        <f t="array" ref="N375">+IFERROR(INDEX('[3]FCST SDV'!$L$2:$V$2000,MATCH($B375,'[3]FCST SDV'!$C$2:$C$2000,0),MATCH(N$1,'[3]FCST SDV'!$L$1:$V$1,0))/$C375,0)</f>
        <v>0</v>
      </c>
      <c r="O375" s="344">
        <f t="array" ref="O375">+IFERROR(INDEX('[3]FCST SDV'!$L$2:$V$2000,MATCH($B375,'[3]FCST SDV'!$C$2:$C$2000,0),MATCH(O$1,'[3]FCST SDV'!$L$1:$V$1,0))/$C375,0)</f>
        <v>0</v>
      </c>
      <c r="P375" s="344">
        <f t="array" ref="P375">+IFERROR(INDEX('[3]FCST SDV'!$L$2:$V$2000,MATCH($B375,'[3]FCST SDV'!$C$2:$C$2000,0),MATCH(P$1,'[3]FCST SDV'!$L$1:$V$1,0))/$C375,0)</f>
        <v>0</v>
      </c>
      <c r="Q375" s="344">
        <f t="array" ref="Q375">+IFERROR(INDEX('[3]FCST SDV'!$L$2:$V$2000,MATCH($B375,'[3]FCST SDV'!$C$2:$C$2000,0),MATCH(Q$1,'[3]FCST SDV'!$L$1:$V$1,0))/$C375,0)</f>
        <v>0</v>
      </c>
      <c r="R375" s="344">
        <f t="array" ref="R375">+IFERROR(INDEX('[3]FCST SDV'!$L$2:$V$2000,MATCH($B375,'[3]FCST SDV'!$C$2:$C$2000,0),MATCH(R$1,'[3]FCST SDV'!$L$1:$V$1,0))/$C375,0)</f>
        <v>0</v>
      </c>
      <c r="S375" s="344"/>
      <c r="T375" s="335">
        <f t="shared" si="38"/>
        <v>0</v>
      </c>
    </row>
    <row r="376" spans="1:20" s="356" customFormat="1" ht="29.25" customHeight="1">
      <c r="A376" s="434"/>
      <c r="B376" s="208" t="s">
        <v>58</v>
      </c>
      <c r="C376" s="207">
        <v>2500</v>
      </c>
      <c r="D376" s="435"/>
      <c r="E376" s="435"/>
      <c r="F376" s="435"/>
      <c r="G376" s="340">
        <f>+IFERROR(VLOOKUP(B376,'FCST SDV (2)'!$C$2:$S$2000,17,0),0)</f>
        <v>594000</v>
      </c>
      <c r="H376" s="341">
        <f t="shared" si="54"/>
        <v>237.6</v>
      </c>
      <c r="I376" s="345">
        <f t="array" ref="I376">+IFERROR(INDEX('[3]FCST SDV'!$L$2:$V$2000,MATCH($B376,'[3]FCST SDV'!$C$2:$C$2000,0),MATCH(I$1,'[3]FCST SDV'!$L$1:$V$1,0))/$C376,0)</f>
        <v>0</v>
      </c>
      <c r="J376" s="345">
        <f t="array" ref="J376">+IFERROR(INDEX('[3]FCST SDV'!$L$2:$V$2000,MATCH($B376,'[3]FCST SDV'!$C$2:$C$2000,0),MATCH(J$1,'[3]FCST SDV'!$L$1:$V$1,0))/$C376,0)</f>
        <v>0</v>
      </c>
      <c r="K376" s="345">
        <f t="array" ref="K376">+IFERROR(INDEX('[3]FCST SDV'!$L$2:$V$2000,MATCH($B376,'[3]FCST SDV'!$C$2:$C$2000,0),MATCH(K$1,'[3]FCST SDV'!$L$1:$V$1,0))/$C376,0)</f>
        <v>0</v>
      </c>
      <c r="L376" s="345">
        <f t="array" ref="L376">+IFERROR(INDEX('[3]FCST SDV'!$L$2:$V$2000,MATCH($B376,'[3]FCST SDV'!$C$2:$C$2000,0),MATCH(L$1,'[3]FCST SDV'!$L$1:$V$1,0))/$C376,0)</f>
        <v>0</v>
      </c>
      <c r="M376" s="345">
        <f t="array" ref="M376">+IFERROR(INDEX('[3]FCST SDV'!$L$2:$V$2000,MATCH($B376,'[3]FCST SDV'!$C$2:$C$2000,0),MATCH(M$1,'[3]FCST SDV'!$L$1:$V$1,0))/$C376,0)</f>
        <v>0</v>
      </c>
      <c r="N376" s="345">
        <f t="array" ref="N376">+IFERROR(INDEX('[3]FCST SDV'!$L$2:$V$2000,MATCH($B376,'[3]FCST SDV'!$C$2:$C$2000,0),MATCH(N$1,'[3]FCST SDV'!$L$1:$V$1,0))/$C376,0)</f>
        <v>0</v>
      </c>
      <c r="O376" s="345">
        <f t="array" ref="O376">+IFERROR(INDEX('[3]FCST SDV'!$L$2:$V$2000,MATCH($B376,'[3]FCST SDV'!$C$2:$C$2000,0),MATCH(O$1,'[3]FCST SDV'!$L$1:$V$1,0))/$C376,0)</f>
        <v>0</v>
      </c>
      <c r="P376" s="345">
        <f t="array" ref="P376">+IFERROR(INDEX('[3]FCST SDV'!$L$2:$V$2000,MATCH($B376,'[3]FCST SDV'!$C$2:$C$2000,0),MATCH(P$1,'[3]FCST SDV'!$L$1:$V$1,0))/$C376,0)</f>
        <v>0</v>
      </c>
      <c r="Q376" s="345">
        <f t="array" ref="Q376">+IFERROR(INDEX('[3]FCST SDV'!$L$2:$V$2000,MATCH($B376,'[3]FCST SDV'!$C$2:$C$2000,0),MATCH(Q$1,'[3]FCST SDV'!$L$1:$V$1,0))/$C376,0)</f>
        <v>0</v>
      </c>
      <c r="R376" s="345">
        <f t="array" ref="R376">+IFERROR(INDEX('[3]FCST SDV'!$L$2:$V$2000,MATCH($B376,'[3]FCST SDV'!$C$2:$C$2000,0),MATCH(R$1,'[3]FCST SDV'!$L$1:$V$1,0))/$C376,0)</f>
        <v>0</v>
      </c>
      <c r="S376" s="345"/>
      <c r="T376" s="335">
        <f t="shared" si="38"/>
        <v>0</v>
      </c>
    </row>
    <row r="377" spans="1:20" s="365" customFormat="1" ht="29.25" customHeight="1" thickBot="1">
      <c r="A377" s="440" t="s">
        <v>254</v>
      </c>
      <c r="B377" s="441"/>
      <c r="C377" s="441"/>
      <c r="D377" s="441"/>
      <c r="E377" s="441"/>
      <c r="F377" s="442"/>
      <c r="G377" s="340">
        <f>+IFERROR(VLOOKUP(B377,'FCST SDV (2)'!$C$2:$S$2000,17,0),0)</f>
        <v>0</v>
      </c>
      <c r="H377" s="386">
        <f>+H376</f>
        <v>237.6</v>
      </c>
      <c r="I377" s="346">
        <f>+F375-SUM(I375:I376)</f>
        <v>101</v>
      </c>
      <c r="J377" s="346">
        <f>+I377-SUM(J375:J376)</f>
        <v>101</v>
      </c>
      <c r="K377" s="346">
        <f t="shared" ref="K377:S377" si="55">+J377-SUM(K375:K376)</f>
        <v>101</v>
      </c>
      <c r="L377" s="346">
        <f t="shared" si="55"/>
        <v>101</v>
      </c>
      <c r="M377" s="346">
        <f t="shared" si="55"/>
        <v>101</v>
      </c>
      <c r="N377" s="346">
        <f t="shared" si="55"/>
        <v>101</v>
      </c>
      <c r="O377" s="346">
        <f t="shared" si="55"/>
        <v>101</v>
      </c>
      <c r="P377" s="346">
        <f t="shared" si="55"/>
        <v>101</v>
      </c>
      <c r="Q377" s="346">
        <f t="shared" si="55"/>
        <v>101</v>
      </c>
      <c r="R377" s="346">
        <f t="shared" si="55"/>
        <v>101</v>
      </c>
      <c r="S377" s="346">
        <f t="shared" si="55"/>
        <v>101</v>
      </c>
      <c r="T377" s="335">
        <f t="shared" si="38"/>
        <v>1111</v>
      </c>
    </row>
    <row r="378" spans="1:20" s="356" customFormat="1" ht="29.25" customHeight="1">
      <c r="A378" s="374" t="s">
        <v>181</v>
      </c>
      <c r="B378" s="359" t="s">
        <v>150</v>
      </c>
      <c r="C378" s="357">
        <v>2500</v>
      </c>
      <c r="D378" s="375">
        <v>8</v>
      </c>
      <c r="E378" s="375"/>
      <c r="F378" s="375">
        <f>D378</f>
        <v>8</v>
      </c>
      <c r="G378" s="340">
        <f>+IFERROR(VLOOKUP(B378,'FCST SDV (2)'!$C$2:$S$2000,17,0),0)</f>
        <v>0</v>
      </c>
      <c r="H378" s="348">
        <f>+G378/C378</f>
        <v>0</v>
      </c>
      <c r="I378" s="344">
        <f t="array" ref="I378">+IFERROR(INDEX('FCST SDV (2)'!$D$2:$P$2001,MATCH('Data đx fcst 21.09.2020 (2)'!$B378,'FCST SDV (2)'!$C$2:$C$2001,0),MATCH('Data đx fcst 21.09.2020 (2)'!I$1,'FCST SDV (2)'!$D$1:$P$1,0))/'Data đx fcst 21.09.2020 (2)'!$C378,0)</f>
        <v>0</v>
      </c>
      <c r="J378" s="344">
        <f t="array" ref="J378">+IFERROR(INDEX('FCST SDV (2)'!$D$2:$P$2001,MATCH('Data đx fcst 21.09.2020 (2)'!$B378,'FCST SDV (2)'!$C$2:$C$2001,0),MATCH('Data đx fcst 21.09.2020 (2)'!J$1,'FCST SDV (2)'!$D$1:$P$1,0))/'Data đx fcst 21.09.2020 (2)'!$C378,0)</f>
        <v>0</v>
      </c>
      <c r="K378" s="344">
        <f t="array" ref="K378">+IFERROR(INDEX('FCST SDV (2)'!$D$2:$P$2001,MATCH('Data đx fcst 21.09.2020 (2)'!$B378,'FCST SDV (2)'!$C$2:$C$2001,0),MATCH('Data đx fcst 21.09.2020 (2)'!K$1,'FCST SDV (2)'!$D$1:$P$1,0))/'Data đx fcst 21.09.2020 (2)'!$C378,0)</f>
        <v>0</v>
      </c>
      <c r="L378" s="344">
        <f t="array" ref="L378">+IFERROR(INDEX('FCST SDV (2)'!$D$2:$P$2001,MATCH('Data đx fcst 21.09.2020 (2)'!$B378,'FCST SDV (2)'!$C$2:$C$2001,0),MATCH('Data đx fcst 21.09.2020 (2)'!L$1,'FCST SDV (2)'!$D$1:$P$1,0))/'Data đx fcst 21.09.2020 (2)'!$C378,0)</f>
        <v>0</v>
      </c>
      <c r="M378" s="344">
        <f t="array" ref="M378">+IFERROR(INDEX('FCST SDV (2)'!$D$2:$P$2001,MATCH('Data đx fcst 21.09.2020 (2)'!$B378,'FCST SDV (2)'!$C$2:$C$2001,0),MATCH('Data đx fcst 21.09.2020 (2)'!M$1,'FCST SDV (2)'!$D$1:$P$1,0))/'Data đx fcst 21.09.2020 (2)'!$C378,0)</f>
        <v>0</v>
      </c>
      <c r="N378" s="344">
        <f t="array" ref="N378">+IFERROR(INDEX('FCST SDV (2)'!$D$2:$P$2001,MATCH('Data đx fcst 21.09.2020 (2)'!$B378,'FCST SDV (2)'!$C$2:$C$2001,0),MATCH('Data đx fcst 21.09.2020 (2)'!N$1,'FCST SDV (2)'!$D$1:$P$1,0))/'Data đx fcst 21.09.2020 (2)'!$C378,0)</f>
        <v>0</v>
      </c>
      <c r="O378" s="344">
        <f t="array" ref="O378">+IFERROR(INDEX('FCST SDV (2)'!$D$2:$P$2001,MATCH('Data đx fcst 21.09.2020 (2)'!$B378,'FCST SDV (2)'!$C$2:$C$2001,0),MATCH('Data đx fcst 21.09.2020 (2)'!O$1,'FCST SDV (2)'!$D$1:$P$1,0))/'Data đx fcst 21.09.2020 (2)'!$C378,0)</f>
        <v>0</v>
      </c>
      <c r="P378" s="344">
        <f t="array" ref="P378">+IFERROR(INDEX('FCST SDV (2)'!$D$2:$P$2001,MATCH('Data đx fcst 21.09.2020 (2)'!$B378,'FCST SDV (2)'!$C$2:$C$2001,0),MATCH('Data đx fcst 21.09.2020 (2)'!P$1,'FCST SDV (2)'!$D$1:$P$1,0))/'Data đx fcst 21.09.2020 (2)'!$C378,0)</f>
        <v>0</v>
      </c>
      <c r="Q378" s="344">
        <f t="array" ref="Q378">+IFERROR(INDEX('FCST SDV (2)'!$D$2:$P$2001,MATCH('Data đx fcst 21.09.2020 (2)'!$B378,'FCST SDV (2)'!$C$2:$C$2001,0),MATCH('Data đx fcst 21.09.2020 (2)'!Q$1,'FCST SDV (2)'!$D$1:$P$1,0))/'Data đx fcst 21.09.2020 (2)'!$C378,0)</f>
        <v>0</v>
      </c>
      <c r="R378" s="344">
        <f t="array" ref="R378">+IFERROR(INDEX('FCST SDV (2)'!$D$2:$P$2001,MATCH('Data đx fcst 21.09.2020 (2)'!$B378,'FCST SDV (2)'!$C$2:$C$2001,0),MATCH('Data đx fcst 21.09.2020 (2)'!R$1,'FCST SDV (2)'!$D$1:$P$1,0))/'Data đx fcst 21.09.2020 (2)'!$C378,0)</f>
        <v>0</v>
      </c>
      <c r="S378" s="344">
        <f t="array" ref="S378">+IFERROR(INDEX('FCST SDV (2)'!$D$2:$P$2001,MATCH('Data đx fcst 21.09.2020 (2)'!$B378,'FCST SDV (2)'!$C$2:$C$2001,0),MATCH('Data đx fcst 21.09.2020 (2)'!S$1,'FCST SDV (2)'!$D$1:$P$1,0))/'Data đx fcst 21.09.2020 (2)'!$C378,0)</f>
        <v>0</v>
      </c>
      <c r="T378" s="335">
        <f t="shared" si="38"/>
        <v>0</v>
      </c>
    </row>
    <row r="379" spans="1:20" s="365" customFormat="1" ht="29.25" customHeight="1" thickBot="1">
      <c r="A379" s="440" t="s">
        <v>254</v>
      </c>
      <c r="B379" s="441"/>
      <c r="C379" s="441"/>
      <c r="D379" s="441"/>
      <c r="E379" s="441"/>
      <c r="F379" s="442"/>
      <c r="G379" s="340">
        <f>+IFERROR(VLOOKUP(B379,'FCST SDV (2)'!$C$2:$S$2000,17,0),0)</f>
        <v>0</v>
      </c>
      <c r="H379" s="386">
        <f>+H378</f>
        <v>0</v>
      </c>
      <c r="I379" s="346">
        <f>F378-I378</f>
        <v>8</v>
      </c>
      <c r="J379" s="346">
        <f>+I379-J378</f>
        <v>8</v>
      </c>
      <c r="K379" s="346">
        <f t="shared" ref="K379:S379" si="56">+J379-K378</f>
        <v>8</v>
      </c>
      <c r="L379" s="346">
        <f t="shared" si="56"/>
        <v>8</v>
      </c>
      <c r="M379" s="346">
        <f t="shared" si="56"/>
        <v>8</v>
      </c>
      <c r="N379" s="346">
        <f t="shared" si="56"/>
        <v>8</v>
      </c>
      <c r="O379" s="346">
        <f t="shared" si="56"/>
        <v>8</v>
      </c>
      <c r="P379" s="346">
        <f t="shared" si="56"/>
        <v>8</v>
      </c>
      <c r="Q379" s="346">
        <f t="shared" si="56"/>
        <v>8</v>
      </c>
      <c r="R379" s="346">
        <f t="shared" si="56"/>
        <v>8</v>
      </c>
      <c r="S379" s="346">
        <f t="shared" si="56"/>
        <v>8</v>
      </c>
      <c r="T379" s="335">
        <f t="shared" si="38"/>
        <v>88</v>
      </c>
    </row>
    <row r="380" spans="1:20" s="356" customFormat="1" ht="29.25" customHeight="1">
      <c r="A380" s="434" t="s">
        <v>182</v>
      </c>
      <c r="B380" s="359" t="s">
        <v>151</v>
      </c>
      <c r="C380" s="357">
        <v>2500</v>
      </c>
      <c r="D380" s="435">
        <v>150</v>
      </c>
      <c r="E380" s="435"/>
      <c r="F380" s="435">
        <f>D380</f>
        <v>150</v>
      </c>
      <c r="G380" s="340">
        <f>+IFERROR(VLOOKUP(B380,'FCST SDV (2)'!$C$2:$S$2000,17,0),0)</f>
        <v>72000</v>
      </c>
      <c r="H380" s="348">
        <f t="shared" ref="H380:H381" si="57">+G380/C380</f>
        <v>28.8</v>
      </c>
      <c r="I380" s="344">
        <f t="array" ref="I380">+IFERROR(INDEX('[3]FCST SDV'!$L$2:$V$2000,MATCH($B380,'[3]FCST SDV'!$C$2:$C$2000,0),MATCH(I$1,'[3]FCST SDV'!$L$1:$V$1,0))/$C380,0)</f>
        <v>0</v>
      </c>
      <c r="J380" s="344">
        <f t="array" ref="J380">+IFERROR(INDEX('[3]FCST SDV'!$L$2:$V$2000,MATCH($B380,'[3]FCST SDV'!$C$2:$C$2000,0),MATCH(J$1,'[3]FCST SDV'!$L$1:$V$1,0))/$C380,0)</f>
        <v>0</v>
      </c>
      <c r="K380" s="344">
        <f t="array" ref="K380">+IFERROR(INDEX('[3]FCST SDV'!$L$2:$V$2000,MATCH($B380,'[3]FCST SDV'!$C$2:$C$2000,0),MATCH(K$1,'[3]FCST SDV'!$L$1:$V$1,0))/$C380,0)</f>
        <v>0</v>
      </c>
      <c r="L380" s="344">
        <f t="array" ref="L380">+IFERROR(INDEX('[3]FCST SDV'!$L$2:$V$2000,MATCH($B380,'[3]FCST SDV'!$C$2:$C$2000,0),MATCH(L$1,'[3]FCST SDV'!$L$1:$V$1,0))/$C380,0)</f>
        <v>0</v>
      </c>
      <c r="M380" s="344">
        <f t="array" ref="M380">+IFERROR(INDEX('[3]FCST SDV'!$L$2:$V$2000,MATCH($B380,'[3]FCST SDV'!$C$2:$C$2000,0),MATCH(M$1,'[3]FCST SDV'!$L$1:$V$1,0))/$C380,0)</f>
        <v>0</v>
      </c>
      <c r="N380" s="344">
        <f t="array" ref="N380">+IFERROR(INDEX('[3]FCST SDV'!$L$2:$V$2000,MATCH($B380,'[3]FCST SDV'!$C$2:$C$2000,0),MATCH(N$1,'[3]FCST SDV'!$L$1:$V$1,0))/$C380,0)</f>
        <v>0</v>
      </c>
      <c r="O380" s="344">
        <f t="array" ref="O380">+IFERROR(INDEX('[3]FCST SDV'!$L$2:$V$2000,MATCH($B380,'[3]FCST SDV'!$C$2:$C$2000,0),MATCH(O$1,'[3]FCST SDV'!$L$1:$V$1,0))/$C380,0)</f>
        <v>0</v>
      </c>
      <c r="P380" s="344">
        <f t="array" ref="P380">+IFERROR(INDEX('[3]FCST SDV'!$L$2:$V$2000,MATCH($B380,'[3]FCST SDV'!$C$2:$C$2000,0),MATCH(P$1,'[3]FCST SDV'!$L$1:$V$1,0))/$C380,0)</f>
        <v>0</v>
      </c>
      <c r="Q380" s="344">
        <f t="array" ref="Q380">+IFERROR(INDEX('[3]FCST SDV'!$L$2:$V$2000,MATCH($B380,'[3]FCST SDV'!$C$2:$C$2000,0),MATCH(Q$1,'[3]FCST SDV'!$L$1:$V$1,0))/$C380,0)</f>
        <v>0</v>
      </c>
      <c r="R380" s="344">
        <f t="array" ref="R380">+IFERROR(INDEX('[3]FCST SDV'!$L$2:$V$2000,MATCH($B380,'[3]FCST SDV'!$C$2:$C$2000,0),MATCH(R$1,'[3]FCST SDV'!$L$1:$V$1,0))/$C380,0)</f>
        <v>0</v>
      </c>
      <c r="S380" s="344"/>
      <c r="T380" s="335">
        <f t="shared" si="38"/>
        <v>0</v>
      </c>
    </row>
    <row r="381" spans="1:20" s="356" customFormat="1" ht="29.25" customHeight="1">
      <c r="A381" s="434"/>
      <c r="B381" s="208" t="s">
        <v>17</v>
      </c>
      <c r="C381" s="207">
        <v>2500</v>
      </c>
      <c r="D381" s="435"/>
      <c r="E381" s="435"/>
      <c r="F381" s="435"/>
      <c r="G381" s="340">
        <f>+IFERROR(VLOOKUP(B381,'FCST SDV (2)'!$C$2:$S$2000,17,0),0)</f>
        <v>540000</v>
      </c>
      <c r="H381" s="341">
        <f t="shared" si="57"/>
        <v>216</v>
      </c>
      <c r="I381" s="345">
        <f t="array" ref="I381">+IFERROR(INDEX('[3]FCST SDV'!$L$2:$V$2000,MATCH($B381,'[3]FCST SDV'!$C$2:$C$2000,0),MATCH(I$1,'[3]FCST SDV'!$L$1:$V$1,0))/$C381,0)</f>
        <v>0</v>
      </c>
      <c r="J381" s="345">
        <f t="array" ref="J381">+IFERROR(INDEX('[3]FCST SDV'!$L$2:$V$2000,MATCH($B381,'[3]FCST SDV'!$C$2:$C$2000,0),MATCH(J$1,'[3]FCST SDV'!$L$1:$V$1,0))/$C381,0)</f>
        <v>0</v>
      </c>
      <c r="K381" s="345">
        <f t="array" ref="K381">+IFERROR(INDEX('[3]FCST SDV'!$L$2:$V$2000,MATCH($B381,'[3]FCST SDV'!$C$2:$C$2000,0),MATCH(K$1,'[3]FCST SDV'!$L$1:$V$1,0))/$C381,0)</f>
        <v>0</v>
      </c>
      <c r="L381" s="345">
        <f t="array" ref="L381">+IFERROR(INDEX('[3]FCST SDV'!$L$2:$V$2000,MATCH($B381,'[3]FCST SDV'!$C$2:$C$2000,0),MATCH(L$1,'[3]FCST SDV'!$L$1:$V$1,0))/$C381,0)</f>
        <v>0</v>
      </c>
      <c r="M381" s="345">
        <f t="array" ref="M381">+IFERROR(INDEX('[3]FCST SDV'!$L$2:$V$2000,MATCH($B381,'[3]FCST SDV'!$C$2:$C$2000,0),MATCH(M$1,'[3]FCST SDV'!$L$1:$V$1,0))/$C381,0)</f>
        <v>0</v>
      </c>
      <c r="N381" s="345">
        <f t="array" ref="N381">+IFERROR(INDEX('[3]FCST SDV'!$L$2:$V$2000,MATCH($B381,'[3]FCST SDV'!$C$2:$C$2000,0),MATCH(N$1,'[3]FCST SDV'!$L$1:$V$1,0))/$C381,0)</f>
        <v>0</v>
      </c>
      <c r="O381" s="345">
        <f t="array" ref="O381">+IFERROR(INDEX('[3]FCST SDV'!$L$2:$V$2000,MATCH($B381,'[3]FCST SDV'!$C$2:$C$2000,0),MATCH(O$1,'[3]FCST SDV'!$L$1:$V$1,0))/$C381,0)</f>
        <v>0</v>
      </c>
      <c r="P381" s="345">
        <f t="array" ref="P381">+IFERROR(INDEX('[3]FCST SDV'!$L$2:$V$2000,MATCH($B381,'[3]FCST SDV'!$C$2:$C$2000,0),MATCH(P$1,'[3]FCST SDV'!$L$1:$V$1,0))/$C381,0)</f>
        <v>0</v>
      </c>
      <c r="Q381" s="345">
        <f t="array" ref="Q381">+IFERROR(INDEX('[3]FCST SDV'!$L$2:$V$2000,MATCH($B381,'[3]FCST SDV'!$C$2:$C$2000,0),MATCH(Q$1,'[3]FCST SDV'!$L$1:$V$1,0))/$C381,0)</f>
        <v>0</v>
      </c>
      <c r="R381" s="345">
        <f t="array" ref="R381">+IFERROR(INDEX('[3]FCST SDV'!$L$2:$V$2000,MATCH($B381,'[3]FCST SDV'!$C$2:$C$2000,0),MATCH(R$1,'[3]FCST SDV'!$L$1:$V$1,0))/$C381,0)</f>
        <v>0</v>
      </c>
      <c r="S381" s="345"/>
      <c r="T381" s="335">
        <f t="shared" si="38"/>
        <v>0</v>
      </c>
    </row>
    <row r="382" spans="1:20" s="356" customFormat="1" ht="29.25" customHeight="1" thickBot="1">
      <c r="A382" s="440" t="s">
        <v>254</v>
      </c>
      <c r="B382" s="441"/>
      <c r="C382" s="441"/>
      <c r="D382" s="441"/>
      <c r="E382" s="441"/>
      <c r="F382" s="442"/>
      <c r="G382" s="340">
        <f>+IFERROR(VLOOKUP(B382,'FCST SDV (2)'!$C$2:$S$2000,17,0),0)</f>
        <v>0</v>
      </c>
      <c r="H382" s="386">
        <v>0</v>
      </c>
      <c r="I382" s="351">
        <f>F380-SUM(I380:I381)</f>
        <v>150</v>
      </c>
      <c r="J382" s="351">
        <f>I382-SUM(J380:J381)</f>
        <v>150</v>
      </c>
      <c r="K382" s="351">
        <f t="shared" ref="K382:S382" si="58">J382-SUM(K380:K381)</f>
        <v>150</v>
      </c>
      <c r="L382" s="351">
        <f t="shared" si="58"/>
        <v>150</v>
      </c>
      <c r="M382" s="351">
        <f t="shared" si="58"/>
        <v>150</v>
      </c>
      <c r="N382" s="351">
        <f t="shared" si="58"/>
        <v>150</v>
      </c>
      <c r="O382" s="351">
        <f t="shared" si="58"/>
        <v>150</v>
      </c>
      <c r="P382" s="351">
        <f t="shared" si="58"/>
        <v>150</v>
      </c>
      <c r="Q382" s="351">
        <f t="shared" si="58"/>
        <v>150</v>
      </c>
      <c r="R382" s="351">
        <f t="shared" si="58"/>
        <v>150</v>
      </c>
      <c r="S382" s="351">
        <f t="shared" si="58"/>
        <v>150</v>
      </c>
      <c r="T382" s="335">
        <f t="shared" si="38"/>
        <v>1650</v>
      </c>
    </row>
    <row r="383" spans="1:20" s="356" customFormat="1" ht="29.25" customHeight="1">
      <c r="A383" s="428" t="s">
        <v>183</v>
      </c>
      <c r="B383" s="359" t="s">
        <v>152</v>
      </c>
      <c r="C383" s="357">
        <v>2500</v>
      </c>
      <c r="D383" s="431">
        <v>95</v>
      </c>
      <c r="E383" s="431">
        <v>0</v>
      </c>
      <c r="F383" s="431">
        <f>D383</f>
        <v>95</v>
      </c>
      <c r="G383" s="340">
        <f>+IFERROR(VLOOKUP(B383,'FCST SDV (2)'!$C$2:$S$2000,17,0),0)</f>
        <v>340000</v>
      </c>
      <c r="H383" s="385">
        <f t="shared" ref="H383:H386" si="59">+G383/C383</f>
        <v>136</v>
      </c>
      <c r="I383" s="344">
        <f t="array" ref="I383">+IFERROR(INDEX('FCST SDV (2)'!$D$2:$P$2001,MATCH('Data đx fcst 21.09.2020 (2)'!$B383,'FCST SDV (2)'!$C$2:$C$2001,0),MATCH('Data đx fcst 21.09.2020 (2)'!I$1,'FCST SDV (2)'!$D$1:$P$1,0))/'Data đx fcst 21.09.2020 (2)'!$C383,0)</f>
        <v>4</v>
      </c>
      <c r="J383" s="344">
        <f t="array" ref="J383">+IFERROR(INDEX('FCST SDV (2)'!$D$2:$P$2001,MATCH('Data đx fcst 21.09.2020 (2)'!$B383,'FCST SDV (2)'!$C$2:$C$2001,0),MATCH('Data đx fcst 21.09.2020 (2)'!J$1,'FCST SDV (2)'!$D$1:$P$1,0))/'Data đx fcst 21.09.2020 (2)'!$C383,0)</f>
        <v>4</v>
      </c>
      <c r="K383" s="344">
        <f t="array" ref="K383">+IFERROR(INDEX('FCST SDV (2)'!$D$2:$P$2001,MATCH('Data đx fcst 21.09.2020 (2)'!$B383,'FCST SDV (2)'!$C$2:$C$2001,0),MATCH('Data đx fcst 21.09.2020 (2)'!K$1,'FCST SDV (2)'!$D$1:$P$1,0))/'Data đx fcst 21.09.2020 (2)'!$C383,0)</f>
        <v>4</v>
      </c>
      <c r="L383" s="344">
        <f t="array" ref="L383">+IFERROR(INDEX('FCST SDV (2)'!$D$2:$P$2001,MATCH('Data đx fcst 21.09.2020 (2)'!$B383,'FCST SDV (2)'!$C$2:$C$2001,0),MATCH('Data đx fcst 21.09.2020 (2)'!L$1,'FCST SDV (2)'!$D$1:$P$1,0))/'Data đx fcst 21.09.2020 (2)'!$C383,0)</f>
        <v>4</v>
      </c>
      <c r="M383" s="344">
        <f t="array" ref="M383">+IFERROR(INDEX('FCST SDV (2)'!$D$2:$P$2001,MATCH('Data đx fcst 21.09.2020 (2)'!$B383,'FCST SDV (2)'!$C$2:$C$2001,0),MATCH('Data đx fcst 21.09.2020 (2)'!M$1,'FCST SDV (2)'!$D$1:$P$1,0))/'Data đx fcst 21.09.2020 (2)'!$C383,0)</f>
        <v>4</v>
      </c>
      <c r="N383" s="344">
        <f t="array" ref="N383">+IFERROR(INDEX('FCST SDV (2)'!$D$2:$P$2001,MATCH('Data đx fcst 21.09.2020 (2)'!$B383,'FCST SDV (2)'!$C$2:$C$2001,0),MATCH('Data đx fcst 21.09.2020 (2)'!N$1,'FCST SDV (2)'!$D$1:$P$1,0))/'Data đx fcst 21.09.2020 (2)'!$C383,0)</f>
        <v>4</v>
      </c>
      <c r="O383" s="344">
        <f t="array" ref="O383">+IFERROR(INDEX('FCST SDV (2)'!$D$2:$P$2001,MATCH('Data đx fcst 21.09.2020 (2)'!$B383,'FCST SDV (2)'!$C$2:$C$2001,0),MATCH('Data đx fcst 21.09.2020 (2)'!O$1,'FCST SDV (2)'!$D$1:$P$1,0))/'Data đx fcst 21.09.2020 (2)'!$C383,0)</f>
        <v>4</v>
      </c>
      <c r="P383" s="344">
        <f t="array" ref="P383">+IFERROR(INDEX('FCST SDV (2)'!$D$2:$P$2001,MATCH('Data đx fcst 21.09.2020 (2)'!$B383,'FCST SDV (2)'!$C$2:$C$2001,0),MATCH('Data đx fcst 21.09.2020 (2)'!P$1,'FCST SDV (2)'!$D$1:$P$1,0))/'Data đx fcst 21.09.2020 (2)'!$C383,0)</f>
        <v>28</v>
      </c>
      <c r="Q383" s="344">
        <f t="array" ref="Q383">+IFERROR(INDEX('FCST SDV (2)'!$D$2:$P$2001,MATCH('Data đx fcst 21.09.2020 (2)'!$B383,'FCST SDV (2)'!$C$2:$C$2001,0),MATCH('Data đx fcst 21.09.2020 (2)'!Q$1,'FCST SDV (2)'!$D$1:$P$1,0))/'Data đx fcst 21.09.2020 (2)'!$C383,0)</f>
        <v>4</v>
      </c>
      <c r="R383" s="344">
        <f t="array" ref="R383">+IFERROR(INDEX('FCST SDV (2)'!$D$2:$P$2001,MATCH('Data đx fcst 21.09.2020 (2)'!$B383,'FCST SDV (2)'!$C$2:$C$2001,0),MATCH('Data đx fcst 21.09.2020 (2)'!R$1,'FCST SDV (2)'!$D$1:$P$1,0))/'Data đx fcst 21.09.2020 (2)'!$C383,0)</f>
        <v>4</v>
      </c>
      <c r="S383" s="344">
        <f t="array" ref="S383">+IFERROR(INDEX('FCST SDV (2)'!$D$2:$P$2001,MATCH('Data đx fcst 21.09.2020 (2)'!$B383,'FCST SDV (2)'!$C$2:$C$2001,0),MATCH('Data đx fcst 21.09.2020 (2)'!S$1,'FCST SDV (2)'!$D$1:$P$1,0))/'Data đx fcst 21.09.2020 (2)'!$C383,0)</f>
        <v>4</v>
      </c>
      <c r="T383" s="335">
        <f t="shared" si="38"/>
        <v>68</v>
      </c>
    </row>
    <row r="384" spans="1:20" s="356" customFormat="1" ht="29.25" customHeight="1">
      <c r="A384" s="434"/>
      <c r="B384" s="208" t="s">
        <v>10</v>
      </c>
      <c r="C384" s="207">
        <v>2500</v>
      </c>
      <c r="D384" s="435"/>
      <c r="E384" s="435"/>
      <c r="F384" s="435"/>
      <c r="G384" s="340">
        <f>+IFERROR(VLOOKUP(B384,'FCST SDV (2)'!$C$2:$S$2000,17,0),0)</f>
        <v>700060</v>
      </c>
      <c r="H384" s="384">
        <f t="shared" si="59"/>
        <v>280.024</v>
      </c>
      <c r="I384" s="345">
        <f t="array" ref="I384">+IFERROR(INDEX('FCST SDV (2)'!$D$2:$P$2001,MATCH('Data đx fcst 21.09.2020 (2)'!$B384,'FCST SDV (2)'!$C$2:$C$2001,0),MATCH('Data đx fcst 21.09.2020 (2)'!I$1,'FCST SDV (2)'!$D$1:$P$1,0))/'Data đx fcst 21.09.2020 (2)'!$C384,0)</f>
        <v>4</v>
      </c>
      <c r="J384" s="345">
        <f t="array" ref="J384">+IFERROR(INDEX('FCST SDV (2)'!$D$2:$P$2001,MATCH('Data đx fcst 21.09.2020 (2)'!$B384,'FCST SDV (2)'!$C$2:$C$2001,0),MATCH('Data đx fcst 21.09.2020 (2)'!J$1,'FCST SDV (2)'!$D$1:$P$1,0))/'Data đx fcst 21.09.2020 (2)'!$C384,0)</f>
        <v>4</v>
      </c>
      <c r="K384" s="345">
        <f t="array" ref="K384">+IFERROR(INDEX('FCST SDV (2)'!$D$2:$P$2001,MATCH('Data đx fcst 21.09.2020 (2)'!$B384,'FCST SDV (2)'!$C$2:$C$2001,0),MATCH('Data đx fcst 21.09.2020 (2)'!K$1,'FCST SDV (2)'!$D$1:$P$1,0))/'Data đx fcst 21.09.2020 (2)'!$C384,0)</f>
        <v>4</v>
      </c>
      <c r="L384" s="345">
        <f t="array" ref="L384">+IFERROR(INDEX('FCST SDV (2)'!$D$2:$P$2001,MATCH('Data đx fcst 21.09.2020 (2)'!$B384,'FCST SDV (2)'!$C$2:$C$2001,0),MATCH('Data đx fcst 21.09.2020 (2)'!L$1,'FCST SDV (2)'!$D$1:$P$1,0))/'Data đx fcst 21.09.2020 (2)'!$C384,0)</f>
        <v>4</v>
      </c>
      <c r="M384" s="345">
        <f t="array" ref="M384">+IFERROR(INDEX('FCST SDV (2)'!$D$2:$P$2001,MATCH('Data đx fcst 21.09.2020 (2)'!$B384,'FCST SDV (2)'!$C$2:$C$2001,0),MATCH('Data đx fcst 21.09.2020 (2)'!M$1,'FCST SDV (2)'!$D$1:$P$1,0))/'Data đx fcst 21.09.2020 (2)'!$C384,0)</f>
        <v>4</v>
      </c>
      <c r="N384" s="345">
        <f t="array" ref="N384">+IFERROR(INDEX('FCST SDV (2)'!$D$2:$P$2001,MATCH('Data đx fcst 21.09.2020 (2)'!$B384,'FCST SDV (2)'!$C$2:$C$2001,0),MATCH('Data đx fcst 21.09.2020 (2)'!N$1,'FCST SDV (2)'!$D$1:$P$1,0))/'Data đx fcst 21.09.2020 (2)'!$C384,0)</f>
        <v>4</v>
      </c>
      <c r="O384" s="345">
        <f t="array" ref="O384">+IFERROR(INDEX('FCST SDV (2)'!$D$2:$P$2001,MATCH('Data đx fcst 21.09.2020 (2)'!$B384,'FCST SDV (2)'!$C$2:$C$2001,0),MATCH('Data đx fcst 21.09.2020 (2)'!O$1,'FCST SDV (2)'!$D$1:$P$1,0))/'Data đx fcst 21.09.2020 (2)'!$C384,0)</f>
        <v>4</v>
      </c>
      <c r="P384" s="345">
        <f t="array" ref="P384">+IFERROR(INDEX('FCST SDV (2)'!$D$2:$P$2001,MATCH('Data đx fcst 21.09.2020 (2)'!$B384,'FCST SDV (2)'!$C$2:$C$2001,0),MATCH('Data đx fcst 21.09.2020 (2)'!P$1,'FCST SDV (2)'!$D$1:$P$1,0))/'Data đx fcst 21.09.2020 (2)'!$C384,0)</f>
        <v>28</v>
      </c>
      <c r="Q384" s="345">
        <f t="array" ref="Q384">+IFERROR(INDEX('FCST SDV (2)'!$D$2:$P$2001,MATCH('Data đx fcst 21.09.2020 (2)'!$B384,'FCST SDV (2)'!$C$2:$C$2001,0),MATCH('Data đx fcst 21.09.2020 (2)'!Q$1,'FCST SDV (2)'!$D$1:$P$1,0))/'Data đx fcst 21.09.2020 (2)'!$C384,0)</f>
        <v>28.004000000000001</v>
      </c>
      <c r="R384" s="345">
        <f t="array" ref="R384">+IFERROR(INDEX('FCST SDV (2)'!$D$2:$P$2001,MATCH('Data đx fcst 21.09.2020 (2)'!$B384,'FCST SDV (2)'!$C$2:$C$2001,0),MATCH('Data đx fcst 21.09.2020 (2)'!R$1,'FCST SDV (2)'!$D$1:$P$1,0))/'Data đx fcst 21.09.2020 (2)'!$C384,0)</f>
        <v>28.004000000000001</v>
      </c>
      <c r="S384" s="345">
        <f t="array" ref="S384">+IFERROR(INDEX('FCST SDV (2)'!$D$2:$P$2001,MATCH('Data đx fcst 21.09.2020 (2)'!$B384,'FCST SDV (2)'!$C$2:$C$2001,0),MATCH('Data đx fcst 21.09.2020 (2)'!S$1,'FCST SDV (2)'!$D$1:$P$1,0))/'Data đx fcst 21.09.2020 (2)'!$C384,0)</f>
        <v>28.004000000000001</v>
      </c>
      <c r="T384" s="335">
        <f t="shared" si="38"/>
        <v>140.012</v>
      </c>
    </row>
    <row r="385" spans="1:20" s="356" customFormat="1" ht="29.25" customHeight="1">
      <c r="A385" s="434"/>
      <c r="B385" s="208" t="s">
        <v>153</v>
      </c>
      <c r="C385" s="207">
        <v>2500</v>
      </c>
      <c r="D385" s="435"/>
      <c r="E385" s="435"/>
      <c r="F385" s="435"/>
      <c r="G385" s="340">
        <f>+IFERROR(VLOOKUP(B385,'FCST SDV (2)'!$C$2:$S$2000,17,0),0)</f>
        <v>100000</v>
      </c>
      <c r="H385" s="384">
        <f t="shared" si="59"/>
        <v>40</v>
      </c>
      <c r="I385" s="345">
        <f t="array" ref="I385">+IFERROR(INDEX('FCST SDV (2)'!$D$2:$P$2001,MATCH('Data đx fcst 21.09.2020 (2)'!$B385,'FCST SDV (2)'!$C$2:$C$2001,0),MATCH('Data đx fcst 21.09.2020 (2)'!I$1,'FCST SDV (2)'!$D$1:$P$1,0))/'Data đx fcst 21.09.2020 (2)'!$C385,0)</f>
        <v>0</v>
      </c>
      <c r="J385" s="345">
        <f t="array" ref="J385">+IFERROR(INDEX('FCST SDV (2)'!$D$2:$P$2001,MATCH('Data đx fcst 21.09.2020 (2)'!$B385,'FCST SDV (2)'!$C$2:$C$2001,0),MATCH('Data đx fcst 21.09.2020 (2)'!J$1,'FCST SDV (2)'!$D$1:$P$1,0))/'Data đx fcst 21.09.2020 (2)'!$C385,0)</f>
        <v>0</v>
      </c>
      <c r="K385" s="345">
        <f t="array" ref="K385">+IFERROR(INDEX('FCST SDV (2)'!$D$2:$P$2001,MATCH('Data đx fcst 21.09.2020 (2)'!$B385,'FCST SDV (2)'!$C$2:$C$2001,0),MATCH('Data đx fcst 21.09.2020 (2)'!K$1,'FCST SDV (2)'!$D$1:$P$1,0))/'Data đx fcst 21.09.2020 (2)'!$C385,0)</f>
        <v>0</v>
      </c>
      <c r="L385" s="345">
        <f t="array" ref="L385">+IFERROR(INDEX('FCST SDV (2)'!$D$2:$P$2001,MATCH('Data đx fcst 21.09.2020 (2)'!$B385,'FCST SDV (2)'!$C$2:$C$2001,0),MATCH('Data đx fcst 21.09.2020 (2)'!L$1,'FCST SDV (2)'!$D$1:$P$1,0))/'Data đx fcst 21.09.2020 (2)'!$C385,0)</f>
        <v>0</v>
      </c>
      <c r="M385" s="345">
        <f t="array" ref="M385">+IFERROR(INDEX('FCST SDV (2)'!$D$2:$P$2001,MATCH('Data đx fcst 21.09.2020 (2)'!$B385,'FCST SDV (2)'!$C$2:$C$2001,0),MATCH('Data đx fcst 21.09.2020 (2)'!M$1,'FCST SDV (2)'!$D$1:$P$1,0))/'Data đx fcst 21.09.2020 (2)'!$C385,0)</f>
        <v>0</v>
      </c>
      <c r="N385" s="345">
        <f t="array" ref="N385">+IFERROR(INDEX('FCST SDV (2)'!$D$2:$P$2001,MATCH('Data đx fcst 21.09.2020 (2)'!$B385,'FCST SDV (2)'!$C$2:$C$2001,0),MATCH('Data đx fcst 21.09.2020 (2)'!N$1,'FCST SDV (2)'!$D$1:$P$1,0))/'Data đx fcst 21.09.2020 (2)'!$C385,0)</f>
        <v>0</v>
      </c>
      <c r="O385" s="345">
        <f t="array" ref="O385">+IFERROR(INDEX('FCST SDV (2)'!$D$2:$P$2001,MATCH('Data đx fcst 21.09.2020 (2)'!$B385,'FCST SDV (2)'!$C$2:$C$2001,0),MATCH('Data đx fcst 21.09.2020 (2)'!O$1,'FCST SDV (2)'!$D$1:$P$1,0))/'Data đx fcst 21.09.2020 (2)'!$C385,0)</f>
        <v>0</v>
      </c>
      <c r="P385" s="345">
        <f t="array" ref="P385">+IFERROR(INDEX('FCST SDV (2)'!$D$2:$P$2001,MATCH('Data đx fcst 21.09.2020 (2)'!$B385,'FCST SDV (2)'!$C$2:$C$2001,0),MATCH('Data đx fcst 21.09.2020 (2)'!P$1,'FCST SDV (2)'!$D$1:$P$1,0))/'Data đx fcst 21.09.2020 (2)'!$C385,0)</f>
        <v>0</v>
      </c>
      <c r="Q385" s="345">
        <f t="array" ref="Q385">+IFERROR(INDEX('FCST SDV (2)'!$D$2:$P$2001,MATCH('Data đx fcst 21.09.2020 (2)'!$B385,'FCST SDV (2)'!$C$2:$C$2001,0),MATCH('Data đx fcst 21.09.2020 (2)'!Q$1,'FCST SDV (2)'!$D$1:$P$1,0))/'Data đx fcst 21.09.2020 (2)'!$C385,0)</f>
        <v>12</v>
      </c>
      <c r="R385" s="345">
        <f t="array" ref="R385">+IFERROR(INDEX('FCST SDV (2)'!$D$2:$P$2001,MATCH('Data đx fcst 21.09.2020 (2)'!$B385,'FCST SDV (2)'!$C$2:$C$2001,0),MATCH('Data đx fcst 21.09.2020 (2)'!R$1,'FCST SDV (2)'!$D$1:$P$1,0))/'Data đx fcst 21.09.2020 (2)'!$C385,0)</f>
        <v>4</v>
      </c>
      <c r="S385" s="345">
        <f t="array" ref="S385">+IFERROR(INDEX('FCST SDV (2)'!$D$2:$P$2001,MATCH('Data đx fcst 21.09.2020 (2)'!$B385,'FCST SDV (2)'!$C$2:$C$2001,0),MATCH('Data đx fcst 21.09.2020 (2)'!S$1,'FCST SDV (2)'!$D$1:$P$1,0))/'Data đx fcst 21.09.2020 (2)'!$C385,0)</f>
        <v>4</v>
      </c>
      <c r="T385" s="335">
        <f t="shared" si="38"/>
        <v>20</v>
      </c>
    </row>
    <row r="386" spans="1:20" s="356" customFormat="1" ht="29.25" customHeight="1">
      <c r="A386" s="434"/>
      <c r="B386" s="208" t="s">
        <v>154</v>
      </c>
      <c r="C386" s="207">
        <v>2500</v>
      </c>
      <c r="D386" s="435"/>
      <c r="E386" s="435"/>
      <c r="F386" s="435"/>
      <c r="G386" s="340">
        <f>+IFERROR(VLOOKUP(B386,'FCST SDV (2)'!$C$2:$S$2000,17,0),0)</f>
        <v>520000</v>
      </c>
      <c r="H386" s="384">
        <f t="shared" si="59"/>
        <v>208</v>
      </c>
      <c r="I386" s="345">
        <f t="array" ref="I386">+IFERROR(INDEX('FCST SDV (2)'!$D$2:$P$2001,MATCH('Data đx fcst 21.09.2020 (2)'!$B386,'FCST SDV (2)'!$C$2:$C$2001,0),MATCH('Data đx fcst 21.09.2020 (2)'!I$1,'FCST SDV (2)'!$D$1:$P$1,0))/'Data đx fcst 21.09.2020 (2)'!$C386,0)</f>
        <v>4</v>
      </c>
      <c r="J386" s="345">
        <f t="array" ref="J386">+IFERROR(INDEX('FCST SDV (2)'!$D$2:$P$2001,MATCH('Data đx fcst 21.09.2020 (2)'!$B386,'FCST SDV (2)'!$C$2:$C$2001,0),MATCH('Data đx fcst 21.09.2020 (2)'!J$1,'FCST SDV (2)'!$D$1:$P$1,0))/'Data đx fcst 21.09.2020 (2)'!$C386,0)</f>
        <v>4</v>
      </c>
      <c r="K386" s="345">
        <f t="array" ref="K386">+IFERROR(INDEX('FCST SDV (2)'!$D$2:$P$2001,MATCH('Data đx fcst 21.09.2020 (2)'!$B386,'FCST SDV (2)'!$C$2:$C$2001,0),MATCH('Data đx fcst 21.09.2020 (2)'!K$1,'FCST SDV (2)'!$D$1:$P$1,0))/'Data đx fcst 21.09.2020 (2)'!$C386,0)</f>
        <v>4</v>
      </c>
      <c r="L386" s="345">
        <f t="array" ref="L386">+IFERROR(INDEX('FCST SDV (2)'!$D$2:$P$2001,MATCH('Data đx fcst 21.09.2020 (2)'!$B386,'FCST SDV (2)'!$C$2:$C$2001,0),MATCH('Data đx fcst 21.09.2020 (2)'!L$1,'FCST SDV (2)'!$D$1:$P$1,0))/'Data đx fcst 21.09.2020 (2)'!$C386,0)</f>
        <v>4</v>
      </c>
      <c r="M386" s="345">
        <f t="array" ref="M386">+IFERROR(INDEX('FCST SDV (2)'!$D$2:$P$2001,MATCH('Data đx fcst 21.09.2020 (2)'!$B386,'FCST SDV (2)'!$C$2:$C$2001,0),MATCH('Data đx fcst 21.09.2020 (2)'!M$1,'FCST SDV (2)'!$D$1:$P$1,0))/'Data đx fcst 21.09.2020 (2)'!$C386,0)</f>
        <v>4</v>
      </c>
      <c r="N386" s="345">
        <f t="array" ref="N386">+IFERROR(INDEX('FCST SDV (2)'!$D$2:$P$2001,MATCH('Data đx fcst 21.09.2020 (2)'!$B386,'FCST SDV (2)'!$C$2:$C$2001,0),MATCH('Data đx fcst 21.09.2020 (2)'!N$1,'FCST SDV (2)'!$D$1:$P$1,0))/'Data đx fcst 21.09.2020 (2)'!$C386,0)</f>
        <v>4</v>
      </c>
      <c r="O386" s="345">
        <f t="array" ref="O386">+IFERROR(INDEX('FCST SDV (2)'!$D$2:$P$2001,MATCH('Data đx fcst 21.09.2020 (2)'!$B386,'FCST SDV (2)'!$C$2:$C$2001,0),MATCH('Data đx fcst 21.09.2020 (2)'!O$1,'FCST SDV (2)'!$D$1:$P$1,0))/'Data đx fcst 21.09.2020 (2)'!$C386,0)</f>
        <v>4</v>
      </c>
      <c r="P386" s="345">
        <f t="array" ref="P386">+IFERROR(INDEX('FCST SDV (2)'!$D$2:$P$2001,MATCH('Data đx fcst 21.09.2020 (2)'!$B386,'FCST SDV (2)'!$C$2:$C$2001,0),MATCH('Data đx fcst 21.09.2020 (2)'!P$1,'FCST SDV (2)'!$D$1:$P$1,0))/'Data đx fcst 21.09.2020 (2)'!$C386,0)</f>
        <v>28</v>
      </c>
      <c r="Q386" s="345">
        <f t="array" ref="Q386">+IFERROR(INDEX('FCST SDV (2)'!$D$2:$P$2001,MATCH('Data đx fcst 21.09.2020 (2)'!$B386,'FCST SDV (2)'!$C$2:$C$2001,0),MATCH('Data đx fcst 21.09.2020 (2)'!Q$1,'FCST SDV (2)'!$D$1:$P$1,0))/'Data đx fcst 21.09.2020 (2)'!$C386,0)</f>
        <v>16</v>
      </c>
      <c r="R386" s="345">
        <f t="array" ref="R386">+IFERROR(INDEX('FCST SDV (2)'!$D$2:$P$2001,MATCH('Data đx fcst 21.09.2020 (2)'!$B386,'FCST SDV (2)'!$C$2:$C$2001,0),MATCH('Data đx fcst 21.09.2020 (2)'!R$1,'FCST SDV (2)'!$D$1:$P$1,0))/'Data đx fcst 21.09.2020 (2)'!$C386,0)</f>
        <v>16</v>
      </c>
      <c r="S386" s="345">
        <f t="array" ref="S386">+IFERROR(INDEX('FCST SDV (2)'!$D$2:$P$2001,MATCH('Data đx fcst 21.09.2020 (2)'!$B386,'FCST SDV (2)'!$C$2:$C$2001,0),MATCH('Data đx fcst 21.09.2020 (2)'!S$1,'FCST SDV (2)'!$D$1:$P$1,0))/'Data đx fcst 21.09.2020 (2)'!$C386,0)</f>
        <v>16</v>
      </c>
      <c r="T386" s="335">
        <f t="shared" si="38"/>
        <v>104</v>
      </c>
    </row>
    <row r="387" spans="1:20" s="365" customFormat="1" ht="29.25" customHeight="1" thickBot="1">
      <c r="A387" s="440" t="s">
        <v>254</v>
      </c>
      <c r="B387" s="441"/>
      <c r="C387" s="441"/>
      <c r="D387" s="441"/>
      <c r="E387" s="441"/>
      <c r="F387" s="442"/>
      <c r="G387" s="386">
        <f>SUM(G383:G386)</f>
        <v>1660060</v>
      </c>
      <c r="H387" s="386">
        <f>SUM(H383:H386)</f>
        <v>664.024</v>
      </c>
      <c r="I387" s="423">
        <f>F383-SUM(I383:I386)</f>
        <v>83</v>
      </c>
      <c r="J387" s="420">
        <f>I387-SUM(J383:J386)</f>
        <v>71</v>
      </c>
      <c r="K387" s="420">
        <f t="shared" ref="K387:S387" si="60">J387-SUM(K383:K386)</f>
        <v>59</v>
      </c>
      <c r="L387" s="420">
        <f t="shared" si="60"/>
        <v>47</v>
      </c>
      <c r="M387" s="420">
        <f t="shared" si="60"/>
        <v>35</v>
      </c>
      <c r="N387" s="420">
        <f t="shared" si="60"/>
        <v>23</v>
      </c>
      <c r="O387" s="420">
        <f t="shared" si="60"/>
        <v>11</v>
      </c>
      <c r="P387" s="420">
        <f t="shared" si="60"/>
        <v>-73</v>
      </c>
      <c r="Q387" s="420">
        <f t="shared" si="60"/>
        <v>-133.00400000000002</v>
      </c>
      <c r="R387" s="420">
        <f t="shared" si="60"/>
        <v>-185.00800000000004</v>
      </c>
      <c r="S387" s="420">
        <f t="shared" si="60"/>
        <v>-237.01200000000006</v>
      </c>
      <c r="T387" s="335">
        <f t="shared" si="38"/>
        <v>-299.02400000000011</v>
      </c>
    </row>
    <row r="388" spans="1:20" s="356" customFormat="1" ht="29.25" customHeight="1">
      <c r="A388" s="434" t="s">
        <v>184</v>
      </c>
      <c r="B388" s="359" t="s">
        <v>16</v>
      </c>
      <c r="C388" s="357">
        <v>2500</v>
      </c>
      <c r="D388" s="435">
        <v>26</v>
      </c>
      <c r="E388" s="435">
        <v>0</v>
      </c>
      <c r="F388" s="435">
        <f>D388</f>
        <v>26</v>
      </c>
      <c r="G388" s="340">
        <f>+IFERROR(VLOOKUP(B388,'FCST SDV (2)'!$C$2:$S$2000,17,0),0)</f>
        <v>390000</v>
      </c>
      <c r="H388" s="385">
        <f t="shared" ref="H388:H389" si="61">+G388/C388</f>
        <v>156</v>
      </c>
      <c r="I388" s="345">
        <f t="array" ref="I388">+IFERROR(INDEX('FCST SDV (2)'!$D$2:$P$2001,MATCH('Data đx fcst 21.09.2020 (2)'!$B388,'FCST SDV (2)'!$C$2:$C$2001,0),MATCH('Data đx fcst 21.09.2020 (2)'!I$1,'FCST SDV (2)'!$D$1:$P$1,0))/'Data đx fcst 21.09.2020 (2)'!$C388,0)</f>
        <v>0</v>
      </c>
      <c r="J388" s="345">
        <f t="array" ref="J388">+IFERROR(INDEX('FCST SDV (2)'!$D$2:$P$2001,MATCH('Data đx fcst 21.09.2020 (2)'!$B388,'FCST SDV (2)'!$C$2:$C$2001,0),MATCH('Data đx fcst 21.09.2020 (2)'!J$1,'FCST SDV (2)'!$D$1:$P$1,0))/'Data đx fcst 21.09.2020 (2)'!$C388,0)</f>
        <v>0</v>
      </c>
      <c r="K388" s="345">
        <f t="array" ref="K388">+IFERROR(INDEX('FCST SDV (2)'!$D$2:$P$2001,MATCH('Data đx fcst 21.09.2020 (2)'!$B388,'FCST SDV (2)'!$C$2:$C$2001,0),MATCH('Data đx fcst 21.09.2020 (2)'!K$1,'FCST SDV (2)'!$D$1:$P$1,0))/'Data đx fcst 21.09.2020 (2)'!$C388,0)</f>
        <v>0</v>
      </c>
      <c r="L388" s="345">
        <f t="array" ref="L388">+IFERROR(INDEX('FCST SDV (2)'!$D$2:$P$2001,MATCH('Data đx fcst 21.09.2020 (2)'!$B388,'FCST SDV (2)'!$C$2:$C$2001,0),MATCH('Data đx fcst 21.09.2020 (2)'!L$1,'FCST SDV (2)'!$D$1:$P$1,0))/'Data đx fcst 21.09.2020 (2)'!$C388,0)</f>
        <v>0</v>
      </c>
      <c r="M388" s="345">
        <f t="array" ref="M388">+IFERROR(INDEX('FCST SDV (2)'!$D$2:$P$2001,MATCH('Data đx fcst 21.09.2020 (2)'!$B388,'FCST SDV (2)'!$C$2:$C$2001,0),MATCH('Data đx fcst 21.09.2020 (2)'!M$1,'FCST SDV (2)'!$D$1:$P$1,0))/'Data đx fcst 21.09.2020 (2)'!$C388,0)</f>
        <v>0</v>
      </c>
      <c r="N388" s="345">
        <f t="array" ref="N388">+IFERROR(INDEX('FCST SDV (2)'!$D$2:$P$2001,MATCH('Data đx fcst 21.09.2020 (2)'!$B388,'FCST SDV (2)'!$C$2:$C$2001,0),MATCH('Data đx fcst 21.09.2020 (2)'!N$1,'FCST SDV (2)'!$D$1:$P$1,0))/'Data đx fcst 21.09.2020 (2)'!$C388,0)</f>
        <v>0</v>
      </c>
      <c r="O388" s="345">
        <f t="array" ref="O388">+IFERROR(INDEX('FCST SDV (2)'!$D$2:$P$2001,MATCH('Data đx fcst 21.09.2020 (2)'!$B388,'FCST SDV (2)'!$C$2:$C$2001,0),MATCH('Data đx fcst 21.09.2020 (2)'!O$1,'FCST SDV (2)'!$D$1:$P$1,0))/'Data đx fcst 21.09.2020 (2)'!$C388,0)</f>
        <v>0</v>
      </c>
      <c r="P388" s="345">
        <f t="array" ref="P388">+IFERROR(INDEX('FCST SDV (2)'!$D$2:$P$2001,MATCH('Data đx fcst 21.09.2020 (2)'!$B388,'FCST SDV (2)'!$C$2:$C$2001,0),MATCH('Data đx fcst 21.09.2020 (2)'!P$1,'FCST SDV (2)'!$D$1:$P$1,0))/'Data đx fcst 21.09.2020 (2)'!$C388,0)</f>
        <v>0</v>
      </c>
      <c r="Q388" s="345">
        <f t="array" ref="Q388">+IFERROR(INDEX('FCST SDV (2)'!$D$2:$P$2001,MATCH('Data đx fcst 21.09.2020 (2)'!$B388,'FCST SDV (2)'!$C$2:$C$2001,0),MATCH('Data đx fcst 21.09.2020 (2)'!Q$1,'FCST SDV (2)'!$D$1:$P$1,0))/'Data đx fcst 21.09.2020 (2)'!$C388,0)</f>
        <v>6</v>
      </c>
      <c r="R388" s="345">
        <f t="array" ref="R388">+IFERROR(INDEX('FCST SDV (2)'!$D$2:$P$2001,MATCH('Data đx fcst 21.09.2020 (2)'!$B388,'FCST SDV (2)'!$C$2:$C$2001,0),MATCH('Data đx fcst 21.09.2020 (2)'!R$1,'FCST SDV (2)'!$D$1:$P$1,0))/'Data đx fcst 21.09.2020 (2)'!$C388,0)</f>
        <v>36</v>
      </c>
      <c r="S388" s="345">
        <f t="array" ref="S388">+IFERROR(INDEX('FCST SDV (2)'!$D$2:$P$2001,MATCH('Data đx fcst 21.09.2020 (2)'!$B388,'FCST SDV (2)'!$C$2:$C$2001,0),MATCH('Data đx fcst 21.09.2020 (2)'!S$1,'FCST SDV (2)'!$D$1:$P$1,0))/'Data đx fcst 21.09.2020 (2)'!$C388,0)</f>
        <v>36</v>
      </c>
      <c r="T388" s="335">
        <f t="shared" si="38"/>
        <v>78</v>
      </c>
    </row>
    <row r="389" spans="1:20" s="356" customFormat="1" ht="29.25" customHeight="1">
      <c r="A389" s="434"/>
      <c r="B389" s="208" t="s">
        <v>27</v>
      </c>
      <c r="C389" s="207">
        <v>2500</v>
      </c>
      <c r="D389" s="435"/>
      <c r="E389" s="435"/>
      <c r="F389" s="435"/>
      <c r="G389" s="340">
        <f>+IFERROR(VLOOKUP(B389,'FCST SDV (2)'!$C$2:$S$2000,17,0),0)</f>
        <v>138000</v>
      </c>
      <c r="H389" s="384">
        <f t="shared" si="61"/>
        <v>55.2</v>
      </c>
      <c r="I389" s="345">
        <f t="array" ref="I389">+IFERROR(INDEX('FCST SDV (2)'!$D$2:$P$2001,MATCH('Data đx fcst 21.09.2020 (2)'!$B389,'FCST SDV (2)'!$C$2:$C$2001,0),MATCH('Data đx fcst 21.09.2020 (2)'!I$1,'FCST SDV (2)'!$D$1:$P$1,0))/'Data đx fcst 21.09.2020 (2)'!$C389,0)</f>
        <v>1.2</v>
      </c>
      <c r="J389" s="345">
        <f t="array" ref="J389">+IFERROR(INDEX('FCST SDV (2)'!$D$2:$P$2001,MATCH('Data đx fcst 21.09.2020 (2)'!$B389,'FCST SDV (2)'!$C$2:$C$2001,0),MATCH('Data đx fcst 21.09.2020 (2)'!J$1,'FCST SDV (2)'!$D$1:$P$1,0))/'Data đx fcst 21.09.2020 (2)'!$C389,0)</f>
        <v>1.2</v>
      </c>
      <c r="K389" s="345">
        <f t="array" ref="K389">+IFERROR(INDEX('FCST SDV (2)'!$D$2:$P$2001,MATCH('Data đx fcst 21.09.2020 (2)'!$B389,'FCST SDV (2)'!$C$2:$C$2001,0),MATCH('Data đx fcst 21.09.2020 (2)'!K$1,'FCST SDV (2)'!$D$1:$P$1,0))/'Data đx fcst 21.09.2020 (2)'!$C389,0)</f>
        <v>1.2</v>
      </c>
      <c r="L389" s="345">
        <f t="array" ref="L389">+IFERROR(INDEX('FCST SDV (2)'!$D$2:$P$2001,MATCH('Data đx fcst 21.09.2020 (2)'!$B389,'FCST SDV (2)'!$C$2:$C$2001,0),MATCH('Data đx fcst 21.09.2020 (2)'!L$1,'FCST SDV (2)'!$D$1:$P$1,0))/'Data đx fcst 21.09.2020 (2)'!$C389,0)</f>
        <v>1.2</v>
      </c>
      <c r="M389" s="345">
        <f t="array" ref="M389">+IFERROR(INDEX('FCST SDV (2)'!$D$2:$P$2001,MATCH('Data đx fcst 21.09.2020 (2)'!$B389,'FCST SDV (2)'!$C$2:$C$2001,0),MATCH('Data đx fcst 21.09.2020 (2)'!M$1,'FCST SDV (2)'!$D$1:$P$1,0))/'Data đx fcst 21.09.2020 (2)'!$C389,0)</f>
        <v>1.2</v>
      </c>
      <c r="N389" s="345">
        <f t="array" ref="N389">+IFERROR(INDEX('FCST SDV (2)'!$D$2:$P$2001,MATCH('Data đx fcst 21.09.2020 (2)'!$B389,'FCST SDV (2)'!$C$2:$C$2001,0),MATCH('Data đx fcst 21.09.2020 (2)'!N$1,'FCST SDV (2)'!$D$1:$P$1,0))/'Data đx fcst 21.09.2020 (2)'!$C389,0)</f>
        <v>1.2</v>
      </c>
      <c r="O389" s="345">
        <f t="array" ref="O389">+IFERROR(INDEX('FCST SDV (2)'!$D$2:$P$2001,MATCH('Data đx fcst 21.09.2020 (2)'!$B389,'FCST SDV (2)'!$C$2:$C$2001,0),MATCH('Data đx fcst 21.09.2020 (2)'!O$1,'FCST SDV (2)'!$D$1:$P$1,0))/'Data đx fcst 21.09.2020 (2)'!$C389,0)</f>
        <v>1.2</v>
      </c>
      <c r="P389" s="345">
        <f t="array" ref="P389">+IFERROR(INDEX('FCST SDV (2)'!$D$2:$P$2001,MATCH('Data đx fcst 21.09.2020 (2)'!$B389,'FCST SDV (2)'!$C$2:$C$2001,0),MATCH('Data đx fcst 21.09.2020 (2)'!P$1,'FCST SDV (2)'!$D$1:$P$1,0))/'Data đx fcst 21.09.2020 (2)'!$C389,0)</f>
        <v>8.4</v>
      </c>
      <c r="Q389" s="345">
        <f t="array" ref="Q389">+IFERROR(INDEX('FCST SDV (2)'!$D$2:$P$2001,MATCH('Data đx fcst 21.09.2020 (2)'!$B389,'FCST SDV (2)'!$C$2:$C$2001,0),MATCH('Data đx fcst 21.09.2020 (2)'!Q$1,'FCST SDV (2)'!$D$1:$P$1,0))/'Data đx fcst 21.09.2020 (2)'!$C389,0)</f>
        <v>8.4</v>
      </c>
      <c r="R389" s="345">
        <f t="array" ref="R389">+IFERROR(INDEX('FCST SDV (2)'!$D$2:$P$2001,MATCH('Data đx fcst 21.09.2020 (2)'!$B389,'FCST SDV (2)'!$C$2:$C$2001,0),MATCH('Data đx fcst 21.09.2020 (2)'!R$1,'FCST SDV (2)'!$D$1:$P$1,0))/'Data đx fcst 21.09.2020 (2)'!$C389,0)</f>
        <v>1.2</v>
      </c>
      <c r="S389" s="345">
        <f t="array" ref="S389">+IFERROR(INDEX('FCST SDV (2)'!$D$2:$P$2001,MATCH('Data đx fcst 21.09.2020 (2)'!$B389,'FCST SDV (2)'!$C$2:$C$2001,0),MATCH('Data đx fcst 21.09.2020 (2)'!S$1,'FCST SDV (2)'!$D$1:$P$1,0))/'Data đx fcst 21.09.2020 (2)'!$C389,0)</f>
        <v>1.2</v>
      </c>
      <c r="T389" s="335">
        <f t="shared" si="38"/>
        <v>27.6</v>
      </c>
    </row>
    <row r="390" spans="1:20" s="365" customFormat="1" ht="29.25" customHeight="1" thickBot="1">
      <c r="A390" s="440" t="s">
        <v>254</v>
      </c>
      <c r="B390" s="441"/>
      <c r="C390" s="441"/>
      <c r="D390" s="441"/>
      <c r="E390" s="441"/>
      <c r="F390" s="442"/>
      <c r="G390" s="386">
        <f>SUM(G388:G389)</f>
        <v>528000</v>
      </c>
      <c r="H390" s="386">
        <f>SUM(H388:H389)</f>
        <v>211.2</v>
      </c>
      <c r="I390" s="420">
        <f>F388-SUM(I388:I389)</f>
        <v>24.8</v>
      </c>
      <c r="J390" s="420">
        <f t="shared" ref="J390:S390" si="62">I390-SUM(J388:J389)</f>
        <v>23.6</v>
      </c>
      <c r="K390" s="420">
        <f t="shared" si="62"/>
        <v>22.400000000000002</v>
      </c>
      <c r="L390" s="420">
        <f t="shared" si="62"/>
        <v>21.200000000000003</v>
      </c>
      <c r="M390" s="420">
        <f t="shared" si="62"/>
        <v>20.000000000000004</v>
      </c>
      <c r="N390" s="420">
        <f t="shared" si="62"/>
        <v>18.800000000000004</v>
      </c>
      <c r="O390" s="420">
        <f t="shared" si="62"/>
        <v>17.600000000000005</v>
      </c>
      <c r="P390" s="420">
        <f t="shared" si="62"/>
        <v>9.2000000000000046</v>
      </c>
      <c r="Q390" s="420">
        <f t="shared" si="62"/>
        <v>-5.1999999999999957</v>
      </c>
      <c r="R390" s="420">
        <f t="shared" si="62"/>
        <v>-42.4</v>
      </c>
      <c r="S390" s="420">
        <f t="shared" si="62"/>
        <v>-79.599999999999994</v>
      </c>
      <c r="T390" s="335">
        <f t="shared" si="38"/>
        <v>30.400000000000034</v>
      </c>
    </row>
    <row r="391" spans="1:20" s="356" customFormat="1" ht="40.5" customHeight="1">
      <c r="A391" s="374" t="s">
        <v>185</v>
      </c>
      <c r="B391" s="359" t="s">
        <v>29</v>
      </c>
      <c r="C391" s="357">
        <v>2500</v>
      </c>
      <c r="D391" s="417">
        <v>36</v>
      </c>
      <c r="E391" s="417">
        <v>0</v>
      </c>
      <c r="F391" s="417">
        <f xml:space="preserve"> D391</f>
        <v>36</v>
      </c>
      <c r="G391" s="340">
        <f>+IFERROR(VLOOKUP(B391,'FCST SDV (2)'!$C$2:$S$2000,17,0),0)</f>
        <v>264000</v>
      </c>
      <c r="H391" s="385">
        <f>+G391/C391</f>
        <v>105.6</v>
      </c>
      <c r="I391" s="345">
        <f t="array" ref="I391">+IFERROR(INDEX('FCST SDV (2)'!$D$2:$P$2001,MATCH('Data đx fcst 21.09.2020 (2)'!$B391,'FCST SDV (2)'!$C$2:$C$2001,0),MATCH('Data đx fcst 21.09.2020 (2)'!I$1,'FCST SDV (2)'!$D$1:$P$1,0))/'Data đx fcst 21.09.2020 (2)'!$C391,0)</f>
        <v>2.4</v>
      </c>
      <c r="J391" s="345">
        <f t="array" ref="J391">+IFERROR(INDEX('FCST SDV (2)'!$D$2:$P$2001,MATCH('Data đx fcst 21.09.2020 (2)'!$B391,'FCST SDV (2)'!$C$2:$C$2001,0),MATCH('Data đx fcst 21.09.2020 (2)'!J$1,'FCST SDV (2)'!$D$1:$P$1,0))/'Data đx fcst 21.09.2020 (2)'!$C391,0)</f>
        <v>2.4</v>
      </c>
      <c r="K391" s="345">
        <f t="array" ref="K391">+IFERROR(INDEX('FCST SDV (2)'!$D$2:$P$2001,MATCH('Data đx fcst 21.09.2020 (2)'!$B391,'FCST SDV (2)'!$C$2:$C$2001,0),MATCH('Data đx fcst 21.09.2020 (2)'!K$1,'FCST SDV (2)'!$D$1:$P$1,0))/'Data đx fcst 21.09.2020 (2)'!$C391,0)</f>
        <v>2.4</v>
      </c>
      <c r="L391" s="345">
        <f t="array" ref="L391">+IFERROR(INDEX('FCST SDV (2)'!$D$2:$P$2001,MATCH('Data đx fcst 21.09.2020 (2)'!$B391,'FCST SDV (2)'!$C$2:$C$2001,0),MATCH('Data đx fcst 21.09.2020 (2)'!L$1,'FCST SDV (2)'!$D$1:$P$1,0))/'Data đx fcst 21.09.2020 (2)'!$C391,0)</f>
        <v>2.4</v>
      </c>
      <c r="M391" s="345">
        <f t="array" ref="M391">+IFERROR(INDEX('FCST SDV (2)'!$D$2:$P$2001,MATCH('Data đx fcst 21.09.2020 (2)'!$B391,'FCST SDV (2)'!$C$2:$C$2001,0),MATCH('Data đx fcst 21.09.2020 (2)'!M$1,'FCST SDV (2)'!$D$1:$P$1,0))/'Data đx fcst 21.09.2020 (2)'!$C391,0)</f>
        <v>2.4</v>
      </c>
      <c r="N391" s="345">
        <f t="array" ref="N391">+IFERROR(INDEX('FCST SDV (2)'!$D$2:$P$2001,MATCH('Data đx fcst 21.09.2020 (2)'!$B391,'FCST SDV (2)'!$C$2:$C$2001,0),MATCH('Data đx fcst 21.09.2020 (2)'!N$1,'FCST SDV (2)'!$D$1:$P$1,0))/'Data đx fcst 21.09.2020 (2)'!$C391,0)</f>
        <v>2.4</v>
      </c>
      <c r="O391" s="345">
        <f t="array" ref="O391">+IFERROR(INDEX('FCST SDV (2)'!$D$2:$P$2001,MATCH('Data đx fcst 21.09.2020 (2)'!$B391,'FCST SDV (2)'!$C$2:$C$2001,0),MATCH('Data đx fcst 21.09.2020 (2)'!O$1,'FCST SDV (2)'!$D$1:$P$1,0))/'Data đx fcst 21.09.2020 (2)'!$C391,0)</f>
        <v>2.4</v>
      </c>
      <c r="P391" s="345">
        <f t="array" ref="P391">+IFERROR(INDEX('FCST SDV (2)'!$D$2:$P$2001,MATCH('Data đx fcst 21.09.2020 (2)'!$B391,'FCST SDV (2)'!$C$2:$C$2001,0),MATCH('Data đx fcst 21.09.2020 (2)'!P$1,'FCST SDV (2)'!$D$1:$P$1,0))/'Data đx fcst 21.09.2020 (2)'!$C391,0)</f>
        <v>16.8</v>
      </c>
      <c r="Q391" s="345">
        <f t="array" ref="Q391">+IFERROR(INDEX('FCST SDV (2)'!$D$2:$P$2001,MATCH('Data đx fcst 21.09.2020 (2)'!$B391,'FCST SDV (2)'!$C$2:$C$2001,0),MATCH('Data đx fcst 21.09.2020 (2)'!Q$1,'FCST SDV (2)'!$D$1:$P$1,0))/'Data đx fcst 21.09.2020 (2)'!$C391,0)</f>
        <v>7.2</v>
      </c>
      <c r="R391" s="345">
        <f t="array" ref="R391">+IFERROR(INDEX('FCST SDV (2)'!$D$2:$P$2001,MATCH('Data đx fcst 21.09.2020 (2)'!$B391,'FCST SDV (2)'!$C$2:$C$2001,0),MATCH('Data đx fcst 21.09.2020 (2)'!R$1,'FCST SDV (2)'!$D$1:$P$1,0))/'Data đx fcst 21.09.2020 (2)'!$C391,0)</f>
        <v>6</v>
      </c>
      <c r="S391" s="345">
        <f t="array" ref="S391">+IFERROR(INDEX('FCST SDV (2)'!$D$2:$P$2001,MATCH('Data đx fcst 21.09.2020 (2)'!$B391,'FCST SDV (2)'!$C$2:$C$2001,0),MATCH('Data đx fcst 21.09.2020 (2)'!S$1,'FCST SDV (2)'!$D$1:$P$1,0))/'Data đx fcst 21.09.2020 (2)'!$C391,0)</f>
        <v>6</v>
      </c>
      <c r="T391" s="335">
        <f t="shared" si="38"/>
        <v>52.800000000000004</v>
      </c>
    </row>
    <row r="392" spans="1:20" s="365" customFormat="1" ht="29.25" customHeight="1" thickBot="1">
      <c r="A392" s="440" t="s">
        <v>254</v>
      </c>
      <c r="B392" s="441"/>
      <c r="C392" s="441"/>
      <c r="D392" s="441"/>
      <c r="E392" s="441"/>
      <c r="F392" s="442"/>
      <c r="G392" s="422">
        <f>+IFERROR(VLOOKUP(B392,'FCST SDV (2)'!$C$2:$S$2000,17,0),0)</f>
        <v>0</v>
      </c>
      <c r="H392" s="386">
        <f>H391</f>
        <v>105.6</v>
      </c>
      <c r="I392" s="420">
        <f>F391-I391</f>
        <v>33.6</v>
      </c>
      <c r="J392" s="420">
        <f>I392-J391</f>
        <v>31.200000000000003</v>
      </c>
      <c r="K392" s="420">
        <f t="shared" ref="K392:S392" si="63">J392-K391</f>
        <v>28.800000000000004</v>
      </c>
      <c r="L392" s="420">
        <f t="shared" si="63"/>
        <v>26.400000000000006</v>
      </c>
      <c r="M392" s="420">
        <f t="shared" si="63"/>
        <v>24.000000000000007</v>
      </c>
      <c r="N392" s="420">
        <f t="shared" si="63"/>
        <v>21.600000000000009</v>
      </c>
      <c r="O392" s="420">
        <f t="shared" si="63"/>
        <v>19.20000000000001</v>
      </c>
      <c r="P392" s="420">
        <f>O392-P391</f>
        <v>2.4000000000000092</v>
      </c>
      <c r="Q392" s="420">
        <f>P392-Q391</f>
        <v>-4.7999999999999909</v>
      </c>
      <c r="R392" s="420">
        <f t="shared" si="63"/>
        <v>-10.79999999999999</v>
      </c>
      <c r="S392" s="420">
        <f t="shared" si="63"/>
        <v>-16.79999999999999</v>
      </c>
      <c r="T392" s="335">
        <f t="shared" si="38"/>
        <v>154.8000000000001</v>
      </c>
    </row>
    <row r="393" spans="1:20" s="356" customFormat="1" ht="29.25" customHeight="1">
      <c r="A393" s="426" t="s">
        <v>186</v>
      </c>
      <c r="B393" s="359" t="s">
        <v>156</v>
      </c>
      <c r="C393" s="357">
        <v>3000</v>
      </c>
      <c r="D393" s="435">
        <v>135</v>
      </c>
      <c r="E393" s="435"/>
      <c r="F393" s="435">
        <f>D393</f>
        <v>135</v>
      </c>
      <c r="G393" s="362">
        <f>+IFERROR(VLOOKUP(B393,'FCST SDV (2)'!$C$2:$S$2000,17,0),0)</f>
        <v>0</v>
      </c>
      <c r="H393" s="348">
        <f t="shared" ref="H393:H395" si="64">+G393/C393</f>
        <v>0</v>
      </c>
      <c r="I393" s="344">
        <f t="array" ref="I393">+IFERROR(INDEX('[3]FCST SDV'!$L$2:$V$2000,MATCH($B393,'[3]FCST SDV'!$C$2:$C$2000,0),MATCH(I$1,'[3]FCST SDV'!$L$1:$V$1,0))/$C393,0)</f>
        <v>0</v>
      </c>
      <c r="J393" s="344">
        <f t="array" ref="J393">+IFERROR(INDEX('[3]FCST SDV'!$L$2:$V$2000,MATCH($B393,'[3]FCST SDV'!$C$2:$C$2000,0),MATCH(J$1,'[3]FCST SDV'!$L$1:$V$1,0))/$C393,0)</f>
        <v>0</v>
      </c>
      <c r="K393" s="344">
        <f t="array" ref="K393">+IFERROR(INDEX('[3]FCST SDV'!$L$2:$V$2000,MATCH($B393,'[3]FCST SDV'!$C$2:$C$2000,0),MATCH(K$1,'[3]FCST SDV'!$L$1:$V$1,0))/$C393,0)</f>
        <v>0</v>
      </c>
      <c r="L393" s="344">
        <f t="array" ref="L393">+IFERROR(INDEX('[3]FCST SDV'!$L$2:$V$2000,MATCH($B393,'[3]FCST SDV'!$C$2:$C$2000,0),MATCH(L$1,'[3]FCST SDV'!$L$1:$V$1,0))/$C393,0)</f>
        <v>0</v>
      </c>
      <c r="M393" s="344">
        <f t="array" ref="M393">+IFERROR(INDEX('[3]FCST SDV'!$L$2:$V$2000,MATCH($B393,'[3]FCST SDV'!$C$2:$C$2000,0),MATCH(M$1,'[3]FCST SDV'!$L$1:$V$1,0))/$C393,0)</f>
        <v>0</v>
      </c>
      <c r="N393" s="344">
        <f t="array" ref="N393">+IFERROR(INDEX('[3]FCST SDV'!$L$2:$V$2000,MATCH($B393,'[3]FCST SDV'!$C$2:$C$2000,0),MATCH(N$1,'[3]FCST SDV'!$L$1:$V$1,0))/$C393,0)</f>
        <v>0</v>
      </c>
      <c r="O393" s="344">
        <f t="array" ref="O393">+IFERROR(INDEX('[3]FCST SDV'!$L$2:$V$2000,MATCH($B393,'[3]FCST SDV'!$C$2:$C$2000,0),MATCH(O$1,'[3]FCST SDV'!$L$1:$V$1,0))/$C393,0)</f>
        <v>0</v>
      </c>
      <c r="P393" s="344">
        <f t="array" ref="P393">+IFERROR(INDEX('[3]FCST SDV'!$L$2:$V$2000,MATCH($B393,'[3]FCST SDV'!$C$2:$C$2000,0),MATCH(P$1,'[3]FCST SDV'!$L$1:$V$1,0))/$C393,0)</f>
        <v>0</v>
      </c>
      <c r="Q393" s="344">
        <f t="array" ref="Q393">+IFERROR(INDEX('[3]FCST SDV'!$L$2:$V$2000,MATCH($B393,'[3]FCST SDV'!$C$2:$C$2000,0),MATCH(Q$1,'[3]FCST SDV'!$L$1:$V$1,0))/$C393,0)</f>
        <v>0</v>
      </c>
      <c r="R393" s="344">
        <f t="array" ref="R393">+IFERROR(INDEX('[3]FCST SDV'!$L$2:$V$2000,MATCH($B393,'[3]FCST SDV'!$C$2:$C$2000,0),MATCH(R$1,'[3]FCST SDV'!$L$1:$V$1,0))/$C393,0)</f>
        <v>0</v>
      </c>
      <c r="S393" s="344"/>
      <c r="T393" s="335">
        <f t="shared" ref="T393:T450" si="65">+SUM(I393:S393)</f>
        <v>0</v>
      </c>
    </row>
    <row r="394" spans="1:20" s="356" customFormat="1" ht="29.25" customHeight="1">
      <c r="A394" s="427"/>
      <c r="B394" s="208" t="s">
        <v>157</v>
      </c>
      <c r="C394" s="207">
        <v>3000</v>
      </c>
      <c r="D394" s="435"/>
      <c r="E394" s="435"/>
      <c r="F394" s="435"/>
      <c r="G394" s="340">
        <f>+IFERROR(VLOOKUP(B394,'FCST SDV (2)'!$C$2:$S$2000,17,0),0)</f>
        <v>0</v>
      </c>
      <c r="H394" s="341">
        <f t="shared" si="64"/>
        <v>0</v>
      </c>
      <c r="I394" s="345">
        <f t="array" ref="I394">+IFERROR(INDEX('[3]FCST SDV'!$L$2:$V$2000,MATCH($B394,'[3]FCST SDV'!$C$2:$C$2000,0),MATCH(I$1,'[3]FCST SDV'!$L$1:$V$1,0))/$C394,0)</f>
        <v>0</v>
      </c>
      <c r="J394" s="345">
        <f t="array" ref="J394">+IFERROR(INDEX('[3]FCST SDV'!$L$2:$V$2000,MATCH($B394,'[3]FCST SDV'!$C$2:$C$2000,0),MATCH(J$1,'[3]FCST SDV'!$L$1:$V$1,0))/$C394,0)</f>
        <v>0</v>
      </c>
      <c r="K394" s="345">
        <f t="array" ref="K394">+IFERROR(INDEX('[3]FCST SDV'!$L$2:$V$2000,MATCH($B394,'[3]FCST SDV'!$C$2:$C$2000,0),MATCH(K$1,'[3]FCST SDV'!$L$1:$V$1,0))/$C394,0)</f>
        <v>0</v>
      </c>
      <c r="L394" s="345">
        <f t="array" ref="L394">+IFERROR(INDEX('[3]FCST SDV'!$L$2:$V$2000,MATCH($B394,'[3]FCST SDV'!$C$2:$C$2000,0),MATCH(L$1,'[3]FCST SDV'!$L$1:$V$1,0))/$C394,0)</f>
        <v>0</v>
      </c>
      <c r="M394" s="345">
        <f t="array" ref="M394">+IFERROR(INDEX('[3]FCST SDV'!$L$2:$V$2000,MATCH($B394,'[3]FCST SDV'!$C$2:$C$2000,0),MATCH(M$1,'[3]FCST SDV'!$L$1:$V$1,0))/$C394,0)</f>
        <v>0</v>
      </c>
      <c r="N394" s="345">
        <f t="array" ref="N394">+IFERROR(INDEX('[3]FCST SDV'!$L$2:$V$2000,MATCH($B394,'[3]FCST SDV'!$C$2:$C$2000,0),MATCH(N$1,'[3]FCST SDV'!$L$1:$V$1,0))/$C394,0)</f>
        <v>0</v>
      </c>
      <c r="O394" s="345">
        <f t="array" ref="O394">+IFERROR(INDEX('[3]FCST SDV'!$L$2:$V$2000,MATCH($B394,'[3]FCST SDV'!$C$2:$C$2000,0),MATCH(O$1,'[3]FCST SDV'!$L$1:$V$1,0))/$C394,0)</f>
        <v>0</v>
      </c>
      <c r="P394" s="345">
        <f t="array" ref="P394">+IFERROR(INDEX('[3]FCST SDV'!$L$2:$V$2000,MATCH($B394,'[3]FCST SDV'!$C$2:$C$2000,0),MATCH(P$1,'[3]FCST SDV'!$L$1:$V$1,0))/$C394,0)</f>
        <v>0</v>
      </c>
      <c r="Q394" s="345">
        <f t="array" ref="Q394">+IFERROR(INDEX('[3]FCST SDV'!$L$2:$V$2000,MATCH($B394,'[3]FCST SDV'!$C$2:$C$2000,0),MATCH(Q$1,'[3]FCST SDV'!$L$1:$V$1,0))/$C394,0)</f>
        <v>0</v>
      </c>
      <c r="R394" s="345">
        <f t="array" ref="R394">+IFERROR(INDEX('[3]FCST SDV'!$L$2:$V$2000,MATCH($B394,'[3]FCST SDV'!$C$2:$C$2000,0),MATCH(R$1,'[3]FCST SDV'!$L$1:$V$1,0))/$C394,0)</f>
        <v>0</v>
      </c>
      <c r="S394" s="345"/>
      <c r="T394" s="335">
        <f t="shared" si="65"/>
        <v>0</v>
      </c>
    </row>
    <row r="395" spans="1:20" s="356" customFormat="1" ht="29.25" customHeight="1">
      <c r="A395" s="428"/>
      <c r="B395" s="208" t="s">
        <v>158</v>
      </c>
      <c r="C395" s="207">
        <v>3000</v>
      </c>
      <c r="D395" s="435"/>
      <c r="E395" s="435"/>
      <c r="F395" s="435"/>
      <c r="G395" s="340">
        <f>+IFERROR(VLOOKUP(B395,'FCST SDV (2)'!$C$2:$S$2000,17,0),0)</f>
        <v>0</v>
      </c>
      <c r="H395" s="341">
        <f t="shared" si="64"/>
        <v>0</v>
      </c>
      <c r="I395" s="345">
        <f t="array" ref="I395">+IFERROR(INDEX('[3]FCST SDV'!$L$2:$V$2000,MATCH($B395,'[3]FCST SDV'!$C$2:$C$2000,0),MATCH(I$1,'[3]FCST SDV'!$L$1:$V$1,0))/$C395,0)</f>
        <v>0</v>
      </c>
      <c r="J395" s="345">
        <f t="array" ref="J395">+IFERROR(INDEX('[3]FCST SDV'!$L$2:$V$2000,MATCH($B395,'[3]FCST SDV'!$C$2:$C$2000,0),MATCH(J$1,'[3]FCST SDV'!$L$1:$V$1,0))/$C395,0)</f>
        <v>0</v>
      </c>
      <c r="K395" s="345">
        <f t="array" ref="K395">+IFERROR(INDEX('[3]FCST SDV'!$L$2:$V$2000,MATCH($B395,'[3]FCST SDV'!$C$2:$C$2000,0),MATCH(K$1,'[3]FCST SDV'!$L$1:$V$1,0))/$C395,0)</f>
        <v>0</v>
      </c>
      <c r="L395" s="345">
        <f t="array" ref="L395">+IFERROR(INDEX('[3]FCST SDV'!$L$2:$V$2000,MATCH($B395,'[3]FCST SDV'!$C$2:$C$2000,0),MATCH(L$1,'[3]FCST SDV'!$L$1:$V$1,0))/$C395,0)</f>
        <v>0</v>
      </c>
      <c r="M395" s="345">
        <f t="array" ref="M395">+IFERROR(INDEX('[3]FCST SDV'!$L$2:$V$2000,MATCH($B395,'[3]FCST SDV'!$C$2:$C$2000,0),MATCH(M$1,'[3]FCST SDV'!$L$1:$V$1,0))/$C395,0)</f>
        <v>0</v>
      </c>
      <c r="N395" s="345">
        <f t="array" ref="N395">+IFERROR(INDEX('[3]FCST SDV'!$L$2:$V$2000,MATCH($B395,'[3]FCST SDV'!$C$2:$C$2000,0),MATCH(N$1,'[3]FCST SDV'!$L$1:$V$1,0))/$C395,0)</f>
        <v>0</v>
      </c>
      <c r="O395" s="345">
        <f t="array" ref="O395">+IFERROR(INDEX('[3]FCST SDV'!$L$2:$V$2000,MATCH($B395,'[3]FCST SDV'!$C$2:$C$2000,0),MATCH(O$1,'[3]FCST SDV'!$L$1:$V$1,0))/$C395,0)</f>
        <v>0</v>
      </c>
      <c r="P395" s="345">
        <f t="array" ref="P395">+IFERROR(INDEX('[3]FCST SDV'!$L$2:$V$2000,MATCH($B395,'[3]FCST SDV'!$C$2:$C$2000,0),MATCH(P$1,'[3]FCST SDV'!$L$1:$V$1,0))/$C395,0)</f>
        <v>0</v>
      </c>
      <c r="Q395" s="345">
        <f t="array" ref="Q395">+IFERROR(INDEX('[3]FCST SDV'!$L$2:$V$2000,MATCH($B395,'[3]FCST SDV'!$C$2:$C$2000,0),MATCH(Q$1,'[3]FCST SDV'!$L$1:$V$1,0))/$C395,0)</f>
        <v>0</v>
      </c>
      <c r="R395" s="345">
        <f t="array" ref="R395">+IFERROR(INDEX('[3]FCST SDV'!$L$2:$V$2000,MATCH($B395,'[3]FCST SDV'!$C$2:$C$2000,0),MATCH(R$1,'[3]FCST SDV'!$L$1:$V$1,0))/$C395,0)</f>
        <v>0</v>
      </c>
      <c r="S395" s="345"/>
      <c r="T395" s="335">
        <f t="shared" si="65"/>
        <v>0</v>
      </c>
    </row>
    <row r="396" spans="1:20" s="356" customFormat="1" ht="29.25" customHeight="1" thickBot="1">
      <c r="A396" s="440" t="s">
        <v>254</v>
      </c>
      <c r="B396" s="441"/>
      <c r="C396" s="441"/>
      <c r="D396" s="441"/>
      <c r="E396" s="441"/>
      <c r="F396" s="442"/>
      <c r="G396" s="340">
        <f>+IFERROR(VLOOKUP(B396,'FCST SDV (2)'!$C$2:$S$2000,17,0),0)</f>
        <v>0</v>
      </c>
      <c r="H396" s="347"/>
      <c r="I396" s="351">
        <f t="array" ref="I396">+IFERROR(INDEX('[3]FCST SDV'!$L$2:$V$2000,MATCH($B396,'[3]FCST SDV'!$C$2:$C$2000,0),MATCH(I$1,'[3]FCST SDV'!$L$1:$V$1,0))/$C396,0)</f>
        <v>0</v>
      </c>
      <c r="J396" s="351">
        <f t="array" ref="J396">+IFERROR(INDEX('[3]FCST SDV'!$L$2:$V$2000,MATCH($B396,'[3]FCST SDV'!$C$2:$C$2000,0),MATCH(J$1,'[3]FCST SDV'!$L$1:$V$1,0))/$C396,0)</f>
        <v>0</v>
      </c>
      <c r="K396" s="351">
        <f t="array" ref="K396">+IFERROR(INDEX('[3]FCST SDV'!$L$2:$V$2000,MATCH($B396,'[3]FCST SDV'!$C$2:$C$2000,0),MATCH(K$1,'[3]FCST SDV'!$L$1:$V$1,0))/$C396,0)</f>
        <v>0</v>
      </c>
      <c r="L396" s="351">
        <f t="array" ref="L396">+IFERROR(INDEX('[3]FCST SDV'!$L$2:$V$2000,MATCH($B396,'[3]FCST SDV'!$C$2:$C$2000,0),MATCH(L$1,'[3]FCST SDV'!$L$1:$V$1,0))/$C396,0)</f>
        <v>0</v>
      </c>
      <c r="M396" s="351">
        <f t="array" ref="M396">+IFERROR(INDEX('[3]FCST SDV'!$L$2:$V$2000,MATCH($B396,'[3]FCST SDV'!$C$2:$C$2000,0),MATCH(M$1,'[3]FCST SDV'!$L$1:$V$1,0))/$C396,0)</f>
        <v>0</v>
      </c>
      <c r="N396" s="351">
        <f t="array" ref="N396">+IFERROR(INDEX('[3]FCST SDV'!$L$2:$V$2000,MATCH($B396,'[3]FCST SDV'!$C$2:$C$2000,0),MATCH(N$1,'[3]FCST SDV'!$L$1:$V$1,0))/$C396,0)</f>
        <v>0</v>
      </c>
      <c r="O396" s="351">
        <f t="array" ref="O396">+IFERROR(INDEX('[3]FCST SDV'!$L$2:$V$2000,MATCH($B396,'[3]FCST SDV'!$C$2:$C$2000,0),MATCH(O$1,'[3]FCST SDV'!$L$1:$V$1,0))/$C396,0)</f>
        <v>0</v>
      </c>
      <c r="P396" s="351">
        <f t="array" ref="P396">+IFERROR(INDEX('[3]FCST SDV'!$L$2:$V$2000,MATCH($B396,'[3]FCST SDV'!$C$2:$C$2000,0),MATCH(P$1,'[3]FCST SDV'!$L$1:$V$1,0))/$C396,0)</f>
        <v>0</v>
      </c>
      <c r="Q396" s="351">
        <f t="array" ref="Q396">+IFERROR(INDEX('[3]FCST SDV'!$L$2:$V$2000,MATCH($B396,'[3]FCST SDV'!$C$2:$C$2000,0),MATCH(Q$1,'[3]FCST SDV'!$L$1:$V$1,0))/$C396,0)</f>
        <v>0</v>
      </c>
      <c r="R396" s="351">
        <f t="array" ref="R396">+IFERROR(INDEX('[3]FCST SDV'!$L$2:$V$2000,MATCH($B396,'[3]FCST SDV'!$C$2:$C$2000,0),MATCH(R$1,'[3]FCST SDV'!$L$1:$V$1,0))/$C396,0)</f>
        <v>0</v>
      </c>
      <c r="S396" s="351"/>
      <c r="T396" s="335">
        <f t="shared" si="65"/>
        <v>0</v>
      </c>
    </row>
    <row r="397" spans="1:20" s="356" customFormat="1" ht="29.25" customHeight="1">
      <c r="A397" s="427" t="s">
        <v>187</v>
      </c>
      <c r="B397" s="359" t="s">
        <v>159</v>
      </c>
      <c r="C397" s="357">
        <v>2500</v>
      </c>
      <c r="D397" s="431">
        <v>89</v>
      </c>
      <c r="E397" s="431"/>
      <c r="F397" s="431">
        <f>D397</f>
        <v>89</v>
      </c>
      <c r="G397" s="340">
        <f>+IFERROR(VLOOKUP(B397,'FCST SDV (2)'!$C$2:$S$2000,17,0),0)</f>
        <v>0</v>
      </c>
      <c r="H397" s="348">
        <f t="shared" ref="H397:H398" si="66">+G397/C397</f>
        <v>0</v>
      </c>
      <c r="I397" s="344">
        <f t="array" ref="I397">+IFERROR(INDEX('[3]FCST SDV'!$L$2:$V$2000,MATCH($B397,'[3]FCST SDV'!$C$2:$C$2000,0),MATCH(I$1,'[3]FCST SDV'!$L$1:$V$1,0))/$C397,0)</f>
        <v>0</v>
      </c>
      <c r="J397" s="344">
        <f t="array" ref="J397">+IFERROR(INDEX('[3]FCST SDV'!$L$2:$V$2000,MATCH($B397,'[3]FCST SDV'!$C$2:$C$2000,0),MATCH(J$1,'[3]FCST SDV'!$L$1:$V$1,0))/$C397,0)</f>
        <v>0</v>
      </c>
      <c r="K397" s="344">
        <f t="array" ref="K397">+IFERROR(INDEX('[3]FCST SDV'!$L$2:$V$2000,MATCH($B397,'[3]FCST SDV'!$C$2:$C$2000,0),MATCH(K$1,'[3]FCST SDV'!$L$1:$V$1,0))/$C397,0)</f>
        <v>0</v>
      </c>
      <c r="L397" s="344">
        <f t="array" ref="L397">+IFERROR(INDEX('[3]FCST SDV'!$L$2:$V$2000,MATCH($B397,'[3]FCST SDV'!$C$2:$C$2000,0),MATCH(L$1,'[3]FCST SDV'!$L$1:$V$1,0))/$C397,0)</f>
        <v>0</v>
      </c>
      <c r="M397" s="344">
        <f t="array" ref="M397">+IFERROR(INDEX('[3]FCST SDV'!$L$2:$V$2000,MATCH($B397,'[3]FCST SDV'!$C$2:$C$2000,0),MATCH(M$1,'[3]FCST SDV'!$L$1:$V$1,0))/$C397,0)</f>
        <v>0</v>
      </c>
      <c r="N397" s="344">
        <f t="array" ref="N397">+IFERROR(INDEX('[3]FCST SDV'!$L$2:$V$2000,MATCH($B397,'[3]FCST SDV'!$C$2:$C$2000,0),MATCH(N$1,'[3]FCST SDV'!$L$1:$V$1,0))/$C397,0)</f>
        <v>0</v>
      </c>
      <c r="O397" s="344">
        <f t="array" ref="O397">+IFERROR(INDEX('[3]FCST SDV'!$L$2:$V$2000,MATCH($B397,'[3]FCST SDV'!$C$2:$C$2000,0),MATCH(O$1,'[3]FCST SDV'!$L$1:$V$1,0))/$C397,0)</f>
        <v>0</v>
      </c>
      <c r="P397" s="344">
        <f t="array" ref="P397">+IFERROR(INDEX('[3]FCST SDV'!$L$2:$V$2000,MATCH($B397,'[3]FCST SDV'!$C$2:$C$2000,0),MATCH(P$1,'[3]FCST SDV'!$L$1:$V$1,0))/$C397,0)</f>
        <v>0</v>
      </c>
      <c r="Q397" s="344">
        <f t="array" ref="Q397">+IFERROR(INDEX('[3]FCST SDV'!$L$2:$V$2000,MATCH($B397,'[3]FCST SDV'!$C$2:$C$2000,0),MATCH(Q$1,'[3]FCST SDV'!$L$1:$V$1,0))/$C397,0)</f>
        <v>0</v>
      </c>
      <c r="R397" s="344">
        <f t="array" ref="R397">+IFERROR(INDEX('[3]FCST SDV'!$L$2:$V$2000,MATCH($B397,'[3]FCST SDV'!$C$2:$C$2000,0),MATCH(R$1,'[3]FCST SDV'!$L$1:$V$1,0))/$C397,0)</f>
        <v>0</v>
      </c>
      <c r="S397" s="344"/>
      <c r="T397" s="335">
        <f t="shared" si="65"/>
        <v>0</v>
      </c>
    </row>
    <row r="398" spans="1:20" s="356" customFormat="1" ht="42" customHeight="1">
      <c r="A398" s="428"/>
      <c r="B398" s="208" t="s">
        <v>9</v>
      </c>
      <c r="C398" s="207">
        <v>2500</v>
      </c>
      <c r="D398" s="435"/>
      <c r="E398" s="435"/>
      <c r="F398" s="435"/>
      <c r="G398" s="340">
        <f>+IFERROR(VLOOKUP(B398,'FCST SDV (2)'!$C$2:$S$2000,17,0),0)</f>
        <v>1400000</v>
      </c>
      <c r="H398" s="384">
        <f t="shared" si="66"/>
        <v>560</v>
      </c>
      <c r="I398" s="345">
        <f t="array" ref="I398">+IFERROR(INDEX('FCST SDV (2)'!$D$2:$P$2001,MATCH('Data đx fcst 21.09.2020 (2)'!$B398,'FCST SDV (2)'!$C$2:$C$2001,0),MATCH('Data đx fcst 21.09.2020 (2)'!I$1,'FCST SDV (2)'!$D$1:$P$1,0))/'Data đx fcst 21.09.2020 (2)'!$C398,0)</f>
        <v>8</v>
      </c>
      <c r="J398" s="345">
        <f t="array" ref="J398">+IFERROR(INDEX('FCST SDV (2)'!$D$2:$P$2001,MATCH('Data đx fcst 21.09.2020 (2)'!$B398,'FCST SDV (2)'!$C$2:$C$2001,0),MATCH('Data đx fcst 21.09.2020 (2)'!J$1,'FCST SDV (2)'!$D$1:$P$1,0))/'Data đx fcst 21.09.2020 (2)'!$C398,0)</f>
        <v>8</v>
      </c>
      <c r="K398" s="345">
        <f t="array" ref="K398">+IFERROR(INDEX('FCST SDV (2)'!$D$2:$P$2001,MATCH('Data đx fcst 21.09.2020 (2)'!$B398,'FCST SDV (2)'!$C$2:$C$2001,0),MATCH('Data đx fcst 21.09.2020 (2)'!K$1,'FCST SDV (2)'!$D$1:$P$1,0))/'Data đx fcst 21.09.2020 (2)'!$C398,0)</f>
        <v>8</v>
      </c>
      <c r="L398" s="345">
        <f t="array" ref="L398">+IFERROR(INDEX('FCST SDV (2)'!$D$2:$P$2001,MATCH('Data đx fcst 21.09.2020 (2)'!$B398,'FCST SDV (2)'!$C$2:$C$2001,0),MATCH('Data đx fcst 21.09.2020 (2)'!L$1,'FCST SDV (2)'!$D$1:$P$1,0))/'Data đx fcst 21.09.2020 (2)'!$C398,0)</f>
        <v>8</v>
      </c>
      <c r="M398" s="345">
        <f t="array" ref="M398">+IFERROR(INDEX('FCST SDV (2)'!$D$2:$P$2001,MATCH('Data đx fcst 21.09.2020 (2)'!$B398,'FCST SDV (2)'!$C$2:$C$2001,0),MATCH('Data đx fcst 21.09.2020 (2)'!M$1,'FCST SDV (2)'!$D$1:$P$1,0))/'Data đx fcst 21.09.2020 (2)'!$C398,0)</f>
        <v>8</v>
      </c>
      <c r="N398" s="345">
        <f t="array" ref="N398">+IFERROR(INDEX('FCST SDV (2)'!$D$2:$P$2001,MATCH('Data đx fcst 21.09.2020 (2)'!$B398,'FCST SDV (2)'!$C$2:$C$2001,0),MATCH('Data đx fcst 21.09.2020 (2)'!N$1,'FCST SDV (2)'!$D$1:$P$1,0))/'Data đx fcst 21.09.2020 (2)'!$C398,0)</f>
        <v>8</v>
      </c>
      <c r="O398" s="345">
        <f t="array" ref="O398">+IFERROR(INDEX('FCST SDV (2)'!$D$2:$P$2001,MATCH('Data đx fcst 21.09.2020 (2)'!$B398,'FCST SDV (2)'!$C$2:$C$2001,0),MATCH('Data đx fcst 21.09.2020 (2)'!O$1,'FCST SDV (2)'!$D$1:$P$1,0))/'Data đx fcst 21.09.2020 (2)'!$C398,0)</f>
        <v>8</v>
      </c>
      <c r="P398" s="345">
        <f t="array" ref="P398">+IFERROR(INDEX('FCST SDV (2)'!$D$2:$P$2001,MATCH('Data đx fcst 21.09.2020 (2)'!$B398,'FCST SDV (2)'!$C$2:$C$2001,0),MATCH('Data đx fcst 21.09.2020 (2)'!P$1,'FCST SDV (2)'!$D$1:$P$1,0))/'Data đx fcst 21.09.2020 (2)'!$C398,0)</f>
        <v>56</v>
      </c>
      <c r="Q398" s="345">
        <f t="array" ref="Q398">+IFERROR(INDEX('FCST SDV (2)'!$D$2:$P$2001,MATCH('Data đx fcst 21.09.2020 (2)'!$B398,'FCST SDV (2)'!$C$2:$C$2001,0),MATCH('Data đx fcst 21.09.2020 (2)'!Q$1,'FCST SDV (2)'!$D$1:$P$1,0))/'Data đx fcst 21.09.2020 (2)'!$C398,0)</f>
        <v>56</v>
      </c>
      <c r="R398" s="345">
        <f t="array" ref="R398">+IFERROR(INDEX('FCST SDV (2)'!$D$2:$P$2001,MATCH('Data đx fcst 21.09.2020 (2)'!$B398,'FCST SDV (2)'!$C$2:$C$2001,0),MATCH('Data đx fcst 21.09.2020 (2)'!R$1,'FCST SDV (2)'!$D$1:$P$1,0))/'Data đx fcst 21.09.2020 (2)'!$C398,0)</f>
        <v>56</v>
      </c>
      <c r="S398" s="345">
        <f t="array" ref="S398">+IFERROR(INDEX('FCST SDV (2)'!$D$2:$P$2001,MATCH('Data đx fcst 21.09.2020 (2)'!$B398,'FCST SDV (2)'!$C$2:$C$2001,0),MATCH('Data đx fcst 21.09.2020 (2)'!S$1,'FCST SDV (2)'!$D$1:$P$1,0))/'Data đx fcst 21.09.2020 (2)'!$C398,0)</f>
        <v>56</v>
      </c>
      <c r="T398" s="335">
        <f t="shared" si="65"/>
        <v>280</v>
      </c>
    </row>
    <row r="399" spans="1:20" s="365" customFormat="1" ht="29.25" customHeight="1" thickBot="1">
      <c r="A399" s="440" t="s">
        <v>254</v>
      </c>
      <c r="B399" s="441"/>
      <c r="C399" s="441"/>
      <c r="D399" s="441"/>
      <c r="E399" s="441"/>
      <c r="F399" s="442"/>
      <c r="G399" s="386">
        <f>G398</f>
        <v>1400000</v>
      </c>
      <c r="H399" s="386">
        <f>H398</f>
        <v>560</v>
      </c>
      <c r="I399" s="420">
        <f>F397-I398</f>
        <v>81</v>
      </c>
      <c r="J399" s="420">
        <f>I399-J398</f>
        <v>73</v>
      </c>
      <c r="K399" s="420">
        <f t="shared" ref="K399:S399" si="67">J399-K398</f>
        <v>65</v>
      </c>
      <c r="L399" s="420">
        <f t="shared" si="67"/>
        <v>57</v>
      </c>
      <c r="M399" s="420">
        <f t="shared" si="67"/>
        <v>49</v>
      </c>
      <c r="N399" s="420">
        <f t="shared" si="67"/>
        <v>41</v>
      </c>
      <c r="O399" s="420">
        <f t="shared" si="67"/>
        <v>33</v>
      </c>
      <c r="P399" s="420">
        <f t="shared" si="67"/>
        <v>-23</v>
      </c>
      <c r="Q399" s="420">
        <f t="shared" si="67"/>
        <v>-79</v>
      </c>
      <c r="R399" s="420">
        <f t="shared" si="67"/>
        <v>-135</v>
      </c>
      <c r="S399" s="420">
        <f t="shared" si="67"/>
        <v>-191</v>
      </c>
      <c r="T399" s="335">
        <f t="shared" si="65"/>
        <v>-29</v>
      </c>
    </row>
    <row r="400" spans="1:20" s="356" customFormat="1" ht="29.25" customHeight="1">
      <c r="A400" s="458" t="s">
        <v>188</v>
      </c>
      <c r="B400" s="359" t="s">
        <v>160</v>
      </c>
      <c r="C400" s="357">
        <v>2500</v>
      </c>
      <c r="D400" s="435">
        <v>19</v>
      </c>
      <c r="E400" s="435"/>
      <c r="F400" s="435">
        <f>D400</f>
        <v>19</v>
      </c>
      <c r="G400" s="340">
        <f>+IFERROR(VLOOKUP(B400,'FCST SDV (2)'!$C$2:$S$2000,17,0),0)</f>
        <v>36000</v>
      </c>
      <c r="H400" s="385">
        <f t="shared" ref="H400:H402" si="68">+G400/C400</f>
        <v>14.4</v>
      </c>
      <c r="I400" s="345">
        <f t="array" ref="I400">+IFERROR(INDEX('FCST SDV (2)'!$D$2:$P$2001,MATCH('Data đx fcst 21.09.2020 (2)'!$B400,'FCST SDV (2)'!$C$2:$C$2001,0),MATCH('Data đx fcst 21.09.2020 (2)'!I$1,'FCST SDV (2)'!$D$1:$P$1,0))/'Data đx fcst 21.09.2020 (2)'!$C400,0)</f>
        <v>0</v>
      </c>
      <c r="J400" s="345">
        <f t="array" ref="J400">+IFERROR(INDEX('FCST SDV (2)'!$D$2:$P$2001,MATCH('Data đx fcst 21.09.2020 (2)'!$B400,'FCST SDV (2)'!$C$2:$C$2001,0),MATCH('Data đx fcst 21.09.2020 (2)'!J$1,'FCST SDV (2)'!$D$1:$P$1,0))/'Data đx fcst 21.09.2020 (2)'!$C400,0)</f>
        <v>0</v>
      </c>
      <c r="K400" s="345">
        <f t="array" ref="K400">+IFERROR(INDEX('FCST SDV (2)'!$D$2:$P$2001,MATCH('Data đx fcst 21.09.2020 (2)'!$B400,'FCST SDV (2)'!$C$2:$C$2001,0),MATCH('Data đx fcst 21.09.2020 (2)'!K$1,'FCST SDV (2)'!$D$1:$P$1,0))/'Data đx fcst 21.09.2020 (2)'!$C400,0)</f>
        <v>0</v>
      </c>
      <c r="L400" s="345">
        <f t="array" ref="L400">+IFERROR(INDEX('FCST SDV (2)'!$D$2:$P$2001,MATCH('Data đx fcst 21.09.2020 (2)'!$B400,'FCST SDV (2)'!$C$2:$C$2001,0),MATCH('Data đx fcst 21.09.2020 (2)'!L$1,'FCST SDV (2)'!$D$1:$P$1,0))/'Data đx fcst 21.09.2020 (2)'!$C400,0)</f>
        <v>0</v>
      </c>
      <c r="M400" s="345">
        <f t="array" ref="M400">+IFERROR(INDEX('FCST SDV (2)'!$D$2:$P$2001,MATCH('Data đx fcst 21.09.2020 (2)'!$B400,'FCST SDV (2)'!$C$2:$C$2001,0),MATCH('Data đx fcst 21.09.2020 (2)'!M$1,'FCST SDV (2)'!$D$1:$P$1,0))/'Data đx fcst 21.09.2020 (2)'!$C400,0)</f>
        <v>0</v>
      </c>
      <c r="N400" s="345">
        <f t="array" ref="N400">+IFERROR(INDEX('FCST SDV (2)'!$D$2:$P$2001,MATCH('Data đx fcst 21.09.2020 (2)'!$B400,'FCST SDV (2)'!$C$2:$C$2001,0),MATCH('Data đx fcst 21.09.2020 (2)'!N$1,'FCST SDV (2)'!$D$1:$P$1,0))/'Data đx fcst 21.09.2020 (2)'!$C400,0)</f>
        <v>0</v>
      </c>
      <c r="O400" s="345">
        <f t="array" ref="O400">+IFERROR(INDEX('FCST SDV (2)'!$D$2:$P$2001,MATCH('Data đx fcst 21.09.2020 (2)'!$B400,'FCST SDV (2)'!$C$2:$C$2001,0),MATCH('Data đx fcst 21.09.2020 (2)'!O$1,'FCST SDV (2)'!$D$1:$P$1,0))/'Data đx fcst 21.09.2020 (2)'!$C400,0)</f>
        <v>0</v>
      </c>
      <c r="P400" s="345">
        <f t="array" ref="P400">+IFERROR(INDEX('FCST SDV (2)'!$D$2:$P$2001,MATCH('Data đx fcst 21.09.2020 (2)'!$B400,'FCST SDV (2)'!$C$2:$C$2001,0),MATCH('Data đx fcst 21.09.2020 (2)'!P$1,'FCST SDV (2)'!$D$1:$P$1,0))/'Data đx fcst 21.09.2020 (2)'!$C400,0)</f>
        <v>0</v>
      </c>
      <c r="Q400" s="345">
        <f t="array" ref="Q400">+IFERROR(INDEX('FCST SDV (2)'!$D$2:$P$2001,MATCH('Data đx fcst 21.09.2020 (2)'!$B400,'FCST SDV (2)'!$C$2:$C$2001,0),MATCH('Data đx fcst 21.09.2020 (2)'!Q$1,'FCST SDV (2)'!$D$1:$P$1,0))/'Data đx fcst 21.09.2020 (2)'!$C400,0)</f>
        <v>2.4</v>
      </c>
      <c r="R400" s="345">
        <f t="array" ref="R400">+IFERROR(INDEX('FCST SDV (2)'!$D$2:$P$2001,MATCH('Data đx fcst 21.09.2020 (2)'!$B400,'FCST SDV (2)'!$C$2:$C$2001,0),MATCH('Data đx fcst 21.09.2020 (2)'!R$1,'FCST SDV (2)'!$D$1:$P$1,0))/'Data đx fcst 21.09.2020 (2)'!$C400,0)</f>
        <v>2.4</v>
      </c>
      <c r="S400" s="345">
        <f t="array" ref="S400">+IFERROR(INDEX('FCST SDV (2)'!$D$2:$P$2001,MATCH('Data đx fcst 21.09.2020 (2)'!$B400,'FCST SDV (2)'!$C$2:$C$2001,0),MATCH('Data đx fcst 21.09.2020 (2)'!S$1,'FCST SDV (2)'!$D$1:$P$1,0))/'Data đx fcst 21.09.2020 (2)'!$C400,0)</f>
        <v>2.4</v>
      </c>
      <c r="T400" s="335">
        <f t="shared" si="65"/>
        <v>7.1999999999999993</v>
      </c>
    </row>
    <row r="401" spans="1:20" s="356" customFormat="1" ht="29.25" customHeight="1">
      <c r="A401" s="458"/>
      <c r="B401" s="208" t="s">
        <v>51</v>
      </c>
      <c r="C401" s="207">
        <v>3000</v>
      </c>
      <c r="D401" s="435"/>
      <c r="E401" s="435"/>
      <c r="F401" s="435"/>
      <c r="G401" s="340">
        <f>+IFERROR(VLOOKUP(B401,'FCST SDV (2)'!$C$2:$S$2000,17,0),0)</f>
        <v>700060</v>
      </c>
      <c r="H401" s="384">
        <f t="shared" si="68"/>
        <v>233.35333333333332</v>
      </c>
      <c r="I401" s="345">
        <f t="array" ref="I401">+IFERROR(INDEX('FCST SDV (2)'!$D$2:$P$2001,MATCH('Data đx fcst 21.09.2020 (2)'!$B401,'FCST SDV (2)'!$C$2:$C$2001,0),MATCH('Data đx fcst 21.09.2020 (2)'!I$1,'FCST SDV (2)'!$D$1:$P$1,0))/'Data đx fcst 21.09.2020 (2)'!$C401,0)</f>
        <v>3.3333333333333335</v>
      </c>
      <c r="J401" s="345">
        <f t="array" ref="J401">+IFERROR(INDEX('FCST SDV (2)'!$D$2:$P$2001,MATCH('Data đx fcst 21.09.2020 (2)'!$B401,'FCST SDV (2)'!$C$2:$C$2001,0),MATCH('Data đx fcst 21.09.2020 (2)'!J$1,'FCST SDV (2)'!$D$1:$P$1,0))/'Data đx fcst 21.09.2020 (2)'!$C401,0)</f>
        <v>3.3333333333333335</v>
      </c>
      <c r="K401" s="345">
        <f t="array" ref="K401">+IFERROR(INDEX('FCST SDV (2)'!$D$2:$P$2001,MATCH('Data đx fcst 21.09.2020 (2)'!$B401,'FCST SDV (2)'!$C$2:$C$2001,0),MATCH('Data đx fcst 21.09.2020 (2)'!K$1,'FCST SDV (2)'!$D$1:$P$1,0))/'Data đx fcst 21.09.2020 (2)'!$C401,0)</f>
        <v>3.3336666666666668</v>
      </c>
      <c r="L401" s="345">
        <f t="array" ref="L401">+IFERROR(INDEX('FCST SDV (2)'!$D$2:$P$2001,MATCH('Data đx fcst 21.09.2020 (2)'!$B401,'FCST SDV (2)'!$C$2:$C$2001,0),MATCH('Data đx fcst 21.09.2020 (2)'!L$1,'FCST SDV (2)'!$D$1:$P$1,0))/'Data đx fcst 21.09.2020 (2)'!$C401,0)</f>
        <v>3.3340000000000001</v>
      </c>
      <c r="M401" s="345">
        <f t="array" ref="M401">+IFERROR(INDEX('FCST SDV (2)'!$D$2:$P$2001,MATCH('Data đx fcst 21.09.2020 (2)'!$B401,'FCST SDV (2)'!$C$2:$C$2001,0),MATCH('Data đx fcst 21.09.2020 (2)'!M$1,'FCST SDV (2)'!$D$1:$P$1,0))/'Data đx fcst 21.09.2020 (2)'!$C401,0)</f>
        <v>3.3343333333333334</v>
      </c>
      <c r="N401" s="345">
        <f t="array" ref="N401">+IFERROR(INDEX('FCST SDV (2)'!$D$2:$P$2001,MATCH('Data đx fcst 21.09.2020 (2)'!$B401,'FCST SDV (2)'!$C$2:$C$2001,0),MATCH('Data đx fcst 21.09.2020 (2)'!N$1,'FCST SDV (2)'!$D$1:$P$1,0))/'Data đx fcst 21.09.2020 (2)'!$C401,0)</f>
        <v>3.3346666666666667</v>
      </c>
      <c r="O401" s="345">
        <f t="array" ref="O401">+IFERROR(INDEX('FCST SDV (2)'!$D$2:$P$2001,MATCH('Data đx fcst 21.09.2020 (2)'!$B401,'FCST SDV (2)'!$C$2:$C$2001,0),MATCH('Data đx fcst 21.09.2020 (2)'!O$1,'FCST SDV (2)'!$D$1:$P$1,0))/'Data đx fcst 21.09.2020 (2)'!$C401,0)</f>
        <v>3.335</v>
      </c>
      <c r="P401" s="345">
        <f t="array" ref="P401">+IFERROR(INDEX('FCST SDV (2)'!$D$2:$P$2001,MATCH('Data đx fcst 21.09.2020 (2)'!$B401,'FCST SDV (2)'!$C$2:$C$2001,0),MATCH('Data đx fcst 21.09.2020 (2)'!P$1,'FCST SDV (2)'!$D$1:$P$1,0))/'Data đx fcst 21.09.2020 (2)'!$C401,0)</f>
        <v>23.338333333333335</v>
      </c>
      <c r="Q401" s="345">
        <f t="array" ref="Q401">+IFERROR(INDEX('FCST SDV (2)'!$D$2:$P$2001,MATCH('Data đx fcst 21.09.2020 (2)'!$B401,'FCST SDV (2)'!$C$2:$C$2001,0),MATCH('Data đx fcst 21.09.2020 (2)'!Q$1,'FCST SDV (2)'!$D$1:$P$1,0))/'Data đx fcst 21.09.2020 (2)'!$C401,0)</f>
        <v>23.333333333333332</v>
      </c>
      <c r="R401" s="345">
        <f t="array" ref="R401">+IFERROR(INDEX('FCST SDV (2)'!$D$2:$P$2001,MATCH('Data đx fcst 21.09.2020 (2)'!$B401,'FCST SDV (2)'!$C$2:$C$2001,0),MATCH('Data đx fcst 21.09.2020 (2)'!R$1,'FCST SDV (2)'!$D$1:$P$1,0))/'Data đx fcst 21.09.2020 (2)'!$C401,0)</f>
        <v>23.333333333333332</v>
      </c>
      <c r="S401" s="345">
        <f t="array" ref="S401">+IFERROR(INDEX('FCST SDV (2)'!$D$2:$P$2001,MATCH('Data đx fcst 21.09.2020 (2)'!$B401,'FCST SDV (2)'!$C$2:$C$2001,0),MATCH('Data đx fcst 21.09.2020 (2)'!S$1,'FCST SDV (2)'!$D$1:$P$1,0))/'Data đx fcst 21.09.2020 (2)'!$C401,0)</f>
        <v>23.333333333333332</v>
      </c>
      <c r="T401" s="335">
        <f t="shared" si="65"/>
        <v>116.67666666666666</v>
      </c>
    </row>
    <row r="402" spans="1:20" s="356" customFormat="1" ht="29.25" customHeight="1">
      <c r="A402" s="458"/>
      <c r="B402" s="208" t="s">
        <v>161</v>
      </c>
      <c r="C402" s="207">
        <v>2500</v>
      </c>
      <c r="D402" s="435"/>
      <c r="E402" s="435"/>
      <c r="F402" s="435"/>
      <c r="G402" s="340">
        <f>+IFERROR(VLOOKUP(B402,'FCST SDV (2)'!$C$2:$S$2000,17,0),0)</f>
        <v>0</v>
      </c>
      <c r="H402" s="341">
        <f t="shared" si="68"/>
        <v>0</v>
      </c>
      <c r="I402" s="345">
        <f t="array" ref="I402">+IFERROR(INDEX('FCST SDV (2)'!$D$2:$P$2001,MATCH('Data đx fcst 21.09.2020 (2)'!$B402,'FCST SDV (2)'!$C$2:$C$2001,0),MATCH('Data đx fcst 21.09.2020 (2)'!I$1,'FCST SDV (2)'!$D$1:$P$1,0))/'Data đx fcst 21.09.2020 (2)'!$C402,0)</f>
        <v>0</v>
      </c>
      <c r="J402" s="345">
        <f t="array" ref="J402">+IFERROR(INDEX('FCST SDV (2)'!$D$2:$P$2001,MATCH('Data đx fcst 21.09.2020 (2)'!$B402,'FCST SDV (2)'!$C$2:$C$2001,0),MATCH('Data đx fcst 21.09.2020 (2)'!J$1,'FCST SDV (2)'!$D$1:$P$1,0))/'Data đx fcst 21.09.2020 (2)'!$C402,0)</f>
        <v>0</v>
      </c>
      <c r="K402" s="345">
        <f t="array" ref="K402">+IFERROR(INDEX('FCST SDV (2)'!$D$2:$P$2001,MATCH('Data đx fcst 21.09.2020 (2)'!$B402,'FCST SDV (2)'!$C$2:$C$2001,0),MATCH('Data đx fcst 21.09.2020 (2)'!K$1,'FCST SDV (2)'!$D$1:$P$1,0))/'Data đx fcst 21.09.2020 (2)'!$C402,0)</f>
        <v>0</v>
      </c>
      <c r="L402" s="345">
        <f t="array" ref="L402">+IFERROR(INDEX('FCST SDV (2)'!$D$2:$P$2001,MATCH('Data đx fcst 21.09.2020 (2)'!$B402,'FCST SDV (2)'!$C$2:$C$2001,0),MATCH('Data đx fcst 21.09.2020 (2)'!L$1,'FCST SDV (2)'!$D$1:$P$1,0))/'Data đx fcst 21.09.2020 (2)'!$C402,0)</f>
        <v>0</v>
      </c>
      <c r="M402" s="345">
        <f t="array" ref="M402">+IFERROR(INDEX('FCST SDV (2)'!$D$2:$P$2001,MATCH('Data đx fcst 21.09.2020 (2)'!$B402,'FCST SDV (2)'!$C$2:$C$2001,0),MATCH('Data đx fcst 21.09.2020 (2)'!M$1,'FCST SDV (2)'!$D$1:$P$1,0))/'Data đx fcst 21.09.2020 (2)'!$C402,0)</f>
        <v>0</v>
      </c>
      <c r="N402" s="345">
        <f t="array" ref="N402">+IFERROR(INDEX('FCST SDV (2)'!$D$2:$P$2001,MATCH('Data đx fcst 21.09.2020 (2)'!$B402,'FCST SDV (2)'!$C$2:$C$2001,0),MATCH('Data đx fcst 21.09.2020 (2)'!N$1,'FCST SDV (2)'!$D$1:$P$1,0))/'Data đx fcst 21.09.2020 (2)'!$C402,0)</f>
        <v>0</v>
      </c>
      <c r="O402" s="345">
        <f t="array" ref="O402">+IFERROR(INDEX('FCST SDV (2)'!$D$2:$P$2001,MATCH('Data đx fcst 21.09.2020 (2)'!$B402,'FCST SDV (2)'!$C$2:$C$2001,0),MATCH('Data đx fcst 21.09.2020 (2)'!O$1,'FCST SDV (2)'!$D$1:$P$1,0))/'Data đx fcst 21.09.2020 (2)'!$C402,0)</f>
        <v>0</v>
      </c>
      <c r="P402" s="345">
        <f t="array" ref="P402">+IFERROR(INDEX('FCST SDV (2)'!$D$2:$P$2001,MATCH('Data đx fcst 21.09.2020 (2)'!$B402,'FCST SDV (2)'!$C$2:$C$2001,0),MATCH('Data đx fcst 21.09.2020 (2)'!P$1,'FCST SDV (2)'!$D$1:$P$1,0))/'Data đx fcst 21.09.2020 (2)'!$C402,0)</f>
        <v>0</v>
      </c>
      <c r="Q402" s="345">
        <f t="array" ref="Q402">+IFERROR(INDEX('FCST SDV (2)'!$D$2:$P$2001,MATCH('Data đx fcst 21.09.2020 (2)'!$B402,'FCST SDV (2)'!$C$2:$C$2001,0),MATCH('Data đx fcst 21.09.2020 (2)'!Q$1,'FCST SDV (2)'!$D$1:$P$1,0))/'Data đx fcst 21.09.2020 (2)'!$C402,0)</f>
        <v>0</v>
      </c>
      <c r="R402" s="345">
        <f t="array" ref="R402">+IFERROR(INDEX('FCST SDV (2)'!$D$2:$P$2001,MATCH('Data đx fcst 21.09.2020 (2)'!$B402,'FCST SDV (2)'!$C$2:$C$2001,0),MATCH('Data đx fcst 21.09.2020 (2)'!R$1,'FCST SDV (2)'!$D$1:$P$1,0))/'Data đx fcst 21.09.2020 (2)'!$C402,0)</f>
        <v>0</v>
      </c>
      <c r="S402" s="345"/>
      <c r="T402" s="335">
        <f t="shared" si="65"/>
        <v>0</v>
      </c>
    </row>
    <row r="403" spans="1:20" s="365" customFormat="1" ht="29.25" customHeight="1" thickBot="1">
      <c r="A403" s="459" t="s">
        <v>254</v>
      </c>
      <c r="B403" s="460"/>
      <c r="C403" s="460"/>
      <c r="D403" s="460"/>
      <c r="E403" s="460"/>
      <c r="F403" s="461"/>
      <c r="G403" s="386">
        <f>+G400+G401</f>
        <v>736060</v>
      </c>
      <c r="H403" s="386">
        <f>+H400+H401</f>
        <v>247.75333333333333</v>
      </c>
      <c r="I403" s="420">
        <f>F400-SUM(I400:I402)</f>
        <v>15.666666666666666</v>
      </c>
      <c r="J403" s="420">
        <f>I403-SUM(J400:J402)</f>
        <v>12.333333333333332</v>
      </c>
      <c r="K403" s="420">
        <f t="shared" ref="K403:S403" si="69">J403-SUM(K400:K402)</f>
        <v>8.9996666666666663</v>
      </c>
      <c r="L403" s="420">
        <f t="shared" si="69"/>
        <v>5.6656666666666666</v>
      </c>
      <c r="M403" s="420">
        <f t="shared" si="69"/>
        <v>2.3313333333333333</v>
      </c>
      <c r="N403" s="420">
        <f t="shared" si="69"/>
        <v>-1.0033333333333334</v>
      </c>
      <c r="O403" s="420">
        <f t="shared" si="69"/>
        <v>-4.3383333333333329</v>
      </c>
      <c r="P403" s="420">
        <f t="shared" si="69"/>
        <v>-27.676666666666669</v>
      </c>
      <c r="Q403" s="420">
        <f t="shared" si="69"/>
        <v>-53.41</v>
      </c>
      <c r="R403" s="420">
        <f t="shared" si="69"/>
        <v>-79.143333333333331</v>
      </c>
      <c r="S403" s="420">
        <f t="shared" si="69"/>
        <v>-104.87666666666667</v>
      </c>
      <c r="T403" s="335">
        <f t="shared" si="65"/>
        <v>-225.45166666666665</v>
      </c>
    </row>
    <row r="404" spans="1:20" s="356" customFormat="1" ht="29.25" customHeight="1">
      <c r="A404" s="380" t="s">
        <v>169</v>
      </c>
      <c r="B404" s="359" t="s">
        <v>15</v>
      </c>
      <c r="C404" s="357">
        <v>600</v>
      </c>
      <c r="D404" s="417">
        <v>19</v>
      </c>
      <c r="E404" s="417"/>
      <c r="F404" s="417">
        <f>D404</f>
        <v>19</v>
      </c>
      <c r="G404" s="340">
        <f>+IFERROR(VLOOKUP(B404,'FCST SDV (2)'!$C$2:$S$2000,17,0),0)</f>
        <v>594000</v>
      </c>
      <c r="H404" s="385">
        <f>+G404/C404</f>
        <v>990</v>
      </c>
      <c r="I404" s="345">
        <f t="array" ref="I404">+IFERROR(INDEX('FCST SDV (2)'!$D$2:$P$2001,MATCH('Data đx fcst 21.09.2020 (2)'!$B404,'FCST SDV (2)'!$C$2:$C$2001,0),MATCH('Data đx fcst 21.09.2020 (2)'!I$1,'FCST SDV (2)'!$D$1:$P$1,0))/'Data đx fcst 21.09.2020 (2)'!$C404,0)</f>
        <v>15</v>
      </c>
      <c r="J404" s="345">
        <f t="array" ref="J404">+IFERROR(INDEX('FCST SDV (2)'!$D$2:$P$2001,MATCH('Data đx fcst 21.09.2020 (2)'!$B404,'FCST SDV (2)'!$C$2:$C$2001,0),MATCH('Data đx fcst 21.09.2020 (2)'!J$1,'FCST SDV (2)'!$D$1:$P$1,0))/'Data đx fcst 21.09.2020 (2)'!$C404,0)</f>
        <v>15</v>
      </c>
      <c r="K404" s="345">
        <f t="array" ref="K404">+IFERROR(INDEX('FCST SDV (2)'!$D$2:$P$2001,MATCH('Data đx fcst 21.09.2020 (2)'!$B404,'FCST SDV (2)'!$C$2:$C$2001,0),MATCH('Data đx fcst 21.09.2020 (2)'!K$1,'FCST SDV (2)'!$D$1:$P$1,0))/'Data đx fcst 21.09.2020 (2)'!$C404,0)</f>
        <v>15</v>
      </c>
      <c r="L404" s="345">
        <f t="array" ref="L404">+IFERROR(INDEX('FCST SDV (2)'!$D$2:$P$2001,MATCH('Data đx fcst 21.09.2020 (2)'!$B404,'FCST SDV (2)'!$C$2:$C$2001,0),MATCH('Data đx fcst 21.09.2020 (2)'!L$1,'FCST SDV (2)'!$D$1:$P$1,0))/'Data đx fcst 21.09.2020 (2)'!$C404,0)</f>
        <v>15</v>
      </c>
      <c r="M404" s="345">
        <f t="array" ref="M404">+IFERROR(INDEX('FCST SDV (2)'!$D$2:$P$2001,MATCH('Data đx fcst 21.09.2020 (2)'!$B404,'FCST SDV (2)'!$C$2:$C$2001,0),MATCH('Data đx fcst 21.09.2020 (2)'!M$1,'FCST SDV (2)'!$D$1:$P$1,0))/'Data đx fcst 21.09.2020 (2)'!$C404,0)</f>
        <v>15</v>
      </c>
      <c r="N404" s="345">
        <f t="array" ref="N404">+IFERROR(INDEX('FCST SDV (2)'!$D$2:$P$2001,MATCH('Data đx fcst 21.09.2020 (2)'!$B404,'FCST SDV (2)'!$C$2:$C$2001,0),MATCH('Data đx fcst 21.09.2020 (2)'!N$1,'FCST SDV (2)'!$D$1:$P$1,0))/'Data đx fcst 21.09.2020 (2)'!$C404,0)</f>
        <v>15</v>
      </c>
      <c r="O404" s="345">
        <f t="array" ref="O404">+IFERROR(INDEX('FCST SDV (2)'!$D$2:$P$2001,MATCH('Data đx fcst 21.09.2020 (2)'!$B404,'FCST SDV (2)'!$C$2:$C$2001,0),MATCH('Data đx fcst 21.09.2020 (2)'!O$1,'FCST SDV (2)'!$D$1:$P$1,0))/'Data đx fcst 21.09.2020 (2)'!$C404,0)</f>
        <v>15</v>
      </c>
      <c r="P404" s="345">
        <f t="array" ref="P404">+IFERROR(INDEX('FCST SDV (2)'!$D$2:$P$2001,MATCH('Data đx fcst 21.09.2020 (2)'!$B404,'FCST SDV (2)'!$C$2:$C$2001,0),MATCH('Data đx fcst 21.09.2020 (2)'!P$1,'FCST SDV (2)'!$D$1:$P$1,0))/'Data đx fcst 21.09.2020 (2)'!$C404,0)</f>
        <v>105</v>
      </c>
      <c r="Q404" s="345">
        <f t="array" ref="Q404">+IFERROR(INDEX('FCST SDV (2)'!$D$2:$P$2001,MATCH('Data đx fcst 21.09.2020 (2)'!$B404,'FCST SDV (2)'!$C$2:$C$2001,0),MATCH('Data đx fcst 21.09.2020 (2)'!Q$1,'FCST SDV (2)'!$D$1:$P$1,0))/'Data đx fcst 21.09.2020 (2)'!$C404,0)</f>
        <v>105</v>
      </c>
      <c r="R404" s="345">
        <f t="array" ref="R404">+IFERROR(INDEX('FCST SDV (2)'!$D$2:$P$2001,MATCH('Data đx fcst 21.09.2020 (2)'!$B404,'FCST SDV (2)'!$C$2:$C$2001,0),MATCH('Data đx fcst 21.09.2020 (2)'!R$1,'FCST SDV (2)'!$D$1:$P$1,0))/'Data đx fcst 21.09.2020 (2)'!$C404,0)</f>
        <v>90</v>
      </c>
      <c r="S404" s="345">
        <f t="array" ref="S404">+IFERROR(INDEX('FCST SDV (2)'!$D$2:$P$2001,MATCH('Data đx fcst 21.09.2020 (2)'!$B404,'FCST SDV (2)'!$C$2:$C$2001,0),MATCH('Data đx fcst 21.09.2020 (2)'!S$1,'FCST SDV (2)'!$D$1:$P$1,0))/'Data đx fcst 21.09.2020 (2)'!$C404,0)</f>
        <v>90</v>
      </c>
      <c r="T404" s="335">
        <f t="shared" si="65"/>
        <v>495</v>
      </c>
    </row>
    <row r="405" spans="1:20" s="365" customFormat="1" ht="29.25" customHeight="1" thickBot="1">
      <c r="A405" s="459" t="s">
        <v>254</v>
      </c>
      <c r="B405" s="460"/>
      <c r="C405" s="460"/>
      <c r="D405" s="460"/>
      <c r="E405" s="460"/>
      <c r="F405" s="461"/>
      <c r="G405" s="386">
        <f>SUM(G404:G404)</f>
        <v>594000</v>
      </c>
      <c r="H405" s="386">
        <f>SUM(H404:H404)</f>
        <v>990</v>
      </c>
      <c r="I405" s="420">
        <f>F404-SUM(I404:I404)</f>
        <v>4</v>
      </c>
      <c r="J405" s="420">
        <f t="shared" ref="J405" si="70">I405-SUM(J404:J404)</f>
        <v>-11</v>
      </c>
      <c r="K405" s="420">
        <f t="shared" ref="K405" si="71">J405-SUM(K404:K404)</f>
        <v>-26</v>
      </c>
      <c r="L405" s="420">
        <f t="shared" ref="L405" si="72">K405-SUM(L404:L404)</f>
        <v>-41</v>
      </c>
      <c r="M405" s="420">
        <f t="shared" ref="M405" si="73">L405-SUM(M404:M404)</f>
        <v>-56</v>
      </c>
      <c r="N405" s="420">
        <f t="shared" ref="N405" si="74">M405-SUM(N404:N404)</f>
        <v>-71</v>
      </c>
      <c r="O405" s="420">
        <f t="shared" ref="O405" si="75">N405-SUM(O404:O404)</f>
        <v>-86</v>
      </c>
      <c r="P405" s="420">
        <f t="shared" ref="P405" si="76">O405-SUM(P404:P404)</f>
        <v>-191</v>
      </c>
      <c r="Q405" s="420">
        <f t="shared" ref="Q405" si="77">P405-SUM(Q404:Q404)</f>
        <v>-296</v>
      </c>
      <c r="R405" s="420">
        <f t="shared" ref="R405" si="78">Q405-SUM(R404:R404)</f>
        <v>-386</v>
      </c>
      <c r="S405" s="420">
        <f>R405-SUM(S404:S404)</f>
        <v>-476</v>
      </c>
      <c r="T405" s="335">
        <f t="shared" si="65"/>
        <v>-1636</v>
      </c>
    </row>
    <row r="406" spans="1:20" s="356" customFormat="1" ht="29.25" customHeight="1">
      <c r="A406" s="458" t="s">
        <v>189</v>
      </c>
      <c r="B406" s="359" t="s">
        <v>24</v>
      </c>
      <c r="C406" s="357">
        <v>2500</v>
      </c>
      <c r="D406" s="435">
        <v>145</v>
      </c>
      <c r="E406" s="435"/>
      <c r="F406" s="435">
        <f>D406</f>
        <v>145</v>
      </c>
      <c r="G406" s="340">
        <f>+IFERROR(VLOOKUP(B406,'FCST SDV (2)'!$C$2:$S$2000,17,0),0)</f>
        <v>510000</v>
      </c>
      <c r="H406" s="385">
        <f t="shared" ref="H406:H408" si="79">+G406/C406</f>
        <v>204</v>
      </c>
      <c r="I406" s="345">
        <f>+IFERROR(INDEX('FCST SDV (2)'!$D$2:$P$2001,MATCH('Data đx fcst 21.09.2020 (2)'!$B406,'FCST SDV (2)'!$C$2:$C$2001,0),MATCH('Data đx fcst 21.09.2020 (2)'!I$1,'FCST SDV (2)'!$D$1:$P$1,0))/'Data đx fcst 21.09.2020 (2)'!$C406,0)</f>
        <v>6</v>
      </c>
      <c r="J406" s="345">
        <f t="array" ref="J406">+IFERROR(INDEX('FCST SDV (2)'!$D$2:$P$2001,MATCH('Data đx fcst 21.09.2020 (2)'!$B406,'FCST SDV (2)'!$C$2:$C$2001,0),MATCH('Data đx fcst 21.09.2020 (2)'!J$1,'FCST SDV (2)'!$D$1:$P$1,0))/'Data đx fcst 21.09.2020 (2)'!$C406,0)</f>
        <v>6</v>
      </c>
      <c r="K406" s="345">
        <f t="array" ref="K406">+IFERROR(INDEX('FCST SDV (2)'!$D$2:$P$2001,MATCH('Data đx fcst 21.09.2020 (2)'!$B406,'FCST SDV (2)'!$C$2:$C$2001,0),MATCH('Data đx fcst 21.09.2020 (2)'!K$1,'FCST SDV (2)'!$D$1:$P$1,0))/'Data đx fcst 21.09.2020 (2)'!$C406,0)</f>
        <v>6</v>
      </c>
      <c r="L406" s="345">
        <f t="array" ref="L406">+IFERROR(INDEX('FCST SDV (2)'!$D$2:$P$2001,MATCH('Data đx fcst 21.09.2020 (2)'!$B406,'FCST SDV (2)'!$C$2:$C$2001,0),MATCH('Data đx fcst 21.09.2020 (2)'!L$1,'FCST SDV (2)'!$D$1:$P$1,0))/'Data đx fcst 21.09.2020 (2)'!$C406,0)</f>
        <v>2.4</v>
      </c>
      <c r="M406" s="345">
        <f t="array" ref="M406">+IFERROR(INDEX('FCST SDV (2)'!$D$2:$P$2001,MATCH('Data đx fcst 21.09.2020 (2)'!$B406,'FCST SDV (2)'!$C$2:$C$2001,0),MATCH('Data đx fcst 21.09.2020 (2)'!M$1,'FCST SDV (2)'!$D$1:$P$1,0))/'Data đx fcst 21.09.2020 (2)'!$C406,0)</f>
        <v>0</v>
      </c>
      <c r="N406" s="345">
        <f t="array" ref="N406">+IFERROR(INDEX('FCST SDV (2)'!$D$2:$P$2001,MATCH('Data đx fcst 21.09.2020 (2)'!$B406,'FCST SDV (2)'!$C$2:$C$2001,0),MATCH('Data đx fcst 21.09.2020 (2)'!N$1,'FCST SDV (2)'!$D$1:$P$1,0))/'Data đx fcst 21.09.2020 (2)'!$C406,0)</f>
        <v>0</v>
      </c>
      <c r="O406" s="345">
        <f t="array" ref="O406">+IFERROR(INDEX('FCST SDV (2)'!$D$2:$P$2001,MATCH('Data đx fcst 21.09.2020 (2)'!$B406,'FCST SDV (2)'!$C$2:$C$2001,0),MATCH('Data đx fcst 21.09.2020 (2)'!O$1,'FCST SDV (2)'!$D$1:$P$1,0))/'Data đx fcst 21.09.2020 (2)'!$C406,0)</f>
        <v>0</v>
      </c>
      <c r="P406" s="345">
        <f t="array" ref="P406">+IFERROR(INDEX('FCST SDV (2)'!$D$2:$P$2001,MATCH('Data đx fcst 21.09.2020 (2)'!$B406,'FCST SDV (2)'!$C$2:$C$2001,0),MATCH('Data đx fcst 21.09.2020 (2)'!P$1,'FCST SDV (2)'!$D$1:$P$1,0))/'Data đx fcst 21.09.2020 (2)'!$C406,0)</f>
        <v>20.399999999999999</v>
      </c>
      <c r="Q406" s="345">
        <f t="array" ref="Q406">+IFERROR(INDEX('FCST SDV (2)'!$D$2:$P$2001,MATCH('Data đx fcst 21.09.2020 (2)'!$B406,'FCST SDV (2)'!$C$2:$C$2001,0),MATCH('Data đx fcst 21.09.2020 (2)'!Q$1,'FCST SDV (2)'!$D$1:$P$1,0))/'Data đx fcst 21.09.2020 (2)'!$C406,0)</f>
        <v>20.399999999999999</v>
      </c>
      <c r="R406" s="345">
        <f t="array" ref="R406">+IFERROR(INDEX('FCST SDV (2)'!$D$2:$P$2001,MATCH('Data đx fcst 21.09.2020 (2)'!$B406,'FCST SDV (2)'!$C$2:$C$2001,0),MATCH('Data đx fcst 21.09.2020 (2)'!R$1,'FCST SDV (2)'!$D$1:$P$1,0))/'Data đx fcst 21.09.2020 (2)'!$C406,0)</f>
        <v>20.399999999999999</v>
      </c>
      <c r="S406" s="345">
        <f t="array" ref="S406">+IFERROR(INDEX('FCST SDV (2)'!$D$2:$P$2001,MATCH('Data đx fcst 21.09.2020 (2)'!$B406,'FCST SDV (2)'!$C$2:$C$2001,0),MATCH('Data đx fcst 21.09.2020 (2)'!S$1,'FCST SDV (2)'!$D$1:$P$1,0))/'Data đx fcst 21.09.2020 (2)'!$C406,0)</f>
        <v>20.399999999999999</v>
      </c>
      <c r="T406" s="335">
        <f t="shared" si="65"/>
        <v>102</v>
      </c>
    </row>
    <row r="407" spans="1:20" s="356" customFormat="1" ht="29.25" customHeight="1">
      <c r="A407" s="458"/>
      <c r="B407" s="208" t="s">
        <v>162</v>
      </c>
      <c r="C407" s="207">
        <v>2500</v>
      </c>
      <c r="D407" s="435"/>
      <c r="E407" s="435"/>
      <c r="F407" s="435"/>
      <c r="G407" s="340">
        <f>+IFERROR(VLOOKUP(B407,'FCST SDV (2)'!$C$2:$S$2000,17,0),0)</f>
        <v>0</v>
      </c>
      <c r="H407" s="341">
        <f t="shared" si="79"/>
        <v>0</v>
      </c>
      <c r="I407" s="345">
        <f>+IFERROR(INDEX('FCST SDV (2)'!$D$2:$P$2001,MATCH('Data đx fcst 21.09.2020 (2)'!$B407,'FCST SDV (2)'!$C$2:$C$2001,0),MATCH('Data đx fcst 21.09.2020 (2)'!I$1,'FCST SDV (2)'!$D$1:$P$1,0))/'Data đx fcst 21.09.2020 (2)'!$C407,0)</f>
        <v>0</v>
      </c>
      <c r="J407" s="345">
        <f t="array" ref="J407">+IFERROR(INDEX('FCST SDV (2)'!$D$2:$P$2001,MATCH('Data đx fcst 21.09.2020 (2)'!$B407,'FCST SDV (2)'!$C$2:$C$2001,0),MATCH('Data đx fcst 21.09.2020 (2)'!J$1,'FCST SDV (2)'!$D$1:$P$1,0))/'Data đx fcst 21.09.2020 (2)'!$C407,0)</f>
        <v>0</v>
      </c>
      <c r="K407" s="345">
        <f t="array" ref="K407">+IFERROR(INDEX('FCST SDV (2)'!$D$2:$P$2001,MATCH('Data đx fcst 21.09.2020 (2)'!$B407,'FCST SDV (2)'!$C$2:$C$2001,0),MATCH('Data đx fcst 21.09.2020 (2)'!K$1,'FCST SDV (2)'!$D$1:$P$1,0))/'Data đx fcst 21.09.2020 (2)'!$C407,0)</f>
        <v>0</v>
      </c>
      <c r="L407" s="345">
        <f t="array" ref="L407">+IFERROR(INDEX('FCST SDV (2)'!$D$2:$P$2001,MATCH('Data đx fcst 21.09.2020 (2)'!$B407,'FCST SDV (2)'!$C$2:$C$2001,0),MATCH('Data đx fcst 21.09.2020 (2)'!L$1,'FCST SDV (2)'!$D$1:$P$1,0))/'Data đx fcst 21.09.2020 (2)'!$C407,0)</f>
        <v>0</v>
      </c>
      <c r="M407" s="345">
        <f t="array" ref="M407">+IFERROR(INDEX('FCST SDV (2)'!$D$2:$P$2001,MATCH('Data đx fcst 21.09.2020 (2)'!$B407,'FCST SDV (2)'!$C$2:$C$2001,0),MATCH('Data đx fcst 21.09.2020 (2)'!M$1,'FCST SDV (2)'!$D$1:$P$1,0))/'Data đx fcst 21.09.2020 (2)'!$C407,0)</f>
        <v>0</v>
      </c>
      <c r="N407" s="345">
        <f t="array" ref="N407">+IFERROR(INDEX('FCST SDV (2)'!$D$2:$P$2001,MATCH('Data đx fcst 21.09.2020 (2)'!$B407,'FCST SDV (2)'!$C$2:$C$2001,0),MATCH('Data đx fcst 21.09.2020 (2)'!N$1,'FCST SDV (2)'!$D$1:$P$1,0))/'Data đx fcst 21.09.2020 (2)'!$C407,0)</f>
        <v>0</v>
      </c>
      <c r="O407" s="345">
        <f t="array" ref="O407">+IFERROR(INDEX('FCST SDV (2)'!$D$2:$P$2001,MATCH('Data đx fcst 21.09.2020 (2)'!$B407,'FCST SDV (2)'!$C$2:$C$2001,0),MATCH('Data đx fcst 21.09.2020 (2)'!O$1,'FCST SDV (2)'!$D$1:$P$1,0))/'Data đx fcst 21.09.2020 (2)'!$C407,0)</f>
        <v>0</v>
      </c>
      <c r="P407" s="345">
        <f t="array" ref="P407">+IFERROR(INDEX('FCST SDV (2)'!$D$2:$P$2001,MATCH('Data đx fcst 21.09.2020 (2)'!$B407,'FCST SDV (2)'!$C$2:$C$2001,0),MATCH('Data đx fcst 21.09.2020 (2)'!P$1,'FCST SDV (2)'!$D$1:$P$1,0))/'Data đx fcst 21.09.2020 (2)'!$C407,0)</f>
        <v>0</v>
      </c>
      <c r="Q407" s="345">
        <f t="array" ref="Q407">+IFERROR(INDEX('FCST SDV (2)'!$D$2:$P$2001,MATCH('Data đx fcst 21.09.2020 (2)'!$B407,'FCST SDV (2)'!$C$2:$C$2001,0),MATCH('Data đx fcst 21.09.2020 (2)'!Q$1,'FCST SDV (2)'!$D$1:$P$1,0))/'Data đx fcst 21.09.2020 (2)'!$C407,0)</f>
        <v>0</v>
      </c>
      <c r="R407" s="345">
        <f t="array" ref="R407">+IFERROR(INDEX('FCST SDV (2)'!$D$2:$P$2001,MATCH('Data đx fcst 21.09.2020 (2)'!$B407,'FCST SDV (2)'!$C$2:$C$2001,0),MATCH('Data đx fcst 21.09.2020 (2)'!R$1,'FCST SDV (2)'!$D$1:$P$1,0))/'Data đx fcst 21.09.2020 (2)'!$C407,0)</f>
        <v>0</v>
      </c>
      <c r="S407" s="345"/>
      <c r="T407" s="335">
        <f t="shared" si="65"/>
        <v>0</v>
      </c>
    </row>
    <row r="408" spans="1:20" s="356" customFormat="1" ht="29.25" customHeight="1">
      <c r="A408" s="458"/>
      <c r="B408" s="208" t="s">
        <v>163</v>
      </c>
      <c r="C408" s="207">
        <v>2500</v>
      </c>
      <c r="D408" s="435"/>
      <c r="E408" s="435"/>
      <c r="F408" s="435"/>
      <c r="G408" s="340">
        <f>+IFERROR(VLOOKUP(B408,'FCST SDV (2)'!$C$2:$S$2000,17,0),0)</f>
        <v>3426000</v>
      </c>
      <c r="H408" s="384">
        <f t="shared" si="79"/>
        <v>1370.4</v>
      </c>
      <c r="I408" s="345">
        <f t="array" ref="I408">+IFERROR(INDEX('FCST SDV (2)'!$D$2:$P$2001,MATCH('Data đx fcst 21.09.2020 (2)'!$B408,'FCST SDV (2)'!$C$2:$C$2001,0),MATCH('Data đx fcst 21.09.2020 (2)'!I$1,'FCST SDV (2)'!$D$1:$P$1,0))/'Data đx fcst 21.09.2020 (2)'!$C408,0)</f>
        <v>27.6</v>
      </c>
      <c r="J408" s="345">
        <f t="array" ref="J408">+IFERROR(INDEX('FCST SDV (2)'!$D$2:$P$2001,MATCH('Data đx fcst 21.09.2020 (2)'!$B408,'FCST SDV (2)'!$C$2:$C$2001,0),MATCH('Data đx fcst 21.09.2020 (2)'!J$1,'FCST SDV (2)'!$D$1:$P$1,0))/'Data đx fcst 21.09.2020 (2)'!$C408,0)</f>
        <v>27.6</v>
      </c>
      <c r="K408" s="345">
        <f t="array" ref="K408">+IFERROR(INDEX('FCST SDV (2)'!$D$2:$P$2001,MATCH('Data đx fcst 21.09.2020 (2)'!$B408,'FCST SDV (2)'!$C$2:$C$2001,0),MATCH('Data đx fcst 21.09.2020 (2)'!K$1,'FCST SDV (2)'!$D$1:$P$1,0))/'Data đx fcst 21.09.2020 (2)'!$C408,0)</f>
        <v>27.6</v>
      </c>
      <c r="L408" s="345">
        <f t="array" ref="L408">+IFERROR(INDEX('FCST SDV (2)'!$D$2:$P$2001,MATCH('Data đx fcst 21.09.2020 (2)'!$B408,'FCST SDV (2)'!$C$2:$C$2001,0),MATCH('Data đx fcst 21.09.2020 (2)'!L$1,'FCST SDV (2)'!$D$1:$P$1,0))/'Data đx fcst 21.09.2020 (2)'!$C408,0)</f>
        <v>27.6</v>
      </c>
      <c r="M408" s="345">
        <f t="array" ref="M408">+IFERROR(INDEX('FCST SDV (2)'!$D$2:$P$2001,MATCH('Data đx fcst 21.09.2020 (2)'!$B408,'FCST SDV (2)'!$C$2:$C$2001,0),MATCH('Data đx fcst 21.09.2020 (2)'!M$1,'FCST SDV (2)'!$D$1:$P$1,0))/'Data đx fcst 21.09.2020 (2)'!$C408,0)</f>
        <v>27.6</v>
      </c>
      <c r="N408" s="345">
        <f t="array" ref="N408">+IFERROR(INDEX('FCST SDV (2)'!$D$2:$P$2001,MATCH('Data đx fcst 21.09.2020 (2)'!$B408,'FCST SDV (2)'!$C$2:$C$2001,0),MATCH('Data đx fcst 21.09.2020 (2)'!N$1,'FCST SDV (2)'!$D$1:$P$1,0))/'Data đx fcst 21.09.2020 (2)'!$C408,0)</f>
        <v>27.6</v>
      </c>
      <c r="O408" s="345">
        <f t="array" ref="O408">+IFERROR(INDEX('FCST SDV (2)'!$D$2:$P$2001,MATCH('Data đx fcst 21.09.2020 (2)'!$B408,'FCST SDV (2)'!$C$2:$C$2001,0),MATCH('Data đx fcst 21.09.2020 (2)'!O$1,'FCST SDV (2)'!$D$1:$P$1,0))/'Data đx fcst 21.09.2020 (2)'!$C408,0)</f>
        <v>27.6</v>
      </c>
      <c r="P408" s="345">
        <f t="array" ref="P408">+IFERROR(INDEX('FCST SDV (2)'!$D$2:$P$2001,MATCH('Data đx fcst 21.09.2020 (2)'!$B408,'FCST SDV (2)'!$C$2:$C$2001,0),MATCH('Data đx fcst 21.09.2020 (2)'!P$1,'FCST SDV (2)'!$D$1:$P$1,0))/'Data đx fcst 21.09.2020 (2)'!$C408,0)</f>
        <v>193.2</v>
      </c>
      <c r="Q408" s="345">
        <f t="array" ref="Q408">+IFERROR(INDEX('FCST SDV (2)'!$D$2:$P$2001,MATCH('Data đx fcst 21.09.2020 (2)'!$B408,'FCST SDV (2)'!$C$2:$C$2001,0),MATCH('Data đx fcst 21.09.2020 (2)'!Q$1,'FCST SDV (2)'!$D$1:$P$1,0))/'Data đx fcst 21.09.2020 (2)'!$C408,0)</f>
        <v>154.80000000000001</v>
      </c>
      <c r="R408" s="345">
        <f t="array" ref="R408">+IFERROR(INDEX('FCST SDV (2)'!$D$2:$P$2001,MATCH('Data đx fcst 21.09.2020 (2)'!$B408,'FCST SDV (2)'!$C$2:$C$2001,0),MATCH('Data đx fcst 21.09.2020 (2)'!R$1,'FCST SDV (2)'!$D$1:$P$1,0))/'Data đx fcst 21.09.2020 (2)'!$C408,0)</f>
        <v>72</v>
      </c>
      <c r="S408" s="345">
        <f t="array" ref="S408">+IFERROR(INDEX('FCST SDV (2)'!$D$2:$P$2001,MATCH('Data đx fcst 21.09.2020 (2)'!$B408,'FCST SDV (2)'!$C$2:$C$2001,0),MATCH('Data đx fcst 21.09.2020 (2)'!S$1,'FCST SDV (2)'!$D$1:$P$1,0))/'Data đx fcst 21.09.2020 (2)'!$C408,0)</f>
        <v>72</v>
      </c>
      <c r="T408" s="335">
        <f t="shared" si="65"/>
        <v>685.2</v>
      </c>
    </row>
    <row r="409" spans="1:20" s="365" customFormat="1" ht="29.25" customHeight="1" thickBot="1">
      <c r="A409" s="459" t="s">
        <v>254</v>
      </c>
      <c r="B409" s="460"/>
      <c r="C409" s="460"/>
      <c r="D409" s="460"/>
      <c r="E409" s="460"/>
      <c r="F409" s="461"/>
      <c r="G409" s="386">
        <f>+G406+G408</f>
        <v>3936000</v>
      </c>
      <c r="H409" s="386">
        <f>+H406+H408</f>
        <v>1574.4</v>
      </c>
      <c r="I409" s="420">
        <f>F406-SUM(I406:I408)</f>
        <v>111.4</v>
      </c>
      <c r="J409" s="420">
        <f>I409-SUM(J406:J408)</f>
        <v>77.800000000000011</v>
      </c>
      <c r="K409" s="420">
        <f t="shared" ref="K409:S409" si="80">J409-SUM(K406:K408)</f>
        <v>44.20000000000001</v>
      </c>
      <c r="L409" s="420">
        <f t="shared" si="80"/>
        <v>14.20000000000001</v>
      </c>
      <c r="M409" s="420">
        <f t="shared" si="80"/>
        <v>-13.399999999999991</v>
      </c>
      <c r="N409" s="420">
        <f t="shared" si="80"/>
        <v>-40.999999999999993</v>
      </c>
      <c r="O409" s="420">
        <f t="shared" si="80"/>
        <v>-68.599999999999994</v>
      </c>
      <c r="P409" s="420">
        <f t="shared" si="80"/>
        <v>-282.2</v>
      </c>
      <c r="Q409" s="420">
        <f t="shared" si="80"/>
        <v>-457.4</v>
      </c>
      <c r="R409" s="420">
        <f t="shared" si="80"/>
        <v>-549.79999999999995</v>
      </c>
      <c r="S409" s="420">
        <f t="shared" si="80"/>
        <v>-642.19999999999993</v>
      </c>
      <c r="T409" s="335">
        <f t="shared" si="65"/>
        <v>-1806.9999999999995</v>
      </c>
    </row>
    <row r="410" spans="1:20" s="356" customFormat="1" ht="29.25" customHeight="1">
      <c r="A410" s="462" t="s">
        <v>190</v>
      </c>
      <c r="B410" s="359" t="s">
        <v>164</v>
      </c>
      <c r="C410" s="357">
        <v>3000</v>
      </c>
      <c r="D410" s="446">
        <v>51</v>
      </c>
      <c r="E410" s="446"/>
      <c r="F410" s="446">
        <f>D410</f>
        <v>51</v>
      </c>
      <c r="G410" s="340">
        <f>+IFERROR(VLOOKUP(B410,'FCST SDV (2)'!$C$2:$S$2000,17,0),0)</f>
        <v>770000</v>
      </c>
      <c r="H410" s="385">
        <f>+G410/C410</f>
        <v>256.66666666666669</v>
      </c>
      <c r="I410" s="345">
        <f t="array" ref="I410">+IFERROR(INDEX('FCST SDV (2)'!$D$2:$P$2001,MATCH('Data đx fcst 21.09.2020 (2)'!$B410,'FCST SDV (2)'!$C$2:$C$2001,0),MATCH('Data đx fcst 21.09.2020 (2)'!I$1,'FCST SDV (2)'!$D$1:$P$1,0))/'Data đx fcst 21.09.2020 (2)'!$C410,0)</f>
        <v>4.666666666666667</v>
      </c>
      <c r="J410" s="345">
        <f t="array" ref="J410">+IFERROR(INDEX('FCST SDV (2)'!$D$2:$P$2001,MATCH('Data đx fcst 21.09.2020 (2)'!$B410,'FCST SDV (2)'!$C$2:$C$2001,0),MATCH('Data đx fcst 21.09.2020 (2)'!J$1,'FCST SDV (2)'!$D$1:$P$1,0))/'Data đx fcst 21.09.2020 (2)'!$C410,0)</f>
        <v>4.666666666666667</v>
      </c>
      <c r="K410" s="345">
        <f t="array" ref="K410">+IFERROR(INDEX('FCST SDV (2)'!$D$2:$P$2001,MATCH('Data đx fcst 21.09.2020 (2)'!$B410,'FCST SDV (2)'!$C$2:$C$2001,0),MATCH('Data đx fcst 21.09.2020 (2)'!K$1,'FCST SDV (2)'!$D$1:$P$1,0))/'Data đx fcst 21.09.2020 (2)'!$C410,0)</f>
        <v>4.666666666666667</v>
      </c>
      <c r="L410" s="345">
        <f t="array" ref="L410">+IFERROR(INDEX('FCST SDV (2)'!$D$2:$P$2001,MATCH('Data đx fcst 21.09.2020 (2)'!$B410,'FCST SDV (2)'!$C$2:$C$2001,0),MATCH('Data đx fcst 21.09.2020 (2)'!L$1,'FCST SDV (2)'!$D$1:$P$1,0))/'Data đx fcst 21.09.2020 (2)'!$C410,0)</f>
        <v>4.666666666666667</v>
      </c>
      <c r="M410" s="345">
        <f t="array" ref="M410">+IFERROR(INDEX('FCST SDV (2)'!$D$2:$P$2001,MATCH('Data đx fcst 21.09.2020 (2)'!$B410,'FCST SDV (2)'!$C$2:$C$2001,0),MATCH('Data đx fcst 21.09.2020 (2)'!M$1,'FCST SDV (2)'!$D$1:$P$1,0))/'Data đx fcst 21.09.2020 (2)'!$C410,0)</f>
        <v>4.666666666666667</v>
      </c>
      <c r="N410" s="345">
        <f t="array" ref="N410">+IFERROR(INDEX('FCST SDV (2)'!$D$2:$P$2001,MATCH('Data đx fcst 21.09.2020 (2)'!$B410,'FCST SDV (2)'!$C$2:$C$2001,0),MATCH('Data đx fcst 21.09.2020 (2)'!N$1,'FCST SDV (2)'!$D$1:$P$1,0))/'Data đx fcst 21.09.2020 (2)'!$C410,0)</f>
        <v>2.3333333333333335</v>
      </c>
      <c r="O410" s="345">
        <f t="array" ref="O410">+IFERROR(INDEX('FCST SDV (2)'!$D$2:$P$2001,MATCH('Data đx fcst 21.09.2020 (2)'!$B410,'FCST SDV (2)'!$C$2:$C$2001,0),MATCH('Data đx fcst 21.09.2020 (2)'!O$1,'FCST SDV (2)'!$D$1:$P$1,0))/'Data đx fcst 21.09.2020 (2)'!$C410,0)</f>
        <v>0</v>
      </c>
      <c r="P410" s="345">
        <f t="array" ref="P410">+IFERROR(INDEX('FCST SDV (2)'!$D$2:$P$2001,MATCH('Data đx fcst 21.09.2020 (2)'!$B410,'FCST SDV (2)'!$C$2:$C$2001,0),MATCH('Data đx fcst 21.09.2020 (2)'!P$1,'FCST SDV (2)'!$D$1:$P$1,0))/'Data đx fcst 21.09.2020 (2)'!$C410,0)</f>
        <v>25.666666666666668</v>
      </c>
      <c r="Q410" s="345">
        <f t="array" ref="Q410">+IFERROR(INDEX('FCST SDV (2)'!$D$2:$P$2001,MATCH('Data đx fcst 21.09.2020 (2)'!$B410,'FCST SDV (2)'!$C$2:$C$2001,0),MATCH('Data đx fcst 21.09.2020 (2)'!Q$1,'FCST SDV (2)'!$D$1:$P$1,0))/'Data đx fcst 21.09.2020 (2)'!$C410,0)</f>
        <v>25.666666666666668</v>
      </c>
      <c r="R410" s="345">
        <f t="array" ref="R410">+IFERROR(INDEX('FCST SDV (2)'!$D$2:$P$2001,MATCH('Data đx fcst 21.09.2020 (2)'!$B410,'FCST SDV (2)'!$C$2:$C$2001,0),MATCH('Data đx fcst 21.09.2020 (2)'!R$1,'FCST SDV (2)'!$D$1:$P$1,0))/'Data đx fcst 21.09.2020 (2)'!$C410,0)</f>
        <v>25.666666666666668</v>
      </c>
      <c r="S410" s="345">
        <f t="array" ref="S410">+IFERROR(INDEX('FCST SDV (2)'!$D$2:$P$2001,MATCH('Data đx fcst 21.09.2020 (2)'!$B410,'FCST SDV (2)'!$C$2:$C$2001,0),MATCH('Data đx fcst 21.09.2020 (2)'!S$1,'FCST SDV (2)'!$D$1:$P$1,0))/'Data đx fcst 21.09.2020 (2)'!$C410,0)</f>
        <v>25.666666666666668</v>
      </c>
      <c r="T410" s="335">
        <f t="shared" si="65"/>
        <v>128.33333333333334</v>
      </c>
    </row>
    <row r="411" spans="1:20" s="356" customFormat="1" ht="29.25" customHeight="1">
      <c r="A411" s="463"/>
      <c r="B411" s="208" t="s">
        <v>66</v>
      </c>
      <c r="C411" s="207">
        <v>2500</v>
      </c>
      <c r="D411" s="431"/>
      <c r="E411" s="431"/>
      <c r="F411" s="431"/>
      <c r="G411" s="340">
        <f>+IFERROR(VLOOKUP(B411,'FCST SDV (2)'!$C$2:$S$2000,17,0),0)</f>
        <v>700000</v>
      </c>
      <c r="H411" s="385">
        <f>+G411/C411</f>
        <v>280</v>
      </c>
      <c r="I411" s="345">
        <f t="array" ref="I411">+IFERROR(INDEX('FCST SDV (2)'!$D$2:$P$2001,MATCH('Data đx fcst 21.09.2020 (2)'!$B411,'FCST SDV (2)'!$C$2:$C$2001,0),MATCH('Data đx fcst 21.09.2020 (2)'!I$1,'FCST SDV (2)'!$D$1:$P$1,0))/'Data đx fcst 21.09.2020 (2)'!$C411,0)</f>
        <v>4</v>
      </c>
      <c r="J411" s="345">
        <f t="array" ref="J411">+IFERROR(INDEX('FCST SDV (2)'!$D$2:$P$2001,MATCH('Data đx fcst 21.09.2020 (2)'!$B411,'FCST SDV (2)'!$C$2:$C$2001,0),MATCH('Data đx fcst 21.09.2020 (2)'!J$1,'FCST SDV (2)'!$D$1:$P$1,0))/'Data đx fcst 21.09.2020 (2)'!$C411,0)</f>
        <v>4</v>
      </c>
      <c r="K411" s="345">
        <f t="array" ref="K411">+IFERROR(INDEX('FCST SDV (2)'!$D$2:$P$2001,MATCH('Data đx fcst 21.09.2020 (2)'!$B411,'FCST SDV (2)'!$C$2:$C$2001,0),MATCH('Data đx fcst 21.09.2020 (2)'!K$1,'FCST SDV (2)'!$D$1:$P$1,0))/'Data đx fcst 21.09.2020 (2)'!$C411,0)</f>
        <v>4</v>
      </c>
      <c r="L411" s="345">
        <f t="array" ref="L411">+IFERROR(INDEX('FCST SDV (2)'!$D$2:$P$2001,MATCH('Data đx fcst 21.09.2020 (2)'!$B411,'FCST SDV (2)'!$C$2:$C$2001,0),MATCH('Data đx fcst 21.09.2020 (2)'!L$1,'FCST SDV (2)'!$D$1:$P$1,0))/'Data đx fcst 21.09.2020 (2)'!$C411,0)</f>
        <v>4</v>
      </c>
      <c r="M411" s="345">
        <f t="array" ref="M411">+IFERROR(INDEX('FCST SDV (2)'!$D$2:$P$2001,MATCH('Data đx fcst 21.09.2020 (2)'!$B411,'FCST SDV (2)'!$C$2:$C$2001,0),MATCH('Data đx fcst 21.09.2020 (2)'!M$1,'FCST SDV (2)'!$D$1:$P$1,0))/'Data đx fcst 21.09.2020 (2)'!$C411,0)</f>
        <v>4</v>
      </c>
      <c r="N411" s="345">
        <f t="array" ref="N411">+IFERROR(INDEX('FCST SDV (2)'!$D$2:$P$2001,MATCH('Data đx fcst 21.09.2020 (2)'!$B411,'FCST SDV (2)'!$C$2:$C$2001,0),MATCH('Data đx fcst 21.09.2020 (2)'!N$1,'FCST SDV (2)'!$D$1:$P$1,0))/'Data đx fcst 21.09.2020 (2)'!$C411,0)</f>
        <v>4</v>
      </c>
      <c r="O411" s="345">
        <f t="array" ref="O411">+IFERROR(INDEX('FCST SDV (2)'!$D$2:$P$2001,MATCH('Data đx fcst 21.09.2020 (2)'!$B411,'FCST SDV (2)'!$C$2:$C$2001,0),MATCH('Data đx fcst 21.09.2020 (2)'!O$1,'FCST SDV (2)'!$D$1:$P$1,0))/'Data đx fcst 21.09.2020 (2)'!$C411,0)</f>
        <v>4</v>
      </c>
      <c r="P411" s="345">
        <f t="array" ref="P411">+IFERROR(INDEX('FCST SDV (2)'!$D$2:$P$2001,MATCH('Data đx fcst 21.09.2020 (2)'!$B411,'FCST SDV (2)'!$C$2:$C$2001,0),MATCH('Data đx fcst 21.09.2020 (2)'!P$1,'FCST SDV (2)'!$D$1:$P$1,0))/'Data đx fcst 21.09.2020 (2)'!$C411,0)</f>
        <v>28</v>
      </c>
      <c r="Q411" s="345">
        <f t="array" ref="Q411">+IFERROR(INDEX('FCST SDV (2)'!$D$2:$P$2001,MATCH('Data đx fcst 21.09.2020 (2)'!$B411,'FCST SDV (2)'!$C$2:$C$2001,0),MATCH('Data đx fcst 21.09.2020 (2)'!Q$1,'FCST SDV (2)'!$D$1:$P$1,0))/'Data đx fcst 21.09.2020 (2)'!$C411,0)</f>
        <v>28</v>
      </c>
      <c r="R411" s="345">
        <f t="array" ref="R411">+IFERROR(INDEX('FCST SDV (2)'!$D$2:$P$2001,MATCH('Data đx fcst 21.09.2020 (2)'!$B411,'FCST SDV (2)'!$C$2:$C$2001,0),MATCH('Data đx fcst 21.09.2020 (2)'!R$1,'FCST SDV (2)'!$D$1:$P$1,0))/'Data đx fcst 21.09.2020 (2)'!$C411,0)</f>
        <v>28</v>
      </c>
      <c r="S411" s="345">
        <f t="array" ref="S411">+IFERROR(INDEX('FCST SDV (2)'!$D$2:$P$2001,MATCH('Data đx fcst 21.09.2020 (2)'!$B411,'FCST SDV (2)'!$C$2:$C$2001,0),MATCH('Data đx fcst 21.09.2020 (2)'!S$1,'FCST SDV (2)'!$D$1:$P$1,0))/'Data đx fcst 21.09.2020 (2)'!$C411,0)</f>
        <v>28</v>
      </c>
      <c r="T411" s="335">
        <f t="shared" si="65"/>
        <v>140</v>
      </c>
    </row>
    <row r="412" spans="1:20" s="365" customFormat="1" ht="29.25" customHeight="1" thickBot="1">
      <c r="A412" s="459" t="s">
        <v>254</v>
      </c>
      <c r="B412" s="460"/>
      <c r="C412" s="460"/>
      <c r="D412" s="460"/>
      <c r="E412" s="460"/>
      <c r="F412" s="461"/>
      <c r="G412" s="386">
        <f>SUM(G410:G410)</f>
        <v>770000</v>
      </c>
      <c r="H412" s="386">
        <f>SUM(H410:H410)</f>
        <v>256.66666666666669</v>
      </c>
      <c r="I412" s="420">
        <f>F410-SUM(I410:I411)</f>
        <v>42.333333333333329</v>
      </c>
      <c r="J412" s="420">
        <f>I412-SUM(J410:J411)</f>
        <v>33.666666666666657</v>
      </c>
      <c r="K412" s="420">
        <f t="shared" ref="K412:S412" si="81">J412-SUM(K410:K411)</f>
        <v>24.999999999999989</v>
      </c>
      <c r="L412" s="420">
        <f t="shared" si="81"/>
        <v>16.333333333333321</v>
      </c>
      <c r="M412" s="420">
        <f t="shared" si="81"/>
        <v>7.6666666666666536</v>
      </c>
      <c r="N412" s="420">
        <f t="shared" si="81"/>
        <v>1.3333333333333197</v>
      </c>
      <c r="O412" s="420">
        <f t="shared" si="81"/>
        <v>-2.6666666666666803</v>
      </c>
      <c r="P412" s="420">
        <f t="shared" si="81"/>
        <v>-56.33333333333335</v>
      </c>
      <c r="Q412" s="420">
        <f t="shared" si="81"/>
        <v>-110.00000000000003</v>
      </c>
      <c r="R412" s="420">
        <f t="shared" si="81"/>
        <v>-163.66666666666669</v>
      </c>
      <c r="S412" s="420">
        <f t="shared" si="81"/>
        <v>-217.33333333333337</v>
      </c>
      <c r="T412" s="335">
        <f t="shared" si="65"/>
        <v>-423.66666666666686</v>
      </c>
    </row>
    <row r="413" spans="1:20" s="356" customFormat="1" ht="29.25" customHeight="1">
      <c r="A413" s="380" t="s">
        <v>191</v>
      </c>
      <c r="B413" s="359" t="s">
        <v>46</v>
      </c>
      <c r="C413" s="357">
        <v>3500</v>
      </c>
      <c r="D413" s="375">
        <v>0</v>
      </c>
      <c r="E413" s="375"/>
      <c r="F413" s="375">
        <f>D413</f>
        <v>0</v>
      </c>
      <c r="G413" s="340">
        <f>+IFERROR(VLOOKUP(B413,'FCST SDV (2)'!$C$2:$S$2000,17,0),0)</f>
        <v>0</v>
      </c>
      <c r="H413" s="348">
        <f t="shared" ref="H413" si="82">+G413/C413</f>
        <v>0</v>
      </c>
      <c r="I413" s="345">
        <f t="array" ref="I413">+IFERROR(INDEX('FCST SDV (2)'!$D$2:$P$2001,MATCH('Data đx fcst 21.09.2020 (2)'!$B413,'FCST SDV (2)'!$C$2:$C$2001,0),MATCH('Data đx fcst 21.09.2020 (2)'!I$1,'FCST SDV (2)'!$D$1:$P$1,0))/'Data đx fcst 21.09.2020 (2)'!$C413,0)</f>
        <v>0</v>
      </c>
      <c r="J413" s="345">
        <f t="array" ref="J413">+IFERROR(INDEX('FCST SDV (2)'!$D$2:$P$2001,MATCH('Data đx fcst 21.09.2020 (2)'!$B413,'FCST SDV (2)'!$C$2:$C$2001,0),MATCH('Data đx fcst 21.09.2020 (2)'!J$1,'FCST SDV (2)'!$D$1:$P$1,0))/'Data đx fcst 21.09.2020 (2)'!$C413,0)</f>
        <v>0</v>
      </c>
      <c r="K413" s="345">
        <f t="array" ref="K413">+IFERROR(INDEX('FCST SDV (2)'!$D$2:$P$2001,MATCH('Data đx fcst 21.09.2020 (2)'!$B413,'FCST SDV (2)'!$C$2:$C$2001,0),MATCH('Data đx fcst 21.09.2020 (2)'!K$1,'FCST SDV (2)'!$D$1:$P$1,0))/'Data đx fcst 21.09.2020 (2)'!$C413,0)</f>
        <v>0</v>
      </c>
      <c r="L413" s="345">
        <f t="array" ref="L413">+IFERROR(INDEX('FCST SDV (2)'!$D$2:$P$2001,MATCH('Data đx fcst 21.09.2020 (2)'!$B413,'FCST SDV (2)'!$C$2:$C$2001,0),MATCH('Data đx fcst 21.09.2020 (2)'!L$1,'FCST SDV (2)'!$D$1:$P$1,0))/'Data đx fcst 21.09.2020 (2)'!$C413,0)</f>
        <v>0</v>
      </c>
      <c r="M413" s="345">
        <f t="array" ref="M413">+IFERROR(INDEX('FCST SDV (2)'!$D$2:$P$2001,MATCH('Data đx fcst 21.09.2020 (2)'!$B413,'FCST SDV (2)'!$C$2:$C$2001,0),MATCH('Data đx fcst 21.09.2020 (2)'!M$1,'FCST SDV (2)'!$D$1:$P$1,0))/'Data đx fcst 21.09.2020 (2)'!$C413,0)</f>
        <v>0</v>
      </c>
      <c r="N413" s="345">
        <f t="array" ref="N413">+IFERROR(INDEX('FCST SDV (2)'!$D$2:$P$2001,MATCH('Data đx fcst 21.09.2020 (2)'!$B413,'FCST SDV (2)'!$C$2:$C$2001,0),MATCH('Data đx fcst 21.09.2020 (2)'!N$1,'FCST SDV (2)'!$D$1:$P$1,0))/'Data đx fcst 21.09.2020 (2)'!$C413,0)</f>
        <v>0</v>
      </c>
      <c r="O413" s="345">
        <f t="array" ref="O413">+IFERROR(INDEX('FCST SDV (2)'!$D$2:$P$2001,MATCH('Data đx fcst 21.09.2020 (2)'!$B413,'FCST SDV (2)'!$C$2:$C$2001,0),MATCH('Data đx fcst 21.09.2020 (2)'!O$1,'FCST SDV (2)'!$D$1:$P$1,0))/'Data đx fcst 21.09.2020 (2)'!$C413,0)</f>
        <v>0</v>
      </c>
      <c r="P413" s="345">
        <f t="array" ref="P413">+IFERROR(INDEX('FCST SDV (2)'!$D$2:$P$2001,MATCH('Data đx fcst 21.09.2020 (2)'!$B413,'FCST SDV (2)'!$C$2:$C$2001,0),MATCH('Data đx fcst 21.09.2020 (2)'!P$1,'FCST SDV (2)'!$D$1:$P$1,0))/'Data đx fcst 21.09.2020 (2)'!$C413,0)</f>
        <v>0</v>
      </c>
      <c r="Q413" s="345">
        <f t="array" ref="Q413">+IFERROR(INDEX('FCST SDV (2)'!$D$2:$P$2001,MATCH('Data đx fcst 21.09.2020 (2)'!$B413,'FCST SDV (2)'!$C$2:$C$2001,0),MATCH('Data đx fcst 21.09.2020 (2)'!Q$1,'FCST SDV (2)'!$D$1:$P$1,0))/'Data đx fcst 21.09.2020 (2)'!$C413,0)</f>
        <v>0</v>
      </c>
      <c r="R413" s="345">
        <f t="array" ref="R413">+IFERROR(INDEX('FCST SDV (2)'!$D$2:$P$2001,MATCH('Data đx fcst 21.09.2020 (2)'!$B413,'FCST SDV (2)'!$C$2:$C$2001,0),MATCH('Data đx fcst 21.09.2020 (2)'!R$1,'FCST SDV (2)'!$D$1:$P$1,0))/'Data đx fcst 21.09.2020 (2)'!$C413,0)</f>
        <v>0</v>
      </c>
      <c r="S413" s="344"/>
      <c r="T413" s="335">
        <f t="shared" si="65"/>
        <v>0</v>
      </c>
    </row>
    <row r="414" spans="1:20" s="365" customFormat="1" ht="29.25" customHeight="1" thickBot="1">
      <c r="A414" s="459" t="s">
        <v>254</v>
      </c>
      <c r="B414" s="460"/>
      <c r="C414" s="460"/>
      <c r="D414" s="460"/>
      <c r="E414" s="460"/>
      <c r="F414" s="461"/>
      <c r="G414" s="340">
        <f>+IFERROR(VLOOKUP(B414,'FCST SDV (2)'!$C$2:$S$2000,17,0),0)</f>
        <v>0</v>
      </c>
      <c r="H414" s="347">
        <f>H413</f>
        <v>0</v>
      </c>
      <c r="I414" s="346">
        <f>F413-I413</f>
        <v>0</v>
      </c>
      <c r="J414" s="346">
        <f>I414-J413</f>
        <v>0</v>
      </c>
      <c r="K414" s="346">
        <f t="shared" ref="K414:R414" si="83">J414-K413</f>
        <v>0</v>
      </c>
      <c r="L414" s="346">
        <f t="shared" si="83"/>
        <v>0</v>
      </c>
      <c r="M414" s="346">
        <f t="shared" si="83"/>
        <v>0</v>
      </c>
      <c r="N414" s="346">
        <f t="shared" si="83"/>
        <v>0</v>
      </c>
      <c r="O414" s="346">
        <f t="shared" si="83"/>
        <v>0</v>
      </c>
      <c r="P414" s="346">
        <f t="shared" si="83"/>
        <v>0</v>
      </c>
      <c r="Q414" s="346">
        <f t="shared" si="83"/>
        <v>0</v>
      </c>
      <c r="R414" s="346">
        <f t="shared" si="83"/>
        <v>0</v>
      </c>
      <c r="S414" s="346"/>
      <c r="T414" s="335">
        <f t="shared" si="65"/>
        <v>0</v>
      </c>
    </row>
    <row r="415" spans="1:20" s="356" customFormat="1" ht="29.25" customHeight="1">
      <c r="A415" s="380" t="s">
        <v>176</v>
      </c>
      <c r="B415" s="359" t="s">
        <v>146</v>
      </c>
      <c r="C415" s="357">
        <v>3000</v>
      </c>
      <c r="D415" s="375">
        <v>103</v>
      </c>
      <c r="E415" s="375"/>
      <c r="F415" s="375">
        <f>D415</f>
        <v>103</v>
      </c>
      <c r="G415" s="340">
        <f>+IFERROR(VLOOKUP(B415,'FCST SDV (2)'!$C$2:$S$2000,17,0),0)</f>
        <v>0</v>
      </c>
      <c r="H415" s="348">
        <f t="shared" ref="H415" si="84">+G415/C415</f>
        <v>0</v>
      </c>
      <c r="I415" s="345">
        <f t="array" ref="I415">+IFERROR(INDEX('FCST SDV (2)'!$D$2:$P$2001,MATCH('Data đx fcst 21.09.2020 (2)'!$B415,'FCST SDV (2)'!$C$2:$C$2001,0),MATCH('Data đx fcst 21.09.2020 (2)'!I$1,'FCST SDV (2)'!$D$1:$P$1,0))/'Data đx fcst 21.09.2020 (2)'!$C415,0)</f>
        <v>0</v>
      </c>
      <c r="J415" s="345">
        <f t="array" ref="J415">+IFERROR(INDEX('FCST SDV (2)'!$D$2:$P$2001,MATCH('Data đx fcst 21.09.2020 (2)'!$B415,'FCST SDV (2)'!$C$2:$C$2001,0),MATCH('Data đx fcst 21.09.2020 (2)'!J$1,'FCST SDV (2)'!$D$1:$P$1,0))/'Data đx fcst 21.09.2020 (2)'!$C415,0)</f>
        <v>0</v>
      </c>
      <c r="K415" s="345">
        <f t="array" ref="K415">+IFERROR(INDEX('FCST SDV (2)'!$D$2:$P$2001,MATCH('Data đx fcst 21.09.2020 (2)'!$B415,'FCST SDV (2)'!$C$2:$C$2001,0),MATCH('Data đx fcst 21.09.2020 (2)'!K$1,'FCST SDV (2)'!$D$1:$P$1,0))/'Data đx fcst 21.09.2020 (2)'!$C415,0)</f>
        <v>0</v>
      </c>
      <c r="L415" s="345">
        <f t="array" ref="L415">+IFERROR(INDEX('FCST SDV (2)'!$D$2:$P$2001,MATCH('Data đx fcst 21.09.2020 (2)'!$B415,'FCST SDV (2)'!$C$2:$C$2001,0),MATCH('Data đx fcst 21.09.2020 (2)'!L$1,'FCST SDV (2)'!$D$1:$P$1,0))/'Data đx fcst 21.09.2020 (2)'!$C415,0)</f>
        <v>0</v>
      </c>
      <c r="M415" s="345">
        <f t="array" ref="M415">+IFERROR(INDEX('FCST SDV (2)'!$D$2:$P$2001,MATCH('Data đx fcst 21.09.2020 (2)'!$B415,'FCST SDV (2)'!$C$2:$C$2001,0),MATCH('Data đx fcst 21.09.2020 (2)'!M$1,'FCST SDV (2)'!$D$1:$P$1,0))/'Data đx fcst 21.09.2020 (2)'!$C415,0)</f>
        <v>0</v>
      </c>
      <c r="N415" s="345">
        <f t="array" ref="N415">+IFERROR(INDEX('FCST SDV (2)'!$D$2:$P$2001,MATCH('Data đx fcst 21.09.2020 (2)'!$B415,'FCST SDV (2)'!$C$2:$C$2001,0),MATCH('Data đx fcst 21.09.2020 (2)'!N$1,'FCST SDV (2)'!$D$1:$P$1,0))/'Data đx fcst 21.09.2020 (2)'!$C415,0)</f>
        <v>0</v>
      </c>
      <c r="O415" s="345">
        <f t="array" ref="O415">+IFERROR(INDEX('FCST SDV (2)'!$D$2:$P$2001,MATCH('Data đx fcst 21.09.2020 (2)'!$B415,'FCST SDV (2)'!$C$2:$C$2001,0),MATCH('Data đx fcst 21.09.2020 (2)'!O$1,'FCST SDV (2)'!$D$1:$P$1,0))/'Data đx fcst 21.09.2020 (2)'!$C415,0)</f>
        <v>0</v>
      </c>
      <c r="P415" s="345">
        <f t="array" ref="P415">+IFERROR(INDEX('FCST SDV (2)'!$D$2:$P$2001,MATCH('Data đx fcst 21.09.2020 (2)'!$B415,'FCST SDV (2)'!$C$2:$C$2001,0),MATCH('Data đx fcst 21.09.2020 (2)'!P$1,'FCST SDV (2)'!$D$1:$P$1,0))/'Data đx fcst 21.09.2020 (2)'!$C415,0)</f>
        <v>0</v>
      </c>
      <c r="Q415" s="345">
        <f t="array" ref="Q415">+IFERROR(INDEX('FCST SDV (2)'!$D$2:$P$2001,MATCH('Data đx fcst 21.09.2020 (2)'!$B415,'FCST SDV (2)'!$C$2:$C$2001,0),MATCH('Data đx fcst 21.09.2020 (2)'!Q$1,'FCST SDV (2)'!$D$1:$P$1,0))/'Data đx fcst 21.09.2020 (2)'!$C415,0)</f>
        <v>0</v>
      </c>
      <c r="R415" s="345">
        <f t="array" ref="R415">+IFERROR(INDEX('FCST SDV (2)'!$D$2:$P$2001,MATCH('Data đx fcst 21.09.2020 (2)'!$B415,'FCST SDV (2)'!$C$2:$C$2001,0),MATCH('Data đx fcst 21.09.2020 (2)'!R$1,'FCST SDV (2)'!$D$1:$P$1,0))/'Data đx fcst 21.09.2020 (2)'!$C415,0)</f>
        <v>0</v>
      </c>
      <c r="S415" s="344"/>
      <c r="T415" s="335">
        <f t="shared" si="65"/>
        <v>0</v>
      </c>
    </row>
    <row r="416" spans="1:20" s="365" customFormat="1" ht="29.25" customHeight="1" thickBot="1">
      <c r="A416" s="459" t="s">
        <v>254</v>
      </c>
      <c r="B416" s="460"/>
      <c r="C416" s="460"/>
      <c r="D416" s="460"/>
      <c r="E416" s="460"/>
      <c r="F416" s="461"/>
      <c r="G416" s="340">
        <f>+IFERROR(VLOOKUP(B416,'FCST SDV (2)'!$C$2:$S$2000,17,0),0)</f>
        <v>0</v>
      </c>
      <c r="H416" s="386">
        <f>H415</f>
        <v>0</v>
      </c>
      <c r="I416" s="346">
        <f>F415-I415</f>
        <v>103</v>
      </c>
      <c r="J416" s="346">
        <f>I416-J415</f>
        <v>103</v>
      </c>
      <c r="K416" s="346">
        <f t="shared" ref="K416:S416" si="85">J416-K415</f>
        <v>103</v>
      </c>
      <c r="L416" s="346">
        <f t="shared" si="85"/>
        <v>103</v>
      </c>
      <c r="M416" s="346">
        <f t="shared" si="85"/>
        <v>103</v>
      </c>
      <c r="N416" s="346">
        <f t="shared" si="85"/>
        <v>103</v>
      </c>
      <c r="O416" s="346">
        <f t="shared" si="85"/>
        <v>103</v>
      </c>
      <c r="P416" s="346">
        <f t="shared" si="85"/>
        <v>103</v>
      </c>
      <c r="Q416" s="346">
        <f t="shared" si="85"/>
        <v>103</v>
      </c>
      <c r="R416" s="346">
        <f t="shared" si="85"/>
        <v>103</v>
      </c>
      <c r="S416" s="346">
        <f t="shared" si="85"/>
        <v>103</v>
      </c>
      <c r="T416" s="335">
        <f t="shared" si="65"/>
        <v>1133</v>
      </c>
    </row>
    <row r="417" spans="1:20" s="356" customFormat="1" ht="29.25" customHeight="1">
      <c r="A417" s="380" t="s">
        <v>192</v>
      </c>
      <c r="B417" s="359" t="s">
        <v>166</v>
      </c>
      <c r="C417" s="357">
        <v>3000</v>
      </c>
      <c r="D417" s="375">
        <v>0</v>
      </c>
      <c r="E417" s="375"/>
      <c r="F417" s="375">
        <f>D417</f>
        <v>0</v>
      </c>
      <c r="G417" s="340">
        <f>+IFERROR(VLOOKUP(B417,'FCST SDV (2)'!$C$2:$S$2000,17,0),0)</f>
        <v>0</v>
      </c>
      <c r="H417" s="348">
        <f t="shared" ref="H417" si="86">+G417/C417</f>
        <v>0</v>
      </c>
      <c r="I417" s="344">
        <f t="array" ref="I417">+IFERROR(INDEX('[3]FCST SDV'!$L$2:$V$2000,MATCH($B417,'[3]FCST SDV'!$C$2:$C$2000,0),MATCH(I$1,'[3]FCST SDV'!$L$1:$V$1,0))/$C417,0)</f>
        <v>0</v>
      </c>
      <c r="J417" s="344">
        <f t="array" ref="J417">+IFERROR(INDEX('[3]FCST SDV'!$L$2:$V$2000,MATCH($B417,'[3]FCST SDV'!$C$2:$C$2000,0),MATCH(J$1,'[3]FCST SDV'!$L$1:$V$1,0))/$C417,0)</f>
        <v>0</v>
      </c>
      <c r="K417" s="344">
        <f t="array" ref="K417">+IFERROR(INDEX('[3]FCST SDV'!$L$2:$V$2000,MATCH($B417,'[3]FCST SDV'!$C$2:$C$2000,0),MATCH(K$1,'[3]FCST SDV'!$L$1:$V$1,0))/$C417,0)</f>
        <v>0</v>
      </c>
      <c r="L417" s="344">
        <f t="array" ref="L417">+IFERROR(INDEX('[3]FCST SDV'!$L$2:$V$2000,MATCH($B417,'[3]FCST SDV'!$C$2:$C$2000,0),MATCH(L$1,'[3]FCST SDV'!$L$1:$V$1,0))/$C417,0)</f>
        <v>0</v>
      </c>
      <c r="M417" s="344">
        <f t="array" ref="M417">+IFERROR(INDEX('[3]FCST SDV'!$L$2:$V$2000,MATCH($B417,'[3]FCST SDV'!$C$2:$C$2000,0),MATCH(M$1,'[3]FCST SDV'!$L$1:$V$1,0))/$C417,0)</f>
        <v>0</v>
      </c>
      <c r="N417" s="344">
        <f t="array" ref="N417">+IFERROR(INDEX('[3]FCST SDV'!$L$2:$V$2000,MATCH($B417,'[3]FCST SDV'!$C$2:$C$2000,0),MATCH(N$1,'[3]FCST SDV'!$L$1:$V$1,0))/$C417,0)</f>
        <v>0</v>
      </c>
      <c r="O417" s="344">
        <f t="array" ref="O417">+IFERROR(INDEX('[3]FCST SDV'!$L$2:$V$2000,MATCH($B417,'[3]FCST SDV'!$C$2:$C$2000,0),MATCH(O$1,'[3]FCST SDV'!$L$1:$V$1,0))/$C417,0)</f>
        <v>0</v>
      </c>
      <c r="P417" s="344">
        <f t="array" ref="P417">+IFERROR(INDEX('[3]FCST SDV'!$L$2:$V$2000,MATCH($B417,'[3]FCST SDV'!$C$2:$C$2000,0),MATCH(P$1,'[3]FCST SDV'!$L$1:$V$1,0))/$C417,0)</f>
        <v>0</v>
      </c>
      <c r="Q417" s="344">
        <f t="array" ref="Q417">+IFERROR(INDEX('[3]FCST SDV'!$L$2:$V$2000,MATCH($B417,'[3]FCST SDV'!$C$2:$C$2000,0),MATCH(Q$1,'[3]FCST SDV'!$L$1:$V$1,0))/$C417,0)</f>
        <v>0</v>
      </c>
      <c r="R417" s="344">
        <f t="array" ref="R417">+IFERROR(INDEX('[3]FCST SDV'!$L$2:$V$2000,MATCH($B417,'[3]FCST SDV'!$C$2:$C$2000,0),MATCH(R$1,'[3]FCST SDV'!$L$1:$V$1,0))/$C417,0)</f>
        <v>0</v>
      </c>
      <c r="S417" s="344"/>
      <c r="T417" s="335">
        <f t="shared" si="65"/>
        <v>0</v>
      </c>
    </row>
    <row r="418" spans="1:20" s="356" customFormat="1" ht="29.25" customHeight="1" thickBot="1">
      <c r="A418" s="459" t="s">
        <v>254</v>
      </c>
      <c r="B418" s="460"/>
      <c r="C418" s="460"/>
      <c r="D418" s="460"/>
      <c r="E418" s="460"/>
      <c r="F418" s="461"/>
      <c r="G418" s="340">
        <f>+IFERROR(VLOOKUP(B418,'FCST SDV (2)'!$C$2:$S$2000,17,0),0)</f>
        <v>0</v>
      </c>
      <c r="H418" s="347">
        <f>H417</f>
        <v>0</v>
      </c>
      <c r="I418" s="351">
        <f>F417-I417</f>
        <v>0</v>
      </c>
      <c r="J418" s="351">
        <f>I418-J417</f>
        <v>0</v>
      </c>
      <c r="K418" s="351">
        <f t="shared" ref="K418:R418" si="87">J418-K417</f>
        <v>0</v>
      </c>
      <c r="L418" s="351">
        <f t="shared" si="87"/>
        <v>0</v>
      </c>
      <c r="M418" s="351">
        <f t="shared" si="87"/>
        <v>0</v>
      </c>
      <c r="N418" s="351">
        <f t="shared" si="87"/>
        <v>0</v>
      </c>
      <c r="O418" s="351">
        <f t="shared" si="87"/>
        <v>0</v>
      </c>
      <c r="P418" s="351">
        <f t="shared" si="87"/>
        <v>0</v>
      </c>
      <c r="Q418" s="351">
        <f t="shared" si="87"/>
        <v>0</v>
      </c>
      <c r="R418" s="351">
        <f t="shared" si="87"/>
        <v>0</v>
      </c>
      <c r="S418" s="351"/>
      <c r="T418" s="335">
        <f t="shared" si="65"/>
        <v>0</v>
      </c>
    </row>
    <row r="419" spans="1:20" s="356" customFormat="1" ht="29.25" customHeight="1">
      <c r="A419" s="380" t="s">
        <v>193</v>
      </c>
      <c r="B419" s="359" t="s">
        <v>54</v>
      </c>
      <c r="C419" s="357">
        <v>2500</v>
      </c>
      <c r="D419" s="417">
        <v>11</v>
      </c>
      <c r="E419" s="417"/>
      <c r="F419" s="417">
        <f>D419</f>
        <v>11</v>
      </c>
      <c r="G419" s="340">
        <f>+IFERROR(VLOOKUP(B419,'FCST SDV (2)'!$C$2:$S$2000,17,0),0)</f>
        <v>372000</v>
      </c>
      <c r="H419" s="385">
        <f t="shared" ref="H419" si="88">+G419/C419</f>
        <v>148.80000000000001</v>
      </c>
      <c r="I419" s="344">
        <f t="array" ref="I419">+IFERROR(INDEX('FCST SDV (2)'!$D$2:$P$2001,MATCH('Data đx fcst 21.09.2020 (2)'!$B419,'FCST SDV (2)'!$C$2:$C$2001,0),MATCH('Data đx fcst 21.09.2020 (2)'!I$1,'FCST SDV (2)'!$D$1:$P$1,0))/'Data đx fcst 21.09.2020 (2)'!$C419,0)</f>
        <v>2.4</v>
      </c>
      <c r="J419" s="344">
        <f t="array" ref="J419">+IFERROR(INDEX('FCST SDV (2)'!$D$2:$P$2001,MATCH('Data đx fcst 21.09.2020 (2)'!$B419,'FCST SDV (2)'!$C$2:$C$2001,0),MATCH('Data đx fcst 21.09.2020 (2)'!J$1,'FCST SDV (2)'!$D$1:$P$1,0))/'Data đx fcst 21.09.2020 (2)'!$C419,0)</f>
        <v>2.4</v>
      </c>
      <c r="K419" s="344">
        <f t="array" ref="K419">+IFERROR(INDEX('FCST SDV (2)'!$D$2:$P$2001,MATCH('Data đx fcst 21.09.2020 (2)'!$B419,'FCST SDV (2)'!$C$2:$C$2001,0),MATCH('Data đx fcst 21.09.2020 (2)'!K$1,'FCST SDV (2)'!$D$1:$P$1,0))/'Data đx fcst 21.09.2020 (2)'!$C419,0)</f>
        <v>2.4</v>
      </c>
      <c r="L419" s="344">
        <f t="array" ref="L419">+IFERROR(INDEX('FCST SDV (2)'!$D$2:$P$2001,MATCH('Data đx fcst 21.09.2020 (2)'!$B419,'FCST SDV (2)'!$C$2:$C$2001,0),MATCH('Data đx fcst 21.09.2020 (2)'!L$1,'FCST SDV (2)'!$D$1:$P$1,0))/'Data đx fcst 21.09.2020 (2)'!$C419,0)</f>
        <v>2.4</v>
      </c>
      <c r="M419" s="344">
        <f t="array" ref="M419">+IFERROR(INDEX('FCST SDV (2)'!$D$2:$P$2001,MATCH('Data đx fcst 21.09.2020 (2)'!$B419,'FCST SDV (2)'!$C$2:$C$2001,0),MATCH('Data đx fcst 21.09.2020 (2)'!M$1,'FCST SDV (2)'!$D$1:$P$1,0))/'Data đx fcst 21.09.2020 (2)'!$C419,0)</f>
        <v>2.4</v>
      </c>
      <c r="N419" s="344">
        <f t="array" ref="N419">+IFERROR(INDEX('FCST SDV (2)'!$D$2:$P$2001,MATCH('Data đx fcst 21.09.2020 (2)'!$B419,'FCST SDV (2)'!$C$2:$C$2001,0),MATCH('Data đx fcst 21.09.2020 (2)'!N$1,'FCST SDV (2)'!$D$1:$P$1,0))/'Data đx fcst 21.09.2020 (2)'!$C419,0)</f>
        <v>2.4</v>
      </c>
      <c r="O419" s="344">
        <f t="array" ref="O419">+IFERROR(INDEX('FCST SDV (2)'!$D$2:$P$2001,MATCH('Data đx fcst 21.09.2020 (2)'!$B419,'FCST SDV (2)'!$C$2:$C$2001,0),MATCH('Data đx fcst 21.09.2020 (2)'!O$1,'FCST SDV (2)'!$D$1:$P$1,0))/'Data đx fcst 21.09.2020 (2)'!$C419,0)</f>
        <v>2.4</v>
      </c>
      <c r="P419" s="344">
        <f t="array" ref="P419">+IFERROR(INDEX('FCST SDV (2)'!$D$2:$P$2001,MATCH('Data đx fcst 21.09.2020 (2)'!$B419,'FCST SDV (2)'!$C$2:$C$2001,0),MATCH('Data đx fcst 21.09.2020 (2)'!P$1,'FCST SDV (2)'!$D$1:$P$1,0))/'Data đx fcst 21.09.2020 (2)'!$C419,0)</f>
        <v>16.8</v>
      </c>
      <c r="Q419" s="344">
        <f t="array" ref="Q419">+IFERROR(INDEX('FCST SDV (2)'!$D$2:$P$2001,MATCH('Data đx fcst 21.09.2020 (2)'!$B419,'FCST SDV (2)'!$C$2:$C$2001,0),MATCH('Data đx fcst 21.09.2020 (2)'!Q$1,'FCST SDV (2)'!$D$1:$P$1,0))/'Data đx fcst 21.09.2020 (2)'!$C419,0)</f>
        <v>16.8</v>
      </c>
      <c r="R419" s="344">
        <f t="array" ref="R419">+IFERROR(INDEX('FCST SDV (2)'!$D$2:$P$2001,MATCH('Data đx fcst 21.09.2020 (2)'!$B419,'FCST SDV (2)'!$C$2:$C$2001,0),MATCH('Data đx fcst 21.09.2020 (2)'!R$1,'FCST SDV (2)'!$D$1:$P$1,0))/'Data đx fcst 21.09.2020 (2)'!$C419,0)</f>
        <v>12</v>
      </c>
      <c r="S419" s="344">
        <f t="array" ref="S419">+IFERROR(INDEX('FCST SDV (2)'!$D$2:$P$2001,MATCH('Data đx fcst 21.09.2020 (2)'!$B419,'FCST SDV (2)'!$C$2:$C$2001,0),MATCH('Data đx fcst 21.09.2020 (2)'!S$1,'FCST SDV (2)'!$D$1:$P$1,0))/'Data đx fcst 21.09.2020 (2)'!$C419,0)</f>
        <v>12</v>
      </c>
      <c r="T419" s="335">
        <f t="shared" si="65"/>
        <v>74.400000000000006</v>
      </c>
    </row>
    <row r="420" spans="1:20" s="365" customFormat="1" ht="29.25" customHeight="1" thickBot="1">
      <c r="A420" s="459" t="s">
        <v>254</v>
      </c>
      <c r="B420" s="460"/>
      <c r="C420" s="460"/>
      <c r="D420" s="460"/>
      <c r="E420" s="460"/>
      <c r="F420" s="461"/>
      <c r="G420" s="386">
        <f>G419</f>
        <v>372000</v>
      </c>
      <c r="H420" s="386">
        <f>H419</f>
        <v>148.80000000000001</v>
      </c>
      <c r="I420" s="420">
        <f>F419-I419</f>
        <v>8.6</v>
      </c>
      <c r="J420" s="420">
        <f>I420-J419</f>
        <v>6.1999999999999993</v>
      </c>
      <c r="K420" s="420">
        <f t="shared" ref="K420:S420" si="89">J420-K419</f>
        <v>3.7999999999999994</v>
      </c>
      <c r="L420" s="420">
        <f t="shared" si="89"/>
        <v>1.3999999999999995</v>
      </c>
      <c r="M420" s="420">
        <f t="shared" si="89"/>
        <v>-1.0000000000000004</v>
      </c>
      <c r="N420" s="420">
        <f t="shared" si="89"/>
        <v>-3.4000000000000004</v>
      </c>
      <c r="O420" s="420">
        <f t="shared" si="89"/>
        <v>-5.8000000000000007</v>
      </c>
      <c r="P420" s="420">
        <f t="shared" si="89"/>
        <v>-22.6</v>
      </c>
      <c r="Q420" s="420">
        <f t="shared" si="89"/>
        <v>-39.400000000000006</v>
      </c>
      <c r="R420" s="420">
        <f t="shared" si="89"/>
        <v>-51.400000000000006</v>
      </c>
      <c r="S420" s="420">
        <f t="shared" si="89"/>
        <v>-63.400000000000006</v>
      </c>
      <c r="T420" s="335">
        <f t="shared" si="65"/>
        <v>-167.00000000000003</v>
      </c>
    </row>
    <row r="421" spans="1:20" s="381" customFormat="1" ht="29.25" customHeight="1">
      <c r="A421" s="464" t="s">
        <v>704</v>
      </c>
      <c r="B421" s="380" t="s">
        <v>77</v>
      </c>
      <c r="C421" s="380">
        <v>2000</v>
      </c>
      <c r="D421" s="462">
        <v>45</v>
      </c>
      <c r="E421" s="462"/>
      <c r="F421" s="462">
        <f>D421</f>
        <v>45</v>
      </c>
      <c r="G421" s="340">
        <f>+IFERROR(VLOOKUP(B421,'FCST SDV (2)'!$C$2:$S$2000,17,0),0)</f>
        <v>0</v>
      </c>
      <c r="H421" s="348">
        <f>H420</f>
        <v>148.80000000000001</v>
      </c>
      <c r="I421" s="344">
        <f t="array" ref="I421">+IFERROR(INDEX('FCST SDV (2)'!$D$2:$P$2001,MATCH('Data đx fcst 21.09.2020 (2)'!$B421,'FCST SDV (2)'!$C$2:$C$2001,0),MATCH('Data đx fcst 21.09.2020 (2)'!I$1,'FCST SDV (2)'!$D$1:$P$1,0))/'Data đx fcst 21.09.2020 (2)'!$C421,0)</f>
        <v>0</v>
      </c>
      <c r="J421" s="344">
        <f t="array" ref="J421">+IFERROR(INDEX('FCST SDV (2)'!$D$2:$P$2001,MATCH('Data đx fcst 21.09.2020 (2)'!$B421,'FCST SDV (2)'!$C$2:$C$2001,0),MATCH('Data đx fcst 21.09.2020 (2)'!J$1,'FCST SDV (2)'!$D$1:$P$1,0))/'Data đx fcst 21.09.2020 (2)'!$C421,0)</f>
        <v>0</v>
      </c>
      <c r="K421" s="344">
        <f t="array" ref="K421">+IFERROR(INDEX('FCST SDV (2)'!$D$2:$P$2001,MATCH('Data đx fcst 21.09.2020 (2)'!$B421,'FCST SDV (2)'!$C$2:$C$2001,0),MATCH('Data đx fcst 21.09.2020 (2)'!K$1,'FCST SDV (2)'!$D$1:$P$1,0))/'Data đx fcst 21.09.2020 (2)'!$C421,0)</f>
        <v>0</v>
      </c>
      <c r="L421" s="344">
        <f t="array" ref="L421">+IFERROR(INDEX('FCST SDV (2)'!$D$2:$P$2001,MATCH('Data đx fcst 21.09.2020 (2)'!$B421,'FCST SDV (2)'!$C$2:$C$2001,0),MATCH('Data đx fcst 21.09.2020 (2)'!L$1,'FCST SDV (2)'!$D$1:$P$1,0))/'Data đx fcst 21.09.2020 (2)'!$C421,0)</f>
        <v>0</v>
      </c>
      <c r="M421" s="344">
        <f t="array" ref="M421">+IFERROR(INDEX('FCST SDV (2)'!$D$2:$P$2001,MATCH('Data đx fcst 21.09.2020 (2)'!$B421,'FCST SDV (2)'!$C$2:$C$2001,0),MATCH('Data đx fcst 21.09.2020 (2)'!M$1,'FCST SDV (2)'!$D$1:$P$1,0))/'Data đx fcst 21.09.2020 (2)'!$C421,0)</f>
        <v>0</v>
      </c>
      <c r="N421" s="344">
        <f t="array" ref="N421">+IFERROR(INDEX('FCST SDV (2)'!$D$2:$P$2001,MATCH('Data đx fcst 21.09.2020 (2)'!$B421,'FCST SDV (2)'!$C$2:$C$2001,0),MATCH('Data đx fcst 21.09.2020 (2)'!N$1,'FCST SDV (2)'!$D$1:$P$1,0))/'Data đx fcst 21.09.2020 (2)'!$C421,0)</f>
        <v>0</v>
      </c>
      <c r="O421" s="344">
        <f t="array" ref="O421">+IFERROR(INDEX('FCST SDV (2)'!$D$2:$P$2001,MATCH('Data đx fcst 21.09.2020 (2)'!$B421,'FCST SDV (2)'!$C$2:$C$2001,0),MATCH('Data đx fcst 21.09.2020 (2)'!O$1,'FCST SDV (2)'!$D$1:$P$1,0))/'Data đx fcst 21.09.2020 (2)'!$C421,0)</f>
        <v>0</v>
      </c>
      <c r="P421" s="344">
        <f t="array" ref="P421">+IFERROR(INDEX('FCST SDV (2)'!$D$2:$P$2001,MATCH('Data đx fcst 21.09.2020 (2)'!$B421,'FCST SDV (2)'!$C$2:$C$2001,0),MATCH('Data đx fcst 21.09.2020 (2)'!P$1,'FCST SDV (2)'!$D$1:$P$1,0))/'Data đx fcst 21.09.2020 (2)'!$C421,0)</f>
        <v>0</v>
      </c>
      <c r="Q421" s="344">
        <f t="array" ref="Q421">+IFERROR(INDEX('FCST SDV (2)'!$D$2:$P$2001,MATCH('Data đx fcst 21.09.2020 (2)'!$B421,'FCST SDV (2)'!$C$2:$C$2001,0),MATCH('Data đx fcst 21.09.2020 (2)'!Q$1,'FCST SDV (2)'!$D$1:$P$1,0))/'Data đx fcst 21.09.2020 (2)'!$C421,0)</f>
        <v>0</v>
      </c>
      <c r="R421" s="344">
        <f t="array" ref="R421">+IFERROR(INDEX('FCST SDV (2)'!$D$2:$P$2001,MATCH('Data đx fcst 21.09.2020 (2)'!$B421,'FCST SDV (2)'!$C$2:$C$2001,0),MATCH('Data đx fcst 21.09.2020 (2)'!R$1,'FCST SDV (2)'!$D$1:$P$1,0))/'Data đx fcst 21.09.2020 (2)'!$C421,0)</f>
        <v>0</v>
      </c>
      <c r="S421" s="344"/>
      <c r="T421" s="335">
        <f t="shared" si="65"/>
        <v>0</v>
      </c>
    </row>
    <row r="422" spans="1:20" s="356" customFormat="1" ht="29.25" customHeight="1">
      <c r="A422" s="463"/>
      <c r="B422" s="380" t="s">
        <v>15</v>
      </c>
      <c r="C422" s="380">
        <v>600</v>
      </c>
      <c r="D422" s="463"/>
      <c r="E422" s="463"/>
      <c r="F422" s="463"/>
      <c r="G422" s="340">
        <f>+IFERROR(VLOOKUP(B422,'FCST SDV (2)'!$C$2:$S$2000,17,0),0)</f>
        <v>594000</v>
      </c>
      <c r="H422" s="385">
        <f>+G422/C422</f>
        <v>990</v>
      </c>
      <c r="I422" s="344">
        <f t="array" ref="I422">+IFERROR(INDEX('FCST SDV (2)'!$D$2:$P$2001,MATCH('Data đx fcst 21.09.2020 (2)'!$B422,'FCST SDV (2)'!$C$2:$C$2001,0),MATCH('Data đx fcst 21.09.2020 (2)'!I$1,'FCST SDV (2)'!$D$1:$P$1,0))/'Data đx fcst 21.09.2020 (2)'!$C422,0)</f>
        <v>15</v>
      </c>
      <c r="J422" s="344">
        <f t="array" ref="J422">+IFERROR(INDEX('FCST SDV (2)'!$D$2:$P$2001,MATCH('Data đx fcst 21.09.2020 (2)'!$B422,'FCST SDV (2)'!$C$2:$C$2001,0),MATCH('Data đx fcst 21.09.2020 (2)'!J$1,'FCST SDV (2)'!$D$1:$P$1,0))/'Data đx fcst 21.09.2020 (2)'!$C422,0)</f>
        <v>15</v>
      </c>
      <c r="K422" s="344">
        <f t="array" ref="K422">+IFERROR(INDEX('FCST SDV (2)'!$D$2:$P$2001,MATCH('Data đx fcst 21.09.2020 (2)'!$B422,'FCST SDV (2)'!$C$2:$C$2001,0),MATCH('Data đx fcst 21.09.2020 (2)'!K$1,'FCST SDV (2)'!$D$1:$P$1,0))/'Data đx fcst 21.09.2020 (2)'!$C422,0)</f>
        <v>15</v>
      </c>
      <c r="L422" s="344">
        <f t="array" ref="L422">+IFERROR(INDEX('FCST SDV (2)'!$D$2:$P$2001,MATCH('Data đx fcst 21.09.2020 (2)'!$B422,'FCST SDV (2)'!$C$2:$C$2001,0),MATCH('Data đx fcst 21.09.2020 (2)'!L$1,'FCST SDV (2)'!$D$1:$P$1,0))/'Data đx fcst 21.09.2020 (2)'!$C422,0)</f>
        <v>15</v>
      </c>
      <c r="M422" s="344">
        <f t="array" ref="M422">+IFERROR(INDEX('FCST SDV (2)'!$D$2:$P$2001,MATCH('Data đx fcst 21.09.2020 (2)'!$B422,'FCST SDV (2)'!$C$2:$C$2001,0),MATCH('Data đx fcst 21.09.2020 (2)'!M$1,'FCST SDV (2)'!$D$1:$P$1,0))/'Data đx fcst 21.09.2020 (2)'!$C422,0)</f>
        <v>15</v>
      </c>
      <c r="N422" s="344">
        <f t="array" ref="N422">+IFERROR(INDEX('FCST SDV (2)'!$D$2:$P$2001,MATCH('Data đx fcst 21.09.2020 (2)'!$B422,'FCST SDV (2)'!$C$2:$C$2001,0),MATCH('Data đx fcst 21.09.2020 (2)'!N$1,'FCST SDV (2)'!$D$1:$P$1,0))/'Data đx fcst 21.09.2020 (2)'!$C422,0)</f>
        <v>15</v>
      </c>
      <c r="O422" s="344">
        <f t="array" ref="O422">+IFERROR(INDEX('FCST SDV (2)'!$D$2:$P$2001,MATCH('Data đx fcst 21.09.2020 (2)'!$B422,'FCST SDV (2)'!$C$2:$C$2001,0),MATCH('Data đx fcst 21.09.2020 (2)'!O$1,'FCST SDV (2)'!$D$1:$P$1,0))/'Data đx fcst 21.09.2020 (2)'!$C422,0)</f>
        <v>15</v>
      </c>
      <c r="P422" s="344">
        <f t="array" ref="P422">+IFERROR(INDEX('FCST SDV (2)'!$D$2:$P$2001,MATCH('Data đx fcst 21.09.2020 (2)'!$B422,'FCST SDV (2)'!$C$2:$C$2001,0),MATCH('Data đx fcst 21.09.2020 (2)'!P$1,'FCST SDV (2)'!$D$1:$P$1,0))/'Data đx fcst 21.09.2020 (2)'!$C422,0)</f>
        <v>105</v>
      </c>
      <c r="Q422" s="344">
        <f t="array" ref="Q422">+IFERROR(INDEX('FCST SDV (2)'!$D$2:$P$2001,MATCH('Data đx fcst 21.09.2020 (2)'!$B422,'FCST SDV (2)'!$C$2:$C$2001,0),MATCH('Data đx fcst 21.09.2020 (2)'!Q$1,'FCST SDV (2)'!$D$1:$P$1,0))/'Data đx fcst 21.09.2020 (2)'!$C422,0)</f>
        <v>105</v>
      </c>
      <c r="R422" s="344">
        <f t="array" ref="R422">+IFERROR(INDEX('FCST SDV (2)'!$D$2:$P$2001,MATCH('Data đx fcst 21.09.2020 (2)'!$B422,'FCST SDV (2)'!$C$2:$C$2001,0),MATCH('Data đx fcst 21.09.2020 (2)'!R$1,'FCST SDV (2)'!$D$1:$P$1,0))/'Data đx fcst 21.09.2020 (2)'!$C422,0)</f>
        <v>90</v>
      </c>
      <c r="S422" s="344"/>
      <c r="T422" s="335">
        <f t="shared" si="65"/>
        <v>405</v>
      </c>
    </row>
    <row r="423" spans="1:20" s="365" customFormat="1" ht="29.25" customHeight="1" thickBot="1">
      <c r="A423" s="459" t="s">
        <v>254</v>
      </c>
      <c r="B423" s="460"/>
      <c r="C423" s="460"/>
      <c r="D423" s="460"/>
      <c r="E423" s="460"/>
      <c r="F423" s="461"/>
      <c r="G423" s="421">
        <f>+IFERROR(VLOOKUP(B423,'FCST SDV (2)'!$C$2:$S$2000,17,0),0)</f>
        <v>0</v>
      </c>
      <c r="H423" s="386">
        <f>+H422</f>
        <v>990</v>
      </c>
      <c r="I423" s="420">
        <f>+F421-SUM(I421:I422)</f>
        <v>30</v>
      </c>
      <c r="J423" s="420">
        <f>+I423-SUM(J421:J422)</f>
        <v>15</v>
      </c>
      <c r="K423" s="420">
        <f t="shared" ref="K423:S423" si="90">+J423-SUM(K421:K422)</f>
        <v>0</v>
      </c>
      <c r="L423" s="420">
        <f t="shared" si="90"/>
        <v>-15</v>
      </c>
      <c r="M423" s="420">
        <f t="shared" si="90"/>
        <v>-30</v>
      </c>
      <c r="N423" s="420">
        <f t="shared" si="90"/>
        <v>-45</v>
      </c>
      <c r="O423" s="420">
        <f t="shared" si="90"/>
        <v>-60</v>
      </c>
      <c r="P423" s="420">
        <f t="shared" si="90"/>
        <v>-165</v>
      </c>
      <c r="Q423" s="420">
        <f t="shared" si="90"/>
        <v>-270</v>
      </c>
      <c r="R423" s="420">
        <f t="shared" si="90"/>
        <v>-360</v>
      </c>
      <c r="S423" s="420">
        <f t="shared" si="90"/>
        <v>-360</v>
      </c>
      <c r="T423" s="335">
        <f t="shared" si="65"/>
        <v>-1260</v>
      </c>
    </row>
    <row r="424" spans="1:20" s="356" customFormat="1" ht="29.25" customHeight="1">
      <c r="A424" s="380" t="s">
        <v>194</v>
      </c>
      <c r="B424" s="359" t="s">
        <v>167</v>
      </c>
      <c r="C424" s="357">
        <v>2500</v>
      </c>
      <c r="D424" s="375">
        <v>7</v>
      </c>
      <c r="E424" s="375"/>
      <c r="F424" s="375">
        <f>D424</f>
        <v>7</v>
      </c>
      <c r="G424" s="340">
        <f>+IFERROR(VLOOKUP(B424,'FCST SDV (2)'!$C$2:$S$2000,17,0),0)</f>
        <v>0</v>
      </c>
      <c r="H424" s="348">
        <f t="shared" ref="H424" si="91">+G424/C424</f>
        <v>0</v>
      </c>
      <c r="I424" s="345">
        <f t="array" ref="I424">+IFERROR(INDEX('FCST SDV (2)'!$D$2:$P$2001,MATCH('Data đx fcst 21.09.2020 (2)'!$B424,'FCST SDV (2)'!$C$2:$C$2001,0),MATCH('Data đx fcst 21.09.2020 (2)'!I$1,'FCST SDV (2)'!$D$1:$P$1,0))/'Data đx fcst 21.09.2020 (2)'!$C424,0)</f>
        <v>0</v>
      </c>
      <c r="J424" s="345">
        <f t="array" ref="J424">+IFERROR(INDEX('FCST SDV (2)'!$D$2:$P$2001,MATCH('Data đx fcst 21.09.2020 (2)'!$B424,'FCST SDV (2)'!$C$2:$C$2001,0),MATCH('Data đx fcst 21.09.2020 (2)'!J$1,'FCST SDV (2)'!$D$1:$P$1,0))/'Data đx fcst 21.09.2020 (2)'!$C424,0)</f>
        <v>0</v>
      </c>
      <c r="K424" s="345">
        <f t="array" ref="K424">+IFERROR(INDEX('FCST SDV (2)'!$D$2:$P$2001,MATCH('Data đx fcst 21.09.2020 (2)'!$B424,'FCST SDV (2)'!$C$2:$C$2001,0),MATCH('Data đx fcst 21.09.2020 (2)'!K$1,'FCST SDV (2)'!$D$1:$P$1,0))/'Data đx fcst 21.09.2020 (2)'!$C424,0)</f>
        <v>0</v>
      </c>
      <c r="L424" s="345">
        <f t="array" ref="L424">+IFERROR(INDEX('FCST SDV (2)'!$D$2:$P$2001,MATCH('Data đx fcst 21.09.2020 (2)'!$B424,'FCST SDV (2)'!$C$2:$C$2001,0),MATCH('Data đx fcst 21.09.2020 (2)'!L$1,'FCST SDV (2)'!$D$1:$P$1,0))/'Data đx fcst 21.09.2020 (2)'!$C424,0)</f>
        <v>0</v>
      </c>
      <c r="M424" s="345">
        <f t="array" ref="M424">+IFERROR(INDEX('FCST SDV (2)'!$D$2:$P$2001,MATCH('Data đx fcst 21.09.2020 (2)'!$B424,'FCST SDV (2)'!$C$2:$C$2001,0),MATCH('Data đx fcst 21.09.2020 (2)'!M$1,'FCST SDV (2)'!$D$1:$P$1,0))/'Data đx fcst 21.09.2020 (2)'!$C424,0)</f>
        <v>0</v>
      </c>
      <c r="N424" s="345">
        <f t="array" ref="N424">+IFERROR(INDEX('FCST SDV (2)'!$D$2:$P$2001,MATCH('Data đx fcst 21.09.2020 (2)'!$B424,'FCST SDV (2)'!$C$2:$C$2001,0),MATCH('Data đx fcst 21.09.2020 (2)'!N$1,'FCST SDV (2)'!$D$1:$P$1,0))/'Data đx fcst 21.09.2020 (2)'!$C424,0)</f>
        <v>0</v>
      </c>
      <c r="O424" s="345">
        <f t="array" ref="O424">+IFERROR(INDEX('FCST SDV (2)'!$D$2:$P$2001,MATCH('Data đx fcst 21.09.2020 (2)'!$B424,'FCST SDV (2)'!$C$2:$C$2001,0),MATCH('Data đx fcst 21.09.2020 (2)'!O$1,'FCST SDV (2)'!$D$1:$P$1,0))/'Data đx fcst 21.09.2020 (2)'!$C424,0)</f>
        <v>0</v>
      </c>
      <c r="P424" s="345">
        <f t="array" ref="P424">+IFERROR(INDEX('FCST SDV (2)'!$D$2:$P$2001,MATCH('Data đx fcst 21.09.2020 (2)'!$B424,'FCST SDV (2)'!$C$2:$C$2001,0),MATCH('Data đx fcst 21.09.2020 (2)'!P$1,'FCST SDV (2)'!$D$1:$P$1,0))/'Data đx fcst 21.09.2020 (2)'!$C424,0)</f>
        <v>0</v>
      </c>
      <c r="Q424" s="345">
        <f t="array" ref="Q424">+IFERROR(INDEX('FCST SDV (2)'!$D$2:$P$2001,MATCH('Data đx fcst 21.09.2020 (2)'!$B424,'FCST SDV (2)'!$C$2:$C$2001,0),MATCH('Data đx fcst 21.09.2020 (2)'!Q$1,'FCST SDV (2)'!$D$1:$P$1,0))/'Data đx fcst 21.09.2020 (2)'!$C424,0)</f>
        <v>0</v>
      </c>
      <c r="R424" s="345">
        <f t="array" ref="R424">+IFERROR(INDEX('FCST SDV (2)'!$D$2:$P$2001,MATCH('Data đx fcst 21.09.2020 (2)'!$B424,'FCST SDV (2)'!$C$2:$C$2001,0),MATCH('Data đx fcst 21.09.2020 (2)'!R$1,'FCST SDV (2)'!$D$1:$P$1,0))/'Data đx fcst 21.09.2020 (2)'!$C424,0)</f>
        <v>0</v>
      </c>
      <c r="S424" s="344"/>
      <c r="T424" s="335">
        <f t="shared" si="65"/>
        <v>0</v>
      </c>
    </row>
    <row r="425" spans="1:20" s="365" customFormat="1" ht="29.25" customHeight="1" thickBot="1">
      <c r="A425" s="459" t="s">
        <v>254</v>
      </c>
      <c r="B425" s="460"/>
      <c r="C425" s="460"/>
      <c r="D425" s="460"/>
      <c r="E425" s="460"/>
      <c r="F425" s="461"/>
      <c r="G425" s="340">
        <f>+IFERROR(VLOOKUP(B425,'FCST SDV (2)'!$C$2:$S$2000,17,0),0)</f>
        <v>0</v>
      </c>
      <c r="H425" s="386">
        <f>H424</f>
        <v>0</v>
      </c>
      <c r="I425" s="346">
        <f>F424-I424</f>
        <v>7</v>
      </c>
      <c r="J425" s="346">
        <f>I425-J424</f>
        <v>7</v>
      </c>
      <c r="K425" s="346">
        <f t="shared" ref="K425:S425" si="92">J425-K424</f>
        <v>7</v>
      </c>
      <c r="L425" s="346">
        <f t="shared" si="92"/>
        <v>7</v>
      </c>
      <c r="M425" s="346">
        <f t="shared" si="92"/>
        <v>7</v>
      </c>
      <c r="N425" s="346">
        <f t="shared" si="92"/>
        <v>7</v>
      </c>
      <c r="O425" s="346">
        <f t="shared" si="92"/>
        <v>7</v>
      </c>
      <c r="P425" s="346">
        <f t="shared" si="92"/>
        <v>7</v>
      </c>
      <c r="Q425" s="346">
        <f t="shared" si="92"/>
        <v>7</v>
      </c>
      <c r="R425" s="346">
        <f t="shared" si="92"/>
        <v>7</v>
      </c>
      <c r="S425" s="346">
        <f t="shared" si="92"/>
        <v>7</v>
      </c>
      <c r="T425" s="335">
        <f t="shared" si="65"/>
        <v>77</v>
      </c>
    </row>
    <row r="426" spans="1:20" s="356" customFormat="1" ht="29.25" customHeight="1">
      <c r="A426" s="380" t="s">
        <v>195</v>
      </c>
      <c r="B426" s="359" t="s">
        <v>56</v>
      </c>
      <c r="C426" s="357">
        <v>2500</v>
      </c>
      <c r="D426" s="417">
        <v>8</v>
      </c>
      <c r="E426" s="417"/>
      <c r="F426" s="417">
        <f>D426</f>
        <v>8</v>
      </c>
      <c r="G426" s="340">
        <f>+IFERROR(VLOOKUP(B426,'FCST SDV (2)'!$C$2:$S$2000,17,0),0)</f>
        <v>342000</v>
      </c>
      <c r="H426" s="385">
        <f t="shared" ref="H426" si="93">+G426/C426</f>
        <v>136.80000000000001</v>
      </c>
      <c r="I426" s="345">
        <f t="array" ref="I426">+IFERROR(INDEX('FCST SDV (2)'!$D$2:$P$2001,MATCH('Data đx fcst 21.09.2020 (2)'!$B426,'FCST SDV (2)'!$C$2:$C$2001,0),MATCH('Data đx fcst 21.09.2020 (2)'!I$1,'FCST SDV (2)'!$D$1:$P$1,0))/'Data đx fcst 21.09.2020 (2)'!$C426,0)</f>
        <v>0</v>
      </c>
      <c r="J426" s="345">
        <f t="array" ref="J426">+IFERROR(INDEX('FCST SDV (2)'!$D$2:$P$2001,MATCH('Data đx fcst 21.09.2020 (2)'!$B426,'FCST SDV (2)'!$C$2:$C$2001,0),MATCH('Data đx fcst 21.09.2020 (2)'!J$1,'FCST SDV (2)'!$D$1:$P$1,0))/'Data đx fcst 21.09.2020 (2)'!$C426,0)</f>
        <v>0</v>
      </c>
      <c r="K426" s="345">
        <f t="array" ref="K426">+IFERROR(INDEX('FCST SDV (2)'!$D$2:$P$2001,MATCH('Data đx fcst 21.09.2020 (2)'!$B426,'FCST SDV (2)'!$C$2:$C$2001,0),MATCH('Data đx fcst 21.09.2020 (2)'!K$1,'FCST SDV (2)'!$D$1:$P$1,0))/'Data đx fcst 21.09.2020 (2)'!$C426,0)</f>
        <v>0</v>
      </c>
      <c r="L426" s="345">
        <f t="array" ref="L426">+IFERROR(INDEX('FCST SDV (2)'!$D$2:$P$2001,MATCH('Data đx fcst 21.09.2020 (2)'!$B426,'FCST SDV (2)'!$C$2:$C$2001,0),MATCH('Data đx fcst 21.09.2020 (2)'!L$1,'FCST SDV (2)'!$D$1:$P$1,0))/'Data đx fcst 21.09.2020 (2)'!$C426,0)</f>
        <v>0</v>
      </c>
      <c r="M426" s="345">
        <f t="array" ref="M426">+IFERROR(INDEX('FCST SDV (2)'!$D$2:$P$2001,MATCH('Data đx fcst 21.09.2020 (2)'!$B426,'FCST SDV (2)'!$C$2:$C$2001,0),MATCH('Data đx fcst 21.09.2020 (2)'!M$1,'FCST SDV (2)'!$D$1:$P$1,0))/'Data đx fcst 21.09.2020 (2)'!$C426,0)</f>
        <v>0</v>
      </c>
      <c r="N426" s="345">
        <f t="array" ref="N426">+IFERROR(INDEX('FCST SDV (2)'!$D$2:$P$2001,MATCH('Data đx fcst 21.09.2020 (2)'!$B426,'FCST SDV (2)'!$C$2:$C$2001,0),MATCH('Data đx fcst 21.09.2020 (2)'!N$1,'FCST SDV (2)'!$D$1:$P$1,0))/'Data đx fcst 21.09.2020 (2)'!$C426,0)</f>
        <v>0</v>
      </c>
      <c r="O426" s="345">
        <f t="array" ref="O426">+IFERROR(INDEX('FCST SDV (2)'!$D$2:$P$2001,MATCH('Data đx fcst 21.09.2020 (2)'!$B426,'FCST SDV (2)'!$C$2:$C$2001,0),MATCH('Data đx fcst 21.09.2020 (2)'!O$1,'FCST SDV (2)'!$D$1:$P$1,0))/'Data đx fcst 21.09.2020 (2)'!$C426,0)</f>
        <v>0</v>
      </c>
      <c r="P426" s="345">
        <f t="array" ref="P426">+IFERROR(INDEX('FCST SDV (2)'!$D$2:$P$2001,MATCH('Data đx fcst 21.09.2020 (2)'!$B426,'FCST SDV (2)'!$C$2:$C$2001,0),MATCH('Data đx fcst 21.09.2020 (2)'!P$1,'FCST SDV (2)'!$D$1:$P$1,0))/'Data đx fcst 21.09.2020 (2)'!$C426,0)</f>
        <v>0</v>
      </c>
      <c r="Q426" s="345">
        <f t="array" ref="Q426">+IFERROR(INDEX('FCST SDV (2)'!$D$2:$P$2001,MATCH('Data đx fcst 21.09.2020 (2)'!$B426,'FCST SDV (2)'!$C$2:$C$2001,0),MATCH('Data đx fcst 21.09.2020 (2)'!Q$1,'FCST SDV (2)'!$D$1:$P$1,0))/'Data đx fcst 21.09.2020 (2)'!$C426,0)</f>
        <v>22.8</v>
      </c>
      <c r="R426" s="345">
        <f t="array" ref="R426">+IFERROR(INDEX('FCST SDV (2)'!$D$2:$P$2001,MATCH('Data đx fcst 21.09.2020 (2)'!$B426,'FCST SDV (2)'!$C$2:$C$2001,0),MATCH('Data đx fcst 21.09.2020 (2)'!R$1,'FCST SDV (2)'!$D$1:$P$1,0))/'Data đx fcst 21.09.2020 (2)'!$C426,0)</f>
        <v>22.8</v>
      </c>
      <c r="S426" s="345">
        <f t="array" ref="S426">+IFERROR(INDEX('FCST SDV (2)'!$D$2:$P$2001,MATCH('Data đx fcst 21.09.2020 (2)'!$B426,'FCST SDV (2)'!$C$2:$C$2001,0),MATCH('Data đx fcst 21.09.2020 (2)'!S$1,'FCST SDV (2)'!$D$1:$P$1,0))/'Data đx fcst 21.09.2020 (2)'!$C426,0)</f>
        <v>22.8</v>
      </c>
      <c r="T426" s="335">
        <f t="shared" si="65"/>
        <v>68.400000000000006</v>
      </c>
    </row>
    <row r="427" spans="1:20" s="365" customFormat="1" ht="29.25" customHeight="1" thickBot="1">
      <c r="A427" s="459" t="s">
        <v>254</v>
      </c>
      <c r="B427" s="460"/>
      <c r="C427" s="460"/>
      <c r="D427" s="460"/>
      <c r="E427" s="460"/>
      <c r="F427" s="461"/>
      <c r="G427" s="386">
        <f>SUM(G426:G426)</f>
        <v>342000</v>
      </c>
      <c r="H427" s="386">
        <f>SUM(H426:H426)</f>
        <v>136.80000000000001</v>
      </c>
      <c r="I427" s="420">
        <f>F426-SUM(I426:I426)</f>
        <v>8</v>
      </c>
      <c r="J427" s="420">
        <f t="shared" ref="J427:S427" si="94">I427-SUM(J426:J426)</f>
        <v>8</v>
      </c>
      <c r="K427" s="420">
        <f t="shared" si="94"/>
        <v>8</v>
      </c>
      <c r="L427" s="420">
        <f t="shared" si="94"/>
        <v>8</v>
      </c>
      <c r="M427" s="420">
        <f t="shared" si="94"/>
        <v>8</v>
      </c>
      <c r="N427" s="420">
        <f t="shared" si="94"/>
        <v>8</v>
      </c>
      <c r="O427" s="420">
        <f t="shared" si="94"/>
        <v>8</v>
      </c>
      <c r="P427" s="420">
        <f t="shared" si="94"/>
        <v>8</v>
      </c>
      <c r="Q427" s="420">
        <f t="shared" si="94"/>
        <v>-14.8</v>
      </c>
      <c r="R427" s="420">
        <f t="shared" si="94"/>
        <v>-37.6</v>
      </c>
      <c r="S427" s="420">
        <f t="shared" si="94"/>
        <v>-60.400000000000006</v>
      </c>
      <c r="T427" s="335">
        <f t="shared" si="65"/>
        <v>-48.800000000000004</v>
      </c>
    </row>
    <row r="428" spans="1:20" s="356" customFormat="1" ht="29.25" customHeight="1">
      <c r="A428" s="380" t="s">
        <v>196</v>
      </c>
      <c r="B428" s="359" t="s">
        <v>168</v>
      </c>
      <c r="C428" s="357">
        <v>2500</v>
      </c>
      <c r="D428" s="375">
        <v>0</v>
      </c>
      <c r="E428" s="375"/>
      <c r="F428" s="375">
        <f>D428</f>
        <v>0</v>
      </c>
      <c r="G428" s="340">
        <f>+IFERROR(VLOOKUP(B428,'FCST SDV (2)'!$C$2:$S$2000,17,0),0)</f>
        <v>0</v>
      </c>
      <c r="H428" s="348">
        <f t="shared" ref="H428" si="95">+G428/C428</f>
        <v>0</v>
      </c>
      <c r="I428" s="345">
        <f t="array" ref="I428">+IFERROR(INDEX('FCST SDV (2)'!$D$2:$P$2001,MATCH('Data đx fcst 21.09.2020 (2)'!$B428,'FCST SDV (2)'!$C$2:$C$2001,0),MATCH('Data đx fcst 21.09.2020 (2)'!I$1,'FCST SDV (2)'!$D$1:$P$1,0))/'Data đx fcst 21.09.2020 (2)'!$C428,0)</f>
        <v>0</v>
      </c>
      <c r="J428" s="345">
        <f t="array" ref="J428">+IFERROR(INDEX('FCST SDV (2)'!$D$2:$P$2001,MATCH('Data đx fcst 21.09.2020 (2)'!$B428,'FCST SDV (2)'!$C$2:$C$2001,0),MATCH('Data đx fcst 21.09.2020 (2)'!J$1,'FCST SDV (2)'!$D$1:$P$1,0))/'Data đx fcst 21.09.2020 (2)'!$C428,0)</f>
        <v>0</v>
      </c>
      <c r="K428" s="345">
        <f t="array" ref="K428">+IFERROR(INDEX('FCST SDV (2)'!$D$2:$P$2001,MATCH('Data đx fcst 21.09.2020 (2)'!$B428,'FCST SDV (2)'!$C$2:$C$2001,0),MATCH('Data đx fcst 21.09.2020 (2)'!K$1,'FCST SDV (2)'!$D$1:$P$1,0))/'Data đx fcst 21.09.2020 (2)'!$C428,0)</f>
        <v>0</v>
      </c>
      <c r="L428" s="345">
        <f t="array" ref="L428">+IFERROR(INDEX('FCST SDV (2)'!$D$2:$P$2001,MATCH('Data đx fcst 21.09.2020 (2)'!$B428,'FCST SDV (2)'!$C$2:$C$2001,0),MATCH('Data đx fcst 21.09.2020 (2)'!L$1,'FCST SDV (2)'!$D$1:$P$1,0))/'Data đx fcst 21.09.2020 (2)'!$C428,0)</f>
        <v>0</v>
      </c>
      <c r="M428" s="345">
        <f t="array" ref="M428">+IFERROR(INDEX('FCST SDV (2)'!$D$2:$P$2001,MATCH('Data đx fcst 21.09.2020 (2)'!$B428,'FCST SDV (2)'!$C$2:$C$2001,0),MATCH('Data đx fcst 21.09.2020 (2)'!M$1,'FCST SDV (2)'!$D$1:$P$1,0))/'Data đx fcst 21.09.2020 (2)'!$C428,0)</f>
        <v>0</v>
      </c>
      <c r="N428" s="345">
        <f t="array" ref="N428">+IFERROR(INDEX('FCST SDV (2)'!$D$2:$P$2001,MATCH('Data đx fcst 21.09.2020 (2)'!$B428,'FCST SDV (2)'!$C$2:$C$2001,0),MATCH('Data đx fcst 21.09.2020 (2)'!N$1,'FCST SDV (2)'!$D$1:$P$1,0))/'Data đx fcst 21.09.2020 (2)'!$C428,0)</f>
        <v>0</v>
      </c>
      <c r="O428" s="345">
        <f t="array" ref="O428">+IFERROR(INDEX('FCST SDV (2)'!$D$2:$P$2001,MATCH('Data đx fcst 21.09.2020 (2)'!$B428,'FCST SDV (2)'!$C$2:$C$2001,0),MATCH('Data đx fcst 21.09.2020 (2)'!O$1,'FCST SDV (2)'!$D$1:$P$1,0))/'Data đx fcst 21.09.2020 (2)'!$C428,0)</f>
        <v>0</v>
      </c>
      <c r="P428" s="345">
        <f t="array" ref="P428">+IFERROR(INDEX('FCST SDV (2)'!$D$2:$P$2001,MATCH('Data đx fcst 21.09.2020 (2)'!$B428,'FCST SDV (2)'!$C$2:$C$2001,0),MATCH('Data đx fcst 21.09.2020 (2)'!P$1,'FCST SDV (2)'!$D$1:$P$1,0))/'Data đx fcst 21.09.2020 (2)'!$C428,0)</f>
        <v>0</v>
      </c>
      <c r="Q428" s="345">
        <f t="array" ref="Q428">+IFERROR(INDEX('FCST SDV (2)'!$D$2:$P$2001,MATCH('Data đx fcst 21.09.2020 (2)'!$B428,'FCST SDV (2)'!$C$2:$C$2001,0),MATCH('Data đx fcst 21.09.2020 (2)'!Q$1,'FCST SDV (2)'!$D$1:$P$1,0))/'Data đx fcst 21.09.2020 (2)'!$C428,0)</f>
        <v>0</v>
      </c>
      <c r="R428" s="345">
        <f t="array" ref="R428">+IFERROR(INDEX('FCST SDV (2)'!$D$2:$P$2001,MATCH('Data đx fcst 21.09.2020 (2)'!$B428,'FCST SDV (2)'!$C$2:$C$2001,0),MATCH('Data đx fcst 21.09.2020 (2)'!R$1,'FCST SDV (2)'!$D$1:$P$1,0))/'Data đx fcst 21.09.2020 (2)'!$C428,0)</f>
        <v>0</v>
      </c>
      <c r="S428" s="344"/>
      <c r="T428" s="335">
        <f t="shared" si="65"/>
        <v>0</v>
      </c>
    </row>
    <row r="429" spans="1:20" s="365" customFormat="1" ht="29.25" customHeight="1" thickBot="1">
      <c r="A429" s="459" t="s">
        <v>254</v>
      </c>
      <c r="B429" s="460"/>
      <c r="C429" s="460"/>
      <c r="D429" s="460"/>
      <c r="E429" s="460"/>
      <c r="F429" s="461"/>
      <c r="G429" s="340">
        <f>+IFERROR(VLOOKUP(B429,'FCST SDV (2)'!$C$2:$S$2000,17,0),0)</f>
        <v>0</v>
      </c>
      <c r="H429" s="347">
        <f>H428</f>
        <v>0</v>
      </c>
      <c r="I429" s="351">
        <f>F428-I428</f>
        <v>0</v>
      </c>
      <c r="J429" s="351">
        <f>I429-J428</f>
        <v>0</v>
      </c>
      <c r="K429" s="351">
        <f t="shared" ref="K429:R429" si="96">J429-K428</f>
        <v>0</v>
      </c>
      <c r="L429" s="351">
        <f t="shared" si="96"/>
        <v>0</v>
      </c>
      <c r="M429" s="351">
        <f t="shared" si="96"/>
        <v>0</v>
      </c>
      <c r="N429" s="351">
        <f t="shared" si="96"/>
        <v>0</v>
      </c>
      <c r="O429" s="351">
        <f t="shared" si="96"/>
        <v>0</v>
      </c>
      <c r="P429" s="351">
        <f t="shared" si="96"/>
        <v>0</v>
      </c>
      <c r="Q429" s="351">
        <f t="shared" si="96"/>
        <v>0</v>
      </c>
      <c r="R429" s="351">
        <f t="shared" si="96"/>
        <v>0</v>
      </c>
      <c r="S429" s="351"/>
      <c r="T429" s="335">
        <f t="shared" si="65"/>
        <v>0</v>
      </c>
    </row>
    <row r="430" spans="1:20" s="356" customFormat="1" ht="29.25" customHeight="1">
      <c r="A430" s="426" t="s">
        <v>199</v>
      </c>
      <c r="B430" s="359" t="s">
        <v>61</v>
      </c>
      <c r="C430" s="382">
        <v>0.2</v>
      </c>
      <c r="D430" s="435">
        <v>129</v>
      </c>
      <c r="E430" s="435"/>
      <c r="F430" s="435">
        <f>D430</f>
        <v>129</v>
      </c>
      <c r="G430" s="340">
        <f>+IFERROR(VLOOKUP(B430,'FCST SDV (2)'!$C$2:$S$2000,17,0),0)</f>
        <v>0</v>
      </c>
      <c r="H430" s="348">
        <f>+G430*$C430/3290</f>
        <v>0</v>
      </c>
      <c r="I430" s="345">
        <f>+IFERROR(INDEX('FCST SDV (2)'!$D$2:$P$2001,MATCH('Data đx fcst 21.09.2020 (2)'!$B430,'FCST SDV (2)'!$C$2:$C$2001,0),MATCH('Data đx fcst 21.09.2020 (2)'!I$1,'FCST SDV (2)'!$D$1:$P$1,0))*'Data đx fcst 21.09.2020 (2)'!$C430/3290,0)</f>
        <v>0</v>
      </c>
      <c r="J430" s="345">
        <f>+IFERROR(INDEX('FCST SDV (2)'!$D$2:$P$2001,MATCH('Data đx fcst 21.09.2020 (2)'!$B430,'FCST SDV (2)'!$C$2:$C$2001,0),MATCH('Data đx fcst 21.09.2020 (2)'!J$1,'FCST SDV (2)'!$D$1:$P$1,0))*'Data đx fcst 21.09.2020 (2)'!$C430/3290,0)</f>
        <v>0</v>
      </c>
      <c r="K430" s="345">
        <f>+IFERROR(INDEX('FCST SDV (2)'!$D$2:$P$2001,MATCH('Data đx fcst 21.09.2020 (2)'!$B430,'FCST SDV (2)'!$C$2:$C$2001,0),MATCH('Data đx fcst 21.09.2020 (2)'!K$1,'FCST SDV (2)'!$D$1:$P$1,0))*'Data đx fcst 21.09.2020 (2)'!$C430/3290,0)</f>
        <v>0</v>
      </c>
      <c r="L430" s="345">
        <f>+IFERROR(INDEX('FCST SDV (2)'!$D$2:$P$2001,MATCH('Data đx fcst 21.09.2020 (2)'!$B430,'FCST SDV (2)'!$C$2:$C$2001,0),MATCH('Data đx fcst 21.09.2020 (2)'!L$1,'FCST SDV (2)'!$D$1:$P$1,0))*'Data đx fcst 21.09.2020 (2)'!$C430/3290,0)</f>
        <v>0</v>
      </c>
      <c r="M430" s="345">
        <f>+IFERROR(INDEX('FCST SDV (2)'!$D$2:$P$2001,MATCH('Data đx fcst 21.09.2020 (2)'!$B430,'FCST SDV (2)'!$C$2:$C$2001,0),MATCH('Data đx fcst 21.09.2020 (2)'!M$1,'FCST SDV (2)'!$D$1:$P$1,0))*'Data đx fcst 21.09.2020 (2)'!$C430/3290,0)</f>
        <v>0</v>
      </c>
      <c r="N430" s="345">
        <f>+IFERROR(INDEX('FCST SDV (2)'!$D$2:$P$2001,MATCH('Data đx fcst 21.09.2020 (2)'!$B430,'FCST SDV (2)'!$C$2:$C$2001,0),MATCH('Data đx fcst 21.09.2020 (2)'!N$1,'FCST SDV (2)'!$D$1:$P$1,0))*'Data đx fcst 21.09.2020 (2)'!$C430/3290,0)</f>
        <v>0</v>
      </c>
      <c r="O430" s="345">
        <f>+IFERROR(INDEX('FCST SDV (2)'!$D$2:$P$2001,MATCH('Data đx fcst 21.09.2020 (2)'!$B430,'FCST SDV (2)'!$C$2:$C$2001,0),MATCH('Data đx fcst 21.09.2020 (2)'!O$1,'FCST SDV (2)'!$D$1:$P$1,0))*'Data đx fcst 21.09.2020 (2)'!$C430/3290,0)</f>
        <v>0</v>
      </c>
      <c r="P430" s="345">
        <f>+IFERROR(INDEX('FCST SDV (2)'!$D$2:$P$2001,MATCH('Data đx fcst 21.09.2020 (2)'!$B430,'FCST SDV (2)'!$C$2:$C$2001,0),MATCH('Data đx fcst 21.09.2020 (2)'!P$1,'FCST SDV (2)'!$D$1:$P$1,0))*'Data đx fcst 21.09.2020 (2)'!$C430/3290,0)</f>
        <v>0</v>
      </c>
      <c r="Q430" s="345">
        <f>+IFERROR(INDEX('FCST SDV (2)'!$D$2:$P$2001,MATCH('Data đx fcst 21.09.2020 (2)'!$B430,'FCST SDV (2)'!$C$2:$C$2001,0),MATCH('Data đx fcst 21.09.2020 (2)'!Q$1,'FCST SDV (2)'!$D$1:$P$1,0))*'Data đx fcst 21.09.2020 (2)'!$C430/3290,0)</f>
        <v>0</v>
      </c>
      <c r="R430" s="345">
        <f>+IFERROR(INDEX('FCST SDV (2)'!$D$2:$P$2001,MATCH('Data đx fcst 21.09.2020 (2)'!$B430,'FCST SDV (2)'!$C$2:$C$2001,0),MATCH('Data đx fcst 21.09.2020 (2)'!R$1,'FCST SDV (2)'!$D$1:$P$1,0))*'Data đx fcst 21.09.2020 (2)'!$C430/3290,0)</f>
        <v>0</v>
      </c>
      <c r="S430" s="345">
        <f>+IFERROR(INDEX('FCST SDV (2)'!$D$2:$P$2001,MATCH('Data đx fcst 21.09.2020 (2)'!$B430,'FCST SDV (2)'!$C$2:$C$2001,0),MATCH('Data đx fcst 21.09.2020 (2)'!S$1,'FCST SDV (2)'!$D$1:$P$1,0))*'Data đx fcst 21.09.2020 (2)'!$C430/3290,0)</f>
        <v>0</v>
      </c>
      <c r="T430" s="335">
        <f t="shared" si="65"/>
        <v>0</v>
      </c>
    </row>
    <row r="431" spans="1:20" s="356" customFormat="1" ht="29.25" customHeight="1">
      <c r="A431" s="427"/>
      <c r="B431" s="359" t="s">
        <v>35</v>
      </c>
      <c r="C431" s="382">
        <v>0.2</v>
      </c>
      <c r="D431" s="435"/>
      <c r="E431" s="435"/>
      <c r="F431" s="435"/>
      <c r="G431" s="340">
        <f>+IFERROR(VLOOKUP(B431,'FCST SDV (2)'!$C$2:$S$2000,17,0),0)</f>
        <v>560000</v>
      </c>
      <c r="H431" s="384">
        <f t="shared" ref="H431:H436" si="97">+G431*$C431/3290</f>
        <v>34.042553191489361</v>
      </c>
      <c r="I431" s="345">
        <f>+IFERROR(INDEX('FCST SDV (2)'!$D$2:$P$2001,MATCH('Data đx fcst 21.09.2020 (2)'!$B431,'FCST SDV (2)'!$C$2:$C$2001,0),MATCH('Data đx fcst 21.09.2020 (2)'!I$1,'FCST SDV (2)'!$D$1:$P$1,0))*'Data đx fcst 21.09.2020 (2)'!$C431/3290,0)</f>
        <v>0.97264437689969607</v>
      </c>
      <c r="J431" s="345">
        <f>+IFERROR(INDEX('FCST SDV (2)'!$D$2:$P$2001,MATCH('Data đx fcst 21.09.2020 (2)'!$B431,'FCST SDV (2)'!$C$2:$C$2001,0),MATCH('Data đx fcst 21.09.2020 (2)'!J$1,'FCST SDV (2)'!$D$1:$P$1,0))*'Data đx fcst 21.09.2020 (2)'!$C431/3290,0)</f>
        <v>0.97264437689969607</v>
      </c>
      <c r="K431" s="345">
        <f>+IFERROR(INDEX('FCST SDV (2)'!$D$2:$P$2001,MATCH('Data đx fcst 21.09.2020 (2)'!$B431,'FCST SDV (2)'!$C$2:$C$2001,0),MATCH('Data đx fcst 21.09.2020 (2)'!K$1,'FCST SDV (2)'!$D$1:$P$1,0))*'Data đx fcst 21.09.2020 (2)'!$C431/3290,0)</f>
        <v>0.97264437689969607</v>
      </c>
      <c r="L431" s="345">
        <f>+IFERROR(INDEX('FCST SDV (2)'!$D$2:$P$2001,MATCH('Data đx fcst 21.09.2020 (2)'!$B431,'FCST SDV (2)'!$C$2:$C$2001,0),MATCH('Data đx fcst 21.09.2020 (2)'!L$1,'FCST SDV (2)'!$D$1:$P$1,0))*'Data đx fcst 21.09.2020 (2)'!$C431/3290,0)</f>
        <v>0.97264437689969607</v>
      </c>
      <c r="M431" s="345">
        <f>+IFERROR(INDEX('FCST SDV (2)'!$D$2:$P$2001,MATCH('Data đx fcst 21.09.2020 (2)'!$B431,'FCST SDV (2)'!$C$2:$C$2001,0),MATCH('Data đx fcst 21.09.2020 (2)'!M$1,'FCST SDV (2)'!$D$1:$P$1,0))*'Data đx fcst 21.09.2020 (2)'!$C431/3290,0)</f>
        <v>0.97264437689969607</v>
      </c>
      <c r="N431" s="345">
        <f>+IFERROR(INDEX('FCST SDV (2)'!$D$2:$P$2001,MATCH('Data đx fcst 21.09.2020 (2)'!$B431,'FCST SDV (2)'!$C$2:$C$2001,0),MATCH('Data đx fcst 21.09.2020 (2)'!N$1,'FCST SDV (2)'!$D$1:$P$1,0))*'Data đx fcst 21.09.2020 (2)'!$C431/3290,0)</f>
        <v>0.97264437689969607</v>
      </c>
      <c r="O431" s="345">
        <f>+IFERROR(INDEX('FCST SDV (2)'!$D$2:$P$2001,MATCH('Data đx fcst 21.09.2020 (2)'!$B431,'FCST SDV (2)'!$C$2:$C$2001,0),MATCH('Data đx fcst 21.09.2020 (2)'!O$1,'FCST SDV (2)'!$D$1:$P$1,0))*'Data đx fcst 21.09.2020 (2)'!$C431/3290,0)</f>
        <v>0.97264437689969607</v>
      </c>
      <c r="P431" s="345">
        <f>+IFERROR(INDEX('FCST SDV (2)'!$D$2:$P$2001,MATCH('Data đx fcst 21.09.2020 (2)'!$B431,'FCST SDV (2)'!$C$2:$C$2001,0),MATCH('Data đx fcst 21.09.2020 (2)'!P$1,'FCST SDV (2)'!$D$1:$P$1,0))*'Data đx fcst 21.09.2020 (2)'!$C431/3290,0)</f>
        <v>6.8085106382978724</v>
      </c>
      <c r="Q431" s="345">
        <f>+IFERROR(INDEX('FCST SDV (2)'!$D$2:$P$2001,MATCH('Data đx fcst 21.09.2020 (2)'!$B431,'FCST SDV (2)'!$C$2:$C$2001,0),MATCH('Data đx fcst 21.09.2020 (2)'!Q$1,'FCST SDV (2)'!$D$1:$P$1,0))*'Data đx fcst 21.09.2020 (2)'!$C431/3290,0)</f>
        <v>6.8085106382978724</v>
      </c>
      <c r="R431" s="345">
        <f>+IFERROR(INDEX('FCST SDV (2)'!$D$2:$P$2001,MATCH('Data đx fcst 21.09.2020 (2)'!$B431,'FCST SDV (2)'!$C$2:$C$2001,0),MATCH('Data đx fcst 21.09.2020 (2)'!R$1,'FCST SDV (2)'!$D$1:$P$1,0))*'Data đx fcst 21.09.2020 (2)'!$C431/3290,0)</f>
        <v>6.8085106382978724</v>
      </c>
      <c r="S431" s="345">
        <f>+IFERROR(INDEX('FCST SDV (2)'!$D$2:$P$2001,MATCH('Data đx fcst 21.09.2020 (2)'!$B431,'FCST SDV (2)'!$C$2:$C$2001,0),MATCH('Data đx fcst 21.09.2020 (2)'!S$1,'FCST SDV (2)'!$D$1:$P$1,0))*'Data đx fcst 21.09.2020 (2)'!$C431/3290,0)</f>
        <v>6.8085106382978724</v>
      </c>
      <c r="T431" s="335">
        <f t="shared" ref="T431:T436" si="98">+SUM(I431:S431)</f>
        <v>34.042553191489361</v>
      </c>
    </row>
    <row r="432" spans="1:20" s="356" customFormat="1" ht="29.25" customHeight="1">
      <c r="A432" s="427"/>
      <c r="B432" s="359" t="s">
        <v>36</v>
      </c>
      <c r="C432" s="382">
        <v>0.2</v>
      </c>
      <c r="D432" s="435"/>
      <c r="E432" s="435"/>
      <c r="F432" s="435"/>
      <c r="G432" s="340">
        <f>+IFERROR(VLOOKUP(B432,'FCST SDV (2)'!$C$2:$S$2000,17,0),0)</f>
        <v>560000</v>
      </c>
      <c r="H432" s="384">
        <f t="shared" si="97"/>
        <v>34.042553191489361</v>
      </c>
      <c r="I432" s="345">
        <f>+IFERROR(INDEX('FCST SDV (2)'!$D$2:$P$2001,MATCH('Data đx fcst 21.09.2020 (2)'!$B432,'FCST SDV (2)'!$C$2:$C$2001,0),MATCH('Data đx fcst 21.09.2020 (2)'!I$1,'FCST SDV (2)'!$D$1:$P$1,0))*'Data đx fcst 21.09.2020 (2)'!$C432/3290,0)</f>
        <v>0.97264437689969607</v>
      </c>
      <c r="J432" s="345">
        <f>+IFERROR(INDEX('FCST SDV (2)'!$D$2:$P$2001,MATCH('Data đx fcst 21.09.2020 (2)'!$B432,'FCST SDV (2)'!$C$2:$C$2001,0),MATCH('Data đx fcst 21.09.2020 (2)'!J$1,'FCST SDV (2)'!$D$1:$P$1,0))*'Data đx fcst 21.09.2020 (2)'!$C432/3290,0)</f>
        <v>0.97264437689969607</v>
      </c>
      <c r="K432" s="345">
        <f>+IFERROR(INDEX('FCST SDV (2)'!$D$2:$P$2001,MATCH('Data đx fcst 21.09.2020 (2)'!$B432,'FCST SDV (2)'!$C$2:$C$2001,0),MATCH('Data đx fcst 21.09.2020 (2)'!K$1,'FCST SDV (2)'!$D$1:$P$1,0))*'Data đx fcst 21.09.2020 (2)'!$C432/3290,0)</f>
        <v>0.97264437689969607</v>
      </c>
      <c r="L432" s="345">
        <f>+IFERROR(INDEX('FCST SDV (2)'!$D$2:$P$2001,MATCH('Data đx fcst 21.09.2020 (2)'!$B432,'FCST SDV (2)'!$C$2:$C$2001,0),MATCH('Data đx fcst 21.09.2020 (2)'!L$1,'FCST SDV (2)'!$D$1:$P$1,0))*'Data đx fcst 21.09.2020 (2)'!$C432/3290,0)</f>
        <v>0.97264437689969607</v>
      </c>
      <c r="M432" s="345">
        <f>+IFERROR(INDEX('FCST SDV (2)'!$D$2:$P$2001,MATCH('Data đx fcst 21.09.2020 (2)'!$B432,'FCST SDV (2)'!$C$2:$C$2001,0),MATCH('Data đx fcst 21.09.2020 (2)'!M$1,'FCST SDV (2)'!$D$1:$P$1,0))*'Data đx fcst 21.09.2020 (2)'!$C432/3290,0)</f>
        <v>0.97264437689969607</v>
      </c>
      <c r="N432" s="345">
        <f>+IFERROR(INDEX('FCST SDV (2)'!$D$2:$P$2001,MATCH('Data đx fcst 21.09.2020 (2)'!$B432,'FCST SDV (2)'!$C$2:$C$2001,0),MATCH('Data đx fcst 21.09.2020 (2)'!N$1,'FCST SDV (2)'!$D$1:$P$1,0))*'Data đx fcst 21.09.2020 (2)'!$C432/3290,0)</f>
        <v>0.97264437689969607</v>
      </c>
      <c r="O432" s="345">
        <f>+IFERROR(INDEX('FCST SDV (2)'!$D$2:$P$2001,MATCH('Data đx fcst 21.09.2020 (2)'!$B432,'FCST SDV (2)'!$C$2:$C$2001,0),MATCH('Data đx fcst 21.09.2020 (2)'!O$1,'FCST SDV (2)'!$D$1:$P$1,0))*'Data đx fcst 21.09.2020 (2)'!$C432/3290,0)</f>
        <v>0.97264437689969607</v>
      </c>
      <c r="P432" s="345">
        <f>+IFERROR(INDEX('FCST SDV (2)'!$D$2:$P$2001,MATCH('Data đx fcst 21.09.2020 (2)'!$B432,'FCST SDV (2)'!$C$2:$C$2001,0),MATCH('Data đx fcst 21.09.2020 (2)'!P$1,'FCST SDV (2)'!$D$1:$P$1,0))*'Data đx fcst 21.09.2020 (2)'!$C432/3290,0)</f>
        <v>6.8085106382978724</v>
      </c>
      <c r="Q432" s="345">
        <f>+IFERROR(INDEX('FCST SDV (2)'!$D$2:$P$2001,MATCH('Data đx fcst 21.09.2020 (2)'!$B432,'FCST SDV (2)'!$C$2:$C$2001,0),MATCH('Data đx fcst 21.09.2020 (2)'!Q$1,'FCST SDV (2)'!$D$1:$P$1,0))*'Data đx fcst 21.09.2020 (2)'!$C432/3290,0)</f>
        <v>6.8085106382978724</v>
      </c>
      <c r="R432" s="345">
        <f>+IFERROR(INDEX('FCST SDV (2)'!$D$2:$P$2001,MATCH('Data đx fcst 21.09.2020 (2)'!$B432,'FCST SDV (2)'!$C$2:$C$2001,0),MATCH('Data đx fcst 21.09.2020 (2)'!R$1,'FCST SDV (2)'!$D$1:$P$1,0))*'Data đx fcst 21.09.2020 (2)'!$C432/3290,0)</f>
        <v>6.8085106382978724</v>
      </c>
      <c r="S432" s="345">
        <f>+IFERROR(INDEX('FCST SDV (2)'!$D$2:$P$2001,MATCH('Data đx fcst 21.09.2020 (2)'!$B432,'FCST SDV (2)'!$C$2:$C$2001,0),MATCH('Data đx fcst 21.09.2020 (2)'!S$1,'FCST SDV (2)'!$D$1:$P$1,0))*'Data đx fcst 21.09.2020 (2)'!$C432/3290,0)</f>
        <v>6.8085106382978724</v>
      </c>
      <c r="T432" s="335">
        <f t="shared" si="98"/>
        <v>34.042553191489361</v>
      </c>
    </row>
    <row r="433" spans="1:20" s="356" customFormat="1" ht="29.25" customHeight="1">
      <c r="A433" s="427"/>
      <c r="B433" s="359" t="s">
        <v>37</v>
      </c>
      <c r="C433" s="382">
        <v>0.2</v>
      </c>
      <c r="D433" s="435"/>
      <c r="E433" s="435"/>
      <c r="F433" s="435"/>
      <c r="G433" s="340">
        <f>+IFERROR(VLOOKUP(B433,'FCST SDV (2)'!$C$2:$S$2000,17,0),0)</f>
        <v>560000</v>
      </c>
      <c r="H433" s="384">
        <f t="shared" si="97"/>
        <v>34.042553191489361</v>
      </c>
      <c r="I433" s="345">
        <f>+IFERROR(INDEX('FCST SDV (2)'!$D$2:$P$2001,MATCH('Data đx fcst 21.09.2020 (2)'!$B433,'FCST SDV (2)'!$C$2:$C$2001,0),MATCH('Data đx fcst 21.09.2020 (2)'!I$1,'FCST SDV (2)'!$D$1:$P$1,0))*'Data đx fcst 21.09.2020 (2)'!$C433/3290,0)</f>
        <v>0.97264437689969607</v>
      </c>
      <c r="J433" s="345">
        <f>+IFERROR(INDEX('FCST SDV (2)'!$D$2:$P$2001,MATCH('Data đx fcst 21.09.2020 (2)'!$B433,'FCST SDV (2)'!$C$2:$C$2001,0),MATCH('Data đx fcst 21.09.2020 (2)'!J$1,'FCST SDV (2)'!$D$1:$P$1,0))*'Data đx fcst 21.09.2020 (2)'!$C433/3290,0)</f>
        <v>0.97264437689969607</v>
      </c>
      <c r="K433" s="345">
        <f>+IFERROR(INDEX('FCST SDV (2)'!$D$2:$P$2001,MATCH('Data đx fcst 21.09.2020 (2)'!$B433,'FCST SDV (2)'!$C$2:$C$2001,0),MATCH('Data đx fcst 21.09.2020 (2)'!K$1,'FCST SDV (2)'!$D$1:$P$1,0))*'Data đx fcst 21.09.2020 (2)'!$C433/3290,0)</f>
        <v>0.97264437689969607</v>
      </c>
      <c r="L433" s="345">
        <f>+IFERROR(INDEX('FCST SDV (2)'!$D$2:$P$2001,MATCH('Data đx fcst 21.09.2020 (2)'!$B433,'FCST SDV (2)'!$C$2:$C$2001,0),MATCH('Data đx fcst 21.09.2020 (2)'!L$1,'FCST SDV (2)'!$D$1:$P$1,0))*'Data đx fcst 21.09.2020 (2)'!$C433/3290,0)</f>
        <v>0.97264437689969607</v>
      </c>
      <c r="M433" s="345">
        <f>+IFERROR(INDEX('FCST SDV (2)'!$D$2:$P$2001,MATCH('Data đx fcst 21.09.2020 (2)'!$B433,'FCST SDV (2)'!$C$2:$C$2001,0),MATCH('Data đx fcst 21.09.2020 (2)'!M$1,'FCST SDV (2)'!$D$1:$P$1,0))*'Data đx fcst 21.09.2020 (2)'!$C433/3290,0)</f>
        <v>0.97264437689969607</v>
      </c>
      <c r="N433" s="345">
        <f>+IFERROR(INDEX('FCST SDV (2)'!$D$2:$P$2001,MATCH('Data đx fcst 21.09.2020 (2)'!$B433,'FCST SDV (2)'!$C$2:$C$2001,0),MATCH('Data đx fcst 21.09.2020 (2)'!N$1,'FCST SDV (2)'!$D$1:$P$1,0))*'Data đx fcst 21.09.2020 (2)'!$C433/3290,0)</f>
        <v>0.97264437689969607</v>
      </c>
      <c r="O433" s="345">
        <f>+IFERROR(INDEX('FCST SDV (2)'!$D$2:$P$2001,MATCH('Data đx fcst 21.09.2020 (2)'!$B433,'FCST SDV (2)'!$C$2:$C$2001,0),MATCH('Data đx fcst 21.09.2020 (2)'!O$1,'FCST SDV (2)'!$D$1:$P$1,0))*'Data đx fcst 21.09.2020 (2)'!$C433/3290,0)</f>
        <v>0.97264437689969607</v>
      </c>
      <c r="P433" s="345">
        <f>+IFERROR(INDEX('FCST SDV (2)'!$D$2:$P$2001,MATCH('Data đx fcst 21.09.2020 (2)'!$B433,'FCST SDV (2)'!$C$2:$C$2001,0),MATCH('Data đx fcst 21.09.2020 (2)'!P$1,'FCST SDV (2)'!$D$1:$P$1,0))*'Data đx fcst 21.09.2020 (2)'!$C433/3290,0)</f>
        <v>6.8085106382978724</v>
      </c>
      <c r="Q433" s="345">
        <f>+IFERROR(INDEX('FCST SDV (2)'!$D$2:$P$2001,MATCH('Data đx fcst 21.09.2020 (2)'!$B433,'FCST SDV (2)'!$C$2:$C$2001,0),MATCH('Data đx fcst 21.09.2020 (2)'!Q$1,'FCST SDV (2)'!$D$1:$P$1,0))*'Data đx fcst 21.09.2020 (2)'!$C433/3290,0)</f>
        <v>6.8085106382978724</v>
      </c>
      <c r="R433" s="345">
        <f>+IFERROR(INDEX('FCST SDV (2)'!$D$2:$P$2001,MATCH('Data đx fcst 21.09.2020 (2)'!$B433,'FCST SDV (2)'!$C$2:$C$2001,0),MATCH('Data đx fcst 21.09.2020 (2)'!R$1,'FCST SDV (2)'!$D$1:$P$1,0))*'Data đx fcst 21.09.2020 (2)'!$C433/3290,0)</f>
        <v>6.8085106382978724</v>
      </c>
      <c r="S433" s="345">
        <f>+IFERROR(INDEX('FCST SDV (2)'!$D$2:$P$2001,MATCH('Data đx fcst 21.09.2020 (2)'!$B433,'FCST SDV (2)'!$C$2:$C$2001,0),MATCH('Data đx fcst 21.09.2020 (2)'!S$1,'FCST SDV (2)'!$D$1:$P$1,0))*'Data đx fcst 21.09.2020 (2)'!$C433/3290,0)</f>
        <v>6.8085106382978724</v>
      </c>
      <c r="T433" s="335">
        <f t="shared" si="98"/>
        <v>34.042553191489361</v>
      </c>
    </row>
    <row r="434" spans="1:20" s="356" customFormat="1" ht="29.25" customHeight="1">
      <c r="A434" s="427"/>
      <c r="B434" s="359" t="s">
        <v>38</v>
      </c>
      <c r="C434" s="382">
        <v>0.2</v>
      </c>
      <c r="D434" s="435"/>
      <c r="E434" s="435"/>
      <c r="F434" s="435"/>
      <c r="G434" s="340">
        <f>+IFERROR(VLOOKUP(B434,'FCST SDV (2)'!$C$2:$S$2000,17,0),0)</f>
        <v>560000</v>
      </c>
      <c r="H434" s="384">
        <f t="shared" si="97"/>
        <v>34.042553191489361</v>
      </c>
      <c r="I434" s="345">
        <f>+IFERROR(INDEX('FCST SDV (2)'!$D$2:$P$2001,MATCH('Data đx fcst 21.09.2020 (2)'!$B434,'FCST SDV (2)'!$C$2:$C$2001,0),MATCH('Data đx fcst 21.09.2020 (2)'!I$1,'FCST SDV (2)'!$D$1:$P$1,0))*'Data đx fcst 21.09.2020 (2)'!$C434/3290,0)</f>
        <v>0.97264437689969607</v>
      </c>
      <c r="J434" s="345">
        <f>+IFERROR(INDEX('FCST SDV (2)'!$D$2:$P$2001,MATCH('Data đx fcst 21.09.2020 (2)'!$B434,'FCST SDV (2)'!$C$2:$C$2001,0),MATCH('Data đx fcst 21.09.2020 (2)'!J$1,'FCST SDV (2)'!$D$1:$P$1,0))*'Data đx fcst 21.09.2020 (2)'!$C434/3290,0)</f>
        <v>0.97264437689969607</v>
      </c>
      <c r="K434" s="345">
        <f>+IFERROR(INDEX('FCST SDV (2)'!$D$2:$P$2001,MATCH('Data đx fcst 21.09.2020 (2)'!$B434,'FCST SDV (2)'!$C$2:$C$2001,0),MATCH('Data đx fcst 21.09.2020 (2)'!K$1,'FCST SDV (2)'!$D$1:$P$1,0))*'Data đx fcst 21.09.2020 (2)'!$C434/3290,0)</f>
        <v>0.97264437689969607</v>
      </c>
      <c r="L434" s="345">
        <f>+IFERROR(INDEX('FCST SDV (2)'!$D$2:$P$2001,MATCH('Data đx fcst 21.09.2020 (2)'!$B434,'FCST SDV (2)'!$C$2:$C$2001,0),MATCH('Data đx fcst 21.09.2020 (2)'!L$1,'FCST SDV (2)'!$D$1:$P$1,0))*'Data đx fcst 21.09.2020 (2)'!$C434/3290,0)</f>
        <v>0.97264437689969607</v>
      </c>
      <c r="M434" s="345">
        <f>+IFERROR(INDEX('FCST SDV (2)'!$D$2:$P$2001,MATCH('Data đx fcst 21.09.2020 (2)'!$B434,'FCST SDV (2)'!$C$2:$C$2001,0),MATCH('Data đx fcst 21.09.2020 (2)'!M$1,'FCST SDV (2)'!$D$1:$P$1,0))*'Data đx fcst 21.09.2020 (2)'!$C434/3290,0)</f>
        <v>0.97264437689969607</v>
      </c>
      <c r="N434" s="345">
        <f>+IFERROR(INDEX('FCST SDV (2)'!$D$2:$P$2001,MATCH('Data đx fcst 21.09.2020 (2)'!$B434,'FCST SDV (2)'!$C$2:$C$2001,0),MATCH('Data đx fcst 21.09.2020 (2)'!N$1,'FCST SDV (2)'!$D$1:$P$1,0))*'Data đx fcst 21.09.2020 (2)'!$C434/3290,0)</f>
        <v>0.97264437689969607</v>
      </c>
      <c r="O434" s="345">
        <f>+IFERROR(INDEX('FCST SDV (2)'!$D$2:$P$2001,MATCH('Data đx fcst 21.09.2020 (2)'!$B434,'FCST SDV (2)'!$C$2:$C$2001,0),MATCH('Data đx fcst 21.09.2020 (2)'!O$1,'FCST SDV (2)'!$D$1:$P$1,0))*'Data đx fcst 21.09.2020 (2)'!$C434/3290,0)</f>
        <v>0.97264437689969607</v>
      </c>
      <c r="P434" s="345">
        <f>+IFERROR(INDEX('FCST SDV (2)'!$D$2:$P$2001,MATCH('Data đx fcst 21.09.2020 (2)'!$B434,'FCST SDV (2)'!$C$2:$C$2001,0),MATCH('Data đx fcst 21.09.2020 (2)'!P$1,'FCST SDV (2)'!$D$1:$P$1,0))*'Data đx fcst 21.09.2020 (2)'!$C434/3290,0)</f>
        <v>6.8085106382978724</v>
      </c>
      <c r="Q434" s="345">
        <f>+IFERROR(INDEX('FCST SDV (2)'!$D$2:$P$2001,MATCH('Data đx fcst 21.09.2020 (2)'!$B434,'FCST SDV (2)'!$C$2:$C$2001,0),MATCH('Data đx fcst 21.09.2020 (2)'!Q$1,'FCST SDV (2)'!$D$1:$P$1,0))*'Data đx fcst 21.09.2020 (2)'!$C434/3290,0)</f>
        <v>6.8085106382978724</v>
      </c>
      <c r="R434" s="345">
        <f>+IFERROR(INDEX('FCST SDV (2)'!$D$2:$P$2001,MATCH('Data đx fcst 21.09.2020 (2)'!$B434,'FCST SDV (2)'!$C$2:$C$2001,0),MATCH('Data đx fcst 21.09.2020 (2)'!R$1,'FCST SDV (2)'!$D$1:$P$1,0))*'Data đx fcst 21.09.2020 (2)'!$C434/3290,0)</f>
        <v>6.8085106382978724</v>
      </c>
      <c r="S434" s="345">
        <f>+IFERROR(INDEX('FCST SDV (2)'!$D$2:$P$2001,MATCH('Data đx fcst 21.09.2020 (2)'!$B434,'FCST SDV (2)'!$C$2:$C$2001,0),MATCH('Data đx fcst 21.09.2020 (2)'!S$1,'FCST SDV (2)'!$D$1:$P$1,0))*'Data đx fcst 21.09.2020 (2)'!$C434/3290,0)</f>
        <v>6.8085106382978724</v>
      </c>
      <c r="T434" s="335">
        <f t="shared" si="98"/>
        <v>34.042553191489361</v>
      </c>
    </row>
    <row r="435" spans="1:20" s="356" customFormat="1" ht="29.25" customHeight="1">
      <c r="A435" s="427"/>
      <c r="B435" s="359" t="s">
        <v>39</v>
      </c>
      <c r="C435" s="382">
        <v>0.2</v>
      </c>
      <c r="D435" s="435"/>
      <c r="E435" s="435"/>
      <c r="F435" s="435"/>
      <c r="G435" s="340">
        <f>+IFERROR(VLOOKUP(B435,'FCST SDV (2)'!$C$2:$S$2000,17,0),0)</f>
        <v>560000</v>
      </c>
      <c r="H435" s="384">
        <f t="shared" si="97"/>
        <v>34.042553191489361</v>
      </c>
      <c r="I435" s="345">
        <f>+IFERROR(INDEX('FCST SDV (2)'!$D$2:$P$2001,MATCH('Data đx fcst 21.09.2020 (2)'!$B435,'FCST SDV (2)'!$C$2:$C$2001,0),MATCH('Data đx fcst 21.09.2020 (2)'!I$1,'FCST SDV (2)'!$D$1:$P$1,0))*'Data đx fcst 21.09.2020 (2)'!$C435/3290,0)</f>
        <v>0.97264437689969607</v>
      </c>
      <c r="J435" s="345">
        <f>+IFERROR(INDEX('FCST SDV (2)'!$D$2:$P$2001,MATCH('Data đx fcst 21.09.2020 (2)'!$B435,'FCST SDV (2)'!$C$2:$C$2001,0),MATCH('Data đx fcst 21.09.2020 (2)'!J$1,'FCST SDV (2)'!$D$1:$P$1,0))*'Data đx fcst 21.09.2020 (2)'!$C435/3290,0)</f>
        <v>0.97264437689969607</v>
      </c>
      <c r="K435" s="345">
        <f>+IFERROR(INDEX('FCST SDV (2)'!$D$2:$P$2001,MATCH('Data đx fcst 21.09.2020 (2)'!$B435,'FCST SDV (2)'!$C$2:$C$2001,0),MATCH('Data đx fcst 21.09.2020 (2)'!K$1,'FCST SDV (2)'!$D$1:$P$1,0))*'Data đx fcst 21.09.2020 (2)'!$C435/3290,0)</f>
        <v>0.97264437689969607</v>
      </c>
      <c r="L435" s="345">
        <f>+IFERROR(INDEX('FCST SDV (2)'!$D$2:$P$2001,MATCH('Data đx fcst 21.09.2020 (2)'!$B435,'FCST SDV (2)'!$C$2:$C$2001,0),MATCH('Data đx fcst 21.09.2020 (2)'!L$1,'FCST SDV (2)'!$D$1:$P$1,0))*'Data đx fcst 21.09.2020 (2)'!$C435/3290,0)</f>
        <v>0.97264437689969607</v>
      </c>
      <c r="M435" s="345">
        <f>+IFERROR(INDEX('FCST SDV (2)'!$D$2:$P$2001,MATCH('Data đx fcst 21.09.2020 (2)'!$B435,'FCST SDV (2)'!$C$2:$C$2001,0),MATCH('Data đx fcst 21.09.2020 (2)'!M$1,'FCST SDV (2)'!$D$1:$P$1,0))*'Data đx fcst 21.09.2020 (2)'!$C435/3290,0)</f>
        <v>0.97264437689969607</v>
      </c>
      <c r="N435" s="345">
        <f>+IFERROR(INDEX('FCST SDV (2)'!$D$2:$P$2001,MATCH('Data đx fcst 21.09.2020 (2)'!$B435,'FCST SDV (2)'!$C$2:$C$2001,0),MATCH('Data đx fcst 21.09.2020 (2)'!N$1,'FCST SDV (2)'!$D$1:$P$1,0))*'Data đx fcst 21.09.2020 (2)'!$C435/3290,0)</f>
        <v>0.97264437689969607</v>
      </c>
      <c r="O435" s="345">
        <f>+IFERROR(INDEX('FCST SDV (2)'!$D$2:$P$2001,MATCH('Data đx fcst 21.09.2020 (2)'!$B435,'FCST SDV (2)'!$C$2:$C$2001,0),MATCH('Data đx fcst 21.09.2020 (2)'!O$1,'FCST SDV (2)'!$D$1:$P$1,0))*'Data đx fcst 21.09.2020 (2)'!$C435/3290,0)</f>
        <v>0.97264437689969607</v>
      </c>
      <c r="P435" s="345">
        <f>+IFERROR(INDEX('FCST SDV (2)'!$D$2:$P$2001,MATCH('Data đx fcst 21.09.2020 (2)'!$B435,'FCST SDV (2)'!$C$2:$C$2001,0),MATCH('Data đx fcst 21.09.2020 (2)'!P$1,'FCST SDV (2)'!$D$1:$P$1,0))*'Data đx fcst 21.09.2020 (2)'!$C435/3290,0)</f>
        <v>6.8085106382978724</v>
      </c>
      <c r="Q435" s="345">
        <f>+IFERROR(INDEX('FCST SDV (2)'!$D$2:$P$2001,MATCH('Data đx fcst 21.09.2020 (2)'!$B435,'FCST SDV (2)'!$C$2:$C$2001,0),MATCH('Data đx fcst 21.09.2020 (2)'!Q$1,'FCST SDV (2)'!$D$1:$P$1,0))*'Data đx fcst 21.09.2020 (2)'!$C435/3290,0)</f>
        <v>6.8085106382978724</v>
      </c>
      <c r="R435" s="345">
        <f>+IFERROR(INDEX('FCST SDV (2)'!$D$2:$P$2001,MATCH('Data đx fcst 21.09.2020 (2)'!$B435,'FCST SDV (2)'!$C$2:$C$2001,0),MATCH('Data đx fcst 21.09.2020 (2)'!R$1,'FCST SDV (2)'!$D$1:$P$1,0))*'Data đx fcst 21.09.2020 (2)'!$C435/3290,0)</f>
        <v>6.8085106382978724</v>
      </c>
      <c r="S435" s="345">
        <f>+IFERROR(INDEX('FCST SDV (2)'!$D$2:$P$2001,MATCH('Data đx fcst 21.09.2020 (2)'!$B435,'FCST SDV (2)'!$C$2:$C$2001,0),MATCH('Data đx fcst 21.09.2020 (2)'!S$1,'FCST SDV (2)'!$D$1:$P$1,0))*'Data đx fcst 21.09.2020 (2)'!$C435/3290,0)</f>
        <v>6.8085106382978724</v>
      </c>
      <c r="T435" s="335">
        <f t="shared" si="98"/>
        <v>34.042553191489361</v>
      </c>
    </row>
    <row r="436" spans="1:20" s="356" customFormat="1" ht="29.25" customHeight="1">
      <c r="A436" s="427"/>
      <c r="B436" s="359" t="s">
        <v>40</v>
      </c>
      <c r="C436" s="382">
        <v>0.2</v>
      </c>
      <c r="D436" s="435"/>
      <c r="E436" s="435"/>
      <c r="F436" s="435"/>
      <c r="G436" s="340">
        <f>+IFERROR(VLOOKUP(B436,'FCST SDV (2)'!$C$2:$S$2000,17,0),0)</f>
        <v>560000</v>
      </c>
      <c r="H436" s="384">
        <f t="shared" si="97"/>
        <v>34.042553191489361</v>
      </c>
      <c r="I436" s="345">
        <f>+IFERROR(INDEX('FCST SDV (2)'!$D$2:$P$2001,MATCH('Data đx fcst 21.09.2020 (2)'!$B436,'FCST SDV (2)'!$C$2:$C$2001,0),MATCH('Data đx fcst 21.09.2020 (2)'!I$1,'FCST SDV (2)'!$D$1:$P$1,0))*'Data đx fcst 21.09.2020 (2)'!$C436/3290,0)</f>
        <v>0.97264437689969607</v>
      </c>
      <c r="J436" s="345">
        <f>+IFERROR(INDEX('FCST SDV (2)'!$D$2:$P$2001,MATCH('Data đx fcst 21.09.2020 (2)'!$B436,'FCST SDV (2)'!$C$2:$C$2001,0),MATCH('Data đx fcst 21.09.2020 (2)'!J$1,'FCST SDV (2)'!$D$1:$P$1,0))*'Data đx fcst 21.09.2020 (2)'!$C436/3290,0)</f>
        <v>0.97264437689969607</v>
      </c>
      <c r="K436" s="345">
        <f>+IFERROR(INDEX('FCST SDV (2)'!$D$2:$P$2001,MATCH('Data đx fcst 21.09.2020 (2)'!$B436,'FCST SDV (2)'!$C$2:$C$2001,0),MATCH('Data đx fcst 21.09.2020 (2)'!K$1,'FCST SDV (2)'!$D$1:$P$1,0))*'Data đx fcst 21.09.2020 (2)'!$C436/3290,0)</f>
        <v>0.97264437689969607</v>
      </c>
      <c r="L436" s="345">
        <f>+IFERROR(INDEX('FCST SDV (2)'!$D$2:$P$2001,MATCH('Data đx fcst 21.09.2020 (2)'!$B436,'FCST SDV (2)'!$C$2:$C$2001,0),MATCH('Data đx fcst 21.09.2020 (2)'!L$1,'FCST SDV (2)'!$D$1:$P$1,0))*'Data đx fcst 21.09.2020 (2)'!$C436/3290,0)</f>
        <v>0.97264437689969607</v>
      </c>
      <c r="M436" s="345">
        <f>+IFERROR(INDEX('FCST SDV (2)'!$D$2:$P$2001,MATCH('Data đx fcst 21.09.2020 (2)'!$B436,'FCST SDV (2)'!$C$2:$C$2001,0),MATCH('Data đx fcst 21.09.2020 (2)'!M$1,'FCST SDV (2)'!$D$1:$P$1,0))*'Data đx fcst 21.09.2020 (2)'!$C436/3290,0)</f>
        <v>0.97264437689969607</v>
      </c>
      <c r="N436" s="345">
        <f>+IFERROR(INDEX('FCST SDV (2)'!$D$2:$P$2001,MATCH('Data đx fcst 21.09.2020 (2)'!$B436,'FCST SDV (2)'!$C$2:$C$2001,0),MATCH('Data đx fcst 21.09.2020 (2)'!N$1,'FCST SDV (2)'!$D$1:$P$1,0))*'Data đx fcst 21.09.2020 (2)'!$C436/3290,0)</f>
        <v>0.97264437689969607</v>
      </c>
      <c r="O436" s="345">
        <f>+IFERROR(INDEX('FCST SDV (2)'!$D$2:$P$2001,MATCH('Data đx fcst 21.09.2020 (2)'!$B436,'FCST SDV (2)'!$C$2:$C$2001,0),MATCH('Data đx fcst 21.09.2020 (2)'!O$1,'FCST SDV (2)'!$D$1:$P$1,0))*'Data đx fcst 21.09.2020 (2)'!$C436/3290,0)</f>
        <v>0.97264437689969607</v>
      </c>
      <c r="P436" s="345">
        <f>+IFERROR(INDEX('FCST SDV (2)'!$D$2:$P$2001,MATCH('Data đx fcst 21.09.2020 (2)'!$B436,'FCST SDV (2)'!$C$2:$C$2001,0),MATCH('Data đx fcst 21.09.2020 (2)'!P$1,'FCST SDV (2)'!$D$1:$P$1,0))*'Data đx fcst 21.09.2020 (2)'!$C436/3290,0)</f>
        <v>6.8085106382978724</v>
      </c>
      <c r="Q436" s="345">
        <f>+IFERROR(INDEX('FCST SDV (2)'!$D$2:$P$2001,MATCH('Data đx fcst 21.09.2020 (2)'!$B436,'FCST SDV (2)'!$C$2:$C$2001,0),MATCH('Data đx fcst 21.09.2020 (2)'!Q$1,'FCST SDV (2)'!$D$1:$P$1,0))*'Data đx fcst 21.09.2020 (2)'!$C436/3290,0)</f>
        <v>6.8085106382978724</v>
      </c>
      <c r="R436" s="345">
        <f>+IFERROR(INDEX('FCST SDV (2)'!$D$2:$P$2001,MATCH('Data đx fcst 21.09.2020 (2)'!$B436,'FCST SDV (2)'!$C$2:$C$2001,0),MATCH('Data đx fcst 21.09.2020 (2)'!R$1,'FCST SDV (2)'!$D$1:$P$1,0))*'Data đx fcst 21.09.2020 (2)'!$C436/3290,0)</f>
        <v>6.8085106382978724</v>
      </c>
      <c r="S436" s="345">
        <f>+IFERROR(INDEX('FCST SDV (2)'!$D$2:$P$2001,MATCH('Data đx fcst 21.09.2020 (2)'!$B436,'FCST SDV (2)'!$C$2:$C$2001,0),MATCH('Data đx fcst 21.09.2020 (2)'!S$1,'FCST SDV (2)'!$D$1:$P$1,0))*'Data đx fcst 21.09.2020 (2)'!$C436/3290,0)</f>
        <v>6.8085106382978724</v>
      </c>
      <c r="T436" s="335">
        <f t="shared" si="98"/>
        <v>34.042553191489361</v>
      </c>
    </row>
    <row r="437" spans="1:20" s="356" customFormat="1" ht="29.25" customHeight="1">
      <c r="A437" s="427"/>
      <c r="B437" s="208" t="s">
        <v>41</v>
      </c>
      <c r="C437" s="383">
        <v>0.2</v>
      </c>
      <c r="D437" s="435"/>
      <c r="E437" s="435"/>
      <c r="F437" s="435"/>
      <c r="G437" s="340">
        <f>+IFERROR(VLOOKUP(B437,'FCST SDV (2)'!$C$2:$S$2000,17,0),0)</f>
        <v>560000</v>
      </c>
      <c r="H437" s="384">
        <f>+G437*$C437/3290</f>
        <v>34.042553191489361</v>
      </c>
      <c r="I437" s="345">
        <f>+IFERROR(INDEX('FCST SDV (2)'!$D$2:$P$2001,MATCH('Data đx fcst 21.09.2020 (2)'!$B437,'FCST SDV (2)'!$C$2:$C$2001,0),MATCH('Data đx fcst 21.09.2020 (2)'!I$1,'FCST SDV (2)'!$D$1:$P$1,0))*'Data đx fcst 21.09.2020 (2)'!$C437/3290,0)</f>
        <v>0.97264437689969607</v>
      </c>
      <c r="J437" s="345">
        <f>+IFERROR(INDEX('FCST SDV (2)'!$D$2:$P$2001,MATCH('Data đx fcst 21.09.2020 (2)'!$B437,'FCST SDV (2)'!$C$2:$C$2001,0),MATCH('Data đx fcst 21.09.2020 (2)'!J$1,'FCST SDV (2)'!$D$1:$P$1,0))*'Data đx fcst 21.09.2020 (2)'!$C437/3290,0)</f>
        <v>0.97264437689969607</v>
      </c>
      <c r="K437" s="345">
        <f>+IFERROR(INDEX('FCST SDV (2)'!$D$2:$P$2001,MATCH('Data đx fcst 21.09.2020 (2)'!$B437,'FCST SDV (2)'!$C$2:$C$2001,0),MATCH('Data đx fcst 21.09.2020 (2)'!K$1,'FCST SDV (2)'!$D$1:$P$1,0))*'Data đx fcst 21.09.2020 (2)'!$C437/3290,0)</f>
        <v>0.97264437689969607</v>
      </c>
      <c r="L437" s="345">
        <f>+IFERROR(INDEX('FCST SDV (2)'!$D$2:$P$2001,MATCH('Data đx fcst 21.09.2020 (2)'!$B437,'FCST SDV (2)'!$C$2:$C$2001,0),MATCH('Data đx fcst 21.09.2020 (2)'!L$1,'FCST SDV (2)'!$D$1:$P$1,0))*'Data đx fcst 21.09.2020 (2)'!$C437/3290,0)</f>
        <v>0.97264437689969607</v>
      </c>
      <c r="M437" s="345">
        <f>+IFERROR(INDEX('FCST SDV (2)'!$D$2:$P$2001,MATCH('Data đx fcst 21.09.2020 (2)'!$B437,'FCST SDV (2)'!$C$2:$C$2001,0),MATCH('Data đx fcst 21.09.2020 (2)'!M$1,'FCST SDV (2)'!$D$1:$P$1,0))*'Data đx fcst 21.09.2020 (2)'!$C437/3290,0)</f>
        <v>0.97264437689969607</v>
      </c>
      <c r="N437" s="345">
        <f>+IFERROR(INDEX('FCST SDV (2)'!$D$2:$P$2001,MATCH('Data đx fcst 21.09.2020 (2)'!$B437,'FCST SDV (2)'!$C$2:$C$2001,0),MATCH('Data đx fcst 21.09.2020 (2)'!N$1,'FCST SDV (2)'!$D$1:$P$1,0))*'Data đx fcst 21.09.2020 (2)'!$C437/3290,0)</f>
        <v>0.97264437689969607</v>
      </c>
      <c r="O437" s="345">
        <f>+IFERROR(INDEX('FCST SDV (2)'!$D$2:$P$2001,MATCH('Data đx fcst 21.09.2020 (2)'!$B437,'FCST SDV (2)'!$C$2:$C$2001,0),MATCH('Data đx fcst 21.09.2020 (2)'!O$1,'FCST SDV (2)'!$D$1:$P$1,0))*'Data đx fcst 21.09.2020 (2)'!$C437/3290,0)</f>
        <v>0.97264437689969607</v>
      </c>
      <c r="P437" s="345">
        <f>+IFERROR(INDEX('FCST SDV (2)'!$D$2:$P$2001,MATCH('Data đx fcst 21.09.2020 (2)'!$B437,'FCST SDV (2)'!$C$2:$C$2001,0),MATCH('Data đx fcst 21.09.2020 (2)'!P$1,'FCST SDV (2)'!$D$1:$P$1,0))*'Data đx fcst 21.09.2020 (2)'!$C437/3290,0)</f>
        <v>6.8085106382978724</v>
      </c>
      <c r="Q437" s="345">
        <f>+IFERROR(INDEX('FCST SDV (2)'!$D$2:$P$2001,MATCH('Data đx fcst 21.09.2020 (2)'!$B437,'FCST SDV (2)'!$C$2:$C$2001,0),MATCH('Data đx fcst 21.09.2020 (2)'!Q$1,'FCST SDV (2)'!$D$1:$P$1,0))*'Data đx fcst 21.09.2020 (2)'!$C437/3290,0)</f>
        <v>6.8085106382978724</v>
      </c>
      <c r="R437" s="345">
        <f>+IFERROR(INDEX('FCST SDV (2)'!$D$2:$P$2001,MATCH('Data đx fcst 21.09.2020 (2)'!$B437,'FCST SDV (2)'!$C$2:$C$2001,0),MATCH('Data đx fcst 21.09.2020 (2)'!R$1,'FCST SDV (2)'!$D$1:$P$1,0))*'Data đx fcst 21.09.2020 (2)'!$C437/3290,0)</f>
        <v>6.8085106382978724</v>
      </c>
      <c r="S437" s="345">
        <f>+IFERROR(INDEX('FCST SDV (2)'!$D$2:$P$2001,MATCH('Data đx fcst 21.09.2020 (2)'!$B437,'FCST SDV (2)'!$C$2:$C$2001,0),MATCH('Data đx fcst 21.09.2020 (2)'!S$1,'FCST SDV (2)'!$D$1:$P$1,0))*'Data đx fcst 21.09.2020 (2)'!$C437/3290,0)</f>
        <v>6.8085106382978724</v>
      </c>
      <c r="T437" s="335">
        <f t="shared" si="65"/>
        <v>34.042553191489361</v>
      </c>
    </row>
    <row r="438" spans="1:20" s="356" customFormat="1" ht="29.25" customHeight="1">
      <c r="A438" s="427"/>
      <c r="B438" s="208" t="s">
        <v>463</v>
      </c>
      <c r="C438" s="383">
        <v>0.2</v>
      </c>
      <c r="D438" s="435"/>
      <c r="E438" s="435"/>
      <c r="F438" s="435"/>
      <c r="G438" s="340">
        <f>+IFERROR(VLOOKUP(B438,'FCST SDV (2)'!$C$2:$S$2000,17,0),0)</f>
        <v>121000</v>
      </c>
      <c r="H438" s="384">
        <f t="shared" ref="H438:H448" si="99">+G438*$C438/3290</f>
        <v>7.3556231003039514</v>
      </c>
      <c r="I438" s="345">
        <f>+IFERROR(INDEX('FCST SDV (2)'!$D$2:$P$2001,MATCH('Data đx fcst 21.09.2020 (2)'!$B438,'FCST SDV (2)'!$C$2:$C$2001,0),MATCH('Data đx fcst 21.09.2020 (2)'!I$1,'FCST SDV (2)'!$D$1:$P$1,0))*'Data đx fcst 21.09.2020 (2)'!$C438/3290,0)</f>
        <v>0</v>
      </c>
      <c r="J438" s="345">
        <f>+IFERROR(INDEX('FCST SDV (2)'!$D$2:$P$2001,MATCH('Data đx fcst 21.09.2020 (2)'!$B438,'FCST SDV (2)'!$C$2:$C$2001,0),MATCH('Data đx fcst 21.09.2020 (2)'!J$1,'FCST SDV (2)'!$D$1:$P$1,0))*'Data đx fcst 21.09.2020 (2)'!$C438/3290,0)</f>
        <v>0</v>
      </c>
      <c r="K438" s="345">
        <f>+IFERROR(INDEX('FCST SDV (2)'!$D$2:$P$2001,MATCH('Data đx fcst 21.09.2020 (2)'!$B438,'FCST SDV (2)'!$C$2:$C$2001,0),MATCH('Data đx fcst 21.09.2020 (2)'!K$1,'FCST SDV (2)'!$D$1:$P$1,0))*'Data đx fcst 21.09.2020 (2)'!$C438/3290,0)</f>
        <v>0.60790273556231</v>
      </c>
      <c r="L438" s="345">
        <f>+IFERROR(INDEX('FCST SDV (2)'!$D$2:$P$2001,MATCH('Data đx fcst 21.09.2020 (2)'!$B438,'FCST SDV (2)'!$C$2:$C$2001,0),MATCH('Data đx fcst 21.09.2020 (2)'!L$1,'FCST SDV (2)'!$D$1:$P$1,0))*'Data đx fcst 21.09.2020 (2)'!$C438/3290,0)</f>
        <v>0.60790273556231</v>
      </c>
      <c r="M438" s="345">
        <f>+IFERROR(INDEX('FCST SDV (2)'!$D$2:$P$2001,MATCH('Data đx fcst 21.09.2020 (2)'!$B438,'FCST SDV (2)'!$C$2:$C$2001,0),MATCH('Data đx fcst 21.09.2020 (2)'!M$1,'FCST SDV (2)'!$D$1:$P$1,0))*'Data đx fcst 21.09.2020 (2)'!$C438/3290,0)</f>
        <v>0.60790273556231</v>
      </c>
      <c r="N438" s="345">
        <f>+IFERROR(INDEX('FCST SDV (2)'!$D$2:$P$2001,MATCH('Data đx fcst 21.09.2020 (2)'!$B438,'FCST SDV (2)'!$C$2:$C$2001,0),MATCH('Data đx fcst 21.09.2020 (2)'!N$1,'FCST SDV (2)'!$D$1:$P$1,0))*'Data đx fcst 21.09.2020 (2)'!$C438/3290,0)</f>
        <v>0.60790273556231</v>
      </c>
      <c r="O438" s="345">
        <f>+IFERROR(INDEX('FCST SDV (2)'!$D$2:$P$2001,MATCH('Data đx fcst 21.09.2020 (2)'!$B438,'FCST SDV (2)'!$C$2:$C$2001,0),MATCH('Data đx fcst 21.09.2020 (2)'!O$1,'FCST SDV (2)'!$D$1:$P$1,0))*'Data đx fcst 21.09.2020 (2)'!$C438/3290,0)</f>
        <v>0</v>
      </c>
      <c r="P438" s="345">
        <f>+IFERROR(INDEX('FCST SDV (2)'!$D$2:$P$2001,MATCH('Data đx fcst 21.09.2020 (2)'!$B438,'FCST SDV (2)'!$C$2:$C$2001,0),MATCH('Data đx fcst 21.09.2020 (2)'!P$1,'FCST SDV (2)'!$D$1:$P$1,0))*'Data đx fcst 21.09.2020 (2)'!$C438/3290,0)</f>
        <v>2.43161094224924</v>
      </c>
      <c r="Q438" s="345">
        <f>+IFERROR(INDEX('FCST SDV (2)'!$D$2:$P$2001,MATCH('Data đx fcst 21.09.2020 (2)'!$B438,'FCST SDV (2)'!$C$2:$C$2001,0),MATCH('Data đx fcst 21.09.2020 (2)'!Q$1,'FCST SDV (2)'!$D$1:$P$1,0))*'Data đx fcst 21.09.2020 (2)'!$C438/3290,0)</f>
        <v>1.884498480243161</v>
      </c>
      <c r="R438" s="345">
        <f>+IFERROR(INDEX('FCST SDV (2)'!$D$2:$P$2001,MATCH('Data đx fcst 21.09.2020 (2)'!$B438,'FCST SDV (2)'!$C$2:$C$2001,0),MATCH('Data đx fcst 21.09.2020 (2)'!R$1,'FCST SDV (2)'!$D$1:$P$1,0))*'Data đx fcst 21.09.2020 (2)'!$C438/3290,0)</f>
        <v>0.303951367781155</v>
      </c>
      <c r="S438" s="345">
        <f>+IFERROR(INDEX('FCST SDV (2)'!$D$2:$P$2001,MATCH('Data đx fcst 21.09.2020 (2)'!$B438,'FCST SDV (2)'!$C$2:$C$2001,0),MATCH('Data đx fcst 21.09.2020 (2)'!S$1,'FCST SDV (2)'!$D$1:$P$1,0))*'Data đx fcst 21.09.2020 (2)'!$C438/3290,0)</f>
        <v>0.303951367781155</v>
      </c>
      <c r="T438" s="335">
        <f t="shared" si="65"/>
        <v>7.3556231003039514</v>
      </c>
    </row>
    <row r="439" spans="1:20" s="356" customFormat="1" ht="29.25" customHeight="1">
      <c r="A439" s="427"/>
      <c r="B439" s="208" t="s">
        <v>464</v>
      </c>
      <c r="C439" s="383">
        <v>0.2</v>
      </c>
      <c r="D439" s="435"/>
      <c r="E439" s="435"/>
      <c r="F439" s="435"/>
      <c r="G439" s="340">
        <f>+IFERROR(VLOOKUP(B439,'FCST SDV (2)'!$C$2:$S$2000,17,0),0)</f>
        <v>121000</v>
      </c>
      <c r="H439" s="384">
        <f t="shared" si="99"/>
        <v>7.3556231003039514</v>
      </c>
      <c r="I439" s="345">
        <f>+IFERROR(INDEX('FCST SDV (2)'!$D$2:$P$2001,MATCH('Data đx fcst 21.09.2020 (2)'!$B439,'FCST SDV (2)'!$C$2:$C$2001,0),MATCH('Data đx fcst 21.09.2020 (2)'!I$1,'FCST SDV (2)'!$D$1:$P$1,0))*'Data đx fcst 21.09.2020 (2)'!$C439/3290,0)</f>
        <v>0</v>
      </c>
      <c r="J439" s="345">
        <f>+IFERROR(INDEX('FCST SDV (2)'!$D$2:$P$2001,MATCH('Data đx fcst 21.09.2020 (2)'!$B439,'FCST SDV (2)'!$C$2:$C$2001,0),MATCH('Data đx fcst 21.09.2020 (2)'!J$1,'FCST SDV (2)'!$D$1:$P$1,0))*'Data đx fcst 21.09.2020 (2)'!$C439/3290,0)</f>
        <v>0</v>
      </c>
      <c r="K439" s="345">
        <f>+IFERROR(INDEX('FCST SDV (2)'!$D$2:$P$2001,MATCH('Data đx fcst 21.09.2020 (2)'!$B439,'FCST SDV (2)'!$C$2:$C$2001,0),MATCH('Data đx fcst 21.09.2020 (2)'!K$1,'FCST SDV (2)'!$D$1:$P$1,0))*'Data đx fcst 21.09.2020 (2)'!$C439/3290,0)</f>
        <v>0.60790273556231</v>
      </c>
      <c r="L439" s="345">
        <f>+IFERROR(INDEX('FCST SDV (2)'!$D$2:$P$2001,MATCH('Data đx fcst 21.09.2020 (2)'!$B439,'FCST SDV (2)'!$C$2:$C$2001,0),MATCH('Data đx fcst 21.09.2020 (2)'!L$1,'FCST SDV (2)'!$D$1:$P$1,0))*'Data đx fcst 21.09.2020 (2)'!$C439/3290,0)</f>
        <v>0.60790273556231</v>
      </c>
      <c r="M439" s="345">
        <f>+IFERROR(INDEX('FCST SDV (2)'!$D$2:$P$2001,MATCH('Data đx fcst 21.09.2020 (2)'!$B439,'FCST SDV (2)'!$C$2:$C$2001,0),MATCH('Data đx fcst 21.09.2020 (2)'!M$1,'FCST SDV (2)'!$D$1:$P$1,0))*'Data đx fcst 21.09.2020 (2)'!$C439/3290,0)</f>
        <v>0.60790273556231</v>
      </c>
      <c r="N439" s="345">
        <f>+IFERROR(INDEX('FCST SDV (2)'!$D$2:$P$2001,MATCH('Data đx fcst 21.09.2020 (2)'!$B439,'FCST SDV (2)'!$C$2:$C$2001,0),MATCH('Data đx fcst 21.09.2020 (2)'!N$1,'FCST SDV (2)'!$D$1:$P$1,0))*'Data đx fcst 21.09.2020 (2)'!$C439/3290,0)</f>
        <v>0.60790273556231</v>
      </c>
      <c r="O439" s="345">
        <f>+IFERROR(INDEX('FCST SDV (2)'!$D$2:$P$2001,MATCH('Data đx fcst 21.09.2020 (2)'!$B439,'FCST SDV (2)'!$C$2:$C$2001,0),MATCH('Data đx fcst 21.09.2020 (2)'!O$1,'FCST SDV (2)'!$D$1:$P$1,0))*'Data đx fcst 21.09.2020 (2)'!$C439/3290,0)</f>
        <v>0</v>
      </c>
      <c r="P439" s="345">
        <f>+IFERROR(INDEX('FCST SDV (2)'!$D$2:$P$2001,MATCH('Data đx fcst 21.09.2020 (2)'!$B439,'FCST SDV (2)'!$C$2:$C$2001,0),MATCH('Data đx fcst 21.09.2020 (2)'!P$1,'FCST SDV (2)'!$D$1:$P$1,0))*'Data đx fcst 21.09.2020 (2)'!$C439/3290,0)</f>
        <v>2.43161094224924</v>
      </c>
      <c r="Q439" s="345">
        <f>+IFERROR(INDEX('FCST SDV (2)'!$D$2:$P$2001,MATCH('Data đx fcst 21.09.2020 (2)'!$B439,'FCST SDV (2)'!$C$2:$C$2001,0),MATCH('Data đx fcst 21.09.2020 (2)'!Q$1,'FCST SDV (2)'!$D$1:$P$1,0))*'Data đx fcst 21.09.2020 (2)'!$C439/3290,0)</f>
        <v>1.884498480243161</v>
      </c>
      <c r="R439" s="345">
        <f>+IFERROR(INDEX('FCST SDV (2)'!$D$2:$P$2001,MATCH('Data đx fcst 21.09.2020 (2)'!$B439,'FCST SDV (2)'!$C$2:$C$2001,0),MATCH('Data đx fcst 21.09.2020 (2)'!R$1,'FCST SDV (2)'!$D$1:$P$1,0))*'Data đx fcst 21.09.2020 (2)'!$C439/3290,0)</f>
        <v>0.303951367781155</v>
      </c>
      <c r="S439" s="345">
        <f>+IFERROR(INDEX('FCST SDV (2)'!$D$2:$P$2001,MATCH('Data đx fcst 21.09.2020 (2)'!$B439,'FCST SDV (2)'!$C$2:$C$2001,0),MATCH('Data đx fcst 21.09.2020 (2)'!S$1,'FCST SDV (2)'!$D$1:$P$1,0))*'Data đx fcst 21.09.2020 (2)'!$C439/3290,0)</f>
        <v>0.303951367781155</v>
      </c>
      <c r="T439" s="335">
        <f t="shared" si="65"/>
        <v>7.3556231003039514</v>
      </c>
    </row>
    <row r="440" spans="1:20" s="356" customFormat="1" ht="29.25" customHeight="1">
      <c r="A440" s="427"/>
      <c r="B440" s="208" t="s">
        <v>15</v>
      </c>
      <c r="C440" s="383">
        <v>0.3</v>
      </c>
      <c r="D440" s="435"/>
      <c r="E440" s="435"/>
      <c r="F440" s="435"/>
      <c r="G440" s="340">
        <f>+IFERROR(VLOOKUP(B440,'FCST SDV (2)'!$C$2:$S$2000,17,0),0)</f>
        <v>594000</v>
      </c>
      <c r="H440" s="384">
        <f t="shared" si="99"/>
        <v>54.164133738601826</v>
      </c>
      <c r="I440" s="345">
        <f>+IFERROR(INDEX('FCST SDV (2)'!$D$2:$P$2001,MATCH('Data đx fcst 21.09.2020 (2)'!$B440,'FCST SDV (2)'!$C$2:$C$2001,0),MATCH('Data đx fcst 21.09.2020 (2)'!I$1,'FCST SDV (2)'!$D$1:$P$1,0))*'Data đx fcst 21.09.2020 (2)'!$C440/3290,0)</f>
        <v>0.82066869300911849</v>
      </c>
      <c r="J440" s="345">
        <f>+IFERROR(INDEX('FCST SDV (2)'!$D$2:$P$2001,MATCH('Data đx fcst 21.09.2020 (2)'!$B440,'FCST SDV (2)'!$C$2:$C$2001,0),MATCH('Data đx fcst 21.09.2020 (2)'!J$1,'FCST SDV (2)'!$D$1:$P$1,0))*'Data đx fcst 21.09.2020 (2)'!$C440/3290,0)</f>
        <v>0.82066869300911849</v>
      </c>
      <c r="K440" s="345">
        <f>+IFERROR(INDEX('FCST SDV (2)'!$D$2:$P$2001,MATCH('Data đx fcst 21.09.2020 (2)'!$B440,'FCST SDV (2)'!$C$2:$C$2001,0),MATCH('Data đx fcst 21.09.2020 (2)'!K$1,'FCST SDV (2)'!$D$1:$P$1,0))*'Data đx fcst 21.09.2020 (2)'!$C440/3290,0)</f>
        <v>0.82066869300911849</v>
      </c>
      <c r="L440" s="345">
        <f>+IFERROR(INDEX('FCST SDV (2)'!$D$2:$P$2001,MATCH('Data đx fcst 21.09.2020 (2)'!$B440,'FCST SDV (2)'!$C$2:$C$2001,0),MATCH('Data đx fcst 21.09.2020 (2)'!L$1,'FCST SDV (2)'!$D$1:$P$1,0))*'Data đx fcst 21.09.2020 (2)'!$C440/3290,0)</f>
        <v>0.82066869300911849</v>
      </c>
      <c r="M440" s="345">
        <f>+IFERROR(INDEX('FCST SDV (2)'!$D$2:$P$2001,MATCH('Data đx fcst 21.09.2020 (2)'!$B440,'FCST SDV (2)'!$C$2:$C$2001,0),MATCH('Data đx fcst 21.09.2020 (2)'!M$1,'FCST SDV (2)'!$D$1:$P$1,0))*'Data đx fcst 21.09.2020 (2)'!$C440/3290,0)</f>
        <v>0.82066869300911849</v>
      </c>
      <c r="N440" s="345">
        <f>+IFERROR(INDEX('FCST SDV (2)'!$D$2:$P$2001,MATCH('Data đx fcst 21.09.2020 (2)'!$B440,'FCST SDV (2)'!$C$2:$C$2001,0),MATCH('Data đx fcst 21.09.2020 (2)'!N$1,'FCST SDV (2)'!$D$1:$P$1,0))*'Data đx fcst 21.09.2020 (2)'!$C440/3290,0)</f>
        <v>0.82066869300911849</v>
      </c>
      <c r="O440" s="345">
        <f>+IFERROR(INDEX('FCST SDV (2)'!$D$2:$P$2001,MATCH('Data đx fcst 21.09.2020 (2)'!$B440,'FCST SDV (2)'!$C$2:$C$2001,0),MATCH('Data đx fcst 21.09.2020 (2)'!O$1,'FCST SDV (2)'!$D$1:$P$1,0))*'Data đx fcst 21.09.2020 (2)'!$C440/3290,0)</f>
        <v>0.82066869300911849</v>
      </c>
      <c r="P440" s="345">
        <f>+IFERROR(INDEX('FCST SDV (2)'!$D$2:$P$2001,MATCH('Data đx fcst 21.09.2020 (2)'!$B440,'FCST SDV (2)'!$C$2:$C$2001,0),MATCH('Data đx fcst 21.09.2020 (2)'!P$1,'FCST SDV (2)'!$D$1:$P$1,0))*'Data đx fcst 21.09.2020 (2)'!$C440/3290,0)</f>
        <v>5.7446808510638299</v>
      </c>
      <c r="Q440" s="345">
        <f>+IFERROR(INDEX('FCST SDV (2)'!$D$2:$P$2001,MATCH('Data đx fcst 21.09.2020 (2)'!$B440,'FCST SDV (2)'!$C$2:$C$2001,0),MATCH('Data đx fcst 21.09.2020 (2)'!Q$1,'FCST SDV (2)'!$D$1:$P$1,0))*'Data đx fcst 21.09.2020 (2)'!$C440/3290,0)</f>
        <v>5.7446808510638299</v>
      </c>
      <c r="R440" s="345">
        <f>+IFERROR(INDEX('FCST SDV (2)'!$D$2:$P$2001,MATCH('Data đx fcst 21.09.2020 (2)'!$B440,'FCST SDV (2)'!$C$2:$C$2001,0),MATCH('Data đx fcst 21.09.2020 (2)'!R$1,'FCST SDV (2)'!$D$1:$P$1,0))*'Data đx fcst 21.09.2020 (2)'!$C440/3290,0)</f>
        <v>4.9240121580547109</v>
      </c>
      <c r="S440" s="345">
        <f>+IFERROR(INDEX('FCST SDV (2)'!$D$2:$P$2001,MATCH('Data đx fcst 21.09.2020 (2)'!$B440,'FCST SDV (2)'!$C$2:$C$2001,0),MATCH('Data đx fcst 21.09.2020 (2)'!S$1,'FCST SDV (2)'!$D$1:$P$1,0))*'Data đx fcst 21.09.2020 (2)'!$C440/3290,0)</f>
        <v>4.9240121580547109</v>
      </c>
      <c r="T440" s="335">
        <f t="shared" si="65"/>
        <v>27.08206686930091</v>
      </c>
    </row>
    <row r="441" spans="1:20" s="356" customFormat="1" ht="29.25" customHeight="1">
      <c r="A441" s="427"/>
      <c r="B441" s="208" t="s">
        <v>197</v>
      </c>
      <c r="C441" s="383">
        <v>0.4</v>
      </c>
      <c r="D441" s="435"/>
      <c r="E441" s="435"/>
      <c r="F441" s="435"/>
      <c r="G441" s="340">
        <f>+IFERROR(VLOOKUP(B441,'FCST SDV (2)'!$C$2:$S$2000,17,0),0)</f>
        <v>326700</v>
      </c>
      <c r="H441" s="384">
        <f t="shared" si="99"/>
        <v>39.72036474164134</v>
      </c>
      <c r="I441" s="345">
        <f>+IFERROR(INDEX('FCST SDV (2)'!$D$2:$P$2001,MATCH('Data đx fcst 21.09.2020 (2)'!$B441,'FCST SDV (2)'!$C$2:$C$2001,0),MATCH('Data đx fcst 21.09.2020 (2)'!I$1,'FCST SDV (2)'!$D$1:$P$1,0))*'Data đx fcst 21.09.2020 (2)'!$C441/3290,0)</f>
        <v>0</v>
      </c>
      <c r="J441" s="345">
        <f>+IFERROR(INDEX('FCST SDV (2)'!$D$2:$P$2001,MATCH('Data đx fcst 21.09.2020 (2)'!$B441,'FCST SDV (2)'!$C$2:$C$2001,0),MATCH('Data đx fcst 21.09.2020 (2)'!J$1,'FCST SDV (2)'!$D$1:$P$1,0))*'Data đx fcst 21.09.2020 (2)'!$C441/3290,0)</f>
        <v>0</v>
      </c>
      <c r="K441" s="345">
        <f>+IFERROR(INDEX('FCST SDV (2)'!$D$2:$P$2001,MATCH('Data đx fcst 21.09.2020 (2)'!$B441,'FCST SDV (2)'!$C$2:$C$2001,0),MATCH('Data đx fcst 21.09.2020 (2)'!K$1,'FCST SDV (2)'!$D$1:$P$1,0))*'Data đx fcst 21.09.2020 (2)'!$C441/3290,0)</f>
        <v>0</v>
      </c>
      <c r="L441" s="345">
        <f>+IFERROR(INDEX('FCST SDV (2)'!$D$2:$P$2001,MATCH('Data đx fcst 21.09.2020 (2)'!$B441,'FCST SDV (2)'!$C$2:$C$2001,0),MATCH('Data đx fcst 21.09.2020 (2)'!L$1,'FCST SDV (2)'!$D$1:$P$1,0))*'Data đx fcst 21.09.2020 (2)'!$C441/3290,0)</f>
        <v>0</v>
      </c>
      <c r="M441" s="345">
        <f>+IFERROR(INDEX('FCST SDV (2)'!$D$2:$P$2001,MATCH('Data đx fcst 21.09.2020 (2)'!$B441,'FCST SDV (2)'!$C$2:$C$2001,0),MATCH('Data đx fcst 21.09.2020 (2)'!M$1,'FCST SDV (2)'!$D$1:$P$1,0))*'Data đx fcst 21.09.2020 (2)'!$C441/3290,0)</f>
        <v>0</v>
      </c>
      <c r="N441" s="345">
        <f>+IFERROR(INDEX('FCST SDV (2)'!$D$2:$P$2001,MATCH('Data đx fcst 21.09.2020 (2)'!$B441,'FCST SDV (2)'!$C$2:$C$2001,0),MATCH('Data đx fcst 21.09.2020 (2)'!N$1,'FCST SDV (2)'!$D$1:$P$1,0))*'Data đx fcst 21.09.2020 (2)'!$C441/3290,0)</f>
        <v>0</v>
      </c>
      <c r="O441" s="345">
        <f>+IFERROR(INDEX('FCST SDV (2)'!$D$2:$P$2001,MATCH('Data đx fcst 21.09.2020 (2)'!$B441,'FCST SDV (2)'!$C$2:$C$2001,0),MATCH('Data đx fcst 21.09.2020 (2)'!O$1,'FCST SDV (2)'!$D$1:$P$1,0))*'Data đx fcst 21.09.2020 (2)'!$C441/3290,0)</f>
        <v>0</v>
      </c>
      <c r="P441" s="345">
        <f>+IFERROR(INDEX('FCST SDV (2)'!$D$2:$P$2001,MATCH('Data đx fcst 21.09.2020 (2)'!$B441,'FCST SDV (2)'!$C$2:$C$2001,0),MATCH('Data đx fcst 21.09.2020 (2)'!P$1,'FCST SDV (2)'!$D$1:$P$1,0))*'Data đx fcst 21.09.2020 (2)'!$C441/3290,0)</f>
        <v>0</v>
      </c>
      <c r="Q441" s="345">
        <f>+IFERROR(INDEX('FCST SDV (2)'!$D$2:$P$2001,MATCH('Data đx fcst 21.09.2020 (2)'!$B441,'FCST SDV (2)'!$C$2:$C$2001,0),MATCH('Data đx fcst 21.09.2020 (2)'!Q$1,'FCST SDV (2)'!$D$1:$P$1,0))*'Data đx fcst 21.09.2020 (2)'!$C441/3290,0)</f>
        <v>6.6200607902735564</v>
      </c>
      <c r="R441" s="345">
        <f>+IFERROR(INDEX('FCST SDV (2)'!$D$2:$P$2001,MATCH('Data đx fcst 21.09.2020 (2)'!$B441,'FCST SDV (2)'!$C$2:$C$2001,0),MATCH('Data đx fcst 21.09.2020 (2)'!R$1,'FCST SDV (2)'!$D$1:$P$1,0))*'Data đx fcst 21.09.2020 (2)'!$C441/3290,0)</f>
        <v>6.6200607902735564</v>
      </c>
      <c r="S441" s="345">
        <f>+IFERROR(INDEX('FCST SDV (2)'!$D$2:$P$2001,MATCH('Data đx fcst 21.09.2020 (2)'!$B441,'FCST SDV (2)'!$C$2:$C$2001,0),MATCH('Data đx fcst 21.09.2020 (2)'!S$1,'FCST SDV (2)'!$D$1:$P$1,0))*'Data đx fcst 21.09.2020 (2)'!$C441/3290,0)</f>
        <v>6.6200607902735564</v>
      </c>
      <c r="T441" s="335">
        <f t="shared" si="65"/>
        <v>19.86018237082067</v>
      </c>
    </row>
    <row r="442" spans="1:20" s="356" customFormat="1" ht="29.25" customHeight="1">
      <c r="A442" s="427"/>
      <c r="B442" s="208" t="s">
        <v>47</v>
      </c>
      <c r="C442" s="383">
        <v>0.3</v>
      </c>
      <c r="D442" s="435"/>
      <c r="E442" s="435"/>
      <c r="F442" s="435"/>
      <c r="G442" s="340">
        <f>+IFERROR(VLOOKUP(B442,'FCST SDV (2)'!$C$2:$S$2000,17,0),0)</f>
        <v>348000</v>
      </c>
      <c r="H442" s="384">
        <f t="shared" si="99"/>
        <v>31.732522796352583</v>
      </c>
      <c r="I442" s="345">
        <f>+IFERROR(INDEX('FCST SDV (2)'!$D$2:$P$2001,MATCH('Data đx fcst 21.09.2020 (2)'!$B442,'FCST SDV (2)'!$C$2:$C$2001,0),MATCH('Data đx fcst 21.09.2020 (2)'!I$1,'FCST SDV (2)'!$D$1:$P$1,0))*'Data đx fcst 21.09.2020 (2)'!$C442/3290,0)</f>
        <v>0.54711246200607899</v>
      </c>
      <c r="J442" s="345">
        <f>+IFERROR(INDEX('FCST SDV (2)'!$D$2:$P$2001,MATCH('Data đx fcst 21.09.2020 (2)'!$B442,'FCST SDV (2)'!$C$2:$C$2001,0),MATCH('Data đx fcst 21.09.2020 (2)'!J$1,'FCST SDV (2)'!$D$1:$P$1,0))*'Data đx fcst 21.09.2020 (2)'!$C442/3290,0)</f>
        <v>0.54711246200607899</v>
      </c>
      <c r="K442" s="345">
        <f>+IFERROR(INDEX('FCST SDV (2)'!$D$2:$P$2001,MATCH('Data đx fcst 21.09.2020 (2)'!$B442,'FCST SDV (2)'!$C$2:$C$2001,0),MATCH('Data đx fcst 21.09.2020 (2)'!K$1,'FCST SDV (2)'!$D$1:$P$1,0))*'Data đx fcst 21.09.2020 (2)'!$C442/3290,0)</f>
        <v>0.54711246200607899</v>
      </c>
      <c r="L442" s="345">
        <f>+IFERROR(INDEX('FCST SDV (2)'!$D$2:$P$2001,MATCH('Data đx fcst 21.09.2020 (2)'!$B442,'FCST SDV (2)'!$C$2:$C$2001,0),MATCH('Data đx fcst 21.09.2020 (2)'!L$1,'FCST SDV (2)'!$D$1:$P$1,0))*'Data đx fcst 21.09.2020 (2)'!$C442/3290,0)</f>
        <v>0.54711246200607899</v>
      </c>
      <c r="M442" s="345">
        <f>+IFERROR(INDEX('FCST SDV (2)'!$D$2:$P$2001,MATCH('Data đx fcst 21.09.2020 (2)'!$B442,'FCST SDV (2)'!$C$2:$C$2001,0),MATCH('Data đx fcst 21.09.2020 (2)'!M$1,'FCST SDV (2)'!$D$1:$P$1,0))*'Data đx fcst 21.09.2020 (2)'!$C442/3290,0)</f>
        <v>0.54711246200607899</v>
      </c>
      <c r="N442" s="345">
        <f>+IFERROR(INDEX('FCST SDV (2)'!$D$2:$P$2001,MATCH('Data đx fcst 21.09.2020 (2)'!$B442,'FCST SDV (2)'!$C$2:$C$2001,0),MATCH('Data đx fcst 21.09.2020 (2)'!N$1,'FCST SDV (2)'!$D$1:$P$1,0))*'Data đx fcst 21.09.2020 (2)'!$C442/3290,0)</f>
        <v>0.54711246200607899</v>
      </c>
      <c r="O442" s="345">
        <f>+IFERROR(INDEX('FCST SDV (2)'!$D$2:$P$2001,MATCH('Data đx fcst 21.09.2020 (2)'!$B442,'FCST SDV (2)'!$C$2:$C$2001,0),MATCH('Data đx fcst 21.09.2020 (2)'!O$1,'FCST SDV (2)'!$D$1:$P$1,0))*'Data đx fcst 21.09.2020 (2)'!$C442/3290,0)</f>
        <v>0.54711246200607899</v>
      </c>
      <c r="P442" s="345">
        <f>+IFERROR(INDEX('FCST SDV (2)'!$D$2:$P$2001,MATCH('Data đx fcst 21.09.2020 (2)'!$B442,'FCST SDV (2)'!$C$2:$C$2001,0),MATCH('Data đx fcst 21.09.2020 (2)'!P$1,'FCST SDV (2)'!$D$1:$P$1,0))*'Data đx fcst 21.09.2020 (2)'!$C442/3290,0)</f>
        <v>3.8297872340425534</v>
      </c>
      <c r="Q442" s="345">
        <f>+IFERROR(INDEX('FCST SDV (2)'!$D$2:$P$2001,MATCH('Data đx fcst 21.09.2020 (2)'!$B442,'FCST SDV (2)'!$C$2:$C$2001,0),MATCH('Data đx fcst 21.09.2020 (2)'!Q$1,'FCST SDV (2)'!$D$1:$P$1,0))*'Data đx fcst 21.09.2020 (2)'!$C442/3290,0)</f>
        <v>3.8297872340425534</v>
      </c>
      <c r="R442" s="345">
        <f>+IFERROR(INDEX('FCST SDV (2)'!$D$2:$P$2001,MATCH('Data đx fcst 21.09.2020 (2)'!$B442,'FCST SDV (2)'!$C$2:$C$2001,0),MATCH('Data đx fcst 21.09.2020 (2)'!R$1,'FCST SDV (2)'!$D$1:$P$1,0))*'Data đx fcst 21.09.2020 (2)'!$C442/3290,0)</f>
        <v>2.188449848024316</v>
      </c>
      <c r="S442" s="345">
        <f>+IFERROR(INDEX('FCST SDV (2)'!$D$2:$P$2001,MATCH('Data đx fcst 21.09.2020 (2)'!$B442,'FCST SDV (2)'!$C$2:$C$2001,0),MATCH('Data đx fcst 21.09.2020 (2)'!S$1,'FCST SDV (2)'!$D$1:$P$1,0))*'Data đx fcst 21.09.2020 (2)'!$C442/3290,0)</f>
        <v>2.188449848024316</v>
      </c>
      <c r="T442" s="335">
        <f t="shared" si="65"/>
        <v>15.866261398176292</v>
      </c>
    </row>
    <row r="443" spans="1:20" s="356" customFormat="1" ht="29.25" customHeight="1">
      <c r="A443" s="427"/>
      <c r="B443" s="208" t="s">
        <v>34</v>
      </c>
      <c r="C443" s="383">
        <v>0.3</v>
      </c>
      <c r="D443" s="435"/>
      <c r="E443" s="435"/>
      <c r="F443" s="435"/>
      <c r="G443" s="340">
        <f>+IFERROR(VLOOKUP(B443,'FCST SDV (2)'!$C$2:$S$2000,17,0),0)</f>
        <v>2470500</v>
      </c>
      <c r="H443" s="384">
        <f t="shared" si="99"/>
        <v>225.27355623100303</v>
      </c>
      <c r="I443" s="345">
        <f>+IFERROR(INDEX('FCST SDV (2)'!$D$2:$P$2001,MATCH('Data đx fcst 21.09.2020 (2)'!$B443,'FCST SDV (2)'!$C$2:$C$2001,0),MATCH('Data đx fcst 21.09.2020 (2)'!I$1,'FCST SDV (2)'!$D$1:$P$1,0))*'Data đx fcst 21.09.2020 (2)'!$C443/3290,0)</f>
        <v>6.1550151975683889</v>
      </c>
      <c r="J443" s="345">
        <f>+IFERROR(INDEX('FCST SDV (2)'!$D$2:$P$2001,MATCH('Data đx fcst 21.09.2020 (2)'!$B443,'FCST SDV (2)'!$C$2:$C$2001,0),MATCH('Data đx fcst 21.09.2020 (2)'!J$1,'FCST SDV (2)'!$D$1:$P$1,0))*'Data đx fcst 21.09.2020 (2)'!$C443/3290,0)</f>
        <v>6.1550151975683889</v>
      </c>
      <c r="K443" s="345">
        <f>+IFERROR(INDEX('FCST SDV (2)'!$D$2:$P$2001,MATCH('Data đx fcst 21.09.2020 (2)'!$B443,'FCST SDV (2)'!$C$2:$C$2001,0),MATCH('Data đx fcst 21.09.2020 (2)'!K$1,'FCST SDV (2)'!$D$1:$P$1,0))*'Data đx fcst 21.09.2020 (2)'!$C443/3290,0)</f>
        <v>7.3860182370820668</v>
      </c>
      <c r="L443" s="345">
        <f>+IFERROR(INDEX('FCST SDV (2)'!$D$2:$P$2001,MATCH('Data đx fcst 21.09.2020 (2)'!$B443,'FCST SDV (2)'!$C$2:$C$2001,0),MATCH('Data đx fcst 21.09.2020 (2)'!L$1,'FCST SDV (2)'!$D$1:$P$1,0))*'Data đx fcst 21.09.2020 (2)'!$C443/3290,0)</f>
        <v>4.9240121580547109</v>
      </c>
      <c r="M443" s="345">
        <f>+IFERROR(INDEX('FCST SDV (2)'!$D$2:$P$2001,MATCH('Data đx fcst 21.09.2020 (2)'!$B443,'FCST SDV (2)'!$C$2:$C$2001,0),MATCH('Data đx fcst 21.09.2020 (2)'!M$1,'FCST SDV (2)'!$D$1:$P$1,0))*'Data đx fcst 21.09.2020 (2)'!$C443/3290,0)</f>
        <v>7.3860182370820668</v>
      </c>
      <c r="N443" s="345">
        <f>+IFERROR(INDEX('FCST SDV (2)'!$D$2:$P$2001,MATCH('Data đx fcst 21.09.2020 (2)'!$B443,'FCST SDV (2)'!$C$2:$C$2001,0),MATCH('Data đx fcst 21.09.2020 (2)'!N$1,'FCST SDV (2)'!$D$1:$P$1,0))*'Data đx fcst 21.09.2020 (2)'!$C443/3290,0)</f>
        <v>6.1550151975683889</v>
      </c>
      <c r="O443" s="345">
        <f>+IFERROR(INDEX('FCST SDV (2)'!$D$2:$P$2001,MATCH('Data đx fcst 21.09.2020 (2)'!$B443,'FCST SDV (2)'!$C$2:$C$2001,0),MATCH('Data đx fcst 21.09.2020 (2)'!O$1,'FCST SDV (2)'!$D$1:$P$1,0))*'Data đx fcst 21.09.2020 (2)'!$C443/3290,0)</f>
        <v>6.1550151975683889</v>
      </c>
      <c r="P443" s="345">
        <f>+IFERROR(INDEX('FCST SDV (2)'!$D$2:$P$2001,MATCH('Data đx fcst 21.09.2020 (2)'!$B443,'FCST SDV (2)'!$C$2:$C$2001,0),MATCH('Data đx fcst 21.09.2020 (2)'!P$1,'FCST SDV (2)'!$D$1:$P$1,0))*'Data đx fcst 21.09.2020 (2)'!$C443/3290,0)</f>
        <v>44.316109422492403</v>
      </c>
      <c r="Q443" s="345">
        <f>+IFERROR(INDEX('FCST SDV (2)'!$D$2:$P$2001,MATCH('Data đx fcst 21.09.2020 (2)'!$B443,'FCST SDV (2)'!$C$2:$C$2001,0),MATCH('Data đx fcst 21.09.2020 (2)'!Q$1,'FCST SDV (2)'!$D$1:$P$1,0))*'Data đx fcst 21.09.2020 (2)'!$C443/3290,0)</f>
        <v>45.547112462006076</v>
      </c>
      <c r="R443" s="345">
        <f>+IFERROR(INDEX('FCST SDV (2)'!$D$2:$P$2001,MATCH('Data đx fcst 21.09.2020 (2)'!$B443,'FCST SDV (2)'!$C$2:$C$2001,0),MATCH('Data đx fcst 21.09.2020 (2)'!R$1,'FCST SDV (2)'!$D$1:$P$1,0))*'Data đx fcst 21.09.2020 (2)'!$C443/3290,0)</f>
        <v>45.547112462006076</v>
      </c>
      <c r="S443" s="345">
        <f>+IFERROR(INDEX('FCST SDV (2)'!$D$2:$P$2001,MATCH('Data đx fcst 21.09.2020 (2)'!$B443,'FCST SDV (2)'!$C$2:$C$2001,0),MATCH('Data đx fcst 21.09.2020 (2)'!S$1,'FCST SDV (2)'!$D$1:$P$1,0))*'Data đx fcst 21.09.2020 (2)'!$C443/3290,0)</f>
        <v>45.547112462006076</v>
      </c>
      <c r="T443" s="335">
        <f t="shared" si="65"/>
        <v>225.27355623100306</v>
      </c>
    </row>
    <row r="444" spans="1:20" s="356" customFormat="1" ht="29.25" customHeight="1">
      <c r="A444" s="427"/>
      <c r="B444" s="208" t="s">
        <v>152</v>
      </c>
      <c r="C444" s="383">
        <v>0.4</v>
      </c>
      <c r="D444" s="435"/>
      <c r="E444" s="435"/>
      <c r="F444" s="435"/>
      <c r="G444" s="340">
        <f>+IFERROR(VLOOKUP(B444,'FCST SDV (2)'!$C$2:$S$2000,17,0),0)</f>
        <v>340000</v>
      </c>
      <c r="H444" s="384">
        <f t="shared" si="99"/>
        <v>41.337386018237083</v>
      </c>
      <c r="I444" s="345">
        <f>+IFERROR(INDEX('FCST SDV (2)'!$D$2:$P$2001,MATCH('Data đx fcst 21.09.2020 (2)'!$B444,'FCST SDV (2)'!$C$2:$C$2001,0),MATCH('Data đx fcst 21.09.2020 (2)'!I$1,'FCST SDV (2)'!$D$1:$P$1,0))*'Data đx fcst 21.09.2020 (2)'!$C444/3290,0)</f>
        <v>1.21580547112462</v>
      </c>
      <c r="J444" s="345">
        <f>+IFERROR(INDEX('FCST SDV (2)'!$D$2:$P$2001,MATCH('Data đx fcst 21.09.2020 (2)'!$B444,'FCST SDV (2)'!$C$2:$C$2001,0),MATCH('Data đx fcst 21.09.2020 (2)'!J$1,'FCST SDV (2)'!$D$1:$P$1,0))*'Data đx fcst 21.09.2020 (2)'!$C444/3290,0)</f>
        <v>1.21580547112462</v>
      </c>
      <c r="K444" s="345">
        <f>+IFERROR(INDEX('FCST SDV (2)'!$D$2:$P$2001,MATCH('Data đx fcst 21.09.2020 (2)'!$B444,'FCST SDV (2)'!$C$2:$C$2001,0),MATCH('Data đx fcst 21.09.2020 (2)'!K$1,'FCST SDV (2)'!$D$1:$P$1,0))*'Data đx fcst 21.09.2020 (2)'!$C444/3290,0)</f>
        <v>1.21580547112462</v>
      </c>
      <c r="L444" s="345">
        <f>+IFERROR(INDEX('FCST SDV (2)'!$D$2:$P$2001,MATCH('Data đx fcst 21.09.2020 (2)'!$B444,'FCST SDV (2)'!$C$2:$C$2001,0),MATCH('Data đx fcst 21.09.2020 (2)'!L$1,'FCST SDV (2)'!$D$1:$P$1,0))*'Data đx fcst 21.09.2020 (2)'!$C444/3290,0)</f>
        <v>1.21580547112462</v>
      </c>
      <c r="M444" s="345">
        <f>+IFERROR(INDEX('FCST SDV (2)'!$D$2:$P$2001,MATCH('Data đx fcst 21.09.2020 (2)'!$B444,'FCST SDV (2)'!$C$2:$C$2001,0),MATCH('Data đx fcst 21.09.2020 (2)'!M$1,'FCST SDV (2)'!$D$1:$P$1,0))*'Data đx fcst 21.09.2020 (2)'!$C444/3290,0)</f>
        <v>1.21580547112462</v>
      </c>
      <c r="N444" s="345">
        <f>+IFERROR(INDEX('FCST SDV (2)'!$D$2:$P$2001,MATCH('Data đx fcst 21.09.2020 (2)'!$B444,'FCST SDV (2)'!$C$2:$C$2001,0),MATCH('Data đx fcst 21.09.2020 (2)'!N$1,'FCST SDV (2)'!$D$1:$P$1,0))*'Data đx fcst 21.09.2020 (2)'!$C444/3290,0)</f>
        <v>1.21580547112462</v>
      </c>
      <c r="O444" s="345">
        <f>+IFERROR(INDEX('FCST SDV (2)'!$D$2:$P$2001,MATCH('Data đx fcst 21.09.2020 (2)'!$B444,'FCST SDV (2)'!$C$2:$C$2001,0),MATCH('Data đx fcst 21.09.2020 (2)'!O$1,'FCST SDV (2)'!$D$1:$P$1,0))*'Data đx fcst 21.09.2020 (2)'!$C444/3290,0)</f>
        <v>1.21580547112462</v>
      </c>
      <c r="P444" s="345">
        <f>+IFERROR(INDEX('FCST SDV (2)'!$D$2:$P$2001,MATCH('Data đx fcst 21.09.2020 (2)'!$B444,'FCST SDV (2)'!$C$2:$C$2001,0),MATCH('Data đx fcst 21.09.2020 (2)'!P$1,'FCST SDV (2)'!$D$1:$P$1,0))*'Data đx fcst 21.09.2020 (2)'!$C444/3290,0)</f>
        <v>8.5106382978723403</v>
      </c>
      <c r="Q444" s="345">
        <f>+IFERROR(INDEX('FCST SDV (2)'!$D$2:$P$2001,MATCH('Data đx fcst 21.09.2020 (2)'!$B444,'FCST SDV (2)'!$C$2:$C$2001,0),MATCH('Data đx fcst 21.09.2020 (2)'!Q$1,'FCST SDV (2)'!$D$1:$P$1,0))*'Data đx fcst 21.09.2020 (2)'!$C444/3290,0)</f>
        <v>1.21580547112462</v>
      </c>
      <c r="R444" s="345">
        <f>+IFERROR(INDEX('FCST SDV (2)'!$D$2:$P$2001,MATCH('Data đx fcst 21.09.2020 (2)'!$B444,'FCST SDV (2)'!$C$2:$C$2001,0),MATCH('Data đx fcst 21.09.2020 (2)'!R$1,'FCST SDV (2)'!$D$1:$P$1,0))*'Data đx fcst 21.09.2020 (2)'!$C444/3290,0)</f>
        <v>1.21580547112462</v>
      </c>
      <c r="S444" s="345">
        <f>+IFERROR(INDEX('FCST SDV (2)'!$D$2:$P$2001,MATCH('Data đx fcst 21.09.2020 (2)'!$B444,'FCST SDV (2)'!$C$2:$C$2001,0),MATCH('Data đx fcst 21.09.2020 (2)'!S$1,'FCST SDV (2)'!$D$1:$P$1,0))*'Data đx fcst 21.09.2020 (2)'!$C444/3290,0)</f>
        <v>1.21580547112462</v>
      </c>
      <c r="T444" s="335">
        <f t="shared" si="65"/>
        <v>20.668693009118545</v>
      </c>
    </row>
    <row r="445" spans="1:20" s="356" customFormat="1" ht="29.25" customHeight="1">
      <c r="A445" s="427"/>
      <c r="B445" s="208" t="s">
        <v>74</v>
      </c>
      <c r="C445" s="383">
        <v>0.3</v>
      </c>
      <c r="D445" s="435"/>
      <c r="E445" s="435"/>
      <c r="F445" s="435"/>
      <c r="G445" s="340">
        <f>+IFERROR(VLOOKUP(B445,'FCST SDV (2)'!$C$2:$S$2000,17,0),0)</f>
        <v>0</v>
      </c>
      <c r="H445" s="341">
        <f t="shared" si="99"/>
        <v>0</v>
      </c>
      <c r="I445" s="345">
        <f>+IFERROR(INDEX('FCST SDV (2)'!$D$2:$P$2001,MATCH('Data đx fcst 21.09.2020 (2)'!$B445,'FCST SDV (2)'!$C$2:$C$2001,0),MATCH('Data đx fcst 21.09.2020 (2)'!I$1,'FCST SDV (2)'!$D$1:$P$1,0))*'Data đx fcst 21.09.2020 (2)'!$C445/3290,0)</f>
        <v>0</v>
      </c>
      <c r="J445" s="345">
        <f>+IFERROR(INDEX('FCST SDV (2)'!$D$2:$P$2001,MATCH('Data đx fcst 21.09.2020 (2)'!$B445,'FCST SDV (2)'!$C$2:$C$2001,0),MATCH('Data đx fcst 21.09.2020 (2)'!J$1,'FCST SDV (2)'!$D$1:$P$1,0))*'Data đx fcst 21.09.2020 (2)'!$C445/3290,0)</f>
        <v>0</v>
      </c>
      <c r="K445" s="345">
        <f>+IFERROR(INDEX('FCST SDV (2)'!$D$2:$P$2001,MATCH('Data đx fcst 21.09.2020 (2)'!$B445,'FCST SDV (2)'!$C$2:$C$2001,0),MATCH('Data đx fcst 21.09.2020 (2)'!K$1,'FCST SDV (2)'!$D$1:$P$1,0))*'Data đx fcst 21.09.2020 (2)'!$C445/3290,0)</f>
        <v>0</v>
      </c>
      <c r="L445" s="345">
        <f>+IFERROR(INDEX('FCST SDV (2)'!$D$2:$P$2001,MATCH('Data đx fcst 21.09.2020 (2)'!$B445,'FCST SDV (2)'!$C$2:$C$2001,0),MATCH('Data đx fcst 21.09.2020 (2)'!L$1,'FCST SDV (2)'!$D$1:$P$1,0))*'Data đx fcst 21.09.2020 (2)'!$C445/3290,0)</f>
        <v>0</v>
      </c>
      <c r="M445" s="345">
        <f>+IFERROR(INDEX('FCST SDV (2)'!$D$2:$P$2001,MATCH('Data đx fcst 21.09.2020 (2)'!$B445,'FCST SDV (2)'!$C$2:$C$2001,0),MATCH('Data đx fcst 21.09.2020 (2)'!M$1,'FCST SDV (2)'!$D$1:$P$1,0))*'Data đx fcst 21.09.2020 (2)'!$C445/3290,0)</f>
        <v>0</v>
      </c>
      <c r="N445" s="345">
        <f>+IFERROR(INDEX('FCST SDV (2)'!$D$2:$P$2001,MATCH('Data đx fcst 21.09.2020 (2)'!$B445,'FCST SDV (2)'!$C$2:$C$2001,0),MATCH('Data đx fcst 21.09.2020 (2)'!N$1,'FCST SDV (2)'!$D$1:$P$1,0))*'Data đx fcst 21.09.2020 (2)'!$C445/3290,0)</f>
        <v>0</v>
      </c>
      <c r="O445" s="345">
        <f>+IFERROR(INDEX('FCST SDV (2)'!$D$2:$P$2001,MATCH('Data đx fcst 21.09.2020 (2)'!$B445,'FCST SDV (2)'!$C$2:$C$2001,0),MATCH('Data đx fcst 21.09.2020 (2)'!O$1,'FCST SDV (2)'!$D$1:$P$1,0))*'Data đx fcst 21.09.2020 (2)'!$C445/3290,0)</f>
        <v>0</v>
      </c>
      <c r="P445" s="345">
        <f>+IFERROR(INDEX('FCST SDV (2)'!$D$2:$P$2001,MATCH('Data đx fcst 21.09.2020 (2)'!$B445,'FCST SDV (2)'!$C$2:$C$2001,0),MATCH('Data đx fcst 21.09.2020 (2)'!P$1,'FCST SDV (2)'!$D$1:$P$1,0))*'Data đx fcst 21.09.2020 (2)'!$C445/3290,0)</f>
        <v>0</v>
      </c>
      <c r="Q445" s="345">
        <f>+IFERROR(INDEX('FCST SDV (2)'!$D$2:$P$2001,MATCH('Data đx fcst 21.09.2020 (2)'!$B445,'FCST SDV (2)'!$C$2:$C$2001,0),MATCH('Data đx fcst 21.09.2020 (2)'!Q$1,'FCST SDV (2)'!$D$1:$P$1,0))*'Data đx fcst 21.09.2020 (2)'!$C445/3290,0)</f>
        <v>0</v>
      </c>
      <c r="R445" s="345">
        <f>+IFERROR(INDEX('FCST SDV (2)'!$D$2:$P$2001,MATCH('Data đx fcst 21.09.2020 (2)'!$B445,'FCST SDV (2)'!$C$2:$C$2001,0),MATCH('Data đx fcst 21.09.2020 (2)'!R$1,'FCST SDV (2)'!$D$1:$P$1,0))*'Data đx fcst 21.09.2020 (2)'!$C445/3290,0)</f>
        <v>0</v>
      </c>
      <c r="S445" s="345"/>
      <c r="T445" s="335">
        <f t="shared" si="65"/>
        <v>0</v>
      </c>
    </row>
    <row r="446" spans="1:20" s="356" customFormat="1" ht="29.25" customHeight="1">
      <c r="A446" s="427"/>
      <c r="B446" s="208" t="s">
        <v>18</v>
      </c>
      <c r="C446" s="383">
        <v>0.4</v>
      </c>
      <c r="D446" s="435"/>
      <c r="E446" s="435"/>
      <c r="F446" s="435"/>
      <c r="G446" s="340">
        <f>+IFERROR(VLOOKUP(B446,'FCST SDV (2)'!$C$2:$S$2000,17,0),0)</f>
        <v>401000</v>
      </c>
      <c r="H446" s="384">
        <f t="shared" si="99"/>
        <v>48.753799392097264</v>
      </c>
      <c r="I446" s="345">
        <f>+IFERROR(INDEX('FCST SDV (2)'!$D$2:$P$2001,MATCH('Data đx fcst 21.09.2020 (2)'!$B446,'FCST SDV (2)'!$C$2:$C$2001,0),MATCH('Data đx fcst 21.09.2020 (2)'!I$1,'FCST SDV (2)'!$D$1:$P$1,0))*'Data đx fcst 21.09.2020 (2)'!$C446/3290,0)</f>
        <v>1.8237082066869301</v>
      </c>
      <c r="J446" s="345">
        <f>+IFERROR(INDEX('FCST SDV (2)'!$D$2:$P$2001,MATCH('Data đx fcst 21.09.2020 (2)'!$B446,'FCST SDV (2)'!$C$2:$C$2001,0),MATCH('Data đx fcst 21.09.2020 (2)'!J$1,'FCST SDV (2)'!$D$1:$P$1,0))*'Data đx fcst 21.09.2020 (2)'!$C446/3290,0)</f>
        <v>2.43161094224924</v>
      </c>
      <c r="K446" s="345">
        <f>+IFERROR(INDEX('FCST SDV (2)'!$D$2:$P$2001,MATCH('Data đx fcst 21.09.2020 (2)'!$B446,'FCST SDV (2)'!$C$2:$C$2001,0),MATCH('Data đx fcst 21.09.2020 (2)'!K$1,'FCST SDV (2)'!$D$1:$P$1,0))*'Data đx fcst 21.09.2020 (2)'!$C446/3290,0)</f>
        <v>2.43161094224924</v>
      </c>
      <c r="L446" s="345">
        <f>+IFERROR(INDEX('FCST SDV (2)'!$D$2:$P$2001,MATCH('Data đx fcst 21.09.2020 (2)'!$B446,'FCST SDV (2)'!$C$2:$C$2001,0),MATCH('Data đx fcst 21.09.2020 (2)'!L$1,'FCST SDV (2)'!$D$1:$P$1,0))*'Data đx fcst 21.09.2020 (2)'!$C446/3290,0)</f>
        <v>2.43161094224924</v>
      </c>
      <c r="M446" s="345">
        <f>+IFERROR(INDEX('FCST SDV (2)'!$D$2:$P$2001,MATCH('Data đx fcst 21.09.2020 (2)'!$B446,'FCST SDV (2)'!$C$2:$C$2001,0),MATCH('Data đx fcst 21.09.2020 (2)'!M$1,'FCST SDV (2)'!$D$1:$P$1,0))*'Data đx fcst 21.09.2020 (2)'!$C446/3290,0)</f>
        <v>2.43161094224924</v>
      </c>
      <c r="N446" s="345">
        <f>+IFERROR(INDEX('FCST SDV (2)'!$D$2:$P$2001,MATCH('Data đx fcst 21.09.2020 (2)'!$B446,'FCST SDV (2)'!$C$2:$C$2001,0),MATCH('Data đx fcst 21.09.2020 (2)'!N$1,'FCST SDV (2)'!$D$1:$P$1,0))*'Data đx fcst 21.09.2020 (2)'!$C446/3290,0)</f>
        <v>2.43161094224924</v>
      </c>
      <c r="O446" s="345">
        <f>+IFERROR(INDEX('FCST SDV (2)'!$D$2:$P$2001,MATCH('Data đx fcst 21.09.2020 (2)'!$B446,'FCST SDV (2)'!$C$2:$C$2001,0),MATCH('Data đx fcst 21.09.2020 (2)'!O$1,'FCST SDV (2)'!$D$1:$P$1,0))*'Data đx fcst 21.09.2020 (2)'!$C446/3290,0)</f>
        <v>2.43161094224924</v>
      </c>
      <c r="P446" s="345">
        <f>+IFERROR(INDEX('FCST SDV (2)'!$D$2:$P$2001,MATCH('Data đx fcst 21.09.2020 (2)'!$B446,'FCST SDV (2)'!$C$2:$C$2001,0),MATCH('Data đx fcst 21.09.2020 (2)'!P$1,'FCST SDV (2)'!$D$1:$P$1,0))*'Data đx fcst 21.09.2020 (2)'!$C446/3290,0)</f>
        <v>16.413373860182372</v>
      </c>
      <c r="Q446" s="345">
        <f>+IFERROR(INDEX('FCST SDV (2)'!$D$2:$P$2001,MATCH('Data đx fcst 21.09.2020 (2)'!$B446,'FCST SDV (2)'!$C$2:$C$2001,0),MATCH('Data đx fcst 21.09.2020 (2)'!Q$1,'FCST SDV (2)'!$D$1:$P$1,0))*'Data đx fcst 21.09.2020 (2)'!$C446/3290,0)</f>
        <v>6.2006079027355625</v>
      </c>
      <c r="R446" s="345">
        <f>+IFERROR(INDEX('FCST SDV (2)'!$D$2:$P$2001,MATCH('Data đx fcst 21.09.2020 (2)'!$B446,'FCST SDV (2)'!$C$2:$C$2001,0),MATCH('Data đx fcst 21.09.2020 (2)'!R$1,'FCST SDV (2)'!$D$1:$P$1,0))*'Data đx fcst 21.09.2020 (2)'!$C446/3290,0)</f>
        <v>4.86322188449848</v>
      </c>
      <c r="S446" s="345">
        <f>+IFERROR(INDEX('FCST SDV (2)'!$D$2:$P$2001,MATCH('Data đx fcst 21.09.2020 (2)'!$B446,'FCST SDV (2)'!$C$2:$C$2001,0),MATCH('Data đx fcst 21.09.2020 (2)'!S$1,'FCST SDV (2)'!$D$1:$P$1,0))*'Data đx fcst 21.09.2020 (2)'!$C446/3290,0)</f>
        <v>4.86322188449848</v>
      </c>
      <c r="T446" s="335">
        <f t="shared" si="65"/>
        <v>48.753799392097257</v>
      </c>
    </row>
    <row r="447" spans="1:20" s="356" customFormat="1" ht="29.25" customHeight="1">
      <c r="A447" s="427"/>
      <c r="B447" s="208" t="s">
        <v>72</v>
      </c>
      <c r="C447" s="383">
        <v>0.3</v>
      </c>
      <c r="D447" s="435"/>
      <c r="E447" s="435"/>
      <c r="F447" s="435"/>
      <c r="G447" s="340">
        <f>+IFERROR(VLOOKUP(B447,'FCST SDV (2)'!$C$2:$S$2000,17,0),0)</f>
        <v>628000</v>
      </c>
      <c r="H447" s="384">
        <f t="shared" si="99"/>
        <v>57.264437689969604</v>
      </c>
      <c r="I447" s="345">
        <f>+IFERROR(INDEX('FCST SDV (2)'!$D$2:$P$2001,MATCH('Data đx fcst 21.09.2020 (2)'!$B447,'FCST SDV (2)'!$C$2:$C$2001,0),MATCH('Data đx fcst 21.09.2020 (2)'!I$1,'FCST SDV (2)'!$D$1:$P$1,0))*'Data đx fcst 21.09.2020 (2)'!$C447/3290,0)</f>
        <v>1.9148936170212767</v>
      </c>
      <c r="J447" s="345">
        <f>+IFERROR(INDEX('FCST SDV (2)'!$D$2:$P$2001,MATCH('Data đx fcst 21.09.2020 (2)'!$B447,'FCST SDV (2)'!$C$2:$C$2001,0),MATCH('Data đx fcst 21.09.2020 (2)'!J$1,'FCST SDV (2)'!$D$1:$P$1,0))*'Data đx fcst 21.09.2020 (2)'!$C447/3290,0)</f>
        <v>1.9148936170212767</v>
      </c>
      <c r="K447" s="345">
        <f>+IFERROR(INDEX('FCST SDV (2)'!$D$2:$P$2001,MATCH('Data đx fcst 21.09.2020 (2)'!$B447,'FCST SDV (2)'!$C$2:$C$2001,0),MATCH('Data đx fcst 21.09.2020 (2)'!K$1,'FCST SDV (2)'!$D$1:$P$1,0))*'Data đx fcst 21.09.2020 (2)'!$C447/3290,0)</f>
        <v>1.9148936170212767</v>
      </c>
      <c r="L447" s="345">
        <f>+IFERROR(INDEX('FCST SDV (2)'!$D$2:$P$2001,MATCH('Data đx fcst 21.09.2020 (2)'!$B447,'FCST SDV (2)'!$C$2:$C$2001,0),MATCH('Data đx fcst 21.09.2020 (2)'!L$1,'FCST SDV (2)'!$D$1:$P$1,0))*'Data đx fcst 21.09.2020 (2)'!$C447/3290,0)</f>
        <v>1.9148936170212767</v>
      </c>
      <c r="M447" s="345">
        <f>+IFERROR(INDEX('FCST SDV (2)'!$D$2:$P$2001,MATCH('Data đx fcst 21.09.2020 (2)'!$B447,'FCST SDV (2)'!$C$2:$C$2001,0),MATCH('Data đx fcst 21.09.2020 (2)'!M$1,'FCST SDV (2)'!$D$1:$P$1,0))*'Data đx fcst 21.09.2020 (2)'!$C447/3290,0)</f>
        <v>1.7325227963525835</v>
      </c>
      <c r="N447" s="345">
        <f>+IFERROR(INDEX('FCST SDV (2)'!$D$2:$P$2001,MATCH('Data đx fcst 21.09.2020 (2)'!$B447,'FCST SDV (2)'!$C$2:$C$2001,0),MATCH('Data đx fcst 21.09.2020 (2)'!N$1,'FCST SDV (2)'!$D$1:$P$1,0))*'Data đx fcst 21.09.2020 (2)'!$C447/3290,0)</f>
        <v>0.82066869300911849</v>
      </c>
      <c r="O447" s="345">
        <f>+IFERROR(INDEX('FCST SDV (2)'!$D$2:$P$2001,MATCH('Data đx fcst 21.09.2020 (2)'!$B447,'FCST SDV (2)'!$C$2:$C$2001,0),MATCH('Data đx fcst 21.09.2020 (2)'!O$1,'FCST SDV (2)'!$D$1:$P$1,0))*'Data đx fcst 21.09.2020 (2)'!$C447/3290,0)</f>
        <v>0</v>
      </c>
      <c r="P447" s="345">
        <f>+IFERROR(INDEX('FCST SDV (2)'!$D$2:$P$2001,MATCH('Data đx fcst 21.09.2020 (2)'!$B447,'FCST SDV (2)'!$C$2:$C$2001,0),MATCH('Data đx fcst 21.09.2020 (2)'!P$1,'FCST SDV (2)'!$D$1:$P$1,0))*'Data đx fcst 21.09.2020 (2)'!$C447/3290,0)</f>
        <v>10.212765957446809</v>
      </c>
      <c r="Q447" s="345">
        <f>+IFERROR(INDEX('FCST SDV (2)'!$D$2:$P$2001,MATCH('Data đx fcst 21.09.2020 (2)'!$B447,'FCST SDV (2)'!$C$2:$C$2001,0),MATCH('Data đx fcst 21.09.2020 (2)'!Q$1,'FCST SDV (2)'!$D$1:$P$1,0))*'Data đx fcst 21.09.2020 (2)'!$C447/3290,0)</f>
        <v>0</v>
      </c>
      <c r="R447" s="345">
        <f>+IFERROR(INDEX('FCST SDV (2)'!$D$2:$P$2001,MATCH('Data đx fcst 21.09.2020 (2)'!$B447,'FCST SDV (2)'!$C$2:$C$2001,0),MATCH('Data đx fcst 21.09.2020 (2)'!R$1,'FCST SDV (2)'!$D$1:$P$1,0))*'Data đx fcst 21.09.2020 (2)'!$C447/3290,0)</f>
        <v>4.1033434650455929</v>
      </c>
      <c r="S447" s="345">
        <f>+IFERROR(INDEX('FCST SDV (2)'!$D$2:$P$2001,MATCH('Data đx fcst 21.09.2020 (2)'!$B447,'FCST SDV (2)'!$C$2:$C$2001,0),MATCH('Data đx fcst 21.09.2020 (2)'!S$1,'FCST SDV (2)'!$D$1:$P$1,0))*'Data đx fcst 21.09.2020 (2)'!$C447/3290,0)</f>
        <v>4.1033434650455929</v>
      </c>
      <c r="T447" s="335">
        <f t="shared" si="65"/>
        <v>28.632218844984806</v>
      </c>
    </row>
    <row r="448" spans="1:20" s="356" customFormat="1" ht="29.25" customHeight="1">
      <c r="A448" s="427"/>
      <c r="B448" s="207" t="s">
        <v>29</v>
      </c>
      <c r="C448" s="383">
        <v>0.4</v>
      </c>
      <c r="D448" s="435"/>
      <c r="E448" s="435"/>
      <c r="F448" s="435"/>
      <c r="G448" s="340">
        <f>+IFERROR(VLOOKUP(B448,'FCST SDV (2)'!$C$2:$S$2000,17,0),0)</f>
        <v>264000</v>
      </c>
      <c r="H448" s="384">
        <f t="shared" si="99"/>
        <v>32.097264437689972</v>
      </c>
      <c r="I448" s="345">
        <f>+IFERROR(INDEX('FCST SDV (2)'!$D$2:$P$2001,MATCH('Data đx fcst 21.09.2020 (2)'!$B448,'FCST SDV (2)'!$C$2:$C$2001,0),MATCH('Data đx fcst 21.09.2020 (2)'!I$1,'FCST SDV (2)'!$D$1:$P$1,0))*'Data đx fcst 21.09.2020 (2)'!$C448/3290,0)</f>
        <v>0.72948328267477203</v>
      </c>
      <c r="J448" s="345">
        <f>+IFERROR(INDEX('FCST SDV (2)'!$D$2:$P$2001,MATCH('Data đx fcst 21.09.2020 (2)'!$B448,'FCST SDV (2)'!$C$2:$C$2001,0),MATCH('Data đx fcst 21.09.2020 (2)'!J$1,'FCST SDV (2)'!$D$1:$P$1,0))*'Data đx fcst 21.09.2020 (2)'!$C448/3290,0)</f>
        <v>0.72948328267477203</v>
      </c>
      <c r="K448" s="345">
        <f>+IFERROR(INDEX('FCST SDV (2)'!$D$2:$P$2001,MATCH('Data đx fcst 21.09.2020 (2)'!$B448,'FCST SDV (2)'!$C$2:$C$2001,0),MATCH('Data đx fcst 21.09.2020 (2)'!K$1,'FCST SDV (2)'!$D$1:$P$1,0))*'Data đx fcst 21.09.2020 (2)'!$C448/3290,0)</f>
        <v>0.72948328267477203</v>
      </c>
      <c r="L448" s="345">
        <f>+IFERROR(INDEX('FCST SDV (2)'!$D$2:$P$2001,MATCH('Data đx fcst 21.09.2020 (2)'!$B448,'FCST SDV (2)'!$C$2:$C$2001,0),MATCH('Data đx fcst 21.09.2020 (2)'!L$1,'FCST SDV (2)'!$D$1:$P$1,0))*'Data đx fcst 21.09.2020 (2)'!$C448/3290,0)</f>
        <v>0.72948328267477203</v>
      </c>
      <c r="M448" s="345">
        <f>+IFERROR(INDEX('FCST SDV (2)'!$D$2:$P$2001,MATCH('Data đx fcst 21.09.2020 (2)'!$B448,'FCST SDV (2)'!$C$2:$C$2001,0),MATCH('Data đx fcst 21.09.2020 (2)'!M$1,'FCST SDV (2)'!$D$1:$P$1,0))*'Data đx fcst 21.09.2020 (2)'!$C448/3290,0)</f>
        <v>0.72948328267477203</v>
      </c>
      <c r="N448" s="345">
        <f>+IFERROR(INDEX('FCST SDV (2)'!$D$2:$P$2001,MATCH('Data đx fcst 21.09.2020 (2)'!$B448,'FCST SDV (2)'!$C$2:$C$2001,0),MATCH('Data đx fcst 21.09.2020 (2)'!N$1,'FCST SDV (2)'!$D$1:$P$1,0))*'Data đx fcst 21.09.2020 (2)'!$C448/3290,0)</f>
        <v>0.72948328267477203</v>
      </c>
      <c r="O448" s="345">
        <f>+IFERROR(INDEX('FCST SDV (2)'!$D$2:$P$2001,MATCH('Data đx fcst 21.09.2020 (2)'!$B448,'FCST SDV (2)'!$C$2:$C$2001,0),MATCH('Data đx fcst 21.09.2020 (2)'!O$1,'FCST SDV (2)'!$D$1:$P$1,0))*'Data đx fcst 21.09.2020 (2)'!$C448/3290,0)</f>
        <v>0.72948328267477203</v>
      </c>
      <c r="P448" s="345">
        <f>+IFERROR(INDEX('FCST SDV (2)'!$D$2:$P$2001,MATCH('Data đx fcst 21.09.2020 (2)'!$B448,'FCST SDV (2)'!$C$2:$C$2001,0),MATCH('Data đx fcst 21.09.2020 (2)'!P$1,'FCST SDV (2)'!$D$1:$P$1,0))*'Data đx fcst 21.09.2020 (2)'!$C448/3290,0)</f>
        <v>5.1063829787234045</v>
      </c>
      <c r="Q448" s="345">
        <f>+IFERROR(INDEX('FCST SDV (2)'!$D$2:$P$2001,MATCH('Data đx fcst 21.09.2020 (2)'!$B448,'FCST SDV (2)'!$C$2:$C$2001,0),MATCH('Data đx fcst 21.09.2020 (2)'!Q$1,'FCST SDV (2)'!$D$1:$P$1,0))*'Data đx fcst 21.09.2020 (2)'!$C448/3290,0)</f>
        <v>2.188449848024316</v>
      </c>
      <c r="R448" s="345">
        <f>+IFERROR(INDEX('FCST SDV (2)'!$D$2:$P$2001,MATCH('Data đx fcst 21.09.2020 (2)'!$B448,'FCST SDV (2)'!$C$2:$C$2001,0),MATCH('Data đx fcst 21.09.2020 (2)'!R$1,'FCST SDV (2)'!$D$1:$P$1,0))*'Data đx fcst 21.09.2020 (2)'!$C448/3290,0)</f>
        <v>1.8237082066869301</v>
      </c>
      <c r="S448" s="345">
        <f>+IFERROR(INDEX('FCST SDV (2)'!$D$2:$P$2001,MATCH('Data đx fcst 21.09.2020 (2)'!$B448,'FCST SDV (2)'!$C$2:$C$2001,0),MATCH('Data đx fcst 21.09.2020 (2)'!S$1,'FCST SDV (2)'!$D$1:$P$1,0))*'Data đx fcst 21.09.2020 (2)'!$C448/3290,0)</f>
        <v>1.8237082066869301</v>
      </c>
      <c r="T448" s="335">
        <f t="shared" si="65"/>
        <v>16.048632218844986</v>
      </c>
    </row>
    <row r="449" spans="1:21" s="356" customFormat="1" ht="29.25" customHeight="1">
      <c r="A449" s="428"/>
      <c r="B449" s="208" t="s">
        <v>131</v>
      </c>
      <c r="C449" s="383">
        <v>0.4</v>
      </c>
      <c r="D449" s="435"/>
      <c r="E449" s="435"/>
      <c r="F449" s="435"/>
      <c r="G449" s="340">
        <f>+IFERROR(VLOOKUP(B449,'FCST SDV (2)'!$C$2:$S$2000,17,0),0)</f>
        <v>406000</v>
      </c>
      <c r="H449" s="384">
        <f>+G449*$C449/3290</f>
        <v>49.361702127659576</v>
      </c>
      <c r="I449" s="345">
        <f>+IFERROR(INDEX('FCST SDV (2)'!$D$2:$P$2001,MATCH('Data đx fcst 21.09.2020 (2)'!$B449,'FCST SDV (2)'!$C$2:$C$2001,0),MATCH('Data đx fcst 21.09.2020 (2)'!I$1,'FCST SDV (2)'!$D$1:$P$1,0))*'Data đx fcst 21.09.2020 (2)'!$C449/3290,0)</f>
        <v>1.2765957446808511</v>
      </c>
      <c r="J449" s="345">
        <f>+IFERROR(INDEX('FCST SDV (2)'!$D$2:$P$2001,MATCH('Data đx fcst 21.09.2020 (2)'!$B449,'FCST SDV (2)'!$C$2:$C$2001,0),MATCH('Data đx fcst 21.09.2020 (2)'!J$1,'FCST SDV (2)'!$D$1:$P$1,0))*'Data đx fcst 21.09.2020 (2)'!$C449/3290,0)</f>
        <v>1.2765957446808511</v>
      </c>
      <c r="K449" s="345">
        <f>+IFERROR(INDEX('FCST SDV (2)'!$D$2:$P$2001,MATCH('Data đx fcst 21.09.2020 (2)'!$B449,'FCST SDV (2)'!$C$2:$C$2001,0),MATCH('Data đx fcst 21.09.2020 (2)'!K$1,'FCST SDV (2)'!$D$1:$P$1,0))*'Data đx fcst 21.09.2020 (2)'!$C449/3290,0)</f>
        <v>0</v>
      </c>
      <c r="L449" s="345">
        <f>+IFERROR(INDEX('FCST SDV (2)'!$D$2:$P$2001,MATCH('Data đx fcst 21.09.2020 (2)'!$B449,'FCST SDV (2)'!$C$2:$C$2001,0),MATCH('Data đx fcst 21.09.2020 (2)'!L$1,'FCST SDV (2)'!$D$1:$P$1,0))*'Data đx fcst 21.09.2020 (2)'!$C449/3290,0)</f>
        <v>0</v>
      </c>
      <c r="M449" s="345">
        <f>+IFERROR(INDEX('FCST SDV (2)'!$D$2:$P$2001,MATCH('Data đx fcst 21.09.2020 (2)'!$B449,'FCST SDV (2)'!$C$2:$C$2001,0),MATCH('Data đx fcst 21.09.2020 (2)'!M$1,'FCST SDV (2)'!$D$1:$P$1,0))*'Data đx fcst 21.09.2020 (2)'!$C449/3290,0)</f>
        <v>0</v>
      </c>
      <c r="N449" s="345">
        <f>+IFERROR(INDEX('FCST SDV (2)'!$D$2:$P$2001,MATCH('Data đx fcst 21.09.2020 (2)'!$B449,'FCST SDV (2)'!$C$2:$C$2001,0),MATCH('Data đx fcst 21.09.2020 (2)'!N$1,'FCST SDV (2)'!$D$1:$P$1,0))*'Data đx fcst 21.09.2020 (2)'!$C449/3290,0)</f>
        <v>0</v>
      </c>
      <c r="O449" s="345">
        <f>+IFERROR(INDEX('FCST SDV (2)'!$D$2:$P$2001,MATCH('Data đx fcst 21.09.2020 (2)'!$B449,'FCST SDV (2)'!$C$2:$C$2001,0),MATCH('Data đx fcst 21.09.2020 (2)'!O$1,'FCST SDV (2)'!$D$1:$P$1,0))*'Data đx fcst 21.09.2020 (2)'!$C449/3290,0)</f>
        <v>0</v>
      </c>
      <c r="P449" s="345">
        <f>+IFERROR(INDEX('FCST SDV (2)'!$D$2:$P$2001,MATCH('Data đx fcst 21.09.2020 (2)'!$B449,'FCST SDV (2)'!$C$2:$C$2001,0),MATCH('Data đx fcst 21.09.2020 (2)'!P$1,'FCST SDV (2)'!$D$1:$P$1,0))*'Data đx fcst 21.09.2020 (2)'!$C449/3290,0)</f>
        <v>2.5531914893617023</v>
      </c>
      <c r="Q449" s="345">
        <f>+IFERROR(INDEX('FCST SDV (2)'!$D$2:$P$2001,MATCH('Data đx fcst 21.09.2020 (2)'!$B449,'FCST SDV (2)'!$C$2:$C$2001,0),MATCH('Data đx fcst 21.09.2020 (2)'!Q$1,'FCST SDV (2)'!$D$1:$P$1,0))*'Data đx fcst 21.09.2020 (2)'!$C449/3290,0)</f>
        <v>0</v>
      </c>
      <c r="R449" s="345">
        <f>+IFERROR(INDEX('FCST SDV (2)'!$D$2:$P$2001,MATCH('Data đx fcst 21.09.2020 (2)'!$B449,'FCST SDV (2)'!$C$2:$C$2001,0),MATCH('Data đx fcst 21.09.2020 (2)'!R$1,'FCST SDV (2)'!$D$1:$P$1,0))*'Data đx fcst 21.09.2020 (2)'!$C449/3290,0)</f>
        <v>9.787234042553191</v>
      </c>
      <c r="S449" s="345">
        <f>+IFERROR(INDEX('FCST SDV (2)'!$D$2:$P$2001,MATCH('Data đx fcst 21.09.2020 (2)'!$B449,'FCST SDV (2)'!$C$2:$C$2001,0),MATCH('Data đx fcst 21.09.2020 (2)'!S$1,'FCST SDV (2)'!$D$1:$P$1,0))*'Data đx fcst 21.09.2020 (2)'!$C449/3290,0)</f>
        <v>9.787234042553191</v>
      </c>
      <c r="T449" s="335">
        <f t="shared" si="65"/>
        <v>24.680851063829785</v>
      </c>
    </row>
    <row r="450" spans="1:21" s="365" customFormat="1" ht="29.25" customHeight="1" thickBot="1">
      <c r="A450" s="465" t="s">
        <v>254</v>
      </c>
      <c r="B450" s="465"/>
      <c r="C450" s="465"/>
      <c r="D450" s="465"/>
      <c r="E450" s="465"/>
      <c r="F450" s="465"/>
      <c r="G450" s="388">
        <f>+SUM(G430:G449)</f>
        <v>9940200</v>
      </c>
      <c r="H450" s="388">
        <f>+SUM(H430:H449)</f>
        <v>832.71428571428555</v>
      </c>
      <c r="I450" s="420">
        <f>+F430-SUM(I430:I449)</f>
        <v>107.7082066869301</v>
      </c>
      <c r="J450" s="420">
        <f>+I450-SUM(J430:J449)</f>
        <v>85.808510638297875</v>
      </c>
      <c r="K450" s="420">
        <f t="shared" ref="K450:S450" si="100">+J450-SUM(K430:K449)</f>
        <v>62.738601823708208</v>
      </c>
      <c r="L450" s="420">
        <f t="shared" si="100"/>
        <v>42.130699088145896</v>
      </c>
      <c r="M450" s="420">
        <f t="shared" si="100"/>
        <v>19.243161094224924</v>
      </c>
      <c r="N450" s="420">
        <f t="shared" si="100"/>
        <v>-1.5015197568389063</v>
      </c>
      <c r="O450" s="420">
        <f t="shared" si="100"/>
        <v>-20.209726443768997</v>
      </c>
      <c r="P450" s="420">
        <f t="shared" si="100"/>
        <v>-169.419452887538</v>
      </c>
      <c r="Q450" s="420">
        <f t="shared" si="100"/>
        <v>-292.19452887537994</v>
      </c>
      <c r="R450" s="420">
        <f t="shared" si="100"/>
        <v>-421.53495440729489</v>
      </c>
      <c r="S450" s="420">
        <f t="shared" si="100"/>
        <v>-550.87537993920978</v>
      </c>
      <c r="T450" s="335">
        <f t="shared" si="65"/>
        <v>-1138.1063829787236</v>
      </c>
    </row>
    <row r="451" spans="1:21" s="130" customFormat="1" ht="29.25" customHeight="1">
      <c r="A451" s="468" t="s">
        <v>821</v>
      </c>
      <c r="B451" s="338" t="s">
        <v>388</v>
      </c>
      <c r="C451" s="357">
        <v>27900</v>
      </c>
      <c r="D451" s="466">
        <v>1</v>
      </c>
      <c r="E451" s="466">
        <v>0</v>
      </c>
      <c r="F451" s="466">
        <f>+D451+E451</f>
        <v>1</v>
      </c>
      <c r="G451" s="411">
        <f>+IFERROR(VLOOKUP(B451,'FCST SDV (2)'!$C$2:$S$2000,17,0),0)</f>
        <v>0</v>
      </c>
      <c r="H451" s="412">
        <f>+IFERROR(G451*C451/U451/120000000,0)</f>
        <v>0</v>
      </c>
      <c r="I451" s="409">
        <f>+IFERROR(INDEX('FCST SDV (2)'!$D$2:$P$2001,MATCH('Data đx fcst 21.09.2020 (2)'!$B451,'FCST SDV (2)'!$C$2:$C$2001,0),MATCH('Data đx fcst 21.09.2020 (2)'!I$1,'FCST SDV (2)'!$D$1:$P$1,0))*'Data đx fcst 21.09.2020 (2)'!$C451,0)/$U451/12000000</f>
        <v>0</v>
      </c>
      <c r="J451" s="409">
        <f>+IFERROR(INDEX('FCST SDV (2)'!$D$2:$P$2001,MATCH('Data đx fcst 21.09.2020 (2)'!$B451,'FCST SDV (2)'!$C$2:$C$2001,0),MATCH('Data đx fcst 21.09.2020 (2)'!J$1,'FCST SDV (2)'!$D$1:$P$1,0))*'Data đx fcst 21.09.2020 (2)'!$C451,0)/$U451/12000000</f>
        <v>0</v>
      </c>
      <c r="K451" s="409">
        <f>+IFERROR(INDEX('FCST SDV (2)'!$D$2:$P$2001,MATCH('Data đx fcst 21.09.2020 (2)'!$B451,'FCST SDV (2)'!$C$2:$C$2001,0),MATCH('Data đx fcst 21.09.2020 (2)'!K$1,'FCST SDV (2)'!$D$1:$P$1,0))*'Data đx fcst 21.09.2020 (2)'!$C451,0)/$U451/12000000</f>
        <v>0</v>
      </c>
      <c r="L451" s="409">
        <f>+IFERROR(INDEX('FCST SDV (2)'!$D$2:$P$2001,MATCH('Data đx fcst 21.09.2020 (2)'!$B451,'FCST SDV (2)'!$C$2:$C$2001,0),MATCH('Data đx fcst 21.09.2020 (2)'!L$1,'FCST SDV (2)'!$D$1:$P$1,0))*'Data đx fcst 21.09.2020 (2)'!$C451,0)/$U451/12000000</f>
        <v>0</v>
      </c>
      <c r="M451" s="409">
        <f>+IFERROR(INDEX('FCST SDV (2)'!$D$2:$P$2001,MATCH('Data đx fcst 21.09.2020 (2)'!$B451,'FCST SDV (2)'!$C$2:$C$2001,0),MATCH('Data đx fcst 21.09.2020 (2)'!M$1,'FCST SDV (2)'!$D$1:$P$1,0))*'Data đx fcst 21.09.2020 (2)'!$C451,0)/$U451/12000000</f>
        <v>0</v>
      </c>
      <c r="N451" s="409">
        <f>+IFERROR(INDEX('FCST SDV (2)'!$D$2:$P$2001,MATCH('Data đx fcst 21.09.2020 (2)'!$B451,'FCST SDV (2)'!$C$2:$C$2001,0),MATCH('Data đx fcst 21.09.2020 (2)'!N$1,'FCST SDV (2)'!$D$1:$P$1,0))*'Data đx fcst 21.09.2020 (2)'!$C451,0)/$U451/12000000</f>
        <v>0</v>
      </c>
      <c r="O451" s="409">
        <f>+IFERROR(INDEX('FCST SDV (2)'!$D$2:$P$2001,MATCH('Data đx fcst 21.09.2020 (2)'!$B451,'FCST SDV (2)'!$C$2:$C$2001,0),MATCH('Data đx fcst 21.09.2020 (2)'!O$1,'FCST SDV (2)'!$D$1:$P$1,0))*'Data đx fcst 21.09.2020 (2)'!$C451,0)/$U451/12000000</f>
        <v>0</v>
      </c>
      <c r="P451" s="409">
        <f>+IFERROR(INDEX('FCST SDV (2)'!$D$2:$P$2001,MATCH('Data đx fcst 21.09.2020 (2)'!$B451,'FCST SDV (2)'!$C$2:$C$2001,0),MATCH('Data đx fcst 21.09.2020 (2)'!P$1,'FCST SDV (2)'!$D$1:$P$1,0))*'Data đx fcst 21.09.2020 (2)'!$C451,0)/$U451/12000000</f>
        <v>0</v>
      </c>
      <c r="Q451" s="409">
        <f>+IFERROR(INDEX('FCST SDV (2)'!$D$2:$P$2001,MATCH('Data đx fcst 21.09.2020 (2)'!$B451,'FCST SDV (2)'!$C$2:$C$2001,0),MATCH('Data đx fcst 21.09.2020 (2)'!Q$1,'FCST SDV (2)'!$D$1:$P$1,0))*'Data đx fcst 21.09.2020 (2)'!$C451,0)/$U451/12000000</f>
        <v>0</v>
      </c>
      <c r="R451" s="409">
        <f>+IFERROR(INDEX('FCST SDV (2)'!$D$2:$P$2001,MATCH('Data đx fcst 21.09.2020 (2)'!$B451,'FCST SDV (2)'!$C$2:$C$2001,0),MATCH('Data đx fcst 21.09.2020 (2)'!R$1,'FCST SDV (2)'!$D$1:$P$1,0))*'Data đx fcst 21.09.2020 (2)'!$C451,0)/$U451/12000000</f>
        <v>0</v>
      </c>
      <c r="S451" s="409">
        <f>+IFERROR(INDEX('FCST SDV (2)'!$D$2:$P$2001,MATCH('Data đx fcst 21.09.2020 (2)'!$B451,'FCST SDV (2)'!$C$2:$C$2001,0),MATCH('Data đx fcst 21.09.2020 (2)'!S$1,'FCST SDV (2)'!$D$1:$P$1,0))*'Data đx fcst 21.09.2020 (2)'!$C451,0)/$U451/12000000</f>
        <v>0</v>
      </c>
      <c r="T451" s="409">
        <f>+SUM(I451:S451)</f>
        <v>0</v>
      </c>
      <c r="U451" s="401">
        <v>1000</v>
      </c>
    </row>
    <row r="452" spans="1:21" s="130" customFormat="1" ht="29.25" customHeight="1">
      <c r="A452" s="468"/>
      <c r="B452" s="337">
        <v>5210000263</v>
      </c>
      <c r="C452" s="207">
        <v>5100</v>
      </c>
      <c r="D452" s="466"/>
      <c r="E452" s="466"/>
      <c r="F452" s="466"/>
      <c r="G452" s="405">
        <f>+IFERROR(VLOOKUP(B452,'FCST SDV (2)'!$C$2:$S$2000,17,0),0)</f>
        <v>0</v>
      </c>
      <c r="H452" s="408">
        <f t="shared" ref="H452:H466" si="101">+IFERROR(G452*C452/U452/120000000,0)</f>
        <v>0</v>
      </c>
      <c r="I452" s="353">
        <f>+IFERROR(INDEX('FCST SDV (2)'!$D$2:$P$2001,MATCH('Data đx fcst 21.09.2020 (2)'!$B452,'FCST SDV (2)'!$C$2:$C$2001,0),MATCH('Data đx fcst 21.09.2020 (2)'!I$1,'FCST SDV (2)'!$D$1:$P$1,0))*'Data đx fcst 21.09.2020 (2)'!$C452,0)/$U452/12000000</f>
        <v>0</v>
      </c>
      <c r="J452" s="353">
        <f>+IFERROR(INDEX('FCST SDV (2)'!$D$2:$P$2001,MATCH('Data đx fcst 21.09.2020 (2)'!$B452,'FCST SDV (2)'!$C$2:$C$2001,0),MATCH('Data đx fcst 21.09.2020 (2)'!J$1,'FCST SDV (2)'!$D$1:$P$1,0))*'Data đx fcst 21.09.2020 (2)'!$C452,0)/$U452/12000000</f>
        <v>0</v>
      </c>
      <c r="K452" s="353">
        <f>+IFERROR(INDEX('FCST SDV (2)'!$D$2:$P$2001,MATCH('Data đx fcst 21.09.2020 (2)'!$B452,'FCST SDV (2)'!$C$2:$C$2001,0),MATCH('Data đx fcst 21.09.2020 (2)'!K$1,'FCST SDV (2)'!$D$1:$P$1,0))*'Data đx fcst 21.09.2020 (2)'!$C452,0)/$U452/12000000</f>
        <v>0</v>
      </c>
      <c r="L452" s="353">
        <f>+IFERROR(INDEX('FCST SDV (2)'!$D$2:$P$2001,MATCH('Data đx fcst 21.09.2020 (2)'!$B452,'FCST SDV (2)'!$C$2:$C$2001,0),MATCH('Data đx fcst 21.09.2020 (2)'!L$1,'FCST SDV (2)'!$D$1:$P$1,0))*'Data đx fcst 21.09.2020 (2)'!$C452,0)/$U452/12000000</f>
        <v>0</v>
      </c>
      <c r="M452" s="353">
        <f>+IFERROR(INDEX('FCST SDV (2)'!$D$2:$P$2001,MATCH('Data đx fcst 21.09.2020 (2)'!$B452,'FCST SDV (2)'!$C$2:$C$2001,0),MATCH('Data đx fcst 21.09.2020 (2)'!M$1,'FCST SDV (2)'!$D$1:$P$1,0))*'Data đx fcst 21.09.2020 (2)'!$C452,0)/$U452/12000000</f>
        <v>0</v>
      </c>
      <c r="N452" s="353">
        <f>+IFERROR(INDEX('FCST SDV (2)'!$D$2:$P$2001,MATCH('Data đx fcst 21.09.2020 (2)'!$B452,'FCST SDV (2)'!$C$2:$C$2001,0),MATCH('Data đx fcst 21.09.2020 (2)'!N$1,'FCST SDV (2)'!$D$1:$P$1,0))*'Data đx fcst 21.09.2020 (2)'!$C452,0)/$U452/12000000</f>
        <v>0</v>
      </c>
      <c r="O452" s="353">
        <f>+IFERROR(INDEX('FCST SDV (2)'!$D$2:$P$2001,MATCH('Data đx fcst 21.09.2020 (2)'!$B452,'FCST SDV (2)'!$C$2:$C$2001,0),MATCH('Data đx fcst 21.09.2020 (2)'!O$1,'FCST SDV (2)'!$D$1:$P$1,0))*'Data đx fcst 21.09.2020 (2)'!$C452,0)/$U452/12000000</f>
        <v>0</v>
      </c>
      <c r="P452" s="353">
        <f>+IFERROR(INDEX('FCST SDV (2)'!$D$2:$P$2001,MATCH('Data đx fcst 21.09.2020 (2)'!$B452,'FCST SDV (2)'!$C$2:$C$2001,0),MATCH('Data đx fcst 21.09.2020 (2)'!P$1,'FCST SDV (2)'!$D$1:$P$1,0))*'Data đx fcst 21.09.2020 (2)'!$C452,0)/$U452/12000000</f>
        <v>0</v>
      </c>
      <c r="Q452" s="353">
        <f>+IFERROR(INDEX('FCST SDV (2)'!$D$2:$P$2001,MATCH('Data đx fcst 21.09.2020 (2)'!$B452,'FCST SDV (2)'!$C$2:$C$2001,0),MATCH('Data đx fcst 21.09.2020 (2)'!Q$1,'FCST SDV (2)'!$D$1:$P$1,0))*'Data đx fcst 21.09.2020 (2)'!$C452,0)/$U452/12000000</f>
        <v>0</v>
      </c>
      <c r="R452" s="353">
        <f>+IFERROR(INDEX('FCST SDV (2)'!$D$2:$P$2001,MATCH('Data đx fcst 21.09.2020 (2)'!$B452,'FCST SDV (2)'!$C$2:$C$2001,0),MATCH('Data đx fcst 21.09.2020 (2)'!R$1,'FCST SDV (2)'!$D$1:$P$1,0))*'Data đx fcst 21.09.2020 (2)'!$C452,0)/$U452/12000000</f>
        <v>0</v>
      </c>
      <c r="S452" s="353">
        <f>+IFERROR(INDEX('FCST SDV (2)'!$D$2:$P$2001,MATCH('Data đx fcst 21.09.2020 (2)'!$B452,'FCST SDV (2)'!$C$2:$C$2001,0),MATCH('Data đx fcst 21.09.2020 (2)'!S$1,'FCST SDV (2)'!$D$1:$P$1,0))*'Data đx fcst 21.09.2020 (2)'!$C452,0)/$U452/12000000</f>
        <v>0</v>
      </c>
      <c r="T452" s="353">
        <f t="shared" ref="T452:T466" si="102">+SUM(I452:S452)</f>
        <v>0</v>
      </c>
      <c r="U452" s="401">
        <v>100</v>
      </c>
    </row>
    <row r="453" spans="1:21" s="130" customFormat="1" ht="29.25" customHeight="1">
      <c r="A453" s="468"/>
      <c r="B453" s="337" t="s">
        <v>61</v>
      </c>
      <c r="C453" s="207">
        <v>5202</v>
      </c>
      <c r="D453" s="466"/>
      <c r="E453" s="466"/>
      <c r="F453" s="466"/>
      <c r="G453" s="405">
        <f>+IFERROR(VLOOKUP(B453,'FCST SDV (2)'!$C$2:$S$2000,17,0),0)</f>
        <v>0</v>
      </c>
      <c r="H453" s="408">
        <f t="shared" si="101"/>
        <v>0</v>
      </c>
      <c r="I453" s="353">
        <f>+IFERROR(INDEX('FCST SDV (2)'!$D$2:$P$2001,MATCH('Data đx fcst 21.09.2020 (2)'!$B453,'FCST SDV (2)'!$C$2:$C$2001,0),MATCH('Data đx fcst 21.09.2020 (2)'!I$1,'FCST SDV (2)'!$D$1:$P$1,0))*'Data đx fcst 21.09.2020 (2)'!$C453,0)/$U453/12000000</f>
        <v>0</v>
      </c>
      <c r="J453" s="353">
        <f>+IFERROR(INDEX('FCST SDV (2)'!$D$2:$P$2001,MATCH('Data đx fcst 21.09.2020 (2)'!$B453,'FCST SDV (2)'!$C$2:$C$2001,0),MATCH('Data đx fcst 21.09.2020 (2)'!J$1,'FCST SDV (2)'!$D$1:$P$1,0))*'Data đx fcst 21.09.2020 (2)'!$C453,0)/$U453/12000000</f>
        <v>0</v>
      </c>
      <c r="K453" s="353">
        <f>+IFERROR(INDEX('FCST SDV (2)'!$D$2:$P$2001,MATCH('Data đx fcst 21.09.2020 (2)'!$B453,'FCST SDV (2)'!$C$2:$C$2001,0),MATCH('Data đx fcst 21.09.2020 (2)'!K$1,'FCST SDV (2)'!$D$1:$P$1,0))*'Data đx fcst 21.09.2020 (2)'!$C453,0)/$U453/12000000</f>
        <v>0</v>
      </c>
      <c r="L453" s="353">
        <f>+IFERROR(INDEX('FCST SDV (2)'!$D$2:$P$2001,MATCH('Data đx fcst 21.09.2020 (2)'!$B453,'FCST SDV (2)'!$C$2:$C$2001,0),MATCH('Data đx fcst 21.09.2020 (2)'!L$1,'FCST SDV (2)'!$D$1:$P$1,0))*'Data đx fcst 21.09.2020 (2)'!$C453,0)/$U453/12000000</f>
        <v>0</v>
      </c>
      <c r="M453" s="353">
        <f>+IFERROR(INDEX('FCST SDV (2)'!$D$2:$P$2001,MATCH('Data đx fcst 21.09.2020 (2)'!$B453,'FCST SDV (2)'!$C$2:$C$2001,0),MATCH('Data đx fcst 21.09.2020 (2)'!M$1,'FCST SDV (2)'!$D$1:$P$1,0))*'Data đx fcst 21.09.2020 (2)'!$C453,0)/$U453/12000000</f>
        <v>0</v>
      </c>
      <c r="N453" s="353">
        <f>+IFERROR(INDEX('FCST SDV (2)'!$D$2:$P$2001,MATCH('Data đx fcst 21.09.2020 (2)'!$B453,'FCST SDV (2)'!$C$2:$C$2001,0),MATCH('Data đx fcst 21.09.2020 (2)'!N$1,'FCST SDV (2)'!$D$1:$P$1,0))*'Data đx fcst 21.09.2020 (2)'!$C453,0)/$U453/12000000</f>
        <v>0</v>
      </c>
      <c r="O453" s="353">
        <f>+IFERROR(INDEX('FCST SDV (2)'!$D$2:$P$2001,MATCH('Data đx fcst 21.09.2020 (2)'!$B453,'FCST SDV (2)'!$C$2:$C$2001,0),MATCH('Data đx fcst 21.09.2020 (2)'!O$1,'FCST SDV (2)'!$D$1:$P$1,0))*'Data đx fcst 21.09.2020 (2)'!$C453,0)/$U453/12000000</f>
        <v>0</v>
      </c>
      <c r="P453" s="353">
        <f>+IFERROR(INDEX('FCST SDV (2)'!$D$2:$P$2001,MATCH('Data đx fcst 21.09.2020 (2)'!$B453,'FCST SDV (2)'!$C$2:$C$2001,0),MATCH('Data đx fcst 21.09.2020 (2)'!P$1,'FCST SDV (2)'!$D$1:$P$1,0))*'Data đx fcst 21.09.2020 (2)'!$C453,0)/$U453/12000000</f>
        <v>0</v>
      </c>
      <c r="Q453" s="353">
        <f>+IFERROR(INDEX('FCST SDV (2)'!$D$2:$P$2001,MATCH('Data đx fcst 21.09.2020 (2)'!$B453,'FCST SDV (2)'!$C$2:$C$2001,0),MATCH('Data đx fcst 21.09.2020 (2)'!Q$1,'FCST SDV (2)'!$D$1:$P$1,0))*'Data đx fcst 21.09.2020 (2)'!$C453,0)/$U453/12000000</f>
        <v>0</v>
      </c>
      <c r="R453" s="353">
        <f>+IFERROR(INDEX('FCST SDV (2)'!$D$2:$P$2001,MATCH('Data đx fcst 21.09.2020 (2)'!$B453,'FCST SDV (2)'!$C$2:$C$2001,0),MATCH('Data đx fcst 21.09.2020 (2)'!R$1,'FCST SDV (2)'!$D$1:$P$1,0))*'Data đx fcst 21.09.2020 (2)'!$C453,0)/$U453/12000000</f>
        <v>0</v>
      </c>
      <c r="S453" s="353">
        <f>+IFERROR(INDEX('FCST SDV (2)'!$D$2:$P$2001,MATCH('Data đx fcst 21.09.2020 (2)'!$B453,'FCST SDV (2)'!$C$2:$C$2001,0),MATCH('Data đx fcst 21.09.2020 (2)'!S$1,'FCST SDV (2)'!$D$1:$P$1,0))*'Data đx fcst 21.09.2020 (2)'!$C453,0)/$U453/12000000</f>
        <v>0</v>
      </c>
      <c r="T453" s="353">
        <f t="shared" si="102"/>
        <v>0</v>
      </c>
      <c r="U453" s="401">
        <v>100</v>
      </c>
    </row>
    <row r="454" spans="1:21" s="130" customFormat="1" ht="29.25" customHeight="1">
      <c r="A454" s="468"/>
      <c r="B454" s="337" t="s">
        <v>459</v>
      </c>
      <c r="C454" s="207">
        <v>3596</v>
      </c>
      <c r="D454" s="466"/>
      <c r="E454" s="466"/>
      <c r="F454" s="466"/>
      <c r="G454" s="405">
        <f>+IFERROR(VLOOKUP(B454,'FCST SDV (2)'!$C$2:$S$2000,17,0),0)</f>
        <v>375000</v>
      </c>
      <c r="H454" s="408">
        <f t="shared" si="101"/>
        <v>0.112375</v>
      </c>
      <c r="I454" s="353">
        <f>+IFERROR(INDEX('FCST SDV (2)'!$D$2:$P$2001,MATCH('Data đx fcst 21.09.2020 (2)'!$B454,'FCST SDV (2)'!$C$2:$C$2001,0),MATCH('Data đx fcst 21.09.2020 (2)'!I$1,'FCST SDV (2)'!$D$1:$P$1,0))*'Data đx fcst 21.09.2020 (2)'!$C454,0)/$U454/12000000</f>
        <v>4.6148666666666664E-2</v>
      </c>
      <c r="J454" s="353">
        <f>+IFERROR(INDEX('FCST SDV (2)'!$D$2:$P$2001,MATCH('Data đx fcst 21.09.2020 (2)'!$B454,'FCST SDV (2)'!$C$2:$C$2001,0),MATCH('Data đx fcst 21.09.2020 (2)'!J$1,'FCST SDV (2)'!$D$1:$P$1,0))*'Data đx fcst 21.09.2020 (2)'!$C454,0)/$U454/12000000</f>
        <v>2.9966666666666666E-2</v>
      </c>
      <c r="K454" s="353">
        <f>+IFERROR(INDEX('FCST SDV (2)'!$D$2:$P$2001,MATCH('Data đx fcst 21.09.2020 (2)'!$B454,'FCST SDV (2)'!$C$2:$C$2001,0),MATCH('Data đx fcst 21.09.2020 (2)'!K$1,'FCST SDV (2)'!$D$1:$P$1,0))*'Data đx fcst 21.09.2020 (2)'!$C454,0)/$U454/12000000</f>
        <v>2.9966666666666666E-2</v>
      </c>
      <c r="L454" s="353">
        <f>+IFERROR(INDEX('FCST SDV (2)'!$D$2:$P$2001,MATCH('Data đx fcst 21.09.2020 (2)'!$B454,'FCST SDV (2)'!$C$2:$C$2001,0),MATCH('Data đx fcst 21.09.2020 (2)'!L$1,'FCST SDV (2)'!$D$1:$P$1,0))*'Data đx fcst 21.09.2020 (2)'!$C454,0)/$U454/12000000</f>
        <v>2.9966666666666666E-2</v>
      </c>
      <c r="M454" s="353">
        <f>+IFERROR(INDEX('FCST SDV (2)'!$D$2:$P$2001,MATCH('Data đx fcst 21.09.2020 (2)'!$B454,'FCST SDV (2)'!$C$2:$C$2001,0),MATCH('Data đx fcst 21.09.2020 (2)'!M$1,'FCST SDV (2)'!$D$1:$P$1,0))*'Data đx fcst 21.09.2020 (2)'!$C454,0)/$U454/12000000</f>
        <v>2.9966666666666666E-2</v>
      </c>
      <c r="N454" s="353">
        <f>+IFERROR(INDEX('FCST SDV (2)'!$D$2:$P$2001,MATCH('Data đx fcst 21.09.2020 (2)'!$B454,'FCST SDV (2)'!$C$2:$C$2001,0),MATCH('Data đx fcst 21.09.2020 (2)'!N$1,'FCST SDV (2)'!$D$1:$P$1,0))*'Data đx fcst 21.09.2020 (2)'!$C454,0)/$U454/12000000</f>
        <v>4.6747999999999998E-2</v>
      </c>
      <c r="O454" s="353">
        <f>+IFERROR(INDEX('FCST SDV (2)'!$D$2:$P$2001,MATCH('Data đx fcst 21.09.2020 (2)'!$B454,'FCST SDV (2)'!$C$2:$C$2001,0),MATCH('Data đx fcst 21.09.2020 (2)'!O$1,'FCST SDV (2)'!$D$1:$P$1,0))*'Data đx fcst 21.09.2020 (2)'!$C454,0)/$U454/12000000</f>
        <v>1.1986666666666666E-2</v>
      </c>
      <c r="P454" s="353">
        <f>+IFERROR(INDEX('FCST SDV (2)'!$D$2:$P$2001,MATCH('Data đx fcst 21.09.2020 (2)'!$B454,'FCST SDV (2)'!$C$2:$C$2001,0),MATCH('Data đx fcst 21.09.2020 (2)'!P$1,'FCST SDV (2)'!$D$1:$P$1,0))*'Data đx fcst 21.09.2020 (2)'!$C454,0)/$U454/12000000</f>
        <v>0.22475000000000001</v>
      </c>
      <c r="Q454" s="353">
        <f>+IFERROR(INDEX('FCST SDV (2)'!$D$2:$P$2001,MATCH('Data đx fcst 21.09.2020 (2)'!$B454,'FCST SDV (2)'!$C$2:$C$2001,0),MATCH('Data đx fcst 21.09.2020 (2)'!Q$1,'FCST SDV (2)'!$D$1:$P$1,0))*'Data đx fcst 21.09.2020 (2)'!$C454,0)/$U454/12000000</f>
        <v>0.22475000000000001</v>
      </c>
      <c r="R454" s="353">
        <f>+IFERROR(INDEX('FCST SDV (2)'!$D$2:$P$2001,MATCH('Data đx fcst 21.09.2020 (2)'!$B454,'FCST SDV (2)'!$C$2:$C$2001,0),MATCH('Data đx fcst 21.09.2020 (2)'!R$1,'FCST SDV (2)'!$D$1:$P$1,0))*'Data đx fcst 21.09.2020 (2)'!$C454,0)/$U454/12000000</f>
        <v>0.22475000000000001</v>
      </c>
      <c r="S454" s="353">
        <f>+IFERROR(INDEX('FCST SDV (2)'!$D$2:$P$2001,MATCH('Data đx fcst 21.09.2020 (2)'!$B454,'FCST SDV (2)'!$C$2:$C$2001,0),MATCH('Data đx fcst 21.09.2020 (2)'!S$1,'FCST SDV (2)'!$D$1:$P$1,0))*'Data đx fcst 21.09.2020 (2)'!$C454,0)/$U454/12000000</f>
        <v>0.22475000000000001</v>
      </c>
      <c r="T454" s="353">
        <f t="shared" si="102"/>
        <v>1.12375</v>
      </c>
      <c r="U454" s="401">
        <v>100</v>
      </c>
    </row>
    <row r="455" spans="1:21" s="130" customFormat="1" ht="29.25" customHeight="1">
      <c r="A455" s="468"/>
      <c r="B455" s="337" t="s">
        <v>461</v>
      </c>
      <c r="C455" s="207">
        <v>5408</v>
      </c>
      <c r="D455" s="466"/>
      <c r="E455" s="466"/>
      <c r="F455" s="466"/>
      <c r="G455" s="405">
        <f>+IFERROR(VLOOKUP(B455,'FCST SDV (2)'!$C$2:$S$2000,17,0),0)</f>
        <v>375000</v>
      </c>
      <c r="H455" s="408">
        <f t="shared" si="101"/>
        <v>0.16900000000000001</v>
      </c>
      <c r="I455" s="353">
        <f>+IFERROR(INDEX('FCST SDV (2)'!$D$2:$P$2001,MATCH('Data đx fcst 21.09.2020 (2)'!$B455,'FCST SDV (2)'!$C$2:$C$2001,0),MATCH('Data đx fcst 21.09.2020 (2)'!I$1,'FCST SDV (2)'!$D$1:$P$1,0))*'Data đx fcst 21.09.2020 (2)'!$C455,0)/$U455/12000000</f>
        <v>8.1119999999999998E-2</v>
      </c>
      <c r="J455" s="353">
        <f>+IFERROR(INDEX('FCST SDV (2)'!$D$2:$P$2001,MATCH('Data đx fcst 21.09.2020 (2)'!$B455,'FCST SDV (2)'!$C$2:$C$2001,0),MATCH('Data đx fcst 21.09.2020 (2)'!J$1,'FCST SDV (2)'!$D$1:$P$1,0))*'Data đx fcst 21.09.2020 (2)'!$C455,0)/$U455/12000000</f>
        <v>4.5066666666666665E-2</v>
      </c>
      <c r="K455" s="353">
        <f>+IFERROR(INDEX('FCST SDV (2)'!$D$2:$P$2001,MATCH('Data đx fcst 21.09.2020 (2)'!$B455,'FCST SDV (2)'!$C$2:$C$2001,0),MATCH('Data đx fcst 21.09.2020 (2)'!K$1,'FCST SDV (2)'!$D$1:$P$1,0))*'Data đx fcst 21.09.2020 (2)'!$C455,0)/$U455/12000000</f>
        <v>4.5066666666666665E-2</v>
      </c>
      <c r="L455" s="353">
        <f>+IFERROR(INDEX('FCST SDV (2)'!$D$2:$P$2001,MATCH('Data đx fcst 21.09.2020 (2)'!$B455,'FCST SDV (2)'!$C$2:$C$2001,0),MATCH('Data đx fcst 21.09.2020 (2)'!L$1,'FCST SDV (2)'!$D$1:$P$1,0))*'Data đx fcst 21.09.2020 (2)'!$C455,0)/$U455/12000000</f>
        <v>4.5066666666666665E-2</v>
      </c>
      <c r="M455" s="353">
        <f>+IFERROR(INDEX('FCST SDV (2)'!$D$2:$P$2001,MATCH('Data đx fcst 21.09.2020 (2)'!$B455,'FCST SDV (2)'!$C$2:$C$2001,0),MATCH('Data đx fcst 21.09.2020 (2)'!M$1,'FCST SDV (2)'!$D$1:$P$1,0))*'Data đx fcst 21.09.2020 (2)'!$C455,0)/$U455/12000000</f>
        <v>4.5066666666666665E-2</v>
      </c>
      <c r="N455" s="353">
        <f>+IFERROR(INDEX('FCST SDV (2)'!$D$2:$P$2001,MATCH('Data đx fcst 21.09.2020 (2)'!$B455,'FCST SDV (2)'!$C$2:$C$2001,0),MATCH('Data đx fcst 21.09.2020 (2)'!N$1,'FCST SDV (2)'!$D$1:$P$1,0))*'Data đx fcst 21.09.2020 (2)'!$C455,0)/$U455/12000000</f>
        <v>5.8586666666666669E-2</v>
      </c>
      <c r="O455" s="353">
        <f>+IFERROR(INDEX('FCST SDV (2)'!$D$2:$P$2001,MATCH('Data đx fcst 21.09.2020 (2)'!$B455,'FCST SDV (2)'!$C$2:$C$2001,0),MATCH('Data đx fcst 21.09.2020 (2)'!O$1,'FCST SDV (2)'!$D$1:$P$1,0))*'Data đx fcst 21.09.2020 (2)'!$C455,0)/$U455/12000000</f>
        <v>1.8026666666666667E-2</v>
      </c>
      <c r="P455" s="353">
        <f>+IFERROR(INDEX('FCST SDV (2)'!$D$2:$P$2001,MATCH('Data đx fcst 21.09.2020 (2)'!$B455,'FCST SDV (2)'!$C$2:$C$2001,0),MATCH('Data đx fcst 21.09.2020 (2)'!P$1,'FCST SDV (2)'!$D$1:$P$1,0))*'Data đx fcst 21.09.2020 (2)'!$C455,0)/$U455/12000000</f>
        <v>0.33800000000000002</v>
      </c>
      <c r="Q455" s="353">
        <f>+IFERROR(INDEX('FCST SDV (2)'!$D$2:$P$2001,MATCH('Data đx fcst 21.09.2020 (2)'!$B455,'FCST SDV (2)'!$C$2:$C$2001,0),MATCH('Data đx fcst 21.09.2020 (2)'!Q$1,'FCST SDV (2)'!$D$1:$P$1,0))*'Data đx fcst 21.09.2020 (2)'!$C455,0)/$U455/12000000</f>
        <v>0.33800000000000002</v>
      </c>
      <c r="R455" s="353">
        <f>+IFERROR(INDEX('FCST SDV (2)'!$D$2:$P$2001,MATCH('Data đx fcst 21.09.2020 (2)'!$B455,'FCST SDV (2)'!$C$2:$C$2001,0),MATCH('Data đx fcst 21.09.2020 (2)'!R$1,'FCST SDV (2)'!$D$1:$P$1,0))*'Data đx fcst 21.09.2020 (2)'!$C455,0)/$U455/12000000</f>
        <v>0.33800000000000002</v>
      </c>
      <c r="S455" s="353">
        <f>+IFERROR(INDEX('FCST SDV (2)'!$D$2:$P$2001,MATCH('Data đx fcst 21.09.2020 (2)'!$B455,'FCST SDV (2)'!$C$2:$C$2001,0),MATCH('Data đx fcst 21.09.2020 (2)'!S$1,'FCST SDV (2)'!$D$1:$P$1,0))*'Data đx fcst 21.09.2020 (2)'!$C455,0)/$U455/12000000</f>
        <v>0.33800000000000002</v>
      </c>
      <c r="T455" s="353">
        <f t="shared" si="102"/>
        <v>1.6900000000000002</v>
      </c>
      <c r="U455" s="401">
        <v>100</v>
      </c>
    </row>
    <row r="456" spans="1:21" s="130" customFormat="1" ht="29.25" customHeight="1">
      <c r="A456" s="468"/>
      <c r="B456" s="337" t="s">
        <v>463</v>
      </c>
      <c r="C456" s="207">
        <v>3596</v>
      </c>
      <c r="D456" s="466"/>
      <c r="E456" s="466"/>
      <c r="F456" s="466"/>
      <c r="G456" s="405">
        <f>+IFERROR(VLOOKUP(B456,'FCST SDV (2)'!$C$2:$S$2000,17,0),0)</f>
        <v>121000</v>
      </c>
      <c r="H456" s="408">
        <f t="shared" si="101"/>
        <v>3.6259666666666669E-2</v>
      </c>
      <c r="I456" s="353">
        <f>+IFERROR(INDEX('FCST SDV (2)'!$D$2:$P$2001,MATCH('Data đx fcst 21.09.2020 (2)'!$B456,'FCST SDV (2)'!$C$2:$C$2001,0),MATCH('Data đx fcst 21.09.2020 (2)'!I$1,'FCST SDV (2)'!$D$1:$P$1,0))*'Data đx fcst 21.09.2020 (2)'!$C456,0)/$U456/12000000</f>
        <v>0</v>
      </c>
      <c r="J456" s="353">
        <f>+IFERROR(INDEX('FCST SDV (2)'!$D$2:$P$2001,MATCH('Data đx fcst 21.09.2020 (2)'!$B456,'FCST SDV (2)'!$C$2:$C$2001,0),MATCH('Data đx fcst 21.09.2020 (2)'!J$1,'FCST SDV (2)'!$D$1:$P$1,0))*'Data đx fcst 21.09.2020 (2)'!$C456,0)/$U456/12000000</f>
        <v>0</v>
      </c>
      <c r="K456" s="353">
        <f>+IFERROR(INDEX('FCST SDV (2)'!$D$2:$P$2001,MATCH('Data đx fcst 21.09.2020 (2)'!$B456,'FCST SDV (2)'!$C$2:$C$2001,0),MATCH('Data đx fcst 21.09.2020 (2)'!K$1,'FCST SDV (2)'!$D$1:$P$1,0))*'Data đx fcst 21.09.2020 (2)'!$C456,0)/$U456/12000000</f>
        <v>2.9966666666666666E-2</v>
      </c>
      <c r="L456" s="353">
        <f>+IFERROR(INDEX('FCST SDV (2)'!$D$2:$P$2001,MATCH('Data đx fcst 21.09.2020 (2)'!$B456,'FCST SDV (2)'!$C$2:$C$2001,0),MATCH('Data đx fcst 21.09.2020 (2)'!L$1,'FCST SDV (2)'!$D$1:$P$1,0))*'Data đx fcst 21.09.2020 (2)'!$C456,0)/$U456/12000000</f>
        <v>2.9966666666666666E-2</v>
      </c>
      <c r="M456" s="353">
        <f>+IFERROR(INDEX('FCST SDV (2)'!$D$2:$P$2001,MATCH('Data đx fcst 21.09.2020 (2)'!$B456,'FCST SDV (2)'!$C$2:$C$2001,0),MATCH('Data đx fcst 21.09.2020 (2)'!M$1,'FCST SDV (2)'!$D$1:$P$1,0))*'Data đx fcst 21.09.2020 (2)'!$C456,0)/$U456/12000000</f>
        <v>2.9966666666666666E-2</v>
      </c>
      <c r="N456" s="353">
        <f>+IFERROR(INDEX('FCST SDV (2)'!$D$2:$P$2001,MATCH('Data đx fcst 21.09.2020 (2)'!$B456,'FCST SDV (2)'!$C$2:$C$2001,0),MATCH('Data đx fcst 21.09.2020 (2)'!N$1,'FCST SDV (2)'!$D$1:$P$1,0))*'Data đx fcst 21.09.2020 (2)'!$C456,0)/$U456/12000000</f>
        <v>2.9966666666666666E-2</v>
      </c>
      <c r="O456" s="353">
        <f>+IFERROR(INDEX('FCST SDV (2)'!$D$2:$P$2001,MATCH('Data đx fcst 21.09.2020 (2)'!$B456,'FCST SDV (2)'!$C$2:$C$2001,0),MATCH('Data đx fcst 21.09.2020 (2)'!O$1,'FCST SDV (2)'!$D$1:$P$1,0))*'Data đx fcst 21.09.2020 (2)'!$C456,0)/$U456/12000000</f>
        <v>0</v>
      </c>
      <c r="P456" s="353">
        <f>+IFERROR(INDEX('FCST SDV (2)'!$D$2:$P$2001,MATCH('Data đx fcst 21.09.2020 (2)'!$B456,'FCST SDV (2)'!$C$2:$C$2001,0),MATCH('Data đx fcst 21.09.2020 (2)'!P$1,'FCST SDV (2)'!$D$1:$P$1,0))*'Data đx fcst 21.09.2020 (2)'!$C456,0)/$U456/12000000</f>
        <v>0.11986666666666666</v>
      </c>
      <c r="Q456" s="353">
        <f>+IFERROR(INDEX('FCST SDV (2)'!$D$2:$P$2001,MATCH('Data đx fcst 21.09.2020 (2)'!$B456,'FCST SDV (2)'!$C$2:$C$2001,0),MATCH('Data đx fcst 21.09.2020 (2)'!Q$1,'FCST SDV (2)'!$D$1:$P$1,0))*'Data đx fcst 21.09.2020 (2)'!$C456,0)/$U456/12000000</f>
        <v>9.2896666666666669E-2</v>
      </c>
      <c r="R456" s="353">
        <f>+IFERROR(INDEX('FCST SDV (2)'!$D$2:$P$2001,MATCH('Data đx fcst 21.09.2020 (2)'!$B456,'FCST SDV (2)'!$C$2:$C$2001,0),MATCH('Data đx fcst 21.09.2020 (2)'!R$1,'FCST SDV (2)'!$D$1:$P$1,0))*'Data đx fcst 21.09.2020 (2)'!$C456,0)/$U456/12000000</f>
        <v>1.4983333333333333E-2</v>
      </c>
      <c r="S456" s="353">
        <f>+IFERROR(INDEX('FCST SDV (2)'!$D$2:$P$2001,MATCH('Data đx fcst 21.09.2020 (2)'!$B456,'FCST SDV (2)'!$C$2:$C$2001,0),MATCH('Data đx fcst 21.09.2020 (2)'!S$1,'FCST SDV (2)'!$D$1:$P$1,0))*'Data đx fcst 21.09.2020 (2)'!$C456,0)/$U456/12000000</f>
        <v>1.4983333333333333E-2</v>
      </c>
      <c r="T456" s="353">
        <f t="shared" si="102"/>
        <v>0.36259666666666668</v>
      </c>
      <c r="U456" s="401">
        <v>100</v>
      </c>
    </row>
    <row r="457" spans="1:21" s="130" customFormat="1" ht="29.25" customHeight="1">
      <c r="A457" s="468"/>
      <c r="B457" s="337" t="s">
        <v>464</v>
      </c>
      <c r="C457" s="207">
        <v>5408</v>
      </c>
      <c r="D457" s="466"/>
      <c r="E457" s="466"/>
      <c r="F457" s="466"/>
      <c r="G457" s="405">
        <f>+IFERROR(VLOOKUP(B457,'FCST SDV (2)'!$C$2:$S$2000,17,0),0)</f>
        <v>121000</v>
      </c>
      <c r="H457" s="408">
        <f t="shared" si="101"/>
        <v>5.4530666666666665E-2</v>
      </c>
      <c r="I457" s="353">
        <f>+IFERROR(INDEX('FCST SDV (2)'!$D$2:$P$2001,MATCH('Data đx fcst 21.09.2020 (2)'!$B457,'FCST SDV (2)'!$C$2:$C$2001,0),MATCH('Data đx fcst 21.09.2020 (2)'!I$1,'FCST SDV (2)'!$D$1:$P$1,0))*'Data đx fcst 21.09.2020 (2)'!$C457,0)/$U457/12000000</f>
        <v>0</v>
      </c>
      <c r="J457" s="353">
        <f>+IFERROR(INDEX('FCST SDV (2)'!$D$2:$P$2001,MATCH('Data đx fcst 21.09.2020 (2)'!$B457,'FCST SDV (2)'!$C$2:$C$2001,0),MATCH('Data đx fcst 21.09.2020 (2)'!J$1,'FCST SDV (2)'!$D$1:$P$1,0))*'Data đx fcst 21.09.2020 (2)'!$C457,0)/$U457/12000000</f>
        <v>0</v>
      </c>
      <c r="K457" s="353">
        <f>+IFERROR(INDEX('FCST SDV (2)'!$D$2:$P$2001,MATCH('Data đx fcst 21.09.2020 (2)'!$B457,'FCST SDV (2)'!$C$2:$C$2001,0),MATCH('Data đx fcst 21.09.2020 (2)'!K$1,'FCST SDV (2)'!$D$1:$P$1,0))*'Data đx fcst 21.09.2020 (2)'!$C457,0)/$U457/12000000</f>
        <v>4.5066666666666665E-2</v>
      </c>
      <c r="L457" s="353">
        <f>+IFERROR(INDEX('FCST SDV (2)'!$D$2:$P$2001,MATCH('Data đx fcst 21.09.2020 (2)'!$B457,'FCST SDV (2)'!$C$2:$C$2001,0),MATCH('Data đx fcst 21.09.2020 (2)'!L$1,'FCST SDV (2)'!$D$1:$P$1,0))*'Data đx fcst 21.09.2020 (2)'!$C457,0)/$U457/12000000</f>
        <v>4.5066666666666665E-2</v>
      </c>
      <c r="M457" s="353">
        <f>+IFERROR(INDEX('FCST SDV (2)'!$D$2:$P$2001,MATCH('Data đx fcst 21.09.2020 (2)'!$B457,'FCST SDV (2)'!$C$2:$C$2001,0),MATCH('Data đx fcst 21.09.2020 (2)'!M$1,'FCST SDV (2)'!$D$1:$P$1,0))*'Data đx fcst 21.09.2020 (2)'!$C457,0)/$U457/12000000</f>
        <v>4.5066666666666665E-2</v>
      </c>
      <c r="N457" s="353">
        <f>+IFERROR(INDEX('FCST SDV (2)'!$D$2:$P$2001,MATCH('Data đx fcst 21.09.2020 (2)'!$B457,'FCST SDV (2)'!$C$2:$C$2001,0),MATCH('Data đx fcst 21.09.2020 (2)'!N$1,'FCST SDV (2)'!$D$1:$P$1,0))*'Data đx fcst 21.09.2020 (2)'!$C457,0)/$U457/12000000</f>
        <v>4.5066666666666665E-2</v>
      </c>
      <c r="O457" s="353">
        <f>+IFERROR(INDEX('FCST SDV (2)'!$D$2:$P$2001,MATCH('Data đx fcst 21.09.2020 (2)'!$B457,'FCST SDV (2)'!$C$2:$C$2001,0),MATCH('Data đx fcst 21.09.2020 (2)'!O$1,'FCST SDV (2)'!$D$1:$P$1,0))*'Data đx fcst 21.09.2020 (2)'!$C457,0)/$U457/12000000</f>
        <v>0</v>
      </c>
      <c r="P457" s="353">
        <f>+IFERROR(INDEX('FCST SDV (2)'!$D$2:$P$2001,MATCH('Data đx fcst 21.09.2020 (2)'!$B457,'FCST SDV (2)'!$C$2:$C$2001,0),MATCH('Data đx fcst 21.09.2020 (2)'!P$1,'FCST SDV (2)'!$D$1:$P$1,0))*'Data đx fcst 21.09.2020 (2)'!$C457,0)/$U457/12000000</f>
        <v>0.18026666666666666</v>
      </c>
      <c r="Q457" s="353">
        <f>+IFERROR(INDEX('FCST SDV (2)'!$D$2:$P$2001,MATCH('Data đx fcst 21.09.2020 (2)'!$B457,'FCST SDV (2)'!$C$2:$C$2001,0),MATCH('Data đx fcst 21.09.2020 (2)'!Q$1,'FCST SDV (2)'!$D$1:$P$1,0))*'Data đx fcst 21.09.2020 (2)'!$C457,0)/$U457/12000000</f>
        <v>0.13970666666666667</v>
      </c>
      <c r="R457" s="353">
        <f>+IFERROR(INDEX('FCST SDV (2)'!$D$2:$P$2001,MATCH('Data đx fcst 21.09.2020 (2)'!$B457,'FCST SDV (2)'!$C$2:$C$2001,0),MATCH('Data đx fcst 21.09.2020 (2)'!R$1,'FCST SDV (2)'!$D$1:$P$1,0))*'Data đx fcst 21.09.2020 (2)'!$C457,0)/$U457/12000000</f>
        <v>2.2533333333333332E-2</v>
      </c>
      <c r="S457" s="353">
        <f>+IFERROR(INDEX('FCST SDV (2)'!$D$2:$P$2001,MATCH('Data đx fcst 21.09.2020 (2)'!$B457,'FCST SDV (2)'!$C$2:$C$2001,0),MATCH('Data đx fcst 21.09.2020 (2)'!S$1,'FCST SDV (2)'!$D$1:$P$1,0))*'Data đx fcst 21.09.2020 (2)'!$C457,0)/$U457/12000000</f>
        <v>2.2533333333333332E-2</v>
      </c>
      <c r="T457" s="353">
        <f t="shared" si="102"/>
        <v>0.54530666666666661</v>
      </c>
      <c r="U457" s="401">
        <v>100</v>
      </c>
    </row>
    <row r="458" spans="1:21" s="130" customFormat="1" ht="29.25" customHeight="1">
      <c r="A458" s="468"/>
      <c r="B458" s="337" t="s">
        <v>822</v>
      </c>
      <c r="C458" s="207">
        <v>6962</v>
      </c>
      <c r="D458" s="466"/>
      <c r="E458" s="466"/>
      <c r="F458" s="466"/>
      <c r="G458" s="405">
        <f>+IFERROR(VLOOKUP(B458,'FCST SDV (2)'!$C$2:$S$2000,17,0),0)</f>
        <v>0</v>
      </c>
      <c r="H458" s="408">
        <f t="shared" si="101"/>
        <v>0</v>
      </c>
      <c r="I458" s="353">
        <f>+IFERROR(INDEX('FCST SDV (2)'!$D$2:$P$2001,MATCH('Data đx fcst 21.09.2020 (2)'!$B458,'FCST SDV (2)'!$C$2:$C$2001,0),MATCH('Data đx fcst 21.09.2020 (2)'!I$1,'FCST SDV (2)'!$D$1:$P$1,0))*'Data đx fcst 21.09.2020 (2)'!$C458,0)/$U458/12000000</f>
        <v>0</v>
      </c>
      <c r="J458" s="353">
        <f>+IFERROR(INDEX('FCST SDV (2)'!$D$2:$P$2001,MATCH('Data đx fcst 21.09.2020 (2)'!$B458,'FCST SDV (2)'!$C$2:$C$2001,0),MATCH('Data đx fcst 21.09.2020 (2)'!J$1,'FCST SDV (2)'!$D$1:$P$1,0))*'Data đx fcst 21.09.2020 (2)'!$C458,0)/$U458/12000000</f>
        <v>0</v>
      </c>
      <c r="K458" s="353">
        <f>+IFERROR(INDEX('FCST SDV (2)'!$D$2:$P$2001,MATCH('Data đx fcst 21.09.2020 (2)'!$B458,'FCST SDV (2)'!$C$2:$C$2001,0),MATCH('Data đx fcst 21.09.2020 (2)'!K$1,'FCST SDV (2)'!$D$1:$P$1,0))*'Data đx fcst 21.09.2020 (2)'!$C458,0)/$U458/12000000</f>
        <v>0</v>
      </c>
      <c r="L458" s="353">
        <f>+IFERROR(INDEX('FCST SDV (2)'!$D$2:$P$2001,MATCH('Data đx fcst 21.09.2020 (2)'!$B458,'FCST SDV (2)'!$C$2:$C$2001,0),MATCH('Data đx fcst 21.09.2020 (2)'!L$1,'FCST SDV (2)'!$D$1:$P$1,0))*'Data đx fcst 21.09.2020 (2)'!$C458,0)/$U458/12000000</f>
        <v>0</v>
      </c>
      <c r="M458" s="353">
        <f>+IFERROR(INDEX('FCST SDV (2)'!$D$2:$P$2001,MATCH('Data đx fcst 21.09.2020 (2)'!$B458,'FCST SDV (2)'!$C$2:$C$2001,0),MATCH('Data đx fcst 21.09.2020 (2)'!M$1,'FCST SDV (2)'!$D$1:$P$1,0))*'Data đx fcst 21.09.2020 (2)'!$C458,0)/$U458/12000000</f>
        <v>0</v>
      </c>
      <c r="N458" s="353">
        <f>+IFERROR(INDEX('FCST SDV (2)'!$D$2:$P$2001,MATCH('Data đx fcst 21.09.2020 (2)'!$B458,'FCST SDV (2)'!$C$2:$C$2001,0),MATCH('Data đx fcst 21.09.2020 (2)'!N$1,'FCST SDV (2)'!$D$1:$P$1,0))*'Data đx fcst 21.09.2020 (2)'!$C458,0)/$U458/12000000</f>
        <v>0</v>
      </c>
      <c r="O458" s="353">
        <f>+IFERROR(INDEX('FCST SDV (2)'!$D$2:$P$2001,MATCH('Data đx fcst 21.09.2020 (2)'!$B458,'FCST SDV (2)'!$C$2:$C$2001,0),MATCH('Data đx fcst 21.09.2020 (2)'!O$1,'FCST SDV (2)'!$D$1:$P$1,0))*'Data đx fcst 21.09.2020 (2)'!$C458,0)/$U458/12000000</f>
        <v>0</v>
      </c>
      <c r="P458" s="353">
        <f>+IFERROR(INDEX('FCST SDV (2)'!$D$2:$P$2001,MATCH('Data đx fcst 21.09.2020 (2)'!$B458,'FCST SDV (2)'!$C$2:$C$2001,0),MATCH('Data đx fcst 21.09.2020 (2)'!P$1,'FCST SDV (2)'!$D$1:$P$1,0))*'Data đx fcst 21.09.2020 (2)'!$C458,0)/$U458/12000000</f>
        <v>0</v>
      </c>
      <c r="Q458" s="353">
        <f>+IFERROR(INDEX('FCST SDV (2)'!$D$2:$P$2001,MATCH('Data đx fcst 21.09.2020 (2)'!$B458,'FCST SDV (2)'!$C$2:$C$2001,0),MATCH('Data đx fcst 21.09.2020 (2)'!Q$1,'FCST SDV (2)'!$D$1:$P$1,0))*'Data đx fcst 21.09.2020 (2)'!$C458,0)/$U458/12000000</f>
        <v>0</v>
      </c>
      <c r="R458" s="353">
        <f>+IFERROR(INDEX('FCST SDV (2)'!$D$2:$P$2001,MATCH('Data đx fcst 21.09.2020 (2)'!$B458,'FCST SDV (2)'!$C$2:$C$2001,0),MATCH('Data đx fcst 21.09.2020 (2)'!R$1,'FCST SDV (2)'!$D$1:$P$1,0))*'Data đx fcst 21.09.2020 (2)'!$C458,0)/$U458/12000000</f>
        <v>0</v>
      </c>
      <c r="S458" s="353">
        <f>+IFERROR(INDEX('FCST SDV (2)'!$D$2:$P$2001,MATCH('Data đx fcst 21.09.2020 (2)'!$B458,'FCST SDV (2)'!$C$2:$C$2001,0),MATCH('Data đx fcst 21.09.2020 (2)'!S$1,'FCST SDV (2)'!$D$1:$P$1,0))*'Data đx fcst 21.09.2020 (2)'!$C458,0)/$U458/12000000</f>
        <v>0</v>
      </c>
      <c r="T458" s="353">
        <f t="shared" si="102"/>
        <v>0</v>
      </c>
      <c r="U458" s="401">
        <v>100</v>
      </c>
    </row>
    <row r="459" spans="1:21" s="130" customFormat="1" ht="29.25" customHeight="1">
      <c r="A459" s="468"/>
      <c r="B459" s="337" t="s">
        <v>399</v>
      </c>
      <c r="C459" s="207">
        <v>10500</v>
      </c>
      <c r="D459" s="466"/>
      <c r="E459" s="466"/>
      <c r="F459" s="466"/>
      <c r="G459" s="405">
        <f>+IFERROR(VLOOKUP(B459,'FCST SDV (2)'!$C$2:$S$2000,17,0),0)</f>
        <v>0</v>
      </c>
      <c r="H459" s="408">
        <f t="shared" si="101"/>
        <v>0</v>
      </c>
      <c r="I459" s="353">
        <f>+IFERROR(INDEX('FCST SDV (2)'!$D$2:$P$2001,MATCH('Data đx fcst 21.09.2020 (2)'!$B459,'FCST SDV (2)'!$C$2:$C$2001,0),MATCH('Data đx fcst 21.09.2020 (2)'!I$1,'FCST SDV (2)'!$D$1:$P$1,0))*'Data đx fcst 21.09.2020 (2)'!$C459,0)/$U459/12000000</f>
        <v>0</v>
      </c>
      <c r="J459" s="353">
        <f>+IFERROR(INDEX('FCST SDV (2)'!$D$2:$P$2001,MATCH('Data đx fcst 21.09.2020 (2)'!$B459,'FCST SDV (2)'!$C$2:$C$2001,0),MATCH('Data đx fcst 21.09.2020 (2)'!J$1,'FCST SDV (2)'!$D$1:$P$1,0))*'Data đx fcst 21.09.2020 (2)'!$C459,0)/$U459/12000000</f>
        <v>0</v>
      </c>
      <c r="K459" s="353">
        <f>+IFERROR(INDEX('FCST SDV (2)'!$D$2:$P$2001,MATCH('Data đx fcst 21.09.2020 (2)'!$B459,'FCST SDV (2)'!$C$2:$C$2001,0),MATCH('Data đx fcst 21.09.2020 (2)'!K$1,'FCST SDV (2)'!$D$1:$P$1,0))*'Data đx fcst 21.09.2020 (2)'!$C459,0)/$U459/12000000</f>
        <v>0</v>
      </c>
      <c r="L459" s="353">
        <f>+IFERROR(INDEX('FCST SDV (2)'!$D$2:$P$2001,MATCH('Data đx fcst 21.09.2020 (2)'!$B459,'FCST SDV (2)'!$C$2:$C$2001,0),MATCH('Data đx fcst 21.09.2020 (2)'!L$1,'FCST SDV (2)'!$D$1:$P$1,0))*'Data đx fcst 21.09.2020 (2)'!$C459,0)/$U459/12000000</f>
        <v>0</v>
      </c>
      <c r="M459" s="353">
        <f>+IFERROR(INDEX('FCST SDV (2)'!$D$2:$P$2001,MATCH('Data đx fcst 21.09.2020 (2)'!$B459,'FCST SDV (2)'!$C$2:$C$2001,0),MATCH('Data đx fcst 21.09.2020 (2)'!M$1,'FCST SDV (2)'!$D$1:$P$1,0))*'Data đx fcst 21.09.2020 (2)'!$C459,0)/$U459/12000000</f>
        <v>0</v>
      </c>
      <c r="N459" s="353">
        <f>+IFERROR(INDEX('FCST SDV (2)'!$D$2:$P$2001,MATCH('Data đx fcst 21.09.2020 (2)'!$B459,'FCST SDV (2)'!$C$2:$C$2001,0),MATCH('Data đx fcst 21.09.2020 (2)'!N$1,'FCST SDV (2)'!$D$1:$P$1,0))*'Data đx fcst 21.09.2020 (2)'!$C459,0)/$U459/12000000</f>
        <v>0</v>
      </c>
      <c r="O459" s="353">
        <f>+IFERROR(INDEX('FCST SDV (2)'!$D$2:$P$2001,MATCH('Data đx fcst 21.09.2020 (2)'!$B459,'FCST SDV (2)'!$C$2:$C$2001,0),MATCH('Data đx fcst 21.09.2020 (2)'!O$1,'FCST SDV (2)'!$D$1:$P$1,0))*'Data đx fcst 21.09.2020 (2)'!$C459,0)/$U459/12000000</f>
        <v>0</v>
      </c>
      <c r="P459" s="353">
        <f>+IFERROR(INDEX('FCST SDV (2)'!$D$2:$P$2001,MATCH('Data đx fcst 21.09.2020 (2)'!$B459,'FCST SDV (2)'!$C$2:$C$2001,0),MATCH('Data đx fcst 21.09.2020 (2)'!P$1,'FCST SDV (2)'!$D$1:$P$1,0))*'Data đx fcst 21.09.2020 (2)'!$C459,0)/$U459/12000000</f>
        <v>0</v>
      </c>
      <c r="Q459" s="353">
        <f>+IFERROR(INDEX('FCST SDV (2)'!$D$2:$P$2001,MATCH('Data đx fcst 21.09.2020 (2)'!$B459,'FCST SDV (2)'!$C$2:$C$2001,0),MATCH('Data đx fcst 21.09.2020 (2)'!Q$1,'FCST SDV (2)'!$D$1:$P$1,0))*'Data đx fcst 21.09.2020 (2)'!$C459,0)/$U459/12000000</f>
        <v>0</v>
      </c>
      <c r="R459" s="353">
        <f>+IFERROR(INDEX('FCST SDV (2)'!$D$2:$P$2001,MATCH('Data đx fcst 21.09.2020 (2)'!$B459,'FCST SDV (2)'!$C$2:$C$2001,0),MATCH('Data đx fcst 21.09.2020 (2)'!R$1,'FCST SDV (2)'!$D$1:$P$1,0))*'Data đx fcst 21.09.2020 (2)'!$C459,0)/$U459/12000000</f>
        <v>0</v>
      </c>
      <c r="S459" s="353">
        <f>+IFERROR(INDEX('FCST SDV (2)'!$D$2:$P$2001,MATCH('Data đx fcst 21.09.2020 (2)'!$B459,'FCST SDV (2)'!$C$2:$C$2001,0),MATCH('Data đx fcst 21.09.2020 (2)'!S$1,'FCST SDV (2)'!$D$1:$P$1,0))*'Data đx fcst 21.09.2020 (2)'!$C459,0)/$U459/12000000</f>
        <v>0</v>
      </c>
      <c r="T459" s="353">
        <f t="shared" si="102"/>
        <v>0</v>
      </c>
      <c r="U459" s="401">
        <v>100</v>
      </c>
    </row>
    <row r="460" spans="1:21" s="130" customFormat="1" ht="29.25" customHeight="1">
      <c r="A460" s="468"/>
      <c r="B460" s="337" t="s">
        <v>15</v>
      </c>
      <c r="C460" s="207">
        <v>5512</v>
      </c>
      <c r="D460" s="466"/>
      <c r="E460" s="466"/>
      <c r="F460" s="466"/>
      <c r="G460" s="405">
        <f>+IFERROR(VLOOKUP(B460,'FCST SDV (2)'!$C$2:$S$2000,17,0),0)</f>
        <v>594000</v>
      </c>
      <c r="H460" s="408">
        <f t="shared" si="101"/>
        <v>0.27284399999999998</v>
      </c>
      <c r="I460" s="353">
        <f>+IFERROR(INDEX('FCST SDV (2)'!$D$2:$P$2001,MATCH('Data đx fcst 21.09.2020 (2)'!$B460,'FCST SDV (2)'!$C$2:$C$2001,0),MATCH('Data đx fcst 21.09.2020 (2)'!I$1,'FCST SDV (2)'!$D$1:$P$1,0))*'Data đx fcst 21.09.2020 (2)'!$C460,0)/$U460/12000000</f>
        <v>4.1340000000000002E-2</v>
      </c>
      <c r="J460" s="353">
        <f>+IFERROR(INDEX('FCST SDV (2)'!$D$2:$P$2001,MATCH('Data đx fcst 21.09.2020 (2)'!$B460,'FCST SDV (2)'!$C$2:$C$2001,0),MATCH('Data đx fcst 21.09.2020 (2)'!J$1,'FCST SDV (2)'!$D$1:$P$1,0))*'Data đx fcst 21.09.2020 (2)'!$C460,0)/$U460/12000000</f>
        <v>4.1340000000000002E-2</v>
      </c>
      <c r="K460" s="353">
        <f>+IFERROR(INDEX('FCST SDV (2)'!$D$2:$P$2001,MATCH('Data đx fcst 21.09.2020 (2)'!$B460,'FCST SDV (2)'!$C$2:$C$2001,0),MATCH('Data đx fcst 21.09.2020 (2)'!K$1,'FCST SDV (2)'!$D$1:$P$1,0))*'Data đx fcst 21.09.2020 (2)'!$C460,0)/$U460/12000000</f>
        <v>4.1340000000000002E-2</v>
      </c>
      <c r="L460" s="353">
        <f>+IFERROR(INDEX('FCST SDV (2)'!$D$2:$P$2001,MATCH('Data đx fcst 21.09.2020 (2)'!$B460,'FCST SDV (2)'!$C$2:$C$2001,0),MATCH('Data đx fcst 21.09.2020 (2)'!L$1,'FCST SDV (2)'!$D$1:$P$1,0))*'Data đx fcst 21.09.2020 (2)'!$C460,0)/$U460/12000000</f>
        <v>4.1340000000000002E-2</v>
      </c>
      <c r="M460" s="353">
        <f>+IFERROR(INDEX('FCST SDV (2)'!$D$2:$P$2001,MATCH('Data đx fcst 21.09.2020 (2)'!$B460,'FCST SDV (2)'!$C$2:$C$2001,0),MATCH('Data đx fcst 21.09.2020 (2)'!M$1,'FCST SDV (2)'!$D$1:$P$1,0))*'Data đx fcst 21.09.2020 (2)'!$C460,0)/$U460/12000000</f>
        <v>4.1340000000000002E-2</v>
      </c>
      <c r="N460" s="353">
        <f>+IFERROR(INDEX('FCST SDV (2)'!$D$2:$P$2001,MATCH('Data đx fcst 21.09.2020 (2)'!$B460,'FCST SDV (2)'!$C$2:$C$2001,0),MATCH('Data đx fcst 21.09.2020 (2)'!N$1,'FCST SDV (2)'!$D$1:$P$1,0))*'Data đx fcst 21.09.2020 (2)'!$C460,0)/$U460/12000000</f>
        <v>4.1340000000000002E-2</v>
      </c>
      <c r="O460" s="353">
        <f>+IFERROR(INDEX('FCST SDV (2)'!$D$2:$P$2001,MATCH('Data đx fcst 21.09.2020 (2)'!$B460,'FCST SDV (2)'!$C$2:$C$2001,0),MATCH('Data đx fcst 21.09.2020 (2)'!O$1,'FCST SDV (2)'!$D$1:$P$1,0))*'Data đx fcst 21.09.2020 (2)'!$C460,0)/$U460/12000000</f>
        <v>4.1340000000000002E-2</v>
      </c>
      <c r="P460" s="353">
        <f>+IFERROR(INDEX('FCST SDV (2)'!$D$2:$P$2001,MATCH('Data đx fcst 21.09.2020 (2)'!$B460,'FCST SDV (2)'!$C$2:$C$2001,0),MATCH('Data đx fcst 21.09.2020 (2)'!P$1,'FCST SDV (2)'!$D$1:$P$1,0))*'Data đx fcst 21.09.2020 (2)'!$C460,0)/$U460/12000000</f>
        <v>0.28938000000000003</v>
      </c>
      <c r="Q460" s="353">
        <f>+IFERROR(INDEX('FCST SDV (2)'!$D$2:$P$2001,MATCH('Data đx fcst 21.09.2020 (2)'!$B460,'FCST SDV (2)'!$C$2:$C$2001,0),MATCH('Data đx fcst 21.09.2020 (2)'!Q$1,'FCST SDV (2)'!$D$1:$P$1,0))*'Data đx fcst 21.09.2020 (2)'!$C460,0)/$U460/12000000</f>
        <v>0.28938000000000003</v>
      </c>
      <c r="R460" s="353">
        <f>+IFERROR(INDEX('FCST SDV (2)'!$D$2:$P$2001,MATCH('Data đx fcst 21.09.2020 (2)'!$B460,'FCST SDV (2)'!$C$2:$C$2001,0),MATCH('Data đx fcst 21.09.2020 (2)'!R$1,'FCST SDV (2)'!$D$1:$P$1,0))*'Data đx fcst 21.09.2020 (2)'!$C460,0)/$U460/12000000</f>
        <v>0.24804000000000001</v>
      </c>
      <c r="S460" s="353">
        <f>+IFERROR(INDEX('FCST SDV (2)'!$D$2:$P$2001,MATCH('Data đx fcst 21.09.2020 (2)'!$B460,'FCST SDV (2)'!$C$2:$C$2001,0),MATCH('Data đx fcst 21.09.2020 (2)'!S$1,'FCST SDV (2)'!$D$1:$P$1,0))*'Data đx fcst 21.09.2020 (2)'!$C460,0)/$U460/12000000</f>
        <v>0.24804000000000001</v>
      </c>
      <c r="T460" s="353">
        <f t="shared" si="102"/>
        <v>1.36422</v>
      </c>
      <c r="U460" s="401">
        <v>100</v>
      </c>
    </row>
    <row r="461" spans="1:21" s="130" customFormat="1" ht="29.25" customHeight="1">
      <c r="A461" s="468"/>
      <c r="B461" s="337" t="s">
        <v>352</v>
      </c>
      <c r="C461" s="207">
        <v>64500</v>
      </c>
      <c r="D461" s="466"/>
      <c r="E461" s="466"/>
      <c r="F461" s="466"/>
      <c r="G461" s="405">
        <f>+IFERROR(VLOOKUP(B461,'FCST SDV (2)'!$C$2:$S$2000,17,0),0)</f>
        <v>0</v>
      </c>
      <c r="H461" s="408">
        <f t="shared" si="101"/>
        <v>0</v>
      </c>
      <c r="I461" s="353">
        <f>+IFERROR(INDEX('FCST SDV (2)'!$D$2:$P$2001,MATCH('Data đx fcst 21.09.2020 (2)'!$B461,'FCST SDV (2)'!$C$2:$C$2001,0),MATCH('Data đx fcst 21.09.2020 (2)'!I$1,'FCST SDV (2)'!$D$1:$P$1,0))*'Data đx fcst 21.09.2020 (2)'!$C461,0)/$U461/12000000</f>
        <v>0</v>
      </c>
      <c r="J461" s="353">
        <f>+IFERROR(INDEX('FCST SDV (2)'!$D$2:$P$2001,MATCH('Data đx fcst 21.09.2020 (2)'!$B461,'FCST SDV (2)'!$C$2:$C$2001,0),MATCH('Data đx fcst 21.09.2020 (2)'!J$1,'FCST SDV (2)'!$D$1:$P$1,0))*'Data đx fcst 21.09.2020 (2)'!$C461,0)/$U461/12000000</f>
        <v>0</v>
      </c>
      <c r="K461" s="353">
        <f>+IFERROR(INDEX('FCST SDV (2)'!$D$2:$P$2001,MATCH('Data đx fcst 21.09.2020 (2)'!$B461,'FCST SDV (2)'!$C$2:$C$2001,0),MATCH('Data đx fcst 21.09.2020 (2)'!K$1,'FCST SDV (2)'!$D$1:$P$1,0))*'Data đx fcst 21.09.2020 (2)'!$C461,0)/$U461/12000000</f>
        <v>0</v>
      </c>
      <c r="L461" s="353">
        <f>+IFERROR(INDEX('FCST SDV (2)'!$D$2:$P$2001,MATCH('Data đx fcst 21.09.2020 (2)'!$B461,'FCST SDV (2)'!$C$2:$C$2001,0),MATCH('Data đx fcst 21.09.2020 (2)'!L$1,'FCST SDV (2)'!$D$1:$P$1,0))*'Data đx fcst 21.09.2020 (2)'!$C461,0)/$U461/12000000</f>
        <v>0</v>
      </c>
      <c r="M461" s="353">
        <f>+IFERROR(INDEX('FCST SDV (2)'!$D$2:$P$2001,MATCH('Data đx fcst 21.09.2020 (2)'!$B461,'FCST SDV (2)'!$C$2:$C$2001,0),MATCH('Data đx fcst 21.09.2020 (2)'!M$1,'FCST SDV (2)'!$D$1:$P$1,0))*'Data đx fcst 21.09.2020 (2)'!$C461,0)/$U461/12000000</f>
        <v>0</v>
      </c>
      <c r="N461" s="353">
        <f>+IFERROR(INDEX('FCST SDV (2)'!$D$2:$P$2001,MATCH('Data đx fcst 21.09.2020 (2)'!$B461,'FCST SDV (2)'!$C$2:$C$2001,0),MATCH('Data đx fcst 21.09.2020 (2)'!N$1,'FCST SDV (2)'!$D$1:$P$1,0))*'Data đx fcst 21.09.2020 (2)'!$C461,0)/$U461/12000000</f>
        <v>0</v>
      </c>
      <c r="O461" s="353">
        <f>+IFERROR(INDEX('FCST SDV (2)'!$D$2:$P$2001,MATCH('Data đx fcst 21.09.2020 (2)'!$B461,'FCST SDV (2)'!$C$2:$C$2001,0),MATCH('Data đx fcst 21.09.2020 (2)'!O$1,'FCST SDV (2)'!$D$1:$P$1,0))*'Data đx fcst 21.09.2020 (2)'!$C461,0)/$U461/12000000</f>
        <v>0</v>
      </c>
      <c r="P461" s="353">
        <f>+IFERROR(INDEX('FCST SDV (2)'!$D$2:$P$2001,MATCH('Data đx fcst 21.09.2020 (2)'!$B461,'FCST SDV (2)'!$C$2:$C$2001,0),MATCH('Data đx fcst 21.09.2020 (2)'!P$1,'FCST SDV (2)'!$D$1:$P$1,0))*'Data đx fcst 21.09.2020 (2)'!$C461,0)/$U461/12000000</f>
        <v>0</v>
      </c>
      <c r="Q461" s="353">
        <f>+IFERROR(INDEX('FCST SDV (2)'!$D$2:$P$2001,MATCH('Data đx fcst 21.09.2020 (2)'!$B461,'FCST SDV (2)'!$C$2:$C$2001,0),MATCH('Data đx fcst 21.09.2020 (2)'!Q$1,'FCST SDV (2)'!$D$1:$P$1,0))*'Data đx fcst 21.09.2020 (2)'!$C461,0)/$U461/12000000</f>
        <v>0</v>
      </c>
      <c r="R461" s="353">
        <f>+IFERROR(INDEX('FCST SDV (2)'!$D$2:$P$2001,MATCH('Data đx fcst 21.09.2020 (2)'!$B461,'FCST SDV (2)'!$C$2:$C$2001,0),MATCH('Data đx fcst 21.09.2020 (2)'!R$1,'FCST SDV (2)'!$D$1:$P$1,0))*'Data đx fcst 21.09.2020 (2)'!$C461,0)/$U461/12000000</f>
        <v>0</v>
      </c>
      <c r="S461" s="353">
        <f>+IFERROR(INDEX('FCST SDV (2)'!$D$2:$P$2001,MATCH('Data đx fcst 21.09.2020 (2)'!$B461,'FCST SDV (2)'!$C$2:$C$2001,0),MATCH('Data đx fcst 21.09.2020 (2)'!S$1,'FCST SDV (2)'!$D$1:$P$1,0))*'Data đx fcst 21.09.2020 (2)'!$C461,0)/$U461/12000000</f>
        <v>0</v>
      </c>
      <c r="T461" s="353">
        <f t="shared" si="102"/>
        <v>0</v>
      </c>
      <c r="U461" s="401">
        <v>100</v>
      </c>
    </row>
    <row r="462" spans="1:21" s="130" customFormat="1" ht="29.25" customHeight="1">
      <c r="A462" s="468"/>
      <c r="B462" s="337" t="s">
        <v>352</v>
      </c>
      <c r="C462" s="207">
        <v>143550</v>
      </c>
      <c r="D462" s="466"/>
      <c r="E462" s="466"/>
      <c r="F462" s="466"/>
      <c r="G462" s="405">
        <f>+IFERROR(VLOOKUP(B462,'FCST SDV (2)'!$C$2:$S$2000,17,0),0)</f>
        <v>0</v>
      </c>
      <c r="H462" s="408">
        <f t="shared" si="101"/>
        <v>0</v>
      </c>
      <c r="I462" s="353">
        <f>+IFERROR(INDEX('FCST SDV (2)'!$D$2:$P$2001,MATCH('Data đx fcst 21.09.2020 (2)'!$B462,'FCST SDV (2)'!$C$2:$C$2001,0),MATCH('Data đx fcst 21.09.2020 (2)'!I$1,'FCST SDV (2)'!$D$1:$P$1,0))*'Data đx fcst 21.09.2020 (2)'!$C462,0)/$U462/12000000</f>
        <v>0</v>
      </c>
      <c r="J462" s="353">
        <f>+IFERROR(INDEX('FCST SDV (2)'!$D$2:$P$2001,MATCH('Data đx fcst 21.09.2020 (2)'!$B462,'FCST SDV (2)'!$C$2:$C$2001,0),MATCH('Data đx fcst 21.09.2020 (2)'!J$1,'FCST SDV (2)'!$D$1:$P$1,0))*'Data đx fcst 21.09.2020 (2)'!$C462,0)/$U462/12000000</f>
        <v>0</v>
      </c>
      <c r="K462" s="353">
        <f>+IFERROR(INDEX('FCST SDV (2)'!$D$2:$P$2001,MATCH('Data đx fcst 21.09.2020 (2)'!$B462,'FCST SDV (2)'!$C$2:$C$2001,0),MATCH('Data đx fcst 21.09.2020 (2)'!K$1,'FCST SDV (2)'!$D$1:$P$1,0))*'Data đx fcst 21.09.2020 (2)'!$C462,0)/$U462/12000000</f>
        <v>0</v>
      </c>
      <c r="L462" s="353">
        <f>+IFERROR(INDEX('FCST SDV (2)'!$D$2:$P$2001,MATCH('Data đx fcst 21.09.2020 (2)'!$B462,'FCST SDV (2)'!$C$2:$C$2001,0),MATCH('Data đx fcst 21.09.2020 (2)'!L$1,'FCST SDV (2)'!$D$1:$P$1,0))*'Data đx fcst 21.09.2020 (2)'!$C462,0)/$U462/12000000</f>
        <v>0</v>
      </c>
      <c r="M462" s="353">
        <f>+IFERROR(INDEX('FCST SDV (2)'!$D$2:$P$2001,MATCH('Data đx fcst 21.09.2020 (2)'!$B462,'FCST SDV (2)'!$C$2:$C$2001,0),MATCH('Data đx fcst 21.09.2020 (2)'!M$1,'FCST SDV (2)'!$D$1:$P$1,0))*'Data đx fcst 21.09.2020 (2)'!$C462,0)/$U462/12000000</f>
        <v>0</v>
      </c>
      <c r="N462" s="353">
        <f>+IFERROR(INDEX('FCST SDV (2)'!$D$2:$P$2001,MATCH('Data đx fcst 21.09.2020 (2)'!$B462,'FCST SDV (2)'!$C$2:$C$2001,0),MATCH('Data đx fcst 21.09.2020 (2)'!N$1,'FCST SDV (2)'!$D$1:$P$1,0))*'Data đx fcst 21.09.2020 (2)'!$C462,0)/$U462/12000000</f>
        <v>0</v>
      </c>
      <c r="O462" s="353">
        <f>+IFERROR(INDEX('FCST SDV (2)'!$D$2:$P$2001,MATCH('Data đx fcst 21.09.2020 (2)'!$B462,'FCST SDV (2)'!$C$2:$C$2001,0),MATCH('Data đx fcst 21.09.2020 (2)'!O$1,'FCST SDV (2)'!$D$1:$P$1,0))*'Data đx fcst 21.09.2020 (2)'!$C462,0)/$U462/12000000</f>
        <v>0</v>
      </c>
      <c r="P462" s="353">
        <f>+IFERROR(INDEX('FCST SDV (2)'!$D$2:$P$2001,MATCH('Data đx fcst 21.09.2020 (2)'!$B462,'FCST SDV (2)'!$C$2:$C$2001,0),MATCH('Data đx fcst 21.09.2020 (2)'!P$1,'FCST SDV (2)'!$D$1:$P$1,0))*'Data đx fcst 21.09.2020 (2)'!$C462,0)/$U462/12000000</f>
        <v>0</v>
      </c>
      <c r="Q462" s="353">
        <f>+IFERROR(INDEX('FCST SDV (2)'!$D$2:$P$2001,MATCH('Data đx fcst 21.09.2020 (2)'!$B462,'FCST SDV (2)'!$C$2:$C$2001,0),MATCH('Data đx fcst 21.09.2020 (2)'!Q$1,'FCST SDV (2)'!$D$1:$P$1,0))*'Data đx fcst 21.09.2020 (2)'!$C462,0)/$U462/12000000</f>
        <v>0</v>
      </c>
      <c r="R462" s="353">
        <f>+IFERROR(INDEX('FCST SDV (2)'!$D$2:$P$2001,MATCH('Data đx fcst 21.09.2020 (2)'!$B462,'FCST SDV (2)'!$C$2:$C$2001,0),MATCH('Data đx fcst 21.09.2020 (2)'!R$1,'FCST SDV (2)'!$D$1:$P$1,0))*'Data đx fcst 21.09.2020 (2)'!$C462,0)/$U462/12000000</f>
        <v>0</v>
      </c>
      <c r="S462" s="353">
        <f>+IFERROR(INDEX('FCST SDV (2)'!$D$2:$P$2001,MATCH('Data đx fcst 21.09.2020 (2)'!$B462,'FCST SDV (2)'!$C$2:$C$2001,0),MATCH('Data đx fcst 21.09.2020 (2)'!S$1,'FCST SDV (2)'!$D$1:$P$1,0))*'Data đx fcst 21.09.2020 (2)'!$C462,0)/$U462/12000000</f>
        <v>0</v>
      </c>
      <c r="T462" s="353">
        <f t="shared" si="102"/>
        <v>0</v>
      </c>
      <c r="U462" s="401">
        <v>1000</v>
      </c>
    </row>
    <row r="463" spans="1:21" s="130" customFormat="1" ht="29.25" customHeight="1">
      <c r="A463" s="468"/>
      <c r="B463" s="337" t="s">
        <v>68</v>
      </c>
      <c r="C463" s="207">
        <v>42640</v>
      </c>
      <c r="D463" s="466"/>
      <c r="E463" s="466"/>
      <c r="F463" s="466"/>
      <c r="G463" s="405">
        <f>+IFERROR(VLOOKUP(B463,'FCST SDV (2)'!$C$2:$S$2000,17,0),0)</f>
        <v>0</v>
      </c>
      <c r="H463" s="408">
        <f t="shared" si="101"/>
        <v>0</v>
      </c>
      <c r="I463" s="353">
        <f>+IFERROR(INDEX('FCST SDV (2)'!$D$2:$P$2001,MATCH('Data đx fcst 21.09.2020 (2)'!$B463,'FCST SDV (2)'!$C$2:$C$2001,0),MATCH('Data đx fcst 21.09.2020 (2)'!I$1,'FCST SDV (2)'!$D$1:$P$1,0))*'Data đx fcst 21.09.2020 (2)'!$C463,0)/$U463/12000000</f>
        <v>0</v>
      </c>
      <c r="J463" s="353">
        <f>+IFERROR(INDEX('FCST SDV (2)'!$D$2:$P$2001,MATCH('Data đx fcst 21.09.2020 (2)'!$B463,'FCST SDV (2)'!$C$2:$C$2001,0),MATCH('Data đx fcst 21.09.2020 (2)'!J$1,'FCST SDV (2)'!$D$1:$P$1,0))*'Data đx fcst 21.09.2020 (2)'!$C463,0)/$U463/12000000</f>
        <v>0</v>
      </c>
      <c r="K463" s="353">
        <f>+IFERROR(INDEX('FCST SDV (2)'!$D$2:$P$2001,MATCH('Data đx fcst 21.09.2020 (2)'!$B463,'FCST SDV (2)'!$C$2:$C$2001,0),MATCH('Data đx fcst 21.09.2020 (2)'!K$1,'FCST SDV (2)'!$D$1:$P$1,0))*'Data đx fcst 21.09.2020 (2)'!$C463,0)/$U463/12000000</f>
        <v>0</v>
      </c>
      <c r="L463" s="353">
        <f>+IFERROR(INDEX('FCST SDV (2)'!$D$2:$P$2001,MATCH('Data đx fcst 21.09.2020 (2)'!$B463,'FCST SDV (2)'!$C$2:$C$2001,0),MATCH('Data đx fcst 21.09.2020 (2)'!L$1,'FCST SDV (2)'!$D$1:$P$1,0))*'Data đx fcst 21.09.2020 (2)'!$C463,0)/$U463/12000000</f>
        <v>0</v>
      </c>
      <c r="M463" s="353">
        <f>+IFERROR(INDEX('FCST SDV (2)'!$D$2:$P$2001,MATCH('Data đx fcst 21.09.2020 (2)'!$B463,'FCST SDV (2)'!$C$2:$C$2001,0),MATCH('Data đx fcst 21.09.2020 (2)'!M$1,'FCST SDV (2)'!$D$1:$P$1,0))*'Data đx fcst 21.09.2020 (2)'!$C463,0)/$U463/12000000</f>
        <v>0</v>
      </c>
      <c r="N463" s="353">
        <f>+IFERROR(INDEX('FCST SDV (2)'!$D$2:$P$2001,MATCH('Data đx fcst 21.09.2020 (2)'!$B463,'FCST SDV (2)'!$C$2:$C$2001,0),MATCH('Data đx fcst 21.09.2020 (2)'!N$1,'FCST SDV (2)'!$D$1:$P$1,0))*'Data đx fcst 21.09.2020 (2)'!$C463,0)/$U463/12000000</f>
        <v>0</v>
      </c>
      <c r="O463" s="353">
        <f>+IFERROR(INDEX('FCST SDV (2)'!$D$2:$P$2001,MATCH('Data đx fcst 21.09.2020 (2)'!$B463,'FCST SDV (2)'!$C$2:$C$2001,0),MATCH('Data đx fcst 21.09.2020 (2)'!O$1,'FCST SDV (2)'!$D$1:$P$1,0))*'Data đx fcst 21.09.2020 (2)'!$C463,0)/$U463/12000000</f>
        <v>0</v>
      </c>
      <c r="P463" s="353">
        <f>+IFERROR(INDEX('FCST SDV (2)'!$D$2:$P$2001,MATCH('Data đx fcst 21.09.2020 (2)'!$B463,'FCST SDV (2)'!$C$2:$C$2001,0),MATCH('Data đx fcst 21.09.2020 (2)'!P$1,'FCST SDV (2)'!$D$1:$P$1,0))*'Data đx fcst 21.09.2020 (2)'!$C463,0)/$U463/12000000</f>
        <v>0</v>
      </c>
      <c r="Q463" s="353">
        <f>+IFERROR(INDEX('FCST SDV (2)'!$D$2:$P$2001,MATCH('Data đx fcst 21.09.2020 (2)'!$B463,'FCST SDV (2)'!$C$2:$C$2001,0),MATCH('Data đx fcst 21.09.2020 (2)'!Q$1,'FCST SDV (2)'!$D$1:$P$1,0))*'Data đx fcst 21.09.2020 (2)'!$C463,0)/$U463/12000000</f>
        <v>0</v>
      </c>
      <c r="R463" s="353">
        <f>+IFERROR(INDEX('FCST SDV (2)'!$D$2:$P$2001,MATCH('Data đx fcst 21.09.2020 (2)'!$B463,'FCST SDV (2)'!$C$2:$C$2001,0),MATCH('Data đx fcst 21.09.2020 (2)'!R$1,'FCST SDV (2)'!$D$1:$P$1,0))*'Data đx fcst 21.09.2020 (2)'!$C463,0)/$U463/12000000</f>
        <v>0</v>
      </c>
      <c r="S463" s="353">
        <f>+IFERROR(INDEX('FCST SDV (2)'!$D$2:$P$2001,MATCH('Data đx fcst 21.09.2020 (2)'!$B463,'FCST SDV (2)'!$C$2:$C$2001,0),MATCH('Data đx fcst 21.09.2020 (2)'!S$1,'FCST SDV (2)'!$D$1:$P$1,0))*'Data đx fcst 21.09.2020 (2)'!$C463,0)/$U463/12000000</f>
        <v>0</v>
      </c>
      <c r="T463" s="353">
        <f t="shared" si="102"/>
        <v>0</v>
      </c>
      <c r="U463" s="401">
        <v>1000</v>
      </c>
    </row>
    <row r="464" spans="1:21" s="130" customFormat="1" ht="29.25" customHeight="1">
      <c r="A464" s="468"/>
      <c r="B464" s="337" t="s">
        <v>67</v>
      </c>
      <c r="C464" s="207">
        <v>42640</v>
      </c>
      <c r="D464" s="466"/>
      <c r="E464" s="466"/>
      <c r="F464" s="466"/>
      <c r="G464" s="405">
        <f>+IFERROR(VLOOKUP(B464,'FCST SDV (2)'!$C$2:$S$2000,17,0),0)</f>
        <v>0</v>
      </c>
      <c r="H464" s="408">
        <f t="shared" si="101"/>
        <v>0</v>
      </c>
      <c r="I464" s="353">
        <f>+IFERROR(INDEX('FCST SDV (2)'!$D$2:$P$2001,MATCH('Data đx fcst 21.09.2020 (2)'!$B464,'FCST SDV (2)'!$C$2:$C$2001,0),MATCH('Data đx fcst 21.09.2020 (2)'!I$1,'FCST SDV (2)'!$D$1:$P$1,0))*'Data đx fcst 21.09.2020 (2)'!$C464,0)/$U464/12000000</f>
        <v>0</v>
      </c>
      <c r="J464" s="353">
        <f>+IFERROR(INDEX('FCST SDV (2)'!$D$2:$P$2001,MATCH('Data đx fcst 21.09.2020 (2)'!$B464,'FCST SDV (2)'!$C$2:$C$2001,0),MATCH('Data đx fcst 21.09.2020 (2)'!J$1,'FCST SDV (2)'!$D$1:$P$1,0))*'Data đx fcst 21.09.2020 (2)'!$C464,0)/$U464/12000000</f>
        <v>0</v>
      </c>
      <c r="K464" s="353">
        <f>+IFERROR(INDEX('FCST SDV (2)'!$D$2:$P$2001,MATCH('Data đx fcst 21.09.2020 (2)'!$B464,'FCST SDV (2)'!$C$2:$C$2001,0),MATCH('Data đx fcst 21.09.2020 (2)'!K$1,'FCST SDV (2)'!$D$1:$P$1,0))*'Data đx fcst 21.09.2020 (2)'!$C464,0)/$U464/12000000</f>
        <v>0</v>
      </c>
      <c r="L464" s="353">
        <f>+IFERROR(INDEX('FCST SDV (2)'!$D$2:$P$2001,MATCH('Data đx fcst 21.09.2020 (2)'!$B464,'FCST SDV (2)'!$C$2:$C$2001,0),MATCH('Data đx fcst 21.09.2020 (2)'!L$1,'FCST SDV (2)'!$D$1:$P$1,0))*'Data đx fcst 21.09.2020 (2)'!$C464,0)/$U464/12000000</f>
        <v>0</v>
      </c>
      <c r="M464" s="353">
        <f>+IFERROR(INDEX('FCST SDV (2)'!$D$2:$P$2001,MATCH('Data đx fcst 21.09.2020 (2)'!$B464,'FCST SDV (2)'!$C$2:$C$2001,0),MATCH('Data đx fcst 21.09.2020 (2)'!M$1,'FCST SDV (2)'!$D$1:$P$1,0))*'Data đx fcst 21.09.2020 (2)'!$C464,0)/$U464/12000000</f>
        <v>0</v>
      </c>
      <c r="N464" s="353">
        <f>+IFERROR(INDEX('FCST SDV (2)'!$D$2:$P$2001,MATCH('Data đx fcst 21.09.2020 (2)'!$B464,'FCST SDV (2)'!$C$2:$C$2001,0),MATCH('Data đx fcst 21.09.2020 (2)'!N$1,'FCST SDV (2)'!$D$1:$P$1,0))*'Data đx fcst 21.09.2020 (2)'!$C464,0)/$U464/12000000</f>
        <v>0</v>
      </c>
      <c r="O464" s="353">
        <f>+IFERROR(INDEX('FCST SDV (2)'!$D$2:$P$2001,MATCH('Data đx fcst 21.09.2020 (2)'!$B464,'FCST SDV (2)'!$C$2:$C$2001,0),MATCH('Data đx fcst 21.09.2020 (2)'!O$1,'FCST SDV (2)'!$D$1:$P$1,0))*'Data đx fcst 21.09.2020 (2)'!$C464,0)/$U464/12000000</f>
        <v>0</v>
      </c>
      <c r="P464" s="353">
        <f>+IFERROR(INDEX('FCST SDV (2)'!$D$2:$P$2001,MATCH('Data đx fcst 21.09.2020 (2)'!$B464,'FCST SDV (2)'!$C$2:$C$2001,0),MATCH('Data đx fcst 21.09.2020 (2)'!P$1,'FCST SDV (2)'!$D$1:$P$1,0))*'Data đx fcst 21.09.2020 (2)'!$C464,0)/$U464/12000000</f>
        <v>0</v>
      </c>
      <c r="Q464" s="353">
        <f>+IFERROR(INDEX('FCST SDV (2)'!$D$2:$P$2001,MATCH('Data đx fcst 21.09.2020 (2)'!$B464,'FCST SDV (2)'!$C$2:$C$2001,0),MATCH('Data đx fcst 21.09.2020 (2)'!Q$1,'FCST SDV (2)'!$D$1:$P$1,0))*'Data đx fcst 21.09.2020 (2)'!$C464,0)/$U464/12000000</f>
        <v>0</v>
      </c>
      <c r="R464" s="353">
        <f>+IFERROR(INDEX('FCST SDV (2)'!$D$2:$P$2001,MATCH('Data đx fcst 21.09.2020 (2)'!$B464,'FCST SDV (2)'!$C$2:$C$2001,0),MATCH('Data đx fcst 21.09.2020 (2)'!R$1,'FCST SDV (2)'!$D$1:$P$1,0))*'Data đx fcst 21.09.2020 (2)'!$C464,0)/$U464/12000000</f>
        <v>0</v>
      </c>
      <c r="S464" s="353">
        <f>+IFERROR(INDEX('FCST SDV (2)'!$D$2:$P$2001,MATCH('Data đx fcst 21.09.2020 (2)'!$B464,'FCST SDV (2)'!$C$2:$C$2001,0),MATCH('Data đx fcst 21.09.2020 (2)'!S$1,'FCST SDV (2)'!$D$1:$P$1,0))*'Data đx fcst 21.09.2020 (2)'!$C464,0)/$U464/12000000</f>
        <v>0</v>
      </c>
      <c r="T464" s="353">
        <f t="shared" si="102"/>
        <v>0</v>
      </c>
      <c r="U464" s="401">
        <v>1000</v>
      </c>
    </row>
    <row r="465" spans="1:21" s="130" customFormat="1" ht="29.25" customHeight="1">
      <c r="A465" s="468"/>
      <c r="B465" s="337" t="s">
        <v>65</v>
      </c>
      <c r="C465" s="207">
        <v>27900</v>
      </c>
      <c r="D465" s="466"/>
      <c r="E465" s="466"/>
      <c r="F465" s="466"/>
      <c r="G465" s="405">
        <f>+IFERROR(VLOOKUP(B465,'FCST SDV (2)'!$C$2:$S$2000,17,0),0)</f>
        <v>0</v>
      </c>
      <c r="H465" s="408">
        <f t="shared" si="101"/>
        <v>0</v>
      </c>
      <c r="I465" s="353">
        <f>+IFERROR(INDEX('FCST SDV (2)'!$D$2:$P$2001,MATCH('Data đx fcst 21.09.2020 (2)'!$B465,'FCST SDV (2)'!$C$2:$C$2001,0),MATCH('Data đx fcst 21.09.2020 (2)'!I$1,'FCST SDV (2)'!$D$1:$P$1,0))*'Data đx fcst 21.09.2020 (2)'!$C465,0)/$U465/12000000</f>
        <v>0</v>
      </c>
      <c r="J465" s="353">
        <f>+IFERROR(INDEX('FCST SDV (2)'!$D$2:$P$2001,MATCH('Data đx fcst 21.09.2020 (2)'!$B465,'FCST SDV (2)'!$C$2:$C$2001,0),MATCH('Data đx fcst 21.09.2020 (2)'!J$1,'FCST SDV (2)'!$D$1:$P$1,0))*'Data đx fcst 21.09.2020 (2)'!$C465,0)/$U465/12000000</f>
        <v>0</v>
      </c>
      <c r="K465" s="353">
        <f>+IFERROR(INDEX('FCST SDV (2)'!$D$2:$P$2001,MATCH('Data đx fcst 21.09.2020 (2)'!$B465,'FCST SDV (2)'!$C$2:$C$2001,0),MATCH('Data đx fcst 21.09.2020 (2)'!K$1,'FCST SDV (2)'!$D$1:$P$1,0))*'Data đx fcst 21.09.2020 (2)'!$C465,0)/$U465/12000000</f>
        <v>0</v>
      </c>
      <c r="L465" s="353">
        <f>+IFERROR(INDEX('FCST SDV (2)'!$D$2:$P$2001,MATCH('Data đx fcst 21.09.2020 (2)'!$B465,'FCST SDV (2)'!$C$2:$C$2001,0),MATCH('Data đx fcst 21.09.2020 (2)'!L$1,'FCST SDV (2)'!$D$1:$P$1,0))*'Data đx fcst 21.09.2020 (2)'!$C465,0)/$U465/12000000</f>
        <v>0</v>
      </c>
      <c r="M465" s="353">
        <f>+IFERROR(INDEX('FCST SDV (2)'!$D$2:$P$2001,MATCH('Data đx fcst 21.09.2020 (2)'!$B465,'FCST SDV (2)'!$C$2:$C$2001,0),MATCH('Data đx fcst 21.09.2020 (2)'!M$1,'FCST SDV (2)'!$D$1:$P$1,0))*'Data đx fcst 21.09.2020 (2)'!$C465,0)/$U465/12000000</f>
        <v>0</v>
      </c>
      <c r="N465" s="353">
        <f>+IFERROR(INDEX('FCST SDV (2)'!$D$2:$P$2001,MATCH('Data đx fcst 21.09.2020 (2)'!$B465,'FCST SDV (2)'!$C$2:$C$2001,0),MATCH('Data đx fcst 21.09.2020 (2)'!N$1,'FCST SDV (2)'!$D$1:$P$1,0))*'Data đx fcst 21.09.2020 (2)'!$C465,0)/$U465/12000000</f>
        <v>0</v>
      </c>
      <c r="O465" s="353">
        <f>+IFERROR(INDEX('FCST SDV (2)'!$D$2:$P$2001,MATCH('Data đx fcst 21.09.2020 (2)'!$B465,'FCST SDV (2)'!$C$2:$C$2001,0),MATCH('Data đx fcst 21.09.2020 (2)'!O$1,'FCST SDV (2)'!$D$1:$P$1,0))*'Data đx fcst 21.09.2020 (2)'!$C465,0)/$U465/12000000</f>
        <v>0</v>
      </c>
      <c r="P465" s="353">
        <f>+IFERROR(INDEX('FCST SDV (2)'!$D$2:$P$2001,MATCH('Data đx fcst 21.09.2020 (2)'!$B465,'FCST SDV (2)'!$C$2:$C$2001,0),MATCH('Data đx fcst 21.09.2020 (2)'!P$1,'FCST SDV (2)'!$D$1:$P$1,0))*'Data đx fcst 21.09.2020 (2)'!$C465,0)/$U465/12000000</f>
        <v>0</v>
      </c>
      <c r="Q465" s="353">
        <f>+IFERROR(INDEX('FCST SDV (2)'!$D$2:$P$2001,MATCH('Data đx fcst 21.09.2020 (2)'!$B465,'FCST SDV (2)'!$C$2:$C$2001,0),MATCH('Data đx fcst 21.09.2020 (2)'!Q$1,'FCST SDV (2)'!$D$1:$P$1,0))*'Data đx fcst 21.09.2020 (2)'!$C465,0)/$U465/12000000</f>
        <v>0</v>
      </c>
      <c r="R465" s="353">
        <f>+IFERROR(INDEX('FCST SDV (2)'!$D$2:$P$2001,MATCH('Data đx fcst 21.09.2020 (2)'!$B465,'FCST SDV (2)'!$C$2:$C$2001,0),MATCH('Data đx fcst 21.09.2020 (2)'!R$1,'FCST SDV (2)'!$D$1:$P$1,0))*'Data đx fcst 21.09.2020 (2)'!$C465,0)/$U465/12000000</f>
        <v>0</v>
      </c>
      <c r="S465" s="353">
        <f>+IFERROR(INDEX('FCST SDV (2)'!$D$2:$P$2001,MATCH('Data đx fcst 21.09.2020 (2)'!$B465,'FCST SDV (2)'!$C$2:$C$2001,0),MATCH('Data đx fcst 21.09.2020 (2)'!S$1,'FCST SDV (2)'!$D$1:$P$1,0))*'Data đx fcst 21.09.2020 (2)'!$C465,0)/$U465/12000000</f>
        <v>0</v>
      </c>
      <c r="T465" s="353">
        <f t="shared" si="102"/>
        <v>0</v>
      </c>
      <c r="U465" s="401">
        <v>1000</v>
      </c>
    </row>
    <row r="466" spans="1:21" s="130" customFormat="1" ht="29.25" customHeight="1">
      <c r="A466" s="469"/>
      <c r="B466" s="337"/>
      <c r="C466" s="207"/>
      <c r="D466" s="467"/>
      <c r="E466" s="467"/>
      <c r="F466" s="467"/>
      <c r="G466" s="405">
        <f>+IFERROR(VLOOKUP(B466,'FCST SDV (2)'!$C$2:$S$2000,17,0),0)</f>
        <v>0</v>
      </c>
      <c r="H466" s="408">
        <f t="shared" si="101"/>
        <v>0</v>
      </c>
      <c r="I466" s="409">
        <f>+IFERROR(INDEX('FCST SDV (2)'!$D$2:$P$2001,MATCH('Data đx fcst 21.09.2020 (2)'!$B466,'FCST SDV (2)'!$C$2:$C$2001,0),MATCH('Data đx fcst 21.09.2020 (2)'!I$1,'FCST SDV (2)'!$D$1:$P$1,0))*'Data đx fcst 21.09.2020 (2)'!$C466,0)/$U466/12000000</f>
        <v>0</v>
      </c>
      <c r="J466" s="409">
        <f>+IFERROR(INDEX('FCST SDV (2)'!$D$2:$P$2001,MATCH('Data đx fcst 21.09.2020 (2)'!$B466,'FCST SDV (2)'!$C$2:$C$2001,0),MATCH('Data đx fcst 21.09.2020 (2)'!J$1,'FCST SDV (2)'!$D$1:$P$1,0))*'Data đx fcst 21.09.2020 (2)'!$C466,0)/$U466/12000000</f>
        <v>0</v>
      </c>
      <c r="K466" s="409">
        <f>+IFERROR(INDEX('FCST SDV (2)'!$D$2:$P$2001,MATCH('Data đx fcst 21.09.2020 (2)'!$B466,'FCST SDV (2)'!$C$2:$C$2001,0),MATCH('Data đx fcst 21.09.2020 (2)'!K$1,'FCST SDV (2)'!$D$1:$P$1,0))*'Data đx fcst 21.09.2020 (2)'!$C466,0)/$U466/12000000</f>
        <v>0</v>
      </c>
      <c r="L466" s="409">
        <f>+IFERROR(INDEX('FCST SDV (2)'!$D$2:$P$2001,MATCH('Data đx fcst 21.09.2020 (2)'!$B466,'FCST SDV (2)'!$C$2:$C$2001,0),MATCH('Data đx fcst 21.09.2020 (2)'!L$1,'FCST SDV (2)'!$D$1:$P$1,0))*'Data đx fcst 21.09.2020 (2)'!$C466,0)/$U466/12000000</f>
        <v>0</v>
      </c>
      <c r="M466" s="409">
        <f>+IFERROR(INDEX('FCST SDV (2)'!$D$2:$P$2001,MATCH('Data đx fcst 21.09.2020 (2)'!$B466,'FCST SDV (2)'!$C$2:$C$2001,0),MATCH('Data đx fcst 21.09.2020 (2)'!M$1,'FCST SDV (2)'!$D$1:$P$1,0))*'Data đx fcst 21.09.2020 (2)'!$C466,0)/$U466/12000000</f>
        <v>0</v>
      </c>
      <c r="N466" s="409">
        <f>+IFERROR(INDEX('FCST SDV (2)'!$D$2:$P$2001,MATCH('Data đx fcst 21.09.2020 (2)'!$B466,'FCST SDV (2)'!$C$2:$C$2001,0),MATCH('Data đx fcst 21.09.2020 (2)'!N$1,'FCST SDV (2)'!$D$1:$P$1,0))*'Data đx fcst 21.09.2020 (2)'!$C466,0)/$U466/12000000</f>
        <v>0</v>
      </c>
      <c r="O466" s="409">
        <f>+IFERROR(INDEX('FCST SDV (2)'!$D$2:$P$2001,MATCH('Data đx fcst 21.09.2020 (2)'!$B466,'FCST SDV (2)'!$C$2:$C$2001,0),MATCH('Data đx fcst 21.09.2020 (2)'!O$1,'FCST SDV (2)'!$D$1:$P$1,0))*'Data đx fcst 21.09.2020 (2)'!$C466,0)/$U466/12000000</f>
        <v>0</v>
      </c>
      <c r="P466" s="409">
        <f>+IFERROR(INDEX('FCST SDV (2)'!$D$2:$P$2001,MATCH('Data đx fcst 21.09.2020 (2)'!$B466,'FCST SDV (2)'!$C$2:$C$2001,0),MATCH('Data đx fcst 21.09.2020 (2)'!P$1,'FCST SDV (2)'!$D$1:$P$1,0))*'Data đx fcst 21.09.2020 (2)'!$C466,0)/$U466/12000000</f>
        <v>0</v>
      </c>
      <c r="Q466" s="409">
        <f>+IFERROR(INDEX('FCST SDV (2)'!$D$2:$P$2001,MATCH('Data đx fcst 21.09.2020 (2)'!$B466,'FCST SDV (2)'!$C$2:$C$2001,0),MATCH('Data đx fcst 21.09.2020 (2)'!Q$1,'FCST SDV (2)'!$D$1:$P$1,0))*'Data đx fcst 21.09.2020 (2)'!$C466,0)/$U466/12000000</f>
        <v>0</v>
      </c>
      <c r="R466" s="409">
        <f>+IFERROR(INDEX('FCST SDV (2)'!$D$2:$P$2001,MATCH('Data đx fcst 21.09.2020 (2)'!$B466,'FCST SDV (2)'!$C$2:$C$2001,0),MATCH('Data đx fcst 21.09.2020 (2)'!R$1,'FCST SDV (2)'!$D$1:$P$1,0))*'Data đx fcst 21.09.2020 (2)'!$C466,0)/$U466/12000000</f>
        <v>0</v>
      </c>
      <c r="S466" s="409">
        <f>+IFERROR(INDEX('FCST SDV (2)'!$D$2:$P$2001,MATCH('Data đx fcst 21.09.2020 (2)'!$B466,'FCST SDV (2)'!$C$2:$C$2001,0),MATCH('Data đx fcst 21.09.2020 (2)'!S$1,'FCST SDV (2)'!$D$1:$P$1,0))*'Data đx fcst 21.09.2020 (2)'!$C466,0)/$U466/12000000</f>
        <v>0</v>
      </c>
      <c r="T466" s="353">
        <f t="shared" si="102"/>
        <v>0</v>
      </c>
      <c r="U466" s="401">
        <v>1000</v>
      </c>
    </row>
    <row r="467" spans="1:21" s="130" customFormat="1" ht="29.25" customHeight="1" thickBot="1">
      <c r="A467" s="465" t="s">
        <v>254</v>
      </c>
      <c r="B467" s="465"/>
      <c r="C467" s="465"/>
      <c r="D467" s="465"/>
      <c r="E467" s="465"/>
      <c r="F467" s="465"/>
      <c r="G467" s="418">
        <f>+SUM(G451:G466)</f>
        <v>1586000</v>
      </c>
      <c r="H467" s="419">
        <f>+SUM(H451:H466)</f>
        <v>0.64500933333333332</v>
      </c>
      <c r="I467" s="406">
        <f>+F451-SUM(I451:I466)</f>
        <v>0.83139133333333337</v>
      </c>
      <c r="J467" s="406">
        <f>+I467-SUM(J451:J466)</f>
        <v>0.71501800000000004</v>
      </c>
      <c r="K467" s="406">
        <f>+J467-SUM(K451:K466)</f>
        <v>0.52361133333333343</v>
      </c>
      <c r="L467" s="406">
        <f>+K467-SUM(L451:L466)</f>
        <v>0.33220466666666676</v>
      </c>
      <c r="M467" s="406">
        <f>+L467-SUM(M451:M466)</f>
        <v>0.14079800000000009</v>
      </c>
      <c r="N467" s="406">
        <f>+M467-SUM(N451:N466)</f>
        <v>-8.0909999999999926E-2</v>
      </c>
      <c r="O467" s="406">
        <f t="shared" ref="O467:R467" si="103">+N467-SUM(O451:O466)</f>
        <v>-0.15226333333333325</v>
      </c>
      <c r="P467" s="406">
        <f t="shared" si="103"/>
        <v>-1.3045266666666666</v>
      </c>
      <c r="Q467" s="406">
        <f t="shared" si="103"/>
        <v>-2.3892600000000002</v>
      </c>
      <c r="R467" s="406">
        <f t="shared" si="103"/>
        <v>-3.2375666666666669</v>
      </c>
      <c r="S467" s="406">
        <f>+R467-SUM(S451:S466)</f>
        <v>-4.0858733333333337</v>
      </c>
      <c r="T467" s="407">
        <f>+SUM(I467:S467)</f>
        <v>-8.7073766666666668</v>
      </c>
    </row>
    <row r="468" spans="1:21" s="130" customFormat="1" ht="29.25" customHeight="1">
      <c r="A468" s="470" t="s">
        <v>823</v>
      </c>
      <c r="B468" s="337" t="s">
        <v>388</v>
      </c>
      <c r="C468" s="355">
        <v>87204</v>
      </c>
      <c r="D468" s="471">
        <v>2</v>
      </c>
      <c r="E468" s="471">
        <v>0</v>
      </c>
      <c r="F468" s="471">
        <f>+D468+E468</f>
        <v>2</v>
      </c>
      <c r="G468" s="402">
        <f>+IFERROR(VLOOKUP(B468,'FCST SDV (2)'!$C$2:$S$2000,17,0),0)</f>
        <v>0</v>
      </c>
      <c r="H468" s="404">
        <f>+IFERROR(G468*C468/U468/1200000,0)</f>
        <v>0</v>
      </c>
      <c r="I468" s="410">
        <f>+IFERROR(INDEX('FCST SDV (2)'!$D$2:$P$2001,MATCH('Data đx fcst 21.09.2020 (2)'!$B468,'FCST SDV (2)'!$C$2:$C$2001,0),MATCH('Data đx fcst 21.09.2020 (2)'!I$1,'FCST SDV (2)'!$D$1:$P$1,0))*'Data đx fcst 21.09.2020 (2)'!$C468,0)/$U468/12000000</f>
        <v>0</v>
      </c>
      <c r="J468" s="410">
        <f>+IFERROR(INDEX('FCST SDV (2)'!$D$2:$P$2001,MATCH('Data đx fcst 21.09.2020 (2)'!$B468,'FCST SDV (2)'!$C$2:$C$2001,0),MATCH('Data đx fcst 21.09.2020 (2)'!J$1,'FCST SDV (2)'!$D$1:$P$1,0))*'Data đx fcst 21.09.2020 (2)'!$C468,0)/$U468/12000000</f>
        <v>0</v>
      </c>
      <c r="K468" s="410">
        <f>+IFERROR(INDEX('FCST SDV (2)'!$D$2:$P$2001,MATCH('Data đx fcst 21.09.2020 (2)'!$B468,'FCST SDV (2)'!$C$2:$C$2001,0),MATCH('Data đx fcst 21.09.2020 (2)'!K$1,'FCST SDV (2)'!$D$1:$P$1,0))*'Data đx fcst 21.09.2020 (2)'!$C468,0)/$U468/12000000</f>
        <v>0</v>
      </c>
      <c r="L468" s="410">
        <f>+IFERROR(INDEX('FCST SDV (2)'!$D$2:$P$2001,MATCH('Data đx fcst 21.09.2020 (2)'!$B468,'FCST SDV (2)'!$C$2:$C$2001,0),MATCH('Data đx fcst 21.09.2020 (2)'!L$1,'FCST SDV (2)'!$D$1:$P$1,0))*'Data đx fcst 21.09.2020 (2)'!$C468,0)/$U468/12000000</f>
        <v>0</v>
      </c>
      <c r="M468" s="410">
        <f>+IFERROR(INDEX('FCST SDV (2)'!$D$2:$P$2001,MATCH('Data đx fcst 21.09.2020 (2)'!$B468,'FCST SDV (2)'!$C$2:$C$2001,0),MATCH('Data đx fcst 21.09.2020 (2)'!M$1,'FCST SDV (2)'!$D$1:$P$1,0))*'Data đx fcst 21.09.2020 (2)'!$C468,0)/$U468/12000000</f>
        <v>0</v>
      </c>
      <c r="N468" s="410">
        <f>+IFERROR(INDEX('FCST SDV (2)'!$D$2:$P$2001,MATCH('Data đx fcst 21.09.2020 (2)'!$B468,'FCST SDV (2)'!$C$2:$C$2001,0),MATCH('Data đx fcst 21.09.2020 (2)'!N$1,'FCST SDV (2)'!$D$1:$P$1,0))*'Data đx fcst 21.09.2020 (2)'!$C468,0)/$U468/12000000</f>
        <v>0</v>
      </c>
      <c r="O468" s="410">
        <f>+IFERROR(INDEX('FCST SDV (2)'!$D$2:$P$2001,MATCH('Data đx fcst 21.09.2020 (2)'!$B468,'FCST SDV (2)'!$C$2:$C$2001,0),MATCH('Data đx fcst 21.09.2020 (2)'!O$1,'FCST SDV (2)'!$D$1:$P$1,0))*'Data đx fcst 21.09.2020 (2)'!$C468,0)/$U468/12000000</f>
        <v>0</v>
      </c>
      <c r="P468" s="410">
        <f>+IFERROR(INDEX('FCST SDV (2)'!$D$2:$P$2001,MATCH('Data đx fcst 21.09.2020 (2)'!$B468,'FCST SDV (2)'!$C$2:$C$2001,0),MATCH('Data đx fcst 21.09.2020 (2)'!P$1,'FCST SDV (2)'!$D$1:$P$1,0))*'Data đx fcst 21.09.2020 (2)'!$C468,0)/$U468/12000000</f>
        <v>0</v>
      </c>
      <c r="Q468" s="410">
        <f>+IFERROR(INDEX('FCST SDV (2)'!$D$2:$P$2001,MATCH('Data đx fcst 21.09.2020 (2)'!$B468,'FCST SDV (2)'!$C$2:$C$2001,0),MATCH('Data đx fcst 21.09.2020 (2)'!Q$1,'FCST SDV (2)'!$D$1:$P$1,0))*'Data đx fcst 21.09.2020 (2)'!$C468,0)/$U468/12000000</f>
        <v>0</v>
      </c>
      <c r="R468" s="410">
        <f>+IFERROR(INDEX('FCST SDV (2)'!$D$2:$P$2001,MATCH('Data đx fcst 21.09.2020 (2)'!$B468,'FCST SDV (2)'!$C$2:$C$2001,0),MATCH('Data đx fcst 21.09.2020 (2)'!R$1,'FCST SDV (2)'!$D$1:$P$1,0))*'Data đx fcst 21.09.2020 (2)'!$C468,0)/$U468/12000000</f>
        <v>0</v>
      </c>
      <c r="S468" s="410">
        <f>+IFERROR(INDEX('FCST SDV (2)'!$D$2:$P$2001,MATCH('Data đx fcst 21.09.2020 (2)'!$B468,'FCST SDV (2)'!$C$2:$C$2001,0),MATCH('Data đx fcst 21.09.2020 (2)'!S$1,'FCST SDV (2)'!$D$1:$P$1,0))*'Data đx fcst 21.09.2020 (2)'!$C468,0)/$U468/12000000</f>
        <v>0</v>
      </c>
      <c r="T468" s="407">
        <f t="shared" ref="T468:T478" si="104">+SUM(I468:S468)</f>
        <v>0</v>
      </c>
      <c r="U468" s="400">
        <v>1000</v>
      </c>
    </row>
    <row r="469" spans="1:21" s="130" customFormat="1" ht="29.25" customHeight="1">
      <c r="A469" s="468"/>
      <c r="B469" s="337" t="s">
        <v>100</v>
      </c>
      <c r="C469" s="207">
        <v>6728</v>
      </c>
      <c r="D469" s="472"/>
      <c r="E469" s="472"/>
      <c r="F469" s="472"/>
      <c r="G469" s="340">
        <f>+IFERROR(VLOOKUP(B469,'FCST SDV (2)'!$C$2:$S$2000,17,0),0)</f>
        <v>0</v>
      </c>
      <c r="H469" s="399">
        <f t="shared" ref="H469:H478" si="105">+IFERROR(G469*C469/U469/1200000,0)</f>
        <v>0</v>
      </c>
      <c r="I469" s="345">
        <f>+IFERROR(INDEX('FCST SDV (2)'!$D$2:$P$2001,MATCH('Data đx fcst 21.09.2020 (2)'!$B469,'FCST SDV (2)'!$C$2:$C$2001,0),MATCH('Data đx fcst 21.09.2020 (2)'!I$1,'FCST SDV (2)'!$D$1:$P$1,0))*'Data đx fcst 21.09.2020 (2)'!$C469,0)/$U469/12000000</f>
        <v>0</v>
      </c>
      <c r="J469" s="345">
        <f>+IFERROR(INDEX('FCST SDV (2)'!$D$2:$P$2001,MATCH('Data đx fcst 21.09.2020 (2)'!$B469,'FCST SDV (2)'!$C$2:$C$2001,0),MATCH('Data đx fcst 21.09.2020 (2)'!J$1,'FCST SDV (2)'!$D$1:$P$1,0))*'Data đx fcst 21.09.2020 (2)'!$C469,0)/$U469/12000000</f>
        <v>0</v>
      </c>
      <c r="K469" s="345">
        <f>+IFERROR(INDEX('FCST SDV (2)'!$D$2:$P$2001,MATCH('Data đx fcst 21.09.2020 (2)'!$B469,'FCST SDV (2)'!$C$2:$C$2001,0),MATCH('Data đx fcst 21.09.2020 (2)'!K$1,'FCST SDV (2)'!$D$1:$P$1,0))*'Data đx fcst 21.09.2020 (2)'!$C469,0)/$U469/12000000</f>
        <v>0</v>
      </c>
      <c r="L469" s="345">
        <f>+IFERROR(INDEX('FCST SDV (2)'!$D$2:$P$2001,MATCH('Data đx fcst 21.09.2020 (2)'!$B469,'FCST SDV (2)'!$C$2:$C$2001,0),MATCH('Data đx fcst 21.09.2020 (2)'!L$1,'FCST SDV (2)'!$D$1:$P$1,0))*'Data đx fcst 21.09.2020 (2)'!$C469,0)/$U469/12000000</f>
        <v>0</v>
      </c>
      <c r="M469" s="345">
        <f>+IFERROR(INDEX('FCST SDV (2)'!$D$2:$P$2001,MATCH('Data đx fcst 21.09.2020 (2)'!$B469,'FCST SDV (2)'!$C$2:$C$2001,0),MATCH('Data đx fcst 21.09.2020 (2)'!M$1,'FCST SDV (2)'!$D$1:$P$1,0))*'Data đx fcst 21.09.2020 (2)'!$C469,0)/$U469/12000000</f>
        <v>0</v>
      </c>
      <c r="N469" s="345">
        <f>+IFERROR(INDEX('FCST SDV (2)'!$D$2:$P$2001,MATCH('Data đx fcst 21.09.2020 (2)'!$B469,'FCST SDV (2)'!$C$2:$C$2001,0),MATCH('Data đx fcst 21.09.2020 (2)'!N$1,'FCST SDV (2)'!$D$1:$P$1,0))*'Data đx fcst 21.09.2020 (2)'!$C469,0)/$U469/12000000</f>
        <v>0</v>
      </c>
      <c r="O469" s="345">
        <f>+IFERROR(INDEX('FCST SDV (2)'!$D$2:$P$2001,MATCH('Data đx fcst 21.09.2020 (2)'!$B469,'FCST SDV (2)'!$C$2:$C$2001,0),MATCH('Data đx fcst 21.09.2020 (2)'!O$1,'FCST SDV (2)'!$D$1:$P$1,0))*'Data đx fcst 21.09.2020 (2)'!$C469,0)/$U469/12000000</f>
        <v>0</v>
      </c>
      <c r="P469" s="345">
        <f>+IFERROR(INDEX('FCST SDV (2)'!$D$2:$P$2001,MATCH('Data đx fcst 21.09.2020 (2)'!$B469,'FCST SDV (2)'!$C$2:$C$2001,0),MATCH('Data đx fcst 21.09.2020 (2)'!P$1,'FCST SDV (2)'!$D$1:$P$1,0))*'Data đx fcst 21.09.2020 (2)'!$C469,0)/$U469/12000000</f>
        <v>0</v>
      </c>
      <c r="Q469" s="345">
        <f>+IFERROR(INDEX('FCST SDV (2)'!$D$2:$P$2001,MATCH('Data đx fcst 21.09.2020 (2)'!$B469,'FCST SDV (2)'!$C$2:$C$2001,0),MATCH('Data đx fcst 21.09.2020 (2)'!Q$1,'FCST SDV (2)'!$D$1:$P$1,0))*'Data đx fcst 21.09.2020 (2)'!$C469,0)/$U469/12000000</f>
        <v>0</v>
      </c>
      <c r="R469" s="345">
        <f>+IFERROR(INDEX('FCST SDV (2)'!$D$2:$P$2001,MATCH('Data đx fcst 21.09.2020 (2)'!$B469,'FCST SDV (2)'!$C$2:$C$2001,0),MATCH('Data đx fcst 21.09.2020 (2)'!R$1,'FCST SDV (2)'!$D$1:$P$1,0))*'Data đx fcst 21.09.2020 (2)'!$C469,0)/$U469/12000000</f>
        <v>0</v>
      </c>
      <c r="S469" s="345">
        <f>+IFERROR(INDEX('FCST SDV (2)'!$D$2:$P$2001,MATCH('Data đx fcst 21.09.2020 (2)'!$B469,'FCST SDV (2)'!$C$2:$C$2001,0),MATCH('Data đx fcst 21.09.2020 (2)'!S$1,'FCST SDV (2)'!$D$1:$P$1,0))*'Data đx fcst 21.09.2020 (2)'!$C469,0)/$U469/12000000</f>
        <v>0</v>
      </c>
      <c r="T469" s="407">
        <f t="shared" si="104"/>
        <v>0</v>
      </c>
      <c r="U469" s="400">
        <v>100</v>
      </c>
    </row>
    <row r="470" spans="1:21" s="130" customFormat="1" ht="29.25" customHeight="1">
      <c r="A470" s="468"/>
      <c r="B470" s="337" t="s">
        <v>100</v>
      </c>
      <c r="C470" s="207">
        <v>12640</v>
      </c>
      <c r="D470" s="472"/>
      <c r="E470" s="472"/>
      <c r="F470" s="472"/>
      <c r="G470" s="340">
        <f>+IFERROR(VLOOKUP(B470,'FCST SDV (2)'!$C$2:$S$2000,17,0),0)</f>
        <v>0</v>
      </c>
      <c r="H470" s="399">
        <f t="shared" si="105"/>
        <v>0</v>
      </c>
      <c r="I470" s="345">
        <f>+IFERROR(INDEX('FCST SDV (2)'!$D$2:$P$2001,MATCH('Data đx fcst 21.09.2020 (2)'!$B470,'FCST SDV (2)'!$C$2:$C$2001,0),MATCH('Data đx fcst 21.09.2020 (2)'!I$1,'FCST SDV (2)'!$D$1:$P$1,0))*'Data đx fcst 21.09.2020 (2)'!$C470,0)/$U470/12000000</f>
        <v>0</v>
      </c>
      <c r="J470" s="345">
        <f>+IFERROR(INDEX('FCST SDV (2)'!$D$2:$P$2001,MATCH('Data đx fcst 21.09.2020 (2)'!$B470,'FCST SDV (2)'!$C$2:$C$2001,0),MATCH('Data đx fcst 21.09.2020 (2)'!J$1,'FCST SDV (2)'!$D$1:$P$1,0))*'Data đx fcst 21.09.2020 (2)'!$C470,0)/$U470/12000000</f>
        <v>0</v>
      </c>
      <c r="K470" s="345">
        <f>+IFERROR(INDEX('FCST SDV (2)'!$D$2:$P$2001,MATCH('Data đx fcst 21.09.2020 (2)'!$B470,'FCST SDV (2)'!$C$2:$C$2001,0),MATCH('Data đx fcst 21.09.2020 (2)'!K$1,'FCST SDV (2)'!$D$1:$P$1,0))*'Data đx fcst 21.09.2020 (2)'!$C470,0)/$U470/12000000</f>
        <v>0</v>
      </c>
      <c r="L470" s="345">
        <f>+IFERROR(INDEX('FCST SDV (2)'!$D$2:$P$2001,MATCH('Data đx fcst 21.09.2020 (2)'!$B470,'FCST SDV (2)'!$C$2:$C$2001,0),MATCH('Data đx fcst 21.09.2020 (2)'!L$1,'FCST SDV (2)'!$D$1:$P$1,0))*'Data đx fcst 21.09.2020 (2)'!$C470,0)/$U470/12000000</f>
        <v>0</v>
      </c>
      <c r="M470" s="345">
        <f>+IFERROR(INDEX('FCST SDV (2)'!$D$2:$P$2001,MATCH('Data đx fcst 21.09.2020 (2)'!$B470,'FCST SDV (2)'!$C$2:$C$2001,0),MATCH('Data đx fcst 21.09.2020 (2)'!M$1,'FCST SDV (2)'!$D$1:$P$1,0))*'Data đx fcst 21.09.2020 (2)'!$C470,0)/$U470/12000000</f>
        <v>0</v>
      </c>
      <c r="N470" s="345">
        <f>+IFERROR(INDEX('FCST SDV (2)'!$D$2:$P$2001,MATCH('Data đx fcst 21.09.2020 (2)'!$B470,'FCST SDV (2)'!$C$2:$C$2001,0),MATCH('Data đx fcst 21.09.2020 (2)'!N$1,'FCST SDV (2)'!$D$1:$P$1,0))*'Data đx fcst 21.09.2020 (2)'!$C470,0)/$U470/12000000</f>
        <v>0</v>
      </c>
      <c r="O470" s="345">
        <f>+IFERROR(INDEX('FCST SDV (2)'!$D$2:$P$2001,MATCH('Data đx fcst 21.09.2020 (2)'!$B470,'FCST SDV (2)'!$C$2:$C$2001,0),MATCH('Data đx fcst 21.09.2020 (2)'!O$1,'FCST SDV (2)'!$D$1:$P$1,0))*'Data đx fcst 21.09.2020 (2)'!$C470,0)/$U470/12000000</f>
        <v>0</v>
      </c>
      <c r="P470" s="345">
        <f>+IFERROR(INDEX('FCST SDV (2)'!$D$2:$P$2001,MATCH('Data đx fcst 21.09.2020 (2)'!$B470,'FCST SDV (2)'!$C$2:$C$2001,0),MATCH('Data đx fcst 21.09.2020 (2)'!P$1,'FCST SDV (2)'!$D$1:$P$1,0))*'Data đx fcst 21.09.2020 (2)'!$C470,0)/$U470/12000000</f>
        <v>0</v>
      </c>
      <c r="Q470" s="345">
        <f>+IFERROR(INDEX('FCST SDV (2)'!$D$2:$P$2001,MATCH('Data đx fcst 21.09.2020 (2)'!$B470,'FCST SDV (2)'!$C$2:$C$2001,0),MATCH('Data đx fcst 21.09.2020 (2)'!Q$1,'FCST SDV (2)'!$D$1:$P$1,0))*'Data đx fcst 21.09.2020 (2)'!$C470,0)/$U470/12000000</f>
        <v>0</v>
      </c>
      <c r="R470" s="345">
        <f>+IFERROR(INDEX('FCST SDV (2)'!$D$2:$P$2001,MATCH('Data đx fcst 21.09.2020 (2)'!$B470,'FCST SDV (2)'!$C$2:$C$2001,0),MATCH('Data đx fcst 21.09.2020 (2)'!R$1,'FCST SDV (2)'!$D$1:$P$1,0))*'Data đx fcst 21.09.2020 (2)'!$C470,0)/$U470/12000000</f>
        <v>0</v>
      </c>
      <c r="S470" s="345">
        <f>+IFERROR(INDEX('FCST SDV (2)'!$D$2:$P$2001,MATCH('Data đx fcst 21.09.2020 (2)'!$B470,'FCST SDV (2)'!$C$2:$C$2001,0),MATCH('Data đx fcst 21.09.2020 (2)'!S$1,'FCST SDV (2)'!$D$1:$P$1,0))*'Data đx fcst 21.09.2020 (2)'!$C470,0)/$U470/12000000</f>
        <v>0</v>
      </c>
      <c r="T470" s="407">
        <f t="shared" si="104"/>
        <v>0</v>
      </c>
      <c r="U470" s="400">
        <v>100</v>
      </c>
    </row>
    <row r="471" spans="1:21" s="130" customFormat="1" ht="29.25" customHeight="1">
      <c r="A471" s="468"/>
      <c r="B471" s="337" t="s">
        <v>461</v>
      </c>
      <c r="C471" s="207">
        <v>10816</v>
      </c>
      <c r="D471" s="472"/>
      <c r="E471" s="472"/>
      <c r="F471" s="472"/>
      <c r="G471" s="340">
        <f>+IFERROR(VLOOKUP(B471,'FCST SDV (2)'!$C$2:$S$2000,17,0),0)</f>
        <v>375000</v>
      </c>
      <c r="H471" s="399">
        <f t="shared" si="105"/>
        <v>33.799999999999997</v>
      </c>
      <c r="I471" s="345">
        <f>+IFERROR(INDEX('FCST SDV (2)'!$D$2:$P$2001,MATCH('Data đx fcst 21.09.2020 (2)'!$B471,'FCST SDV (2)'!$C$2:$C$2001,0),MATCH('Data đx fcst 21.09.2020 (2)'!I$1,'FCST SDV (2)'!$D$1:$P$1,0))*'Data đx fcst 21.09.2020 (2)'!$C471,0)/$U471/12000000</f>
        <v>0.16224</v>
      </c>
      <c r="J471" s="345">
        <f>+IFERROR(INDEX('FCST SDV (2)'!$D$2:$P$2001,MATCH('Data đx fcst 21.09.2020 (2)'!$B471,'FCST SDV (2)'!$C$2:$C$2001,0),MATCH('Data đx fcst 21.09.2020 (2)'!J$1,'FCST SDV (2)'!$D$1:$P$1,0))*'Data đx fcst 21.09.2020 (2)'!$C471,0)/$U471/12000000</f>
        <v>9.0133333333333329E-2</v>
      </c>
      <c r="K471" s="345">
        <f>+IFERROR(INDEX('FCST SDV (2)'!$D$2:$P$2001,MATCH('Data đx fcst 21.09.2020 (2)'!$B471,'FCST SDV (2)'!$C$2:$C$2001,0),MATCH('Data đx fcst 21.09.2020 (2)'!K$1,'FCST SDV (2)'!$D$1:$P$1,0))*'Data đx fcst 21.09.2020 (2)'!$C471,0)/$U471/12000000</f>
        <v>9.0133333333333329E-2</v>
      </c>
      <c r="L471" s="345">
        <f>+IFERROR(INDEX('FCST SDV (2)'!$D$2:$P$2001,MATCH('Data đx fcst 21.09.2020 (2)'!$B471,'FCST SDV (2)'!$C$2:$C$2001,0),MATCH('Data đx fcst 21.09.2020 (2)'!L$1,'FCST SDV (2)'!$D$1:$P$1,0))*'Data đx fcst 21.09.2020 (2)'!$C471,0)/$U471/12000000</f>
        <v>9.0133333333333329E-2</v>
      </c>
      <c r="M471" s="345">
        <f>+IFERROR(INDEX('FCST SDV (2)'!$D$2:$P$2001,MATCH('Data đx fcst 21.09.2020 (2)'!$B471,'FCST SDV (2)'!$C$2:$C$2001,0),MATCH('Data đx fcst 21.09.2020 (2)'!M$1,'FCST SDV (2)'!$D$1:$P$1,0))*'Data đx fcst 21.09.2020 (2)'!$C471,0)/$U471/12000000</f>
        <v>9.0133333333333329E-2</v>
      </c>
      <c r="N471" s="345">
        <f>+IFERROR(INDEX('FCST SDV (2)'!$D$2:$P$2001,MATCH('Data đx fcst 21.09.2020 (2)'!$B471,'FCST SDV (2)'!$C$2:$C$2001,0),MATCH('Data đx fcst 21.09.2020 (2)'!N$1,'FCST SDV (2)'!$D$1:$P$1,0))*'Data đx fcst 21.09.2020 (2)'!$C471,0)/$U471/12000000</f>
        <v>0.11717333333333334</v>
      </c>
      <c r="O471" s="345">
        <f>+IFERROR(INDEX('FCST SDV (2)'!$D$2:$P$2001,MATCH('Data đx fcst 21.09.2020 (2)'!$B471,'FCST SDV (2)'!$C$2:$C$2001,0),MATCH('Data đx fcst 21.09.2020 (2)'!O$1,'FCST SDV (2)'!$D$1:$P$1,0))*'Data đx fcst 21.09.2020 (2)'!$C471,0)/$U471/12000000</f>
        <v>3.6053333333333333E-2</v>
      </c>
      <c r="P471" s="345">
        <f>+IFERROR(INDEX('FCST SDV (2)'!$D$2:$P$2001,MATCH('Data đx fcst 21.09.2020 (2)'!$B471,'FCST SDV (2)'!$C$2:$C$2001,0),MATCH('Data đx fcst 21.09.2020 (2)'!P$1,'FCST SDV (2)'!$D$1:$P$1,0))*'Data đx fcst 21.09.2020 (2)'!$C471,0)/$U471/12000000</f>
        <v>0.67600000000000005</v>
      </c>
      <c r="Q471" s="345">
        <f>+IFERROR(INDEX('FCST SDV (2)'!$D$2:$P$2001,MATCH('Data đx fcst 21.09.2020 (2)'!$B471,'FCST SDV (2)'!$C$2:$C$2001,0),MATCH('Data đx fcst 21.09.2020 (2)'!Q$1,'FCST SDV (2)'!$D$1:$P$1,0))*'Data đx fcst 21.09.2020 (2)'!$C471,0)/$U471/12000000</f>
        <v>0.67600000000000005</v>
      </c>
      <c r="R471" s="345">
        <f>+IFERROR(INDEX('FCST SDV (2)'!$D$2:$P$2001,MATCH('Data đx fcst 21.09.2020 (2)'!$B471,'FCST SDV (2)'!$C$2:$C$2001,0),MATCH('Data đx fcst 21.09.2020 (2)'!R$1,'FCST SDV (2)'!$D$1:$P$1,0))*'Data đx fcst 21.09.2020 (2)'!$C471,0)/$U471/12000000</f>
        <v>0.67600000000000005</v>
      </c>
      <c r="S471" s="345">
        <f>+IFERROR(INDEX('FCST SDV (2)'!$D$2:$P$2001,MATCH('Data đx fcst 21.09.2020 (2)'!$B471,'FCST SDV (2)'!$C$2:$C$2001,0),MATCH('Data đx fcst 21.09.2020 (2)'!S$1,'FCST SDV (2)'!$D$1:$P$1,0))*'Data đx fcst 21.09.2020 (2)'!$C471,0)/$U471/12000000</f>
        <v>0.67600000000000005</v>
      </c>
      <c r="T471" s="407">
        <f t="shared" si="104"/>
        <v>3.3800000000000003</v>
      </c>
      <c r="U471" s="400">
        <v>100</v>
      </c>
    </row>
    <row r="472" spans="1:21" s="130" customFormat="1" ht="29.25" customHeight="1">
      <c r="A472" s="468"/>
      <c r="B472" s="337" t="s">
        <v>463</v>
      </c>
      <c r="C472" s="207">
        <v>11100</v>
      </c>
      <c r="D472" s="472"/>
      <c r="E472" s="472"/>
      <c r="F472" s="472"/>
      <c r="G472" s="340">
        <f>+IFERROR(VLOOKUP(B472,'FCST SDV (2)'!$C$2:$S$2000,17,0),0)</f>
        <v>121000</v>
      </c>
      <c r="H472" s="399">
        <f t="shared" si="105"/>
        <v>11.192500000000001</v>
      </c>
      <c r="I472" s="345">
        <f>+IFERROR(INDEX('FCST SDV (2)'!$D$2:$P$2001,MATCH('Data đx fcst 21.09.2020 (2)'!$B472,'FCST SDV (2)'!$C$2:$C$2001,0),MATCH('Data đx fcst 21.09.2020 (2)'!I$1,'FCST SDV (2)'!$D$1:$P$1,0))*'Data đx fcst 21.09.2020 (2)'!$C472,0)/$U472/12000000</f>
        <v>0</v>
      </c>
      <c r="J472" s="345">
        <f>+IFERROR(INDEX('FCST SDV (2)'!$D$2:$P$2001,MATCH('Data đx fcst 21.09.2020 (2)'!$B472,'FCST SDV (2)'!$C$2:$C$2001,0),MATCH('Data đx fcst 21.09.2020 (2)'!J$1,'FCST SDV (2)'!$D$1:$P$1,0))*'Data đx fcst 21.09.2020 (2)'!$C472,0)/$U472/12000000</f>
        <v>0</v>
      </c>
      <c r="K472" s="345">
        <f>+IFERROR(INDEX('FCST SDV (2)'!$D$2:$P$2001,MATCH('Data đx fcst 21.09.2020 (2)'!$B472,'FCST SDV (2)'!$C$2:$C$2001,0),MATCH('Data đx fcst 21.09.2020 (2)'!K$1,'FCST SDV (2)'!$D$1:$P$1,0))*'Data đx fcst 21.09.2020 (2)'!$C472,0)/$U472/12000000</f>
        <v>9.2499999999999999E-2</v>
      </c>
      <c r="L472" s="345">
        <f>+IFERROR(INDEX('FCST SDV (2)'!$D$2:$P$2001,MATCH('Data đx fcst 21.09.2020 (2)'!$B472,'FCST SDV (2)'!$C$2:$C$2001,0),MATCH('Data đx fcst 21.09.2020 (2)'!L$1,'FCST SDV (2)'!$D$1:$P$1,0))*'Data đx fcst 21.09.2020 (2)'!$C472,0)/$U472/12000000</f>
        <v>9.2499999999999999E-2</v>
      </c>
      <c r="M472" s="345">
        <f>+IFERROR(INDEX('FCST SDV (2)'!$D$2:$P$2001,MATCH('Data đx fcst 21.09.2020 (2)'!$B472,'FCST SDV (2)'!$C$2:$C$2001,0),MATCH('Data đx fcst 21.09.2020 (2)'!M$1,'FCST SDV (2)'!$D$1:$P$1,0))*'Data đx fcst 21.09.2020 (2)'!$C472,0)/$U472/12000000</f>
        <v>9.2499999999999999E-2</v>
      </c>
      <c r="N472" s="345">
        <f>+IFERROR(INDEX('FCST SDV (2)'!$D$2:$P$2001,MATCH('Data đx fcst 21.09.2020 (2)'!$B472,'FCST SDV (2)'!$C$2:$C$2001,0),MATCH('Data đx fcst 21.09.2020 (2)'!N$1,'FCST SDV (2)'!$D$1:$P$1,0))*'Data đx fcst 21.09.2020 (2)'!$C472,0)/$U472/12000000</f>
        <v>9.2499999999999999E-2</v>
      </c>
      <c r="O472" s="345">
        <f>+IFERROR(INDEX('FCST SDV (2)'!$D$2:$P$2001,MATCH('Data đx fcst 21.09.2020 (2)'!$B472,'FCST SDV (2)'!$C$2:$C$2001,0),MATCH('Data đx fcst 21.09.2020 (2)'!O$1,'FCST SDV (2)'!$D$1:$P$1,0))*'Data đx fcst 21.09.2020 (2)'!$C472,0)/$U472/12000000</f>
        <v>0</v>
      </c>
      <c r="P472" s="345">
        <f>+IFERROR(INDEX('FCST SDV (2)'!$D$2:$P$2001,MATCH('Data đx fcst 21.09.2020 (2)'!$B472,'FCST SDV (2)'!$C$2:$C$2001,0),MATCH('Data đx fcst 21.09.2020 (2)'!P$1,'FCST SDV (2)'!$D$1:$P$1,0))*'Data đx fcst 21.09.2020 (2)'!$C472,0)/$U472/12000000</f>
        <v>0.37</v>
      </c>
      <c r="Q472" s="345">
        <f>+IFERROR(INDEX('FCST SDV (2)'!$D$2:$P$2001,MATCH('Data đx fcst 21.09.2020 (2)'!$B472,'FCST SDV (2)'!$C$2:$C$2001,0),MATCH('Data đx fcst 21.09.2020 (2)'!Q$1,'FCST SDV (2)'!$D$1:$P$1,0))*'Data đx fcst 21.09.2020 (2)'!$C472,0)/$U472/12000000</f>
        <v>0.28675</v>
      </c>
      <c r="R472" s="345">
        <f>+IFERROR(INDEX('FCST SDV (2)'!$D$2:$P$2001,MATCH('Data đx fcst 21.09.2020 (2)'!$B472,'FCST SDV (2)'!$C$2:$C$2001,0),MATCH('Data đx fcst 21.09.2020 (2)'!R$1,'FCST SDV (2)'!$D$1:$P$1,0))*'Data đx fcst 21.09.2020 (2)'!$C472,0)/$U472/12000000</f>
        <v>4.6249999999999999E-2</v>
      </c>
      <c r="S472" s="345">
        <f>+IFERROR(INDEX('FCST SDV (2)'!$D$2:$P$2001,MATCH('Data đx fcst 21.09.2020 (2)'!$B472,'FCST SDV (2)'!$C$2:$C$2001,0),MATCH('Data đx fcst 21.09.2020 (2)'!S$1,'FCST SDV (2)'!$D$1:$P$1,0))*'Data đx fcst 21.09.2020 (2)'!$C472,0)/$U472/12000000</f>
        <v>4.6249999999999999E-2</v>
      </c>
      <c r="T472" s="407">
        <f t="shared" si="104"/>
        <v>1.1192499999999999</v>
      </c>
      <c r="U472" s="400">
        <v>100</v>
      </c>
    </row>
    <row r="473" spans="1:21" s="130" customFormat="1" ht="29.25" customHeight="1">
      <c r="A473" s="468"/>
      <c r="B473" s="337" t="s">
        <v>464</v>
      </c>
      <c r="C473" s="207">
        <v>10816</v>
      </c>
      <c r="D473" s="472"/>
      <c r="E473" s="472"/>
      <c r="F473" s="472"/>
      <c r="G473" s="340">
        <f>+IFERROR(VLOOKUP(B473,'FCST SDV (2)'!$C$2:$S$2000,17,0),0)</f>
        <v>121000</v>
      </c>
      <c r="H473" s="399">
        <f t="shared" si="105"/>
        <v>10.906133333333333</v>
      </c>
      <c r="I473" s="345">
        <f>+IFERROR(INDEX('FCST SDV (2)'!$D$2:$P$2001,MATCH('Data đx fcst 21.09.2020 (2)'!$B473,'FCST SDV (2)'!$C$2:$C$2001,0),MATCH('Data đx fcst 21.09.2020 (2)'!I$1,'FCST SDV (2)'!$D$1:$P$1,0))*'Data đx fcst 21.09.2020 (2)'!$C473,0)/$U473/12000000</f>
        <v>0</v>
      </c>
      <c r="J473" s="345">
        <f>+IFERROR(INDEX('FCST SDV (2)'!$D$2:$P$2001,MATCH('Data đx fcst 21.09.2020 (2)'!$B473,'FCST SDV (2)'!$C$2:$C$2001,0),MATCH('Data đx fcst 21.09.2020 (2)'!J$1,'FCST SDV (2)'!$D$1:$P$1,0))*'Data đx fcst 21.09.2020 (2)'!$C473,0)/$U473/12000000</f>
        <v>0</v>
      </c>
      <c r="K473" s="345">
        <f>+IFERROR(INDEX('FCST SDV (2)'!$D$2:$P$2001,MATCH('Data đx fcst 21.09.2020 (2)'!$B473,'FCST SDV (2)'!$C$2:$C$2001,0),MATCH('Data đx fcst 21.09.2020 (2)'!K$1,'FCST SDV (2)'!$D$1:$P$1,0))*'Data đx fcst 21.09.2020 (2)'!$C473,0)/$U473/12000000</f>
        <v>9.0133333333333329E-2</v>
      </c>
      <c r="L473" s="345">
        <f>+IFERROR(INDEX('FCST SDV (2)'!$D$2:$P$2001,MATCH('Data đx fcst 21.09.2020 (2)'!$B473,'FCST SDV (2)'!$C$2:$C$2001,0),MATCH('Data đx fcst 21.09.2020 (2)'!L$1,'FCST SDV (2)'!$D$1:$P$1,0))*'Data đx fcst 21.09.2020 (2)'!$C473,0)/$U473/12000000</f>
        <v>9.0133333333333329E-2</v>
      </c>
      <c r="M473" s="345">
        <f>+IFERROR(INDEX('FCST SDV (2)'!$D$2:$P$2001,MATCH('Data đx fcst 21.09.2020 (2)'!$B473,'FCST SDV (2)'!$C$2:$C$2001,0),MATCH('Data đx fcst 21.09.2020 (2)'!M$1,'FCST SDV (2)'!$D$1:$P$1,0))*'Data đx fcst 21.09.2020 (2)'!$C473,0)/$U473/12000000</f>
        <v>9.0133333333333329E-2</v>
      </c>
      <c r="N473" s="345">
        <f>+IFERROR(INDEX('FCST SDV (2)'!$D$2:$P$2001,MATCH('Data đx fcst 21.09.2020 (2)'!$B473,'FCST SDV (2)'!$C$2:$C$2001,0),MATCH('Data đx fcst 21.09.2020 (2)'!N$1,'FCST SDV (2)'!$D$1:$P$1,0))*'Data đx fcst 21.09.2020 (2)'!$C473,0)/$U473/12000000</f>
        <v>9.0133333333333329E-2</v>
      </c>
      <c r="O473" s="345">
        <f>+IFERROR(INDEX('FCST SDV (2)'!$D$2:$P$2001,MATCH('Data đx fcst 21.09.2020 (2)'!$B473,'FCST SDV (2)'!$C$2:$C$2001,0),MATCH('Data đx fcst 21.09.2020 (2)'!O$1,'FCST SDV (2)'!$D$1:$P$1,0))*'Data đx fcst 21.09.2020 (2)'!$C473,0)/$U473/12000000</f>
        <v>0</v>
      </c>
      <c r="P473" s="345">
        <f>+IFERROR(INDEX('FCST SDV (2)'!$D$2:$P$2001,MATCH('Data đx fcst 21.09.2020 (2)'!$B473,'FCST SDV (2)'!$C$2:$C$2001,0),MATCH('Data đx fcst 21.09.2020 (2)'!P$1,'FCST SDV (2)'!$D$1:$P$1,0))*'Data đx fcst 21.09.2020 (2)'!$C473,0)/$U473/12000000</f>
        <v>0.36053333333333332</v>
      </c>
      <c r="Q473" s="345">
        <f>+IFERROR(INDEX('FCST SDV (2)'!$D$2:$P$2001,MATCH('Data đx fcst 21.09.2020 (2)'!$B473,'FCST SDV (2)'!$C$2:$C$2001,0),MATCH('Data đx fcst 21.09.2020 (2)'!Q$1,'FCST SDV (2)'!$D$1:$P$1,0))*'Data đx fcst 21.09.2020 (2)'!$C473,0)/$U473/12000000</f>
        <v>0.27941333333333335</v>
      </c>
      <c r="R473" s="345">
        <f>+IFERROR(INDEX('FCST SDV (2)'!$D$2:$P$2001,MATCH('Data đx fcst 21.09.2020 (2)'!$B473,'FCST SDV (2)'!$C$2:$C$2001,0),MATCH('Data đx fcst 21.09.2020 (2)'!R$1,'FCST SDV (2)'!$D$1:$P$1,0))*'Data đx fcst 21.09.2020 (2)'!$C473,0)/$U473/12000000</f>
        <v>4.5066666666666665E-2</v>
      </c>
      <c r="S473" s="345">
        <f>+IFERROR(INDEX('FCST SDV (2)'!$D$2:$P$2001,MATCH('Data đx fcst 21.09.2020 (2)'!$B473,'FCST SDV (2)'!$C$2:$C$2001,0),MATCH('Data đx fcst 21.09.2020 (2)'!S$1,'FCST SDV (2)'!$D$1:$P$1,0))*'Data đx fcst 21.09.2020 (2)'!$C473,0)/$U473/12000000</f>
        <v>4.5066666666666665E-2</v>
      </c>
      <c r="T473" s="407">
        <f t="shared" si="104"/>
        <v>1.0906133333333332</v>
      </c>
      <c r="U473" s="400">
        <v>100</v>
      </c>
    </row>
    <row r="474" spans="1:21" s="130" customFormat="1" ht="29.25" customHeight="1">
      <c r="A474" s="468"/>
      <c r="B474" s="337" t="s">
        <v>399</v>
      </c>
      <c r="C474" s="207">
        <v>7700</v>
      </c>
      <c r="D474" s="472"/>
      <c r="E474" s="472"/>
      <c r="F474" s="472"/>
      <c r="G474" s="340">
        <f>+IFERROR(VLOOKUP(B474,'FCST SDV (2)'!$C$2:$S$2000,17,0),0)</f>
        <v>0</v>
      </c>
      <c r="H474" s="399">
        <f t="shared" si="105"/>
        <v>0</v>
      </c>
      <c r="I474" s="345">
        <f>+IFERROR(INDEX('FCST SDV (2)'!$D$2:$P$2001,MATCH('Data đx fcst 21.09.2020 (2)'!$B474,'FCST SDV (2)'!$C$2:$C$2001,0),MATCH('Data đx fcst 21.09.2020 (2)'!I$1,'FCST SDV (2)'!$D$1:$P$1,0))*'Data đx fcst 21.09.2020 (2)'!$C474,0)/$U474/12000000</f>
        <v>0</v>
      </c>
      <c r="J474" s="345">
        <f>+IFERROR(INDEX('FCST SDV (2)'!$D$2:$P$2001,MATCH('Data đx fcst 21.09.2020 (2)'!$B474,'FCST SDV (2)'!$C$2:$C$2001,0),MATCH('Data đx fcst 21.09.2020 (2)'!J$1,'FCST SDV (2)'!$D$1:$P$1,0))*'Data đx fcst 21.09.2020 (2)'!$C474,0)/$U474/12000000</f>
        <v>0</v>
      </c>
      <c r="K474" s="345">
        <f>+IFERROR(INDEX('FCST SDV (2)'!$D$2:$P$2001,MATCH('Data đx fcst 21.09.2020 (2)'!$B474,'FCST SDV (2)'!$C$2:$C$2001,0),MATCH('Data đx fcst 21.09.2020 (2)'!K$1,'FCST SDV (2)'!$D$1:$P$1,0))*'Data đx fcst 21.09.2020 (2)'!$C474,0)/$U474/12000000</f>
        <v>0</v>
      </c>
      <c r="L474" s="345">
        <f>+IFERROR(INDEX('FCST SDV (2)'!$D$2:$P$2001,MATCH('Data đx fcst 21.09.2020 (2)'!$B474,'FCST SDV (2)'!$C$2:$C$2001,0),MATCH('Data đx fcst 21.09.2020 (2)'!L$1,'FCST SDV (2)'!$D$1:$P$1,0))*'Data đx fcst 21.09.2020 (2)'!$C474,0)/$U474/12000000</f>
        <v>0</v>
      </c>
      <c r="M474" s="345">
        <f>+IFERROR(INDEX('FCST SDV (2)'!$D$2:$P$2001,MATCH('Data đx fcst 21.09.2020 (2)'!$B474,'FCST SDV (2)'!$C$2:$C$2001,0),MATCH('Data đx fcst 21.09.2020 (2)'!M$1,'FCST SDV (2)'!$D$1:$P$1,0))*'Data đx fcst 21.09.2020 (2)'!$C474,0)/$U474/12000000</f>
        <v>0</v>
      </c>
      <c r="N474" s="345">
        <f>+IFERROR(INDEX('FCST SDV (2)'!$D$2:$P$2001,MATCH('Data đx fcst 21.09.2020 (2)'!$B474,'FCST SDV (2)'!$C$2:$C$2001,0),MATCH('Data đx fcst 21.09.2020 (2)'!N$1,'FCST SDV (2)'!$D$1:$P$1,0))*'Data đx fcst 21.09.2020 (2)'!$C474,0)/$U474/12000000</f>
        <v>0</v>
      </c>
      <c r="O474" s="345">
        <f>+IFERROR(INDEX('FCST SDV (2)'!$D$2:$P$2001,MATCH('Data đx fcst 21.09.2020 (2)'!$B474,'FCST SDV (2)'!$C$2:$C$2001,0),MATCH('Data đx fcst 21.09.2020 (2)'!O$1,'FCST SDV (2)'!$D$1:$P$1,0))*'Data đx fcst 21.09.2020 (2)'!$C474,0)/$U474/12000000</f>
        <v>0</v>
      </c>
      <c r="P474" s="345">
        <f>+IFERROR(INDEX('FCST SDV (2)'!$D$2:$P$2001,MATCH('Data đx fcst 21.09.2020 (2)'!$B474,'FCST SDV (2)'!$C$2:$C$2001,0),MATCH('Data đx fcst 21.09.2020 (2)'!P$1,'FCST SDV (2)'!$D$1:$P$1,0))*'Data đx fcst 21.09.2020 (2)'!$C474,0)/$U474/12000000</f>
        <v>0</v>
      </c>
      <c r="Q474" s="345">
        <f>+IFERROR(INDEX('FCST SDV (2)'!$D$2:$P$2001,MATCH('Data đx fcst 21.09.2020 (2)'!$B474,'FCST SDV (2)'!$C$2:$C$2001,0),MATCH('Data đx fcst 21.09.2020 (2)'!Q$1,'FCST SDV (2)'!$D$1:$P$1,0))*'Data đx fcst 21.09.2020 (2)'!$C474,0)/$U474/12000000</f>
        <v>0</v>
      </c>
      <c r="R474" s="345">
        <f>+IFERROR(INDEX('FCST SDV (2)'!$D$2:$P$2001,MATCH('Data đx fcst 21.09.2020 (2)'!$B474,'FCST SDV (2)'!$C$2:$C$2001,0),MATCH('Data đx fcst 21.09.2020 (2)'!R$1,'FCST SDV (2)'!$D$1:$P$1,0))*'Data đx fcst 21.09.2020 (2)'!$C474,0)/$U474/12000000</f>
        <v>0</v>
      </c>
      <c r="S474" s="345">
        <f>+IFERROR(INDEX('FCST SDV (2)'!$D$2:$P$2001,MATCH('Data đx fcst 21.09.2020 (2)'!$B474,'FCST SDV (2)'!$C$2:$C$2001,0),MATCH('Data đx fcst 21.09.2020 (2)'!S$1,'FCST SDV (2)'!$D$1:$P$1,0))*'Data đx fcst 21.09.2020 (2)'!$C474,0)/$U474/12000000</f>
        <v>0</v>
      </c>
      <c r="T474" s="407">
        <f t="shared" si="104"/>
        <v>0</v>
      </c>
      <c r="U474" s="400">
        <v>100</v>
      </c>
    </row>
    <row r="475" spans="1:21" s="130" customFormat="1" ht="29.25" customHeight="1">
      <c r="A475" s="468"/>
      <c r="B475" s="337" t="s">
        <v>74</v>
      </c>
      <c r="C475" s="207">
        <v>79980</v>
      </c>
      <c r="D475" s="472"/>
      <c r="E475" s="472"/>
      <c r="F475" s="472"/>
      <c r="G475" s="340">
        <f>+IFERROR(VLOOKUP(B475,'FCST SDV (2)'!$C$2:$S$2000,17,0),0)</f>
        <v>0</v>
      </c>
      <c r="H475" s="399">
        <f t="shared" si="105"/>
        <v>0</v>
      </c>
      <c r="I475" s="345">
        <f>+IFERROR(INDEX('FCST SDV (2)'!$D$2:$P$2001,MATCH('Data đx fcst 21.09.2020 (2)'!$B475,'FCST SDV (2)'!$C$2:$C$2001,0),MATCH('Data đx fcst 21.09.2020 (2)'!I$1,'FCST SDV (2)'!$D$1:$P$1,0))*'Data đx fcst 21.09.2020 (2)'!$C475,0)/$U475/12000000</f>
        <v>0</v>
      </c>
      <c r="J475" s="345">
        <f>+IFERROR(INDEX('FCST SDV (2)'!$D$2:$P$2001,MATCH('Data đx fcst 21.09.2020 (2)'!$B475,'FCST SDV (2)'!$C$2:$C$2001,0),MATCH('Data đx fcst 21.09.2020 (2)'!J$1,'FCST SDV (2)'!$D$1:$P$1,0))*'Data đx fcst 21.09.2020 (2)'!$C475,0)/$U475/12000000</f>
        <v>0</v>
      </c>
      <c r="K475" s="345">
        <f>+IFERROR(INDEX('FCST SDV (2)'!$D$2:$P$2001,MATCH('Data đx fcst 21.09.2020 (2)'!$B475,'FCST SDV (2)'!$C$2:$C$2001,0),MATCH('Data đx fcst 21.09.2020 (2)'!K$1,'FCST SDV (2)'!$D$1:$P$1,0))*'Data đx fcst 21.09.2020 (2)'!$C475,0)/$U475/12000000</f>
        <v>0</v>
      </c>
      <c r="L475" s="345">
        <f>+IFERROR(INDEX('FCST SDV (2)'!$D$2:$P$2001,MATCH('Data đx fcst 21.09.2020 (2)'!$B475,'FCST SDV (2)'!$C$2:$C$2001,0),MATCH('Data đx fcst 21.09.2020 (2)'!L$1,'FCST SDV (2)'!$D$1:$P$1,0))*'Data đx fcst 21.09.2020 (2)'!$C475,0)/$U475/12000000</f>
        <v>0</v>
      </c>
      <c r="M475" s="345">
        <f>+IFERROR(INDEX('FCST SDV (2)'!$D$2:$P$2001,MATCH('Data đx fcst 21.09.2020 (2)'!$B475,'FCST SDV (2)'!$C$2:$C$2001,0),MATCH('Data đx fcst 21.09.2020 (2)'!M$1,'FCST SDV (2)'!$D$1:$P$1,0))*'Data đx fcst 21.09.2020 (2)'!$C475,0)/$U475/12000000</f>
        <v>0</v>
      </c>
      <c r="N475" s="345">
        <f>+IFERROR(INDEX('FCST SDV (2)'!$D$2:$P$2001,MATCH('Data đx fcst 21.09.2020 (2)'!$B475,'FCST SDV (2)'!$C$2:$C$2001,0),MATCH('Data đx fcst 21.09.2020 (2)'!N$1,'FCST SDV (2)'!$D$1:$P$1,0))*'Data đx fcst 21.09.2020 (2)'!$C475,0)/$U475/12000000</f>
        <v>0</v>
      </c>
      <c r="O475" s="345">
        <f>+IFERROR(INDEX('FCST SDV (2)'!$D$2:$P$2001,MATCH('Data đx fcst 21.09.2020 (2)'!$B475,'FCST SDV (2)'!$C$2:$C$2001,0),MATCH('Data đx fcst 21.09.2020 (2)'!O$1,'FCST SDV (2)'!$D$1:$P$1,0))*'Data đx fcst 21.09.2020 (2)'!$C475,0)/$U475/12000000</f>
        <v>0</v>
      </c>
      <c r="P475" s="345">
        <f>+IFERROR(INDEX('FCST SDV (2)'!$D$2:$P$2001,MATCH('Data đx fcst 21.09.2020 (2)'!$B475,'FCST SDV (2)'!$C$2:$C$2001,0),MATCH('Data đx fcst 21.09.2020 (2)'!P$1,'FCST SDV (2)'!$D$1:$P$1,0))*'Data đx fcst 21.09.2020 (2)'!$C475,0)/$U475/12000000</f>
        <v>0</v>
      </c>
      <c r="Q475" s="345">
        <f>+IFERROR(INDEX('FCST SDV (2)'!$D$2:$P$2001,MATCH('Data đx fcst 21.09.2020 (2)'!$B475,'FCST SDV (2)'!$C$2:$C$2001,0),MATCH('Data đx fcst 21.09.2020 (2)'!Q$1,'FCST SDV (2)'!$D$1:$P$1,0))*'Data đx fcst 21.09.2020 (2)'!$C475,0)/$U475/12000000</f>
        <v>0</v>
      </c>
      <c r="R475" s="345">
        <f>+IFERROR(INDEX('FCST SDV (2)'!$D$2:$P$2001,MATCH('Data đx fcst 21.09.2020 (2)'!$B475,'FCST SDV (2)'!$C$2:$C$2001,0),MATCH('Data đx fcst 21.09.2020 (2)'!R$1,'FCST SDV (2)'!$D$1:$P$1,0))*'Data đx fcst 21.09.2020 (2)'!$C475,0)/$U475/12000000</f>
        <v>0</v>
      </c>
      <c r="S475" s="345">
        <f>+IFERROR(INDEX('FCST SDV (2)'!$D$2:$P$2001,MATCH('Data đx fcst 21.09.2020 (2)'!$B475,'FCST SDV (2)'!$C$2:$C$2001,0),MATCH('Data đx fcst 21.09.2020 (2)'!S$1,'FCST SDV (2)'!$D$1:$P$1,0))*'Data đx fcst 21.09.2020 (2)'!$C475,0)/$U475/12000000</f>
        <v>0</v>
      </c>
      <c r="T475" s="407">
        <f t="shared" si="104"/>
        <v>0</v>
      </c>
      <c r="U475" s="400">
        <v>100</v>
      </c>
    </row>
    <row r="476" spans="1:21" s="130" customFormat="1" ht="29.25" customHeight="1">
      <c r="A476" s="468"/>
      <c r="B476" s="337" t="s">
        <v>15</v>
      </c>
      <c r="C476" s="207">
        <v>5512</v>
      </c>
      <c r="D476" s="472"/>
      <c r="E476" s="472"/>
      <c r="F476" s="472"/>
      <c r="G476" s="340">
        <f>+IFERROR(VLOOKUP(B476,'FCST SDV (2)'!$C$2:$S$2000,17,0),0)</f>
        <v>594000</v>
      </c>
      <c r="H476" s="399">
        <f t="shared" si="105"/>
        <v>27.284400000000002</v>
      </c>
      <c r="I476" s="345">
        <f>+IFERROR(INDEX('FCST SDV (2)'!$D$2:$P$2001,MATCH('Data đx fcst 21.09.2020 (2)'!$B476,'FCST SDV (2)'!$C$2:$C$2001,0),MATCH('Data đx fcst 21.09.2020 (2)'!I$1,'FCST SDV (2)'!$D$1:$P$1,0))*'Data đx fcst 21.09.2020 (2)'!$C476,0)/$U476/12000000</f>
        <v>4.1340000000000002E-2</v>
      </c>
      <c r="J476" s="345">
        <f>+IFERROR(INDEX('FCST SDV (2)'!$D$2:$P$2001,MATCH('Data đx fcst 21.09.2020 (2)'!$B476,'FCST SDV (2)'!$C$2:$C$2001,0),MATCH('Data đx fcst 21.09.2020 (2)'!J$1,'FCST SDV (2)'!$D$1:$P$1,0))*'Data đx fcst 21.09.2020 (2)'!$C476,0)/$U476/12000000</f>
        <v>4.1340000000000002E-2</v>
      </c>
      <c r="K476" s="345">
        <f>+IFERROR(INDEX('FCST SDV (2)'!$D$2:$P$2001,MATCH('Data đx fcst 21.09.2020 (2)'!$B476,'FCST SDV (2)'!$C$2:$C$2001,0),MATCH('Data đx fcst 21.09.2020 (2)'!K$1,'FCST SDV (2)'!$D$1:$P$1,0))*'Data đx fcst 21.09.2020 (2)'!$C476,0)/$U476/12000000</f>
        <v>4.1340000000000002E-2</v>
      </c>
      <c r="L476" s="345">
        <f>+IFERROR(INDEX('FCST SDV (2)'!$D$2:$P$2001,MATCH('Data đx fcst 21.09.2020 (2)'!$B476,'FCST SDV (2)'!$C$2:$C$2001,0),MATCH('Data đx fcst 21.09.2020 (2)'!L$1,'FCST SDV (2)'!$D$1:$P$1,0))*'Data đx fcst 21.09.2020 (2)'!$C476,0)/$U476/12000000</f>
        <v>4.1340000000000002E-2</v>
      </c>
      <c r="M476" s="345">
        <f>+IFERROR(INDEX('FCST SDV (2)'!$D$2:$P$2001,MATCH('Data đx fcst 21.09.2020 (2)'!$B476,'FCST SDV (2)'!$C$2:$C$2001,0),MATCH('Data đx fcst 21.09.2020 (2)'!M$1,'FCST SDV (2)'!$D$1:$P$1,0))*'Data đx fcst 21.09.2020 (2)'!$C476,0)/$U476/12000000</f>
        <v>4.1340000000000002E-2</v>
      </c>
      <c r="N476" s="345">
        <f>+IFERROR(INDEX('FCST SDV (2)'!$D$2:$P$2001,MATCH('Data đx fcst 21.09.2020 (2)'!$B476,'FCST SDV (2)'!$C$2:$C$2001,0),MATCH('Data đx fcst 21.09.2020 (2)'!N$1,'FCST SDV (2)'!$D$1:$P$1,0))*'Data đx fcst 21.09.2020 (2)'!$C476,0)/$U476/12000000</f>
        <v>4.1340000000000002E-2</v>
      </c>
      <c r="O476" s="345">
        <f>+IFERROR(INDEX('FCST SDV (2)'!$D$2:$P$2001,MATCH('Data đx fcst 21.09.2020 (2)'!$B476,'FCST SDV (2)'!$C$2:$C$2001,0),MATCH('Data đx fcst 21.09.2020 (2)'!O$1,'FCST SDV (2)'!$D$1:$P$1,0))*'Data đx fcst 21.09.2020 (2)'!$C476,0)/$U476/12000000</f>
        <v>4.1340000000000002E-2</v>
      </c>
      <c r="P476" s="345">
        <f>+IFERROR(INDEX('FCST SDV (2)'!$D$2:$P$2001,MATCH('Data đx fcst 21.09.2020 (2)'!$B476,'FCST SDV (2)'!$C$2:$C$2001,0),MATCH('Data đx fcst 21.09.2020 (2)'!P$1,'FCST SDV (2)'!$D$1:$P$1,0))*'Data đx fcst 21.09.2020 (2)'!$C476,0)/$U476/12000000</f>
        <v>0.28938000000000003</v>
      </c>
      <c r="Q476" s="345">
        <f>+IFERROR(INDEX('FCST SDV (2)'!$D$2:$P$2001,MATCH('Data đx fcst 21.09.2020 (2)'!$B476,'FCST SDV (2)'!$C$2:$C$2001,0),MATCH('Data đx fcst 21.09.2020 (2)'!Q$1,'FCST SDV (2)'!$D$1:$P$1,0))*'Data đx fcst 21.09.2020 (2)'!$C476,0)/$U476/12000000</f>
        <v>0.28938000000000003</v>
      </c>
      <c r="R476" s="345">
        <f>+IFERROR(INDEX('FCST SDV (2)'!$D$2:$P$2001,MATCH('Data đx fcst 21.09.2020 (2)'!$B476,'FCST SDV (2)'!$C$2:$C$2001,0),MATCH('Data đx fcst 21.09.2020 (2)'!R$1,'FCST SDV (2)'!$D$1:$P$1,0))*'Data đx fcst 21.09.2020 (2)'!$C476,0)/$U476/12000000</f>
        <v>0.24804000000000001</v>
      </c>
      <c r="S476" s="345">
        <f>+IFERROR(INDEX('FCST SDV (2)'!$D$2:$P$2001,MATCH('Data đx fcst 21.09.2020 (2)'!$B476,'FCST SDV (2)'!$C$2:$C$2001,0),MATCH('Data đx fcst 21.09.2020 (2)'!S$1,'FCST SDV (2)'!$D$1:$P$1,0))*'Data đx fcst 21.09.2020 (2)'!$C476,0)/$U476/12000000</f>
        <v>0.24804000000000001</v>
      </c>
      <c r="T476" s="407">
        <f t="shared" si="104"/>
        <v>1.36422</v>
      </c>
      <c r="U476" s="400">
        <v>100</v>
      </c>
    </row>
    <row r="477" spans="1:21" s="130" customFormat="1" ht="29.25" customHeight="1">
      <c r="A477" s="468"/>
      <c r="B477" s="337" t="s">
        <v>341</v>
      </c>
      <c r="C477" s="207">
        <v>3364</v>
      </c>
      <c r="D477" s="472"/>
      <c r="E477" s="472"/>
      <c r="F477" s="472"/>
      <c r="G477" s="340">
        <f>+IFERROR(VLOOKUP(B477,'FCST SDV (2)'!$C$2:$S$2000,17,0),0)</f>
        <v>0</v>
      </c>
      <c r="H477" s="399">
        <f t="shared" si="105"/>
        <v>0</v>
      </c>
      <c r="I477" s="345">
        <f>+IFERROR(INDEX('FCST SDV (2)'!$D$2:$P$2001,MATCH('Data đx fcst 21.09.2020 (2)'!$B477,'FCST SDV (2)'!$C$2:$C$2001,0),MATCH('Data đx fcst 21.09.2020 (2)'!I$1,'FCST SDV (2)'!$D$1:$P$1,0))*'Data đx fcst 21.09.2020 (2)'!$C477,0)/$U477/12000000</f>
        <v>0</v>
      </c>
      <c r="J477" s="345">
        <f>+IFERROR(INDEX('FCST SDV (2)'!$D$2:$P$2001,MATCH('Data đx fcst 21.09.2020 (2)'!$B477,'FCST SDV (2)'!$C$2:$C$2001,0),MATCH('Data đx fcst 21.09.2020 (2)'!J$1,'FCST SDV (2)'!$D$1:$P$1,0))*'Data đx fcst 21.09.2020 (2)'!$C477,0)/$U477/12000000</f>
        <v>0</v>
      </c>
      <c r="K477" s="345">
        <f>+IFERROR(INDEX('FCST SDV (2)'!$D$2:$P$2001,MATCH('Data đx fcst 21.09.2020 (2)'!$B477,'FCST SDV (2)'!$C$2:$C$2001,0),MATCH('Data đx fcst 21.09.2020 (2)'!K$1,'FCST SDV (2)'!$D$1:$P$1,0))*'Data đx fcst 21.09.2020 (2)'!$C477,0)/$U477/12000000</f>
        <v>0</v>
      </c>
      <c r="L477" s="345">
        <f>+IFERROR(INDEX('FCST SDV (2)'!$D$2:$P$2001,MATCH('Data đx fcst 21.09.2020 (2)'!$B477,'FCST SDV (2)'!$C$2:$C$2001,0),MATCH('Data đx fcst 21.09.2020 (2)'!L$1,'FCST SDV (2)'!$D$1:$P$1,0))*'Data đx fcst 21.09.2020 (2)'!$C477,0)/$U477/12000000</f>
        <v>0</v>
      </c>
      <c r="M477" s="345">
        <f>+IFERROR(INDEX('FCST SDV (2)'!$D$2:$P$2001,MATCH('Data đx fcst 21.09.2020 (2)'!$B477,'FCST SDV (2)'!$C$2:$C$2001,0),MATCH('Data đx fcst 21.09.2020 (2)'!M$1,'FCST SDV (2)'!$D$1:$P$1,0))*'Data đx fcst 21.09.2020 (2)'!$C477,0)/$U477/12000000</f>
        <v>0</v>
      </c>
      <c r="N477" s="345">
        <f>+IFERROR(INDEX('FCST SDV (2)'!$D$2:$P$2001,MATCH('Data đx fcst 21.09.2020 (2)'!$B477,'FCST SDV (2)'!$C$2:$C$2001,0),MATCH('Data đx fcst 21.09.2020 (2)'!N$1,'FCST SDV (2)'!$D$1:$P$1,0))*'Data đx fcst 21.09.2020 (2)'!$C477,0)/$U477/12000000</f>
        <v>0</v>
      </c>
      <c r="O477" s="345">
        <f>+IFERROR(INDEX('FCST SDV (2)'!$D$2:$P$2001,MATCH('Data đx fcst 21.09.2020 (2)'!$B477,'FCST SDV (2)'!$C$2:$C$2001,0),MATCH('Data đx fcst 21.09.2020 (2)'!O$1,'FCST SDV (2)'!$D$1:$P$1,0))*'Data đx fcst 21.09.2020 (2)'!$C477,0)/$U477/12000000</f>
        <v>0</v>
      </c>
      <c r="P477" s="345">
        <f>+IFERROR(INDEX('FCST SDV (2)'!$D$2:$P$2001,MATCH('Data đx fcst 21.09.2020 (2)'!$B477,'FCST SDV (2)'!$C$2:$C$2001,0),MATCH('Data đx fcst 21.09.2020 (2)'!P$1,'FCST SDV (2)'!$D$1:$P$1,0))*'Data đx fcst 21.09.2020 (2)'!$C477,0)/$U477/12000000</f>
        <v>0</v>
      </c>
      <c r="Q477" s="345">
        <f>+IFERROR(INDEX('FCST SDV (2)'!$D$2:$P$2001,MATCH('Data đx fcst 21.09.2020 (2)'!$B477,'FCST SDV (2)'!$C$2:$C$2001,0),MATCH('Data đx fcst 21.09.2020 (2)'!Q$1,'FCST SDV (2)'!$D$1:$P$1,0))*'Data đx fcst 21.09.2020 (2)'!$C477,0)/$U477/12000000</f>
        <v>0</v>
      </c>
      <c r="R477" s="345">
        <f>+IFERROR(INDEX('FCST SDV (2)'!$D$2:$P$2001,MATCH('Data đx fcst 21.09.2020 (2)'!$B477,'FCST SDV (2)'!$C$2:$C$2001,0),MATCH('Data đx fcst 21.09.2020 (2)'!R$1,'FCST SDV (2)'!$D$1:$P$1,0))*'Data đx fcst 21.09.2020 (2)'!$C477,0)/$U477/12000000</f>
        <v>0</v>
      </c>
      <c r="S477" s="345">
        <f>+IFERROR(INDEX('FCST SDV (2)'!$D$2:$P$2001,MATCH('Data đx fcst 21.09.2020 (2)'!$B477,'FCST SDV (2)'!$C$2:$C$2001,0),MATCH('Data đx fcst 21.09.2020 (2)'!S$1,'FCST SDV (2)'!$D$1:$P$1,0))*'Data đx fcst 21.09.2020 (2)'!$C477,0)/$U477/12000000</f>
        <v>0</v>
      </c>
      <c r="T477" s="407">
        <f t="shared" si="104"/>
        <v>0</v>
      </c>
      <c r="U477" s="400">
        <v>100</v>
      </c>
    </row>
    <row r="478" spans="1:21" s="130" customFormat="1" ht="29.25" customHeight="1">
      <c r="A478" s="468"/>
      <c r="B478" s="337" t="s">
        <v>65</v>
      </c>
      <c r="C478" s="207">
        <v>87204</v>
      </c>
      <c r="D478" s="472"/>
      <c r="E478" s="472"/>
      <c r="F478" s="472"/>
      <c r="G478" s="340">
        <f>+IFERROR(VLOOKUP(B478,'FCST SDV (2)'!$C$2:$S$2000,17,0),0)</f>
        <v>0</v>
      </c>
      <c r="H478" s="399">
        <f t="shared" si="105"/>
        <v>0</v>
      </c>
      <c r="I478" s="345">
        <f>+IFERROR(INDEX('FCST SDV (2)'!$D$2:$P$2001,MATCH('Data đx fcst 21.09.2020 (2)'!$B478,'FCST SDV (2)'!$C$2:$C$2001,0),MATCH('Data đx fcst 21.09.2020 (2)'!I$1,'FCST SDV (2)'!$D$1:$P$1,0))*'Data đx fcst 21.09.2020 (2)'!$C478,0)/$U478/12000000</f>
        <v>0</v>
      </c>
      <c r="J478" s="345">
        <f>+IFERROR(INDEX('FCST SDV (2)'!$D$2:$P$2001,MATCH('Data đx fcst 21.09.2020 (2)'!$B478,'FCST SDV (2)'!$C$2:$C$2001,0),MATCH('Data đx fcst 21.09.2020 (2)'!J$1,'FCST SDV (2)'!$D$1:$P$1,0))*'Data đx fcst 21.09.2020 (2)'!$C478,0)/$U478/12000000</f>
        <v>0</v>
      </c>
      <c r="K478" s="345">
        <f>+IFERROR(INDEX('FCST SDV (2)'!$D$2:$P$2001,MATCH('Data đx fcst 21.09.2020 (2)'!$B478,'FCST SDV (2)'!$C$2:$C$2001,0),MATCH('Data đx fcst 21.09.2020 (2)'!K$1,'FCST SDV (2)'!$D$1:$P$1,0))*'Data đx fcst 21.09.2020 (2)'!$C478,0)/$U478/12000000</f>
        <v>0</v>
      </c>
      <c r="L478" s="345">
        <f>+IFERROR(INDEX('FCST SDV (2)'!$D$2:$P$2001,MATCH('Data đx fcst 21.09.2020 (2)'!$B478,'FCST SDV (2)'!$C$2:$C$2001,0),MATCH('Data đx fcst 21.09.2020 (2)'!L$1,'FCST SDV (2)'!$D$1:$P$1,0))*'Data đx fcst 21.09.2020 (2)'!$C478,0)/$U478/12000000</f>
        <v>0</v>
      </c>
      <c r="M478" s="345">
        <f>+IFERROR(INDEX('FCST SDV (2)'!$D$2:$P$2001,MATCH('Data đx fcst 21.09.2020 (2)'!$B478,'FCST SDV (2)'!$C$2:$C$2001,0),MATCH('Data đx fcst 21.09.2020 (2)'!M$1,'FCST SDV (2)'!$D$1:$P$1,0))*'Data đx fcst 21.09.2020 (2)'!$C478,0)/$U478/12000000</f>
        <v>0</v>
      </c>
      <c r="N478" s="345">
        <f>+IFERROR(INDEX('FCST SDV (2)'!$D$2:$P$2001,MATCH('Data đx fcst 21.09.2020 (2)'!$B478,'FCST SDV (2)'!$C$2:$C$2001,0),MATCH('Data đx fcst 21.09.2020 (2)'!N$1,'FCST SDV (2)'!$D$1:$P$1,0))*'Data đx fcst 21.09.2020 (2)'!$C478,0)/$U478/12000000</f>
        <v>0</v>
      </c>
      <c r="O478" s="345">
        <f>+IFERROR(INDEX('FCST SDV (2)'!$D$2:$P$2001,MATCH('Data đx fcst 21.09.2020 (2)'!$B478,'FCST SDV (2)'!$C$2:$C$2001,0),MATCH('Data đx fcst 21.09.2020 (2)'!O$1,'FCST SDV (2)'!$D$1:$P$1,0))*'Data đx fcst 21.09.2020 (2)'!$C478,0)/$U478/12000000</f>
        <v>0</v>
      </c>
      <c r="P478" s="345">
        <f>+IFERROR(INDEX('FCST SDV (2)'!$D$2:$P$2001,MATCH('Data đx fcst 21.09.2020 (2)'!$B478,'FCST SDV (2)'!$C$2:$C$2001,0),MATCH('Data đx fcst 21.09.2020 (2)'!P$1,'FCST SDV (2)'!$D$1:$P$1,0))*'Data đx fcst 21.09.2020 (2)'!$C478,0)/$U478/12000000</f>
        <v>0</v>
      </c>
      <c r="Q478" s="345">
        <f>+IFERROR(INDEX('FCST SDV (2)'!$D$2:$P$2001,MATCH('Data đx fcst 21.09.2020 (2)'!$B478,'FCST SDV (2)'!$C$2:$C$2001,0),MATCH('Data đx fcst 21.09.2020 (2)'!Q$1,'FCST SDV (2)'!$D$1:$P$1,0))*'Data đx fcst 21.09.2020 (2)'!$C478,0)/$U478/12000000</f>
        <v>0</v>
      </c>
      <c r="R478" s="345">
        <f>+IFERROR(INDEX('FCST SDV (2)'!$D$2:$P$2001,MATCH('Data đx fcst 21.09.2020 (2)'!$B478,'FCST SDV (2)'!$C$2:$C$2001,0),MATCH('Data đx fcst 21.09.2020 (2)'!R$1,'FCST SDV (2)'!$D$1:$P$1,0))*'Data đx fcst 21.09.2020 (2)'!$C478,0)/$U478/12000000</f>
        <v>0</v>
      </c>
      <c r="S478" s="345">
        <f>+IFERROR(INDEX('FCST SDV (2)'!$D$2:$P$2001,MATCH('Data đx fcst 21.09.2020 (2)'!$B478,'FCST SDV (2)'!$C$2:$C$2001,0),MATCH('Data đx fcst 21.09.2020 (2)'!S$1,'FCST SDV (2)'!$D$1:$P$1,0))*'Data đx fcst 21.09.2020 (2)'!$C478,0)/$U478/12000000</f>
        <v>0</v>
      </c>
      <c r="T478" s="407">
        <f t="shared" si="104"/>
        <v>0</v>
      </c>
      <c r="U478" s="400">
        <v>1000</v>
      </c>
    </row>
    <row r="479" spans="1:21" s="130" customFormat="1" ht="29.25" customHeight="1" thickBot="1">
      <c r="A479" s="465" t="s">
        <v>254</v>
      </c>
      <c r="B479" s="465"/>
      <c r="C479" s="465"/>
      <c r="D479" s="465"/>
      <c r="E479" s="465"/>
      <c r="F479" s="465"/>
      <c r="G479" s="415">
        <f>+SUM(G468:G478)</f>
        <v>1211000</v>
      </c>
      <c r="H479" s="403">
        <f>+SUM(H468:H478)</f>
        <v>83.183033333333341</v>
      </c>
      <c r="I479" s="406">
        <f>+F468-SUM(I468:I478)</f>
        <v>1.7964199999999999</v>
      </c>
      <c r="J479" s="406">
        <f t="shared" ref="J479:S479" si="106">+I479-SUM(J468:J478)</f>
        <v>1.6649466666666666</v>
      </c>
      <c r="K479" s="406">
        <f t="shared" si="106"/>
        <v>1.3508399999999998</v>
      </c>
      <c r="L479" s="406">
        <f t="shared" si="106"/>
        <v>1.0367333333333333</v>
      </c>
      <c r="M479" s="406">
        <f t="shared" si="106"/>
        <v>0.72262666666666664</v>
      </c>
      <c r="N479" s="406">
        <f t="shared" si="106"/>
        <v>0.38147999999999999</v>
      </c>
      <c r="O479" s="406">
        <f t="shared" si="106"/>
        <v>0.30408666666666662</v>
      </c>
      <c r="P479" s="406">
        <f t="shared" si="106"/>
        <v>-1.3918266666666668</v>
      </c>
      <c r="Q479" s="406">
        <f t="shared" si="106"/>
        <v>-2.9233700000000002</v>
      </c>
      <c r="R479" s="406">
        <f t="shared" si="106"/>
        <v>-3.9387266666666667</v>
      </c>
      <c r="S479" s="406">
        <f t="shared" si="106"/>
        <v>-4.9540833333333332</v>
      </c>
      <c r="T479" s="407">
        <f>+SUM(I479:S479)</f>
        <v>-5.9508733333333339</v>
      </c>
    </row>
    <row r="480" spans="1:21" s="130" customFormat="1" ht="39" customHeight="1">
      <c r="A480" s="470" t="s">
        <v>824</v>
      </c>
      <c r="B480" s="337" t="s">
        <v>379</v>
      </c>
      <c r="C480" s="355">
        <f>12800</f>
        <v>12800</v>
      </c>
      <c r="D480" s="474">
        <v>0.5</v>
      </c>
      <c r="E480" s="474">
        <v>0</v>
      </c>
      <c r="F480" s="474">
        <v>1</v>
      </c>
      <c r="G480" s="402">
        <f>+IFERROR(VLOOKUP(B480,'FCST SDV (2)'!$C$2:$S$2000,17,0),0)</f>
        <v>2520000</v>
      </c>
      <c r="H480" s="404">
        <f>+IFERROR(G480*C480/U480/1200000,0)</f>
        <v>268.8</v>
      </c>
      <c r="I480" s="410">
        <f>+IFERROR(INDEX('FCST SDV (2)'!$D$2:$P$2001,MATCH('Data đx fcst 21.09.2020 (2)'!$B480,'FCST SDV (2)'!$C$2:$C$2001,0),MATCH('Data đx fcst 21.09.2020 (2)'!I$1,'FCST SDV (2)'!$D$1:$P$1,0))*'Data đx fcst 21.09.2020 (2)'!$C480,0)/$U480/120000000</f>
        <v>3.8399999999999997E-2</v>
      </c>
      <c r="J480" s="410">
        <f>+IFERROR(INDEX('FCST SDV (2)'!$D$2:$P$2001,MATCH('Data đx fcst 21.09.2020 (2)'!$B480,'FCST SDV (2)'!$C$2:$C$2001,0),MATCH('Data đx fcst 21.09.2020 (2)'!J$1,'FCST SDV (2)'!$D$1:$P$1,0))*'Data đx fcst 21.09.2020 (2)'!$C480,0)/$U480/120000000</f>
        <v>3.8399999999999997E-2</v>
      </c>
      <c r="K480" s="410">
        <f>+IFERROR(INDEX('FCST SDV (2)'!$D$2:$P$2001,MATCH('Data đx fcst 21.09.2020 (2)'!$B480,'FCST SDV (2)'!$C$2:$C$2001,0),MATCH('Data đx fcst 21.09.2020 (2)'!K$1,'FCST SDV (2)'!$D$1:$P$1,0))*'Data đx fcst 21.09.2020 (2)'!$C480,0)/$U480/120000000</f>
        <v>3.8399999999999997E-2</v>
      </c>
      <c r="L480" s="410">
        <f>+IFERROR(INDEX('FCST SDV (2)'!$D$2:$P$2001,MATCH('Data đx fcst 21.09.2020 (2)'!$B480,'FCST SDV (2)'!$C$2:$C$2001,0),MATCH('Data đx fcst 21.09.2020 (2)'!L$1,'FCST SDV (2)'!$D$1:$P$1,0))*'Data đx fcst 21.09.2020 (2)'!$C480,0)/$U480/120000000</f>
        <v>3.8399999999999997E-2</v>
      </c>
      <c r="M480" s="410">
        <f>+IFERROR(INDEX('FCST SDV (2)'!$D$2:$P$2001,MATCH('Data đx fcst 21.09.2020 (2)'!$B480,'FCST SDV (2)'!$C$2:$C$2001,0),MATCH('Data đx fcst 21.09.2020 (2)'!M$1,'FCST SDV (2)'!$D$1:$P$1,0))*'Data đx fcst 21.09.2020 (2)'!$C480,0)/$U480/120000000</f>
        <v>3.8399999999999997E-2</v>
      </c>
      <c r="N480" s="410">
        <f>+IFERROR(INDEX('FCST SDV (2)'!$D$2:$P$2001,MATCH('Data đx fcst 21.09.2020 (2)'!$B480,'FCST SDV (2)'!$C$2:$C$2001,0),MATCH('Data đx fcst 21.09.2020 (2)'!N$1,'FCST SDV (2)'!$D$1:$P$1,0))*'Data đx fcst 21.09.2020 (2)'!$C480,0)/$U480/120000000</f>
        <v>3.8399999999999997E-2</v>
      </c>
      <c r="O480" s="410">
        <f>+IFERROR(INDEX('FCST SDV (2)'!$D$2:$P$2001,MATCH('Data đx fcst 21.09.2020 (2)'!$B480,'FCST SDV (2)'!$C$2:$C$2001,0),MATCH('Data đx fcst 21.09.2020 (2)'!O$1,'FCST SDV (2)'!$D$1:$P$1,0))*'Data đx fcst 21.09.2020 (2)'!$C480,0)/$U480/120000000</f>
        <v>3.8399999999999997E-2</v>
      </c>
      <c r="P480" s="410">
        <f>+IFERROR(INDEX('FCST SDV (2)'!$D$2:$P$2001,MATCH('Data đx fcst 21.09.2020 (2)'!$B480,'FCST SDV (2)'!$C$2:$C$2001,0),MATCH('Data đx fcst 21.09.2020 (2)'!P$1,'FCST SDV (2)'!$D$1:$P$1,0))*'Data đx fcst 21.09.2020 (2)'!$C480,0)/$U480/120000000</f>
        <v>0.26879999999999998</v>
      </c>
      <c r="Q480" s="410">
        <f>+IFERROR(INDEX('FCST SDV (2)'!$D$2:$P$2001,MATCH('Data đx fcst 21.09.2020 (2)'!$B480,'FCST SDV (2)'!$C$2:$C$2001,0),MATCH('Data đx fcst 21.09.2020 (2)'!Q$1,'FCST SDV (2)'!$D$1:$P$1,0))*'Data đx fcst 21.09.2020 (2)'!$C480,0)/$U480/120000000</f>
        <v>0.26879999999999998</v>
      </c>
      <c r="R480" s="410">
        <f>+IFERROR(INDEX('FCST SDV (2)'!$D$2:$P$2001,MATCH('Data đx fcst 21.09.2020 (2)'!$B480,'FCST SDV (2)'!$C$2:$C$2001,0),MATCH('Data đx fcst 21.09.2020 (2)'!R$1,'FCST SDV (2)'!$D$1:$P$1,0))*'Data đx fcst 21.09.2020 (2)'!$C480,0)/$U480/120000000</f>
        <v>0.26879999999999998</v>
      </c>
      <c r="S480" s="410">
        <f>+IFERROR(INDEX('FCST SDV (2)'!$D$2:$P$2001,MATCH('Data đx fcst 21.09.2020 (2)'!$B480,'FCST SDV (2)'!$C$2:$C$2001,0),MATCH('Data đx fcst 21.09.2020 (2)'!S$1,'FCST SDV (2)'!$D$1:$P$1,0))*'Data đx fcst 21.09.2020 (2)'!$C480,0)/$U480/120000000</f>
        <v>0.26879999999999998</v>
      </c>
      <c r="T480" s="407">
        <f t="shared" ref="T480:T481" si="107">+SUM(I480:S480)</f>
        <v>1.3439999999999999</v>
      </c>
      <c r="U480" s="400">
        <v>100</v>
      </c>
    </row>
    <row r="481" spans="1:21" s="130" customFormat="1" ht="29.25" customHeight="1">
      <c r="A481" s="468"/>
      <c r="B481" s="337" t="s">
        <v>399</v>
      </c>
      <c r="C481" s="207">
        <v>12800</v>
      </c>
      <c r="D481" s="475"/>
      <c r="E481" s="475"/>
      <c r="F481" s="475"/>
      <c r="G481" s="340">
        <f>+IFERROR(VLOOKUP(B481,'FCST SDV (2)'!$C$2:$S$2000,17,0),0)</f>
        <v>0</v>
      </c>
      <c r="H481" s="399">
        <f t="shared" ref="H481" si="108">+IFERROR(G481*C481/U481/1200000,0)</f>
        <v>0</v>
      </c>
      <c r="I481" s="345">
        <f>+IFERROR(INDEX('FCST SDV (2)'!$D$2:$P$2001,MATCH('Data đx fcst 21.09.2020 (2)'!$B481,'FCST SDV (2)'!$C$2:$C$2001,0),MATCH('Data đx fcst 21.09.2020 (2)'!I$1,'FCST SDV (2)'!$D$1:$P$1,0))*'Data đx fcst 21.09.2020 (2)'!$C481,0)/$U481/120000000</f>
        <v>0</v>
      </c>
      <c r="J481" s="345">
        <f>+IFERROR(INDEX('FCST SDV (2)'!$D$2:$P$2001,MATCH('Data đx fcst 21.09.2020 (2)'!$B481,'FCST SDV (2)'!$C$2:$C$2001,0),MATCH('Data đx fcst 21.09.2020 (2)'!J$1,'FCST SDV (2)'!$D$1:$P$1,0))*'Data đx fcst 21.09.2020 (2)'!$C481,0)/$U481/120000000</f>
        <v>0</v>
      </c>
      <c r="K481" s="345">
        <f>+IFERROR(INDEX('FCST SDV (2)'!$D$2:$P$2001,MATCH('Data đx fcst 21.09.2020 (2)'!$B481,'FCST SDV (2)'!$C$2:$C$2001,0),MATCH('Data đx fcst 21.09.2020 (2)'!K$1,'FCST SDV (2)'!$D$1:$P$1,0))*'Data đx fcst 21.09.2020 (2)'!$C481,0)/$U481/120000000</f>
        <v>0</v>
      </c>
      <c r="L481" s="345">
        <f>+IFERROR(INDEX('FCST SDV (2)'!$D$2:$P$2001,MATCH('Data đx fcst 21.09.2020 (2)'!$B481,'FCST SDV (2)'!$C$2:$C$2001,0),MATCH('Data đx fcst 21.09.2020 (2)'!L$1,'FCST SDV (2)'!$D$1:$P$1,0))*'Data đx fcst 21.09.2020 (2)'!$C481,0)/$U481/120000000</f>
        <v>0</v>
      </c>
      <c r="M481" s="345">
        <f>+IFERROR(INDEX('FCST SDV (2)'!$D$2:$P$2001,MATCH('Data đx fcst 21.09.2020 (2)'!$B481,'FCST SDV (2)'!$C$2:$C$2001,0),MATCH('Data đx fcst 21.09.2020 (2)'!M$1,'FCST SDV (2)'!$D$1:$P$1,0))*'Data đx fcst 21.09.2020 (2)'!$C481,0)/$U481/120000000</f>
        <v>0</v>
      </c>
      <c r="N481" s="345">
        <f>+IFERROR(INDEX('FCST SDV (2)'!$D$2:$P$2001,MATCH('Data đx fcst 21.09.2020 (2)'!$B481,'FCST SDV (2)'!$C$2:$C$2001,0),MATCH('Data đx fcst 21.09.2020 (2)'!N$1,'FCST SDV (2)'!$D$1:$P$1,0))*'Data đx fcst 21.09.2020 (2)'!$C481,0)/$U481/120000000</f>
        <v>0</v>
      </c>
      <c r="O481" s="345">
        <f>+IFERROR(INDEX('FCST SDV (2)'!$D$2:$P$2001,MATCH('Data đx fcst 21.09.2020 (2)'!$B481,'FCST SDV (2)'!$C$2:$C$2001,0),MATCH('Data đx fcst 21.09.2020 (2)'!O$1,'FCST SDV (2)'!$D$1:$P$1,0))*'Data đx fcst 21.09.2020 (2)'!$C481,0)/$U481/120000000</f>
        <v>0</v>
      </c>
      <c r="P481" s="345">
        <f>+IFERROR(INDEX('FCST SDV (2)'!$D$2:$P$2001,MATCH('Data đx fcst 21.09.2020 (2)'!$B481,'FCST SDV (2)'!$C$2:$C$2001,0),MATCH('Data đx fcst 21.09.2020 (2)'!P$1,'FCST SDV (2)'!$D$1:$P$1,0))*'Data đx fcst 21.09.2020 (2)'!$C481,0)/$U481/120000000</f>
        <v>0</v>
      </c>
      <c r="Q481" s="345">
        <f>+IFERROR(INDEX('FCST SDV (2)'!$D$2:$P$2001,MATCH('Data đx fcst 21.09.2020 (2)'!$B481,'FCST SDV (2)'!$C$2:$C$2001,0),MATCH('Data đx fcst 21.09.2020 (2)'!Q$1,'FCST SDV (2)'!$D$1:$P$1,0))*'Data đx fcst 21.09.2020 (2)'!$C481,0)/$U481/120000000</f>
        <v>0</v>
      </c>
      <c r="R481" s="345">
        <f>+IFERROR(INDEX('FCST SDV (2)'!$D$2:$P$2001,MATCH('Data đx fcst 21.09.2020 (2)'!$B481,'FCST SDV (2)'!$C$2:$C$2001,0),MATCH('Data đx fcst 21.09.2020 (2)'!R$1,'FCST SDV (2)'!$D$1:$P$1,0))*'Data đx fcst 21.09.2020 (2)'!$C481,0)/$U481/120000000</f>
        <v>0</v>
      </c>
      <c r="S481" s="345">
        <f>+IFERROR(INDEX('FCST SDV (2)'!$D$2:$P$2001,MATCH('Data đx fcst 21.09.2020 (2)'!$B481,'FCST SDV (2)'!$C$2:$C$2001,0),MATCH('Data đx fcst 21.09.2020 (2)'!S$1,'FCST SDV (2)'!$D$1:$P$1,0))*'Data đx fcst 21.09.2020 (2)'!$C481,0)/$U481/120000000</f>
        <v>0</v>
      </c>
      <c r="T481" s="407">
        <f t="shared" si="107"/>
        <v>0</v>
      </c>
      <c r="U481" s="400">
        <v>100</v>
      </c>
    </row>
    <row r="482" spans="1:21" s="130" customFormat="1" ht="29.25" customHeight="1" thickBot="1">
      <c r="A482" s="465" t="s">
        <v>254</v>
      </c>
      <c r="B482" s="465"/>
      <c r="C482" s="465"/>
      <c r="D482" s="465"/>
      <c r="E482" s="465"/>
      <c r="F482" s="465"/>
      <c r="G482" s="418">
        <f>+SUM(G480:G481)</f>
        <v>2520000</v>
      </c>
      <c r="H482" s="403">
        <f>+SUM(H480:H481)</f>
        <v>268.8</v>
      </c>
      <c r="I482" s="406">
        <f>+F480-SUM(I480:I481)</f>
        <v>0.96160000000000001</v>
      </c>
      <c r="J482" s="406">
        <f t="shared" ref="J482:S482" si="109">+I482-SUM(J480:J481)</f>
        <v>0.92320000000000002</v>
      </c>
      <c r="K482" s="406">
        <f t="shared" si="109"/>
        <v>0.88480000000000003</v>
      </c>
      <c r="L482" s="406">
        <f t="shared" si="109"/>
        <v>0.84640000000000004</v>
      </c>
      <c r="M482" s="406">
        <f t="shared" si="109"/>
        <v>0.80800000000000005</v>
      </c>
      <c r="N482" s="406">
        <f t="shared" si="109"/>
        <v>0.76960000000000006</v>
      </c>
      <c r="O482" s="406">
        <f t="shared" si="109"/>
        <v>0.73120000000000007</v>
      </c>
      <c r="P482" s="406">
        <f t="shared" si="109"/>
        <v>0.46240000000000009</v>
      </c>
      <c r="Q482" s="406">
        <f t="shared" si="109"/>
        <v>0.19360000000000011</v>
      </c>
      <c r="R482" s="406">
        <f t="shared" si="109"/>
        <v>-7.5199999999999878E-2</v>
      </c>
      <c r="S482" s="406">
        <f t="shared" si="109"/>
        <v>-0.34399999999999986</v>
      </c>
      <c r="T482" s="407">
        <f>+SUM(I482:S482)</f>
        <v>6.1616</v>
      </c>
    </row>
    <row r="483" spans="1:21" s="130" customFormat="1" ht="29.25" customHeight="1">
      <c r="A483" s="470" t="s">
        <v>825</v>
      </c>
      <c r="B483" s="337" t="s">
        <v>755</v>
      </c>
      <c r="C483" s="355">
        <v>1000</v>
      </c>
      <c r="D483" s="471">
        <v>1000</v>
      </c>
      <c r="E483" s="471">
        <v>0</v>
      </c>
      <c r="F483" s="471">
        <f>+D483+E483</f>
        <v>1000</v>
      </c>
      <c r="G483" s="414">
        <f>+IFERROR(VLOOKUP(B483,'FCST SDV (2)'!$C$2:$S$2000,17,0),0)</f>
        <v>0</v>
      </c>
      <c r="H483" s="404">
        <f>+IFERROR(G483*C483/U483/1200000,0)</f>
        <v>0</v>
      </c>
      <c r="I483" s="344">
        <f>+IFERROR(INDEX('FCST SDV (2)'!$D$2:$P$2001,MATCH('Data đx fcst 21.09.2020 (2)'!$B483,'FCST SDV (2)'!$C$2:$C$2001,0),MATCH('Data đx fcst 21.09.2020 (2)'!I$1,'FCST SDV (2)'!$D$1:$P$1,0))/'Data đx fcst 21.09.2020 (2)'!$C483,0)</f>
        <v>0</v>
      </c>
      <c r="J483" s="344">
        <f>+IFERROR(INDEX('FCST SDV (2)'!$D$2:$P$2001,MATCH('Data đx fcst 21.09.2020 (2)'!$B483,'FCST SDV (2)'!$C$2:$C$2001,0),MATCH('Data đx fcst 21.09.2020 (2)'!J$1,'FCST SDV (2)'!$D$1:$P$1,0))/'Data đx fcst 21.09.2020 (2)'!$C483,0)</f>
        <v>0</v>
      </c>
      <c r="K483" s="344">
        <f>+IFERROR(INDEX('FCST SDV (2)'!$D$2:$P$2001,MATCH('Data đx fcst 21.09.2020 (2)'!$B483,'FCST SDV (2)'!$C$2:$C$2001,0),MATCH('Data đx fcst 21.09.2020 (2)'!K$1,'FCST SDV (2)'!$D$1:$P$1,0))/'Data đx fcst 21.09.2020 (2)'!$C483,0)</f>
        <v>0</v>
      </c>
      <c r="L483" s="344">
        <f>+IFERROR(INDEX('FCST SDV (2)'!$D$2:$P$2001,MATCH('Data đx fcst 21.09.2020 (2)'!$B483,'FCST SDV (2)'!$C$2:$C$2001,0),MATCH('Data đx fcst 21.09.2020 (2)'!L$1,'FCST SDV (2)'!$D$1:$P$1,0))/'Data đx fcst 21.09.2020 (2)'!$C483,0)</f>
        <v>0</v>
      </c>
      <c r="M483" s="344">
        <f>+IFERROR(INDEX('FCST SDV (2)'!$D$2:$P$2001,MATCH('Data đx fcst 21.09.2020 (2)'!$B483,'FCST SDV (2)'!$C$2:$C$2001,0),MATCH('Data đx fcst 21.09.2020 (2)'!M$1,'FCST SDV (2)'!$D$1:$P$1,0))/'Data đx fcst 21.09.2020 (2)'!$C483,0)</f>
        <v>0</v>
      </c>
      <c r="N483" s="344">
        <f>+IFERROR(INDEX('FCST SDV (2)'!$D$2:$P$2001,MATCH('Data đx fcst 21.09.2020 (2)'!$B483,'FCST SDV (2)'!$C$2:$C$2001,0),MATCH('Data đx fcst 21.09.2020 (2)'!N$1,'FCST SDV (2)'!$D$1:$P$1,0))/'Data đx fcst 21.09.2020 (2)'!$C483,0)</f>
        <v>0</v>
      </c>
      <c r="O483" s="344">
        <f>+IFERROR(INDEX('FCST SDV (2)'!$D$2:$P$2001,MATCH('Data đx fcst 21.09.2020 (2)'!$B483,'FCST SDV (2)'!$C$2:$C$2001,0),MATCH('Data đx fcst 21.09.2020 (2)'!O$1,'FCST SDV (2)'!$D$1:$P$1,0))/'Data đx fcst 21.09.2020 (2)'!$C483,0)</f>
        <v>0</v>
      </c>
      <c r="P483" s="344">
        <f>+IFERROR(INDEX('FCST SDV (2)'!$D$2:$P$2001,MATCH('Data đx fcst 21.09.2020 (2)'!$B483,'FCST SDV (2)'!$C$2:$C$2001,0),MATCH('Data đx fcst 21.09.2020 (2)'!P$1,'FCST SDV (2)'!$D$1:$P$1,0))/'Data đx fcst 21.09.2020 (2)'!$C483,0)</f>
        <v>0</v>
      </c>
      <c r="Q483" s="344">
        <f>+IFERROR(INDEX('FCST SDV (2)'!$D$2:$P$2001,MATCH('Data đx fcst 21.09.2020 (2)'!$B483,'FCST SDV (2)'!$C$2:$C$2001,0),MATCH('Data đx fcst 21.09.2020 (2)'!Q$1,'FCST SDV (2)'!$D$1:$P$1,0))/'Data đx fcst 21.09.2020 (2)'!$C483,0)</f>
        <v>0</v>
      </c>
      <c r="R483" s="344">
        <f>+IFERROR(INDEX('FCST SDV (2)'!$D$2:$P$2001,MATCH('Data đx fcst 21.09.2020 (2)'!$B483,'FCST SDV (2)'!$C$2:$C$2001,0),MATCH('Data đx fcst 21.09.2020 (2)'!R$1,'FCST SDV (2)'!$D$1:$P$1,0))/'Data đx fcst 21.09.2020 (2)'!$C483,0)</f>
        <v>0</v>
      </c>
      <c r="S483" s="344">
        <f>+IFERROR(INDEX('FCST SDV (2)'!$D$2:$P$2001,MATCH('Data đx fcst 21.09.2020 (2)'!$B483,'FCST SDV (2)'!$C$2:$C$2001,0),MATCH('Data đx fcst 21.09.2020 (2)'!S$1,'FCST SDV (2)'!$D$1:$P$1,0))/'Data đx fcst 21.09.2020 (2)'!$C483,0)</f>
        <v>0</v>
      </c>
      <c r="T483" s="407">
        <f t="shared" ref="T483:T504" si="110">+SUM(I483:S483)</f>
        <v>0</v>
      </c>
      <c r="U483" s="400">
        <v>1000</v>
      </c>
    </row>
    <row r="484" spans="1:21" s="130" customFormat="1" ht="29.25" customHeight="1">
      <c r="A484" s="468"/>
      <c r="B484" s="337" t="s">
        <v>739</v>
      </c>
      <c r="C484" s="357">
        <v>375</v>
      </c>
      <c r="D484" s="472"/>
      <c r="E484" s="472"/>
      <c r="F484" s="472"/>
      <c r="G484" s="340">
        <f>+IFERROR(VLOOKUP(B484,'FCST SDV (2)'!$C$2:$S$2000,17,0),0)</f>
        <v>0</v>
      </c>
      <c r="H484" s="413"/>
      <c r="I484" s="344">
        <f>+IFERROR(INDEX('FCST SDV (2)'!$D$2:$P$2001,MATCH('Data đx fcst 21.09.2020 (2)'!$B484,'FCST SDV (2)'!$C$2:$C$2001,0),MATCH('Data đx fcst 21.09.2020 (2)'!I$1,'FCST SDV (2)'!$D$1:$P$1,0))/'Data đx fcst 21.09.2020 (2)'!$C484,0)</f>
        <v>0</v>
      </c>
      <c r="J484" s="344">
        <f>+IFERROR(INDEX('FCST SDV (2)'!$D$2:$P$2001,MATCH('Data đx fcst 21.09.2020 (2)'!$B484,'FCST SDV (2)'!$C$2:$C$2001,0),MATCH('Data đx fcst 21.09.2020 (2)'!J$1,'FCST SDV (2)'!$D$1:$P$1,0))/'Data đx fcst 21.09.2020 (2)'!$C484,0)</f>
        <v>0</v>
      </c>
      <c r="K484" s="344">
        <f>+IFERROR(INDEX('FCST SDV (2)'!$D$2:$P$2001,MATCH('Data đx fcst 21.09.2020 (2)'!$B484,'FCST SDV (2)'!$C$2:$C$2001,0),MATCH('Data đx fcst 21.09.2020 (2)'!K$1,'FCST SDV (2)'!$D$1:$P$1,0))/'Data đx fcst 21.09.2020 (2)'!$C484,0)</f>
        <v>0</v>
      </c>
      <c r="L484" s="344">
        <f>+IFERROR(INDEX('FCST SDV (2)'!$D$2:$P$2001,MATCH('Data đx fcst 21.09.2020 (2)'!$B484,'FCST SDV (2)'!$C$2:$C$2001,0),MATCH('Data đx fcst 21.09.2020 (2)'!L$1,'FCST SDV (2)'!$D$1:$P$1,0))/'Data đx fcst 21.09.2020 (2)'!$C484,0)</f>
        <v>0</v>
      </c>
      <c r="M484" s="344">
        <f>+IFERROR(INDEX('FCST SDV (2)'!$D$2:$P$2001,MATCH('Data đx fcst 21.09.2020 (2)'!$B484,'FCST SDV (2)'!$C$2:$C$2001,0),MATCH('Data đx fcst 21.09.2020 (2)'!M$1,'FCST SDV (2)'!$D$1:$P$1,0))/'Data đx fcst 21.09.2020 (2)'!$C484,0)</f>
        <v>0</v>
      </c>
      <c r="N484" s="344">
        <f>+IFERROR(INDEX('FCST SDV (2)'!$D$2:$P$2001,MATCH('Data đx fcst 21.09.2020 (2)'!$B484,'FCST SDV (2)'!$C$2:$C$2001,0),MATCH('Data đx fcst 21.09.2020 (2)'!N$1,'FCST SDV (2)'!$D$1:$P$1,0))/'Data đx fcst 21.09.2020 (2)'!$C484,0)</f>
        <v>0</v>
      </c>
      <c r="O484" s="344">
        <f>+IFERROR(INDEX('FCST SDV (2)'!$D$2:$P$2001,MATCH('Data đx fcst 21.09.2020 (2)'!$B484,'FCST SDV (2)'!$C$2:$C$2001,0),MATCH('Data đx fcst 21.09.2020 (2)'!O$1,'FCST SDV (2)'!$D$1:$P$1,0))/'Data đx fcst 21.09.2020 (2)'!$C484,0)</f>
        <v>0</v>
      </c>
      <c r="P484" s="344">
        <f>+IFERROR(INDEX('FCST SDV (2)'!$D$2:$P$2001,MATCH('Data đx fcst 21.09.2020 (2)'!$B484,'FCST SDV (2)'!$C$2:$C$2001,0),MATCH('Data đx fcst 21.09.2020 (2)'!P$1,'FCST SDV (2)'!$D$1:$P$1,0))/'Data đx fcst 21.09.2020 (2)'!$C484,0)</f>
        <v>0</v>
      </c>
      <c r="Q484" s="344">
        <f>+IFERROR(INDEX('FCST SDV (2)'!$D$2:$P$2001,MATCH('Data đx fcst 21.09.2020 (2)'!$B484,'FCST SDV (2)'!$C$2:$C$2001,0),MATCH('Data đx fcst 21.09.2020 (2)'!Q$1,'FCST SDV (2)'!$D$1:$P$1,0))/'Data đx fcst 21.09.2020 (2)'!$C484,0)</f>
        <v>0</v>
      </c>
      <c r="R484" s="344">
        <f>+IFERROR(INDEX('FCST SDV (2)'!$D$2:$P$2001,MATCH('Data đx fcst 21.09.2020 (2)'!$B484,'FCST SDV (2)'!$C$2:$C$2001,0),MATCH('Data đx fcst 21.09.2020 (2)'!R$1,'FCST SDV (2)'!$D$1:$P$1,0))/'Data đx fcst 21.09.2020 (2)'!$C484,0)</f>
        <v>0</v>
      </c>
      <c r="S484" s="344">
        <f>+IFERROR(INDEX('FCST SDV (2)'!$D$2:$P$2001,MATCH('Data đx fcst 21.09.2020 (2)'!$B484,'FCST SDV (2)'!$C$2:$C$2001,0),MATCH('Data đx fcst 21.09.2020 (2)'!S$1,'FCST SDV (2)'!$D$1:$P$1,0))/'Data đx fcst 21.09.2020 (2)'!$C484,0)</f>
        <v>0</v>
      </c>
      <c r="T484" s="407">
        <f t="shared" si="110"/>
        <v>0</v>
      </c>
      <c r="U484" s="400"/>
    </row>
    <row r="485" spans="1:21" s="130" customFormat="1" ht="29.25" customHeight="1">
      <c r="A485" s="468"/>
      <c r="B485" s="337" t="s">
        <v>402</v>
      </c>
      <c r="C485" s="357">
        <v>375</v>
      </c>
      <c r="D485" s="472"/>
      <c r="E485" s="472"/>
      <c r="F485" s="472"/>
      <c r="G485" s="340">
        <f>+IFERROR(VLOOKUP(B485,'FCST SDV (2)'!$C$2:$S$2000,17,0),0)</f>
        <v>0</v>
      </c>
      <c r="H485" s="413"/>
      <c r="I485" s="344">
        <f>+IFERROR(INDEX('FCST SDV (2)'!$D$2:$P$2001,MATCH('Data đx fcst 21.09.2020 (2)'!$B485,'FCST SDV (2)'!$C$2:$C$2001,0),MATCH('Data đx fcst 21.09.2020 (2)'!I$1,'FCST SDV (2)'!$D$1:$P$1,0))/'Data đx fcst 21.09.2020 (2)'!$C485,0)</f>
        <v>0</v>
      </c>
      <c r="J485" s="344">
        <f>+IFERROR(INDEX('FCST SDV (2)'!$D$2:$P$2001,MATCH('Data đx fcst 21.09.2020 (2)'!$B485,'FCST SDV (2)'!$C$2:$C$2001,0),MATCH('Data đx fcst 21.09.2020 (2)'!J$1,'FCST SDV (2)'!$D$1:$P$1,0))/'Data đx fcst 21.09.2020 (2)'!$C485,0)</f>
        <v>0</v>
      </c>
      <c r="K485" s="344">
        <f>+IFERROR(INDEX('FCST SDV (2)'!$D$2:$P$2001,MATCH('Data đx fcst 21.09.2020 (2)'!$B485,'FCST SDV (2)'!$C$2:$C$2001,0),MATCH('Data đx fcst 21.09.2020 (2)'!K$1,'FCST SDV (2)'!$D$1:$P$1,0))/'Data đx fcst 21.09.2020 (2)'!$C485,0)</f>
        <v>0</v>
      </c>
      <c r="L485" s="344">
        <f>+IFERROR(INDEX('FCST SDV (2)'!$D$2:$P$2001,MATCH('Data đx fcst 21.09.2020 (2)'!$B485,'FCST SDV (2)'!$C$2:$C$2001,0),MATCH('Data đx fcst 21.09.2020 (2)'!L$1,'FCST SDV (2)'!$D$1:$P$1,0))/'Data đx fcst 21.09.2020 (2)'!$C485,0)</f>
        <v>0</v>
      </c>
      <c r="M485" s="344">
        <f>+IFERROR(INDEX('FCST SDV (2)'!$D$2:$P$2001,MATCH('Data đx fcst 21.09.2020 (2)'!$B485,'FCST SDV (2)'!$C$2:$C$2001,0),MATCH('Data đx fcst 21.09.2020 (2)'!M$1,'FCST SDV (2)'!$D$1:$P$1,0))/'Data đx fcst 21.09.2020 (2)'!$C485,0)</f>
        <v>0</v>
      </c>
      <c r="N485" s="344">
        <f>+IFERROR(INDEX('FCST SDV (2)'!$D$2:$P$2001,MATCH('Data đx fcst 21.09.2020 (2)'!$B485,'FCST SDV (2)'!$C$2:$C$2001,0),MATCH('Data đx fcst 21.09.2020 (2)'!N$1,'FCST SDV (2)'!$D$1:$P$1,0))/'Data đx fcst 21.09.2020 (2)'!$C485,0)</f>
        <v>0</v>
      </c>
      <c r="O485" s="344">
        <f>+IFERROR(INDEX('FCST SDV (2)'!$D$2:$P$2001,MATCH('Data đx fcst 21.09.2020 (2)'!$B485,'FCST SDV (2)'!$C$2:$C$2001,0),MATCH('Data đx fcst 21.09.2020 (2)'!O$1,'FCST SDV (2)'!$D$1:$P$1,0))/'Data đx fcst 21.09.2020 (2)'!$C485,0)</f>
        <v>0</v>
      </c>
      <c r="P485" s="344">
        <f>+IFERROR(INDEX('FCST SDV (2)'!$D$2:$P$2001,MATCH('Data đx fcst 21.09.2020 (2)'!$B485,'FCST SDV (2)'!$C$2:$C$2001,0),MATCH('Data đx fcst 21.09.2020 (2)'!P$1,'FCST SDV (2)'!$D$1:$P$1,0))/'Data đx fcst 21.09.2020 (2)'!$C485,0)</f>
        <v>0</v>
      </c>
      <c r="Q485" s="344">
        <f>+IFERROR(INDEX('FCST SDV (2)'!$D$2:$P$2001,MATCH('Data đx fcst 21.09.2020 (2)'!$B485,'FCST SDV (2)'!$C$2:$C$2001,0),MATCH('Data đx fcst 21.09.2020 (2)'!Q$1,'FCST SDV (2)'!$D$1:$P$1,0))/'Data đx fcst 21.09.2020 (2)'!$C485,0)</f>
        <v>0</v>
      </c>
      <c r="R485" s="344">
        <f>+IFERROR(INDEX('FCST SDV (2)'!$D$2:$P$2001,MATCH('Data đx fcst 21.09.2020 (2)'!$B485,'FCST SDV (2)'!$C$2:$C$2001,0),MATCH('Data đx fcst 21.09.2020 (2)'!R$1,'FCST SDV (2)'!$D$1:$P$1,0))/'Data đx fcst 21.09.2020 (2)'!$C485,0)</f>
        <v>0</v>
      </c>
      <c r="S485" s="344">
        <f>+IFERROR(INDEX('FCST SDV (2)'!$D$2:$P$2001,MATCH('Data đx fcst 21.09.2020 (2)'!$B485,'FCST SDV (2)'!$C$2:$C$2001,0),MATCH('Data đx fcst 21.09.2020 (2)'!S$1,'FCST SDV (2)'!$D$1:$P$1,0))/'Data đx fcst 21.09.2020 (2)'!$C485,0)</f>
        <v>0</v>
      </c>
      <c r="T485" s="407">
        <f t="shared" si="110"/>
        <v>0</v>
      </c>
      <c r="U485" s="400"/>
    </row>
    <row r="486" spans="1:21" s="130" customFormat="1" ht="29.25" customHeight="1">
      <c r="A486" s="468"/>
      <c r="B486" s="337" t="s">
        <v>354</v>
      </c>
      <c r="C486" s="357">
        <v>375</v>
      </c>
      <c r="D486" s="472"/>
      <c r="E486" s="472"/>
      <c r="F486" s="472"/>
      <c r="G486" s="340">
        <f>+IFERROR(VLOOKUP(B486,'FCST SDV (2)'!$C$2:$S$2000,17,0),0)</f>
        <v>0</v>
      </c>
      <c r="H486" s="413"/>
      <c r="I486" s="344">
        <f>+IFERROR(INDEX('FCST SDV (2)'!$D$2:$P$2001,MATCH('Data đx fcst 21.09.2020 (2)'!$B486,'FCST SDV (2)'!$C$2:$C$2001,0),MATCH('Data đx fcst 21.09.2020 (2)'!I$1,'FCST SDV (2)'!$D$1:$P$1,0))/'Data đx fcst 21.09.2020 (2)'!$C486,0)</f>
        <v>0</v>
      </c>
      <c r="J486" s="344">
        <f>+IFERROR(INDEX('FCST SDV (2)'!$D$2:$P$2001,MATCH('Data đx fcst 21.09.2020 (2)'!$B486,'FCST SDV (2)'!$C$2:$C$2001,0),MATCH('Data đx fcst 21.09.2020 (2)'!J$1,'FCST SDV (2)'!$D$1:$P$1,0))/'Data đx fcst 21.09.2020 (2)'!$C486,0)</f>
        <v>0</v>
      </c>
      <c r="K486" s="344">
        <f>+IFERROR(INDEX('FCST SDV (2)'!$D$2:$P$2001,MATCH('Data đx fcst 21.09.2020 (2)'!$B486,'FCST SDV (2)'!$C$2:$C$2001,0),MATCH('Data đx fcst 21.09.2020 (2)'!K$1,'FCST SDV (2)'!$D$1:$P$1,0))/'Data đx fcst 21.09.2020 (2)'!$C486,0)</f>
        <v>0</v>
      </c>
      <c r="L486" s="344">
        <f>+IFERROR(INDEX('FCST SDV (2)'!$D$2:$P$2001,MATCH('Data đx fcst 21.09.2020 (2)'!$B486,'FCST SDV (2)'!$C$2:$C$2001,0),MATCH('Data đx fcst 21.09.2020 (2)'!L$1,'FCST SDV (2)'!$D$1:$P$1,0))/'Data đx fcst 21.09.2020 (2)'!$C486,0)</f>
        <v>0</v>
      </c>
      <c r="M486" s="344">
        <f>+IFERROR(INDEX('FCST SDV (2)'!$D$2:$P$2001,MATCH('Data đx fcst 21.09.2020 (2)'!$B486,'FCST SDV (2)'!$C$2:$C$2001,0),MATCH('Data đx fcst 21.09.2020 (2)'!M$1,'FCST SDV (2)'!$D$1:$P$1,0))/'Data đx fcst 21.09.2020 (2)'!$C486,0)</f>
        <v>0</v>
      </c>
      <c r="N486" s="344">
        <f>+IFERROR(INDEX('FCST SDV (2)'!$D$2:$P$2001,MATCH('Data đx fcst 21.09.2020 (2)'!$B486,'FCST SDV (2)'!$C$2:$C$2001,0),MATCH('Data đx fcst 21.09.2020 (2)'!N$1,'FCST SDV (2)'!$D$1:$P$1,0))/'Data đx fcst 21.09.2020 (2)'!$C486,0)</f>
        <v>0</v>
      </c>
      <c r="O486" s="344">
        <f>+IFERROR(INDEX('FCST SDV (2)'!$D$2:$P$2001,MATCH('Data đx fcst 21.09.2020 (2)'!$B486,'FCST SDV (2)'!$C$2:$C$2001,0),MATCH('Data đx fcst 21.09.2020 (2)'!O$1,'FCST SDV (2)'!$D$1:$P$1,0))/'Data đx fcst 21.09.2020 (2)'!$C486,0)</f>
        <v>0</v>
      </c>
      <c r="P486" s="344">
        <f>+IFERROR(INDEX('FCST SDV (2)'!$D$2:$P$2001,MATCH('Data đx fcst 21.09.2020 (2)'!$B486,'FCST SDV (2)'!$C$2:$C$2001,0),MATCH('Data đx fcst 21.09.2020 (2)'!P$1,'FCST SDV (2)'!$D$1:$P$1,0))/'Data đx fcst 21.09.2020 (2)'!$C486,0)</f>
        <v>0</v>
      </c>
      <c r="Q486" s="344">
        <f>+IFERROR(INDEX('FCST SDV (2)'!$D$2:$P$2001,MATCH('Data đx fcst 21.09.2020 (2)'!$B486,'FCST SDV (2)'!$C$2:$C$2001,0),MATCH('Data đx fcst 21.09.2020 (2)'!Q$1,'FCST SDV (2)'!$D$1:$P$1,0))/'Data đx fcst 21.09.2020 (2)'!$C486,0)</f>
        <v>0</v>
      </c>
      <c r="R486" s="344">
        <f>+IFERROR(INDEX('FCST SDV (2)'!$D$2:$P$2001,MATCH('Data đx fcst 21.09.2020 (2)'!$B486,'FCST SDV (2)'!$C$2:$C$2001,0),MATCH('Data đx fcst 21.09.2020 (2)'!R$1,'FCST SDV (2)'!$D$1:$P$1,0))/'Data đx fcst 21.09.2020 (2)'!$C486,0)</f>
        <v>0</v>
      </c>
      <c r="S486" s="344">
        <f>+IFERROR(INDEX('FCST SDV (2)'!$D$2:$P$2001,MATCH('Data đx fcst 21.09.2020 (2)'!$B486,'FCST SDV (2)'!$C$2:$C$2001,0),MATCH('Data đx fcst 21.09.2020 (2)'!S$1,'FCST SDV (2)'!$D$1:$P$1,0))/'Data đx fcst 21.09.2020 (2)'!$C486,0)</f>
        <v>0</v>
      </c>
      <c r="T486" s="407">
        <f t="shared" si="110"/>
        <v>0</v>
      </c>
      <c r="U486" s="400"/>
    </row>
    <row r="487" spans="1:21" s="130" customFormat="1" ht="29.25" customHeight="1">
      <c r="A487" s="468"/>
      <c r="B487" s="337" t="s">
        <v>333</v>
      </c>
      <c r="C487" s="357">
        <v>450</v>
      </c>
      <c r="D487" s="472"/>
      <c r="E487" s="472"/>
      <c r="F487" s="472"/>
      <c r="G487" s="340">
        <f>+IFERROR(VLOOKUP(B487,'FCST SDV (2)'!$C$2:$S$2000,17,0),0)</f>
        <v>0</v>
      </c>
      <c r="H487" s="413"/>
      <c r="I487" s="344">
        <f>+IFERROR(INDEX('FCST SDV (2)'!$D$2:$P$2001,MATCH('Data đx fcst 21.09.2020 (2)'!$B487,'FCST SDV (2)'!$C$2:$C$2001,0),MATCH('Data đx fcst 21.09.2020 (2)'!I$1,'FCST SDV (2)'!$D$1:$P$1,0))/'Data đx fcst 21.09.2020 (2)'!$C487,0)</f>
        <v>0</v>
      </c>
      <c r="J487" s="344">
        <f>+IFERROR(INDEX('FCST SDV (2)'!$D$2:$P$2001,MATCH('Data đx fcst 21.09.2020 (2)'!$B487,'FCST SDV (2)'!$C$2:$C$2001,0),MATCH('Data đx fcst 21.09.2020 (2)'!J$1,'FCST SDV (2)'!$D$1:$P$1,0))/'Data đx fcst 21.09.2020 (2)'!$C487,0)</f>
        <v>0</v>
      </c>
      <c r="K487" s="344">
        <f>+IFERROR(INDEX('FCST SDV (2)'!$D$2:$P$2001,MATCH('Data đx fcst 21.09.2020 (2)'!$B487,'FCST SDV (2)'!$C$2:$C$2001,0),MATCH('Data đx fcst 21.09.2020 (2)'!K$1,'FCST SDV (2)'!$D$1:$P$1,0))/'Data đx fcst 21.09.2020 (2)'!$C487,0)</f>
        <v>0</v>
      </c>
      <c r="L487" s="344">
        <f>+IFERROR(INDEX('FCST SDV (2)'!$D$2:$P$2001,MATCH('Data đx fcst 21.09.2020 (2)'!$B487,'FCST SDV (2)'!$C$2:$C$2001,0),MATCH('Data đx fcst 21.09.2020 (2)'!L$1,'FCST SDV (2)'!$D$1:$P$1,0))/'Data đx fcst 21.09.2020 (2)'!$C487,0)</f>
        <v>0</v>
      </c>
      <c r="M487" s="344">
        <f>+IFERROR(INDEX('FCST SDV (2)'!$D$2:$P$2001,MATCH('Data đx fcst 21.09.2020 (2)'!$B487,'FCST SDV (2)'!$C$2:$C$2001,0),MATCH('Data đx fcst 21.09.2020 (2)'!M$1,'FCST SDV (2)'!$D$1:$P$1,0))/'Data đx fcst 21.09.2020 (2)'!$C487,0)</f>
        <v>0</v>
      </c>
      <c r="N487" s="344">
        <f>+IFERROR(INDEX('FCST SDV (2)'!$D$2:$P$2001,MATCH('Data đx fcst 21.09.2020 (2)'!$B487,'FCST SDV (2)'!$C$2:$C$2001,0),MATCH('Data đx fcst 21.09.2020 (2)'!N$1,'FCST SDV (2)'!$D$1:$P$1,0))/'Data đx fcst 21.09.2020 (2)'!$C487,0)</f>
        <v>0</v>
      </c>
      <c r="O487" s="344">
        <f>+IFERROR(INDEX('FCST SDV (2)'!$D$2:$P$2001,MATCH('Data đx fcst 21.09.2020 (2)'!$B487,'FCST SDV (2)'!$C$2:$C$2001,0),MATCH('Data đx fcst 21.09.2020 (2)'!O$1,'FCST SDV (2)'!$D$1:$P$1,0))/'Data đx fcst 21.09.2020 (2)'!$C487,0)</f>
        <v>0</v>
      </c>
      <c r="P487" s="344">
        <f>+IFERROR(INDEX('FCST SDV (2)'!$D$2:$P$2001,MATCH('Data đx fcst 21.09.2020 (2)'!$B487,'FCST SDV (2)'!$C$2:$C$2001,0),MATCH('Data đx fcst 21.09.2020 (2)'!P$1,'FCST SDV (2)'!$D$1:$P$1,0))/'Data đx fcst 21.09.2020 (2)'!$C487,0)</f>
        <v>0</v>
      </c>
      <c r="Q487" s="344">
        <f>+IFERROR(INDEX('FCST SDV (2)'!$D$2:$P$2001,MATCH('Data đx fcst 21.09.2020 (2)'!$B487,'FCST SDV (2)'!$C$2:$C$2001,0),MATCH('Data đx fcst 21.09.2020 (2)'!Q$1,'FCST SDV (2)'!$D$1:$P$1,0))/'Data đx fcst 21.09.2020 (2)'!$C487,0)</f>
        <v>0</v>
      </c>
      <c r="R487" s="344">
        <f>+IFERROR(INDEX('FCST SDV (2)'!$D$2:$P$2001,MATCH('Data đx fcst 21.09.2020 (2)'!$B487,'FCST SDV (2)'!$C$2:$C$2001,0),MATCH('Data đx fcst 21.09.2020 (2)'!R$1,'FCST SDV (2)'!$D$1:$P$1,0))/'Data đx fcst 21.09.2020 (2)'!$C487,0)</f>
        <v>0</v>
      </c>
      <c r="S487" s="344">
        <f>+IFERROR(INDEX('FCST SDV (2)'!$D$2:$P$2001,MATCH('Data đx fcst 21.09.2020 (2)'!$B487,'FCST SDV (2)'!$C$2:$C$2001,0),MATCH('Data đx fcst 21.09.2020 (2)'!S$1,'FCST SDV (2)'!$D$1:$P$1,0))/'Data đx fcst 21.09.2020 (2)'!$C487,0)</f>
        <v>0</v>
      </c>
      <c r="T487" s="407">
        <f t="shared" si="110"/>
        <v>0</v>
      </c>
      <c r="U487" s="400"/>
    </row>
    <row r="488" spans="1:21" s="130" customFormat="1" ht="29.25" customHeight="1">
      <c r="A488" s="468"/>
      <c r="B488" s="337" t="s">
        <v>337</v>
      </c>
      <c r="C488" s="357">
        <v>450</v>
      </c>
      <c r="D488" s="472"/>
      <c r="E488" s="472"/>
      <c r="F488" s="472"/>
      <c r="G488" s="340">
        <f>+IFERROR(VLOOKUP(B488,'FCST SDV (2)'!$C$2:$S$2000,17,0),0)</f>
        <v>64000</v>
      </c>
      <c r="H488" s="413"/>
      <c r="I488" s="344">
        <f>+IFERROR(INDEX('FCST SDV (2)'!$D$2:$P$2001,MATCH('Data đx fcst 21.09.2020 (2)'!$B488,'FCST SDV (2)'!$C$2:$C$2001,0),MATCH('Data đx fcst 21.09.2020 (2)'!I$1,'FCST SDV (2)'!$D$1:$P$1,0))/'Data đx fcst 21.09.2020 (2)'!$C488,0)</f>
        <v>2.2222222222222223</v>
      </c>
      <c r="J488" s="344">
        <f>+IFERROR(INDEX('FCST SDV (2)'!$D$2:$P$2001,MATCH('Data đx fcst 21.09.2020 (2)'!$B488,'FCST SDV (2)'!$C$2:$C$2001,0),MATCH('Data đx fcst 21.09.2020 (2)'!J$1,'FCST SDV (2)'!$D$1:$P$1,0))/'Data đx fcst 21.09.2020 (2)'!$C488,0)</f>
        <v>13.333333333333334</v>
      </c>
      <c r="K488" s="344">
        <f>+IFERROR(INDEX('FCST SDV (2)'!$D$2:$P$2001,MATCH('Data đx fcst 21.09.2020 (2)'!$B488,'FCST SDV (2)'!$C$2:$C$2001,0),MATCH('Data đx fcst 21.09.2020 (2)'!K$1,'FCST SDV (2)'!$D$1:$P$1,0))/'Data đx fcst 21.09.2020 (2)'!$C488,0)</f>
        <v>13.333333333333334</v>
      </c>
      <c r="L488" s="344">
        <f>+IFERROR(INDEX('FCST SDV (2)'!$D$2:$P$2001,MATCH('Data đx fcst 21.09.2020 (2)'!$B488,'FCST SDV (2)'!$C$2:$C$2001,0),MATCH('Data đx fcst 21.09.2020 (2)'!L$1,'FCST SDV (2)'!$D$1:$P$1,0))/'Data đx fcst 21.09.2020 (2)'!$C488,0)</f>
        <v>6.666666666666667</v>
      </c>
      <c r="M488" s="344">
        <f>+IFERROR(INDEX('FCST SDV (2)'!$D$2:$P$2001,MATCH('Data đx fcst 21.09.2020 (2)'!$B488,'FCST SDV (2)'!$C$2:$C$2001,0),MATCH('Data đx fcst 21.09.2020 (2)'!M$1,'FCST SDV (2)'!$D$1:$P$1,0))/'Data đx fcst 21.09.2020 (2)'!$C488,0)</f>
        <v>0</v>
      </c>
      <c r="N488" s="344">
        <f>+IFERROR(INDEX('FCST SDV (2)'!$D$2:$P$2001,MATCH('Data đx fcst 21.09.2020 (2)'!$B488,'FCST SDV (2)'!$C$2:$C$2001,0),MATCH('Data đx fcst 21.09.2020 (2)'!N$1,'FCST SDV (2)'!$D$1:$P$1,0))/'Data đx fcst 21.09.2020 (2)'!$C488,0)</f>
        <v>0</v>
      </c>
      <c r="O488" s="344">
        <f>+IFERROR(INDEX('FCST SDV (2)'!$D$2:$P$2001,MATCH('Data đx fcst 21.09.2020 (2)'!$B488,'FCST SDV (2)'!$C$2:$C$2001,0),MATCH('Data đx fcst 21.09.2020 (2)'!O$1,'FCST SDV (2)'!$D$1:$P$1,0))/'Data đx fcst 21.09.2020 (2)'!$C488,0)</f>
        <v>0</v>
      </c>
      <c r="P488" s="344">
        <f>+IFERROR(INDEX('FCST SDV (2)'!$D$2:$P$2001,MATCH('Data đx fcst 21.09.2020 (2)'!$B488,'FCST SDV (2)'!$C$2:$C$2001,0),MATCH('Data đx fcst 21.09.2020 (2)'!P$1,'FCST SDV (2)'!$D$1:$P$1,0))/'Data đx fcst 21.09.2020 (2)'!$C488,0)</f>
        <v>35.555555555555557</v>
      </c>
      <c r="Q488" s="344">
        <f>+IFERROR(INDEX('FCST SDV (2)'!$D$2:$P$2001,MATCH('Data đx fcst 21.09.2020 (2)'!$B488,'FCST SDV (2)'!$C$2:$C$2001,0),MATCH('Data đx fcst 21.09.2020 (2)'!Q$1,'FCST SDV (2)'!$D$1:$P$1,0))/'Data đx fcst 21.09.2020 (2)'!$C488,0)</f>
        <v>0</v>
      </c>
      <c r="R488" s="344">
        <f>+IFERROR(INDEX('FCST SDV (2)'!$D$2:$P$2001,MATCH('Data đx fcst 21.09.2020 (2)'!$B488,'FCST SDV (2)'!$C$2:$C$2001,0),MATCH('Data đx fcst 21.09.2020 (2)'!R$1,'FCST SDV (2)'!$D$1:$P$1,0))/'Data đx fcst 21.09.2020 (2)'!$C488,0)</f>
        <v>0</v>
      </c>
      <c r="S488" s="344">
        <f>+IFERROR(INDEX('FCST SDV (2)'!$D$2:$P$2001,MATCH('Data đx fcst 21.09.2020 (2)'!$B488,'FCST SDV (2)'!$C$2:$C$2001,0),MATCH('Data đx fcst 21.09.2020 (2)'!S$1,'FCST SDV (2)'!$D$1:$P$1,0))/'Data đx fcst 21.09.2020 (2)'!$C488,0)</f>
        <v>0</v>
      </c>
      <c r="T488" s="407">
        <f>+SUM(I488:S488)</f>
        <v>71.111111111111114</v>
      </c>
      <c r="U488" s="400"/>
    </row>
    <row r="489" spans="1:21" s="130" customFormat="1" ht="29.25" customHeight="1">
      <c r="A489" s="468"/>
      <c r="B489" s="337" t="s">
        <v>756</v>
      </c>
      <c r="C489" s="357">
        <v>480</v>
      </c>
      <c r="D489" s="472"/>
      <c r="E489" s="472"/>
      <c r="F489" s="472"/>
      <c r="G489" s="340">
        <f>+IFERROR(VLOOKUP(B489,'FCST SDV (2)'!$C$2:$S$2000,17,0),0)</f>
        <v>0</v>
      </c>
      <c r="H489" s="413"/>
      <c r="I489" s="344">
        <f>+IFERROR(INDEX('FCST SDV (2)'!$D$2:$P$2001,MATCH('Data đx fcst 21.09.2020 (2)'!$B489,'FCST SDV (2)'!$C$2:$C$2001,0),MATCH('Data đx fcst 21.09.2020 (2)'!I$1,'FCST SDV (2)'!$D$1:$P$1,0))/'Data đx fcst 21.09.2020 (2)'!$C489,0)</f>
        <v>0</v>
      </c>
      <c r="J489" s="344">
        <f>+IFERROR(INDEX('FCST SDV (2)'!$D$2:$P$2001,MATCH('Data đx fcst 21.09.2020 (2)'!$B489,'FCST SDV (2)'!$C$2:$C$2001,0),MATCH('Data đx fcst 21.09.2020 (2)'!J$1,'FCST SDV (2)'!$D$1:$P$1,0))/'Data đx fcst 21.09.2020 (2)'!$C489,0)</f>
        <v>0</v>
      </c>
      <c r="K489" s="344">
        <f>+IFERROR(INDEX('FCST SDV (2)'!$D$2:$P$2001,MATCH('Data đx fcst 21.09.2020 (2)'!$B489,'FCST SDV (2)'!$C$2:$C$2001,0),MATCH('Data đx fcst 21.09.2020 (2)'!K$1,'FCST SDV (2)'!$D$1:$P$1,0))/'Data đx fcst 21.09.2020 (2)'!$C489,0)</f>
        <v>0</v>
      </c>
      <c r="L489" s="344">
        <f>+IFERROR(INDEX('FCST SDV (2)'!$D$2:$P$2001,MATCH('Data đx fcst 21.09.2020 (2)'!$B489,'FCST SDV (2)'!$C$2:$C$2001,0),MATCH('Data đx fcst 21.09.2020 (2)'!L$1,'FCST SDV (2)'!$D$1:$P$1,0))/'Data đx fcst 21.09.2020 (2)'!$C489,0)</f>
        <v>0</v>
      </c>
      <c r="M489" s="344">
        <f>+IFERROR(INDEX('FCST SDV (2)'!$D$2:$P$2001,MATCH('Data đx fcst 21.09.2020 (2)'!$B489,'FCST SDV (2)'!$C$2:$C$2001,0),MATCH('Data đx fcst 21.09.2020 (2)'!M$1,'FCST SDV (2)'!$D$1:$P$1,0))/'Data đx fcst 21.09.2020 (2)'!$C489,0)</f>
        <v>0</v>
      </c>
      <c r="N489" s="344">
        <f>+IFERROR(INDEX('FCST SDV (2)'!$D$2:$P$2001,MATCH('Data đx fcst 21.09.2020 (2)'!$B489,'FCST SDV (2)'!$C$2:$C$2001,0),MATCH('Data đx fcst 21.09.2020 (2)'!N$1,'FCST SDV (2)'!$D$1:$P$1,0))/'Data đx fcst 21.09.2020 (2)'!$C489,0)</f>
        <v>0</v>
      </c>
      <c r="O489" s="344">
        <f>+IFERROR(INDEX('FCST SDV (2)'!$D$2:$P$2001,MATCH('Data đx fcst 21.09.2020 (2)'!$B489,'FCST SDV (2)'!$C$2:$C$2001,0),MATCH('Data đx fcst 21.09.2020 (2)'!O$1,'FCST SDV (2)'!$D$1:$P$1,0))/'Data đx fcst 21.09.2020 (2)'!$C489,0)</f>
        <v>0</v>
      </c>
      <c r="P489" s="344">
        <f>+IFERROR(INDEX('FCST SDV (2)'!$D$2:$P$2001,MATCH('Data đx fcst 21.09.2020 (2)'!$B489,'FCST SDV (2)'!$C$2:$C$2001,0),MATCH('Data đx fcst 21.09.2020 (2)'!P$1,'FCST SDV (2)'!$D$1:$P$1,0))/'Data đx fcst 21.09.2020 (2)'!$C489,0)</f>
        <v>0</v>
      </c>
      <c r="Q489" s="344">
        <f>+IFERROR(INDEX('FCST SDV (2)'!$D$2:$P$2001,MATCH('Data đx fcst 21.09.2020 (2)'!$B489,'FCST SDV (2)'!$C$2:$C$2001,0),MATCH('Data đx fcst 21.09.2020 (2)'!Q$1,'FCST SDV (2)'!$D$1:$P$1,0))/'Data đx fcst 21.09.2020 (2)'!$C489,0)</f>
        <v>0</v>
      </c>
      <c r="R489" s="344">
        <f>+IFERROR(INDEX('FCST SDV (2)'!$D$2:$P$2001,MATCH('Data đx fcst 21.09.2020 (2)'!$B489,'FCST SDV (2)'!$C$2:$C$2001,0),MATCH('Data đx fcst 21.09.2020 (2)'!R$1,'FCST SDV (2)'!$D$1:$P$1,0))/'Data đx fcst 21.09.2020 (2)'!$C489,0)</f>
        <v>0</v>
      </c>
      <c r="S489" s="344">
        <f>+IFERROR(INDEX('FCST SDV (2)'!$D$2:$P$2001,MATCH('Data đx fcst 21.09.2020 (2)'!$B489,'FCST SDV (2)'!$C$2:$C$2001,0),MATCH('Data đx fcst 21.09.2020 (2)'!S$1,'FCST SDV (2)'!$D$1:$P$1,0))/'Data đx fcst 21.09.2020 (2)'!$C489,0)</f>
        <v>0</v>
      </c>
      <c r="T489" s="407">
        <f t="shared" si="110"/>
        <v>0</v>
      </c>
      <c r="U489" s="400"/>
    </row>
    <row r="490" spans="1:21" s="130" customFormat="1" ht="29.25" customHeight="1">
      <c r="A490" s="468"/>
      <c r="B490" s="337" t="s">
        <v>327</v>
      </c>
      <c r="C490" s="357">
        <v>600</v>
      </c>
      <c r="D490" s="472"/>
      <c r="E490" s="472"/>
      <c r="F490" s="472"/>
      <c r="G490" s="340">
        <f>+IFERROR(VLOOKUP(B490,'FCST SDV (2)'!$C$2:$S$2000,17,0),0)</f>
        <v>126000</v>
      </c>
      <c r="H490" s="413"/>
      <c r="I490" s="344">
        <f>+IFERROR(INDEX('FCST SDV (2)'!$D$2:$P$2001,MATCH('Data đx fcst 21.09.2020 (2)'!$B490,'FCST SDV (2)'!$C$2:$C$2001,0),MATCH('Data đx fcst 21.09.2020 (2)'!I$1,'FCST SDV (2)'!$D$1:$P$1,0))/'Data đx fcst 21.09.2020 (2)'!$C490,0)</f>
        <v>0</v>
      </c>
      <c r="J490" s="344">
        <f>+IFERROR(INDEX('FCST SDV (2)'!$D$2:$P$2001,MATCH('Data đx fcst 21.09.2020 (2)'!$B490,'FCST SDV (2)'!$C$2:$C$2001,0),MATCH('Data đx fcst 21.09.2020 (2)'!J$1,'FCST SDV (2)'!$D$1:$P$1,0))/'Data đx fcst 21.09.2020 (2)'!$C490,0)</f>
        <v>0</v>
      </c>
      <c r="K490" s="344">
        <f>+IFERROR(INDEX('FCST SDV (2)'!$D$2:$P$2001,MATCH('Data đx fcst 21.09.2020 (2)'!$B490,'FCST SDV (2)'!$C$2:$C$2001,0),MATCH('Data đx fcst 21.09.2020 (2)'!K$1,'FCST SDV (2)'!$D$1:$P$1,0))/'Data đx fcst 21.09.2020 (2)'!$C490,0)</f>
        <v>0</v>
      </c>
      <c r="L490" s="344">
        <f>+IFERROR(INDEX('FCST SDV (2)'!$D$2:$P$2001,MATCH('Data đx fcst 21.09.2020 (2)'!$B490,'FCST SDV (2)'!$C$2:$C$2001,0),MATCH('Data đx fcst 21.09.2020 (2)'!L$1,'FCST SDV (2)'!$D$1:$P$1,0))/'Data đx fcst 21.09.2020 (2)'!$C490,0)</f>
        <v>0</v>
      </c>
      <c r="M490" s="344">
        <f>+IFERROR(INDEX('FCST SDV (2)'!$D$2:$P$2001,MATCH('Data đx fcst 21.09.2020 (2)'!$B490,'FCST SDV (2)'!$C$2:$C$2001,0),MATCH('Data đx fcst 21.09.2020 (2)'!M$1,'FCST SDV (2)'!$D$1:$P$1,0))/'Data đx fcst 21.09.2020 (2)'!$C490,0)</f>
        <v>0</v>
      </c>
      <c r="N490" s="344">
        <f>+IFERROR(INDEX('FCST SDV (2)'!$D$2:$P$2001,MATCH('Data đx fcst 21.09.2020 (2)'!$B490,'FCST SDV (2)'!$C$2:$C$2001,0),MATCH('Data đx fcst 21.09.2020 (2)'!N$1,'FCST SDV (2)'!$D$1:$P$1,0))/'Data đx fcst 21.09.2020 (2)'!$C490,0)</f>
        <v>0</v>
      </c>
      <c r="O490" s="344">
        <f>+IFERROR(INDEX('FCST SDV (2)'!$D$2:$P$2001,MATCH('Data đx fcst 21.09.2020 (2)'!$B490,'FCST SDV (2)'!$C$2:$C$2001,0),MATCH('Data đx fcst 21.09.2020 (2)'!O$1,'FCST SDV (2)'!$D$1:$P$1,0))/'Data đx fcst 21.09.2020 (2)'!$C490,0)</f>
        <v>0</v>
      </c>
      <c r="P490" s="344">
        <f>+IFERROR(INDEX('FCST SDV (2)'!$D$2:$P$2001,MATCH('Data đx fcst 21.09.2020 (2)'!$B490,'FCST SDV (2)'!$C$2:$C$2001,0),MATCH('Data đx fcst 21.09.2020 (2)'!P$1,'FCST SDV (2)'!$D$1:$P$1,0))/'Data đx fcst 21.09.2020 (2)'!$C490,0)</f>
        <v>0</v>
      </c>
      <c r="Q490" s="344">
        <f>+IFERROR(INDEX('FCST SDV (2)'!$D$2:$P$2001,MATCH('Data đx fcst 21.09.2020 (2)'!$B490,'FCST SDV (2)'!$C$2:$C$2001,0),MATCH('Data đx fcst 21.09.2020 (2)'!Q$1,'FCST SDV (2)'!$D$1:$P$1,0))/'Data đx fcst 21.09.2020 (2)'!$C490,0)</f>
        <v>35</v>
      </c>
      <c r="R490" s="344">
        <f>+IFERROR(INDEX('FCST SDV (2)'!$D$2:$P$2001,MATCH('Data đx fcst 21.09.2020 (2)'!$B490,'FCST SDV (2)'!$C$2:$C$2001,0),MATCH('Data đx fcst 21.09.2020 (2)'!R$1,'FCST SDV (2)'!$D$1:$P$1,0))/'Data đx fcst 21.09.2020 (2)'!$C490,0)</f>
        <v>35</v>
      </c>
      <c r="S490" s="344">
        <f>+IFERROR(INDEX('FCST SDV (2)'!$D$2:$P$2001,MATCH('Data đx fcst 21.09.2020 (2)'!$B490,'FCST SDV (2)'!$C$2:$C$2001,0),MATCH('Data đx fcst 21.09.2020 (2)'!S$1,'FCST SDV (2)'!$D$1:$P$1,0))/'Data đx fcst 21.09.2020 (2)'!$C490,0)</f>
        <v>35</v>
      </c>
      <c r="T490" s="407">
        <f t="shared" si="110"/>
        <v>105</v>
      </c>
      <c r="U490" s="400"/>
    </row>
    <row r="491" spans="1:21" s="130" customFormat="1" ht="29.25" customHeight="1">
      <c r="A491" s="468"/>
      <c r="B491" s="337" t="s">
        <v>19</v>
      </c>
      <c r="C491" s="357">
        <v>1000</v>
      </c>
      <c r="D491" s="472"/>
      <c r="E491" s="472"/>
      <c r="F491" s="472"/>
      <c r="G491" s="340">
        <f>+IFERROR(VLOOKUP(B491,'FCST SDV (2)'!$C$2:$S$2000,17,0),0)</f>
        <v>75600</v>
      </c>
      <c r="H491" s="413"/>
      <c r="I491" s="344">
        <f>+IFERROR(INDEX('FCST SDV (2)'!$D$2:$P$2001,MATCH('Data đx fcst 21.09.2020 (2)'!$B491,'FCST SDV (2)'!$C$2:$C$2001,0),MATCH('Data đx fcst 21.09.2020 (2)'!I$1,'FCST SDV (2)'!$D$1:$P$1,0))/'Data đx fcst 21.09.2020 (2)'!$C491,0)</f>
        <v>0</v>
      </c>
      <c r="J491" s="344">
        <f>+IFERROR(INDEX('FCST SDV (2)'!$D$2:$P$2001,MATCH('Data đx fcst 21.09.2020 (2)'!$B491,'FCST SDV (2)'!$C$2:$C$2001,0),MATCH('Data đx fcst 21.09.2020 (2)'!J$1,'FCST SDV (2)'!$D$1:$P$1,0))/'Data đx fcst 21.09.2020 (2)'!$C491,0)</f>
        <v>0</v>
      </c>
      <c r="K491" s="344">
        <f>+IFERROR(INDEX('FCST SDV (2)'!$D$2:$P$2001,MATCH('Data đx fcst 21.09.2020 (2)'!$B491,'FCST SDV (2)'!$C$2:$C$2001,0),MATCH('Data đx fcst 21.09.2020 (2)'!K$1,'FCST SDV (2)'!$D$1:$P$1,0))/'Data đx fcst 21.09.2020 (2)'!$C491,0)</f>
        <v>0</v>
      </c>
      <c r="L491" s="344">
        <f>+IFERROR(INDEX('FCST SDV (2)'!$D$2:$P$2001,MATCH('Data đx fcst 21.09.2020 (2)'!$B491,'FCST SDV (2)'!$C$2:$C$2001,0),MATCH('Data đx fcst 21.09.2020 (2)'!L$1,'FCST SDV (2)'!$D$1:$P$1,0))/'Data đx fcst 21.09.2020 (2)'!$C491,0)</f>
        <v>0</v>
      </c>
      <c r="M491" s="344">
        <f>+IFERROR(INDEX('FCST SDV (2)'!$D$2:$P$2001,MATCH('Data đx fcst 21.09.2020 (2)'!$B491,'FCST SDV (2)'!$C$2:$C$2001,0),MATCH('Data đx fcst 21.09.2020 (2)'!M$1,'FCST SDV (2)'!$D$1:$P$1,0))/'Data đx fcst 21.09.2020 (2)'!$C491,0)</f>
        <v>0</v>
      </c>
      <c r="N491" s="344">
        <f>+IFERROR(INDEX('FCST SDV (2)'!$D$2:$P$2001,MATCH('Data đx fcst 21.09.2020 (2)'!$B491,'FCST SDV (2)'!$C$2:$C$2001,0),MATCH('Data đx fcst 21.09.2020 (2)'!N$1,'FCST SDV (2)'!$D$1:$P$1,0))/'Data đx fcst 21.09.2020 (2)'!$C491,0)</f>
        <v>0</v>
      </c>
      <c r="O491" s="344">
        <f>+IFERROR(INDEX('FCST SDV (2)'!$D$2:$P$2001,MATCH('Data đx fcst 21.09.2020 (2)'!$B491,'FCST SDV (2)'!$C$2:$C$2001,0),MATCH('Data đx fcst 21.09.2020 (2)'!O$1,'FCST SDV (2)'!$D$1:$P$1,0))/'Data đx fcst 21.09.2020 (2)'!$C491,0)</f>
        <v>0</v>
      </c>
      <c r="P491" s="344">
        <f>+IFERROR(INDEX('FCST SDV (2)'!$D$2:$P$2001,MATCH('Data đx fcst 21.09.2020 (2)'!$B491,'FCST SDV (2)'!$C$2:$C$2001,0),MATCH('Data đx fcst 21.09.2020 (2)'!P$1,'FCST SDV (2)'!$D$1:$P$1,0))/'Data đx fcst 21.09.2020 (2)'!$C491,0)</f>
        <v>0</v>
      </c>
      <c r="Q491" s="344">
        <f>+IFERROR(INDEX('FCST SDV (2)'!$D$2:$P$2001,MATCH('Data đx fcst 21.09.2020 (2)'!$B491,'FCST SDV (2)'!$C$2:$C$2001,0),MATCH('Data đx fcst 21.09.2020 (2)'!Q$1,'FCST SDV (2)'!$D$1:$P$1,0))/'Data đx fcst 21.09.2020 (2)'!$C491,0)</f>
        <v>0</v>
      </c>
      <c r="R491" s="344">
        <f>+IFERROR(INDEX('FCST SDV (2)'!$D$2:$P$2001,MATCH('Data đx fcst 21.09.2020 (2)'!$B491,'FCST SDV (2)'!$C$2:$C$2001,0),MATCH('Data đx fcst 21.09.2020 (2)'!R$1,'FCST SDV (2)'!$D$1:$P$1,0))/'Data đx fcst 21.09.2020 (2)'!$C491,0)</f>
        <v>18.899999999999999</v>
      </c>
      <c r="S491" s="344">
        <f>+IFERROR(INDEX('FCST SDV (2)'!$D$2:$P$2001,MATCH('Data đx fcst 21.09.2020 (2)'!$B491,'FCST SDV (2)'!$C$2:$C$2001,0),MATCH('Data đx fcst 21.09.2020 (2)'!S$1,'FCST SDV (2)'!$D$1:$P$1,0))/'Data đx fcst 21.09.2020 (2)'!$C491,0)</f>
        <v>18.899999999999999</v>
      </c>
      <c r="T491" s="407">
        <f t="shared" si="110"/>
        <v>37.799999999999997</v>
      </c>
      <c r="U491" s="400"/>
    </row>
    <row r="492" spans="1:21" s="130" customFormat="1" ht="29.25" customHeight="1">
      <c r="A492" s="468"/>
      <c r="B492" s="337" t="s">
        <v>87</v>
      </c>
      <c r="C492" s="357">
        <v>375</v>
      </c>
      <c r="D492" s="472"/>
      <c r="E492" s="472"/>
      <c r="F492" s="472"/>
      <c r="G492" s="340">
        <f>+IFERROR(VLOOKUP(B492,'FCST SDV (2)'!$C$2:$S$2000,17,0),0)</f>
        <v>0</v>
      </c>
      <c r="H492" s="413"/>
      <c r="I492" s="344">
        <f>+IFERROR(INDEX('FCST SDV (2)'!$D$2:$P$2001,MATCH('Data đx fcst 21.09.2020 (2)'!$B492,'FCST SDV (2)'!$C$2:$C$2001,0),MATCH('Data đx fcst 21.09.2020 (2)'!I$1,'FCST SDV (2)'!$D$1:$P$1,0))/'Data đx fcst 21.09.2020 (2)'!$C492,0)</f>
        <v>0</v>
      </c>
      <c r="J492" s="344">
        <f>+IFERROR(INDEX('FCST SDV (2)'!$D$2:$P$2001,MATCH('Data đx fcst 21.09.2020 (2)'!$B492,'FCST SDV (2)'!$C$2:$C$2001,0),MATCH('Data đx fcst 21.09.2020 (2)'!J$1,'FCST SDV (2)'!$D$1:$P$1,0))/'Data đx fcst 21.09.2020 (2)'!$C492,0)</f>
        <v>0</v>
      </c>
      <c r="K492" s="344">
        <f>+IFERROR(INDEX('FCST SDV (2)'!$D$2:$P$2001,MATCH('Data đx fcst 21.09.2020 (2)'!$B492,'FCST SDV (2)'!$C$2:$C$2001,0),MATCH('Data đx fcst 21.09.2020 (2)'!K$1,'FCST SDV (2)'!$D$1:$P$1,0))/'Data đx fcst 21.09.2020 (2)'!$C492,0)</f>
        <v>0</v>
      </c>
      <c r="L492" s="344">
        <f>+IFERROR(INDEX('FCST SDV (2)'!$D$2:$P$2001,MATCH('Data đx fcst 21.09.2020 (2)'!$B492,'FCST SDV (2)'!$C$2:$C$2001,0),MATCH('Data đx fcst 21.09.2020 (2)'!L$1,'FCST SDV (2)'!$D$1:$P$1,0))/'Data đx fcst 21.09.2020 (2)'!$C492,0)</f>
        <v>0</v>
      </c>
      <c r="M492" s="344">
        <f>+IFERROR(INDEX('FCST SDV (2)'!$D$2:$P$2001,MATCH('Data đx fcst 21.09.2020 (2)'!$B492,'FCST SDV (2)'!$C$2:$C$2001,0),MATCH('Data đx fcst 21.09.2020 (2)'!M$1,'FCST SDV (2)'!$D$1:$P$1,0))/'Data đx fcst 21.09.2020 (2)'!$C492,0)</f>
        <v>0</v>
      </c>
      <c r="N492" s="344">
        <f>+IFERROR(INDEX('FCST SDV (2)'!$D$2:$P$2001,MATCH('Data đx fcst 21.09.2020 (2)'!$B492,'FCST SDV (2)'!$C$2:$C$2001,0),MATCH('Data đx fcst 21.09.2020 (2)'!N$1,'FCST SDV (2)'!$D$1:$P$1,0))/'Data đx fcst 21.09.2020 (2)'!$C492,0)</f>
        <v>0</v>
      </c>
      <c r="O492" s="344">
        <f>+IFERROR(INDEX('FCST SDV (2)'!$D$2:$P$2001,MATCH('Data đx fcst 21.09.2020 (2)'!$B492,'FCST SDV (2)'!$C$2:$C$2001,0),MATCH('Data đx fcst 21.09.2020 (2)'!O$1,'FCST SDV (2)'!$D$1:$P$1,0))/'Data đx fcst 21.09.2020 (2)'!$C492,0)</f>
        <v>0</v>
      </c>
      <c r="P492" s="344">
        <f>+IFERROR(INDEX('FCST SDV (2)'!$D$2:$P$2001,MATCH('Data đx fcst 21.09.2020 (2)'!$B492,'FCST SDV (2)'!$C$2:$C$2001,0),MATCH('Data đx fcst 21.09.2020 (2)'!P$1,'FCST SDV (2)'!$D$1:$P$1,0))/'Data đx fcst 21.09.2020 (2)'!$C492,0)</f>
        <v>0</v>
      </c>
      <c r="Q492" s="344">
        <f>+IFERROR(INDEX('FCST SDV (2)'!$D$2:$P$2001,MATCH('Data đx fcst 21.09.2020 (2)'!$B492,'FCST SDV (2)'!$C$2:$C$2001,0),MATCH('Data đx fcst 21.09.2020 (2)'!Q$1,'FCST SDV (2)'!$D$1:$P$1,0))/'Data đx fcst 21.09.2020 (2)'!$C492,0)</f>
        <v>0</v>
      </c>
      <c r="R492" s="344">
        <f>+IFERROR(INDEX('FCST SDV (2)'!$D$2:$P$2001,MATCH('Data đx fcst 21.09.2020 (2)'!$B492,'FCST SDV (2)'!$C$2:$C$2001,0),MATCH('Data đx fcst 21.09.2020 (2)'!R$1,'FCST SDV (2)'!$D$1:$P$1,0))/'Data đx fcst 21.09.2020 (2)'!$C492,0)</f>
        <v>0</v>
      </c>
      <c r="S492" s="344">
        <f>+IFERROR(INDEX('FCST SDV (2)'!$D$2:$P$2001,MATCH('Data đx fcst 21.09.2020 (2)'!$B492,'FCST SDV (2)'!$C$2:$C$2001,0),MATCH('Data đx fcst 21.09.2020 (2)'!S$1,'FCST SDV (2)'!$D$1:$P$1,0))/'Data đx fcst 21.09.2020 (2)'!$C492,0)</f>
        <v>0</v>
      </c>
      <c r="T492" s="407">
        <f t="shared" si="110"/>
        <v>0</v>
      </c>
      <c r="U492" s="400"/>
    </row>
    <row r="493" spans="1:21" s="130" customFormat="1" ht="29.25" customHeight="1">
      <c r="A493" s="468"/>
      <c r="B493" s="337" t="s">
        <v>20</v>
      </c>
      <c r="C493" s="357">
        <v>525</v>
      </c>
      <c r="D493" s="472"/>
      <c r="E493" s="472"/>
      <c r="F493" s="472"/>
      <c r="G493" s="340">
        <f>+IFERROR(VLOOKUP(B493,'FCST SDV (2)'!$C$2:$S$2000,17,0),0)</f>
        <v>119700</v>
      </c>
      <c r="H493" s="413"/>
      <c r="I493" s="344">
        <f>+IFERROR(INDEX('FCST SDV (2)'!$D$2:$P$2001,MATCH('Data đx fcst 21.09.2020 (2)'!$B493,'FCST SDV (2)'!$C$2:$C$2001,0),MATCH('Data đx fcst 21.09.2020 (2)'!I$1,'FCST SDV (2)'!$D$1:$P$1,0))/'Data đx fcst 21.09.2020 (2)'!$C493,0)</f>
        <v>0</v>
      </c>
      <c r="J493" s="344">
        <f>+IFERROR(INDEX('FCST SDV (2)'!$D$2:$P$2001,MATCH('Data đx fcst 21.09.2020 (2)'!$B493,'FCST SDV (2)'!$C$2:$C$2001,0),MATCH('Data đx fcst 21.09.2020 (2)'!J$1,'FCST SDV (2)'!$D$1:$P$1,0))/'Data đx fcst 21.09.2020 (2)'!$C493,0)</f>
        <v>0</v>
      </c>
      <c r="K493" s="344">
        <f>+IFERROR(INDEX('FCST SDV (2)'!$D$2:$P$2001,MATCH('Data đx fcst 21.09.2020 (2)'!$B493,'FCST SDV (2)'!$C$2:$C$2001,0),MATCH('Data đx fcst 21.09.2020 (2)'!K$1,'FCST SDV (2)'!$D$1:$P$1,0))/'Data đx fcst 21.09.2020 (2)'!$C493,0)</f>
        <v>0</v>
      </c>
      <c r="L493" s="344">
        <f>+IFERROR(INDEX('FCST SDV (2)'!$D$2:$P$2001,MATCH('Data đx fcst 21.09.2020 (2)'!$B493,'FCST SDV (2)'!$C$2:$C$2001,0),MATCH('Data đx fcst 21.09.2020 (2)'!L$1,'FCST SDV (2)'!$D$1:$P$1,0))/'Data đx fcst 21.09.2020 (2)'!$C493,0)</f>
        <v>0</v>
      </c>
      <c r="M493" s="344">
        <f>+IFERROR(INDEX('FCST SDV (2)'!$D$2:$P$2001,MATCH('Data đx fcst 21.09.2020 (2)'!$B493,'FCST SDV (2)'!$C$2:$C$2001,0),MATCH('Data đx fcst 21.09.2020 (2)'!M$1,'FCST SDV (2)'!$D$1:$P$1,0))/'Data đx fcst 21.09.2020 (2)'!$C493,0)</f>
        <v>0</v>
      </c>
      <c r="N493" s="344">
        <f>+IFERROR(INDEX('FCST SDV (2)'!$D$2:$P$2001,MATCH('Data đx fcst 21.09.2020 (2)'!$B493,'FCST SDV (2)'!$C$2:$C$2001,0),MATCH('Data đx fcst 21.09.2020 (2)'!N$1,'FCST SDV (2)'!$D$1:$P$1,0))/'Data đx fcst 21.09.2020 (2)'!$C493,0)</f>
        <v>0</v>
      </c>
      <c r="O493" s="344">
        <f>+IFERROR(INDEX('FCST SDV (2)'!$D$2:$P$2001,MATCH('Data đx fcst 21.09.2020 (2)'!$B493,'FCST SDV (2)'!$C$2:$C$2001,0),MATCH('Data đx fcst 21.09.2020 (2)'!O$1,'FCST SDV (2)'!$D$1:$P$1,0))/'Data đx fcst 21.09.2020 (2)'!$C493,0)</f>
        <v>0</v>
      </c>
      <c r="P493" s="344">
        <f>+IFERROR(INDEX('FCST SDV (2)'!$D$2:$P$2001,MATCH('Data đx fcst 21.09.2020 (2)'!$B493,'FCST SDV (2)'!$C$2:$C$2001,0),MATCH('Data đx fcst 21.09.2020 (2)'!P$1,'FCST SDV (2)'!$D$1:$P$1,0))/'Data đx fcst 21.09.2020 (2)'!$C493,0)</f>
        <v>0</v>
      </c>
      <c r="Q493" s="344">
        <f>+IFERROR(INDEX('FCST SDV (2)'!$D$2:$P$2001,MATCH('Data đx fcst 21.09.2020 (2)'!$B493,'FCST SDV (2)'!$C$2:$C$2001,0),MATCH('Data đx fcst 21.09.2020 (2)'!Q$1,'FCST SDV (2)'!$D$1:$P$1,0))/'Data đx fcst 21.09.2020 (2)'!$C493,0)</f>
        <v>38</v>
      </c>
      <c r="R493" s="344">
        <f>+IFERROR(INDEX('FCST SDV (2)'!$D$2:$P$2001,MATCH('Data đx fcst 21.09.2020 (2)'!$B493,'FCST SDV (2)'!$C$2:$C$2001,0),MATCH('Data đx fcst 21.09.2020 (2)'!R$1,'FCST SDV (2)'!$D$1:$P$1,0))/'Data đx fcst 21.09.2020 (2)'!$C493,0)</f>
        <v>38</v>
      </c>
      <c r="S493" s="344">
        <f>+IFERROR(INDEX('FCST SDV (2)'!$D$2:$P$2001,MATCH('Data đx fcst 21.09.2020 (2)'!$B493,'FCST SDV (2)'!$C$2:$C$2001,0),MATCH('Data đx fcst 21.09.2020 (2)'!S$1,'FCST SDV (2)'!$D$1:$P$1,0))/'Data đx fcst 21.09.2020 (2)'!$C493,0)</f>
        <v>38</v>
      </c>
      <c r="T493" s="407">
        <f t="shared" si="110"/>
        <v>114</v>
      </c>
      <c r="U493" s="400"/>
    </row>
    <row r="494" spans="1:21" s="130" customFormat="1" ht="29.25" customHeight="1">
      <c r="A494" s="468"/>
      <c r="B494" s="337" t="s">
        <v>25</v>
      </c>
      <c r="C494" s="357">
        <v>375</v>
      </c>
      <c r="D494" s="472"/>
      <c r="E494" s="472"/>
      <c r="F494" s="472"/>
      <c r="G494" s="340">
        <f>+IFERROR(VLOOKUP(B494,'FCST SDV (2)'!$C$2:$S$2000,17,0),0)</f>
        <v>506000</v>
      </c>
      <c r="H494" s="413"/>
      <c r="I494" s="344">
        <f>+IFERROR(INDEX('FCST SDV (2)'!$D$2:$P$2001,MATCH('Data đx fcst 21.09.2020 (2)'!$B494,'FCST SDV (2)'!$C$2:$C$2001,0),MATCH('Data đx fcst 21.09.2020 (2)'!I$1,'FCST SDV (2)'!$D$1:$P$1,0))/'Data đx fcst 21.09.2020 (2)'!$C494,0)</f>
        <v>37.333333333333336</v>
      </c>
      <c r="J494" s="344">
        <f>+IFERROR(INDEX('FCST SDV (2)'!$D$2:$P$2001,MATCH('Data đx fcst 21.09.2020 (2)'!$B494,'FCST SDV (2)'!$C$2:$C$2001,0),MATCH('Data đx fcst 21.09.2020 (2)'!J$1,'FCST SDV (2)'!$D$1:$P$1,0))/'Data đx fcst 21.09.2020 (2)'!$C494,0)</f>
        <v>37.333333333333336</v>
      </c>
      <c r="K494" s="344">
        <f>+IFERROR(INDEX('FCST SDV (2)'!$D$2:$P$2001,MATCH('Data đx fcst 21.09.2020 (2)'!$B494,'FCST SDV (2)'!$C$2:$C$2001,0),MATCH('Data đx fcst 21.09.2020 (2)'!K$1,'FCST SDV (2)'!$D$1:$P$1,0))/'Data đx fcst 21.09.2020 (2)'!$C494,0)</f>
        <v>37.333333333333336</v>
      </c>
      <c r="L494" s="344">
        <f>+IFERROR(INDEX('FCST SDV (2)'!$D$2:$P$2001,MATCH('Data đx fcst 21.09.2020 (2)'!$B494,'FCST SDV (2)'!$C$2:$C$2001,0),MATCH('Data đx fcst 21.09.2020 (2)'!L$1,'FCST SDV (2)'!$D$1:$P$1,0))/'Data đx fcst 21.09.2020 (2)'!$C494,0)</f>
        <v>37.333333333333336</v>
      </c>
      <c r="M494" s="344">
        <f>+IFERROR(INDEX('FCST SDV (2)'!$D$2:$P$2001,MATCH('Data đx fcst 21.09.2020 (2)'!$B494,'FCST SDV (2)'!$C$2:$C$2001,0),MATCH('Data đx fcst 21.09.2020 (2)'!M$1,'FCST SDV (2)'!$D$1:$P$1,0))/'Data đx fcst 21.09.2020 (2)'!$C494,0)</f>
        <v>37.333333333333336</v>
      </c>
      <c r="N494" s="344">
        <f>+IFERROR(INDEX('FCST SDV (2)'!$D$2:$P$2001,MATCH('Data đx fcst 21.09.2020 (2)'!$B494,'FCST SDV (2)'!$C$2:$C$2001,0),MATCH('Data đx fcst 21.09.2020 (2)'!N$1,'FCST SDV (2)'!$D$1:$P$1,0))/'Data đx fcst 21.09.2020 (2)'!$C494,0)</f>
        <v>37.333333333333336</v>
      </c>
      <c r="O494" s="344">
        <f>+IFERROR(INDEX('FCST SDV (2)'!$D$2:$P$2001,MATCH('Data đx fcst 21.09.2020 (2)'!$B494,'FCST SDV (2)'!$C$2:$C$2001,0),MATCH('Data đx fcst 21.09.2020 (2)'!O$1,'FCST SDV (2)'!$D$1:$P$1,0))/'Data đx fcst 21.09.2020 (2)'!$C494,0)</f>
        <v>37.333333333333336</v>
      </c>
      <c r="P494" s="344">
        <f>+IFERROR(INDEX('FCST SDV (2)'!$D$2:$P$2001,MATCH('Data đx fcst 21.09.2020 (2)'!$B494,'FCST SDV (2)'!$C$2:$C$2001,0),MATCH('Data đx fcst 21.09.2020 (2)'!P$1,'FCST SDV (2)'!$D$1:$P$1,0))/'Data đx fcst 21.09.2020 (2)'!$C494,0)</f>
        <v>261.33333333333331</v>
      </c>
      <c r="Q494" s="344">
        <f>+IFERROR(INDEX('FCST SDV (2)'!$D$2:$P$2001,MATCH('Data đx fcst 21.09.2020 (2)'!$B494,'FCST SDV (2)'!$C$2:$C$2001,0),MATCH('Data đx fcst 21.09.2020 (2)'!Q$1,'FCST SDV (2)'!$D$1:$P$1,0))/'Data đx fcst 21.09.2020 (2)'!$C494,0)</f>
        <v>50.666666666666664</v>
      </c>
      <c r="R494" s="344">
        <f>+IFERROR(INDEX('FCST SDV (2)'!$D$2:$P$2001,MATCH('Data đx fcst 21.09.2020 (2)'!$B494,'FCST SDV (2)'!$C$2:$C$2001,0),MATCH('Data đx fcst 21.09.2020 (2)'!R$1,'FCST SDV (2)'!$D$1:$P$1,0))/'Data đx fcst 21.09.2020 (2)'!$C494,0)</f>
        <v>50.666666666666664</v>
      </c>
      <c r="S494" s="344">
        <f>+IFERROR(INDEX('FCST SDV (2)'!$D$2:$P$2001,MATCH('Data đx fcst 21.09.2020 (2)'!$B494,'FCST SDV (2)'!$C$2:$C$2001,0),MATCH('Data đx fcst 21.09.2020 (2)'!S$1,'FCST SDV (2)'!$D$1:$P$1,0))/'Data đx fcst 21.09.2020 (2)'!$C494,0)</f>
        <v>50.666666666666664</v>
      </c>
      <c r="T494" s="407">
        <f t="shared" si="110"/>
        <v>674.66666666666663</v>
      </c>
      <c r="U494" s="400"/>
    </row>
    <row r="495" spans="1:21" s="130" customFormat="1" ht="29.25" customHeight="1">
      <c r="A495" s="468"/>
      <c r="B495" s="337" t="s">
        <v>11</v>
      </c>
      <c r="C495" s="357">
        <v>375</v>
      </c>
      <c r="D495" s="472"/>
      <c r="E495" s="472"/>
      <c r="F495" s="472"/>
      <c r="G495" s="340">
        <f>+IFERROR(VLOOKUP(B495,'FCST SDV (2)'!$C$2:$S$2000,17,0),0)</f>
        <v>3850000</v>
      </c>
      <c r="H495" s="413"/>
      <c r="I495" s="344">
        <f>+IFERROR(INDEX('FCST SDV (2)'!$D$2:$P$2001,MATCH('Data đx fcst 21.09.2020 (2)'!$B495,'FCST SDV (2)'!$C$2:$C$2001,0),MATCH('Data đx fcst 21.09.2020 (2)'!I$1,'FCST SDV (2)'!$D$1:$P$1,0))/'Data đx fcst 21.09.2020 (2)'!$C495,0)</f>
        <v>177.33333333333334</v>
      </c>
      <c r="J495" s="344">
        <f>+IFERROR(INDEX('FCST SDV (2)'!$D$2:$P$2001,MATCH('Data đx fcst 21.09.2020 (2)'!$B495,'FCST SDV (2)'!$C$2:$C$2001,0),MATCH('Data đx fcst 21.09.2020 (2)'!J$1,'FCST SDV (2)'!$D$1:$P$1,0))/'Data đx fcst 21.09.2020 (2)'!$C495,0)</f>
        <v>177.33333333333334</v>
      </c>
      <c r="K495" s="344">
        <f>+IFERROR(INDEX('FCST SDV (2)'!$D$2:$P$2001,MATCH('Data đx fcst 21.09.2020 (2)'!$B495,'FCST SDV (2)'!$C$2:$C$2001,0),MATCH('Data đx fcst 21.09.2020 (2)'!K$1,'FCST SDV (2)'!$D$1:$P$1,0))/'Data đx fcst 21.09.2020 (2)'!$C495,0)</f>
        <v>177.33333333333334</v>
      </c>
      <c r="L495" s="344">
        <f>+IFERROR(INDEX('FCST SDV (2)'!$D$2:$P$2001,MATCH('Data đx fcst 21.09.2020 (2)'!$B495,'FCST SDV (2)'!$C$2:$C$2001,0),MATCH('Data đx fcst 21.09.2020 (2)'!L$1,'FCST SDV (2)'!$D$1:$P$1,0))/'Data đx fcst 21.09.2020 (2)'!$C495,0)</f>
        <v>177.33333333333334</v>
      </c>
      <c r="M495" s="344">
        <f>+IFERROR(INDEX('FCST SDV (2)'!$D$2:$P$2001,MATCH('Data đx fcst 21.09.2020 (2)'!$B495,'FCST SDV (2)'!$C$2:$C$2001,0),MATCH('Data đx fcst 21.09.2020 (2)'!M$1,'FCST SDV (2)'!$D$1:$P$1,0))/'Data đx fcst 21.09.2020 (2)'!$C495,0)</f>
        <v>149.33333333333334</v>
      </c>
      <c r="N495" s="344">
        <f>+IFERROR(INDEX('FCST SDV (2)'!$D$2:$P$2001,MATCH('Data đx fcst 21.09.2020 (2)'!$B495,'FCST SDV (2)'!$C$2:$C$2001,0),MATCH('Data đx fcst 21.09.2020 (2)'!N$1,'FCST SDV (2)'!$D$1:$P$1,0))/'Data đx fcst 21.09.2020 (2)'!$C495,0)</f>
        <v>149.33333333333334</v>
      </c>
      <c r="O495" s="344">
        <f>+IFERROR(INDEX('FCST SDV (2)'!$D$2:$P$2001,MATCH('Data đx fcst 21.09.2020 (2)'!$B495,'FCST SDV (2)'!$C$2:$C$2001,0),MATCH('Data đx fcst 21.09.2020 (2)'!O$1,'FCST SDV (2)'!$D$1:$P$1,0))/'Data đx fcst 21.09.2020 (2)'!$C495,0)</f>
        <v>186.66666666666666</v>
      </c>
      <c r="P495" s="344">
        <f>+IFERROR(INDEX('FCST SDV (2)'!$D$2:$P$2001,MATCH('Data đx fcst 21.09.2020 (2)'!$B495,'FCST SDV (2)'!$C$2:$C$2001,0),MATCH('Data đx fcst 21.09.2020 (2)'!P$1,'FCST SDV (2)'!$D$1:$P$1,0))/'Data đx fcst 21.09.2020 (2)'!$C495,0)</f>
        <v>1194.6666666666667</v>
      </c>
      <c r="Q495" s="344">
        <f>+IFERROR(INDEX('FCST SDV (2)'!$D$2:$P$2001,MATCH('Data đx fcst 21.09.2020 (2)'!$B495,'FCST SDV (2)'!$C$2:$C$2001,0),MATCH('Data đx fcst 21.09.2020 (2)'!Q$1,'FCST SDV (2)'!$D$1:$P$1,0))/'Data đx fcst 21.09.2020 (2)'!$C495,0)</f>
        <v>914.66666666666663</v>
      </c>
      <c r="R495" s="344">
        <f>+IFERROR(INDEX('FCST SDV (2)'!$D$2:$P$2001,MATCH('Data đx fcst 21.09.2020 (2)'!$B495,'FCST SDV (2)'!$C$2:$C$2001,0),MATCH('Data đx fcst 21.09.2020 (2)'!R$1,'FCST SDV (2)'!$D$1:$P$1,0))/'Data đx fcst 21.09.2020 (2)'!$C495,0)</f>
        <v>914.66666666666663</v>
      </c>
      <c r="S495" s="344">
        <f>+IFERROR(INDEX('FCST SDV (2)'!$D$2:$P$2001,MATCH('Data đx fcst 21.09.2020 (2)'!$B495,'FCST SDV (2)'!$C$2:$C$2001,0),MATCH('Data đx fcst 21.09.2020 (2)'!S$1,'FCST SDV (2)'!$D$1:$P$1,0))/'Data đx fcst 21.09.2020 (2)'!$C495,0)</f>
        <v>914.66666666666663</v>
      </c>
      <c r="T495" s="407">
        <f t="shared" si="110"/>
        <v>5133.3333333333339</v>
      </c>
      <c r="U495" s="400"/>
    </row>
    <row r="496" spans="1:21" s="130" customFormat="1" ht="29.25" customHeight="1">
      <c r="A496" s="468"/>
      <c r="B496" s="337" t="s">
        <v>23</v>
      </c>
      <c r="C496" s="357">
        <v>375</v>
      </c>
      <c r="D496" s="472"/>
      <c r="E496" s="472"/>
      <c r="F496" s="472"/>
      <c r="G496" s="340">
        <f>+IFERROR(VLOOKUP(B496,'FCST SDV (2)'!$C$2:$S$2000,17,0),0)</f>
        <v>0</v>
      </c>
      <c r="H496" s="413"/>
      <c r="I496" s="344">
        <f>+IFERROR(INDEX('FCST SDV (2)'!$D$2:$P$2001,MATCH('Data đx fcst 21.09.2020 (2)'!$B496,'FCST SDV (2)'!$C$2:$C$2001,0),MATCH('Data đx fcst 21.09.2020 (2)'!I$1,'FCST SDV (2)'!$D$1:$P$1,0))/'Data đx fcst 21.09.2020 (2)'!$C496,0)</f>
        <v>0</v>
      </c>
      <c r="J496" s="344">
        <f>+IFERROR(INDEX('FCST SDV (2)'!$D$2:$P$2001,MATCH('Data đx fcst 21.09.2020 (2)'!$B496,'FCST SDV (2)'!$C$2:$C$2001,0),MATCH('Data đx fcst 21.09.2020 (2)'!J$1,'FCST SDV (2)'!$D$1:$P$1,0))/'Data đx fcst 21.09.2020 (2)'!$C496,0)</f>
        <v>0</v>
      </c>
      <c r="K496" s="344">
        <f>+IFERROR(INDEX('FCST SDV (2)'!$D$2:$P$2001,MATCH('Data đx fcst 21.09.2020 (2)'!$B496,'FCST SDV (2)'!$C$2:$C$2001,0),MATCH('Data đx fcst 21.09.2020 (2)'!K$1,'FCST SDV (2)'!$D$1:$P$1,0))/'Data đx fcst 21.09.2020 (2)'!$C496,0)</f>
        <v>0</v>
      </c>
      <c r="L496" s="344">
        <f>+IFERROR(INDEX('FCST SDV (2)'!$D$2:$P$2001,MATCH('Data đx fcst 21.09.2020 (2)'!$B496,'FCST SDV (2)'!$C$2:$C$2001,0),MATCH('Data đx fcst 21.09.2020 (2)'!L$1,'FCST SDV (2)'!$D$1:$P$1,0))/'Data đx fcst 21.09.2020 (2)'!$C496,0)</f>
        <v>0</v>
      </c>
      <c r="M496" s="344">
        <f>+IFERROR(INDEX('FCST SDV (2)'!$D$2:$P$2001,MATCH('Data đx fcst 21.09.2020 (2)'!$B496,'FCST SDV (2)'!$C$2:$C$2001,0),MATCH('Data đx fcst 21.09.2020 (2)'!M$1,'FCST SDV (2)'!$D$1:$P$1,0))/'Data đx fcst 21.09.2020 (2)'!$C496,0)</f>
        <v>0</v>
      </c>
      <c r="N496" s="344">
        <f>+IFERROR(INDEX('FCST SDV (2)'!$D$2:$P$2001,MATCH('Data đx fcst 21.09.2020 (2)'!$B496,'FCST SDV (2)'!$C$2:$C$2001,0),MATCH('Data đx fcst 21.09.2020 (2)'!N$1,'FCST SDV (2)'!$D$1:$P$1,0))/'Data đx fcst 21.09.2020 (2)'!$C496,0)</f>
        <v>0</v>
      </c>
      <c r="O496" s="344">
        <f>+IFERROR(INDEX('FCST SDV (2)'!$D$2:$P$2001,MATCH('Data đx fcst 21.09.2020 (2)'!$B496,'FCST SDV (2)'!$C$2:$C$2001,0),MATCH('Data đx fcst 21.09.2020 (2)'!O$1,'FCST SDV (2)'!$D$1:$P$1,0))/'Data đx fcst 21.09.2020 (2)'!$C496,0)</f>
        <v>0</v>
      </c>
      <c r="P496" s="344">
        <f>+IFERROR(INDEX('FCST SDV (2)'!$D$2:$P$2001,MATCH('Data đx fcst 21.09.2020 (2)'!$B496,'FCST SDV (2)'!$C$2:$C$2001,0),MATCH('Data đx fcst 21.09.2020 (2)'!P$1,'FCST SDV (2)'!$D$1:$P$1,0))/'Data đx fcst 21.09.2020 (2)'!$C496,0)</f>
        <v>0</v>
      </c>
      <c r="Q496" s="344">
        <f>+IFERROR(INDEX('FCST SDV (2)'!$D$2:$P$2001,MATCH('Data đx fcst 21.09.2020 (2)'!$B496,'FCST SDV (2)'!$C$2:$C$2001,0),MATCH('Data đx fcst 21.09.2020 (2)'!Q$1,'FCST SDV (2)'!$D$1:$P$1,0))/'Data đx fcst 21.09.2020 (2)'!$C496,0)</f>
        <v>0</v>
      </c>
      <c r="R496" s="344">
        <f>+IFERROR(INDEX('FCST SDV (2)'!$D$2:$P$2001,MATCH('Data đx fcst 21.09.2020 (2)'!$B496,'FCST SDV (2)'!$C$2:$C$2001,0),MATCH('Data đx fcst 21.09.2020 (2)'!R$1,'FCST SDV (2)'!$D$1:$P$1,0))/'Data đx fcst 21.09.2020 (2)'!$C496,0)</f>
        <v>0</v>
      </c>
      <c r="S496" s="344">
        <f>+IFERROR(INDEX('FCST SDV (2)'!$D$2:$P$2001,MATCH('Data đx fcst 21.09.2020 (2)'!$B496,'FCST SDV (2)'!$C$2:$C$2001,0),MATCH('Data đx fcst 21.09.2020 (2)'!S$1,'FCST SDV (2)'!$D$1:$P$1,0))/'Data đx fcst 21.09.2020 (2)'!$C496,0)</f>
        <v>0</v>
      </c>
      <c r="T496" s="407">
        <f t="shared" si="110"/>
        <v>0</v>
      </c>
      <c r="U496" s="400"/>
    </row>
    <row r="497" spans="1:21" s="130" customFormat="1" ht="29.25" customHeight="1">
      <c r="A497" s="468"/>
      <c r="B497" s="337" t="s">
        <v>28</v>
      </c>
      <c r="C497" s="357">
        <v>375</v>
      </c>
      <c r="D497" s="472"/>
      <c r="E497" s="472"/>
      <c r="F497" s="472"/>
      <c r="G497" s="340">
        <f>+IFERROR(VLOOKUP(B497,'FCST SDV (2)'!$C$2:$S$2000,17,0),0)</f>
        <v>756000</v>
      </c>
      <c r="H497" s="413"/>
      <c r="I497" s="344">
        <f>+IFERROR(INDEX('FCST SDV (2)'!$D$2:$P$2001,MATCH('Data đx fcst 21.09.2020 (2)'!$B497,'FCST SDV (2)'!$C$2:$C$2001,0),MATCH('Data đx fcst 21.09.2020 (2)'!I$1,'FCST SDV (2)'!$D$1:$P$1,0))/'Data đx fcst 21.09.2020 (2)'!$C497,0)</f>
        <v>40</v>
      </c>
      <c r="J497" s="344">
        <f>+IFERROR(INDEX('FCST SDV (2)'!$D$2:$P$2001,MATCH('Data đx fcst 21.09.2020 (2)'!$B497,'FCST SDV (2)'!$C$2:$C$2001,0),MATCH('Data đx fcst 21.09.2020 (2)'!J$1,'FCST SDV (2)'!$D$1:$P$1,0))/'Data đx fcst 21.09.2020 (2)'!$C497,0)</f>
        <v>40</v>
      </c>
      <c r="K497" s="344">
        <f>+IFERROR(INDEX('FCST SDV (2)'!$D$2:$P$2001,MATCH('Data đx fcst 21.09.2020 (2)'!$B497,'FCST SDV (2)'!$C$2:$C$2001,0),MATCH('Data đx fcst 21.09.2020 (2)'!K$1,'FCST SDV (2)'!$D$1:$P$1,0))/'Data đx fcst 21.09.2020 (2)'!$C497,0)</f>
        <v>40</v>
      </c>
      <c r="L497" s="344">
        <f>+IFERROR(INDEX('FCST SDV (2)'!$D$2:$P$2001,MATCH('Data đx fcst 21.09.2020 (2)'!$B497,'FCST SDV (2)'!$C$2:$C$2001,0),MATCH('Data đx fcst 21.09.2020 (2)'!L$1,'FCST SDV (2)'!$D$1:$P$1,0))/'Data đx fcst 21.09.2020 (2)'!$C497,0)</f>
        <v>32</v>
      </c>
      <c r="M497" s="344">
        <f>+IFERROR(INDEX('FCST SDV (2)'!$D$2:$P$2001,MATCH('Data đx fcst 21.09.2020 (2)'!$B497,'FCST SDV (2)'!$C$2:$C$2001,0),MATCH('Data đx fcst 21.09.2020 (2)'!M$1,'FCST SDV (2)'!$D$1:$P$1,0))/'Data đx fcst 21.09.2020 (2)'!$C497,0)</f>
        <v>32</v>
      </c>
      <c r="N497" s="344">
        <f>+IFERROR(INDEX('FCST SDV (2)'!$D$2:$P$2001,MATCH('Data đx fcst 21.09.2020 (2)'!$B497,'FCST SDV (2)'!$C$2:$C$2001,0),MATCH('Data đx fcst 21.09.2020 (2)'!N$1,'FCST SDV (2)'!$D$1:$P$1,0))/'Data đx fcst 21.09.2020 (2)'!$C497,0)</f>
        <v>32</v>
      </c>
      <c r="O497" s="344">
        <f>+IFERROR(INDEX('FCST SDV (2)'!$D$2:$P$2001,MATCH('Data đx fcst 21.09.2020 (2)'!$B497,'FCST SDV (2)'!$C$2:$C$2001,0),MATCH('Data đx fcst 21.09.2020 (2)'!O$1,'FCST SDV (2)'!$D$1:$P$1,0))/'Data đx fcst 21.09.2020 (2)'!$C497,0)</f>
        <v>32</v>
      </c>
      <c r="P497" s="344">
        <f>+IFERROR(INDEX('FCST SDV (2)'!$D$2:$P$2001,MATCH('Data đx fcst 21.09.2020 (2)'!$B497,'FCST SDV (2)'!$C$2:$C$2001,0),MATCH('Data đx fcst 21.09.2020 (2)'!P$1,'FCST SDV (2)'!$D$1:$P$1,0))/'Data đx fcst 21.09.2020 (2)'!$C497,0)</f>
        <v>248</v>
      </c>
      <c r="Q497" s="344">
        <f>+IFERROR(INDEX('FCST SDV (2)'!$D$2:$P$2001,MATCH('Data đx fcst 21.09.2020 (2)'!$B497,'FCST SDV (2)'!$C$2:$C$2001,0),MATCH('Data đx fcst 21.09.2020 (2)'!Q$1,'FCST SDV (2)'!$D$1:$P$1,0))/'Data đx fcst 21.09.2020 (2)'!$C497,0)</f>
        <v>192</v>
      </c>
      <c r="R497" s="344">
        <f>+IFERROR(INDEX('FCST SDV (2)'!$D$2:$P$2001,MATCH('Data đx fcst 21.09.2020 (2)'!$B497,'FCST SDV (2)'!$C$2:$C$2001,0),MATCH('Data đx fcst 21.09.2020 (2)'!R$1,'FCST SDV (2)'!$D$1:$P$1,0))/'Data đx fcst 21.09.2020 (2)'!$C497,0)</f>
        <v>160</v>
      </c>
      <c r="S497" s="344">
        <f>+IFERROR(INDEX('FCST SDV (2)'!$D$2:$P$2001,MATCH('Data đx fcst 21.09.2020 (2)'!$B497,'FCST SDV (2)'!$C$2:$C$2001,0),MATCH('Data đx fcst 21.09.2020 (2)'!S$1,'FCST SDV (2)'!$D$1:$P$1,0))/'Data đx fcst 21.09.2020 (2)'!$C497,0)</f>
        <v>160</v>
      </c>
      <c r="T497" s="407">
        <f t="shared" si="110"/>
        <v>1008</v>
      </c>
      <c r="U497" s="400"/>
    </row>
    <row r="498" spans="1:21" s="130" customFormat="1" ht="29.25" customHeight="1">
      <c r="A498" s="468"/>
      <c r="B498" s="337" t="s">
        <v>21</v>
      </c>
      <c r="C498" s="357">
        <v>375</v>
      </c>
      <c r="D498" s="472"/>
      <c r="E498" s="472"/>
      <c r="F498" s="472"/>
      <c r="G498" s="340">
        <f>+IFERROR(VLOOKUP(B498,'FCST SDV (2)'!$C$2:$S$2000,17,0),0)</f>
        <v>406000</v>
      </c>
      <c r="H498" s="413"/>
      <c r="I498" s="344">
        <f>+IFERROR(INDEX('FCST SDV (2)'!$D$2:$P$2001,MATCH('Data đx fcst 21.09.2020 (2)'!$B498,'FCST SDV (2)'!$C$2:$C$2001,0),MATCH('Data đx fcst 21.09.2020 (2)'!I$1,'FCST SDV (2)'!$D$1:$P$1,0))/'Data đx fcst 21.09.2020 (2)'!$C498,0)</f>
        <v>28</v>
      </c>
      <c r="J498" s="344">
        <f>+IFERROR(INDEX('FCST SDV (2)'!$D$2:$P$2001,MATCH('Data đx fcst 21.09.2020 (2)'!$B498,'FCST SDV (2)'!$C$2:$C$2001,0),MATCH('Data đx fcst 21.09.2020 (2)'!J$1,'FCST SDV (2)'!$D$1:$P$1,0))/'Data đx fcst 21.09.2020 (2)'!$C498,0)</f>
        <v>28</v>
      </c>
      <c r="K498" s="344">
        <f>+IFERROR(INDEX('FCST SDV (2)'!$D$2:$P$2001,MATCH('Data đx fcst 21.09.2020 (2)'!$B498,'FCST SDV (2)'!$C$2:$C$2001,0),MATCH('Data đx fcst 21.09.2020 (2)'!K$1,'FCST SDV (2)'!$D$1:$P$1,0))/'Data đx fcst 21.09.2020 (2)'!$C498,0)</f>
        <v>0</v>
      </c>
      <c r="L498" s="344">
        <f>+IFERROR(INDEX('FCST SDV (2)'!$D$2:$P$2001,MATCH('Data đx fcst 21.09.2020 (2)'!$B498,'FCST SDV (2)'!$C$2:$C$2001,0),MATCH('Data đx fcst 21.09.2020 (2)'!L$1,'FCST SDV (2)'!$D$1:$P$1,0))/'Data đx fcst 21.09.2020 (2)'!$C498,0)</f>
        <v>0</v>
      </c>
      <c r="M498" s="344">
        <f>+IFERROR(INDEX('FCST SDV (2)'!$D$2:$P$2001,MATCH('Data đx fcst 21.09.2020 (2)'!$B498,'FCST SDV (2)'!$C$2:$C$2001,0),MATCH('Data đx fcst 21.09.2020 (2)'!M$1,'FCST SDV (2)'!$D$1:$P$1,0))/'Data đx fcst 21.09.2020 (2)'!$C498,0)</f>
        <v>0</v>
      </c>
      <c r="N498" s="344">
        <f>+IFERROR(INDEX('FCST SDV (2)'!$D$2:$P$2001,MATCH('Data đx fcst 21.09.2020 (2)'!$B498,'FCST SDV (2)'!$C$2:$C$2001,0),MATCH('Data đx fcst 21.09.2020 (2)'!N$1,'FCST SDV (2)'!$D$1:$P$1,0))/'Data đx fcst 21.09.2020 (2)'!$C498,0)</f>
        <v>0</v>
      </c>
      <c r="O498" s="344">
        <f>+IFERROR(INDEX('FCST SDV (2)'!$D$2:$P$2001,MATCH('Data đx fcst 21.09.2020 (2)'!$B498,'FCST SDV (2)'!$C$2:$C$2001,0),MATCH('Data đx fcst 21.09.2020 (2)'!O$1,'FCST SDV (2)'!$D$1:$P$1,0))/'Data đx fcst 21.09.2020 (2)'!$C498,0)</f>
        <v>0</v>
      </c>
      <c r="P498" s="344">
        <f>+IFERROR(INDEX('FCST SDV (2)'!$D$2:$P$2001,MATCH('Data đx fcst 21.09.2020 (2)'!$B498,'FCST SDV (2)'!$C$2:$C$2001,0),MATCH('Data đx fcst 21.09.2020 (2)'!P$1,'FCST SDV (2)'!$D$1:$P$1,0))/'Data đx fcst 21.09.2020 (2)'!$C498,0)</f>
        <v>56</v>
      </c>
      <c r="Q498" s="344">
        <f>+IFERROR(INDEX('FCST SDV (2)'!$D$2:$P$2001,MATCH('Data đx fcst 21.09.2020 (2)'!$B498,'FCST SDV (2)'!$C$2:$C$2001,0),MATCH('Data đx fcst 21.09.2020 (2)'!Q$1,'FCST SDV (2)'!$D$1:$P$1,0))/'Data đx fcst 21.09.2020 (2)'!$C498,0)</f>
        <v>0</v>
      </c>
      <c r="R498" s="344">
        <f>+IFERROR(INDEX('FCST SDV (2)'!$D$2:$P$2001,MATCH('Data đx fcst 21.09.2020 (2)'!$B498,'FCST SDV (2)'!$C$2:$C$2001,0),MATCH('Data đx fcst 21.09.2020 (2)'!R$1,'FCST SDV (2)'!$D$1:$P$1,0))/'Data đx fcst 21.09.2020 (2)'!$C498,0)</f>
        <v>214.66666666666666</v>
      </c>
      <c r="S498" s="344">
        <f>+IFERROR(INDEX('FCST SDV (2)'!$D$2:$P$2001,MATCH('Data đx fcst 21.09.2020 (2)'!$B498,'FCST SDV (2)'!$C$2:$C$2001,0),MATCH('Data đx fcst 21.09.2020 (2)'!S$1,'FCST SDV (2)'!$D$1:$P$1,0))/'Data đx fcst 21.09.2020 (2)'!$C498,0)</f>
        <v>214.66666666666666</v>
      </c>
      <c r="T498" s="407">
        <f t="shared" si="110"/>
        <v>541.33333333333326</v>
      </c>
      <c r="U498" s="400"/>
    </row>
    <row r="499" spans="1:21" s="130" customFormat="1" ht="29.25" customHeight="1">
      <c r="A499" s="468"/>
      <c r="B499" s="337" t="s">
        <v>22</v>
      </c>
      <c r="C499" s="357">
        <v>375</v>
      </c>
      <c r="D499" s="472"/>
      <c r="E499" s="472"/>
      <c r="F499" s="472"/>
      <c r="G499" s="340">
        <f>+IFERROR(VLOOKUP(B499,'FCST SDV (2)'!$C$2:$S$2000,17,0),0)</f>
        <v>594000</v>
      </c>
      <c r="H499" s="413"/>
      <c r="I499" s="344">
        <f>+IFERROR(INDEX('FCST SDV (2)'!$D$2:$P$2001,MATCH('Data đx fcst 21.09.2020 (2)'!$B499,'FCST SDV (2)'!$C$2:$C$2001,0),MATCH('Data đx fcst 21.09.2020 (2)'!I$1,'FCST SDV (2)'!$D$1:$P$1,0))/'Data đx fcst 21.09.2020 (2)'!$C499,0)</f>
        <v>24</v>
      </c>
      <c r="J499" s="344">
        <f>+IFERROR(INDEX('FCST SDV (2)'!$D$2:$P$2001,MATCH('Data đx fcst 21.09.2020 (2)'!$B499,'FCST SDV (2)'!$C$2:$C$2001,0),MATCH('Data đx fcst 21.09.2020 (2)'!J$1,'FCST SDV (2)'!$D$1:$P$1,0))/'Data đx fcst 21.09.2020 (2)'!$C499,0)</f>
        <v>24</v>
      </c>
      <c r="K499" s="344">
        <f>+IFERROR(INDEX('FCST SDV (2)'!$D$2:$P$2001,MATCH('Data đx fcst 21.09.2020 (2)'!$B499,'FCST SDV (2)'!$C$2:$C$2001,0),MATCH('Data đx fcst 21.09.2020 (2)'!K$1,'FCST SDV (2)'!$D$1:$P$1,0))/'Data đx fcst 21.09.2020 (2)'!$C499,0)</f>
        <v>24</v>
      </c>
      <c r="L499" s="344">
        <f>+IFERROR(INDEX('FCST SDV (2)'!$D$2:$P$2001,MATCH('Data đx fcst 21.09.2020 (2)'!$B499,'FCST SDV (2)'!$C$2:$C$2001,0),MATCH('Data đx fcst 21.09.2020 (2)'!L$1,'FCST SDV (2)'!$D$1:$P$1,0))/'Data đx fcst 21.09.2020 (2)'!$C499,0)</f>
        <v>24</v>
      </c>
      <c r="M499" s="344">
        <f>+IFERROR(INDEX('FCST SDV (2)'!$D$2:$P$2001,MATCH('Data đx fcst 21.09.2020 (2)'!$B499,'FCST SDV (2)'!$C$2:$C$2001,0),MATCH('Data đx fcst 21.09.2020 (2)'!M$1,'FCST SDV (2)'!$D$1:$P$1,0))/'Data đx fcst 21.09.2020 (2)'!$C499,0)</f>
        <v>24</v>
      </c>
      <c r="N499" s="344">
        <f>+IFERROR(INDEX('FCST SDV (2)'!$D$2:$P$2001,MATCH('Data đx fcst 21.09.2020 (2)'!$B499,'FCST SDV (2)'!$C$2:$C$2001,0),MATCH('Data đx fcst 21.09.2020 (2)'!N$1,'FCST SDV (2)'!$D$1:$P$1,0))/'Data đx fcst 21.09.2020 (2)'!$C499,0)</f>
        <v>24</v>
      </c>
      <c r="O499" s="344">
        <f>+IFERROR(INDEX('FCST SDV (2)'!$D$2:$P$2001,MATCH('Data đx fcst 21.09.2020 (2)'!$B499,'FCST SDV (2)'!$C$2:$C$2001,0),MATCH('Data đx fcst 21.09.2020 (2)'!O$1,'FCST SDV (2)'!$D$1:$P$1,0))/'Data đx fcst 21.09.2020 (2)'!$C499,0)</f>
        <v>24</v>
      </c>
      <c r="P499" s="344">
        <f>+IFERROR(INDEX('FCST SDV (2)'!$D$2:$P$2001,MATCH('Data đx fcst 21.09.2020 (2)'!$B499,'FCST SDV (2)'!$C$2:$C$2001,0),MATCH('Data đx fcst 21.09.2020 (2)'!P$1,'FCST SDV (2)'!$D$1:$P$1,0))/'Data đx fcst 21.09.2020 (2)'!$C499,0)</f>
        <v>168</v>
      </c>
      <c r="Q499" s="344">
        <f>+IFERROR(INDEX('FCST SDV (2)'!$D$2:$P$2001,MATCH('Data đx fcst 21.09.2020 (2)'!$B499,'FCST SDV (2)'!$C$2:$C$2001,0),MATCH('Data đx fcst 21.09.2020 (2)'!Q$1,'FCST SDV (2)'!$D$1:$P$1,0))/'Data đx fcst 21.09.2020 (2)'!$C499,0)</f>
        <v>168</v>
      </c>
      <c r="R499" s="344">
        <f>+IFERROR(INDEX('FCST SDV (2)'!$D$2:$P$2001,MATCH('Data đx fcst 21.09.2020 (2)'!$B499,'FCST SDV (2)'!$C$2:$C$2001,0),MATCH('Data đx fcst 21.09.2020 (2)'!R$1,'FCST SDV (2)'!$D$1:$P$1,0))/'Data đx fcst 21.09.2020 (2)'!$C499,0)</f>
        <v>144</v>
      </c>
      <c r="S499" s="344">
        <f>+IFERROR(INDEX('FCST SDV (2)'!$D$2:$P$2001,MATCH('Data đx fcst 21.09.2020 (2)'!$B499,'FCST SDV (2)'!$C$2:$C$2001,0),MATCH('Data đx fcst 21.09.2020 (2)'!S$1,'FCST SDV (2)'!$D$1:$P$1,0))/'Data đx fcst 21.09.2020 (2)'!$C499,0)</f>
        <v>144</v>
      </c>
      <c r="T499" s="407">
        <f t="shared" si="110"/>
        <v>792</v>
      </c>
      <c r="U499" s="400"/>
    </row>
    <row r="500" spans="1:21" s="130" customFormat="1" ht="29.25" customHeight="1">
      <c r="A500" s="468"/>
      <c r="B500" s="337" t="s">
        <v>26</v>
      </c>
      <c r="C500" s="357">
        <v>1000</v>
      </c>
      <c r="D500" s="472"/>
      <c r="E500" s="472"/>
      <c r="F500" s="472"/>
      <c r="G500" s="340">
        <f>+IFERROR(VLOOKUP(B500,'FCST SDV (2)'!$C$2:$S$2000,17,0),0)</f>
        <v>1160000</v>
      </c>
      <c r="H500" s="413"/>
      <c r="I500" s="344">
        <f>+IFERROR(INDEX('FCST SDV (2)'!$D$2:$P$2001,MATCH('Data đx fcst 21.09.2020 (2)'!$B500,'FCST SDV (2)'!$C$2:$C$2001,0),MATCH('Data đx fcst 21.09.2020 (2)'!I$1,'FCST SDV (2)'!$D$1:$P$1,0))/'Data đx fcst 21.09.2020 (2)'!$C500,0)</f>
        <v>20</v>
      </c>
      <c r="J500" s="344">
        <f>+IFERROR(INDEX('FCST SDV (2)'!$D$2:$P$2001,MATCH('Data đx fcst 21.09.2020 (2)'!$B500,'FCST SDV (2)'!$C$2:$C$2001,0),MATCH('Data đx fcst 21.09.2020 (2)'!J$1,'FCST SDV (2)'!$D$1:$P$1,0))/'Data đx fcst 21.09.2020 (2)'!$C500,0)</f>
        <v>20</v>
      </c>
      <c r="K500" s="344">
        <f>+IFERROR(INDEX('FCST SDV (2)'!$D$2:$P$2001,MATCH('Data đx fcst 21.09.2020 (2)'!$B500,'FCST SDV (2)'!$C$2:$C$2001,0),MATCH('Data đx fcst 21.09.2020 (2)'!K$1,'FCST SDV (2)'!$D$1:$P$1,0))/'Data đx fcst 21.09.2020 (2)'!$C500,0)</f>
        <v>20</v>
      </c>
      <c r="L500" s="344">
        <f>+IFERROR(INDEX('FCST SDV (2)'!$D$2:$P$2001,MATCH('Data đx fcst 21.09.2020 (2)'!$B500,'FCST SDV (2)'!$C$2:$C$2001,0),MATCH('Data đx fcst 21.09.2020 (2)'!L$1,'FCST SDV (2)'!$D$1:$P$1,0))/'Data đx fcst 21.09.2020 (2)'!$C500,0)</f>
        <v>20</v>
      </c>
      <c r="M500" s="344">
        <f>+IFERROR(INDEX('FCST SDV (2)'!$D$2:$P$2001,MATCH('Data đx fcst 21.09.2020 (2)'!$B500,'FCST SDV (2)'!$C$2:$C$2001,0),MATCH('Data đx fcst 21.09.2020 (2)'!M$1,'FCST SDV (2)'!$D$1:$P$1,0))/'Data đx fcst 21.09.2020 (2)'!$C500,0)</f>
        <v>20</v>
      </c>
      <c r="N500" s="344">
        <f>+IFERROR(INDEX('FCST SDV (2)'!$D$2:$P$2001,MATCH('Data đx fcst 21.09.2020 (2)'!$B500,'FCST SDV (2)'!$C$2:$C$2001,0),MATCH('Data đx fcst 21.09.2020 (2)'!N$1,'FCST SDV (2)'!$D$1:$P$1,0))/'Data đx fcst 21.09.2020 (2)'!$C500,0)</f>
        <v>20</v>
      </c>
      <c r="O500" s="344">
        <f>+IFERROR(INDEX('FCST SDV (2)'!$D$2:$P$2001,MATCH('Data đx fcst 21.09.2020 (2)'!$B500,'FCST SDV (2)'!$C$2:$C$2001,0),MATCH('Data đx fcst 21.09.2020 (2)'!O$1,'FCST SDV (2)'!$D$1:$P$1,0))/'Data đx fcst 21.09.2020 (2)'!$C500,0)</f>
        <v>20</v>
      </c>
      <c r="P500" s="344">
        <f>+IFERROR(INDEX('FCST SDV (2)'!$D$2:$P$2001,MATCH('Data đx fcst 21.09.2020 (2)'!$B500,'FCST SDV (2)'!$C$2:$C$2001,0),MATCH('Data đx fcst 21.09.2020 (2)'!P$1,'FCST SDV (2)'!$D$1:$P$1,0))/'Data đx fcst 21.09.2020 (2)'!$C500,0)</f>
        <v>140</v>
      </c>
      <c r="Q500" s="344">
        <f>+IFERROR(INDEX('FCST SDV (2)'!$D$2:$P$2001,MATCH('Data đx fcst 21.09.2020 (2)'!$B500,'FCST SDV (2)'!$C$2:$C$2001,0),MATCH('Data đx fcst 21.09.2020 (2)'!Q$1,'FCST SDV (2)'!$D$1:$P$1,0))/'Data đx fcst 21.09.2020 (2)'!$C500,0)</f>
        <v>100</v>
      </c>
      <c r="R500" s="344">
        <f>+IFERROR(INDEX('FCST SDV (2)'!$D$2:$P$2001,MATCH('Data đx fcst 21.09.2020 (2)'!$B500,'FCST SDV (2)'!$C$2:$C$2001,0),MATCH('Data đx fcst 21.09.2020 (2)'!R$1,'FCST SDV (2)'!$D$1:$P$1,0))/'Data đx fcst 21.09.2020 (2)'!$C500,0)</f>
        <v>100</v>
      </c>
      <c r="S500" s="344">
        <f>+IFERROR(INDEX('FCST SDV (2)'!$D$2:$P$2001,MATCH('Data đx fcst 21.09.2020 (2)'!$B500,'FCST SDV (2)'!$C$2:$C$2001,0),MATCH('Data đx fcst 21.09.2020 (2)'!S$1,'FCST SDV (2)'!$D$1:$P$1,0))/'Data đx fcst 21.09.2020 (2)'!$C500,0)</f>
        <v>100</v>
      </c>
      <c r="T500" s="407">
        <f t="shared" si="110"/>
        <v>580</v>
      </c>
      <c r="U500" s="400"/>
    </row>
    <row r="501" spans="1:21" s="130" customFormat="1" ht="29.25" customHeight="1">
      <c r="A501" s="468"/>
      <c r="B501" s="337" t="s">
        <v>44</v>
      </c>
      <c r="C501" s="357">
        <v>3000</v>
      </c>
      <c r="D501" s="472"/>
      <c r="E501" s="472"/>
      <c r="F501" s="472"/>
      <c r="G501" s="340">
        <f>+IFERROR(VLOOKUP(B501,'FCST SDV (2)'!$C$2:$S$2000,17,0),0)</f>
        <v>2400000</v>
      </c>
      <c r="H501" s="413"/>
      <c r="I501" s="344">
        <f>+IFERROR(INDEX('FCST SDV (2)'!$D$2:$P$2001,MATCH('Data đx fcst 21.09.2020 (2)'!$B501,'FCST SDV (2)'!$C$2:$C$2001,0),MATCH('Data đx fcst 21.09.2020 (2)'!I$1,'FCST SDV (2)'!$D$1:$P$1,0))/'Data đx fcst 21.09.2020 (2)'!$C501,0)</f>
        <v>20</v>
      </c>
      <c r="J501" s="344">
        <f>+IFERROR(INDEX('FCST SDV (2)'!$D$2:$P$2001,MATCH('Data đx fcst 21.09.2020 (2)'!$B501,'FCST SDV (2)'!$C$2:$C$2001,0),MATCH('Data đx fcst 21.09.2020 (2)'!J$1,'FCST SDV (2)'!$D$1:$P$1,0))/'Data đx fcst 21.09.2020 (2)'!$C501,0)</f>
        <v>20</v>
      </c>
      <c r="K501" s="344">
        <f>+IFERROR(INDEX('FCST SDV (2)'!$D$2:$P$2001,MATCH('Data đx fcst 21.09.2020 (2)'!$B501,'FCST SDV (2)'!$C$2:$C$2001,0),MATCH('Data đx fcst 21.09.2020 (2)'!K$1,'FCST SDV (2)'!$D$1:$P$1,0))/'Data đx fcst 21.09.2020 (2)'!$C501,0)</f>
        <v>20</v>
      </c>
      <c r="L501" s="344">
        <f>+IFERROR(INDEX('FCST SDV (2)'!$D$2:$P$2001,MATCH('Data đx fcst 21.09.2020 (2)'!$B501,'FCST SDV (2)'!$C$2:$C$2001,0),MATCH('Data đx fcst 21.09.2020 (2)'!L$1,'FCST SDV (2)'!$D$1:$P$1,0))/'Data đx fcst 21.09.2020 (2)'!$C501,0)</f>
        <v>25</v>
      </c>
      <c r="M501" s="344">
        <f>+IFERROR(INDEX('FCST SDV (2)'!$D$2:$P$2001,MATCH('Data đx fcst 21.09.2020 (2)'!$B501,'FCST SDV (2)'!$C$2:$C$2001,0),MATCH('Data đx fcst 21.09.2020 (2)'!M$1,'FCST SDV (2)'!$D$1:$P$1,0))/'Data đx fcst 21.09.2020 (2)'!$C501,0)</f>
        <v>25</v>
      </c>
      <c r="N501" s="344">
        <f>+IFERROR(INDEX('FCST SDV (2)'!$D$2:$P$2001,MATCH('Data đx fcst 21.09.2020 (2)'!$B501,'FCST SDV (2)'!$C$2:$C$2001,0),MATCH('Data đx fcst 21.09.2020 (2)'!N$1,'FCST SDV (2)'!$D$1:$P$1,0))/'Data đx fcst 21.09.2020 (2)'!$C501,0)</f>
        <v>25</v>
      </c>
      <c r="O501" s="344">
        <f>+IFERROR(INDEX('FCST SDV (2)'!$D$2:$P$2001,MATCH('Data đx fcst 21.09.2020 (2)'!$B501,'FCST SDV (2)'!$C$2:$C$2001,0),MATCH('Data đx fcst 21.09.2020 (2)'!O$1,'FCST SDV (2)'!$D$1:$P$1,0))/'Data đx fcst 21.09.2020 (2)'!$C501,0)</f>
        <v>25</v>
      </c>
      <c r="P501" s="344">
        <f>+IFERROR(INDEX('FCST SDV (2)'!$D$2:$P$2001,MATCH('Data đx fcst 21.09.2020 (2)'!$B501,'FCST SDV (2)'!$C$2:$C$2001,0),MATCH('Data đx fcst 21.09.2020 (2)'!P$1,'FCST SDV (2)'!$D$1:$P$1,0))/'Data đx fcst 21.09.2020 (2)'!$C501,0)</f>
        <v>160</v>
      </c>
      <c r="Q501" s="344">
        <f>+IFERROR(INDEX('FCST SDV (2)'!$D$2:$P$2001,MATCH('Data đx fcst 21.09.2020 (2)'!$B501,'FCST SDV (2)'!$C$2:$C$2001,0),MATCH('Data đx fcst 21.09.2020 (2)'!Q$1,'FCST SDV (2)'!$D$1:$P$1,0))/'Data đx fcst 21.09.2020 (2)'!$C501,0)</f>
        <v>160</v>
      </c>
      <c r="R501" s="344">
        <f>+IFERROR(INDEX('FCST SDV (2)'!$D$2:$P$2001,MATCH('Data đx fcst 21.09.2020 (2)'!$B501,'FCST SDV (2)'!$C$2:$C$2001,0),MATCH('Data đx fcst 21.09.2020 (2)'!R$1,'FCST SDV (2)'!$D$1:$P$1,0))/'Data đx fcst 21.09.2020 (2)'!$C501,0)</f>
        <v>160</v>
      </c>
      <c r="S501" s="344">
        <f>+IFERROR(INDEX('FCST SDV (2)'!$D$2:$P$2001,MATCH('Data đx fcst 21.09.2020 (2)'!$B501,'FCST SDV (2)'!$C$2:$C$2001,0),MATCH('Data đx fcst 21.09.2020 (2)'!S$1,'FCST SDV (2)'!$D$1:$P$1,0))/'Data đx fcst 21.09.2020 (2)'!$C501,0)</f>
        <v>160</v>
      </c>
      <c r="T501" s="407">
        <f t="shared" si="110"/>
        <v>800</v>
      </c>
      <c r="U501" s="400"/>
    </row>
    <row r="502" spans="1:21" s="130" customFormat="1" ht="29.25" customHeight="1">
      <c r="A502" s="468"/>
      <c r="B502" s="337" t="s">
        <v>85</v>
      </c>
      <c r="C502" s="207">
        <v>1000</v>
      </c>
      <c r="D502" s="472"/>
      <c r="E502" s="472"/>
      <c r="F502" s="472"/>
      <c r="G502" s="340">
        <f>+IFERROR(VLOOKUP(B502,'FCST SDV (2)'!$C$2:$S$2000,17,0),0)</f>
        <v>0</v>
      </c>
      <c r="H502" s="399">
        <f t="shared" ref="H502:H504" si="111">+IFERROR(G502*C502/U502/1200000,0)</f>
        <v>0</v>
      </c>
      <c r="I502" s="344">
        <f>+IFERROR(INDEX('FCST SDV (2)'!$D$2:$P$2001,MATCH('Data đx fcst 21.09.2020 (2)'!$B502,'FCST SDV (2)'!$C$2:$C$2001,0),MATCH('Data đx fcst 21.09.2020 (2)'!I$1,'FCST SDV (2)'!$D$1:$P$1,0))/'Data đx fcst 21.09.2020 (2)'!$C502,0)</f>
        <v>0</v>
      </c>
      <c r="J502" s="344">
        <f>+IFERROR(INDEX('FCST SDV (2)'!$D$2:$P$2001,MATCH('Data đx fcst 21.09.2020 (2)'!$B502,'FCST SDV (2)'!$C$2:$C$2001,0),MATCH('Data đx fcst 21.09.2020 (2)'!J$1,'FCST SDV (2)'!$D$1:$P$1,0))/'Data đx fcst 21.09.2020 (2)'!$C502,0)</f>
        <v>0</v>
      </c>
      <c r="K502" s="344">
        <f>+IFERROR(INDEX('FCST SDV (2)'!$D$2:$P$2001,MATCH('Data đx fcst 21.09.2020 (2)'!$B502,'FCST SDV (2)'!$C$2:$C$2001,0),MATCH('Data đx fcst 21.09.2020 (2)'!K$1,'FCST SDV (2)'!$D$1:$P$1,0))/'Data đx fcst 21.09.2020 (2)'!$C502,0)</f>
        <v>0</v>
      </c>
      <c r="L502" s="344">
        <f>+IFERROR(INDEX('FCST SDV (2)'!$D$2:$P$2001,MATCH('Data đx fcst 21.09.2020 (2)'!$B502,'FCST SDV (2)'!$C$2:$C$2001,0),MATCH('Data đx fcst 21.09.2020 (2)'!L$1,'FCST SDV (2)'!$D$1:$P$1,0))/'Data đx fcst 21.09.2020 (2)'!$C502,0)</f>
        <v>0</v>
      </c>
      <c r="M502" s="344">
        <f>+IFERROR(INDEX('FCST SDV (2)'!$D$2:$P$2001,MATCH('Data đx fcst 21.09.2020 (2)'!$B502,'FCST SDV (2)'!$C$2:$C$2001,0),MATCH('Data đx fcst 21.09.2020 (2)'!M$1,'FCST SDV (2)'!$D$1:$P$1,0))/'Data đx fcst 21.09.2020 (2)'!$C502,0)</f>
        <v>0</v>
      </c>
      <c r="N502" s="344">
        <f>+IFERROR(INDEX('FCST SDV (2)'!$D$2:$P$2001,MATCH('Data đx fcst 21.09.2020 (2)'!$B502,'FCST SDV (2)'!$C$2:$C$2001,0),MATCH('Data đx fcst 21.09.2020 (2)'!N$1,'FCST SDV (2)'!$D$1:$P$1,0))/'Data đx fcst 21.09.2020 (2)'!$C502,0)</f>
        <v>0</v>
      </c>
      <c r="O502" s="344">
        <f>+IFERROR(INDEX('FCST SDV (2)'!$D$2:$P$2001,MATCH('Data đx fcst 21.09.2020 (2)'!$B502,'FCST SDV (2)'!$C$2:$C$2001,0),MATCH('Data đx fcst 21.09.2020 (2)'!O$1,'FCST SDV (2)'!$D$1:$P$1,0))/'Data đx fcst 21.09.2020 (2)'!$C502,0)</f>
        <v>0</v>
      </c>
      <c r="P502" s="344">
        <f>+IFERROR(INDEX('FCST SDV (2)'!$D$2:$P$2001,MATCH('Data đx fcst 21.09.2020 (2)'!$B502,'FCST SDV (2)'!$C$2:$C$2001,0),MATCH('Data đx fcst 21.09.2020 (2)'!P$1,'FCST SDV (2)'!$D$1:$P$1,0))/'Data đx fcst 21.09.2020 (2)'!$C502,0)</f>
        <v>0</v>
      </c>
      <c r="Q502" s="344">
        <f>+IFERROR(INDEX('FCST SDV (2)'!$D$2:$P$2001,MATCH('Data đx fcst 21.09.2020 (2)'!$B502,'FCST SDV (2)'!$C$2:$C$2001,0),MATCH('Data đx fcst 21.09.2020 (2)'!Q$1,'FCST SDV (2)'!$D$1:$P$1,0))/'Data đx fcst 21.09.2020 (2)'!$C502,0)</f>
        <v>0</v>
      </c>
      <c r="R502" s="344">
        <f>+IFERROR(INDEX('FCST SDV (2)'!$D$2:$P$2001,MATCH('Data đx fcst 21.09.2020 (2)'!$B502,'FCST SDV (2)'!$C$2:$C$2001,0),MATCH('Data đx fcst 21.09.2020 (2)'!R$1,'FCST SDV (2)'!$D$1:$P$1,0))/'Data đx fcst 21.09.2020 (2)'!$C502,0)</f>
        <v>0</v>
      </c>
      <c r="S502" s="344">
        <f>+IFERROR(INDEX('FCST SDV (2)'!$D$2:$P$2001,MATCH('Data đx fcst 21.09.2020 (2)'!$B502,'FCST SDV (2)'!$C$2:$C$2001,0),MATCH('Data đx fcst 21.09.2020 (2)'!S$1,'FCST SDV (2)'!$D$1:$P$1,0))/'Data đx fcst 21.09.2020 (2)'!$C502,0)</f>
        <v>0</v>
      </c>
      <c r="T502" s="407">
        <f t="shared" si="110"/>
        <v>0</v>
      </c>
      <c r="U502" s="400">
        <v>100</v>
      </c>
    </row>
    <row r="503" spans="1:21" s="130" customFormat="1" ht="29.25" customHeight="1">
      <c r="A503" s="468"/>
      <c r="B503" s="337" t="s">
        <v>32</v>
      </c>
      <c r="C503" s="207">
        <v>3000</v>
      </c>
      <c r="D503" s="472"/>
      <c r="E503" s="472"/>
      <c r="F503" s="472"/>
      <c r="G503" s="340">
        <f>+IFERROR(VLOOKUP(B503,'FCST SDV (2)'!$C$2:$S$2000,17,0),0)</f>
        <v>1980000</v>
      </c>
      <c r="H503" s="399">
        <f t="shared" si="111"/>
        <v>49.5</v>
      </c>
      <c r="I503" s="344">
        <f>+IFERROR(INDEX('FCST SDV (2)'!$D$2:$P$2001,MATCH('Data đx fcst 21.09.2020 (2)'!$B503,'FCST SDV (2)'!$C$2:$C$2001,0),MATCH('Data đx fcst 21.09.2020 (2)'!I$1,'FCST SDV (2)'!$D$1:$P$1,0))/'Data đx fcst 21.09.2020 (2)'!$C503,0)</f>
        <v>0</v>
      </c>
      <c r="J503" s="344">
        <f>+IFERROR(INDEX('FCST SDV (2)'!$D$2:$P$2001,MATCH('Data đx fcst 21.09.2020 (2)'!$B503,'FCST SDV (2)'!$C$2:$C$2001,0),MATCH('Data đx fcst 21.09.2020 (2)'!J$1,'FCST SDV (2)'!$D$1:$P$1,0))/'Data đx fcst 21.09.2020 (2)'!$C503,0)</f>
        <v>20</v>
      </c>
      <c r="K503" s="344">
        <f>+IFERROR(INDEX('FCST SDV (2)'!$D$2:$P$2001,MATCH('Data đx fcst 21.09.2020 (2)'!$B503,'FCST SDV (2)'!$C$2:$C$2001,0),MATCH('Data đx fcst 21.09.2020 (2)'!K$1,'FCST SDV (2)'!$D$1:$P$1,0))/'Data đx fcst 21.09.2020 (2)'!$C503,0)</f>
        <v>20</v>
      </c>
      <c r="L503" s="344">
        <f>+IFERROR(INDEX('FCST SDV (2)'!$D$2:$P$2001,MATCH('Data đx fcst 21.09.2020 (2)'!$B503,'FCST SDV (2)'!$C$2:$C$2001,0),MATCH('Data đx fcst 21.09.2020 (2)'!L$1,'FCST SDV (2)'!$D$1:$P$1,0))/'Data đx fcst 21.09.2020 (2)'!$C503,0)</f>
        <v>20</v>
      </c>
      <c r="M503" s="344">
        <f>+IFERROR(INDEX('FCST SDV (2)'!$D$2:$P$2001,MATCH('Data đx fcst 21.09.2020 (2)'!$B503,'FCST SDV (2)'!$C$2:$C$2001,0),MATCH('Data đx fcst 21.09.2020 (2)'!M$1,'FCST SDV (2)'!$D$1:$P$1,0))/'Data đx fcst 21.09.2020 (2)'!$C503,0)</f>
        <v>20</v>
      </c>
      <c r="N503" s="344">
        <f>+IFERROR(INDEX('FCST SDV (2)'!$D$2:$P$2001,MATCH('Data đx fcst 21.09.2020 (2)'!$B503,'FCST SDV (2)'!$C$2:$C$2001,0),MATCH('Data đx fcst 21.09.2020 (2)'!N$1,'FCST SDV (2)'!$D$1:$P$1,0))/'Data đx fcst 21.09.2020 (2)'!$C503,0)</f>
        <v>20</v>
      </c>
      <c r="O503" s="344">
        <f>+IFERROR(INDEX('FCST SDV (2)'!$D$2:$P$2001,MATCH('Data đx fcst 21.09.2020 (2)'!$B503,'FCST SDV (2)'!$C$2:$C$2001,0),MATCH('Data đx fcst 21.09.2020 (2)'!O$1,'FCST SDV (2)'!$D$1:$P$1,0))/'Data đx fcst 21.09.2020 (2)'!$C503,0)</f>
        <v>20</v>
      </c>
      <c r="P503" s="344">
        <f>+IFERROR(INDEX('FCST SDV (2)'!$D$2:$P$2001,MATCH('Data đx fcst 21.09.2020 (2)'!$B503,'FCST SDV (2)'!$C$2:$C$2001,0),MATCH('Data đx fcst 21.09.2020 (2)'!P$1,'FCST SDV (2)'!$D$1:$P$1,0))/'Data đx fcst 21.09.2020 (2)'!$C503,0)</f>
        <v>135</v>
      </c>
      <c r="Q503" s="344">
        <f>+IFERROR(INDEX('FCST SDV (2)'!$D$2:$P$2001,MATCH('Data đx fcst 21.09.2020 (2)'!$B503,'FCST SDV (2)'!$C$2:$C$2001,0),MATCH('Data đx fcst 21.09.2020 (2)'!Q$1,'FCST SDV (2)'!$D$1:$P$1,0))/'Data đx fcst 21.09.2020 (2)'!$C503,0)</f>
        <v>135</v>
      </c>
      <c r="R503" s="344">
        <f>+IFERROR(INDEX('FCST SDV (2)'!$D$2:$P$2001,MATCH('Data đx fcst 21.09.2020 (2)'!$B503,'FCST SDV (2)'!$C$2:$C$2001,0),MATCH('Data đx fcst 21.09.2020 (2)'!R$1,'FCST SDV (2)'!$D$1:$P$1,0))/'Data đx fcst 21.09.2020 (2)'!$C503,0)</f>
        <v>135</v>
      </c>
      <c r="S503" s="344">
        <f>+IFERROR(INDEX('FCST SDV (2)'!$D$2:$P$2001,MATCH('Data đx fcst 21.09.2020 (2)'!$B503,'FCST SDV (2)'!$C$2:$C$2001,0),MATCH('Data đx fcst 21.09.2020 (2)'!S$1,'FCST SDV (2)'!$D$1:$P$1,0))/'Data đx fcst 21.09.2020 (2)'!$C503,0)</f>
        <v>135</v>
      </c>
      <c r="T503" s="407">
        <f t="shared" si="110"/>
        <v>660</v>
      </c>
      <c r="U503" s="400">
        <v>100</v>
      </c>
    </row>
    <row r="504" spans="1:21" s="130" customFormat="1" ht="29.25" customHeight="1">
      <c r="A504" s="469"/>
      <c r="B504" s="337" t="s">
        <v>65</v>
      </c>
      <c r="C504" s="207">
        <v>1000</v>
      </c>
      <c r="D504" s="473"/>
      <c r="E504" s="473"/>
      <c r="F504" s="473"/>
      <c r="G504" s="362">
        <f>+IFERROR(VLOOKUP(B504,'FCST SDV (2)'!$C$2:$S$2000,17,0),0)</f>
        <v>0</v>
      </c>
      <c r="H504" s="399">
        <f t="shared" si="111"/>
        <v>0</v>
      </c>
      <c r="I504" s="344">
        <f>+IFERROR(INDEX('FCST SDV (2)'!$D$2:$P$2001,MATCH('Data đx fcst 21.09.2020 (2)'!$B504,'FCST SDV (2)'!$C$2:$C$2001,0),MATCH('Data đx fcst 21.09.2020 (2)'!I$1,'FCST SDV (2)'!$D$1:$P$1,0))/'Data đx fcst 21.09.2020 (2)'!$C504,0)</f>
        <v>0</v>
      </c>
      <c r="J504" s="344">
        <f>+IFERROR(INDEX('FCST SDV (2)'!$D$2:$P$2001,MATCH('Data đx fcst 21.09.2020 (2)'!$B504,'FCST SDV (2)'!$C$2:$C$2001,0),MATCH('Data đx fcst 21.09.2020 (2)'!J$1,'FCST SDV (2)'!$D$1:$P$1,0))/'Data đx fcst 21.09.2020 (2)'!$C504,0)</f>
        <v>0</v>
      </c>
      <c r="K504" s="344">
        <f>+IFERROR(INDEX('FCST SDV (2)'!$D$2:$P$2001,MATCH('Data đx fcst 21.09.2020 (2)'!$B504,'FCST SDV (2)'!$C$2:$C$2001,0),MATCH('Data đx fcst 21.09.2020 (2)'!K$1,'FCST SDV (2)'!$D$1:$P$1,0))/'Data đx fcst 21.09.2020 (2)'!$C504,0)</f>
        <v>0</v>
      </c>
      <c r="L504" s="344">
        <f>+IFERROR(INDEX('FCST SDV (2)'!$D$2:$P$2001,MATCH('Data đx fcst 21.09.2020 (2)'!$B504,'FCST SDV (2)'!$C$2:$C$2001,0),MATCH('Data đx fcst 21.09.2020 (2)'!L$1,'FCST SDV (2)'!$D$1:$P$1,0))/'Data đx fcst 21.09.2020 (2)'!$C504,0)</f>
        <v>0</v>
      </c>
      <c r="M504" s="344">
        <f>+IFERROR(INDEX('FCST SDV (2)'!$D$2:$P$2001,MATCH('Data đx fcst 21.09.2020 (2)'!$B504,'FCST SDV (2)'!$C$2:$C$2001,0),MATCH('Data đx fcst 21.09.2020 (2)'!M$1,'FCST SDV (2)'!$D$1:$P$1,0))/'Data đx fcst 21.09.2020 (2)'!$C504,0)</f>
        <v>0</v>
      </c>
      <c r="N504" s="344">
        <f>+IFERROR(INDEX('FCST SDV (2)'!$D$2:$P$2001,MATCH('Data đx fcst 21.09.2020 (2)'!$B504,'FCST SDV (2)'!$C$2:$C$2001,0),MATCH('Data đx fcst 21.09.2020 (2)'!N$1,'FCST SDV (2)'!$D$1:$P$1,0))/'Data đx fcst 21.09.2020 (2)'!$C504,0)</f>
        <v>0</v>
      </c>
      <c r="O504" s="344">
        <f>+IFERROR(INDEX('FCST SDV (2)'!$D$2:$P$2001,MATCH('Data đx fcst 21.09.2020 (2)'!$B504,'FCST SDV (2)'!$C$2:$C$2001,0),MATCH('Data đx fcst 21.09.2020 (2)'!O$1,'FCST SDV (2)'!$D$1:$P$1,0))/'Data đx fcst 21.09.2020 (2)'!$C504,0)</f>
        <v>0</v>
      </c>
      <c r="P504" s="344">
        <f>+IFERROR(INDEX('FCST SDV (2)'!$D$2:$P$2001,MATCH('Data đx fcst 21.09.2020 (2)'!$B504,'FCST SDV (2)'!$C$2:$C$2001,0),MATCH('Data đx fcst 21.09.2020 (2)'!P$1,'FCST SDV (2)'!$D$1:$P$1,0))/'Data đx fcst 21.09.2020 (2)'!$C504,0)</f>
        <v>0</v>
      </c>
      <c r="Q504" s="344">
        <f>+IFERROR(INDEX('FCST SDV (2)'!$D$2:$P$2001,MATCH('Data đx fcst 21.09.2020 (2)'!$B504,'FCST SDV (2)'!$C$2:$C$2001,0),MATCH('Data đx fcst 21.09.2020 (2)'!Q$1,'FCST SDV (2)'!$D$1:$P$1,0))/'Data đx fcst 21.09.2020 (2)'!$C504,0)</f>
        <v>0</v>
      </c>
      <c r="R504" s="344">
        <f>+IFERROR(INDEX('FCST SDV (2)'!$D$2:$P$2001,MATCH('Data đx fcst 21.09.2020 (2)'!$B504,'FCST SDV (2)'!$C$2:$C$2001,0),MATCH('Data đx fcst 21.09.2020 (2)'!R$1,'FCST SDV (2)'!$D$1:$P$1,0))/'Data đx fcst 21.09.2020 (2)'!$C504,0)</f>
        <v>0</v>
      </c>
      <c r="S504" s="344">
        <f>+IFERROR(INDEX('FCST SDV (2)'!$D$2:$P$2001,MATCH('Data đx fcst 21.09.2020 (2)'!$B504,'FCST SDV (2)'!$C$2:$C$2001,0),MATCH('Data đx fcst 21.09.2020 (2)'!S$1,'FCST SDV (2)'!$D$1:$P$1,0))/'Data đx fcst 21.09.2020 (2)'!$C504,0)</f>
        <v>0</v>
      </c>
      <c r="T504" s="407">
        <f t="shared" si="110"/>
        <v>0</v>
      </c>
      <c r="U504" s="400">
        <v>100</v>
      </c>
    </row>
    <row r="505" spans="1:21" s="130" customFormat="1" ht="29.25" customHeight="1" thickBot="1">
      <c r="A505" s="465" t="s">
        <v>254</v>
      </c>
      <c r="B505" s="465"/>
      <c r="C505" s="465"/>
      <c r="D505" s="465"/>
      <c r="E505" s="465"/>
      <c r="F505" s="465"/>
      <c r="G505" s="415">
        <f>+SUM(G483:G504)</f>
        <v>12037300</v>
      </c>
      <c r="H505" s="403">
        <f>+SUM(H483:H504)</f>
        <v>49.5</v>
      </c>
      <c r="I505" s="406">
        <f>+F483-SUM(I483:I504)</f>
        <v>651.11111111111109</v>
      </c>
      <c r="J505" s="406">
        <f t="shared" ref="J505:S505" si="112">+I505-SUM(J483:J504)</f>
        <v>271.11111111111109</v>
      </c>
      <c r="K505" s="406">
        <f t="shared" si="112"/>
        <v>-80.888888888888914</v>
      </c>
      <c r="L505" s="406">
        <f t="shared" si="112"/>
        <v>-423.22222222222229</v>
      </c>
      <c r="M505" s="406">
        <f t="shared" si="112"/>
        <v>-730.88888888888891</v>
      </c>
      <c r="N505" s="406">
        <f t="shared" si="112"/>
        <v>-1038.5555555555557</v>
      </c>
      <c r="O505" s="406">
        <f t="shared" si="112"/>
        <v>-1383.5555555555557</v>
      </c>
      <c r="P505" s="406">
        <f t="shared" si="112"/>
        <v>-3782.1111111111113</v>
      </c>
      <c r="Q505" s="406">
        <f t="shared" si="112"/>
        <v>-5575.4444444444443</v>
      </c>
      <c r="R505" s="406">
        <f t="shared" si="112"/>
        <v>-7546.3444444444449</v>
      </c>
      <c r="S505" s="406">
        <f t="shared" si="112"/>
        <v>-9517.2444444444445</v>
      </c>
      <c r="T505" s="407">
        <f>+SUM(I505:S505)</f>
        <v>-29156.033333333336</v>
      </c>
    </row>
  </sheetData>
  <mergeCells count="204">
    <mergeCell ref="A482:F482"/>
    <mergeCell ref="A505:F505"/>
    <mergeCell ref="A483:A504"/>
    <mergeCell ref="D483:D504"/>
    <mergeCell ref="E483:E504"/>
    <mergeCell ref="F483:F504"/>
    <mergeCell ref="A468:A478"/>
    <mergeCell ref="D468:D478"/>
    <mergeCell ref="E468:E478"/>
    <mergeCell ref="F468:F478"/>
    <mergeCell ref="A479:F479"/>
    <mergeCell ref="A480:A481"/>
    <mergeCell ref="D480:D481"/>
    <mergeCell ref="E480:E481"/>
    <mergeCell ref="F480:F481"/>
    <mergeCell ref="A450:F450"/>
    <mergeCell ref="D451:D466"/>
    <mergeCell ref="E451:E466"/>
    <mergeCell ref="F451:F466"/>
    <mergeCell ref="A467:F467"/>
    <mergeCell ref="A451:A466"/>
    <mergeCell ref="A423:F423"/>
    <mergeCell ref="A425:F425"/>
    <mergeCell ref="A427:F427"/>
    <mergeCell ref="A429:F429"/>
    <mergeCell ref="A430:A449"/>
    <mergeCell ref="D430:D449"/>
    <mergeCell ref="E430:E449"/>
    <mergeCell ref="F430:F449"/>
    <mergeCell ref="A412:F412"/>
    <mergeCell ref="A414:F414"/>
    <mergeCell ref="A416:F416"/>
    <mergeCell ref="A418:F418"/>
    <mergeCell ref="A420:F420"/>
    <mergeCell ref="A421:A422"/>
    <mergeCell ref="D421:D422"/>
    <mergeCell ref="E421:E422"/>
    <mergeCell ref="F421:F422"/>
    <mergeCell ref="A406:A408"/>
    <mergeCell ref="D406:D408"/>
    <mergeCell ref="E406:E408"/>
    <mergeCell ref="F406:F408"/>
    <mergeCell ref="A409:F409"/>
    <mergeCell ref="D410:D411"/>
    <mergeCell ref="E410:E411"/>
    <mergeCell ref="F410:F411"/>
    <mergeCell ref="A399:F399"/>
    <mergeCell ref="A400:A402"/>
    <mergeCell ref="D400:D402"/>
    <mergeCell ref="E400:E402"/>
    <mergeCell ref="F400:F402"/>
    <mergeCell ref="A403:F403"/>
    <mergeCell ref="A405:F405"/>
    <mergeCell ref="A410:A411"/>
    <mergeCell ref="A393:A395"/>
    <mergeCell ref="D393:D395"/>
    <mergeCell ref="E393:E395"/>
    <mergeCell ref="F393:F395"/>
    <mergeCell ref="A396:F396"/>
    <mergeCell ref="A397:A398"/>
    <mergeCell ref="D397:D398"/>
    <mergeCell ref="E397:E398"/>
    <mergeCell ref="F397:F398"/>
    <mergeCell ref="A388:A389"/>
    <mergeCell ref="D388:D389"/>
    <mergeCell ref="E388:E389"/>
    <mergeCell ref="F388:F389"/>
    <mergeCell ref="A390:F390"/>
    <mergeCell ref="A392:F392"/>
    <mergeCell ref="A382:F382"/>
    <mergeCell ref="A383:A386"/>
    <mergeCell ref="D383:D386"/>
    <mergeCell ref="E383:E386"/>
    <mergeCell ref="F383:F386"/>
    <mergeCell ref="A387:F387"/>
    <mergeCell ref="A377:F377"/>
    <mergeCell ref="A379:F379"/>
    <mergeCell ref="A380:A381"/>
    <mergeCell ref="D380:D381"/>
    <mergeCell ref="E380:E381"/>
    <mergeCell ref="F380:F381"/>
    <mergeCell ref="A372:F372"/>
    <mergeCell ref="A374:F374"/>
    <mergeCell ref="A375:A376"/>
    <mergeCell ref="D375:D376"/>
    <mergeCell ref="E375:E376"/>
    <mergeCell ref="F375:F376"/>
    <mergeCell ref="A367:A368"/>
    <mergeCell ref="D367:D368"/>
    <mergeCell ref="E367:E368"/>
    <mergeCell ref="F367:F368"/>
    <mergeCell ref="A369:F369"/>
    <mergeCell ref="A370:A371"/>
    <mergeCell ref="D370:D371"/>
    <mergeCell ref="E370:E371"/>
    <mergeCell ref="F370:F371"/>
    <mergeCell ref="A354:A363"/>
    <mergeCell ref="D354:D363"/>
    <mergeCell ref="E354:E363"/>
    <mergeCell ref="F354:F363"/>
    <mergeCell ref="A364:F364"/>
    <mergeCell ref="A366:F366"/>
    <mergeCell ref="A350:F350"/>
    <mergeCell ref="A351:A352"/>
    <mergeCell ref="D351:D352"/>
    <mergeCell ref="E351:E352"/>
    <mergeCell ref="F351:F352"/>
    <mergeCell ref="A353:F353"/>
    <mergeCell ref="A341:F341"/>
    <mergeCell ref="A342:A347"/>
    <mergeCell ref="D342:D347"/>
    <mergeCell ref="E342:E347"/>
    <mergeCell ref="F342:F347"/>
    <mergeCell ref="A348:F348"/>
    <mergeCell ref="A335:A337"/>
    <mergeCell ref="D335:D337"/>
    <mergeCell ref="E335:E337"/>
    <mergeCell ref="F335:F337"/>
    <mergeCell ref="A338:F338"/>
    <mergeCell ref="A339:A340"/>
    <mergeCell ref="D339:D340"/>
    <mergeCell ref="E339:E340"/>
    <mergeCell ref="F339:F340"/>
    <mergeCell ref="A330:F330"/>
    <mergeCell ref="A331:A333"/>
    <mergeCell ref="D331:D333"/>
    <mergeCell ref="E331:E333"/>
    <mergeCell ref="F331:F333"/>
    <mergeCell ref="A334:F334"/>
    <mergeCell ref="A323:F323"/>
    <mergeCell ref="A324:A327"/>
    <mergeCell ref="D324:D327"/>
    <mergeCell ref="E324:E327"/>
    <mergeCell ref="F324:F327"/>
    <mergeCell ref="A328:F328"/>
    <mergeCell ref="A304:A311"/>
    <mergeCell ref="D304:D311"/>
    <mergeCell ref="E304:E311"/>
    <mergeCell ref="F304:F311"/>
    <mergeCell ref="A312:F312"/>
    <mergeCell ref="A313:A322"/>
    <mergeCell ref="D313:D322"/>
    <mergeCell ref="E313:E322"/>
    <mergeCell ref="F313:F322"/>
    <mergeCell ref="A296:F296"/>
    <mergeCell ref="A297:A302"/>
    <mergeCell ref="D297:D302"/>
    <mergeCell ref="E297:E302"/>
    <mergeCell ref="F297:F302"/>
    <mergeCell ref="A303:F303"/>
    <mergeCell ref="A284:F284"/>
    <mergeCell ref="A286:F286"/>
    <mergeCell ref="A287:A295"/>
    <mergeCell ref="D287:D295"/>
    <mergeCell ref="E287:E295"/>
    <mergeCell ref="F287:F295"/>
    <mergeCell ref="A279:A280"/>
    <mergeCell ref="D279:D280"/>
    <mergeCell ref="E279:E280"/>
    <mergeCell ref="F279:F280"/>
    <mergeCell ref="A282:A283"/>
    <mergeCell ref="D282:D283"/>
    <mergeCell ref="E282:E283"/>
    <mergeCell ref="F282:F283"/>
    <mergeCell ref="A269:F269"/>
    <mergeCell ref="A270:A277"/>
    <mergeCell ref="D270:D277"/>
    <mergeCell ref="E270:E277"/>
    <mergeCell ref="F270:F277"/>
    <mergeCell ref="A278:F278"/>
    <mergeCell ref="A214:A235"/>
    <mergeCell ref="D214:D235"/>
    <mergeCell ref="E214:E235"/>
    <mergeCell ref="F214:F235"/>
    <mergeCell ref="A236:F236"/>
    <mergeCell ref="A237:A268"/>
    <mergeCell ref="D237:D268"/>
    <mergeCell ref="E237:E268"/>
    <mergeCell ref="F237:F268"/>
    <mergeCell ref="A181:F181"/>
    <mergeCell ref="A182:A212"/>
    <mergeCell ref="D182:D212"/>
    <mergeCell ref="E182:E212"/>
    <mergeCell ref="F182:F212"/>
    <mergeCell ref="A213:F213"/>
    <mergeCell ref="A140:F140"/>
    <mergeCell ref="A141:A175"/>
    <mergeCell ref="F141:F175"/>
    <mergeCell ref="A176:F176"/>
    <mergeCell ref="A177:A180"/>
    <mergeCell ref="D177:D180"/>
    <mergeCell ref="E177:E180"/>
    <mergeCell ref="F177:F180"/>
    <mergeCell ref="D143:D175"/>
    <mergeCell ref="E143:E175"/>
    <mergeCell ref="A2:A132"/>
    <mergeCell ref="D2:D132"/>
    <mergeCell ref="E2:E132"/>
    <mergeCell ref="F2:F132"/>
    <mergeCell ref="A133:F133"/>
    <mergeCell ref="A134:A139"/>
    <mergeCell ref="D134:D139"/>
    <mergeCell ref="E134:E139"/>
    <mergeCell ref="F134:F139"/>
  </mergeCells>
  <conditionalFormatting sqref="P1:S1">
    <cfRule type="duplicateValues" dxfId="1221" priority="1"/>
  </conditionalFormatting>
  <printOptions horizontalCentered="1"/>
  <pageMargins left="0.25" right="0" top="0" bottom="0" header="0" footer="0"/>
  <pageSetup paperSize="9" scale="40" orientation="landscape" r:id="rId1"/>
  <rowBreaks count="4" manualBreakCount="4">
    <brk id="133" max="18" man="1"/>
    <brk id="213" max="18" man="1"/>
    <brk id="303" max="18" man="1"/>
    <brk id="424" max="18" man="1"/>
  </rowBreak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0"/>
  </sheetPr>
  <dimension ref="A1:AK336"/>
  <sheetViews>
    <sheetView zoomScale="80" zoomScaleNormal="80" workbookViewId="0">
      <pane xSplit="3" ySplit="1" topLeftCell="D150" activePane="bottomRight" state="frozen"/>
      <selection activeCell="R13" sqref="R13"/>
      <selection pane="topRight" activeCell="R13" sqref="R13"/>
      <selection pane="bottomLeft" activeCell="R13" sqref="R13"/>
      <selection pane="bottomRight" activeCell="O2" sqref="O2:O160"/>
    </sheetView>
  </sheetViews>
  <sheetFormatPr defaultColWidth="9.140625" defaultRowHeight="15"/>
  <cols>
    <col min="1" max="1" width="28.7109375" style="23" customWidth="1"/>
    <col min="2" max="2" width="32.5703125" style="24" customWidth="1"/>
    <col min="3" max="3" width="32.7109375" style="23" customWidth="1"/>
    <col min="4" max="14" width="9.140625" style="25" customWidth="1"/>
    <col min="15" max="18" width="11.140625" style="25" customWidth="1"/>
    <col min="19" max="19" width="25.42578125" style="25" customWidth="1"/>
    <col min="20" max="20" width="32" style="25" customWidth="1"/>
    <col min="21" max="21" width="22" style="25" customWidth="1"/>
    <col min="22" max="27" width="10" style="25" customWidth="1"/>
    <col min="28" max="16384" width="9.140625" style="25"/>
  </cols>
  <sheetData>
    <row r="1" spans="1:37" s="32" customFormat="1" ht="32.25" customHeight="1">
      <c r="A1" s="26" t="s">
        <v>256</v>
      </c>
      <c r="B1" s="27" t="s">
        <v>257</v>
      </c>
      <c r="C1" s="28" t="s">
        <v>258</v>
      </c>
      <c r="D1" s="29">
        <v>44109</v>
      </c>
      <c r="E1" s="29">
        <v>44110</v>
      </c>
      <c r="F1" s="29">
        <v>44111</v>
      </c>
      <c r="G1" s="29">
        <v>44112</v>
      </c>
      <c r="H1" s="29">
        <v>44113</v>
      </c>
      <c r="I1" s="29">
        <v>44114</v>
      </c>
      <c r="J1" s="29">
        <v>44115</v>
      </c>
      <c r="K1" s="30" t="s">
        <v>764</v>
      </c>
      <c r="L1" s="30" t="s">
        <v>795</v>
      </c>
      <c r="M1" s="30" t="s">
        <v>796</v>
      </c>
      <c r="N1" s="30" t="s">
        <v>819</v>
      </c>
      <c r="O1" s="30" t="s">
        <v>265</v>
      </c>
      <c r="P1" s="30"/>
      <c r="Q1" s="30"/>
      <c r="R1" s="30"/>
      <c r="S1" s="258" t="s">
        <v>769</v>
      </c>
      <c r="T1" s="284" t="s">
        <v>783</v>
      </c>
      <c r="U1" s="284" t="s">
        <v>784</v>
      </c>
      <c r="V1" s="476" t="s">
        <v>770</v>
      </c>
      <c r="W1" s="477"/>
      <c r="X1" s="477"/>
      <c r="Y1" s="477"/>
      <c r="Z1" s="477"/>
      <c r="AA1" s="477"/>
      <c r="AB1" s="476" t="s">
        <v>774</v>
      </c>
      <c r="AC1" s="477"/>
      <c r="AD1" s="477"/>
      <c r="AE1" s="477"/>
      <c r="AF1" s="477"/>
      <c r="AG1" s="477"/>
      <c r="AH1" s="477"/>
      <c r="AI1" s="477"/>
      <c r="AJ1" s="477"/>
      <c r="AK1" s="478"/>
    </row>
    <row r="2" spans="1:37" ht="27.75" customHeight="1">
      <c r="A2" s="33" t="s">
        <v>266</v>
      </c>
      <c r="B2" s="336" t="s">
        <v>267</v>
      </c>
      <c r="C2" s="33" t="s">
        <v>268</v>
      </c>
      <c r="D2" s="35">
        <v>0</v>
      </c>
      <c r="E2" s="35">
        <v>0</v>
      </c>
      <c r="F2" s="35">
        <v>0</v>
      </c>
      <c r="G2" s="35">
        <v>0</v>
      </c>
      <c r="H2" s="35">
        <v>0</v>
      </c>
      <c r="I2" s="35">
        <v>0</v>
      </c>
      <c r="J2" s="35">
        <v>0</v>
      </c>
      <c r="K2" s="35">
        <v>0</v>
      </c>
      <c r="L2" s="35">
        <v>0</v>
      </c>
      <c r="M2" s="35">
        <v>0</v>
      </c>
      <c r="N2" s="35">
        <v>0</v>
      </c>
      <c r="O2" s="35">
        <f>+SUM(D2:N2)</f>
        <v>0</v>
      </c>
      <c r="P2" s="35"/>
      <c r="Q2" s="35"/>
      <c r="R2" s="35"/>
      <c r="S2" s="257">
        <f t="shared" ref="S2:S65" si="0">+SUM(D2:P2)</f>
        <v>0</v>
      </c>
      <c r="T2" s="285" t="str">
        <f>+RIGHT(A2,4)&amp;" "&amp;B2</f>
        <v>EG02 COVER PANEL</v>
      </c>
      <c r="U2" s="285"/>
    </row>
    <row r="3" spans="1:37" ht="27.75" customHeight="1">
      <c r="A3" s="33" t="s">
        <v>266</v>
      </c>
      <c r="B3" s="336" t="s">
        <v>269</v>
      </c>
      <c r="C3" s="33" t="s">
        <v>270</v>
      </c>
      <c r="D3" s="35">
        <v>0</v>
      </c>
      <c r="E3" s="35">
        <v>0</v>
      </c>
      <c r="F3" s="35">
        <v>0</v>
      </c>
      <c r="G3" s="35">
        <v>0</v>
      </c>
      <c r="H3" s="35">
        <v>0</v>
      </c>
      <c r="I3" s="35">
        <v>0</v>
      </c>
      <c r="J3" s="35">
        <v>0</v>
      </c>
      <c r="K3" s="35">
        <v>0</v>
      </c>
      <c r="L3" s="35">
        <v>0</v>
      </c>
      <c r="M3" s="35">
        <v>0</v>
      </c>
      <c r="N3" s="35">
        <v>0</v>
      </c>
      <c r="O3" s="35">
        <f t="shared" ref="O3:O66" si="1">+SUM(D3:N3)</f>
        <v>0</v>
      </c>
      <c r="P3" s="35"/>
      <c r="Q3" s="35"/>
      <c r="R3" s="35"/>
      <c r="S3" s="257">
        <f t="shared" si="0"/>
        <v>0</v>
      </c>
      <c r="T3" s="285" t="str">
        <f t="shared" ref="T3:T66" si="2">+RIGHT(A3,4)&amp;" "&amp;B3</f>
        <v>EG02 COVER IC PCF</v>
      </c>
      <c r="U3" s="285"/>
    </row>
    <row r="4" spans="1:37" ht="27.75" customHeight="1">
      <c r="A4" s="33" t="s">
        <v>266</v>
      </c>
      <c r="B4" s="336" t="s">
        <v>271</v>
      </c>
      <c r="C4" s="33" t="s">
        <v>272</v>
      </c>
      <c r="D4" s="35">
        <v>0</v>
      </c>
      <c r="E4" s="35">
        <v>0</v>
      </c>
      <c r="F4" s="35">
        <v>0</v>
      </c>
      <c r="G4" s="35">
        <v>0</v>
      </c>
      <c r="H4" s="35">
        <v>0</v>
      </c>
      <c r="I4" s="35">
        <v>0</v>
      </c>
      <c r="J4" s="35">
        <v>0</v>
      </c>
      <c r="K4" s="35">
        <v>0</v>
      </c>
      <c r="L4" s="35">
        <v>0</v>
      </c>
      <c r="M4" s="35">
        <v>0</v>
      </c>
      <c r="N4" s="35">
        <v>0</v>
      </c>
      <c r="O4" s="35">
        <f t="shared" si="1"/>
        <v>0</v>
      </c>
      <c r="P4" s="35"/>
      <c r="Q4" s="35"/>
      <c r="R4" s="35"/>
      <c r="S4" s="257">
        <f t="shared" si="0"/>
        <v>0</v>
      </c>
      <c r="T4" s="285" t="str">
        <f t="shared" si="2"/>
        <v>EG02 COVER WINDOW C</v>
      </c>
      <c r="U4" s="285"/>
    </row>
    <row r="5" spans="1:37" s="37" customFormat="1" ht="27.75" customHeight="1">
      <c r="A5" s="33" t="s">
        <v>273</v>
      </c>
      <c r="B5" s="336" t="s">
        <v>271</v>
      </c>
      <c r="C5" s="33" t="s">
        <v>274</v>
      </c>
      <c r="D5" s="35">
        <v>0</v>
      </c>
      <c r="E5" s="35">
        <v>0</v>
      </c>
      <c r="F5" s="35">
        <v>0</v>
      </c>
      <c r="G5" s="35">
        <v>0</v>
      </c>
      <c r="H5" s="35">
        <v>0</v>
      </c>
      <c r="I5" s="35">
        <v>0</v>
      </c>
      <c r="J5" s="35">
        <v>0</v>
      </c>
      <c r="K5" s="35">
        <v>0</v>
      </c>
      <c r="L5" s="35">
        <v>0</v>
      </c>
      <c r="M5" s="35">
        <v>0</v>
      </c>
      <c r="N5" s="35">
        <v>0</v>
      </c>
      <c r="O5" s="35">
        <f t="shared" si="1"/>
        <v>0</v>
      </c>
      <c r="P5" s="35"/>
      <c r="Q5" s="35"/>
      <c r="R5" s="35"/>
      <c r="S5" s="257">
        <f t="shared" si="0"/>
        <v>0</v>
      </c>
      <c r="T5" s="285" t="str">
        <f t="shared" si="2"/>
        <v>HT01 COVER WINDOW C</v>
      </c>
      <c r="U5" s="285"/>
    </row>
    <row r="6" spans="1:37" s="37" customFormat="1" ht="27.75" customHeight="1">
      <c r="A6" s="33" t="s">
        <v>273</v>
      </c>
      <c r="B6" s="336" t="s">
        <v>275</v>
      </c>
      <c r="C6" s="33" t="s">
        <v>276</v>
      </c>
      <c r="D6" s="35">
        <v>0</v>
      </c>
      <c r="E6" s="35">
        <v>0</v>
      </c>
      <c r="F6" s="35">
        <v>0</v>
      </c>
      <c r="G6" s="35">
        <v>0</v>
      </c>
      <c r="H6" s="35">
        <v>0</v>
      </c>
      <c r="I6" s="35">
        <v>0</v>
      </c>
      <c r="J6" s="35">
        <v>0</v>
      </c>
      <c r="K6" s="35">
        <v>0</v>
      </c>
      <c r="L6" s="35">
        <v>0</v>
      </c>
      <c r="M6" s="35">
        <v>0</v>
      </c>
      <c r="N6" s="35">
        <v>0</v>
      </c>
      <c r="O6" s="35">
        <f t="shared" si="1"/>
        <v>0</v>
      </c>
      <c r="P6" s="35"/>
      <c r="Q6" s="35"/>
      <c r="R6" s="35"/>
      <c r="S6" s="257">
        <f t="shared" si="0"/>
        <v>0</v>
      </c>
      <c r="T6" s="285" t="str">
        <f t="shared" si="2"/>
        <v xml:space="preserve">HT01 COVER IC </v>
      </c>
      <c r="U6" s="285"/>
    </row>
    <row r="7" spans="1:37" s="37" customFormat="1" ht="27.75" customHeight="1">
      <c r="A7" s="33" t="s">
        <v>273</v>
      </c>
      <c r="B7" s="336" t="s">
        <v>267</v>
      </c>
      <c r="C7" s="33" t="s">
        <v>277</v>
      </c>
      <c r="D7" s="35">
        <v>0</v>
      </c>
      <c r="E7" s="35">
        <v>0</v>
      </c>
      <c r="F7" s="35">
        <v>0</v>
      </c>
      <c r="G7" s="35">
        <v>0</v>
      </c>
      <c r="H7" s="35">
        <v>0</v>
      </c>
      <c r="I7" s="35">
        <v>0</v>
      </c>
      <c r="J7" s="35">
        <v>0</v>
      </c>
      <c r="K7" s="35">
        <v>0</v>
      </c>
      <c r="L7" s="35">
        <v>0</v>
      </c>
      <c r="M7" s="35">
        <v>0</v>
      </c>
      <c r="N7" s="35">
        <v>0</v>
      </c>
      <c r="O7" s="35">
        <f t="shared" si="1"/>
        <v>0</v>
      </c>
      <c r="P7" s="35"/>
      <c r="Q7" s="35"/>
      <c r="R7" s="35"/>
      <c r="S7" s="257">
        <f t="shared" si="0"/>
        <v>0</v>
      </c>
      <c r="T7" s="285" t="str">
        <f t="shared" si="2"/>
        <v>HT01 COVER PANEL</v>
      </c>
      <c r="U7" s="285"/>
    </row>
    <row r="8" spans="1:37" s="37" customFormat="1" ht="27.75" customHeight="1">
      <c r="A8" s="33" t="s">
        <v>273</v>
      </c>
      <c r="B8" s="336" t="s">
        <v>278</v>
      </c>
      <c r="C8" s="33" t="s">
        <v>279</v>
      </c>
      <c r="D8" s="35">
        <v>0</v>
      </c>
      <c r="E8" s="35">
        <v>0</v>
      </c>
      <c r="F8" s="35">
        <v>0</v>
      </c>
      <c r="G8" s="35">
        <v>0</v>
      </c>
      <c r="H8" s="35">
        <v>0</v>
      </c>
      <c r="I8" s="35">
        <v>0</v>
      </c>
      <c r="J8" s="35">
        <v>0</v>
      </c>
      <c r="K8" s="35">
        <v>0</v>
      </c>
      <c r="L8" s="35">
        <v>0</v>
      </c>
      <c r="M8" s="35">
        <v>0</v>
      </c>
      <c r="N8" s="35">
        <v>0</v>
      </c>
      <c r="O8" s="35">
        <f t="shared" si="1"/>
        <v>0</v>
      </c>
      <c r="P8" s="35"/>
      <c r="Q8" s="35"/>
      <c r="R8" s="35"/>
      <c r="S8" s="257">
        <f t="shared" si="0"/>
        <v>0</v>
      </c>
      <c r="T8" s="285" t="str">
        <f t="shared" si="2"/>
        <v>HT01 COVER FPC</v>
      </c>
      <c r="U8" s="285"/>
    </row>
    <row r="9" spans="1:37" ht="27.75" customHeight="1">
      <c r="A9" s="33" t="s">
        <v>280</v>
      </c>
      <c r="B9" s="336" t="s">
        <v>267</v>
      </c>
      <c r="C9" s="33" t="s">
        <v>281</v>
      </c>
      <c r="D9" s="35">
        <v>0</v>
      </c>
      <c r="E9" s="35">
        <v>0</v>
      </c>
      <c r="F9" s="35">
        <v>0</v>
      </c>
      <c r="G9" s="35">
        <v>0</v>
      </c>
      <c r="H9" s="35">
        <v>0</v>
      </c>
      <c r="I9" s="35">
        <v>0</v>
      </c>
      <c r="J9" s="35">
        <v>0</v>
      </c>
      <c r="K9" s="35">
        <v>0</v>
      </c>
      <c r="L9" s="35">
        <v>0</v>
      </c>
      <c r="M9" s="35">
        <v>0</v>
      </c>
      <c r="N9" s="35">
        <v>0</v>
      </c>
      <c r="O9" s="35">
        <f t="shared" si="1"/>
        <v>0</v>
      </c>
      <c r="P9" s="35"/>
      <c r="Q9" s="35"/>
      <c r="R9" s="35"/>
      <c r="S9" s="257">
        <f t="shared" si="0"/>
        <v>0</v>
      </c>
      <c r="T9" s="285" t="str">
        <f t="shared" si="2"/>
        <v>HT28 COVER PANEL</v>
      </c>
      <c r="U9" s="285"/>
    </row>
    <row r="10" spans="1:37" ht="27.75" customHeight="1">
      <c r="A10" s="33" t="s">
        <v>282</v>
      </c>
      <c r="B10" s="336" t="s">
        <v>283</v>
      </c>
      <c r="C10" s="33" t="s">
        <v>284</v>
      </c>
      <c r="D10" s="35">
        <v>0</v>
      </c>
      <c r="E10" s="35">
        <v>0</v>
      </c>
      <c r="F10" s="35">
        <v>0</v>
      </c>
      <c r="G10" s="35">
        <v>0</v>
      </c>
      <c r="H10" s="35">
        <v>0</v>
      </c>
      <c r="I10" s="35">
        <v>0</v>
      </c>
      <c r="J10" s="35">
        <v>0</v>
      </c>
      <c r="K10" s="35">
        <v>0</v>
      </c>
      <c r="L10" s="35">
        <v>0</v>
      </c>
      <c r="M10" s="35">
        <v>0</v>
      </c>
      <c r="N10" s="35">
        <v>0</v>
      </c>
      <c r="O10" s="35">
        <f t="shared" si="1"/>
        <v>0</v>
      </c>
      <c r="P10" s="35"/>
      <c r="Q10" s="35"/>
      <c r="R10" s="35"/>
      <c r="S10" s="257">
        <f t="shared" si="0"/>
        <v>0</v>
      </c>
      <c r="T10" s="285" t="str">
        <f t="shared" si="2"/>
        <v xml:space="preserve">KR01 COVER WINDOW </v>
      </c>
      <c r="U10" s="285"/>
    </row>
    <row r="11" spans="1:37" ht="27.75" customHeight="1">
      <c r="A11" s="33" t="s">
        <v>285</v>
      </c>
      <c r="B11" s="336" t="s">
        <v>286</v>
      </c>
      <c r="C11" s="33" t="s">
        <v>167</v>
      </c>
      <c r="D11" s="35">
        <v>0</v>
      </c>
      <c r="E11" s="35">
        <v>0</v>
      </c>
      <c r="F11" s="35">
        <v>0</v>
      </c>
      <c r="G11" s="35">
        <v>0</v>
      </c>
      <c r="H11" s="35">
        <v>0</v>
      </c>
      <c r="I11" s="35">
        <v>0</v>
      </c>
      <c r="J11" s="35">
        <v>0</v>
      </c>
      <c r="K11" s="35">
        <v>0</v>
      </c>
      <c r="L11" s="35">
        <v>0</v>
      </c>
      <c r="M11" s="35">
        <v>0</v>
      </c>
      <c r="N11" s="35">
        <v>0</v>
      </c>
      <c r="O11" s="35">
        <f t="shared" si="1"/>
        <v>0</v>
      </c>
      <c r="P11" s="35"/>
      <c r="Q11" s="35"/>
      <c r="R11" s="35"/>
      <c r="S11" s="257">
        <f t="shared" si="0"/>
        <v>0</v>
      </c>
      <c r="T11" s="285" t="str">
        <f t="shared" si="2"/>
        <v>KK01 COVER SPACER</v>
      </c>
      <c r="U11" s="285"/>
    </row>
    <row r="12" spans="1:37" ht="27.75" customHeight="1">
      <c r="A12" s="33" t="s">
        <v>285</v>
      </c>
      <c r="B12" s="336" t="s">
        <v>267</v>
      </c>
      <c r="C12" s="33" t="s">
        <v>287</v>
      </c>
      <c r="D12" s="35">
        <v>0</v>
      </c>
      <c r="E12" s="35">
        <v>0</v>
      </c>
      <c r="F12" s="35">
        <v>0</v>
      </c>
      <c r="G12" s="35">
        <v>0</v>
      </c>
      <c r="H12" s="35">
        <v>0</v>
      </c>
      <c r="I12" s="35">
        <v>0</v>
      </c>
      <c r="J12" s="35">
        <v>0</v>
      </c>
      <c r="K12" s="35">
        <v>0</v>
      </c>
      <c r="L12" s="35">
        <v>0</v>
      </c>
      <c r="M12" s="35">
        <v>0</v>
      </c>
      <c r="N12" s="35">
        <v>0</v>
      </c>
      <c r="O12" s="35">
        <f t="shared" si="1"/>
        <v>0</v>
      </c>
      <c r="P12" s="35"/>
      <c r="Q12" s="35"/>
      <c r="R12" s="35"/>
      <c r="S12" s="257">
        <f t="shared" si="0"/>
        <v>0</v>
      </c>
      <c r="T12" s="285" t="str">
        <f t="shared" si="2"/>
        <v>KK01 COVER PANEL</v>
      </c>
      <c r="U12" s="285"/>
    </row>
    <row r="13" spans="1:37" ht="27.75" customHeight="1">
      <c r="A13" s="33" t="s">
        <v>288</v>
      </c>
      <c r="B13" s="336" t="s">
        <v>289</v>
      </c>
      <c r="C13" s="33" t="s">
        <v>54</v>
      </c>
      <c r="D13" s="35">
        <v>6000</v>
      </c>
      <c r="E13" s="35">
        <v>6000</v>
      </c>
      <c r="F13" s="35">
        <v>6000</v>
      </c>
      <c r="G13" s="35">
        <v>6000</v>
      </c>
      <c r="H13" s="35">
        <v>6000</v>
      </c>
      <c r="I13" s="35">
        <v>6000</v>
      </c>
      <c r="J13" s="35">
        <v>6000</v>
      </c>
      <c r="K13" s="35">
        <v>42000</v>
      </c>
      <c r="L13" s="35">
        <v>42000</v>
      </c>
      <c r="M13" s="35">
        <v>30000</v>
      </c>
      <c r="N13" s="35">
        <v>30000</v>
      </c>
      <c r="O13" s="35">
        <f t="shared" si="1"/>
        <v>186000</v>
      </c>
      <c r="P13" s="35"/>
      <c r="Q13" s="35"/>
      <c r="R13" s="35"/>
      <c r="S13" s="257">
        <f t="shared" si="0"/>
        <v>372000</v>
      </c>
      <c r="T13" s="285" t="str">
        <f t="shared" si="2"/>
        <v>MJ01 COVER-COF</v>
      </c>
      <c r="U13" s="257"/>
      <c r="V13" s="59" t="s">
        <v>771</v>
      </c>
      <c r="W13" s="59" t="s">
        <v>772</v>
      </c>
      <c r="X13" s="59" t="s">
        <v>773</v>
      </c>
      <c r="Y13" s="59" t="s">
        <v>775</v>
      </c>
      <c r="Z13" s="59" t="s">
        <v>776</v>
      </c>
      <c r="AA13" s="59" t="s">
        <v>777</v>
      </c>
      <c r="AB13" s="59" t="s">
        <v>771</v>
      </c>
      <c r="AC13" s="59" t="s">
        <v>772</v>
      </c>
      <c r="AD13" s="59" t="s">
        <v>773</v>
      </c>
      <c r="AE13" s="59" t="s">
        <v>775</v>
      </c>
      <c r="AF13" s="59" t="s">
        <v>778</v>
      </c>
      <c r="AG13" s="59" t="s">
        <v>777</v>
      </c>
      <c r="AH13" s="59" t="s">
        <v>779</v>
      </c>
      <c r="AI13" s="59" t="s">
        <v>780</v>
      </c>
      <c r="AJ13" s="59" t="s">
        <v>781</v>
      </c>
      <c r="AK13" s="59" t="s">
        <v>782</v>
      </c>
    </row>
    <row r="14" spans="1:37" ht="27.75" customHeight="1">
      <c r="A14" s="33" t="s">
        <v>288</v>
      </c>
      <c r="B14" s="336" t="s">
        <v>267</v>
      </c>
      <c r="C14" s="33" t="s">
        <v>290</v>
      </c>
      <c r="D14" s="35">
        <v>0</v>
      </c>
      <c r="E14" s="35">
        <v>0</v>
      </c>
      <c r="F14" s="35">
        <v>0</v>
      </c>
      <c r="G14" s="35">
        <v>0</v>
      </c>
      <c r="H14" s="35">
        <v>0</v>
      </c>
      <c r="I14" s="35">
        <v>0</v>
      </c>
      <c r="J14" s="35">
        <v>0</v>
      </c>
      <c r="K14" s="35">
        <v>0</v>
      </c>
      <c r="L14" s="35">
        <v>0</v>
      </c>
      <c r="M14" s="35">
        <v>0</v>
      </c>
      <c r="N14" s="35">
        <v>0</v>
      </c>
      <c r="O14" s="35">
        <f t="shared" si="1"/>
        <v>0</v>
      </c>
      <c r="P14" s="35"/>
      <c r="Q14" s="35"/>
      <c r="R14" s="35"/>
      <c r="S14" s="257">
        <f t="shared" si="0"/>
        <v>0</v>
      </c>
      <c r="T14" s="285" t="str">
        <f t="shared" si="2"/>
        <v>MJ01 COVER PANEL</v>
      </c>
      <c r="U14" s="285"/>
      <c r="V14" s="25">
        <v>1</v>
      </c>
      <c r="W14" s="25">
        <v>1</v>
      </c>
    </row>
    <row r="15" spans="1:37" ht="27.75" customHeight="1">
      <c r="A15" s="33" t="s">
        <v>291</v>
      </c>
      <c r="B15" s="336" t="s">
        <v>267</v>
      </c>
      <c r="C15" s="33" t="s">
        <v>292</v>
      </c>
      <c r="D15" s="35">
        <v>0</v>
      </c>
      <c r="E15" s="35">
        <v>0</v>
      </c>
      <c r="F15" s="35">
        <v>0</v>
      </c>
      <c r="G15" s="35">
        <v>0</v>
      </c>
      <c r="H15" s="35">
        <v>0</v>
      </c>
      <c r="I15" s="35">
        <v>0</v>
      </c>
      <c r="J15" s="35">
        <v>0</v>
      </c>
      <c r="K15" s="35">
        <v>0</v>
      </c>
      <c r="L15" s="35">
        <v>0</v>
      </c>
      <c r="M15" s="35">
        <v>0</v>
      </c>
      <c r="N15" s="35">
        <v>0</v>
      </c>
      <c r="O15" s="35">
        <f t="shared" si="1"/>
        <v>0</v>
      </c>
      <c r="P15" s="35"/>
      <c r="Q15" s="35"/>
      <c r="R15" s="35"/>
      <c r="S15" s="257">
        <f t="shared" si="0"/>
        <v>0</v>
      </c>
      <c r="T15" s="285" t="str">
        <f t="shared" si="2"/>
        <v>EU01 COVER PANEL</v>
      </c>
      <c r="U15" s="285"/>
    </row>
    <row r="16" spans="1:37" ht="27.75" customHeight="1">
      <c r="A16" s="33" t="s">
        <v>291</v>
      </c>
      <c r="B16" s="336" t="s">
        <v>293</v>
      </c>
      <c r="C16" s="33" t="s">
        <v>56</v>
      </c>
      <c r="D16" s="35">
        <v>0</v>
      </c>
      <c r="E16" s="35">
        <v>0</v>
      </c>
      <c r="F16" s="35">
        <v>0</v>
      </c>
      <c r="G16" s="35">
        <v>0</v>
      </c>
      <c r="H16" s="35">
        <v>0</v>
      </c>
      <c r="I16" s="35">
        <v>0</v>
      </c>
      <c r="J16" s="35">
        <v>0</v>
      </c>
      <c r="K16" s="35">
        <v>0</v>
      </c>
      <c r="L16" s="35">
        <v>57000</v>
      </c>
      <c r="M16" s="35">
        <v>57000</v>
      </c>
      <c r="N16" s="35">
        <v>57000</v>
      </c>
      <c r="O16" s="35">
        <f t="shared" si="1"/>
        <v>171000</v>
      </c>
      <c r="P16" s="35"/>
      <c r="Q16" s="35"/>
      <c r="R16" s="35"/>
      <c r="S16" s="257">
        <f t="shared" si="0"/>
        <v>342000</v>
      </c>
      <c r="T16" s="285" t="str">
        <f t="shared" si="2"/>
        <v>EU01 COVER COF</v>
      </c>
      <c r="U16" s="285"/>
    </row>
    <row r="17" spans="1:21" ht="27.75" customHeight="1">
      <c r="A17" s="33" t="s">
        <v>294</v>
      </c>
      <c r="B17" s="336" t="s">
        <v>267</v>
      </c>
      <c r="C17" s="33" t="s">
        <v>295</v>
      </c>
      <c r="D17" s="35">
        <v>0</v>
      </c>
      <c r="E17" s="35">
        <v>0</v>
      </c>
      <c r="F17" s="35">
        <v>0</v>
      </c>
      <c r="G17" s="35">
        <v>0</v>
      </c>
      <c r="H17" s="35">
        <v>0</v>
      </c>
      <c r="I17" s="35">
        <v>0</v>
      </c>
      <c r="J17" s="35">
        <v>0</v>
      </c>
      <c r="K17" s="35">
        <v>0</v>
      </c>
      <c r="L17" s="35">
        <v>0</v>
      </c>
      <c r="M17" s="35">
        <v>0</v>
      </c>
      <c r="N17" s="35">
        <v>0</v>
      </c>
      <c r="O17" s="35">
        <f t="shared" si="1"/>
        <v>0</v>
      </c>
      <c r="P17" s="35"/>
      <c r="Q17" s="35"/>
      <c r="R17" s="35"/>
      <c r="S17" s="257">
        <f t="shared" si="0"/>
        <v>0</v>
      </c>
      <c r="T17" s="285" t="str">
        <f t="shared" si="2"/>
        <v>EU08 COVER PANEL</v>
      </c>
      <c r="U17" s="285"/>
    </row>
    <row r="18" spans="1:21" ht="27.75" customHeight="1">
      <c r="A18" s="33" t="s">
        <v>296</v>
      </c>
      <c r="B18" s="336" t="s">
        <v>267</v>
      </c>
      <c r="C18" s="33" t="s">
        <v>197</v>
      </c>
      <c r="D18" s="35">
        <v>0</v>
      </c>
      <c r="E18" s="35">
        <v>0</v>
      </c>
      <c r="F18" s="35">
        <v>0</v>
      </c>
      <c r="G18" s="35">
        <v>0</v>
      </c>
      <c r="H18" s="35">
        <v>0</v>
      </c>
      <c r="I18" s="35">
        <v>0</v>
      </c>
      <c r="J18" s="35">
        <v>0</v>
      </c>
      <c r="K18" s="35">
        <v>0</v>
      </c>
      <c r="L18" s="35">
        <v>54450</v>
      </c>
      <c r="M18" s="35">
        <v>54450</v>
      </c>
      <c r="N18" s="35">
        <v>54450</v>
      </c>
      <c r="O18" s="35">
        <f t="shared" si="1"/>
        <v>163350</v>
      </c>
      <c r="P18" s="35"/>
      <c r="Q18" s="35"/>
      <c r="R18" s="35"/>
      <c r="S18" s="257">
        <f t="shared" si="0"/>
        <v>326700</v>
      </c>
      <c r="T18" s="285" t="str">
        <f t="shared" si="2"/>
        <v>EU09 COVER PANEL</v>
      </c>
      <c r="U18" s="285"/>
    </row>
    <row r="19" spans="1:21" s="38" customFormat="1" ht="27.75" customHeight="1">
      <c r="A19" s="33" t="s">
        <v>297</v>
      </c>
      <c r="B19" s="336" t="s">
        <v>298</v>
      </c>
      <c r="C19" s="33" t="s">
        <v>47</v>
      </c>
      <c r="D19" s="35">
        <v>6000</v>
      </c>
      <c r="E19" s="35">
        <v>6000</v>
      </c>
      <c r="F19" s="35">
        <v>6000</v>
      </c>
      <c r="G19" s="35">
        <v>6000</v>
      </c>
      <c r="H19" s="35">
        <v>6000</v>
      </c>
      <c r="I19" s="35">
        <v>6000</v>
      </c>
      <c r="J19" s="35">
        <v>6000</v>
      </c>
      <c r="K19" s="35">
        <v>42000</v>
      </c>
      <c r="L19" s="35">
        <v>42000</v>
      </c>
      <c r="M19" s="35">
        <v>24000</v>
      </c>
      <c r="N19" s="35">
        <v>24000</v>
      </c>
      <c r="O19" s="35">
        <f t="shared" si="1"/>
        <v>174000</v>
      </c>
      <c r="P19" s="35"/>
      <c r="Q19" s="35"/>
      <c r="R19" s="35"/>
      <c r="S19" s="257">
        <f t="shared" si="0"/>
        <v>348000</v>
      </c>
      <c r="T19" s="285" t="str">
        <f t="shared" si="2"/>
        <v>MJ04 COVER-PANEL</v>
      </c>
      <c r="U19" s="285"/>
    </row>
    <row r="20" spans="1:21" s="38" customFormat="1" ht="27.75" customHeight="1">
      <c r="A20" s="336" t="s">
        <v>299</v>
      </c>
      <c r="B20" s="336" t="s">
        <v>300</v>
      </c>
      <c r="C20" s="33" t="s">
        <v>301</v>
      </c>
      <c r="D20" s="35">
        <v>0</v>
      </c>
      <c r="E20" s="35">
        <v>0</v>
      </c>
      <c r="F20" s="35">
        <v>0</v>
      </c>
      <c r="G20" s="35">
        <v>0</v>
      </c>
      <c r="H20" s="35">
        <v>0</v>
      </c>
      <c r="I20" s="35">
        <v>0</v>
      </c>
      <c r="J20" s="35">
        <v>0</v>
      </c>
      <c r="K20" s="35">
        <v>0</v>
      </c>
      <c r="L20" s="35">
        <v>3000</v>
      </c>
      <c r="M20" s="35">
        <v>3000</v>
      </c>
      <c r="N20" s="35">
        <v>3000</v>
      </c>
      <c r="O20" s="35">
        <f t="shared" si="1"/>
        <v>9000</v>
      </c>
      <c r="P20" s="35"/>
      <c r="Q20" s="35"/>
      <c r="R20" s="35"/>
      <c r="S20" s="257">
        <f t="shared" si="0"/>
        <v>18000</v>
      </c>
      <c r="T20" s="285" t="str">
        <f t="shared" si="2"/>
        <v>ME09 COVER-GRIP</v>
      </c>
      <c r="U20" s="285"/>
    </row>
    <row r="21" spans="1:21" ht="27.75" customHeight="1">
      <c r="A21" s="336" t="s">
        <v>299</v>
      </c>
      <c r="B21" s="336" t="s">
        <v>302</v>
      </c>
      <c r="C21" s="33" t="s">
        <v>160</v>
      </c>
      <c r="D21" s="35">
        <v>0</v>
      </c>
      <c r="E21" s="35">
        <v>0</v>
      </c>
      <c r="F21" s="35">
        <v>0</v>
      </c>
      <c r="G21" s="35">
        <v>0</v>
      </c>
      <c r="H21" s="35">
        <v>0</v>
      </c>
      <c r="I21" s="35">
        <v>0</v>
      </c>
      <c r="J21" s="35">
        <v>0</v>
      </c>
      <c r="K21" s="35">
        <v>0</v>
      </c>
      <c r="L21" s="35">
        <v>6000</v>
      </c>
      <c r="M21" s="35">
        <v>6000</v>
      </c>
      <c r="N21" s="35">
        <v>6000</v>
      </c>
      <c r="O21" s="35">
        <f t="shared" si="1"/>
        <v>18000</v>
      </c>
      <c r="P21" s="35"/>
      <c r="Q21" s="35"/>
      <c r="R21" s="35"/>
      <c r="S21" s="257">
        <f t="shared" si="0"/>
        <v>36000</v>
      </c>
      <c r="T21" s="285" t="str">
        <f t="shared" si="2"/>
        <v>ME09 COVER-WINDOW(C)</v>
      </c>
      <c r="U21" s="285"/>
    </row>
    <row r="22" spans="1:21" ht="27.75" customHeight="1">
      <c r="A22" s="336" t="s">
        <v>299</v>
      </c>
      <c r="B22" s="336" t="s">
        <v>303</v>
      </c>
      <c r="C22" s="33" t="s">
        <v>304</v>
      </c>
      <c r="D22" s="35">
        <v>0</v>
      </c>
      <c r="E22" s="35">
        <v>0</v>
      </c>
      <c r="F22" s="35">
        <v>0</v>
      </c>
      <c r="G22" s="35">
        <v>0</v>
      </c>
      <c r="H22" s="35">
        <v>0</v>
      </c>
      <c r="I22" s="35">
        <v>0</v>
      </c>
      <c r="J22" s="35">
        <v>0</v>
      </c>
      <c r="K22" s="35">
        <v>0</v>
      </c>
      <c r="L22" s="35">
        <v>3000</v>
      </c>
      <c r="M22" s="35">
        <v>3000</v>
      </c>
      <c r="N22" s="35">
        <v>3000</v>
      </c>
      <c r="O22" s="35">
        <f t="shared" si="1"/>
        <v>9000</v>
      </c>
      <c r="P22" s="35"/>
      <c r="Q22" s="35"/>
      <c r="R22" s="35"/>
      <c r="S22" s="257">
        <f t="shared" si="0"/>
        <v>18000</v>
      </c>
      <c r="T22" s="285" t="str">
        <f t="shared" si="2"/>
        <v>ME09 COVER-FPC</v>
      </c>
      <c r="U22" s="285"/>
    </row>
    <row r="23" spans="1:21" ht="27" customHeight="1">
      <c r="A23" s="336" t="s">
        <v>305</v>
      </c>
      <c r="B23" s="336" t="s">
        <v>306</v>
      </c>
      <c r="C23" s="33" t="s">
        <v>307</v>
      </c>
      <c r="D23" s="35">
        <v>0</v>
      </c>
      <c r="E23" s="35">
        <v>0</v>
      </c>
      <c r="F23" s="35">
        <v>0</v>
      </c>
      <c r="G23" s="35">
        <v>0</v>
      </c>
      <c r="H23" s="35">
        <v>0</v>
      </c>
      <c r="I23" s="35">
        <v>0</v>
      </c>
      <c r="J23" s="35">
        <v>0</v>
      </c>
      <c r="K23" s="35">
        <v>0</v>
      </c>
      <c r="L23" s="35">
        <v>6000</v>
      </c>
      <c r="M23" s="35">
        <v>6000</v>
      </c>
      <c r="N23" s="35">
        <v>6000</v>
      </c>
      <c r="O23" s="35">
        <f t="shared" si="1"/>
        <v>18000</v>
      </c>
      <c r="P23" s="35"/>
      <c r="Q23" s="35"/>
      <c r="R23" s="35"/>
      <c r="S23" s="257">
        <f t="shared" si="0"/>
        <v>36000</v>
      </c>
      <c r="T23" s="285" t="str">
        <f t="shared" si="2"/>
        <v>ME11 COVER IC</v>
      </c>
      <c r="U23" s="285"/>
    </row>
    <row r="24" spans="1:21" ht="27.75" customHeight="1">
      <c r="A24" s="336" t="s">
        <v>305</v>
      </c>
      <c r="B24" s="336" t="s">
        <v>267</v>
      </c>
      <c r="C24" s="33" t="s">
        <v>308</v>
      </c>
      <c r="D24" s="35">
        <v>0</v>
      </c>
      <c r="E24" s="35">
        <v>0</v>
      </c>
      <c r="F24" s="35">
        <v>0</v>
      </c>
      <c r="G24" s="35">
        <v>0</v>
      </c>
      <c r="H24" s="35">
        <v>0</v>
      </c>
      <c r="I24" s="35">
        <v>0</v>
      </c>
      <c r="J24" s="35">
        <v>0</v>
      </c>
      <c r="K24" s="35">
        <v>0</v>
      </c>
      <c r="L24" s="35">
        <v>6000</v>
      </c>
      <c r="M24" s="35">
        <v>6000</v>
      </c>
      <c r="N24" s="35">
        <v>6000</v>
      </c>
      <c r="O24" s="35">
        <f t="shared" si="1"/>
        <v>18000</v>
      </c>
      <c r="P24" s="35"/>
      <c r="Q24" s="35"/>
      <c r="R24" s="35"/>
      <c r="S24" s="257">
        <f t="shared" si="0"/>
        <v>36000</v>
      </c>
      <c r="T24" s="285" t="str">
        <f t="shared" si="2"/>
        <v>ME11 COVER PANEL</v>
      </c>
      <c r="U24" s="285"/>
    </row>
    <row r="25" spans="1:21" ht="27.75" customHeight="1">
      <c r="A25" s="33" t="s">
        <v>299</v>
      </c>
      <c r="B25" s="336" t="s">
        <v>267</v>
      </c>
      <c r="C25" s="33" t="s">
        <v>309</v>
      </c>
      <c r="D25" s="35">
        <v>0</v>
      </c>
      <c r="E25" s="35">
        <v>0</v>
      </c>
      <c r="F25" s="35">
        <v>0</v>
      </c>
      <c r="G25" s="35">
        <v>0</v>
      </c>
      <c r="H25" s="35">
        <v>0</v>
      </c>
      <c r="I25" s="35">
        <v>0</v>
      </c>
      <c r="J25" s="35">
        <v>0</v>
      </c>
      <c r="K25" s="35">
        <v>0</v>
      </c>
      <c r="L25" s="35">
        <v>0</v>
      </c>
      <c r="M25" s="35">
        <v>0</v>
      </c>
      <c r="N25" s="35">
        <v>0</v>
      </c>
      <c r="O25" s="35">
        <f t="shared" si="1"/>
        <v>0</v>
      </c>
      <c r="P25" s="35"/>
      <c r="Q25" s="35"/>
      <c r="R25" s="35"/>
      <c r="S25" s="257">
        <f t="shared" si="0"/>
        <v>0</v>
      </c>
      <c r="T25" s="285" t="str">
        <f t="shared" si="2"/>
        <v>ME09 COVER PANEL</v>
      </c>
      <c r="U25" s="285"/>
    </row>
    <row r="26" spans="1:21" ht="27.75" customHeight="1">
      <c r="A26" s="336" t="s">
        <v>310</v>
      </c>
      <c r="B26" s="336" t="s">
        <v>311</v>
      </c>
      <c r="C26" s="33" t="s">
        <v>148</v>
      </c>
      <c r="D26" s="35">
        <v>0</v>
      </c>
      <c r="E26" s="35">
        <v>0</v>
      </c>
      <c r="F26" s="35">
        <v>0</v>
      </c>
      <c r="G26" s="35">
        <v>0</v>
      </c>
      <c r="H26" s="35">
        <v>0</v>
      </c>
      <c r="I26" s="35">
        <v>0</v>
      </c>
      <c r="J26" s="35">
        <v>0</v>
      </c>
      <c r="K26" s="35">
        <v>0</v>
      </c>
      <c r="L26" s="35">
        <v>0</v>
      </c>
      <c r="M26" s="35">
        <v>0</v>
      </c>
      <c r="N26" s="35">
        <v>0</v>
      </c>
      <c r="O26" s="35">
        <f t="shared" si="1"/>
        <v>0</v>
      </c>
      <c r="P26" s="35"/>
      <c r="Q26" s="35"/>
      <c r="R26" s="35"/>
      <c r="S26" s="257">
        <f t="shared" si="0"/>
        <v>0</v>
      </c>
      <c r="T26" s="285" t="str">
        <f t="shared" si="2"/>
        <v>MR01 COVER-IC</v>
      </c>
      <c r="U26" s="285"/>
    </row>
    <row r="27" spans="1:21" s="38" customFormat="1" ht="27.75" customHeight="1">
      <c r="A27" s="336" t="s">
        <v>310</v>
      </c>
      <c r="B27" s="336" t="s">
        <v>312</v>
      </c>
      <c r="C27" s="33" t="s">
        <v>128</v>
      </c>
      <c r="D27" s="35">
        <v>0</v>
      </c>
      <c r="E27" s="35">
        <v>0</v>
      </c>
      <c r="F27" s="35">
        <v>0</v>
      </c>
      <c r="G27" s="35">
        <v>0</v>
      </c>
      <c r="H27" s="35">
        <v>0</v>
      </c>
      <c r="I27" s="35">
        <v>0</v>
      </c>
      <c r="J27" s="35">
        <v>0</v>
      </c>
      <c r="K27" s="35">
        <v>0</v>
      </c>
      <c r="L27" s="35">
        <v>0</v>
      </c>
      <c r="M27" s="35">
        <v>0</v>
      </c>
      <c r="N27" s="35">
        <v>0</v>
      </c>
      <c r="O27" s="35">
        <f t="shared" si="1"/>
        <v>0</v>
      </c>
      <c r="P27" s="35"/>
      <c r="Q27" s="35"/>
      <c r="R27" s="35"/>
      <c r="S27" s="257">
        <f t="shared" si="0"/>
        <v>0</v>
      </c>
      <c r="T27" s="285" t="str">
        <f t="shared" si="2"/>
        <v>MR01 COVER-SPACER</v>
      </c>
      <c r="U27" s="285"/>
    </row>
    <row r="28" spans="1:21" s="38" customFormat="1" ht="27.75" customHeight="1">
      <c r="A28" s="336" t="s">
        <v>313</v>
      </c>
      <c r="B28" s="336" t="s">
        <v>314</v>
      </c>
      <c r="C28" s="33" t="s">
        <v>19</v>
      </c>
      <c r="D28" s="35">
        <v>0</v>
      </c>
      <c r="E28" s="35">
        <v>0</v>
      </c>
      <c r="F28" s="35">
        <v>0</v>
      </c>
      <c r="G28" s="35">
        <v>0</v>
      </c>
      <c r="H28" s="35">
        <v>0</v>
      </c>
      <c r="I28" s="35">
        <v>0</v>
      </c>
      <c r="J28" s="35">
        <v>0</v>
      </c>
      <c r="K28" s="35">
        <v>0</v>
      </c>
      <c r="L28" s="35">
        <v>0</v>
      </c>
      <c r="M28" s="35">
        <v>18900</v>
      </c>
      <c r="N28" s="35">
        <v>18900</v>
      </c>
      <c r="O28" s="35">
        <f t="shared" si="1"/>
        <v>37800</v>
      </c>
      <c r="P28" s="35"/>
      <c r="Q28" s="35"/>
      <c r="R28" s="35"/>
      <c r="S28" s="257">
        <f t="shared" si="0"/>
        <v>75600</v>
      </c>
      <c r="T28" s="285" t="str">
        <f t="shared" si="2"/>
        <v>MQ01 COVER PAD</v>
      </c>
      <c r="U28" s="285"/>
    </row>
    <row r="29" spans="1:21" s="38" customFormat="1" ht="27.75" customHeight="1">
      <c r="A29" s="336" t="s">
        <v>310</v>
      </c>
      <c r="B29" s="336" t="s">
        <v>283</v>
      </c>
      <c r="C29" s="33" t="s">
        <v>315</v>
      </c>
      <c r="D29" s="35">
        <v>0</v>
      </c>
      <c r="E29" s="35">
        <v>0</v>
      </c>
      <c r="F29" s="35">
        <v>0</v>
      </c>
      <c r="G29" s="35">
        <v>0</v>
      </c>
      <c r="H29" s="35">
        <v>0</v>
      </c>
      <c r="I29" s="35">
        <v>0</v>
      </c>
      <c r="J29" s="35">
        <v>0</v>
      </c>
      <c r="K29" s="35">
        <v>0</v>
      </c>
      <c r="L29" s="35">
        <v>0</v>
      </c>
      <c r="M29" s="35">
        <v>0</v>
      </c>
      <c r="N29" s="35">
        <v>0</v>
      </c>
      <c r="O29" s="35">
        <f t="shared" si="1"/>
        <v>0</v>
      </c>
      <c r="P29" s="35"/>
      <c r="Q29" s="35"/>
      <c r="R29" s="35"/>
      <c r="S29" s="257">
        <f t="shared" si="0"/>
        <v>0</v>
      </c>
      <c r="T29" s="285" t="str">
        <f t="shared" si="2"/>
        <v xml:space="preserve">MR01 COVER WINDOW </v>
      </c>
      <c r="U29" s="285"/>
    </row>
    <row r="30" spans="1:21" s="38" customFormat="1" ht="27.75" customHeight="1">
      <c r="A30" s="33" t="s">
        <v>310</v>
      </c>
      <c r="B30" s="336" t="s">
        <v>267</v>
      </c>
      <c r="C30" s="33" t="s">
        <v>316</v>
      </c>
      <c r="D30" s="35">
        <v>0</v>
      </c>
      <c r="E30" s="35">
        <v>0</v>
      </c>
      <c r="F30" s="35">
        <v>0</v>
      </c>
      <c r="G30" s="35">
        <v>0</v>
      </c>
      <c r="H30" s="35">
        <v>0</v>
      </c>
      <c r="I30" s="35">
        <v>0</v>
      </c>
      <c r="J30" s="35">
        <v>0</v>
      </c>
      <c r="K30" s="35">
        <v>0</v>
      </c>
      <c r="L30" s="35">
        <v>16000</v>
      </c>
      <c r="M30" s="35">
        <v>16000</v>
      </c>
      <c r="N30" s="35">
        <v>16000</v>
      </c>
      <c r="O30" s="35">
        <f t="shared" si="1"/>
        <v>48000</v>
      </c>
      <c r="P30" s="35"/>
      <c r="Q30" s="35"/>
      <c r="R30" s="35"/>
      <c r="S30" s="257">
        <f t="shared" si="0"/>
        <v>96000</v>
      </c>
      <c r="T30" s="285" t="str">
        <f t="shared" si="2"/>
        <v>MR01 COVER PANEL</v>
      </c>
      <c r="U30" s="285"/>
    </row>
    <row r="31" spans="1:21" s="38" customFormat="1" ht="27.75" customHeight="1">
      <c r="A31" s="336" t="s">
        <v>310</v>
      </c>
      <c r="B31" s="336" t="s">
        <v>302</v>
      </c>
      <c r="C31" s="33" t="s">
        <v>55</v>
      </c>
      <c r="D31" s="35">
        <v>0</v>
      </c>
      <c r="E31" s="35">
        <v>0</v>
      </c>
      <c r="F31" s="35">
        <v>0</v>
      </c>
      <c r="G31" s="35">
        <v>0</v>
      </c>
      <c r="H31" s="35">
        <v>0</v>
      </c>
      <c r="I31" s="35">
        <v>0</v>
      </c>
      <c r="J31" s="35">
        <v>0</v>
      </c>
      <c r="K31" s="35">
        <v>0</v>
      </c>
      <c r="L31" s="35">
        <v>12000</v>
      </c>
      <c r="M31" s="35">
        <v>12000</v>
      </c>
      <c r="N31" s="35">
        <v>12000</v>
      </c>
      <c r="O31" s="35">
        <f t="shared" si="1"/>
        <v>36000</v>
      </c>
      <c r="P31" s="35"/>
      <c r="Q31" s="35"/>
      <c r="R31" s="35"/>
      <c r="S31" s="257">
        <f t="shared" si="0"/>
        <v>72000</v>
      </c>
      <c r="T31" s="285" t="str">
        <f t="shared" si="2"/>
        <v>MR01 COVER-WINDOW(C)</v>
      </c>
      <c r="U31" s="285"/>
    </row>
    <row r="32" spans="1:21" s="38" customFormat="1" ht="27.75" customHeight="1">
      <c r="A32" s="336" t="s">
        <v>317</v>
      </c>
      <c r="B32" s="336" t="s">
        <v>311</v>
      </c>
      <c r="C32" s="33" t="s">
        <v>136</v>
      </c>
      <c r="D32" s="35">
        <v>0</v>
      </c>
      <c r="E32" s="35">
        <v>0</v>
      </c>
      <c r="F32" s="35">
        <v>0</v>
      </c>
      <c r="G32" s="35">
        <v>0</v>
      </c>
      <c r="H32" s="35">
        <v>0</v>
      </c>
      <c r="I32" s="35">
        <v>0</v>
      </c>
      <c r="J32" s="35">
        <v>0</v>
      </c>
      <c r="K32" s="35">
        <v>0</v>
      </c>
      <c r="L32" s="35">
        <v>18000</v>
      </c>
      <c r="M32" s="35">
        <v>18000</v>
      </c>
      <c r="N32" s="35">
        <v>18000</v>
      </c>
      <c r="O32" s="35">
        <f t="shared" si="1"/>
        <v>54000</v>
      </c>
      <c r="P32" s="35"/>
      <c r="Q32" s="35"/>
      <c r="R32" s="35"/>
      <c r="S32" s="257">
        <f t="shared" si="0"/>
        <v>108000</v>
      </c>
      <c r="T32" s="285" t="str">
        <f t="shared" si="2"/>
        <v>NP01 COVER-IC</v>
      </c>
      <c r="U32" s="285"/>
    </row>
    <row r="33" spans="1:21" ht="27.75" customHeight="1">
      <c r="A33" s="336" t="s">
        <v>317</v>
      </c>
      <c r="B33" s="336" t="s">
        <v>318</v>
      </c>
      <c r="C33" s="33" t="s">
        <v>319</v>
      </c>
      <c r="D33" s="35">
        <v>0</v>
      </c>
      <c r="E33" s="35">
        <v>0</v>
      </c>
      <c r="F33" s="35">
        <v>0</v>
      </c>
      <c r="G33" s="35">
        <v>0</v>
      </c>
      <c r="H33" s="35">
        <v>0</v>
      </c>
      <c r="I33" s="35">
        <v>0</v>
      </c>
      <c r="J33" s="35">
        <v>0</v>
      </c>
      <c r="K33" s="35">
        <v>0</v>
      </c>
      <c r="L33" s="35">
        <v>18000</v>
      </c>
      <c r="M33" s="35">
        <v>18000</v>
      </c>
      <c r="N33" s="35">
        <v>18000</v>
      </c>
      <c r="O33" s="35">
        <f t="shared" si="1"/>
        <v>54000</v>
      </c>
      <c r="P33" s="35"/>
      <c r="Q33" s="35"/>
      <c r="R33" s="35"/>
      <c r="S33" s="257">
        <f t="shared" si="0"/>
        <v>108000</v>
      </c>
      <c r="T33" s="285" t="str">
        <f t="shared" si="2"/>
        <v>NP01 COVER-WINDOW</v>
      </c>
      <c r="U33" s="285"/>
    </row>
    <row r="34" spans="1:21" ht="27.75" customHeight="1">
      <c r="A34" s="336" t="s">
        <v>317</v>
      </c>
      <c r="B34" s="336" t="s">
        <v>267</v>
      </c>
      <c r="C34" s="33" t="s">
        <v>320</v>
      </c>
      <c r="D34" s="35">
        <v>0</v>
      </c>
      <c r="E34" s="35">
        <v>0</v>
      </c>
      <c r="F34" s="35">
        <v>0</v>
      </c>
      <c r="G34" s="35">
        <v>0</v>
      </c>
      <c r="H34" s="35">
        <v>0</v>
      </c>
      <c r="I34" s="35">
        <v>0</v>
      </c>
      <c r="J34" s="35">
        <v>0</v>
      </c>
      <c r="K34" s="35">
        <v>0</v>
      </c>
      <c r="L34" s="35">
        <v>0</v>
      </c>
      <c r="M34" s="35">
        <v>0</v>
      </c>
      <c r="N34" s="35">
        <v>0</v>
      </c>
      <c r="O34" s="35">
        <f t="shared" si="1"/>
        <v>0</v>
      </c>
      <c r="P34" s="35"/>
      <c r="Q34" s="35"/>
      <c r="R34" s="35"/>
      <c r="S34" s="257">
        <f t="shared" si="0"/>
        <v>0</v>
      </c>
      <c r="T34" s="285" t="str">
        <f t="shared" si="2"/>
        <v>NP01 COVER PANEL</v>
      </c>
      <c r="U34" s="285"/>
    </row>
    <row r="35" spans="1:21" ht="27.75" customHeight="1">
      <c r="A35" s="336" t="s">
        <v>317</v>
      </c>
      <c r="B35" s="336" t="s">
        <v>312</v>
      </c>
      <c r="C35" s="33" t="s">
        <v>130</v>
      </c>
      <c r="D35" s="35">
        <v>0</v>
      </c>
      <c r="E35" s="35">
        <v>0</v>
      </c>
      <c r="F35" s="35">
        <v>0</v>
      </c>
      <c r="G35" s="35">
        <v>0</v>
      </c>
      <c r="H35" s="35">
        <v>0</v>
      </c>
      <c r="I35" s="35">
        <v>0</v>
      </c>
      <c r="J35" s="35">
        <v>0</v>
      </c>
      <c r="K35" s="35">
        <v>0</v>
      </c>
      <c r="L35" s="35">
        <v>21000</v>
      </c>
      <c r="M35" s="35">
        <v>21000</v>
      </c>
      <c r="N35" s="35">
        <v>21000</v>
      </c>
      <c r="O35" s="35">
        <f t="shared" si="1"/>
        <v>63000</v>
      </c>
      <c r="P35" s="35"/>
      <c r="Q35" s="35"/>
      <c r="R35" s="35"/>
      <c r="S35" s="257">
        <f t="shared" si="0"/>
        <v>126000</v>
      </c>
      <c r="T35" s="285" t="str">
        <f t="shared" si="2"/>
        <v>NP01 COVER-SPACER</v>
      </c>
      <c r="U35" s="285"/>
    </row>
    <row r="36" spans="1:21" ht="27.75" customHeight="1">
      <c r="A36" s="336" t="s">
        <v>317</v>
      </c>
      <c r="B36" s="336" t="s">
        <v>267</v>
      </c>
      <c r="C36" s="33" t="s">
        <v>321</v>
      </c>
      <c r="D36" s="35">
        <v>0</v>
      </c>
      <c r="E36" s="35">
        <v>0</v>
      </c>
      <c r="F36" s="35">
        <v>0</v>
      </c>
      <c r="G36" s="35">
        <v>0</v>
      </c>
      <c r="H36" s="35">
        <v>0</v>
      </c>
      <c r="I36" s="35">
        <v>0</v>
      </c>
      <c r="J36" s="35">
        <v>0</v>
      </c>
      <c r="K36" s="35">
        <v>0</v>
      </c>
      <c r="L36" s="35">
        <v>0</v>
      </c>
      <c r="M36" s="35">
        <v>0</v>
      </c>
      <c r="N36" s="35">
        <v>0</v>
      </c>
      <c r="O36" s="35">
        <f t="shared" si="1"/>
        <v>0</v>
      </c>
      <c r="P36" s="35"/>
      <c r="Q36" s="35"/>
      <c r="R36" s="35"/>
      <c r="S36" s="257">
        <f t="shared" si="0"/>
        <v>0</v>
      </c>
      <c r="T36" s="285" t="str">
        <f t="shared" si="2"/>
        <v>NP01 COVER PANEL</v>
      </c>
      <c r="U36" s="285"/>
    </row>
    <row r="37" spans="1:21" ht="27.75" customHeight="1">
      <c r="A37" s="336" t="s">
        <v>322</v>
      </c>
      <c r="B37" s="336" t="s">
        <v>314</v>
      </c>
      <c r="C37" s="33" t="s">
        <v>20</v>
      </c>
      <c r="D37" s="35">
        <v>0</v>
      </c>
      <c r="E37" s="35">
        <v>0</v>
      </c>
      <c r="F37" s="35">
        <v>0</v>
      </c>
      <c r="G37" s="35">
        <v>0</v>
      </c>
      <c r="H37" s="35">
        <v>0</v>
      </c>
      <c r="I37" s="35">
        <v>0</v>
      </c>
      <c r="J37" s="35">
        <v>0</v>
      </c>
      <c r="K37" s="35">
        <v>0</v>
      </c>
      <c r="L37" s="35">
        <v>19950</v>
      </c>
      <c r="M37" s="35">
        <v>19950</v>
      </c>
      <c r="N37" s="35">
        <v>19950</v>
      </c>
      <c r="O37" s="35">
        <f t="shared" si="1"/>
        <v>59850</v>
      </c>
      <c r="P37" s="35"/>
      <c r="Q37" s="35"/>
      <c r="R37" s="35"/>
      <c r="S37" s="257">
        <f t="shared" si="0"/>
        <v>119700</v>
      </c>
      <c r="T37" s="285" t="str">
        <f t="shared" si="2"/>
        <v>PX01 COVER PAD</v>
      </c>
      <c r="U37" s="285"/>
    </row>
    <row r="38" spans="1:21" s="38" customFormat="1" ht="27.75" customHeight="1">
      <c r="A38" s="336" t="s">
        <v>317</v>
      </c>
      <c r="B38" s="336" t="s">
        <v>323</v>
      </c>
      <c r="C38" s="33" t="s">
        <v>121</v>
      </c>
      <c r="D38" s="35">
        <v>0</v>
      </c>
      <c r="E38" s="35">
        <v>0</v>
      </c>
      <c r="F38" s="35">
        <v>0</v>
      </c>
      <c r="G38" s="35">
        <v>0</v>
      </c>
      <c r="H38" s="35">
        <v>0</v>
      </c>
      <c r="I38" s="35">
        <v>0</v>
      </c>
      <c r="J38" s="35">
        <v>0</v>
      </c>
      <c r="K38" s="35">
        <v>0</v>
      </c>
      <c r="L38" s="35">
        <v>9000</v>
      </c>
      <c r="M38" s="35">
        <v>9000</v>
      </c>
      <c r="N38" s="35">
        <v>9000</v>
      </c>
      <c r="O38" s="35">
        <f t="shared" si="1"/>
        <v>27000</v>
      </c>
      <c r="P38" s="35"/>
      <c r="Q38" s="35"/>
      <c r="R38" s="35"/>
      <c r="S38" s="257">
        <f t="shared" si="0"/>
        <v>54000</v>
      </c>
      <c r="T38" s="285" t="str">
        <f t="shared" si="2"/>
        <v>NP01 COVER-WINDOW C</v>
      </c>
      <c r="U38" s="285"/>
    </row>
    <row r="39" spans="1:21" ht="27.75" customHeight="1">
      <c r="A39" s="336" t="s">
        <v>317</v>
      </c>
      <c r="B39" s="336" t="s">
        <v>267</v>
      </c>
      <c r="C39" s="336" t="s">
        <v>324</v>
      </c>
      <c r="D39" s="35">
        <v>0</v>
      </c>
      <c r="E39" s="35">
        <v>0</v>
      </c>
      <c r="F39" s="35">
        <v>0</v>
      </c>
      <c r="G39" s="35">
        <v>0</v>
      </c>
      <c r="H39" s="35">
        <v>0</v>
      </c>
      <c r="I39" s="35">
        <v>0</v>
      </c>
      <c r="J39" s="35">
        <v>0</v>
      </c>
      <c r="K39" s="35">
        <v>0</v>
      </c>
      <c r="L39" s="35">
        <v>6700</v>
      </c>
      <c r="M39" s="35">
        <v>6700</v>
      </c>
      <c r="N39" s="35">
        <v>6700</v>
      </c>
      <c r="O39" s="35">
        <f t="shared" si="1"/>
        <v>20100</v>
      </c>
      <c r="P39" s="35"/>
      <c r="Q39" s="35"/>
      <c r="R39" s="35"/>
      <c r="S39" s="257">
        <f t="shared" si="0"/>
        <v>40200</v>
      </c>
      <c r="T39" s="285" t="str">
        <f t="shared" si="2"/>
        <v>NP01 COVER PANEL</v>
      </c>
      <c r="U39" s="285"/>
    </row>
    <row r="40" spans="1:21" ht="27.75" customHeight="1">
      <c r="A40" s="336" t="s">
        <v>317</v>
      </c>
      <c r="B40" s="336" t="s">
        <v>323</v>
      </c>
      <c r="C40" s="33" t="s">
        <v>122</v>
      </c>
      <c r="D40" s="35">
        <v>0</v>
      </c>
      <c r="E40" s="35">
        <v>0</v>
      </c>
      <c r="F40" s="35">
        <v>0</v>
      </c>
      <c r="G40" s="35">
        <v>0</v>
      </c>
      <c r="H40" s="35">
        <v>0</v>
      </c>
      <c r="I40" s="35">
        <v>0</v>
      </c>
      <c r="J40" s="35">
        <v>0</v>
      </c>
      <c r="K40" s="35">
        <v>0</v>
      </c>
      <c r="L40" s="35">
        <v>0</v>
      </c>
      <c r="M40" s="35">
        <v>0</v>
      </c>
      <c r="N40" s="35">
        <v>0</v>
      </c>
      <c r="O40" s="35">
        <f t="shared" si="1"/>
        <v>0</v>
      </c>
      <c r="P40" s="35"/>
      <c r="Q40" s="35"/>
      <c r="R40" s="35"/>
      <c r="S40" s="257">
        <f t="shared" si="0"/>
        <v>0</v>
      </c>
      <c r="T40" s="285" t="str">
        <f t="shared" si="2"/>
        <v>NP01 COVER-WINDOW C</v>
      </c>
      <c r="U40" s="285"/>
    </row>
    <row r="41" spans="1:21" ht="27.75" customHeight="1">
      <c r="A41" s="336" t="s">
        <v>325</v>
      </c>
      <c r="B41" s="336" t="s">
        <v>326</v>
      </c>
      <c r="C41" s="33" t="s">
        <v>127</v>
      </c>
      <c r="D41" s="35">
        <v>0</v>
      </c>
      <c r="E41" s="35">
        <v>0</v>
      </c>
      <c r="F41" s="35">
        <v>0</v>
      </c>
      <c r="G41" s="35">
        <v>0</v>
      </c>
      <c r="H41" s="35">
        <v>0</v>
      </c>
      <c r="I41" s="35">
        <v>0</v>
      </c>
      <c r="J41" s="35">
        <v>0</v>
      </c>
      <c r="K41" s="35">
        <v>0</v>
      </c>
      <c r="L41" s="35">
        <v>21000</v>
      </c>
      <c r="M41" s="35">
        <v>21000</v>
      </c>
      <c r="N41" s="35">
        <v>21000</v>
      </c>
      <c r="O41" s="35">
        <f t="shared" si="1"/>
        <v>63000</v>
      </c>
      <c r="P41" s="35"/>
      <c r="Q41" s="35"/>
      <c r="R41" s="35"/>
      <c r="S41" s="257">
        <f t="shared" si="0"/>
        <v>126000</v>
      </c>
      <c r="T41" s="285" t="str">
        <f t="shared" si="2"/>
        <v xml:space="preserve">RD01 COVER SPACER </v>
      </c>
      <c r="U41" s="285"/>
    </row>
    <row r="42" spans="1:21" s="38" customFormat="1" ht="27.75" customHeight="1">
      <c r="A42" s="33" t="s">
        <v>325</v>
      </c>
      <c r="B42" s="336" t="s">
        <v>306</v>
      </c>
      <c r="C42" s="33" t="s">
        <v>135</v>
      </c>
      <c r="D42" s="35">
        <v>0</v>
      </c>
      <c r="E42" s="35">
        <v>0</v>
      </c>
      <c r="F42" s="35">
        <v>0</v>
      </c>
      <c r="G42" s="35">
        <v>0</v>
      </c>
      <c r="H42" s="35">
        <v>0</v>
      </c>
      <c r="I42" s="35">
        <v>0</v>
      </c>
      <c r="J42" s="35">
        <v>0</v>
      </c>
      <c r="K42" s="35">
        <v>0</v>
      </c>
      <c r="L42" s="35">
        <v>21000</v>
      </c>
      <c r="M42" s="35">
        <v>21000</v>
      </c>
      <c r="N42" s="35">
        <v>21000</v>
      </c>
      <c r="O42" s="35">
        <f t="shared" si="1"/>
        <v>63000</v>
      </c>
      <c r="P42" s="35"/>
      <c r="Q42" s="35"/>
      <c r="R42" s="35"/>
      <c r="S42" s="257">
        <f t="shared" si="0"/>
        <v>126000</v>
      </c>
      <c r="T42" s="285" t="str">
        <f t="shared" si="2"/>
        <v>RD01 COVER IC</v>
      </c>
      <c r="U42" s="285"/>
    </row>
    <row r="43" spans="1:21" s="38" customFormat="1" ht="27.75" customHeight="1">
      <c r="A43" s="336" t="s">
        <v>325</v>
      </c>
      <c r="B43" s="336" t="s">
        <v>314</v>
      </c>
      <c r="C43" s="33" t="s">
        <v>327</v>
      </c>
      <c r="D43" s="35">
        <v>0</v>
      </c>
      <c r="E43" s="35">
        <v>0</v>
      </c>
      <c r="F43" s="35">
        <v>0</v>
      </c>
      <c r="G43" s="35">
        <v>0</v>
      </c>
      <c r="H43" s="35">
        <v>0</v>
      </c>
      <c r="I43" s="35">
        <v>0</v>
      </c>
      <c r="J43" s="35">
        <v>0</v>
      </c>
      <c r="K43" s="35">
        <v>0</v>
      </c>
      <c r="L43" s="35">
        <v>21000</v>
      </c>
      <c r="M43" s="35">
        <v>21000</v>
      </c>
      <c r="N43" s="35">
        <v>21000</v>
      </c>
      <c r="O43" s="35">
        <f t="shared" si="1"/>
        <v>63000</v>
      </c>
      <c r="P43" s="35"/>
      <c r="Q43" s="35"/>
      <c r="R43" s="35"/>
      <c r="S43" s="257">
        <f t="shared" si="0"/>
        <v>126000</v>
      </c>
      <c r="T43" s="285" t="str">
        <f t="shared" si="2"/>
        <v>RD01 COVER PAD</v>
      </c>
      <c r="U43" s="285"/>
    </row>
    <row r="44" spans="1:21" s="38" customFormat="1" ht="27.75" customHeight="1">
      <c r="A44" s="336" t="s">
        <v>325</v>
      </c>
      <c r="B44" s="336" t="s">
        <v>271</v>
      </c>
      <c r="C44" s="33" t="s">
        <v>124</v>
      </c>
      <c r="D44" s="35">
        <v>0</v>
      </c>
      <c r="E44" s="35">
        <v>0</v>
      </c>
      <c r="F44" s="35">
        <v>0</v>
      </c>
      <c r="G44" s="35">
        <v>0</v>
      </c>
      <c r="H44" s="35">
        <v>0</v>
      </c>
      <c r="I44" s="35">
        <v>0</v>
      </c>
      <c r="J44" s="35">
        <v>0</v>
      </c>
      <c r="K44" s="35">
        <v>0</v>
      </c>
      <c r="L44" s="35">
        <v>21000</v>
      </c>
      <c r="M44" s="35">
        <v>21000</v>
      </c>
      <c r="N44" s="35">
        <v>21000</v>
      </c>
      <c r="O44" s="35">
        <f t="shared" si="1"/>
        <v>63000</v>
      </c>
      <c r="P44" s="35"/>
      <c r="Q44" s="35"/>
      <c r="R44" s="35"/>
      <c r="S44" s="257">
        <f t="shared" si="0"/>
        <v>126000</v>
      </c>
      <c r="T44" s="285" t="str">
        <f t="shared" si="2"/>
        <v>RD01 COVER WINDOW C</v>
      </c>
      <c r="U44" s="285"/>
    </row>
    <row r="45" spans="1:21" s="38" customFormat="1" ht="27.75" customHeight="1">
      <c r="A45" s="336" t="s">
        <v>325</v>
      </c>
      <c r="B45" s="336" t="s">
        <v>271</v>
      </c>
      <c r="C45" s="33" t="s">
        <v>126</v>
      </c>
      <c r="D45" s="35">
        <v>0</v>
      </c>
      <c r="E45" s="35">
        <v>0</v>
      </c>
      <c r="F45" s="35">
        <v>0</v>
      </c>
      <c r="G45" s="35">
        <v>0</v>
      </c>
      <c r="H45" s="35">
        <v>0</v>
      </c>
      <c r="I45" s="35">
        <v>0</v>
      </c>
      <c r="J45" s="35">
        <v>0</v>
      </c>
      <c r="K45" s="35">
        <v>0</v>
      </c>
      <c r="L45" s="35">
        <v>0</v>
      </c>
      <c r="M45" s="35">
        <v>0</v>
      </c>
      <c r="N45" s="35">
        <v>0</v>
      </c>
      <c r="O45" s="35">
        <f t="shared" si="1"/>
        <v>0</v>
      </c>
      <c r="P45" s="35"/>
      <c r="Q45" s="35"/>
      <c r="R45" s="35"/>
      <c r="S45" s="257">
        <f t="shared" si="0"/>
        <v>0</v>
      </c>
      <c r="T45" s="285" t="str">
        <f t="shared" si="2"/>
        <v>RD01 COVER WINDOW C</v>
      </c>
      <c r="U45" s="285"/>
    </row>
    <row r="46" spans="1:21" s="38" customFormat="1" ht="27.75" customHeight="1">
      <c r="A46" s="336" t="s">
        <v>325</v>
      </c>
      <c r="B46" s="336" t="s">
        <v>328</v>
      </c>
      <c r="C46" s="336" t="s">
        <v>329</v>
      </c>
      <c r="D46" s="35">
        <v>0</v>
      </c>
      <c r="E46" s="35">
        <v>0</v>
      </c>
      <c r="F46" s="35">
        <v>0</v>
      </c>
      <c r="G46" s="35">
        <v>0</v>
      </c>
      <c r="H46" s="35">
        <v>0</v>
      </c>
      <c r="I46" s="35">
        <v>0</v>
      </c>
      <c r="J46" s="35">
        <v>0</v>
      </c>
      <c r="K46" s="35">
        <v>0</v>
      </c>
      <c r="L46" s="35">
        <v>21000</v>
      </c>
      <c r="M46" s="35">
        <v>21000</v>
      </c>
      <c r="N46" s="35">
        <v>21000</v>
      </c>
      <c r="O46" s="35">
        <f t="shared" si="1"/>
        <v>63000</v>
      </c>
      <c r="P46" s="35"/>
      <c r="Q46" s="35"/>
      <c r="R46" s="35"/>
      <c r="S46" s="257">
        <f t="shared" si="0"/>
        <v>126000</v>
      </c>
      <c r="T46" s="285" t="str">
        <f t="shared" si="2"/>
        <v>RD01 COVER WINDOW</v>
      </c>
      <c r="U46" s="285"/>
    </row>
    <row r="47" spans="1:21" s="38" customFormat="1" ht="27.75" customHeight="1">
      <c r="A47" s="39" t="s">
        <v>330</v>
      </c>
      <c r="B47" s="39" t="s">
        <v>306</v>
      </c>
      <c r="C47" s="33" t="s">
        <v>147</v>
      </c>
      <c r="D47" s="35">
        <v>6000</v>
      </c>
      <c r="E47" s="35">
        <v>0</v>
      </c>
      <c r="F47" s="35">
        <v>0</v>
      </c>
      <c r="G47" s="35">
        <v>0</v>
      </c>
      <c r="H47" s="35">
        <v>15000</v>
      </c>
      <c r="I47" s="35">
        <v>12000</v>
      </c>
      <c r="J47" s="35">
        <v>0</v>
      </c>
      <c r="K47" s="35">
        <v>33000</v>
      </c>
      <c r="L47" s="35">
        <v>0</v>
      </c>
      <c r="M47" s="35">
        <v>0</v>
      </c>
      <c r="N47" s="35">
        <v>0</v>
      </c>
      <c r="O47" s="35">
        <f t="shared" si="1"/>
        <v>66000</v>
      </c>
      <c r="P47" s="35"/>
      <c r="Q47" s="35"/>
      <c r="R47" s="35"/>
      <c r="S47" s="257">
        <f t="shared" si="0"/>
        <v>132000</v>
      </c>
      <c r="T47" s="285" t="str">
        <f t="shared" si="2"/>
        <v>WQ01 COVER IC</v>
      </c>
      <c r="U47" s="285"/>
    </row>
    <row r="48" spans="1:21" s="40" customFormat="1" ht="27.75" customHeight="1">
      <c r="A48" s="39" t="s">
        <v>330</v>
      </c>
      <c r="B48" s="39" t="s">
        <v>328</v>
      </c>
      <c r="C48" s="33" t="s">
        <v>331</v>
      </c>
      <c r="D48" s="35">
        <v>0</v>
      </c>
      <c r="E48" s="35">
        <v>12000</v>
      </c>
      <c r="F48" s="35">
        <v>9000</v>
      </c>
      <c r="G48" s="35">
        <v>0</v>
      </c>
      <c r="H48" s="35">
        <v>0</v>
      </c>
      <c r="I48" s="35">
        <v>0</v>
      </c>
      <c r="J48" s="35">
        <v>12000</v>
      </c>
      <c r="K48" s="35">
        <v>33000</v>
      </c>
      <c r="L48" s="35">
        <v>63000</v>
      </c>
      <c r="M48" s="35">
        <v>63000</v>
      </c>
      <c r="N48" s="35">
        <v>63000</v>
      </c>
      <c r="O48" s="35">
        <f t="shared" si="1"/>
        <v>255000</v>
      </c>
      <c r="P48" s="35"/>
      <c r="Q48" s="35"/>
      <c r="R48" s="35"/>
      <c r="S48" s="257">
        <f t="shared" si="0"/>
        <v>510000</v>
      </c>
      <c r="T48" s="285" t="str">
        <f t="shared" si="2"/>
        <v>WQ01 COVER WINDOW</v>
      </c>
      <c r="U48" s="285"/>
    </row>
    <row r="49" spans="1:21" s="40" customFormat="1" ht="27.75" customHeight="1">
      <c r="A49" s="39" t="s">
        <v>330</v>
      </c>
      <c r="B49" s="39" t="s">
        <v>286</v>
      </c>
      <c r="C49" s="33" t="s">
        <v>129</v>
      </c>
      <c r="D49" s="35">
        <v>0</v>
      </c>
      <c r="E49" s="35">
        <v>10500</v>
      </c>
      <c r="F49" s="35">
        <v>3500</v>
      </c>
      <c r="G49" s="35">
        <v>0</v>
      </c>
      <c r="H49" s="35">
        <v>0</v>
      </c>
      <c r="I49" s="35">
        <v>0</v>
      </c>
      <c r="J49" s="35">
        <v>0</v>
      </c>
      <c r="K49" s="35">
        <v>14000</v>
      </c>
      <c r="L49" s="35">
        <v>0</v>
      </c>
      <c r="M49" s="35">
        <v>0</v>
      </c>
      <c r="N49" s="35">
        <v>0</v>
      </c>
      <c r="O49" s="35">
        <f t="shared" si="1"/>
        <v>28000</v>
      </c>
      <c r="P49" s="35"/>
      <c r="Q49" s="35"/>
      <c r="R49" s="35"/>
      <c r="S49" s="257">
        <f t="shared" si="0"/>
        <v>56000</v>
      </c>
      <c r="T49" s="285" t="str">
        <f t="shared" si="2"/>
        <v>WQ01 COVER SPACER</v>
      </c>
      <c r="U49" s="285"/>
    </row>
    <row r="50" spans="1:21" s="40" customFormat="1" ht="27.75" customHeight="1">
      <c r="A50" s="39" t="s">
        <v>330</v>
      </c>
      <c r="B50" s="39" t="s">
        <v>332</v>
      </c>
      <c r="C50" s="33" t="s">
        <v>149</v>
      </c>
      <c r="D50" s="35">
        <v>0</v>
      </c>
      <c r="E50" s="35">
        <v>0</v>
      </c>
      <c r="F50" s="35">
        <v>0</v>
      </c>
      <c r="G50" s="35">
        <v>0</v>
      </c>
      <c r="H50" s="35">
        <v>0</v>
      </c>
      <c r="I50" s="35">
        <v>0</v>
      </c>
      <c r="J50" s="35">
        <v>0</v>
      </c>
      <c r="K50" s="35">
        <v>0</v>
      </c>
      <c r="L50" s="35">
        <v>0</v>
      </c>
      <c r="M50" s="35">
        <v>0</v>
      </c>
      <c r="N50" s="35">
        <v>0</v>
      </c>
      <c r="O50" s="35">
        <f t="shared" si="1"/>
        <v>0</v>
      </c>
      <c r="P50" s="35"/>
      <c r="Q50" s="35"/>
      <c r="R50" s="35"/>
      <c r="S50" s="257">
        <f t="shared" si="0"/>
        <v>0</v>
      </c>
      <c r="T50" s="285" t="str">
        <f t="shared" si="2"/>
        <v>WQ01 COVER GRIP</v>
      </c>
      <c r="U50" s="285"/>
    </row>
    <row r="51" spans="1:21" s="40" customFormat="1" ht="27.75" customHeight="1">
      <c r="A51" s="39" t="s">
        <v>330</v>
      </c>
      <c r="B51" s="39" t="s">
        <v>332</v>
      </c>
      <c r="C51" s="33" t="s">
        <v>58</v>
      </c>
      <c r="D51" s="35">
        <v>9000</v>
      </c>
      <c r="E51" s="35">
        <v>9000</v>
      </c>
      <c r="F51" s="35">
        <v>9000</v>
      </c>
      <c r="G51" s="35">
        <v>9000</v>
      </c>
      <c r="H51" s="35">
        <v>9000</v>
      </c>
      <c r="I51" s="35">
        <v>9000</v>
      </c>
      <c r="J51" s="35">
        <v>9000</v>
      </c>
      <c r="K51" s="35">
        <v>63000</v>
      </c>
      <c r="L51" s="35">
        <v>63000</v>
      </c>
      <c r="M51" s="35">
        <v>54000</v>
      </c>
      <c r="N51" s="35">
        <v>54000</v>
      </c>
      <c r="O51" s="35">
        <f t="shared" si="1"/>
        <v>297000</v>
      </c>
      <c r="P51" s="35"/>
      <c r="Q51" s="35"/>
      <c r="R51" s="35"/>
      <c r="S51" s="257">
        <f t="shared" si="0"/>
        <v>594000</v>
      </c>
      <c r="T51" s="285" t="str">
        <f t="shared" si="2"/>
        <v>WQ01 COVER GRIP</v>
      </c>
      <c r="U51" s="285"/>
    </row>
    <row r="52" spans="1:21" s="40" customFormat="1" ht="27.75" customHeight="1">
      <c r="A52" s="39" t="s">
        <v>330</v>
      </c>
      <c r="B52" s="39" t="s">
        <v>278</v>
      </c>
      <c r="C52" s="33" t="s">
        <v>57</v>
      </c>
      <c r="D52" s="35">
        <v>27000</v>
      </c>
      <c r="E52" s="35">
        <v>27000</v>
      </c>
      <c r="F52" s="35">
        <v>51000</v>
      </c>
      <c r="G52" s="35">
        <v>15000</v>
      </c>
      <c r="H52" s="35">
        <v>15000</v>
      </c>
      <c r="I52" s="35">
        <v>21000</v>
      </c>
      <c r="J52" s="35">
        <v>15000</v>
      </c>
      <c r="K52" s="35">
        <v>129000</v>
      </c>
      <c r="L52" s="35">
        <v>81000</v>
      </c>
      <c r="M52" s="35">
        <v>141000</v>
      </c>
      <c r="N52" s="35">
        <v>141000</v>
      </c>
      <c r="O52" s="35">
        <f t="shared" si="1"/>
        <v>663000</v>
      </c>
      <c r="P52" s="35"/>
      <c r="Q52" s="35"/>
      <c r="R52" s="35"/>
      <c r="S52" s="257">
        <f t="shared" si="0"/>
        <v>1326000</v>
      </c>
      <c r="T52" s="285" t="str">
        <f t="shared" si="2"/>
        <v>WQ01 COVER FPC</v>
      </c>
      <c r="U52" s="285"/>
    </row>
    <row r="53" spans="1:21" s="40" customFormat="1" ht="27.75" customHeight="1">
      <c r="A53" s="39" t="s">
        <v>330</v>
      </c>
      <c r="B53" s="39" t="s">
        <v>314</v>
      </c>
      <c r="C53" s="33" t="s">
        <v>333</v>
      </c>
      <c r="D53" s="35">
        <v>0</v>
      </c>
      <c r="E53" s="35">
        <v>0</v>
      </c>
      <c r="F53" s="35">
        <v>0</v>
      </c>
      <c r="G53" s="35">
        <v>0</v>
      </c>
      <c r="H53" s="35">
        <v>0</v>
      </c>
      <c r="I53" s="35">
        <v>0</v>
      </c>
      <c r="J53" s="35">
        <v>0</v>
      </c>
      <c r="K53" s="35">
        <v>0</v>
      </c>
      <c r="L53" s="35">
        <v>0</v>
      </c>
      <c r="M53" s="35">
        <v>0</v>
      </c>
      <c r="N53" s="35">
        <v>0</v>
      </c>
      <c r="O53" s="35">
        <f t="shared" si="1"/>
        <v>0</v>
      </c>
      <c r="P53" s="35"/>
      <c r="Q53" s="35"/>
      <c r="R53" s="35"/>
      <c r="S53" s="257">
        <f t="shared" si="0"/>
        <v>0</v>
      </c>
      <c r="T53" s="285" t="str">
        <f t="shared" si="2"/>
        <v>WQ01 COVER PAD</v>
      </c>
      <c r="U53" s="285"/>
    </row>
    <row r="54" spans="1:21" s="40" customFormat="1" ht="27.75" customHeight="1">
      <c r="A54" s="336" t="s">
        <v>334</v>
      </c>
      <c r="B54" s="39" t="s">
        <v>314</v>
      </c>
      <c r="C54" s="33" t="s">
        <v>22</v>
      </c>
      <c r="D54" s="35">
        <v>9000</v>
      </c>
      <c r="E54" s="35">
        <v>9000</v>
      </c>
      <c r="F54" s="35">
        <v>9000</v>
      </c>
      <c r="G54" s="35">
        <v>9000</v>
      </c>
      <c r="H54" s="35">
        <v>9000</v>
      </c>
      <c r="I54" s="35">
        <v>9000</v>
      </c>
      <c r="J54" s="35">
        <v>9000</v>
      </c>
      <c r="K54" s="35">
        <v>63000</v>
      </c>
      <c r="L54" s="35">
        <v>63000</v>
      </c>
      <c r="M54" s="35">
        <v>54000</v>
      </c>
      <c r="N54" s="35">
        <v>54000</v>
      </c>
      <c r="O54" s="35">
        <f t="shared" si="1"/>
        <v>297000</v>
      </c>
      <c r="P54" s="35"/>
      <c r="Q54" s="35"/>
      <c r="R54" s="35"/>
      <c r="S54" s="257">
        <f t="shared" si="0"/>
        <v>594000</v>
      </c>
      <c r="T54" s="285" t="str">
        <f t="shared" si="2"/>
        <v>WP01 COVER PAD</v>
      </c>
      <c r="U54" s="285"/>
    </row>
    <row r="55" spans="1:21" s="40" customFormat="1" ht="27.75" customHeight="1">
      <c r="A55" s="39" t="s">
        <v>330</v>
      </c>
      <c r="B55" s="39" t="s">
        <v>267</v>
      </c>
      <c r="C55" s="33" t="s">
        <v>335</v>
      </c>
      <c r="D55" s="35">
        <v>0</v>
      </c>
      <c r="E55" s="35">
        <v>0</v>
      </c>
      <c r="F55" s="35">
        <v>0</v>
      </c>
      <c r="G55" s="35">
        <v>0</v>
      </c>
      <c r="H55" s="35">
        <v>0</v>
      </c>
      <c r="I55" s="35">
        <v>0</v>
      </c>
      <c r="J55" s="35">
        <v>0</v>
      </c>
      <c r="K55" s="35">
        <v>0</v>
      </c>
      <c r="L55" s="35">
        <v>0</v>
      </c>
      <c r="M55" s="35">
        <v>0</v>
      </c>
      <c r="N55" s="35">
        <v>0</v>
      </c>
      <c r="O55" s="35">
        <f t="shared" si="1"/>
        <v>0</v>
      </c>
      <c r="P55" s="35"/>
      <c r="Q55" s="35"/>
      <c r="R55" s="35"/>
      <c r="S55" s="257">
        <f t="shared" si="0"/>
        <v>0</v>
      </c>
      <c r="T55" s="285" t="str">
        <f t="shared" si="2"/>
        <v>WQ01 COVER PANEL</v>
      </c>
      <c r="U55" s="285"/>
    </row>
    <row r="56" spans="1:21" ht="27.75" customHeight="1">
      <c r="A56" s="39" t="s">
        <v>336</v>
      </c>
      <c r="B56" s="39" t="s">
        <v>306</v>
      </c>
      <c r="C56" s="33" t="s">
        <v>150</v>
      </c>
      <c r="D56" s="35">
        <v>0</v>
      </c>
      <c r="E56" s="35">
        <v>0</v>
      </c>
      <c r="F56" s="35">
        <v>0</v>
      </c>
      <c r="G56" s="35">
        <v>0</v>
      </c>
      <c r="H56" s="35">
        <v>0</v>
      </c>
      <c r="I56" s="35">
        <v>0</v>
      </c>
      <c r="J56" s="35">
        <v>0</v>
      </c>
      <c r="K56" s="35">
        <v>0</v>
      </c>
      <c r="L56" s="35">
        <v>0</v>
      </c>
      <c r="M56" s="35">
        <v>0</v>
      </c>
      <c r="N56" s="35">
        <v>0</v>
      </c>
      <c r="O56" s="35">
        <f t="shared" si="1"/>
        <v>0</v>
      </c>
      <c r="P56" s="35"/>
      <c r="Q56" s="35"/>
      <c r="R56" s="35"/>
      <c r="S56" s="257">
        <f t="shared" si="0"/>
        <v>0</v>
      </c>
      <c r="T56" s="285" t="str">
        <f t="shared" si="2"/>
        <v>WH01 COVER IC</v>
      </c>
      <c r="U56" s="285"/>
    </row>
    <row r="57" spans="1:21" ht="27.75" customHeight="1">
      <c r="A57" s="39" t="s">
        <v>336</v>
      </c>
      <c r="B57" s="39" t="s">
        <v>314</v>
      </c>
      <c r="C57" s="33" t="s">
        <v>337</v>
      </c>
      <c r="D57" s="35">
        <v>1000</v>
      </c>
      <c r="E57" s="35">
        <v>6000</v>
      </c>
      <c r="F57" s="35">
        <v>6000</v>
      </c>
      <c r="G57" s="35">
        <v>3000</v>
      </c>
      <c r="H57" s="35">
        <v>0</v>
      </c>
      <c r="I57" s="35">
        <v>0</v>
      </c>
      <c r="J57" s="35">
        <v>0</v>
      </c>
      <c r="K57" s="35">
        <v>16000</v>
      </c>
      <c r="L57" s="35">
        <v>0</v>
      </c>
      <c r="M57" s="35">
        <v>0</v>
      </c>
      <c r="N57" s="35">
        <v>0</v>
      </c>
      <c r="O57" s="35">
        <f t="shared" si="1"/>
        <v>32000</v>
      </c>
      <c r="P57" s="35"/>
      <c r="Q57" s="35"/>
      <c r="R57" s="35"/>
      <c r="S57" s="257">
        <f t="shared" si="0"/>
        <v>64000</v>
      </c>
      <c r="T57" s="285" t="str">
        <f t="shared" si="2"/>
        <v>WH01 COVER PAD</v>
      </c>
      <c r="U57" s="285"/>
    </row>
    <row r="58" spans="1:21" ht="27.75" customHeight="1">
      <c r="A58" s="39" t="s">
        <v>336</v>
      </c>
      <c r="B58" s="39" t="s">
        <v>328</v>
      </c>
      <c r="C58" s="33" t="s">
        <v>338</v>
      </c>
      <c r="D58" s="35">
        <v>3000</v>
      </c>
      <c r="E58" s="35">
        <v>3000</v>
      </c>
      <c r="F58" s="35">
        <v>6000</v>
      </c>
      <c r="G58" s="35">
        <v>6000</v>
      </c>
      <c r="H58" s="35">
        <v>0</v>
      </c>
      <c r="I58" s="35">
        <v>0</v>
      </c>
      <c r="J58" s="35">
        <v>0</v>
      </c>
      <c r="K58" s="35">
        <v>18000</v>
      </c>
      <c r="L58" s="35">
        <v>0</v>
      </c>
      <c r="M58" s="35">
        <v>0</v>
      </c>
      <c r="N58" s="35">
        <v>0</v>
      </c>
      <c r="O58" s="35">
        <f t="shared" si="1"/>
        <v>36000</v>
      </c>
      <c r="P58" s="35"/>
      <c r="Q58" s="35"/>
      <c r="R58" s="35"/>
      <c r="S58" s="257">
        <f t="shared" si="0"/>
        <v>72000</v>
      </c>
      <c r="T58" s="285" t="str">
        <f t="shared" si="2"/>
        <v>WH01 COVER WINDOW</v>
      </c>
      <c r="U58" s="285"/>
    </row>
    <row r="59" spans="1:21" ht="27.75" customHeight="1">
      <c r="A59" s="39" t="s">
        <v>336</v>
      </c>
      <c r="B59" s="39" t="s">
        <v>286</v>
      </c>
      <c r="C59" s="33" t="s">
        <v>133</v>
      </c>
      <c r="D59" s="35">
        <v>0</v>
      </c>
      <c r="E59" s="35">
        <v>0</v>
      </c>
      <c r="F59" s="35">
        <v>0</v>
      </c>
      <c r="G59" s="35">
        <v>0</v>
      </c>
      <c r="H59" s="35">
        <v>0</v>
      </c>
      <c r="I59" s="35">
        <v>0</v>
      </c>
      <c r="J59" s="35">
        <v>0</v>
      </c>
      <c r="K59" s="35">
        <v>0</v>
      </c>
      <c r="L59" s="35">
        <v>0</v>
      </c>
      <c r="M59" s="35">
        <v>0</v>
      </c>
      <c r="N59" s="35">
        <v>0</v>
      </c>
      <c r="O59" s="35">
        <f t="shared" si="1"/>
        <v>0</v>
      </c>
      <c r="P59" s="35"/>
      <c r="Q59" s="35"/>
      <c r="R59" s="35"/>
      <c r="S59" s="257">
        <f t="shared" si="0"/>
        <v>0</v>
      </c>
      <c r="T59" s="285" t="str">
        <f t="shared" si="2"/>
        <v>WH01 COVER SPACER</v>
      </c>
      <c r="U59" s="285"/>
    </row>
    <row r="60" spans="1:21" ht="27.75" customHeight="1">
      <c r="A60" s="39" t="s">
        <v>336</v>
      </c>
      <c r="B60" s="39" t="s">
        <v>271</v>
      </c>
      <c r="C60" s="33" t="s">
        <v>151</v>
      </c>
      <c r="D60" s="35">
        <v>3000</v>
      </c>
      <c r="E60" s="35">
        <v>3000</v>
      </c>
      <c r="F60" s="35">
        <v>6000</v>
      </c>
      <c r="G60" s="35">
        <v>6000</v>
      </c>
      <c r="H60" s="35">
        <v>0</v>
      </c>
      <c r="I60" s="35">
        <v>0</v>
      </c>
      <c r="J60" s="35">
        <v>0</v>
      </c>
      <c r="K60" s="35">
        <v>18000</v>
      </c>
      <c r="L60" s="35">
        <v>0</v>
      </c>
      <c r="M60" s="35">
        <v>0</v>
      </c>
      <c r="N60" s="35">
        <v>0</v>
      </c>
      <c r="O60" s="35">
        <f t="shared" si="1"/>
        <v>36000</v>
      </c>
      <c r="P60" s="35"/>
      <c r="Q60" s="35"/>
      <c r="R60" s="35"/>
      <c r="S60" s="257">
        <f t="shared" si="0"/>
        <v>72000</v>
      </c>
      <c r="T60" s="285" t="str">
        <f t="shared" si="2"/>
        <v>WH01 COVER WINDOW C</v>
      </c>
      <c r="U60" s="285"/>
    </row>
    <row r="61" spans="1:21" ht="27.75" customHeight="1">
      <c r="A61" s="39" t="s">
        <v>336</v>
      </c>
      <c r="B61" s="39" t="s">
        <v>267</v>
      </c>
      <c r="C61" s="33" t="s">
        <v>339</v>
      </c>
      <c r="D61" s="35">
        <v>0</v>
      </c>
      <c r="E61" s="35">
        <v>0</v>
      </c>
      <c r="F61" s="35">
        <v>0</v>
      </c>
      <c r="G61" s="35">
        <v>0</v>
      </c>
      <c r="H61" s="35">
        <v>0</v>
      </c>
      <c r="I61" s="35">
        <v>0</v>
      </c>
      <c r="J61" s="35">
        <v>0</v>
      </c>
      <c r="K61" s="35">
        <v>0</v>
      </c>
      <c r="L61" s="35">
        <v>0</v>
      </c>
      <c r="M61" s="35">
        <v>0</v>
      </c>
      <c r="N61" s="35">
        <v>0</v>
      </c>
      <c r="O61" s="35">
        <f t="shared" si="1"/>
        <v>0</v>
      </c>
      <c r="P61" s="35"/>
      <c r="Q61" s="35"/>
      <c r="R61" s="35"/>
      <c r="S61" s="257">
        <f t="shared" si="0"/>
        <v>0</v>
      </c>
      <c r="T61" s="285" t="str">
        <f t="shared" si="2"/>
        <v>WH01 COVER PANEL</v>
      </c>
      <c r="U61" s="285"/>
    </row>
    <row r="62" spans="1:21" ht="27.75" customHeight="1">
      <c r="A62" s="39" t="s">
        <v>336</v>
      </c>
      <c r="B62" s="39" t="s">
        <v>267</v>
      </c>
      <c r="C62" s="175" t="s">
        <v>702</v>
      </c>
      <c r="D62" s="35">
        <v>1000</v>
      </c>
      <c r="E62" s="35">
        <v>6000</v>
      </c>
      <c r="F62" s="35">
        <v>6000</v>
      </c>
      <c r="G62" s="35">
        <v>3000</v>
      </c>
      <c r="H62" s="35">
        <v>0</v>
      </c>
      <c r="I62" s="35">
        <v>0</v>
      </c>
      <c r="J62" s="35">
        <v>0</v>
      </c>
      <c r="K62" s="35">
        <v>16000</v>
      </c>
      <c r="L62" s="35">
        <v>0</v>
      </c>
      <c r="M62" s="35">
        <v>0</v>
      </c>
      <c r="N62" s="35">
        <v>0</v>
      </c>
      <c r="O62" s="35">
        <f t="shared" si="1"/>
        <v>32000</v>
      </c>
      <c r="P62" s="35"/>
      <c r="Q62" s="35"/>
      <c r="R62" s="35"/>
      <c r="S62" s="257">
        <f t="shared" si="0"/>
        <v>64000</v>
      </c>
      <c r="T62" s="285" t="str">
        <f t="shared" si="2"/>
        <v>WH01 COVER PANEL</v>
      </c>
      <c r="U62" s="285"/>
    </row>
    <row r="63" spans="1:21" ht="27.75" customHeight="1">
      <c r="A63" s="336" t="s">
        <v>334</v>
      </c>
      <c r="B63" s="39" t="s">
        <v>318</v>
      </c>
      <c r="C63" s="33" t="s">
        <v>97</v>
      </c>
      <c r="D63" s="35">
        <v>9000</v>
      </c>
      <c r="E63" s="35">
        <v>9000</v>
      </c>
      <c r="F63" s="35">
        <v>9000</v>
      </c>
      <c r="G63" s="35">
        <v>9000</v>
      </c>
      <c r="H63" s="35">
        <v>9000</v>
      </c>
      <c r="I63" s="35">
        <v>9000</v>
      </c>
      <c r="J63" s="35">
        <v>9000</v>
      </c>
      <c r="K63" s="35">
        <v>63000</v>
      </c>
      <c r="L63" s="35">
        <v>63000</v>
      </c>
      <c r="M63" s="35">
        <v>54000</v>
      </c>
      <c r="N63" s="35">
        <v>54000</v>
      </c>
      <c r="O63" s="35">
        <f t="shared" si="1"/>
        <v>297000</v>
      </c>
      <c r="P63" s="35"/>
      <c r="Q63" s="35"/>
      <c r="R63" s="35"/>
      <c r="S63" s="257">
        <f t="shared" si="0"/>
        <v>594000</v>
      </c>
      <c r="T63" s="285" t="str">
        <f t="shared" si="2"/>
        <v>WP01 COVER-WINDOW</v>
      </c>
      <c r="U63" s="285"/>
    </row>
    <row r="64" spans="1:21" ht="27.75" customHeight="1">
      <c r="A64" s="336" t="s">
        <v>334</v>
      </c>
      <c r="B64" s="39" t="s">
        <v>312</v>
      </c>
      <c r="C64" s="33" t="s">
        <v>132</v>
      </c>
      <c r="D64" s="35">
        <v>7000</v>
      </c>
      <c r="E64" s="35">
        <v>10500</v>
      </c>
      <c r="F64" s="35">
        <v>7000</v>
      </c>
      <c r="G64" s="35">
        <v>10500</v>
      </c>
      <c r="H64" s="35">
        <v>7000</v>
      </c>
      <c r="I64" s="35">
        <v>10500</v>
      </c>
      <c r="J64" s="35">
        <v>7000</v>
      </c>
      <c r="K64" s="35">
        <v>59500</v>
      </c>
      <c r="L64" s="35">
        <v>59500</v>
      </c>
      <c r="M64" s="35">
        <v>68500</v>
      </c>
      <c r="N64" s="35">
        <v>68500</v>
      </c>
      <c r="O64" s="35">
        <f t="shared" si="1"/>
        <v>315500</v>
      </c>
      <c r="P64" s="35"/>
      <c r="Q64" s="35"/>
      <c r="R64" s="35"/>
      <c r="S64" s="257">
        <f t="shared" si="0"/>
        <v>631000</v>
      </c>
      <c r="T64" s="285" t="str">
        <f t="shared" si="2"/>
        <v>WP01 COVER-SPACER</v>
      </c>
      <c r="U64" s="285"/>
    </row>
    <row r="65" spans="1:21" ht="27.75" customHeight="1">
      <c r="A65" s="336" t="s">
        <v>334</v>
      </c>
      <c r="B65" s="39" t="s">
        <v>318</v>
      </c>
      <c r="C65" s="33" t="s">
        <v>340</v>
      </c>
      <c r="D65" s="35">
        <v>0</v>
      </c>
      <c r="E65" s="35">
        <v>0</v>
      </c>
      <c r="F65" s="35">
        <v>0</v>
      </c>
      <c r="G65" s="35">
        <v>0</v>
      </c>
      <c r="H65" s="35">
        <v>0</v>
      </c>
      <c r="I65" s="35">
        <v>0</v>
      </c>
      <c r="J65" s="35">
        <v>0</v>
      </c>
      <c r="K65" s="35">
        <v>0</v>
      </c>
      <c r="L65" s="35">
        <v>0</v>
      </c>
      <c r="M65" s="35">
        <v>0</v>
      </c>
      <c r="N65" s="35">
        <v>0</v>
      </c>
      <c r="O65" s="35">
        <f t="shared" si="1"/>
        <v>0</v>
      </c>
      <c r="P65" s="35"/>
      <c r="Q65" s="35"/>
      <c r="R65" s="35"/>
      <c r="S65" s="257">
        <f t="shared" si="0"/>
        <v>0</v>
      </c>
      <c r="T65" s="285" t="str">
        <f t="shared" si="2"/>
        <v>WP01 COVER-WINDOW</v>
      </c>
      <c r="U65" s="285"/>
    </row>
    <row r="66" spans="1:21" ht="27.75" customHeight="1">
      <c r="A66" s="336" t="s">
        <v>334</v>
      </c>
      <c r="B66" s="39" t="s">
        <v>311</v>
      </c>
      <c r="C66" s="33" t="s">
        <v>17</v>
      </c>
      <c r="D66" s="35">
        <v>9000</v>
      </c>
      <c r="E66" s="35">
        <v>9000</v>
      </c>
      <c r="F66" s="35">
        <v>9000</v>
      </c>
      <c r="G66" s="35">
        <v>9000</v>
      </c>
      <c r="H66" s="35">
        <v>9000</v>
      </c>
      <c r="I66" s="35">
        <v>9000</v>
      </c>
      <c r="J66" s="35">
        <v>9000</v>
      </c>
      <c r="K66" s="35">
        <v>63000</v>
      </c>
      <c r="L66" s="35">
        <v>72000</v>
      </c>
      <c r="M66" s="35">
        <v>36000</v>
      </c>
      <c r="N66" s="35">
        <v>36000</v>
      </c>
      <c r="O66" s="35">
        <f t="shared" si="1"/>
        <v>270000</v>
      </c>
      <c r="P66" s="35"/>
      <c r="Q66" s="35"/>
      <c r="R66" s="35"/>
      <c r="S66" s="257">
        <f t="shared" ref="S66:S129" si="3">+SUM(D66:P66)</f>
        <v>540000</v>
      </c>
      <c r="T66" s="285" t="str">
        <f t="shared" si="2"/>
        <v>WP01 COVER-IC</v>
      </c>
      <c r="U66" s="285"/>
    </row>
    <row r="67" spans="1:21" s="38" customFormat="1" ht="27.75" customHeight="1">
      <c r="A67" s="336" t="s">
        <v>334</v>
      </c>
      <c r="B67" s="336" t="s">
        <v>298</v>
      </c>
      <c r="C67" s="33" t="s">
        <v>15</v>
      </c>
      <c r="D67" s="35">
        <v>9000</v>
      </c>
      <c r="E67" s="35">
        <v>9000</v>
      </c>
      <c r="F67" s="35">
        <v>9000</v>
      </c>
      <c r="G67" s="35">
        <v>9000</v>
      </c>
      <c r="H67" s="35">
        <v>9000</v>
      </c>
      <c r="I67" s="35">
        <v>9000</v>
      </c>
      <c r="J67" s="35">
        <v>9000</v>
      </c>
      <c r="K67" s="35">
        <v>63000</v>
      </c>
      <c r="L67" s="35">
        <v>63000</v>
      </c>
      <c r="M67" s="35">
        <v>54000</v>
      </c>
      <c r="N67" s="35">
        <v>54000</v>
      </c>
      <c r="O67" s="35">
        <f t="shared" ref="O67:O130" si="4">+SUM(D67:N67)</f>
        <v>297000</v>
      </c>
      <c r="P67" s="35"/>
      <c r="Q67" s="35"/>
      <c r="R67" s="35"/>
      <c r="S67" s="257">
        <f t="shared" si="3"/>
        <v>594000</v>
      </c>
      <c r="T67" s="285" t="str">
        <f t="shared" ref="T67:T130" si="5">+RIGHT(A67,4)&amp;" "&amp;B67</f>
        <v>WP01 COVER-PANEL</v>
      </c>
      <c r="U67" s="285"/>
    </row>
    <row r="68" spans="1:21" s="38" customFormat="1" ht="27.75" customHeight="1">
      <c r="A68" s="336" t="s">
        <v>334</v>
      </c>
      <c r="B68" s="336" t="s">
        <v>298</v>
      </c>
      <c r="C68" s="33" t="s">
        <v>341</v>
      </c>
      <c r="D68" s="35">
        <v>0</v>
      </c>
      <c r="E68" s="35">
        <v>0</v>
      </c>
      <c r="F68" s="35">
        <v>0</v>
      </c>
      <c r="G68" s="35">
        <v>0</v>
      </c>
      <c r="H68" s="35">
        <v>0</v>
      </c>
      <c r="I68" s="35">
        <v>0</v>
      </c>
      <c r="J68" s="35">
        <v>0</v>
      </c>
      <c r="K68" s="35">
        <v>0</v>
      </c>
      <c r="L68" s="35">
        <v>0</v>
      </c>
      <c r="M68" s="35">
        <v>0</v>
      </c>
      <c r="N68" s="35">
        <v>0</v>
      </c>
      <c r="O68" s="35">
        <f t="shared" si="4"/>
        <v>0</v>
      </c>
      <c r="P68" s="35"/>
      <c r="Q68" s="35"/>
      <c r="R68" s="35"/>
      <c r="S68" s="257">
        <f t="shared" si="3"/>
        <v>0</v>
      </c>
      <c r="T68" s="285" t="str">
        <f t="shared" si="5"/>
        <v>WP01 COVER-PANEL</v>
      </c>
      <c r="U68" s="285"/>
    </row>
    <row r="69" spans="1:21" s="38" customFormat="1" ht="27.75" customHeight="1">
      <c r="A69" s="41" t="s">
        <v>342</v>
      </c>
      <c r="B69" s="336" t="s">
        <v>286</v>
      </c>
      <c r="C69" s="33" t="s">
        <v>131</v>
      </c>
      <c r="D69" s="35">
        <v>10500</v>
      </c>
      <c r="E69" s="35">
        <v>10500</v>
      </c>
      <c r="F69" s="35">
        <v>0</v>
      </c>
      <c r="G69" s="35">
        <v>0</v>
      </c>
      <c r="H69" s="35">
        <v>0</v>
      </c>
      <c r="I69" s="35">
        <v>0</v>
      </c>
      <c r="J69" s="35">
        <v>0</v>
      </c>
      <c r="K69" s="35">
        <v>21000</v>
      </c>
      <c r="L69" s="35">
        <v>0</v>
      </c>
      <c r="M69" s="35">
        <v>80500</v>
      </c>
      <c r="N69" s="35">
        <v>80500</v>
      </c>
      <c r="O69" s="35">
        <f t="shared" si="4"/>
        <v>203000</v>
      </c>
      <c r="P69" s="35"/>
      <c r="Q69" s="35"/>
      <c r="R69" s="35"/>
      <c r="S69" s="257">
        <f t="shared" si="3"/>
        <v>406000</v>
      </c>
      <c r="T69" s="285" t="str">
        <f t="shared" si="5"/>
        <v>TG01 COVER SPACER</v>
      </c>
      <c r="U69" s="285"/>
    </row>
    <row r="70" spans="1:21" s="38" customFormat="1" ht="27.75" customHeight="1">
      <c r="A70" s="41" t="s">
        <v>342</v>
      </c>
      <c r="B70" s="336" t="s">
        <v>306</v>
      </c>
      <c r="C70" s="33" t="s">
        <v>16</v>
      </c>
      <c r="D70" s="35">
        <v>0</v>
      </c>
      <c r="E70" s="35">
        <v>0</v>
      </c>
      <c r="F70" s="35">
        <v>0</v>
      </c>
      <c r="G70" s="35">
        <v>0</v>
      </c>
      <c r="H70" s="35">
        <v>0</v>
      </c>
      <c r="I70" s="35">
        <v>0</v>
      </c>
      <c r="J70" s="35">
        <v>0</v>
      </c>
      <c r="K70" s="35">
        <v>0</v>
      </c>
      <c r="L70" s="35">
        <v>15000</v>
      </c>
      <c r="M70" s="35">
        <v>90000</v>
      </c>
      <c r="N70" s="35">
        <v>90000</v>
      </c>
      <c r="O70" s="35">
        <f t="shared" si="4"/>
        <v>195000</v>
      </c>
      <c r="P70" s="35"/>
      <c r="Q70" s="35"/>
      <c r="R70" s="35"/>
      <c r="S70" s="257">
        <f t="shared" si="3"/>
        <v>390000</v>
      </c>
      <c r="T70" s="285" t="str">
        <f t="shared" si="5"/>
        <v>TG01 COVER IC</v>
      </c>
      <c r="U70" s="285"/>
    </row>
    <row r="71" spans="1:21" s="38" customFormat="1" ht="27.75" customHeight="1">
      <c r="A71" s="41" t="s">
        <v>342</v>
      </c>
      <c r="B71" s="336" t="s">
        <v>314</v>
      </c>
      <c r="C71" s="33" t="s">
        <v>21</v>
      </c>
      <c r="D71" s="35">
        <v>10500</v>
      </c>
      <c r="E71" s="35">
        <v>10500</v>
      </c>
      <c r="F71" s="35">
        <v>0</v>
      </c>
      <c r="G71" s="35">
        <v>0</v>
      </c>
      <c r="H71" s="35">
        <v>0</v>
      </c>
      <c r="I71" s="35">
        <v>0</v>
      </c>
      <c r="J71" s="35">
        <v>0</v>
      </c>
      <c r="K71" s="35">
        <v>21000</v>
      </c>
      <c r="L71" s="35">
        <v>0</v>
      </c>
      <c r="M71" s="35">
        <v>80500</v>
      </c>
      <c r="N71" s="35">
        <v>80500</v>
      </c>
      <c r="O71" s="35">
        <f t="shared" si="4"/>
        <v>203000</v>
      </c>
      <c r="P71" s="35"/>
      <c r="Q71" s="35"/>
      <c r="R71" s="35"/>
      <c r="S71" s="257">
        <f t="shared" si="3"/>
        <v>406000</v>
      </c>
      <c r="T71" s="285" t="str">
        <f t="shared" si="5"/>
        <v>TG01 COVER PAD</v>
      </c>
      <c r="U71" s="285"/>
    </row>
    <row r="72" spans="1:21" s="38" customFormat="1" ht="27.75" customHeight="1">
      <c r="A72" s="41" t="s">
        <v>342</v>
      </c>
      <c r="B72" s="42" t="s">
        <v>328</v>
      </c>
      <c r="C72" s="33" t="s">
        <v>95</v>
      </c>
      <c r="D72" s="35">
        <v>12000</v>
      </c>
      <c r="E72" s="35">
        <v>12000</v>
      </c>
      <c r="F72" s="35">
        <v>0</v>
      </c>
      <c r="G72" s="35">
        <v>0</v>
      </c>
      <c r="H72" s="35">
        <v>0</v>
      </c>
      <c r="I72" s="35">
        <v>0</v>
      </c>
      <c r="J72" s="35">
        <v>0</v>
      </c>
      <c r="K72" s="35">
        <v>24000</v>
      </c>
      <c r="L72" s="35">
        <v>0</v>
      </c>
      <c r="M72" s="35">
        <v>72000</v>
      </c>
      <c r="N72" s="35">
        <v>72000</v>
      </c>
      <c r="O72" s="35">
        <f t="shared" si="4"/>
        <v>192000</v>
      </c>
      <c r="P72" s="35"/>
      <c r="Q72" s="35"/>
      <c r="R72" s="35"/>
      <c r="S72" s="257">
        <f t="shared" si="3"/>
        <v>384000</v>
      </c>
      <c r="T72" s="285" t="str">
        <f t="shared" si="5"/>
        <v>TG01 COVER WINDOW</v>
      </c>
      <c r="U72" s="285"/>
    </row>
    <row r="73" spans="1:21" s="38" customFormat="1" ht="27.75" customHeight="1">
      <c r="A73" s="33" t="s">
        <v>343</v>
      </c>
      <c r="B73" s="336" t="s">
        <v>344</v>
      </c>
      <c r="C73" s="332" t="s">
        <v>345</v>
      </c>
      <c r="D73" s="35">
        <v>0</v>
      </c>
      <c r="E73" s="35">
        <v>0</v>
      </c>
      <c r="F73" s="35">
        <v>0</v>
      </c>
      <c r="G73" s="35">
        <v>0</v>
      </c>
      <c r="H73" s="35">
        <v>0</v>
      </c>
      <c r="I73" s="35">
        <v>0</v>
      </c>
      <c r="J73" s="35">
        <v>0</v>
      </c>
      <c r="K73" s="35">
        <v>0</v>
      </c>
      <c r="L73" s="35">
        <v>0</v>
      </c>
      <c r="M73" s="35">
        <v>0</v>
      </c>
      <c r="N73" s="35">
        <v>0</v>
      </c>
      <c r="O73" s="35">
        <f t="shared" si="4"/>
        <v>0</v>
      </c>
      <c r="P73" s="35"/>
      <c r="Q73" s="35"/>
      <c r="R73" s="35"/>
      <c r="S73" s="257">
        <f t="shared" si="3"/>
        <v>0</v>
      </c>
      <c r="T73" s="285" t="str">
        <f t="shared" si="5"/>
        <v>TV01 COVER PANEL
(Z TYPE)</v>
      </c>
      <c r="U73" s="285"/>
    </row>
    <row r="74" spans="1:21" s="38" customFormat="1" ht="27.75" customHeight="1">
      <c r="A74" s="33" t="s">
        <v>343</v>
      </c>
      <c r="B74" s="336" t="s">
        <v>344</v>
      </c>
      <c r="C74" s="333" t="s">
        <v>79</v>
      </c>
      <c r="D74" s="35">
        <v>10000</v>
      </c>
      <c r="E74" s="35">
        <v>10000</v>
      </c>
      <c r="F74" s="35">
        <v>10000</v>
      </c>
      <c r="G74" s="35">
        <v>10000</v>
      </c>
      <c r="H74" s="35">
        <v>10000</v>
      </c>
      <c r="I74" s="35">
        <v>10000</v>
      </c>
      <c r="J74" s="35">
        <v>10000</v>
      </c>
      <c r="K74" s="35">
        <v>70000</v>
      </c>
      <c r="L74" s="35">
        <v>26000</v>
      </c>
      <c r="M74" s="35">
        <v>26000</v>
      </c>
      <c r="N74" s="35">
        <v>26000</v>
      </c>
      <c r="O74" s="35">
        <f t="shared" si="4"/>
        <v>218000</v>
      </c>
      <c r="P74" s="35"/>
      <c r="Q74" s="35"/>
      <c r="R74" s="35"/>
      <c r="S74" s="257">
        <f t="shared" si="3"/>
        <v>436000</v>
      </c>
      <c r="T74" s="285" t="str">
        <f t="shared" si="5"/>
        <v>TV01 COVER PANEL
(Z TYPE)</v>
      </c>
      <c r="U74" s="285"/>
    </row>
    <row r="75" spans="1:21" s="38" customFormat="1" ht="27.75" customHeight="1">
      <c r="A75" s="33" t="s">
        <v>343</v>
      </c>
      <c r="B75" s="336" t="s">
        <v>306</v>
      </c>
      <c r="C75" s="33" t="s">
        <v>152</v>
      </c>
      <c r="D75" s="35">
        <v>10000</v>
      </c>
      <c r="E75" s="35">
        <v>10000</v>
      </c>
      <c r="F75" s="35">
        <v>10000</v>
      </c>
      <c r="G75" s="35">
        <v>10000</v>
      </c>
      <c r="H75" s="35">
        <v>10000</v>
      </c>
      <c r="I75" s="35">
        <v>10000</v>
      </c>
      <c r="J75" s="35">
        <v>10000</v>
      </c>
      <c r="K75" s="35">
        <v>70000</v>
      </c>
      <c r="L75" s="35">
        <v>10000</v>
      </c>
      <c r="M75" s="35">
        <v>10000</v>
      </c>
      <c r="N75" s="35">
        <v>10000</v>
      </c>
      <c r="O75" s="35">
        <f t="shared" si="4"/>
        <v>170000</v>
      </c>
      <c r="P75" s="35"/>
      <c r="Q75" s="35"/>
      <c r="R75" s="35"/>
      <c r="S75" s="257">
        <f t="shared" si="3"/>
        <v>340000</v>
      </c>
      <c r="T75" s="285" t="str">
        <f t="shared" si="5"/>
        <v>TV01 COVER IC</v>
      </c>
      <c r="U75" s="285"/>
    </row>
    <row r="76" spans="1:21" s="38" customFormat="1" ht="27.75" customHeight="1">
      <c r="A76" s="33" t="s">
        <v>343</v>
      </c>
      <c r="B76" s="336" t="s">
        <v>286</v>
      </c>
      <c r="C76" s="33" t="s">
        <v>346</v>
      </c>
      <c r="D76" s="35">
        <v>0</v>
      </c>
      <c r="E76" s="35">
        <v>0</v>
      </c>
      <c r="F76" s="35">
        <v>0</v>
      </c>
      <c r="G76" s="35">
        <v>0</v>
      </c>
      <c r="H76" s="35">
        <v>0</v>
      </c>
      <c r="I76" s="35">
        <v>0</v>
      </c>
      <c r="J76" s="35">
        <v>0</v>
      </c>
      <c r="K76" s="35">
        <v>0</v>
      </c>
      <c r="L76" s="35">
        <v>0</v>
      </c>
      <c r="M76" s="35">
        <v>0</v>
      </c>
      <c r="N76" s="35">
        <v>0</v>
      </c>
      <c r="O76" s="35">
        <f t="shared" si="4"/>
        <v>0</v>
      </c>
      <c r="P76" s="35"/>
      <c r="Q76" s="35"/>
      <c r="R76" s="35"/>
      <c r="S76" s="257">
        <f t="shared" si="3"/>
        <v>0</v>
      </c>
      <c r="T76" s="285" t="str">
        <f t="shared" si="5"/>
        <v>TV01 COVER SPACER</v>
      </c>
      <c r="U76" s="285"/>
    </row>
    <row r="77" spans="1:21" s="38" customFormat="1" ht="27.75" customHeight="1">
      <c r="A77" s="33" t="s">
        <v>343</v>
      </c>
      <c r="B77" s="336" t="s">
        <v>278</v>
      </c>
      <c r="C77" s="33" t="s">
        <v>63</v>
      </c>
      <c r="D77" s="35">
        <v>10000</v>
      </c>
      <c r="E77" s="35">
        <v>10000</v>
      </c>
      <c r="F77" s="35">
        <v>10000</v>
      </c>
      <c r="G77" s="35">
        <v>10000</v>
      </c>
      <c r="H77" s="35">
        <v>10000</v>
      </c>
      <c r="I77" s="35">
        <v>10000</v>
      </c>
      <c r="J77" s="35">
        <v>10000</v>
      </c>
      <c r="K77" s="35">
        <v>70000</v>
      </c>
      <c r="L77" s="35">
        <v>30000</v>
      </c>
      <c r="M77" s="35">
        <v>30000</v>
      </c>
      <c r="N77" s="35">
        <v>30000</v>
      </c>
      <c r="O77" s="35">
        <f t="shared" si="4"/>
        <v>230000</v>
      </c>
      <c r="P77" s="35"/>
      <c r="Q77" s="35"/>
      <c r="R77" s="35"/>
      <c r="S77" s="257">
        <f t="shared" si="3"/>
        <v>460000</v>
      </c>
      <c r="T77" s="285" t="str">
        <f t="shared" si="5"/>
        <v>TV01 COVER FPC</v>
      </c>
      <c r="U77" s="285"/>
    </row>
    <row r="78" spans="1:21" s="38" customFormat="1" ht="27.75" customHeight="1">
      <c r="A78" s="33" t="s">
        <v>347</v>
      </c>
      <c r="B78" s="336" t="s">
        <v>344</v>
      </c>
      <c r="C78" s="175" t="s">
        <v>69</v>
      </c>
      <c r="D78" s="35">
        <v>10000</v>
      </c>
      <c r="E78" s="35">
        <v>10000</v>
      </c>
      <c r="F78" s="35">
        <v>10000</v>
      </c>
      <c r="G78" s="35">
        <v>10000</v>
      </c>
      <c r="H78" s="35">
        <v>10000</v>
      </c>
      <c r="I78" s="35">
        <v>10000</v>
      </c>
      <c r="J78" s="35">
        <v>10000</v>
      </c>
      <c r="K78" s="35">
        <v>70000</v>
      </c>
      <c r="L78" s="35">
        <v>40000</v>
      </c>
      <c r="M78" s="35">
        <v>40000</v>
      </c>
      <c r="N78" s="35">
        <v>40000</v>
      </c>
      <c r="O78" s="35">
        <f t="shared" si="4"/>
        <v>260000</v>
      </c>
      <c r="P78" s="35"/>
      <c r="Q78" s="35"/>
      <c r="R78" s="35"/>
      <c r="S78" s="257">
        <f t="shared" si="3"/>
        <v>520000</v>
      </c>
      <c r="T78" s="285" t="str">
        <f t="shared" si="5"/>
        <v>TW01 COVER PANEL
(Z TYPE)</v>
      </c>
      <c r="U78" s="285"/>
    </row>
    <row r="79" spans="1:21" s="38" customFormat="1" ht="27.75" customHeight="1">
      <c r="A79" s="33" t="s">
        <v>347</v>
      </c>
      <c r="B79" s="336" t="s">
        <v>306</v>
      </c>
      <c r="C79" s="33" t="s">
        <v>154</v>
      </c>
      <c r="D79" s="35">
        <v>10000</v>
      </c>
      <c r="E79" s="35">
        <v>10000</v>
      </c>
      <c r="F79" s="35">
        <v>10000</v>
      </c>
      <c r="G79" s="35">
        <v>10000</v>
      </c>
      <c r="H79" s="35">
        <v>10000</v>
      </c>
      <c r="I79" s="35">
        <v>10000</v>
      </c>
      <c r="J79" s="35">
        <v>10000</v>
      </c>
      <c r="K79" s="35">
        <v>70000</v>
      </c>
      <c r="L79" s="35">
        <v>40000</v>
      </c>
      <c r="M79" s="35">
        <v>40000</v>
      </c>
      <c r="N79" s="35">
        <v>40000</v>
      </c>
      <c r="O79" s="35">
        <f t="shared" si="4"/>
        <v>260000</v>
      </c>
      <c r="P79" s="35"/>
      <c r="Q79" s="35"/>
      <c r="R79" s="35"/>
      <c r="S79" s="257">
        <f t="shared" si="3"/>
        <v>520000</v>
      </c>
      <c r="T79" s="285" t="str">
        <f t="shared" si="5"/>
        <v>TW01 COVER IC</v>
      </c>
      <c r="U79" s="285"/>
    </row>
    <row r="80" spans="1:21" ht="27.75" customHeight="1">
      <c r="A80" s="33" t="s">
        <v>347</v>
      </c>
      <c r="B80" s="336" t="s">
        <v>286</v>
      </c>
      <c r="C80" s="33" t="s">
        <v>9</v>
      </c>
      <c r="D80" s="35">
        <v>20000</v>
      </c>
      <c r="E80" s="35">
        <v>20000</v>
      </c>
      <c r="F80" s="35">
        <v>20000</v>
      </c>
      <c r="G80" s="35">
        <v>20000</v>
      </c>
      <c r="H80" s="35">
        <v>20000</v>
      </c>
      <c r="I80" s="35">
        <v>20000</v>
      </c>
      <c r="J80" s="35">
        <v>20000</v>
      </c>
      <c r="K80" s="35">
        <v>140000</v>
      </c>
      <c r="L80" s="35">
        <v>140000</v>
      </c>
      <c r="M80" s="35">
        <v>140000</v>
      </c>
      <c r="N80" s="35">
        <v>140000</v>
      </c>
      <c r="O80" s="35">
        <f t="shared" si="4"/>
        <v>700000</v>
      </c>
      <c r="P80" s="35"/>
      <c r="Q80" s="35"/>
      <c r="R80" s="35"/>
      <c r="S80" s="257">
        <f t="shared" si="3"/>
        <v>1400000</v>
      </c>
      <c r="T80" s="285" t="str">
        <f t="shared" si="5"/>
        <v>TW01 COVER SPACER</v>
      </c>
      <c r="U80" s="285"/>
    </row>
    <row r="81" spans="1:21" s="38" customFormat="1" ht="27.75" customHeight="1">
      <c r="A81" s="33" t="s">
        <v>347</v>
      </c>
      <c r="B81" s="336" t="s">
        <v>278</v>
      </c>
      <c r="C81" s="33" t="s">
        <v>60</v>
      </c>
      <c r="D81" s="35">
        <v>10000</v>
      </c>
      <c r="E81" s="35">
        <v>10000</v>
      </c>
      <c r="F81" s="35">
        <v>10000</v>
      </c>
      <c r="G81" s="35">
        <v>10000</v>
      </c>
      <c r="H81" s="35">
        <v>10000</v>
      </c>
      <c r="I81" s="35">
        <v>10000</v>
      </c>
      <c r="J81" s="35">
        <v>10000</v>
      </c>
      <c r="K81" s="35">
        <v>70000</v>
      </c>
      <c r="L81" s="35">
        <v>47000</v>
      </c>
      <c r="M81" s="35">
        <v>47000</v>
      </c>
      <c r="N81" s="35">
        <v>47000</v>
      </c>
      <c r="O81" s="35">
        <f t="shared" si="4"/>
        <v>281000</v>
      </c>
      <c r="P81" s="35"/>
      <c r="Q81" s="35"/>
      <c r="R81" s="35"/>
      <c r="S81" s="257">
        <f t="shared" si="3"/>
        <v>562000</v>
      </c>
      <c r="T81" s="285" t="str">
        <f t="shared" si="5"/>
        <v>TW01 COVER FPC</v>
      </c>
      <c r="U81" s="285"/>
    </row>
    <row r="82" spans="1:21" ht="27.75" customHeight="1">
      <c r="A82" s="33" t="s">
        <v>343</v>
      </c>
      <c r="B82" s="336" t="s">
        <v>348</v>
      </c>
      <c r="C82" s="33" t="s">
        <v>26</v>
      </c>
      <c r="D82" s="35">
        <v>20000</v>
      </c>
      <c r="E82" s="35">
        <v>20000</v>
      </c>
      <c r="F82" s="35">
        <v>20000</v>
      </c>
      <c r="G82" s="35">
        <v>20000</v>
      </c>
      <c r="H82" s="35">
        <v>20000</v>
      </c>
      <c r="I82" s="35">
        <v>20000</v>
      </c>
      <c r="J82" s="35">
        <v>20000</v>
      </c>
      <c r="K82" s="35">
        <v>140000</v>
      </c>
      <c r="L82" s="35">
        <v>100000</v>
      </c>
      <c r="M82" s="35">
        <v>100000</v>
      </c>
      <c r="N82" s="35">
        <v>100000</v>
      </c>
      <c r="O82" s="35">
        <f t="shared" si="4"/>
        <v>580000</v>
      </c>
      <c r="P82" s="35"/>
      <c r="Q82" s="35"/>
      <c r="R82" s="35"/>
      <c r="S82" s="257">
        <f t="shared" si="3"/>
        <v>1160000</v>
      </c>
      <c r="T82" s="285" t="str">
        <f t="shared" si="5"/>
        <v>TV01 COVER-PAD</v>
      </c>
      <c r="U82" s="285"/>
    </row>
    <row r="83" spans="1:21" ht="27.75" customHeight="1">
      <c r="A83" s="33" t="s">
        <v>349</v>
      </c>
      <c r="B83" s="336" t="s">
        <v>328</v>
      </c>
      <c r="C83" s="43" t="s">
        <v>350</v>
      </c>
      <c r="D83" s="35">
        <v>0</v>
      </c>
      <c r="E83" s="35">
        <v>0</v>
      </c>
      <c r="F83" s="35">
        <v>0</v>
      </c>
      <c r="G83" s="35">
        <v>0</v>
      </c>
      <c r="H83" s="35">
        <v>0</v>
      </c>
      <c r="I83" s="35">
        <v>0</v>
      </c>
      <c r="J83" s="35">
        <v>0</v>
      </c>
      <c r="K83" s="35">
        <v>0</v>
      </c>
      <c r="L83" s="35">
        <v>0</v>
      </c>
      <c r="M83" s="35">
        <v>0</v>
      </c>
      <c r="N83" s="35">
        <v>0</v>
      </c>
      <c r="O83" s="35">
        <f t="shared" si="4"/>
        <v>0</v>
      </c>
      <c r="P83" s="35"/>
      <c r="Q83" s="35"/>
      <c r="R83" s="35"/>
      <c r="S83" s="257">
        <f t="shared" si="3"/>
        <v>0</v>
      </c>
      <c r="T83" s="285" t="str">
        <f t="shared" si="5"/>
        <v>US01 COVER WINDOW</v>
      </c>
      <c r="U83" s="285"/>
    </row>
    <row r="84" spans="1:21" ht="27.75" customHeight="1">
      <c r="A84" s="33" t="s">
        <v>349</v>
      </c>
      <c r="B84" s="336" t="s">
        <v>351</v>
      </c>
      <c r="C84" s="43" t="s">
        <v>352</v>
      </c>
      <c r="D84" s="35">
        <v>0</v>
      </c>
      <c r="E84" s="35">
        <v>0</v>
      </c>
      <c r="F84" s="35">
        <v>0</v>
      </c>
      <c r="G84" s="35">
        <v>0</v>
      </c>
      <c r="H84" s="35">
        <v>0</v>
      </c>
      <c r="I84" s="35">
        <v>0</v>
      </c>
      <c r="J84" s="35">
        <v>0</v>
      </c>
      <c r="K84" s="35">
        <v>0</v>
      </c>
      <c r="L84" s="35">
        <v>0</v>
      </c>
      <c r="M84" s="35">
        <v>0</v>
      </c>
      <c r="N84" s="35">
        <v>0</v>
      </c>
      <c r="O84" s="35">
        <f t="shared" si="4"/>
        <v>0</v>
      </c>
      <c r="P84" s="35"/>
      <c r="Q84" s="35"/>
      <c r="R84" s="35"/>
      <c r="S84" s="257">
        <f t="shared" si="3"/>
        <v>0</v>
      </c>
      <c r="T84" s="285" t="str">
        <f t="shared" si="5"/>
        <v>US01 COVER  PANEL</v>
      </c>
      <c r="U84" s="285"/>
    </row>
    <row r="85" spans="1:21" ht="27.75" customHeight="1">
      <c r="A85" s="33" t="s">
        <v>349</v>
      </c>
      <c r="B85" s="336" t="s">
        <v>351</v>
      </c>
      <c r="C85" s="43" t="s">
        <v>353</v>
      </c>
      <c r="D85" s="35">
        <v>0</v>
      </c>
      <c r="E85" s="35">
        <v>0</v>
      </c>
      <c r="F85" s="35">
        <v>0</v>
      </c>
      <c r="G85" s="35">
        <v>0</v>
      </c>
      <c r="H85" s="35">
        <v>0</v>
      </c>
      <c r="I85" s="35">
        <v>0</v>
      </c>
      <c r="J85" s="35">
        <v>0</v>
      </c>
      <c r="K85" s="35">
        <v>0</v>
      </c>
      <c r="L85" s="35">
        <v>0</v>
      </c>
      <c r="M85" s="35">
        <v>0</v>
      </c>
      <c r="N85" s="35">
        <v>0</v>
      </c>
      <c r="O85" s="35">
        <f t="shared" si="4"/>
        <v>0</v>
      </c>
      <c r="P85" s="35"/>
      <c r="Q85" s="35"/>
      <c r="R85" s="35"/>
      <c r="S85" s="257">
        <f t="shared" si="3"/>
        <v>0</v>
      </c>
      <c r="T85" s="285" t="str">
        <f t="shared" si="5"/>
        <v>US01 COVER  PANEL</v>
      </c>
      <c r="U85" s="285"/>
    </row>
    <row r="86" spans="1:21" ht="27.75" customHeight="1">
      <c r="A86" s="33" t="s">
        <v>349</v>
      </c>
      <c r="B86" s="336" t="s">
        <v>306</v>
      </c>
      <c r="C86" s="43" t="s">
        <v>155</v>
      </c>
      <c r="D86" s="35">
        <v>0</v>
      </c>
      <c r="E86" s="35">
        <v>0</v>
      </c>
      <c r="F86" s="35">
        <v>0</v>
      </c>
      <c r="G86" s="35">
        <v>0</v>
      </c>
      <c r="H86" s="35">
        <v>0</v>
      </c>
      <c r="I86" s="35">
        <v>0</v>
      </c>
      <c r="J86" s="35">
        <v>0</v>
      </c>
      <c r="K86" s="35">
        <v>0</v>
      </c>
      <c r="L86" s="35">
        <v>0</v>
      </c>
      <c r="M86" s="35">
        <v>0</v>
      </c>
      <c r="N86" s="35">
        <v>0</v>
      </c>
      <c r="O86" s="35">
        <f t="shared" si="4"/>
        <v>0</v>
      </c>
      <c r="P86" s="35"/>
      <c r="Q86" s="35"/>
      <c r="R86" s="35"/>
      <c r="S86" s="257">
        <f t="shared" si="3"/>
        <v>0</v>
      </c>
      <c r="T86" s="285" t="str">
        <f t="shared" si="5"/>
        <v>US01 COVER IC</v>
      </c>
      <c r="U86" s="285"/>
    </row>
    <row r="87" spans="1:21" ht="27.75" customHeight="1">
      <c r="A87" s="33" t="s">
        <v>349</v>
      </c>
      <c r="B87" s="336" t="s">
        <v>286</v>
      </c>
      <c r="C87" s="43" t="s">
        <v>158</v>
      </c>
      <c r="D87" s="35">
        <v>0</v>
      </c>
      <c r="E87" s="35">
        <v>0</v>
      </c>
      <c r="F87" s="35">
        <v>0</v>
      </c>
      <c r="G87" s="35">
        <v>0</v>
      </c>
      <c r="H87" s="35">
        <v>0</v>
      </c>
      <c r="I87" s="35">
        <v>0</v>
      </c>
      <c r="J87" s="35">
        <v>0</v>
      </c>
      <c r="K87" s="35">
        <v>0</v>
      </c>
      <c r="L87" s="35">
        <v>0</v>
      </c>
      <c r="M87" s="35">
        <v>0</v>
      </c>
      <c r="N87" s="35">
        <v>0</v>
      </c>
      <c r="O87" s="35">
        <f t="shared" si="4"/>
        <v>0</v>
      </c>
      <c r="P87" s="35"/>
      <c r="Q87" s="35"/>
      <c r="R87" s="35"/>
      <c r="S87" s="257">
        <f t="shared" si="3"/>
        <v>0</v>
      </c>
      <c r="T87" s="285" t="str">
        <f t="shared" si="5"/>
        <v>US01 COVER SPACER</v>
      </c>
      <c r="U87" s="285"/>
    </row>
    <row r="88" spans="1:21" ht="27.75" customHeight="1">
      <c r="A88" s="33" t="s">
        <v>349</v>
      </c>
      <c r="B88" s="336" t="s">
        <v>314</v>
      </c>
      <c r="C88" s="43" t="s">
        <v>354</v>
      </c>
      <c r="D88" s="35">
        <v>0</v>
      </c>
      <c r="E88" s="35">
        <v>0</v>
      </c>
      <c r="F88" s="35">
        <v>0</v>
      </c>
      <c r="G88" s="35">
        <v>0</v>
      </c>
      <c r="H88" s="35">
        <v>0</v>
      </c>
      <c r="I88" s="35">
        <v>0</v>
      </c>
      <c r="J88" s="35">
        <v>0</v>
      </c>
      <c r="K88" s="35">
        <v>0</v>
      </c>
      <c r="L88" s="35">
        <v>0</v>
      </c>
      <c r="M88" s="35">
        <v>0</v>
      </c>
      <c r="N88" s="35">
        <v>0</v>
      </c>
      <c r="O88" s="35">
        <f t="shared" si="4"/>
        <v>0</v>
      </c>
      <c r="P88" s="35"/>
      <c r="Q88" s="35"/>
      <c r="R88" s="35"/>
      <c r="S88" s="257">
        <f t="shared" si="3"/>
        <v>0</v>
      </c>
      <c r="T88" s="285" t="str">
        <f t="shared" si="5"/>
        <v>US01 COVER PAD</v>
      </c>
      <c r="U88" s="285"/>
    </row>
    <row r="89" spans="1:21" ht="27.75" customHeight="1">
      <c r="A89" s="33" t="s">
        <v>355</v>
      </c>
      <c r="B89" s="336" t="s">
        <v>351</v>
      </c>
      <c r="C89" s="43" t="s">
        <v>356</v>
      </c>
      <c r="D89" s="35">
        <v>3000</v>
      </c>
      <c r="E89" s="35">
        <v>10000</v>
      </c>
      <c r="F89" s="35">
        <v>0</v>
      </c>
      <c r="G89" s="35">
        <v>0</v>
      </c>
      <c r="H89" s="35">
        <v>0</v>
      </c>
      <c r="I89" s="35">
        <v>0</v>
      </c>
      <c r="J89" s="35">
        <v>0</v>
      </c>
      <c r="K89" s="35">
        <v>13000</v>
      </c>
      <c r="L89" s="35">
        <v>0</v>
      </c>
      <c r="M89" s="35">
        <v>0</v>
      </c>
      <c r="N89" s="35">
        <v>0</v>
      </c>
      <c r="O89" s="35">
        <f t="shared" si="4"/>
        <v>26000</v>
      </c>
      <c r="P89" s="35"/>
      <c r="Q89" s="35"/>
      <c r="R89" s="35"/>
      <c r="S89" s="257">
        <f t="shared" si="3"/>
        <v>52000</v>
      </c>
      <c r="T89" s="285" t="str">
        <f t="shared" si="5"/>
        <v>TS01 COVER  PANEL</v>
      </c>
      <c r="U89" s="285"/>
    </row>
    <row r="90" spans="1:21" ht="27.75" customHeight="1">
      <c r="A90" s="33" t="s">
        <v>355</v>
      </c>
      <c r="B90" s="336" t="s">
        <v>351</v>
      </c>
      <c r="C90" s="43" t="s">
        <v>14</v>
      </c>
      <c r="D90" s="35">
        <v>0</v>
      </c>
      <c r="E90" s="35">
        <v>0</v>
      </c>
      <c r="F90" s="35">
        <v>0</v>
      </c>
      <c r="G90" s="35">
        <v>0</v>
      </c>
      <c r="H90" s="35">
        <v>0</v>
      </c>
      <c r="I90" s="35">
        <v>0</v>
      </c>
      <c r="J90" s="35">
        <v>0</v>
      </c>
      <c r="K90" s="35">
        <v>0</v>
      </c>
      <c r="L90" s="35">
        <v>0</v>
      </c>
      <c r="M90" s="35">
        <v>0</v>
      </c>
      <c r="N90" s="35">
        <v>0</v>
      </c>
      <c r="O90" s="35">
        <f t="shared" si="4"/>
        <v>0</v>
      </c>
      <c r="P90" s="35"/>
      <c r="Q90" s="35"/>
      <c r="R90" s="35"/>
      <c r="S90" s="257">
        <f t="shared" si="3"/>
        <v>0</v>
      </c>
      <c r="T90" s="285" t="str">
        <f t="shared" si="5"/>
        <v>TS01 COVER  PANEL</v>
      </c>
      <c r="U90" s="285"/>
    </row>
    <row r="91" spans="1:21" ht="27.75" customHeight="1">
      <c r="A91" s="33" t="s">
        <v>355</v>
      </c>
      <c r="B91" s="336" t="s">
        <v>306</v>
      </c>
      <c r="C91" s="43" t="s">
        <v>27</v>
      </c>
      <c r="D91" s="35">
        <v>3000</v>
      </c>
      <c r="E91" s="35">
        <v>3000</v>
      </c>
      <c r="F91" s="35">
        <v>3000</v>
      </c>
      <c r="G91" s="35">
        <v>3000</v>
      </c>
      <c r="H91" s="35">
        <v>3000</v>
      </c>
      <c r="I91" s="35">
        <v>3000</v>
      </c>
      <c r="J91" s="35">
        <v>3000</v>
      </c>
      <c r="K91" s="35">
        <v>21000</v>
      </c>
      <c r="L91" s="35">
        <v>21000</v>
      </c>
      <c r="M91" s="35">
        <v>3000</v>
      </c>
      <c r="N91" s="35">
        <v>3000</v>
      </c>
      <c r="O91" s="35">
        <f t="shared" si="4"/>
        <v>69000</v>
      </c>
      <c r="P91" s="35"/>
      <c r="Q91" s="35"/>
      <c r="R91" s="35"/>
      <c r="S91" s="257">
        <f t="shared" si="3"/>
        <v>138000</v>
      </c>
      <c r="T91" s="285" t="str">
        <f t="shared" si="5"/>
        <v>TS01 COVER IC</v>
      </c>
      <c r="U91" s="285"/>
    </row>
    <row r="92" spans="1:21" ht="27.75" customHeight="1">
      <c r="A92" s="175" t="s">
        <v>355</v>
      </c>
      <c r="B92" s="336" t="s">
        <v>314</v>
      </c>
      <c r="C92" s="43" t="s">
        <v>28</v>
      </c>
      <c r="D92" s="35">
        <v>15000</v>
      </c>
      <c r="E92" s="35">
        <v>15000</v>
      </c>
      <c r="F92" s="35">
        <v>15000</v>
      </c>
      <c r="G92" s="35">
        <v>12000</v>
      </c>
      <c r="H92" s="35">
        <v>12000</v>
      </c>
      <c r="I92" s="35">
        <v>12000</v>
      </c>
      <c r="J92" s="35">
        <v>12000</v>
      </c>
      <c r="K92" s="35">
        <v>93000</v>
      </c>
      <c r="L92" s="35">
        <v>72000</v>
      </c>
      <c r="M92" s="35">
        <v>60000</v>
      </c>
      <c r="N92" s="35">
        <v>60000</v>
      </c>
      <c r="O92" s="35">
        <f t="shared" si="4"/>
        <v>378000</v>
      </c>
      <c r="P92" s="35"/>
      <c r="Q92" s="35"/>
      <c r="R92" s="35"/>
      <c r="S92" s="257">
        <f t="shared" si="3"/>
        <v>756000</v>
      </c>
      <c r="T92" s="285" t="str">
        <f t="shared" si="5"/>
        <v>TS01 COVER PAD</v>
      </c>
      <c r="U92" s="285"/>
    </row>
    <row r="93" spans="1:21" ht="27.75" customHeight="1">
      <c r="A93" s="33" t="s">
        <v>355</v>
      </c>
      <c r="B93" s="336" t="s">
        <v>328</v>
      </c>
      <c r="C93" s="43" t="s">
        <v>98</v>
      </c>
      <c r="D93" s="35">
        <v>6000</v>
      </c>
      <c r="E93" s="35">
        <v>6000</v>
      </c>
      <c r="F93" s="35">
        <v>6000</v>
      </c>
      <c r="G93" s="35">
        <v>6000</v>
      </c>
      <c r="H93" s="35">
        <v>6000</v>
      </c>
      <c r="I93" s="35">
        <v>6000</v>
      </c>
      <c r="J93" s="35">
        <v>6000</v>
      </c>
      <c r="K93" s="35">
        <v>42000</v>
      </c>
      <c r="L93" s="35">
        <v>18000</v>
      </c>
      <c r="M93" s="35">
        <v>15000</v>
      </c>
      <c r="N93" s="35">
        <v>15000</v>
      </c>
      <c r="O93" s="35">
        <f t="shared" si="4"/>
        <v>132000</v>
      </c>
      <c r="P93" s="35"/>
      <c r="Q93" s="35"/>
      <c r="R93" s="35"/>
      <c r="S93" s="257">
        <f t="shared" si="3"/>
        <v>264000</v>
      </c>
      <c r="T93" s="285" t="str">
        <f t="shared" si="5"/>
        <v>TS01 COVER WINDOW</v>
      </c>
      <c r="U93" s="285"/>
    </row>
    <row r="94" spans="1:21" ht="27.75" customHeight="1">
      <c r="A94" s="33" t="s">
        <v>355</v>
      </c>
      <c r="B94" s="336" t="s">
        <v>328</v>
      </c>
      <c r="C94" s="43" t="s">
        <v>357</v>
      </c>
      <c r="D94" s="35">
        <v>0</v>
      </c>
      <c r="E94" s="35">
        <v>0</v>
      </c>
      <c r="F94" s="35">
        <v>0</v>
      </c>
      <c r="G94" s="35">
        <v>0</v>
      </c>
      <c r="H94" s="35">
        <v>0</v>
      </c>
      <c r="I94" s="35">
        <v>0</v>
      </c>
      <c r="J94" s="35">
        <v>0</v>
      </c>
      <c r="K94" s="35">
        <v>0</v>
      </c>
      <c r="L94" s="35">
        <v>0</v>
      </c>
      <c r="M94" s="35">
        <v>0</v>
      </c>
      <c r="N94" s="35">
        <v>0</v>
      </c>
      <c r="O94" s="35">
        <f t="shared" si="4"/>
        <v>0</v>
      </c>
      <c r="P94" s="35"/>
      <c r="Q94" s="35"/>
      <c r="R94" s="35"/>
      <c r="S94" s="257">
        <f t="shared" si="3"/>
        <v>0</v>
      </c>
      <c r="T94" s="285" t="str">
        <f t="shared" si="5"/>
        <v>TS01 COVER WINDOW</v>
      </c>
      <c r="U94" s="285"/>
    </row>
    <row r="95" spans="1:21" ht="27.75" customHeight="1">
      <c r="A95" s="33" t="s">
        <v>355</v>
      </c>
      <c r="B95" s="336" t="s">
        <v>358</v>
      </c>
      <c r="C95" s="43" t="s">
        <v>29</v>
      </c>
      <c r="D95" s="35">
        <v>6000</v>
      </c>
      <c r="E95" s="35">
        <v>6000</v>
      </c>
      <c r="F95" s="35">
        <v>6000</v>
      </c>
      <c r="G95" s="35">
        <v>6000</v>
      </c>
      <c r="H95" s="35">
        <v>6000</v>
      </c>
      <c r="I95" s="35">
        <v>6000</v>
      </c>
      <c r="J95" s="35">
        <v>6000</v>
      </c>
      <c r="K95" s="35">
        <v>42000</v>
      </c>
      <c r="L95" s="35">
        <v>18000</v>
      </c>
      <c r="M95" s="35">
        <v>15000</v>
      </c>
      <c r="N95" s="35">
        <v>15000</v>
      </c>
      <c r="O95" s="35">
        <f t="shared" si="4"/>
        <v>132000</v>
      </c>
      <c r="P95" s="35"/>
      <c r="Q95" s="35"/>
      <c r="R95" s="35"/>
      <c r="S95" s="257">
        <f t="shared" si="3"/>
        <v>264000</v>
      </c>
      <c r="T95" s="285" t="str">
        <f t="shared" si="5"/>
        <v>TS01 COVER  GRIP</v>
      </c>
      <c r="U95" s="285"/>
    </row>
    <row r="96" spans="1:21" ht="28.5" customHeight="1">
      <c r="A96" s="39" t="s">
        <v>359</v>
      </c>
      <c r="B96" s="39" t="s">
        <v>311</v>
      </c>
      <c r="C96" s="33" t="s">
        <v>163</v>
      </c>
      <c r="D96" s="35">
        <v>69000</v>
      </c>
      <c r="E96" s="35">
        <v>69000</v>
      </c>
      <c r="F96" s="35">
        <v>69000</v>
      </c>
      <c r="G96" s="35">
        <v>69000</v>
      </c>
      <c r="H96" s="35">
        <v>69000</v>
      </c>
      <c r="I96" s="35">
        <v>69000</v>
      </c>
      <c r="J96" s="35">
        <v>69000</v>
      </c>
      <c r="K96" s="35">
        <v>483000</v>
      </c>
      <c r="L96" s="35">
        <v>387000</v>
      </c>
      <c r="M96" s="35">
        <v>180000</v>
      </c>
      <c r="N96" s="35">
        <v>180000</v>
      </c>
      <c r="O96" s="35">
        <f t="shared" si="4"/>
        <v>1713000</v>
      </c>
      <c r="P96" s="35"/>
      <c r="Q96" s="35"/>
      <c r="R96" s="35"/>
      <c r="S96" s="257">
        <f t="shared" si="3"/>
        <v>3426000</v>
      </c>
      <c r="T96" s="285" t="str">
        <f t="shared" si="5"/>
        <v>UM07 COVER-IC</v>
      </c>
      <c r="U96" s="285"/>
    </row>
    <row r="97" spans="1:21" ht="27.75" customHeight="1">
      <c r="A97" s="39" t="s">
        <v>359</v>
      </c>
      <c r="B97" s="39" t="s">
        <v>360</v>
      </c>
      <c r="C97" s="33" t="s">
        <v>165</v>
      </c>
      <c r="D97" s="35">
        <v>66500</v>
      </c>
      <c r="E97" s="35">
        <v>66500</v>
      </c>
      <c r="F97" s="35">
        <v>66500</v>
      </c>
      <c r="G97" s="35">
        <v>66500</v>
      </c>
      <c r="H97" s="35">
        <v>56000</v>
      </c>
      <c r="I97" s="35">
        <v>56000</v>
      </c>
      <c r="J97" s="35">
        <v>70000</v>
      </c>
      <c r="K97" s="35">
        <v>448000</v>
      </c>
      <c r="L97" s="35">
        <v>343000</v>
      </c>
      <c r="M97" s="35">
        <v>343000</v>
      </c>
      <c r="N97" s="35">
        <v>343000</v>
      </c>
      <c r="O97" s="35">
        <f t="shared" si="4"/>
        <v>1925000</v>
      </c>
      <c r="P97" s="35"/>
      <c r="Q97" s="35"/>
      <c r="R97" s="35"/>
      <c r="S97" s="257">
        <f t="shared" si="3"/>
        <v>3850000</v>
      </c>
      <c r="T97" s="285" t="str">
        <f t="shared" si="5"/>
        <v>UM07 Cover-Spacer</v>
      </c>
      <c r="U97" s="285"/>
    </row>
    <row r="98" spans="1:21" ht="27.75" customHeight="1">
      <c r="A98" s="39" t="s">
        <v>359</v>
      </c>
      <c r="B98" s="39" t="s">
        <v>361</v>
      </c>
      <c r="C98" s="175" t="s">
        <v>72</v>
      </c>
      <c r="D98" s="35">
        <v>21000</v>
      </c>
      <c r="E98" s="35">
        <v>21000</v>
      </c>
      <c r="F98" s="35">
        <v>21000</v>
      </c>
      <c r="G98" s="35">
        <v>21000</v>
      </c>
      <c r="H98" s="35">
        <v>19000</v>
      </c>
      <c r="I98" s="35">
        <v>9000</v>
      </c>
      <c r="J98" s="35">
        <v>0</v>
      </c>
      <c r="K98" s="35">
        <v>112000</v>
      </c>
      <c r="L98" s="35">
        <v>0</v>
      </c>
      <c r="M98" s="35">
        <v>45000</v>
      </c>
      <c r="N98" s="35">
        <v>45000</v>
      </c>
      <c r="O98" s="35">
        <f t="shared" si="4"/>
        <v>314000</v>
      </c>
      <c r="P98" s="35"/>
      <c r="Q98" s="35"/>
      <c r="R98" s="35"/>
      <c r="S98" s="257">
        <f t="shared" si="3"/>
        <v>628000</v>
      </c>
      <c r="T98" s="285" t="str">
        <f t="shared" si="5"/>
        <v>UM07 Cover-PANEL(Z type)</v>
      </c>
      <c r="U98" s="285"/>
    </row>
    <row r="99" spans="1:21" ht="27.75" customHeight="1">
      <c r="A99" s="39" t="s">
        <v>359</v>
      </c>
      <c r="B99" s="39" t="s">
        <v>362</v>
      </c>
      <c r="C99" s="33" t="s">
        <v>363</v>
      </c>
      <c r="D99" s="35">
        <v>0</v>
      </c>
      <c r="E99" s="35">
        <v>0</v>
      </c>
      <c r="F99" s="35">
        <v>0</v>
      </c>
      <c r="G99" s="35">
        <v>0</v>
      </c>
      <c r="H99" s="35">
        <v>0</v>
      </c>
      <c r="I99" s="35">
        <v>0</v>
      </c>
      <c r="J99" s="35">
        <v>0</v>
      </c>
      <c r="K99" s="35">
        <v>0</v>
      </c>
      <c r="L99" s="35">
        <v>0</v>
      </c>
      <c r="M99" s="35">
        <v>0</v>
      </c>
      <c r="N99" s="35">
        <v>0</v>
      </c>
      <c r="O99" s="35">
        <f t="shared" si="4"/>
        <v>0</v>
      </c>
      <c r="P99" s="35"/>
      <c r="Q99" s="35"/>
      <c r="R99" s="35"/>
      <c r="S99" s="257">
        <f t="shared" si="3"/>
        <v>0</v>
      </c>
      <c r="T99" s="285" t="str">
        <f t="shared" si="5"/>
        <v>UM07 Cover-PANEL(sheet type)</v>
      </c>
      <c r="U99" s="285"/>
    </row>
    <row r="100" spans="1:21" ht="27.75" customHeight="1">
      <c r="A100" s="176" t="s">
        <v>359</v>
      </c>
      <c r="B100" s="39" t="s">
        <v>364</v>
      </c>
      <c r="C100" s="33" t="s">
        <v>11</v>
      </c>
      <c r="D100" s="35">
        <v>66500</v>
      </c>
      <c r="E100" s="35">
        <v>66500</v>
      </c>
      <c r="F100" s="35">
        <v>66500</v>
      </c>
      <c r="G100" s="35">
        <v>66500</v>
      </c>
      <c r="H100" s="35">
        <v>56000</v>
      </c>
      <c r="I100" s="35">
        <v>56000</v>
      </c>
      <c r="J100" s="35">
        <v>70000</v>
      </c>
      <c r="K100" s="35">
        <v>448000</v>
      </c>
      <c r="L100" s="35">
        <v>343000</v>
      </c>
      <c r="M100" s="35">
        <v>343000</v>
      </c>
      <c r="N100" s="35">
        <v>343000</v>
      </c>
      <c r="O100" s="35">
        <f t="shared" si="4"/>
        <v>1925000</v>
      </c>
      <c r="P100" s="35"/>
      <c r="Q100" s="35"/>
      <c r="R100" s="35"/>
      <c r="S100" s="257">
        <f t="shared" si="3"/>
        <v>3850000</v>
      </c>
      <c r="T100" s="285" t="str">
        <f t="shared" si="5"/>
        <v>UM07 Cover-Pad</v>
      </c>
      <c r="U100" s="285"/>
    </row>
    <row r="101" spans="1:21" ht="27.75" customHeight="1">
      <c r="A101" s="39" t="s">
        <v>359</v>
      </c>
      <c r="B101" s="39" t="s">
        <v>365</v>
      </c>
      <c r="C101" s="33" t="s">
        <v>96</v>
      </c>
      <c r="D101" s="35">
        <v>21000</v>
      </c>
      <c r="E101" s="35">
        <v>21000</v>
      </c>
      <c r="F101" s="35">
        <v>21000</v>
      </c>
      <c r="G101" s="35">
        <v>21000</v>
      </c>
      <c r="H101" s="35">
        <v>9000</v>
      </c>
      <c r="I101" s="35">
        <v>9000</v>
      </c>
      <c r="J101" s="35">
        <v>0</v>
      </c>
      <c r="K101" s="35">
        <v>102000</v>
      </c>
      <c r="L101" s="35">
        <v>0</v>
      </c>
      <c r="M101" s="35">
        <v>45000</v>
      </c>
      <c r="N101" s="35">
        <v>45000</v>
      </c>
      <c r="O101" s="35">
        <f t="shared" si="4"/>
        <v>294000</v>
      </c>
      <c r="P101" s="35"/>
      <c r="Q101" s="35"/>
      <c r="R101" s="35"/>
      <c r="S101" s="257">
        <f t="shared" si="3"/>
        <v>588000</v>
      </c>
      <c r="T101" s="285" t="str">
        <f t="shared" si="5"/>
        <v>UM07 Cover-Window</v>
      </c>
      <c r="U101" s="285"/>
    </row>
    <row r="102" spans="1:21" ht="27.75" customHeight="1">
      <c r="A102" s="44" t="s">
        <v>366</v>
      </c>
      <c r="B102" s="39" t="s">
        <v>367</v>
      </c>
      <c r="C102" s="39" t="s">
        <v>153</v>
      </c>
      <c r="D102" s="35">
        <v>0</v>
      </c>
      <c r="E102" s="35">
        <v>0</v>
      </c>
      <c r="F102" s="35">
        <v>0</v>
      </c>
      <c r="G102" s="35">
        <v>0</v>
      </c>
      <c r="H102" s="35">
        <v>0</v>
      </c>
      <c r="I102" s="35">
        <v>0</v>
      </c>
      <c r="J102" s="35">
        <v>0</v>
      </c>
      <c r="K102" s="35">
        <v>0</v>
      </c>
      <c r="L102" s="35">
        <v>30000</v>
      </c>
      <c r="M102" s="35">
        <v>10000</v>
      </c>
      <c r="N102" s="35">
        <v>10000</v>
      </c>
      <c r="O102" s="35">
        <f t="shared" si="4"/>
        <v>50000</v>
      </c>
      <c r="P102" s="35"/>
      <c r="Q102" s="35"/>
      <c r="R102" s="35"/>
      <c r="S102" s="257">
        <f t="shared" si="3"/>
        <v>100000</v>
      </c>
      <c r="T102" s="285" t="str">
        <f t="shared" si="5"/>
        <v>TV04  COVER-IC</v>
      </c>
      <c r="U102" s="285"/>
    </row>
    <row r="103" spans="1:21" ht="27.75" customHeight="1">
      <c r="A103" s="44" t="s">
        <v>366</v>
      </c>
      <c r="B103" s="39" t="s">
        <v>368</v>
      </c>
      <c r="C103" s="39" t="s">
        <v>369</v>
      </c>
      <c r="D103" s="35">
        <v>0</v>
      </c>
      <c r="E103" s="35">
        <v>0</v>
      </c>
      <c r="F103" s="35">
        <v>0</v>
      </c>
      <c r="G103" s="35">
        <v>0</v>
      </c>
      <c r="H103" s="35">
        <v>0</v>
      </c>
      <c r="I103" s="35">
        <v>0</v>
      </c>
      <c r="J103" s="35">
        <v>0</v>
      </c>
      <c r="K103" s="35">
        <v>0</v>
      </c>
      <c r="L103" s="35">
        <v>30000</v>
      </c>
      <c r="M103" s="35">
        <v>10000</v>
      </c>
      <c r="N103" s="35">
        <v>10000</v>
      </c>
      <c r="O103" s="35">
        <f t="shared" si="4"/>
        <v>50000</v>
      </c>
      <c r="P103" s="35"/>
      <c r="Q103" s="35"/>
      <c r="R103" s="35"/>
      <c r="S103" s="257">
        <f t="shared" si="3"/>
        <v>100000</v>
      </c>
      <c r="T103" s="285" t="str">
        <f t="shared" si="5"/>
        <v>TV04  COVER PANEL</v>
      </c>
      <c r="U103" s="285"/>
    </row>
    <row r="104" spans="1:21" ht="27.75" customHeight="1">
      <c r="A104" s="44" t="s">
        <v>366</v>
      </c>
      <c r="B104" s="39" t="s">
        <v>303</v>
      </c>
      <c r="C104" s="39" t="s">
        <v>370</v>
      </c>
      <c r="D104" s="35">
        <v>0</v>
      </c>
      <c r="E104" s="35">
        <v>0</v>
      </c>
      <c r="F104" s="35">
        <v>0</v>
      </c>
      <c r="G104" s="35">
        <v>0</v>
      </c>
      <c r="H104" s="35">
        <v>0</v>
      </c>
      <c r="I104" s="35">
        <v>0</v>
      </c>
      <c r="J104" s="35">
        <v>0</v>
      </c>
      <c r="K104" s="35">
        <v>0</v>
      </c>
      <c r="L104" s="35">
        <v>30000</v>
      </c>
      <c r="M104" s="35">
        <v>10000</v>
      </c>
      <c r="N104" s="35">
        <v>10000</v>
      </c>
      <c r="O104" s="35">
        <f t="shared" si="4"/>
        <v>50000</v>
      </c>
      <c r="P104" s="35"/>
      <c r="Q104" s="35"/>
      <c r="R104" s="35"/>
      <c r="S104" s="257">
        <f t="shared" si="3"/>
        <v>100000</v>
      </c>
      <c r="T104" s="285" t="str">
        <f t="shared" si="5"/>
        <v>TV04 COVER-FPC</v>
      </c>
      <c r="U104" s="285"/>
    </row>
    <row r="105" spans="1:21" ht="27.75" customHeight="1">
      <c r="A105" s="44" t="s">
        <v>371</v>
      </c>
      <c r="B105" s="39" t="s">
        <v>303</v>
      </c>
      <c r="C105" s="39" t="s">
        <v>372</v>
      </c>
      <c r="D105" s="35">
        <v>0</v>
      </c>
      <c r="E105" s="35">
        <v>0</v>
      </c>
      <c r="F105" s="35">
        <v>0</v>
      </c>
      <c r="G105" s="35">
        <v>0</v>
      </c>
      <c r="H105" s="35">
        <v>0</v>
      </c>
      <c r="I105" s="35">
        <v>0</v>
      </c>
      <c r="J105" s="35">
        <v>0</v>
      </c>
      <c r="K105" s="35">
        <v>0</v>
      </c>
      <c r="L105" s="35">
        <v>0</v>
      </c>
      <c r="M105" s="35">
        <v>0</v>
      </c>
      <c r="N105" s="35">
        <v>0</v>
      </c>
      <c r="O105" s="35">
        <f t="shared" si="4"/>
        <v>0</v>
      </c>
      <c r="P105" s="35"/>
      <c r="Q105" s="35"/>
      <c r="R105" s="35"/>
      <c r="S105" s="257">
        <f t="shared" si="3"/>
        <v>0</v>
      </c>
      <c r="T105" s="285" t="str">
        <f t="shared" si="5"/>
        <v>TV06 COVER-FPC</v>
      </c>
      <c r="U105" s="285"/>
    </row>
    <row r="106" spans="1:21" ht="27.75" customHeight="1">
      <c r="A106" s="44" t="s">
        <v>366</v>
      </c>
      <c r="B106" s="39" t="s">
        <v>373</v>
      </c>
      <c r="C106" s="39" t="s">
        <v>51</v>
      </c>
      <c r="D106" s="35">
        <v>10000</v>
      </c>
      <c r="E106" s="35">
        <v>10000</v>
      </c>
      <c r="F106" s="35">
        <v>10001</v>
      </c>
      <c r="G106" s="35">
        <v>10002</v>
      </c>
      <c r="H106" s="35">
        <v>10003</v>
      </c>
      <c r="I106" s="35">
        <v>10004</v>
      </c>
      <c r="J106" s="35">
        <v>10005</v>
      </c>
      <c r="K106" s="35">
        <v>70015</v>
      </c>
      <c r="L106" s="35">
        <v>70000</v>
      </c>
      <c r="M106" s="35">
        <v>70000</v>
      </c>
      <c r="N106" s="35">
        <v>70000</v>
      </c>
      <c r="O106" s="35">
        <f t="shared" si="4"/>
        <v>350030</v>
      </c>
      <c r="P106" s="35"/>
      <c r="Q106" s="35"/>
      <c r="R106" s="35"/>
      <c r="S106" s="257">
        <f t="shared" si="3"/>
        <v>700060</v>
      </c>
      <c r="T106" s="285" t="str">
        <f t="shared" si="5"/>
        <v>TV04  COVER-SPACER</v>
      </c>
      <c r="U106" s="285"/>
    </row>
    <row r="107" spans="1:21" ht="27.75" customHeight="1">
      <c r="A107" s="44" t="s">
        <v>374</v>
      </c>
      <c r="B107" s="39" t="s">
        <v>303</v>
      </c>
      <c r="C107" s="39" t="s">
        <v>375</v>
      </c>
      <c r="D107" s="35">
        <v>0</v>
      </c>
      <c r="E107" s="35">
        <v>0</v>
      </c>
      <c r="F107" s="35">
        <v>0</v>
      </c>
      <c r="G107" s="35">
        <v>0</v>
      </c>
      <c r="H107" s="35">
        <v>0</v>
      </c>
      <c r="I107" s="35">
        <v>0</v>
      </c>
      <c r="J107" s="35">
        <v>0</v>
      </c>
      <c r="K107" s="35">
        <v>0</v>
      </c>
      <c r="L107" s="35">
        <v>30000</v>
      </c>
      <c r="M107" s="35">
        <v>10000</v>
      </c>
      <c r="N107" s="35">
        <v>10000</v>
      </c>
      <c r="O107" s="35">
        <f t="shared" si="4"/>
        <v>50000</v>
      </c>
      <c r="P107" s="35"/>
      <c r="Q107" s="35"/>
      <c r="R107" s="35"/>
      <c r="S107" s="257">
        <f t="shared" si="3"/>
        <v>100000</v>
      </c>
      <c r="T107" s="285" t="str">
        <f t="shared" si="5"/>
        <v>TV04 COVER-FPC</v>
      </c>
      <c r="U107" s="285"/>
    </row>
    <row r="108" spans="1:21" ht="27.75" customHeight="1">
      <c r="A108" s="44" t="s">
        <v>376</v>
      </c>
      <c r="B108" s="39" t="s">
        <v>377</v>
      </c>
      <c r="C108" s="33" t="s">
        <v>378</v>
      </c>
      <c r="D108" s="35">
        <v>0</v>
      </c>
      <c r="E108" s="35">
        <v>0</v>
      </c>
      <c r="F108" s="35">
        <v>0</v>
      </c>
      <c r="G108" s="35">
        <v>0</v>
      </c>
      <c r="H108" s="35">
        <v>0</v>
      </c>
      <c r="I108" s="35">
        <v>0</v>
      </c>
      <c r="J108" s="35">
        <v>0</v>
      </c>
      <c r="K108" s="35">
        <v>0</v>
      </c>
      <c r="L108" s="35">
        <v>0</v>
      </c>
      <c r="M108" s="35">
        <v>0</v>
      </c>
      <c r="N108" s="35">
        <v>0</v>
      </c>
      <c r="O108" s="35">
        <f t="shared" si="4"/>
        <v>0</v>
      </c>
      <c r="P108" s="35"/>
      <c r="Q108" s="35"/>
      <c r="R108" s="35"/>
      <c r="S108" s="257">
        <f t="shared" si="3"/>
        <v>0</v>
      </c>
      <c r="T108" s="285" t="str">
        <f t="shared" si="5"/>
        <v>UM06 Cover-Panel</v>
      </c>
      <c r="U108" s="285"/>
    </row>
    <row r="109" spans="1:21" ht="27.75" customHeight="1">
      <c r="A109" s="44" t="s">
        <v>376</v>
      </c>
      <c r="B109" s="39" t="s">
        <v>377</v>
      </c>
      <c r="C109" s="33" t="s">
        <v>379</v>
      </c>
      <c r="D109" s="35">
        <v>36000</v>
      </c>
      <c r="E109" s="35">
        <v>36000</v>
      </c>
      <c r="F109" s="35">
        <v>36000</v>
      </c>
      <c r="G109" s="35">
        <v>36000</v>
      </c>
      <c r="H109" s="35">
        <v>36000</v>
      </c>
      <c r="I109" s="35">
        <v>36000</v>
      </c>
      <c r="J109" s="35">
        <v>36000</v>
      </c>
      <c r="K109" s="35">
        <v>252000</v>
      </c>
      <c r="L109" s="35">
        <v>252000</v>
      </c>
      <c r="M109" s="35">
        <v>252000</v>
      </c>
      <c r="N109" s="35">
        <v>252000</v>
      </c>
      <c r="O109" s="35">
        <f t="shared" si="4"/>
        <v>1260000</v>
      </c>
      <c r="P109" s="35"/>
      <c r="Q109" s="35"/>
      <c r="R109" s="35"/>
      <c r="S109" s="257">
        <f t="shared" si="3"/>
        <v>2520000</v>
      </c>
      <c r="T109" s="285" t="str">
        <f t="shared" si="5"/>
        <v>UM06 Cover-Panel</v>
      </c>
      <c r="U109" s="285"/>
    </row>
    <row r="110" spans="1:21" ht="27.75" customHeight="1">
      <c r="A110" s="44" t="s">
        <v>376</v>
      </c>
      <c r="B110" s="39" t="s">
        <v>377</v>
      </c>
      <c r="C110" s="33" t="s">
        <v>791</v>
      </c>
      <c r="D110" s="35">
        <v>0</v>
      </c>
      <c r="E110" s="35">
        <v>0</v>
      </c>
      <c r="F110" s="35">
        <v>0</v>
      </c>
      <c r="G110" s="35">
        <v>0</v>
      </c>
      <c r="H110" s="35">
        <v>0</v>
      </c>
      <c r="I110" s="35">
        <v>0</v>
      </c>
      <c r="J110" s="35">
        <v>0</v>
      </c>
      <c r="K110" s="35">
        <v>0</v>
      </c>
      <c r="L110" s="35">
        <v>315000</v>
      </c>
      <c r="M110" s="35">
        <v>315000</v>
      </c>
      <c r="N110" s="35">
        <v>315000</v>
      </c>
      <c r="O110" s="35">
        <f t="shared" si="4"/>
        <v>945000</v>
      </c>
      <c r="P110" s="35"/>
      <c r="Q110" s="35"/>
      <c r="R110" s="35"/>
      <c r="S110" s="257">
        <f t="shared" si="3"/>
        <v>1890000</v>
      </c>
      <c r="T110" s="285" t="str">
        <f t="shared" si="5"/>
        <v>UM06 Cover-Panel</v>
      </c>
      <c r="U110" s="285"/>
    </row>
    <row r="111" spans="1:21" ht="27.75" customHeight="1">
      <c r="A111" s="44" t="s">
        <v>376</v>
      </c>
      <c r="B111" s="39" t="s">
        <v>365</v>
      </c>
      <c r="C111" s="33" t="s">
        <v>198</v>
      </c>
      <c r="D111" s="35">
        <v>0</v>
      </c>
      <c r="E111" s="35">
        <v>0</v>
      </c>
      <c r="F111" s="35">
        <v>0</v>
      </c>
      <c r="G111" s="35">
        <v>0</v>
      </c>
      <c r="H111" s="35">
        <v>0</v>
      </c>
      <c r="I111" s="35">
        <v>0</v>
      </c>
      <c r="J111" s="35">
        <v>0</v>
      </c>
      <c r="K111" s="35">
        <v>0</v>
      </c>
      <c r="L111" s="35">
        <v>0</v>
      </c>
      <c r="M111" s="35">
        <v>0</v>
      </c>
      <c r="N111" s="35">
        <v>0</v>
      </c>
      <c r="O111" s="35">
        <f t="shared" si="4"/>
        <v>0</v>
      </c>
      <c r="P111" s="35"/>
      <c r="Q111" s="35"/>
      <c r="R111" s="35"/>
      <c r="S111" s="257">
        <f t="shared" si="3"/>
        <v>0</v>
      </c>
      <c r="T111" s="285" t="str">
        <f t="shared" si="5"/>
        <v>UM06 Cover-Window</v>
      </c>
      <c r="U111" s="285"/>
    </row>
    <row r="112" spans="1:21" ht="27.75" customHeight="1">
      <c r="A112" s="44" t="s">
        <v>380</v>
      </c>
      <c r="B112" s="39" t="s">
        <v>381</v>
      </c>
      <c r="C112" s="33" t="s">
        <v>68</v>
      </c>
      <c r="D112" s="35">
        <v>0</v>
      </c>
      <c r="E112" s="35">
        <v>0</v>
      </c>
      <c r="F112" s="35">
        <v>0</v>
      </c>
      <c r="G112" s="35">
        <v>0</v>
      </c>
      <c r="H112" s="35">
        <v>0</v>
      </c>
      <c r="I112" s="35">
        <v>0</v>
      </c>
      <c r="J112" s="35">
        <v>0</v>
      </c>
      <c r="K112" s="35">
        <v>0</v>
      </c>
      <c r="L112" s="35">
        <v>0</v>
      </c>
      <c r="M112" s="35">
        <v>0</v>
      </c>
      <c r="N112" s="35">
        <v>0</v>
      </c>
      <c r="O112" s="35">
        <f t="shared" si="4"/>
        <v>0</v>
      </c>
      <c r="P112" s="35"/>
      <c r="Q112" s="35"/>
      <c r="R112" s="35"/>
      <c r="S112" s="257">
        <f t="shared" si="3"/>
        <v>0</v>
      </c>
      <c r="T112" s="285" t="str">
        <f t="shared" si="5"/>
        <v>VQ01 Cover-PANEL</v>
      </c>
      <c r="U112" s="285"/>
    </row>
    <row r="113" spans="1:21" ht="27.75" customHeight="1">
      <c r="A113" s="44" t="s">
        <v>380</v>
      </c>
      <c r="B113" s="39" t="s">
        <v>382</v>
      </c>
      <c r="C113" s="33" t="s">
        <v>92</v>
      </c>
      <c r="D113" s="35">
        <v>0</v>
      </c>
      <c r="E113" s="35">
        <v>0</v>
      </c>
      <c r="F113" s="35">
        <v>0</v>
      </c>
      <c r="G113" s="35">
        <v>0</v>
      </c>
      <c r="H113" s="35">
        <v>0</v>
      </c>
      <c r="I113" s="35">
        <v>0</v>
      </c>
      <c r="J113" s="35">
        <v>0</v>
      </c>
      <c r="K113" s="35">
        <v>0</v>
      </c>
      <c r="L113" s="35">
        <v>0</v>
      </c>
      <c r="M113" s="35">
        <v>0</v>
      </c>
      <c r="N113" s="35">
        <v>0</v>
      </c>
      <c r="O113" s="35">
        <f t="shared" si="4"/>
        <v>0</v>
      </c>
      <c r="P113" s="35"/>
      <c r="Q113" s="35"/>
      <c r="R113" s="35"/>
      <c r="S113" s="257">
        <f t="shared" si="3"/>
        <v>0</v>
      </c>
      <c r="T113" s="285" t="str">
        <f t="shared" si="5"/>
        <v>VQ01 Cover-WINDOW</v>
      </c>
      <c r="U113" s="285"/>
    </row>
    <row r="114" spans="1:21" ht="27.75" customHeight="1">
      <c r="A114" s="44" t="s">
        <v>380</v>
      </c>
      <c r="B114" s="39" t="s">
        <v>383</v>
      </c>
      <c r="C114" s="33" t="s">
        <v>46</v>
      </c>
      <c r="D114" s="35">
        <v>0</v>
      </c>
      <c r="E114" s="35">
        <v>0</v>
      </c>
      <c r="F114" s="35">
        <v>0</v>
      </c>
      <c r="G114" s="35">
        <v>0</v>
      </c>
      <c r="H114" s="35">
        <v>0</v>
      </c>
      <c r="I114" s="35">
        <v>0</v>
      </c>
      <c r="J114" s="35">
        <v>0</v>
      </c>
      <c r="K114" s="35">
        <v>0</v>
      </c>
      <c r="L114" s="35">
        <v>0</v>
      </c>
      <c r="M114" s="35">
        <v>0</v>
      </c>
      <c r="N114" s="35">
        <v>0</v>
      </c>
      <c r="O114" s="35">
        <f t="shared" si="4"/>
        <v>0</v>
      </c>
      <c r="P114" s="35"/>
      <c r="Q114" s="35"/>
      <c r="R114" s="35"/>
      <c r="S114" s="257">
        <f t="shared" si="3"/>
        <v>0</v>
      </c>
      <c r="T114" s="285" t="str">
        <f t="shared" si="5"/>
        <v>VQ01 Cover-spacer</v>
      </c>
      <c r="U114" s="285"/>
    </row>
    <row r="115" spans="1:21" ht="27.75" customHeight="1">
      <c r="A115" s="44" t="s">
        <v>380</v>
      </c>
      <c r="B115" s="39" t="s">
        <v>384</v>
      </c>
      <c r="C115" s="33" t="s">
        <v>53</v>
      </c>
      <c r="D115" s="35">
        <v>0</v>
      </c>
      <c r="E115" s="35">
        <v>0</v>
      </c>
      <c r="F115" s="35">
        <v>0</v>
      </c>
      <c r="G115" s="35">
        <v>0</v>
      </c>
      <c r="H115" s="35">
        <v>0</v>
      </c>
      <c r="I115" s="35">
        <v>0</v>
      </c>
      <c r="J115" s="35">
        <v>0</v>
      </c>
      <c r="K115" s="35">
        <v>0</v>
      </c>
      <c r="L115" s="35">
        <v>0</v>
      </c>
      <c r="M115" s="35">
        <v>0</v>
      </c>
      <c r="N115" s="35">
        <v>0</v>
      </c>
      <c r="O115" s="35">
        <f t="shared" si="4"/>
        <v>0</v>
      </c>
      <c r="P115" s="35"/>
      <c r="Q115" s="35"/>
      <c r="R115" s="35"/>
      <c r="S115" s="257">
        <f t="shared" si="3"/>
        <v>0</v>
      </c>
      <c r="T115" s="285" t="str">
        <f t="shared" si="5"/>
        <v>VQ01 Cover-IC</v>
      </c>
      <c r="U115" s="285"/>
    </row>
    <row r="116" spans="1:21" ht="27.75" customHeight="1">
      <c r="A116" s="44" t="s">
        <v>380</v>
      </c>
      <c r="B116" s="39" t="s">
        <v>384</v>
      </c>
      <c r="C116" s="33" t="s">
        <v>385</v>
      </c>
      <c r="D116" s="35">
        <v>0</v>
      </c>
      <c r="E116" s="35">
        <v>0</v>
      </c>
      <c r="F116" s="35">
        <v>0</v>
      </c>
      <c r="G116" s="35">
        <v>0</v>
      </c>
      <c r="H116" s="35">
        <v>0</v>
      </c>
      <c r="I116" s="35">
        <v>0</v>
      </c>
      <c r="J116" s="35">
        <v>0</v>
      </c>
      <c r="K116" s="35">
        <v>0</v>
      </c>
      <c r="L116" s="35">
        <v>0</v>
      </c>
      <c r="M116" s="35">
        <v>0</v>
      </c>
      <c r="N116" s="35">
        <v>0</v>
      </c>
      <c r="O116" s="35">
        <f t="shared" si="4"/>
        <v>0</v>
      </c>
      <c r="P116" s="35"/>
      <c r="Q116" s="35"/>
      <c r="R116" s="35"/>
      <c r="S116" s="257">
        <f t="shared" si="3"/>
        <v>0</v>
      </c>
      <c r="T116" s="285" t="str">
        <f t="shared" si="5"/>
        <v>VQ01 Cover-IC</v>
      </c>
      <c r="U116" s="285"/>
    </row>
    <row r="117" spans="1:21" ht="27.75" customHeight="1">
      <c r="A117" s="44" t="s">
        <v>380</v>
      </c>
      <c r="B117" s="39" t="s">
        <v>386</v>
      </c>
      <c r="C117" s="33" t="s">
        <v>87</v>
      </c>
      <c r="D117" s="35">
        <v>0</v>
      </c>
      <c r="E117" s="35">
        <v>0</v>
      </c>
      <c r="F117" s="35">
        <v>0</v>
      </c>
      <c r="G117" s="35">
        <v>0</v>
      </c>
      <c r="H117" s="35">
        <v>0</v>
      </c>
      <c r="I117" s="35">
        <v>0</v>
      </c>
      <c r="J117" s="35">
        <v>0</v>
      </c>
      <c r="K117" s="35">
        <v>0</v>
      </c>
      <c r="L117" s="35">
        <v>0</v>
      </c>
      <c r="M117" s="35">
        <v>0</v>
      </c>
      <c r="N117" s="35">
        <v>0</v>
      </c>
      <c r="O117" s="35">
        <f t="shared" si="4"/>
        <v>0</v>
      </c>
      <c r="P117" s="35"/>
      <c r="Q117" s="35"/>
      <c r="R117" s="35"/>
      <c r="S117" s="257">
        <f t="shared" si="3"/>
        <v>0</v>
      </c>
      <c r="T117" s="285" t="str">
        <f t="shared" si="5"/>
        <v>VQ01 Cover-PAD</v>
      </c>
      <c r="U117" s="285"/>
    </row>
    <row r="118" spans="1:21" ht="27.75" customHeight="1">
      <c r="A118" s="44" t="s">
        <v>387</v>
      </c>
      <c r="B118" s="39" t="s">
        <v>361</v>
      </c>
      <c r="C118" s="33" t="s">
        <v>388</v>
      </c>
      <c r="D118" s="35">
        <v>0</v>
      </c>
      <c r="E118" s="35">
        <v>0</v>
      </c>
      <c r="F118" s="35">
        <v>0</v>
      </c>
      <c r="G118" s="35">
        <v>0</v>
      </c>
      <c r="H118" s="35">
        <v>0</v>
      </c>
      <c r="I118" s="35">
        <v>0</v>
      </c>
      <c r="J118" s="35">
        <v>0</v>
      </c>
      <c r="K118" s="35">
        <v>0</v>
      </c>
      <c r="L118" s="35">
        <v>0</v>
      </c>
      <c r="M118" s="35">
        <v>0</v>
      </c>
      <c r="N118" s="35">
        <v>0</v>
      </c>
      <c r="O118" s="35">
        <f t="shared" si="4"/>
        <v>0</v>
      </c>
      <c r="P118" s="35"/>
      <c r="Q118" s="35"/>
      <c r="R118" s="35"/>
      <c r="S118" s="257">
        <f t="shared" si="3"/>
        <v>0</v>
      </c>
      <c r="T118" s="285" t="str">
        <f t="shared" si="5"/>
        <v>VQ04 Cover-PANEL(Z type)</v>
      </c>
      <c r="U118" s="285"/>
    </row>
    <row r="119" spans="1:21" ht="27.75" customHeight="1">
      <c r="A119" s="44" t="s">
        <v>387</v>
      </c>
      <c r="B119" s="39" t="s">
        <v>362</v>
      </c>
      <c r="C119" s="33" t="s">
        <v>100</v>
      </c>
      <c r="D119" s="35">
        <v>0</v>
      </c>
      <c r="E119" s="35">
        <v>0</v>
      </c>
      <c r="F119" s="35">
        <v>0</v>
      </c>
      <c r="G119" s="35">
        <v>0</v>
      </c>
      <c r="H119" s="35">
        <v>0</v>
      </c>
      <c r="I119" s="35">
        <v>0</v>
      </c>
      <c r="J119" s="35">
        <v>0</v>
      </c>
      <c r="K119" s="35">
        <v>0</v>
      </c>
      <c r="L119" s="35">
        <v>0</v>
      </c>
      <c r="M119" s="35">
        <v>0</v>
      </c>
      <c r="N119" s="35">
        <v>0</v>
      </c>
      <c r="O119" s="35">
        <f t="shared" si="4"/>
        <v>0</v>
      </c>
      <c r="P119" s="35"/>
      <c r="Q119" s="35"/>
      <c r="R119" s="35"/>
      <c r="S119" s="257">
        <f t="shared" si="3"/>
        <v>0</v>
      </c>
      <c r="T119" s="285" t="str">
        <f t="shared" si="5"/>
        <v>VQ04 Cover-PANEL(sheet type)</v>
      </c>
      <c r="U119" s="285"/>
    </row>
    <row r="120" spans="1:21" ht="27.75" customHeight="1">
      <c r="A120" s="44" t="s">
        <v>387</v>
      </c>
      <c r="B120" s="336" t="s">
        <v>382</v>
      </c>
      <c r="C120" s="33" t="s">
        <v>93</v>
      </c>
      <c r="D120" s="35">
        <v>0</v>
      </c>
      <c r="E120" s="35">
        <v>0</v>
      </c>
      <c r="F120" s="35">
        <v>0</v>
      </c>
      <c r="G120" s="35">
        <v>0</v>
      </c>
      <c r="H120" s="35">
        <v>0</v>
      </c>
      <c r="I120" s="35">
        <v>0</v>
      </c>
      <c r="J120" s="35">
        <v>0</v>
      </c>
      <c r="K120" s="35">
        <v>0</v>
      </c>
      <c r="L120" s="35">
        <v>0</v>
      </c>
      <c r="M120" s="35">
        <v>0</v>
      </c>
      <c r="N120" s="35">
        <v>0</v>
      </c>
      <c r="O120" s="35">
        <f t="shared" si="4"/>
        <v>0</v>
      </c>
      <c r="P120" s="35"/>
      <c r="Q120" s="35"/>
      <c r="R120" s="35"/>
      <c r="S120" s="257">
        <f t="shared" si="3"/>
        <v>0</v>
      </c>
      <c r="T120" s="285" t="str">
        <f t="shared" si="5"/>
        <v>VQ04 Cover-WINDOW</v>
      </c>
      <c r="U120" s="285"/>
    </row>
    <row r="121" spans="1:21" ht="27.75" customHeight="1">
      <c r="A121" s="44" t="s">
        <v>387</v>
      </c>
      <c r="B121" s="336" t="s">
        <v>386</v>
      </c>
      <c r="C121" s="33" t="s">
        <v>23</v>
      </c>
      <c r="D121" s="35">
        <v>0</v>
      </c>
      <c r="E121" s="35">
        <v>0</v>
      </c>
      <c r="F121" s="35">
        <v>0</v>
      </c>
      <c r="G121" s="35">
        <v>0</v>
      </c>
      <c r="H121" s="35">
        <v>0</v>
      </c>
      <c r="I121" s="35">
        <v>0</v>
      </c>
      <c r="J121" s="35">
        <v>0</v>
      </c>
      <c r="K121" s="35">
        <v>0</v>
      </c>
      <c r="L121" s="35">
        <v>0</v>
      </c>
      <c r="M121" s="35">
        <v>0</v>
      </c>
      <c r="N121" s="35">
        <v>0</v>
      </c>
      <c r="O121" s="35">
        <f t="shared" si="4"/>
        <v>0</v>
      </c>
      <c r="P121" s="35"/>
      <c r="Q121" s="35"/>
      <c r="R121" s="35"/>
      <c r="S121" s="257">
        <f t="shared" si="3"/>
        <v>0</v>
      </c>
      <c r="T121" s="285" t="str">
        <f t="shared" si="5"/>
        <v>VQ04 Cover-PAD</v>
      </c>
      <c r="U121" s="285"/>
    </row>
    <row r="122" spans="1:21" ht="27.75" customHeight="1">
      <c r="A122" s="44" t="s">
        <v>389</v>
      </c>
      <c r="B122" s="39" t="s">
        <v>377</v>
      </c>
      <c r="C122" s="175" t="s">
        <v>66</v>
      </c>
      <c r="D122" s="35">
        <v>10000</v>
      </c>
      <c r="E122" s="35">
        <v>10000</v>
      </c>
      <c r="F122" s="35">
        <v>10000</v>
      </c>
      <c r="G122" s="35">
        <v>10000</v>
      </c>
      <c r="H122" s="35">
        <v>10000</v>
      </c>
      <c r="I122" s="35">
        <v>10000</v>
      </c>
      <c r="J122" s="35">
        <v>10000</v>
      </c>
      <c r="K122" s="35">
        <v>70000</v>
      </c>
      <c r="L122" s="35">
        <v>70000</v>
      </c>
      <c r="M122" s="35">
        <v>70000</v>
      </c>
      <c r="N122" s="35">
        <v>70000</v>
      </c>
      <c r="O122" s="35">
        <f t="shared" si="4"/>
        <v>350000</v>
      </c>
      <c r="P122" s="35"/>
      <c r="Q122" s="35"/>
      <c r="R122" s="35"/>
      <c r="S122" s="257">
        <f t="shared" si="3"/>
        <v>700000</v>
      </c>
      <c r="T122" s="285" t="str">
        <f t="shared" si="5"/>
        <v>TW04 Cover-Panel</v>
      </c>
      <c r="U122" s="285"/>
    </row>
    <row r="123" spans="1:21" ht="27.75" customHeight="1">
      <c r="A123" s="44" t="s">
        <v>389</v>
      </c>
      <c r="B123" s="39" t="s">
        <v>384</v>
      </c>
      <c r="C123" s="33" t="s">
        <v>10</v>
      </c>
      <c r="D123" s="35">
        <v>10000</v>
      </c>
      <c r="E123" s="35">
        <v>10000</v>
      </c>
      <c r="F123" s="35">
        <v>10000</v>
      </c>
      <c r="G123" s="35">
        <v>10000</v>
      </c>
      <c r="H123" s="35">
        <v>10000</v>
      </c>
      <c r="I123" s="35">
        <v>10000</v>
      </c>
      <c r="J123" s="35">
        <v>10000</v>
      </c>
      <c r="K123" s="35">
        <v>70000</v>
      </c>
      <c r="L123" s="35">
        <v>70010</v>
      </c>
      <c r="M123" s="35">
        <v>70010</v>
      </c>
      <c r="N123" s="35">
        <v>70010</v>
      </c>
      <c r="O123" s="35">
        <f t="shared" si="4"/>
        <v>350030</v>
      </c>
      <c r="P123" s="35"/>
      <c r="Q123" s="35"/>
      <c r="R123" s="35"/>
      <c r="S123" s="257">
        <f t="shared" si="3"/>
        <v>700060</v>
      </c>
      <c r="T123" s="285" t="str">
        <f t="shared" si="5"/>
        <v>TW04 Cover-IC</v>
      </c>
      <c r="U123" s="285"/>
    </row>
    <row r="124" spans="1:21" ht="27.75" customHeight="1">
      <c r="A124" s="44" t="s">
        <v>389</v>
      </c>
      <c r="B124" s="45" t="s">
        <v>390</v>
      </c>
      <c r="C124" s="33" t="s">
        <v>12</v>
      </c>
      <c r="D124" s="35">
        <v>10000</v>
      </c>
      <c r="E124" s="35">
        <v>10000</v>
      </c>
      <c r="F124" s="35">
        <v>10000</v>
      </c>
      <c r="G124" s="35">
        <v>10000</v>
      </c>
      <c r="H124" s="35">
        <v>10000</v>
      </c>
      <c r="I124" s="35">
        <v>10000</v>
      </c>
      <c r="J124" s="35">
        <v>10000</v>
      </c>
      <c r="K124" s="35">
        <v>70000</v>
      </c>
      <c r="L124" s="35">
        <v>70000</v>
      </c>
      <c r="M124" s="35">
        <v>70000</v>
      </c>
      <c r="N124" s="35">
        <v>70000</v>
      </c>
      <c r="O124" s="35">
        <f t="shared" si="4"/>
        <v>350000</v>
      </c>
      <c r="P124" s="35"/>
      <c r="Q124" s="35"/>
      <c r="R124" s="35"/>
      <c r="S124" s="257">
        <f t="shared" si="3"/>
        <v>700000</v>
      </c>
      <c r="T124" s="285" t="str">
        <f t="shared" si="5"/>
        <v>TW04 Cover-FPC</v>
      </c>
      <c r="U124" s="285"/>
    </row>
    <row r="125" spans="1:21" ht="27.75" customHeight="1">
      <c r="A125" s="44" t="s">
        <v>391</v>
      </c>
      <c r="B125" s="45" t="s">
        <v>390</v>
      </c>
      <c r="C125" s="33" t="s">
        <v>392</v>
      </c>
      <c r="D125" s="35">
        <v>0</v>
      </c>
      <c r="E125" s="35">
        <v>0</v>
      </c>
      <c r="F125" s="35">
        <v>0</v>
      </c>
      <c r="G125" s="35">
        <v>0</v>
      </c>
      <c r="H125" s="35">
        <v>0</v>
      </c>
      <c r="I125" s="35">
        <v>0</v>
      </c>
      <c r="J125" s="35">
        <v>0</v>
      </c>
      <c r="K125" s="35">
        <v>0</v>
      </c>
      <c r="L125" s="35">
        <v>0</v>
      </c>
      <c r="M125" s="35">
        <v>0</v>
      </c>
      <c r="N125" s="35">
        <v>0</v>
      </c>
      <c r="O125" s="35">
        <f t="shared" si="4"/>
        <v>0</v>
      </c>
      <c r="P125" s="35"/>
      <c r="Q125" s="35"/>
      <c r="R125" s="35"/>
      <c r="S125" s="257">
        <f t="shared" si="3"/>
        <v>0</v>
      </c>
      <c r="T125" s="285" t="str">
        <f t="shared" si="5"/>
        <v>TW06 Cover-FPC</v>
      </c>
      <c r="U125" s="285"/>
    </row>
    <row r="126" spans="1:21" ht="27.75" customHeight="1">
      <c r="A126" s="44" t="s">
        <v>389</v>
      </c>
      <c r="B126" s="45" t="s">
        <v>390</v>
      </c>
      <c r="C126" s="33" t="s">
        <v>13</v>
      </c>
      <c r="D126" s="35">
        <v>10000</v>
      </c>
      <c r="E126" s="35">
        <v>7000</v>
      </c>
      <c r="F126" s="35">
        <v>0</v>
      </c>
      <c r="G126" s="35">
        <v>0</v>
      </c>
      <c r="H126" s="35">
        <v>0</v>
      </c>
      <c r="I126" s="35">
        <v>0</v>
      </c>
      <c r="J126" s="35">
        <v>0</v>
      </c>
      <c r="K126" s="35">
        <v>8000</v>
      </c>
      <c r="L126" s="35">
        <v>0</v>
      </c>
      <c r="M126" s="35">
        <v>0</v>
      </c>
      <c r="N126" s="35">
        <v>0</v>
      </c>
      <c r="O126" s="35">
        <f t="shared" si="4"/>
        <v>25000</v>
      </c>
      <c r="P126" s="35"/>
      <c r="Q126" s="35"/>
      <c r="R126" s="35"/>
      <c r="S126" s="257">
        <f t="shared" si="3"/>
        <v>50000</v>
      </c>
      <c r="T126" s="285" t="str">
        <f t="shared" si="5"/>
        <v>TW04 Cover-FPC</v>
      </c>
      <c r="U126" s="285"/>
    </row>
    <row r="127" spans="1:21" ht="27.75" customHeight="1">
      <c r="A127" s="44" t="s">
        <v>389</v>
      </c>
      <c r="B127" s="336" t="s">
        <v>386</v>
      </c>
      <c r="C127" s="33" t="s">
        <v>6</v>
      </c>
      <c r="D127" s="35">
        <v>10000</v>
      </c>
      <c r="E127" s="35">
        <v>10000</v>
      </c>
      <c r="F127" s="35">
        <v>10000</v>
      </c>
      <c r="G127" s="35">
        <v>10000</v>
      </c>
      <c r="H127" s="35">
        <v>10000</v>
      </c>
      <c r="I127" s="35">
        <v>10000</v>
      </c>
      <c r="J127" s="35">
        <v>10000</v>
      </c>
      <c r="K127" s="35">
        <v>70000</v>
      </c>
      <c r="L127" s="35">
        <v>70000</v>
      </c>
      <c r="M127" s="35">
        <v>50000</v>
      </c>
      <c r="N127" s="35">
        <v>50000</v>
      </c>
      <c r="O127" s="35">
        <f t="shared" si="4"/>
        <v>310000</v>
      </c>
      <c r="P127" s="35"/>
      <c r="Q127" s="35"/>
      <c r="R127" s="35"/>
      <c r="S127" s="257">
        <f t="shared" si="3"/>
        <v>620000</v>
      </c>
      <c r="T127" s="285" t="str">
        <f t="shared" si="5"/>
        <v>TW04 Cover-PAD</v>
      </c>
      <c r="U127" s="285"/>
    </row>
    <row r="128" spans="1:21" ht="27.75" customHeight="1">
      <c r="A128" s="46" t="s">
        <v>393</v>
      </c>
      <c r="B128" s="39" t="s">
        <v>394</v>
      </c>
      <c r="C128" s="33" t="s">
        <v>395</v>
      </c>
      <c r="D128" s="35">
        <v>0</v>
      </c>
      <c r="E128" s="35">
        <v>0</v>
      </c>
      <c r="F128" s="35">
        <v>0</v>
      </c>
      <c r="G128" s="35">
        <v>0</v>
      </c>
      <c r="H128" s="35">
        <v>0</v>
      </c>
      <c r="I128" s="35">
        <v>0</v>
      </c>
      <c r="J128" s="35">
        <v>0</v>
      </c>
      <c r="K128" s="35">
        <v>0</v>
      </c>
      <c r="L128" s="35">
        <v>0</v>
      </c>
      <c r="M128" s="35">
        <v>0</v>
      </c>
      <c r="N128" s="35">
        <v>0</v>
      </c>
      <c r="O128" s="35">
        <f t="shared" si="4"/>
        <v>0</v>
      </c>
      <c r="P128" s="35"/>
      <c r="Q128" s="35"/>
      <c r="R128" s="35"/>
      <c r="S128" s="257">
        <f t="shared" si="3"/>
        <v>0</v>
      </c>
      <c r="T128" s="285" t="str">
        <f t="shared" si="5"/>
        <v>VD04 Cover-PANEL(dạng Z)</v>
      </c>
      <c r="U128" s="285"/>
    </row>
    <row r="129" spans="1:21" ht="27.75" customHeight="1">
      <c r="A129" s="46" t="s">
        <v>393</v>
      </c>
      <c r="B129" s="39" t="s">
        <v>396</v>
      </c>
      <c r="C129" s="33" t="s">
        <v>397</v>
      </c>
      <c r="D129" s="35">
        <v>0</v>
      </c>
      <c r="E129" s="35">
        <v>0</v>
      </c>
      <c r="F129" s="35">
        <v>0</v>
      </c>
      <c r="G129" s="35">
        <v>0</v>
      </c>
      <c r="H129" s="35">
        <v>0</v>
      </c>
      <c r="I129" s="35">
        <v>0</v>
      </c>
      <c r="J129" s="35">
        <v>0</v>
      </c>
      <c r="K129" s="35">
        <v>0</v>
      </c>
      <c r="L129" s="35">
        <v>0</v>
      </c>
      <c r="M129" s="35">
        <v>0</v>
      </c>
      <c r="N129" s="35">
        <v>0</v>
      </c>
      <c r="O129" s="35">
        <f t="shared" si="4"/>
        <v>0</v>
      </c>
      <c r="P129" s="35"/>
      <c r="Q129" s="35"/>
      <c r="R129" s="35"/>
      <c r="S129" s="257">
        <f t="shared" si="3"/>
        <v>0</v>
      </c>
      <c r="T129" s="285" t="str">
        <f t="shared" si="5"/>
        <v>VD04 Cover-PANEL(dạng  sheet)</v>
      </c>
      <c r="U129" s="285"/>
    </row>
    <row r="130" spans="1:21" ht="27.75" customHeight="1">
      <c r="A130" s="46" t="s">
        <v>393</v>
      </c>
      <c r="B130" s="39" t="s">
        <v>394</v>
      </c>
      <c r="C130" s="33" t="s">
        <v>398</v>
      </c>
      <c r="D130" s="35">
        <v>0</v>
      </c>
      <c r="E130" s="35">
        <v>0</v>
      </c>
      <c r="F130" s="35">
        <v>0</v>
      </c>
      <c r="G130" s="35">
        <v>0</v>
      </c>
      <c r="H130" s="35">
        <v>0</v>
      </c>
      <c r="I130" s="35">
        <v>0</v>
      </c>
      <c r="J130" s="35">
        <v>0</v>
      </c>
      <c r="K130" s="35">
        <v>0</v>
      </c>
      <c r="L130" s="35">
        <v>0</v>
      </c>
      <c r="M130" s="35">
        <v>0</v>
      </c>
      <c r="N130" s="35">
        <v>0</v>
      </c>
      <c r="O130" s="35">
        <f t="shared" si="4"/>
        <v>0</v>
      </c>
      <c r="P130" s="35"/>
      <c r="Q130" s="35"/>
      <c r="R130" s="35"/>
      <c r="S130" s="257">
        <f t="shared" ref="S130:S193" si="6">+SUM(D130:P130)</f>
        <v>0</v>
      </c>
      <c r="T130" s="285" t="str">
        <f t="shared" si="5"/>
        <v>VD04 Cover-PANEL(dạng Z)</v>
      </c>
      <c r="U130" s="285"/>
    </row>
    <row r="131" spans="1:21" ht="27.75" customHeight="1">
      <c r="A131" s="46" t="s">
        <v>393</v>
      </c>
      <c r="B131" s="39" t="s">
        <v>396</v>
      </c>
      <c r="C131" s="33" t="s">
        <v>399</v>
      </c>
      <c r="D131" s="35">
        <v>0</v>
      </c>
      <c r="E131" s="35">
        <v>0</v>
      </c>
      <c r="F131" s="35">
        <v>0</v>
      </c>
      <c r="G131" s="35">
        <v>0</v>
      </c>
      <c r="H131" s="35">
        <v>0</v>
      </c>
      <c r="I131" s="35">
        <v>0</v>
      </c>
      <c r="J131" s="35">
        <v>0</v>
      </c>
      <c r="K131" s="35">
        <v>0</v>
      </c>
      <c r="L131" s="35">
        <v>0</v>
      </c>
      <c r="M131" s="35">
        <v>0</v>
      </c>
      <c r="N131" s="35">
        <v>0</v>
      </c>
      <c r="O131" s="35">
        <f t="shared" ref="O131:O160" si="7">+SUM(D131:N131)</f>
        <v>0</v>
      </c>
      <c r="P131" s="35"/>
      <c r="Q131" s="35"/>
      <c r="R131" s="35"/>
      <c r="S131" s="257">
        <f t="shared" si="6"/>
        <v>0</v>
      </c>
      <c r="T131" s="285" t="str">
        <f t="shared" ref="T131:T194" si="8">+RIGHT(A131,4)&amp;" "&amp;B131</f>
        <v>VD04 Cover-PANEL(dạng  sheet)</v>
      </c>
      <c r="U131" s="285"/>
    </row>
    <row r="132" spans="1:21" ht="27.75" customHeight="1">
      <c r="A132" s="46" t="s">
        <v>393</v>
      </c>
      <c r="B132" s="39" t="s">
        <v>382</v>
      </c>
      <c r="C132" s="33" t="s">
        <v>400</v>
      </c>
      <c r="D132" s="35">
        <v>0</v>
      </c>
      <c r="E132" s="35">
        <v>0</v>
      </c>
      <c r="F132" s="35">
        <v>0</v>
      </c>
      <c r="G132" s="35">
        <v>0</v>
      </c>
      <c r="H132" s="35">
        <v>0</v>
      </c>
      <c r="I132" s="35">
        <v>0</v>
      </c>
      <c r="J132" s="35">
        <v>0</v>
      </c>
      <c r="K132" s="35">
        <v>0</v>
      </c>
      <c r="L132" s="35">
        <v>0</v>
      </c>
      <c r="M132" s="35">
        <v>0</v>
      </c>
      <c r="N132" s="35">
        <v>0</v>
      </c>
      <c r="O132" s="35">
        <f t="shared" si="7"/>
        <v>0</v>
      </c>
      <c r="P132" s="35"/>
      <c r="Q132" s="35"/>
      <c r="R132" s="35"/>
      <c r="S132" s="257">
        <f t="shared" si="6"/>
        <v>0</v>
      </c>
      <c r="T132" s="285" t="str">
        <f t="shared" si="8"/>
        <v>VD04 Cover-WINDOW</v>
      </c>
      <c r="U132" s="285"/>
    </row>
    <row r="133" spans="1:21" ht="27.75" customHeight="1">
      <c r="A133" s="46" t="s">
        <v>393</v>
      </c>
      <c r="B133" s="39" t="s">
        <v>384</v>
      </c>
      <c r="C133" s="33" t="s">
        <v>401</v>
      </c>
      <c r="D133" s="35">
        <v>0</v>
      </c>
      <c r="E133" s="35">
        <v>0</v>
      </c>
      <c r="F133" s="35">
        <v>0</v>
      </c>
      <c r="G133" s="35">
        <v>0</v>
      </c>
      <c r="H133" s="35">
        <v>0</v>
      </c>
      <c r="I133" s="35">
        <v>0</v>
      </c>
      <c r="J133" s="35">
        <v>0</v>
      </c>
      <c r="K133" s="35">
        <v>0</v>
      </c>
      <c r="L133" s="35">
        <v>0</v>
      </c>
      <c r="M133" s="35">
        <v>0</v>
      </c>
      <c r="N133" s="35">
        <v>0</v>
      </c>
      <c r="O133" s="35">
        <f t="shared" si="7"/>
        <v>0</v>
      </c>
      <c r="P133" s="35"/>
      <c r="Q133" s="35"/>
      <c r="R133" s="35"/>
      <c r="S133" s="257">
        <f t="shared" si="6"/>
        <v>0</v>
      </c>
      <c r="T133" s="285" t="str">
        <f t="shared" si="8"/>
        <v>VD04 Cover-IC</v>
      </c>
      <c r="U133" s="285"/>
    </row>
    <row r="134" spans="1:21" ht="27.75" customHeight="1">
      <c r="A134" s="46" t="s">
        <v>393</v>
      </c>
      <c r="B134" s="39" t="s">
        <v>384</v>
      </c>
      <c r="C134" s="33" t="s">
        <v>162</v>
      </c>
      <c r="D134" s="35">
        <v>0</v>
      </c>
      <c r="E134" s="35">
        <v>0</v>
      </c>
      <c r="F134" s="35">
        <v>0</v>
      </c>
      <c r="G134" s="35">
        <v>0</v>
      </c>
      <c r="H134" s="35">
        <v>0</v>
      </c>
      <c r="I134" s="35">
        <v>0</v>
      </c>
      <c r="J134" s="35">
        <v>0</v>
      </c>
      <c r="K134" s="35">
        <v>0</v>
      </c>
      <c r="L134" s="35">
        <v>0</v>
      </c>
      <c r="M134" s="35">
        <v>0</v>
      </c>
      <c r="N134" s="35">
        <v>0</v>
      </c>
      <c r="O134" s="35">
        <f t="shared" si="7"/>
        <v>0</v>
      </c>
      <c r="P134" s="35"/>
      <c r="Q134" s="35"/>
      <c r="R134" s="35"/>
      <c r="S134" s="257">
        <f t="shared" si="6"/>
        <v>0</v>
      </c>
      <c r="T134" s="285" t="str">
        <f t="shared" si="8"/>
        <v>VD04 Cover-IC</v>
      </c>
      <c r="U134" s="285"/>
    </row>
    <row r="135" spans="1:21" ht="27.75" customHeight="1">
      <c r="A135" s="46" t="s">
        <v>393</v>
      </c>
      <c r="B135" s="39" t="s">
        <v>386</v>
      </c>
      <c r="C135" s="33" t="s">
        <v>402</v>
      </c>
      <c r="D135" s="35">
        <v>0</v>
      </c>
      <c r="E135" s="35">
        <v>0</v>
      </c>
      <c r="F135" s="35">
        <v>0</v>
      </c>
      <c r="G135" s="35">
        <v>0</v>
      </c>
      <c r="H135" s="35">
        <v>0</v>
      </c>
      <c r="I135" s="35">
        <v>0</v>
      </c>
      <c r="J135" s="35">
        <v>0</v>
      </c>
      <c r="K135" s="35">
        <v>0</v>
      </c>
      <c r="L135" s="35">
        <v>0</v>
      </c>
      <c r="M135" s="35">
        <v>0</v>
      </c>
      <c r="N135" s="35">
        <v>0</v>
      </c>
      <c r="O135" s="35">
        <f t="shared" si="7"/>
        <v>0</v>
      </c>
      <c r="P135" s="35"/>
      <c r="Q135" s="35"/>
      <c r="R135" s="35"/>
      <c r="S135" s="257">
        <f t="shared" si="6"/>
        <v>0</v>
      </c>
      <c r="T135" s="285" t="str">
        <f t="shared" si="8"/>
        <v>VD04 Cover-PAD</v>
      </c>
      <c r="U135" s="285"/>
    </row>
    <row r="136" spans="1:21" ht="27.75" customHeight="1">
      <c r="A136" s="46" t="s">
        <v>393</v>
      </c>
      <c r="B136" s="39" t="s">
        <v>383</v>
      </c>
      <c r="C136" s="33" t="s">
        <v>146</v>
      </c>
      <c r="D136" s="35">
        <v>0</v>
      </c>
      <c r="E136" s="35">
        <v>0</v>
      </c>
      <c r="F136" s="35">
        <v>0</v>
      </c>
      <c r="G136" s="35">
        <v>0</v>
      </c>
      <c r="H136" s="35">
        <v>0</v>
      </c>
      <c r="I136" s="35">
        <v>0</v>
      </c>
      <c r="J136" s="35">
        <v>0</v>
      </c>
      <c r="K136" s="35">
        <v>0</v>
      </c>
      <c r="L136" s="35">
        <v>0</v>
      </c>
      <c r="M136" s="35">
        <v>0</v>
      </c>
      <c r="N136" s="35">
        <v>0</v>
      </c>
      <c r="O136" s="35">
        <f t="shared" si="7"/>
        <v>0</v>
      </c>
      <c r="P136" s="35"/>
      <c r="Q136" s="35"/>
      <c r="R136" s="35"/>
      <c r="S136" s="257">
        <f t="shared" si="6"/>
        <v>0</v>
      </c>
      <c r="T136" s="285" t="str">
        <f t="shared" si="8"/>
        <v>VD04 Cover-spacer</v>
      </c>
      <c r="U136" s="285"/>
    </row>
    <row r="137" spans="1:21" ht="27.75" customHeight="1">
      <c r="A137" s="33" t="s">
        <v>403</v>
      </c>
      <c r="B137" s="47" t="s">
        <v>386</v>
      </c>
      <c r="C137" s="43" t="s">
        <v>25</v>
      </c>
      <c r="D137" s="35">
        <v>14000</v>
      </c>
      <c r="E137" s="35">
        <v>14000</v>
      </c>
      <c r="F137" s="35">
        <v>14000</v>
      </c>
      <c r="G137" s="35">
        <v>14000</v>
      </c>
      <c r="H137" s="35">
        <v>14000</v>
      </c>
      <c r="I137" s="35">
        <v>14000</v>
      </c>
      <c r="J137" s="35">
        <v>14000</v>
      </c>
      <c r="K137" s="35">
        <v>98000</v>
      </c>
      <c r="L137" s="35">
        <v>19000</v>
      </c>
      <c r="M137" s="35">
        <v>19000</v>
      </c>
      <c r="N137" s="35">
        <v>19000</v>
      </c>
      <c r="O137" s="35">
        <f t="shared" si="7"/>
        <v>253000</v>
      </c>
      <c r="P137" s="35"/>
      <c r="Q137" s="35"/>
      <c r="R137" s="35"/>
      <c r="S137" s="257">
        <f t="shared" si="6"/>
        <v>506000</v>
      </c>
      <c r="T137" s="285" t="str">
        <f t="shared" si="8"/>
        <v>UW01 Cover-PAD</v>
      </c>
      <c r="U137" s="285"/>
    </row>
    <row r="138" spans="1:21" ht="27.75" customHeight="1">
      <c r="A138" s="33" t="s">
        <v>403</v>
      </c>
      <c r="B138" s="47" t="s">
        <v>384</v>
      </c>
      <c r="C138" s="43" t="s">
        <v>24</v>
      </c>
      <c r="D138" s="35">
        <v>15000</v>
      </c>
      <c r="E138" s="35">
        <v>15000</v>
      </c>
      <c r="F138" s="35">
        <v>15000</v>
      </c>
      <c r="G138" s="35">
        <v>6000</v>
      </c>
      <c r="H138" s="35">
        <v>0</v>
      </c>
      <c r="I138" s="35">
        <v>0</v>
      </c>
      <c r="J138" s="35">
        <v>0</v>
      </c>
      <c r="K138" s="35">
        <v>51000</v>
      </c>
      <c r="L138" s="35">
        <v>51000</v>
      </c>
      <c r="M138" s="35">
        <v>51000</v>
      </c>
      <c r="N138" s="35">
        <v>51000</v>
      </c>
      <c r="O138" s="35">
        <f t="shared" si="7"/>
        <v>255000</v>
      </c>
      <c r="P138" s="35"/>
      <c r="Q138" s="35"/>
      <c r="R138" s="35"/>
      <c r="S138" s="257">
        <f t="shared" si="6"/>
        <v>510000</v>
      </c>
      <c r="T138" s="285" t="str">
        <f t="shared" si="8"/>
        <v>UW01 Cover-IC</v>
      </c>
      <c r="U138" s="285"/>
    </row>
    <row r="139" spans="1:21" ht="27.75" customHeight="1">
      <c r="A139" s="33" t="s">
        <v>403</v>
      </c>
      <c r="B139" s="47" t="s">
        <v>382</v>
      </c>
      <c r="C139" s="43" t="s">
        <v>94</v>
      </c>
      <c r="D139" s="35">
        <v>0</v>
      </c>
      <c r="E139" s="35">
        <v>0</v>
      </c>
      <c r="F139" s="35">
        <v>0</v>
      </c>
      <c r="G139" s="35">
        <v>0</v>
      </c>
      <c r="H139" s="35">
        <v>0</v>
      </c>
      <c r="I139" s="35">
        <v>0</v>
      </c>
      <c r="J139" s="35">
        <v>0</v>
      </c>
      <c r="K139" s="35">
        <v>0</v>
      </c>
      <c r="L139" s="35">
        <v>0</v>
      </c>
      <c r="M139" s="35">
        <v>0</v>
      </c>
      <c r="N139" s="35">
        <v>0</v>
      </c>
      <c r="O139" s="35">
        <f t="shared" si="7"/>
        <v>0</v>
      </c>
      <c r="P139" s="35"/>
      <c r="Q139" s="35"/>
      <c r="R139" s="35"/>
      <c r="S139" s="257">
        <f t="shared" si="6"/>
        <v>0</v>
      </c>
      <c r="T139" s="285" t="str">
        <f t="shared" si="8"/>
        <v>UW01 Cover-WINDOW</v>
      </c>
      <c r="U139" s="285"/>
    </row>
    <row r="140" spans="1:21" ht="27.75" customHeight="1">
      <c r="A140" s="33" t="s">
        <v>403</v>
      </c>
      <c r="B140" s="47" t="s">
        <v>383</v>
      </c>
      <c r="C140" s="43" t="s">
        <v>164</v>
      </c>
      <c r="D140" s="35">
        <v>14000</v>
      </c>
      <c r="E140" s="35">
        <v>14000</v>
      </c>
      <c r="F140" s="35">
        <v>14000</v>
      </c>
      <c r="G140" s="35">
        <v>14000</v>
      </c>
      <c r="H140" s="35">
        <v>14000</v>
      </c>
      <c r="I140" s="35">
        <v>7000</v>
      </c>
      <c r="J140" s="35">
        <v>0</v>
      </c>
      <c r="K140" s="35">
        <v>77000</v>
      </c>
      <c r="L140" s="35">
        <v>77000</v>
      </c>
      <c r="M140" s="35">
        <v>77000</v>
      </c>
      <c r="N140" s="35">
        <v>77000</v>
      </c>
      <c r="O140" s="35">
        <f t="shared" si="7"/>
        <v>385000</v>
      </c>
      <c r="P140" s="35"/>
      <c r="Q140" s="35"/>
      <c r="R140" s="35"/>
      <c r="S140" s="257">
        <f t="shared" si="6"/>
        <v>770000</v>
      </c>
      <c r="T140" s="285" t="str">
        <f t="shared" si="8"/>
        <v>UW01 Cover-spacer</v>
      </c>
      <c r="U140" s="285"/>
    </row>
    <row r="141" spans="1:21" ht="27.75" customHeight="1">
      <c r="A141" s="33" t="s">
        <v>403</v>
      </c>
      <c r="B141" s="47" t="s">
        <v>381</v>
      </c>
      <c r="C141" s="43" t="s">
        <v>74</v>
      </c>
      <c r="D141" s="35">
        <v>0</v>
      </c>
      <c r="E141" s="35">
        <v>0</v>
      </c>
      <c r="F141" s="35">
        <v>0</v>
      </c>
      <c r="G141" s="35">
        <v>0</v>
      </c>
      <c r="H141" s="35">
        <v>0</v>
      </c>
      <c r="I141" s="35">
        <v>0</v>
      </c>
      <c r="J141" s="35">
        <v>0</v>
      </c>
      <c r="K141" s="35">
        <v>0</v>
      </c>
      <c r="L141" s="35">
        <v>0</v>
      </c>
      <c r="M141" s="35">
        <v>0</v>
      </c>
      <c r="N141" s="35">
        <v>0</v>
      </c>
      <c r="O141" s="35">
        <f t="shared" si="7"/>
        <v>0</v>
      </c>
      <c r="P141" s="35"/>
      <c r="Q141" s="35"/>
      <c r="R141" s="35"/>
      <c r="S141" s="257">
        <f t="shared" si="6"/>
        <v>0</v>
      </c>
      <c r="T141" s="285" t="str">
        <f t="shared" si="8"/>
        <v>UW01 Cover-PANEL</v>
      </c>
      <c r="U141" s="285"/>
    </row>
    <row r="142" spans="1:21" ht="27.75" customHeight="1">
      <c r="A142" s="33" t="s">
        <v>403</v>
      </c>
      <c r="B142" s="47" t="s">
        <v>381</v>
      </c>
      <c r="C142" s="43" t="s">
        <v>703</v>
      </c>
      <c r="D142" s="35">
        <v>14000</v>
      </c>
      <c r="E142" s="35">
        <v>14000</v>
      </c>
      <c r="F142" s="35">
        <v>14000</v>
      </c>
      <c r="G142" s="35">
        <v>14000</v>
      </c>
      <c r="H142" s="35">
        <v>14000</v>
      </c>
      <c r="I142" s="35">
        <v>14000</v>
      </c>
      <c r="J142" s="35">
        <v>9700</v>
      </c>
      <c r="K142" s="35">
        <v>93700</v>
      </c>
      <c r="L142" s="35">
        <v>15700</v>
      </c>
      <c r="M142" s="35">
        <v>15700</v>
      </c>
      <c r="N142" s="35">
        <v>15700</v>
      </c>
      <c r="O142" s="35">
        <f t="shared" si="7"/>
        <v>234500</v>
      </c>
      <c r="P142" s="35"/>
      <c r="Q142" s="35"/>
      <c r="R142" s="35"/>
      <c r="S142" s="257">
        <f t="shared" si="6"/>
        <v>469000</v>
      </c>
      <c r="T142" s="285" t="str">
        <f t="shared" si="8"/>
        <v>UW01 Cover-PANEL</v>
      </c>
      <c r="U142" s="285"/>
    </row>
    <row r="143" spans="1:21" ht="28.5" customHeight="1">
      <c r="A143" s="33" t="s">
        <v>403</v>
      </c>
      <c r="B143" s="47" t="s">
        <v>382</v>
      </c>
      <c r="C143" s="43" t="s">
        <v>404</v>
      </c>
      <c r="D143" s="35">
        <v>9000</v>
      </c>
      <c r="E143" s="35">
        <v>9000</v>
      </c>
      <c r="F143" s="35">
        <v>9000</v>
      </c>
      <c r="G143" s="35">
        <v>9000</v>
      </c>
      <c r="H143" s="35">
        <v>9000</v>
      </c>
      <c r="I143" s="35">
        <v>9000</v>
      </c>
      <c r="J143" s="35">
        <v>9000</v>
      </c>
      <c r="K143" s="35">
        <v>63000</v>
      </c>
      <c r="L143" s="35">
        <v>9000</v>
      </c>
      <c r="M143" s="35">
        <v>9000</v>
      </c>
      <c r="N143" s="35">
        <v>9000</v>
      </c>
      <c r="O143" s="35">
        <f t="shared" si="7"/>
        <v>153000</v>
      </c>
      <c r="P143" s="35"/>
      <c r="Q143" s="35"/>
      <c r="R143" s="35"/>
      <c r="S143" s="257">
        <f t="shared" si="6"/>
        <v>306000</v>
      </c>
      <c r="T143" s="285" t="str">
        <f t="shared" si="8"/>
        <v>UW01 Cover-WINDOW</v>
      </c>
      <c r="U143" s="285"/>
    </row>
    <row r="144" spans="1:21" ht="28.5" customHeight="1">
      <c r="A144" s="33" t="s">
        <v>405</v>
      </c>
      <c r="B144" s="47" t="s">
        <v>381</v>
      </c>
      <c r="C144" s="43" t="s">
        <v>67</v>
      </c>
      <c r="D144" s="35">
        <v>0</v>
      </c>
      <c r="E144" s="35">
        <v>0</v>
      </c>
      <c r="F144" s="35">
        <v>0</v>
      </c>
      <c r="G144" s="35">
        <v>0</v>
      </c>
      <c r="H144" s="35">
        <v>0</v>
      </c>
      <c r="I144" s="35">
        <v>0</v>
      </c>
      <c r="J144" s="35">
        <v>0</v>
      </c>
      <c r="K144" s="35">
        <v>0</v>
      </c>
      <c r="L144" s="35">
        <v>0</v>
      </c>
      <c r="M144" s="35">
        <v>0</v>
      </c>
      <c r="N144" s="35">
        <v>0</v>
      </c>
      <c r="O144" s="35">
        <f t="shared" si="7"/>
        <v>0</v>
      </c>
      <c r="P144" s="35"/>
      <c r="Q144" s="35"/>
      <c r="R144" s="35"/>
      <c r="S144" s="257">
        <f t="shared" si="6"/>
        <v>0</v>
      </c>
      <c r="T144" s="285" t="str">
        <f t="shared" si="8"/>
        <v>VQ08 Cover-PANEL</v>
      </c>
      <c r="U144" s="285"/>
    </row>
    <row r="145" spans="1:21" ht="28.5" customHeight="1">
      <c r="A145" s="33" t="s">
        <v>405</v>
      </c>
      <c r="B145" s="47" t="s">
        <v>382</v>
      </c>
      <c r="C145" s="43" t="s">
        <v>90</v>
      </c>
      <c r="D145" s="35">
        <v>0</v>
      </c>
      <c r="E145" s="35">
        <v>0</v>
      </c>
      <c r="F145" s="35">
        <v>0</v>
      </c>
      <c r="G145" s="35">
        <v>0</v>
      </c>
      <c r="H145" s="35">
        <v>0</v>
      </c>
      <c r="I145" s="35">
        <v>0</v>
      </c>
      <c r="J145" s="35">
        <v>0</v>
      </c>
      <c r="K145" s="35">
        <v>0</v>
      </c>
      <c r="L145" s="35">
        <v>0</v>
      </c>
      <c r="M145" s="35">
        <v>0</v>
      </c>
      <c r="N145" s="35">
        <v>0</v>
      </c>
      <c r="O145" s="35">
        <f t="shared" si="7"/>
        <v>0</v>
      </c>
      <c r="P145" s="35"/>
      <c r="Q145" s="35"/>
      <c r="R145" s="35"/>
      <c r="S145" s="257">
        <f t="shared" si="6"/>
        <v>0</v>
      </c>
      <c r="T145" s="285" t="str">
        <f t="shared" si="8"/>
        <v>VQ08 Cover-WINDOW</v>
      </c>
      <c r="U145" s="285"/>
    </row>
    <row r="146" spans="1:21" ht="28.5" customHeight="1">
      <c r="A146" s="33" t="s">
        <v>405</v>
      </c>
      <c r="B146" s="47" t="s">
        <v>384</v>
      </c>
      <c r="C146" s="43" t="s">
        <v>7</v>
      </c>
      <c r="D146" s="35">
        <v>0</v>
      </c>
      <c r="E146" s="35">
        <v>0</v>
      </c>
      <c r="F146" s="35">
        <v>0</v>
      </c>
      <c r="G146" s="35">
        <v>0</v>
      </c>
      <c r="H146" s="35">
        <v>0</v>
      </c>
      <c r="I146" s="35">
        <v>0</v>
      </c>
      <c r="J146" s="35">
        <v>0</v>
      </c>
      <c r="K146" s="35">
        <v>0</v>
      </c>
      <c r="L146" s="35">
        <v>0</v>
      </c>
      <c r="M146" s="35">
        <v>0</v>
      </c>
      <c r="N146" s="35">
        <v>0</v>
      </c>
      <c r="O146" s="35">
        <f t="shared" si="7"/>
        <v>0</v>
      </c>
      <c r="P146" s="35"/>
      <c r="Q146" s="35"/>
      <c r="R146" s="35"/>
      <c r="S146" s="257">
        <f t="shared" si="6"/>
        <v>0</v>
      </c>
      <c r="T146" s="285" t="str">
        <f t="shared" si="8"/>
        <v>VQ08 Cover-IC</v>
      </c>
      <c r="U146" s="285"/>
    </row>
    <row r="147" spans="1:21" ht="28.5" customHeight="1">
      <c r="A147" s="33" t="s">
        <v>406</v>
      </c>
      <c r="B147" s="47" t="s">
        <v>381</v>
      </c>
      <c r="C147" s="43" t="s">
        <v>65</v>
      </c>
      <c r="D147" s="35">
        <v>0</v>
      </c>
      <c r="E147" s="35">
        <v>0</v>
      </c>
      <c r="F147" s="35">
        <v>0</v>
      </c>
      <c r="G147" s="35">
        <v>0</v>
      </c>
      <c r="H147" s="35">
        <v>0</v>
      </c>
      <c r="I147" s="35">
        <v>0</v>
      </c>
      <c r="J147" s="35">
        <v>0</v>
      </c>
      <c r="K147" s="35">
        <v>0</v>
      </c>
      <c r="L147" s="35">
        <v>0</v>
      </c>
      <c r="M147" s="35">
        <v>0</v>
      </c>
      <c r="N147" s="35">
        <v>0</v>
      </c>
      <c r="O147" s="35">
        <f t="shared" si="7"/>
        <v>0</v>
      </c>
      <c r="P147" s="35"/>
      <c r="Q147" s="35"/>
      <c r="R147" s="35"/>
      <c r="S147" s="257">
        <f t="shared" si="6"/>
        <v>0</v>
      </c>
      <c r="T147" s="285" t="str">
        <f t="shared" si="8"/>
        <v>VQ07 Cover-PANEL</v>
      </c>
      <c r="U147" s="285"/>
    </row>
    <row r="148" spans="1:21" ht="28.5" customHeight="1">
      <c r="A148" s="33" t="s">
        <v>406</v>
      </c>
      <c r="B148" s="47" t="s">
        <v>365</v>
      </c>
      <c r="C148" s="43" t="s">
        <v>91</v>
      </c>
      <c r="D148" s="35">
        <v>0</v>
      </c>
      <c r="E148" s="35">
        <v>0</v>
      </c>
      <c r="F148" s="35">
        <v>0</v>
      </c>
      <c r="G148" s="35">
        <v>0</v>
      </c>
      <c r="H148" s="35">
        <v>0</v>
      </c>
      <c r="I148" s="35">
        <v>0</v>
      </c>
      <c r="J148" s="35">
        <v>0</v>
      </c>
      <c r="K148" s="35">
        <v>0</v>
      </c>
      <c r="L148" s="35">
        <v>0</v>
      </c>
      <c r="M148" s="35">
        <v>0</v>
      </c>
      <c r="N148" s="35">
        <v>0</v>
      </c>
      <c r="O148" s="35">
        <f t="shared" si="7"/>
        <v>0</v>
      </c>
      <c r="P148" s="35"/>
      <c r="Q148" s="35"/>
      <c r="R148" s="35"/>
      <c r="S148" s="257">
        <f t="shared" si="6"/>
        <v>0</v>
      </c>
      <c r="T148" s="285" t="str">
        <f t="shared" si="8"/>
        <v>VQ07 Cover-Window</v>
      </c>
      <c r="U148" s="285"/>
    </row>
    <row r="149" spans="1:21" ht="28.5" customHeight="1">
      <c r="A149" s="33" t="s">
        <v>406</v>
      </c>
      <c r="B149" s="336" t="s">
        <v>386</v>
      </c>
      <c r="C149" s="33" t="s">
        <v>8</v>
      </c>
      <c r="D149" s="35">
        <v>0</v>
      </c>
      <c r="E149" s="35">
        <v>0</v>
      </c>
      <c r="F149" s="35">
        <v>0</v>
      </c>
      <c r="G149" s="35">
        <v>0</v>
      </c>
      <c r="H149" s="35">
        <v>0</v>
      </c>
      <c r="I149" s="35">
        <v>0</v>
      </c>
      <c r="J149" s="35">
        <v>0</v>
      </c>
      <c r="K149" s="35">
        <v>0</v>
      </c>
      <c r="L149" s="35">
        <v>0</v>
      </c>
      <c r="M149" s="35">
        <v>0</v>
      </c>
      <c r="N149" s="35">
        <v>0</v>
      </c>
      <c r="O149" s="35">
        <f t="shared" si="7"/>
        <v>0</v>
      </c>
      <c r="P149" s="35"/>
      <c r="Q149" s="35"/>
      <c r="R149" s="35"/>
      <c r="S149" s="257">
        <f t="shared" si="6"/>
        <v>0</v>
      </c>
      <c r="T149" s="285" t="str">
        <f t="shared" si="8"/>
        <v>VQ07 Cover-PAD</v>
      </c>
      <c r="U149" s="285"/>
    </row>
    <row r="150" spans="1:21" ht="28.5" customHeight="1">
      <c r="A150" s="51" t="s">
        <v>800</v>
      </c>
      <c r="B150" s="336" t="s">
        <v>267</v>
      </c>
      <c r="C150" s="33" t="s">
        <v>801</v>
      </c>
      <c r="D150" s="35">
        <v>0</v>
      </c>
      <c r="E150" s="35">
        <v>0</v>
      </c>
      <c r="F150" s="35">
        <v>0</v>
      </c>
      <c r="G150" s="35">
        <v>0</v>
      </c>
      <c r="H150" s="35">
        <v>0</v>
      </c>
      <c r="I150" s="35">
        <v>0</v>
      </c>
      <c r="J150" s="35">
        <v>0</v>
      </c>
      <c r="K150" s="35">
        <v>0</v>
      </c>
      <c r="L150" s="35">
        <v>6300</v>
      </c>
      <c r="M150" s="35">
        <v>42000</v>
      </c>
      <c r="N150" s="35">
        <v>42000</v>
      </c>
      <c r="O150" s="35">
        <f t="shared" si="7"/>
        <v>90300</v>
      </c>
      <c r="P150" s="35"/>
      <c r="Q150" s="35"/>
      <c r="R150" s="35"/>
      <c r="S150" s="257">
        <f t="shared" si="6"/>
        <v>180600</v>
      </c>
      <c r="T150" s="285" t="str">
        <f t="shared" si="8"/>
        <v>XS01 COVER PANEL</v>
      </c>
      <c r="U150" s="285"/>
    </row>
    <row r="151" spans="1:21" ht="28.5" customHeight="1">
      <c r="A151" s="51" t="s">
        <v>800</v>
      </c>
      <c r="B151" s="336" t="s">
        <v>314</v>
      </c>
      <c r="C151" s="33" t="s">
        <v>802</v>
      </c>
      <c r="D151" s="35">
        <v>0</v>
      </c>
      <c r="E151" s="35">
        <v>0</v>
      </c>
      <c r="F151" s="35">
        <v>0</v>
      </c>
      <c r="G151" s="35">
        <v>0</v>
      </c>
      <c r="H151" s="35">
        <v>0</v>
      </c>
      <c r="I151" s="35">
        <v>0</v>
      </c>
      <c r="J151" s="35">
        <v>0</v>
      </c>
      <c r="K151" s="35">
        <v>0</v>
      </c>
      <c r="L151" s="35">
        <v>8190</v>
      </c>
      <c r="M151" s="35">
        <v>40950</v>
      </c>
      <c r="N151" s="35">
        <v>40950</v>
      </c>
      <c r="O151" s="35">
        <f t="shared" si="7"/>
        <v>90090</v>
      </c>
      <c r="P151" s="35"/>
      <c r="Q151" s="35"/>
      <c r="R151" s="35"/>
      <c r="S151" s="257">
        <f t="shared" si="6"/>
        <v>180180</v>
      </c>
      <c r="T151" s="285" t="str">
        <f t="shared" si="8"/>
        <v>XS01 COVER PAD</v>
      </c>
      <c r="U151" s="285"/>
    </row>
    <row r="152" spans="1:21" ht="28.5" customHeight="1">
      <c r="A152" s="51" t="s">
        <v>800</v>
      </c>
      <c r="B152" s="336" t="s">
        <v>306</v>
      </c>
      <c r="C152" s="33" t="s">
        <v>803</v>
      </c>
      <c r="D152" s="35">
        <v>0</v>
      </c>
      <c r="E152" s="35">
        <v>0</v>
      </c>
      <c r="F152" s="35">
        <v>0</v>
      </c>
      <c r="G152" s="35">
        <v>0</v>
      </c>
      <c r="H152" s="35">
        <v>0</v>
      </c>
      <c r="I152" s="35">
        <v>0</v>
      </c>
      <c r="J152" s="35">
        <v>0</v>
      </c>
      <c r="K152" s="35">
        <v>0</v>
      </c>
      <c r="L152" s="35">
        <v>15000</v>
      </c>
      <c r="M152" s="35">
        <v>42000</v>
      </c>
      <c r="N152" s="35">
        <v>42000</v>
      </c>
      <c r="O152" s="35">
        <f t="shared" si="7"/>
        <v>99000</v>
      </c>
      <c r="P152" s="35"/>
      <c r="Q152" s="35"/>
      <c r="R152" s="35"/>
      <c r="S152" s="257">
        <f t="shared" si="6"/>
        <v>198000</v>
      </c>
      <c r="T152" s="285" t="str">
        <f t="shared" si="8"/>
        <v>XS01 COVER IC</v>
      </c>
      <c r="U152" s="285"/>
    </row>
    <row r="153" spans="1:21" ht="28.5" customHeight="1">
      <c r="A153" s="51" t="s">
        <v>800</v>
      </c>
      <c r="B153" s="336" t="s">
        <v>286</v>
      </c>
      <c r="C153" s="33" t="s">
        <v>804</v>
      </c>
      <c r="D153" s="35">
        <v>0</v>
      </c>
      <c r="E153" s="35">
        <v>0</v>
      </c>
      <c r="F153" s="35">
        <v>0</v>
      </c>
      <c r="G153" s="35">
        <v>0</v>
      </c>
      <c r="H153" s="35">
        <v>0</v>
      </c>
      <c r="I153" s="35">
        <v>0</v>
      </c>
      <c r="J153" s="35">
        <v>0</v>
      </c>
      <c r="K153" s="35">
        <v>0</v>
      </c>
      <c r="L153" s="35">
        <v>15000</v>
      </c>
      <c r="M153" s="35">
        <v>42000</v>
      </c>
      <c r="N153" s="35">
        <v>42000</v>
      </c>
      <c r="O153" s="35">
        <f t="shared" si="7"/>
        <v>99000</v>
      </c>
      <c r="P153" s="35"/>
      <c r="Q153" s="35"/>
      <c r="R153" s="35"/>
      <c r="S153" s="257">
        <f t="shared" si="6"/>
        <v>198000</v>
      </c>
      <c r="T153" s="285" t="str">
        <f t="shared" si="8"/>
        <v>XS01 COVER SPACER</v>
      </c>
      <c r="U153" s="285"/>
    </row>
    <row r="154" spans="1:21" ht="28.5" customHeight="1">
      <c r="A154" s="51" t="s">
        <v>800</v>
      </c>
      <c r="B154" s="336" t="s">
        <v>328</v>
      </c>
      <c r="C154" s="33" t="s">
        <v>805</v>
      </c>
      <c r="D154" s="35">
        <v>0</v>
      </c>
      <c r="E154" s="35">
        <v>0</v>
      </c>
      <c r="F154" s="35">
        <v>0</v>
      </c>
      <c r="G154" s="35">
        <v>0</v>
      </c>
      <c r="H154" s="35">
        <v>0</v>
      </c>
      <c r="I154" s="35">
        <v>0</v>
      </c>
      <c r="J154" s="35">
        <v>0</v>
      </c>
      <c r="K154" s="35">
        <v>0</v>
      </c>
      <c r="L154" s="35">
        <v>15000</v>
      </c>
      <c r="M154" s="35">
        <v>42000</v>
      </c>
      <c r="N154" s="35">
        <v>42000</v>
      </c>
      <c r="O154" s="35">
        <f t="shared" si="7"/>
        <v>99000</v>
      </c>
      <c r="P154" s="35"/>
      <c r="Q154" s="35"/>
      <c r="R154" s="35"/>
      <c r="S154" s="257">
        <f t="shared" si="6"/>
        <v>198000</v>
      </c>
      <c r="T154" s="285" t="str">
        <f t="shared" si="8"/>
        <v>XS01 COVER WINDOW</v>
      </c>
      <c r="U154" s="285"/>
    </row>
    <row r="155" spans="1:21" ht="28.5" customHeight="1">
      <c r="A155" s="51" t="s">
        <v>806</v>
      </c>
      <c r="B155" s="336" t="s">
        <v>267</v>
      </c>
      <c r="C155" s="33" t="s">
        <v>807</v>
      </c>
      <c r="D155" s="35">
        <v>0</v>
      </c>
      <c r="E155" s="35">
        <v>0</v>
      </c>
      <c r="F155" s="35">
        <v>0</v>
      </c>
      <c r="G155" s="35">
        <v>0</v>
      </c>
      <c r="H155" s="35">
        <v>0</v>
      </c>
      <c r="I155" s="35">
        <v>0</v>
      </c>
      <c r="J155" s="35">
        <v>0</v>
      </c>
      <c r="K155" s="35">
        <v>0</v>
      </c>
      <c r="L155" s="35">
        <v>6000</v>
      </c>
      <c r="M155" s="35">
        <v>0</v>
      </c>
      <c r="N155" s="35">
        <v>0</v>
      </c>
      <c r="O155" s="35">
        <f t="shared" si="7"/>
        <v>6000</v>
      </c>
      <c r="P155" s="35"/>
      <c r="Q155" s="35"/>
      <c r="R155" s="35"/>
      <c r="S155" s="257">
        <f t="shared" si="6"/>
        <v>12000</v>
      </c>
      <c r="T155" s="285" t="str">
        <f t="shared" si="8"/>
        <v>YG04 COVER PANEL</v>
      </c>
      <c r="U155" s="285"/>
    </row>
    <row r="156" spans="1:21" ht="28.5" customHeight="1">
      <c r="A156" s="51" t="s">
        <v>806</v>
      </c>
      <c r="B156" s="336" t="s">
        <v>314</v>
      </c>
      <c r="C156" s="33" t="s">
        <v>808</v>
      </c>
      <c r="D156" s="35">
        <v>0</v>
      </c>
      <c r="E156" s="35">
        <v>0</v>
      </c>
      <c r="F156" s="35">
        <v>0</v>
      </c>
      <c r="G156" s="35">
        <v>0</v>
      </c>
      <c r="H156" s="35">
        <v>0</v>
      </c>
      <c r="I156" s="35">
        <v>0</v>
      </c>
      <c r="J156" s="35">
        <v>0</v>
      </c>
      <c r="K156" s="35">
        <v>0</v>
      </c>
      <c r="L156" s="35">
        <v>6000</v>
      </c>
      <c r="M156" s="35">
        <v>0</v>
      </c>
      <c r="N156" s="35">
        <v>0</v>
      </c>
      <c r="O156" s="35">
        <f t="shared" si="7"/>
        <v>6000</v>
      </c>
      <c r="P156" s="35"/>
      <c r="Q156" s="35"/>
      <c r="R156" s="35"/>
      <c r="S156" s="257">
        <f t="shared" si="6"/>
        <v>12000</v>
      </c>
      <c r="T156" s="285" t="str">
        <f t="shared" si="8"/>
        <v>YG04 COVER PAD</v>
      </c>
      <c r="U156" s="285"/>
    </row>
    <row r="157" spans="1:21" ht="28.5" customHeight="1">
      <c r="A157" s="51" t="s">
        <v>806</v>
      </c>
      <c r="B157" s="336" t="s">
        <v>286</v>
      </c>
      <c r="C157" s="33" t="s">
        <v>809</v>
      </c>
      <c r="D157" s="35">
        <v>0</v>
      </c>
      <c r="E157" s="35">
        <v>0</v>
      </c>
      <c r="F157" s="35">
        <v>0</v>
      </c>
      <c r="G157" s="35">
        <v>0</v>
      </c>
      <c r="H157" s="35">
        <v>0</v>
      </c>
      <c r="I157" s="35">
        <v>0</v>
      </c>
      <c r="J157" s="35">
        <v>0</v>
      </c>
      <c r="K157" s="35">
        <v>0</v>
      </c>
      <c r="L157" s="35">
        <v>6000</v>
      </c>
      <c r="M157" s="35">
        <v>4000</v>
      </c>
      <c r="N157" s="35">
        <v>4000</v>
      </c>
      <c r="O157" s="35">
        <f t="shared" si="7"/>
        <v>14000</v>
      </c>
      <c r="P157" s="35"/>
      <c r="Q157" s="35"/>
      <c r="R157" s="35"/>
      <c r="S157" s="257">
        <f t="shared" si="6"/>
        <v>28000</v>
      </c>
      <c r="T157" s="285" t="str">
        <f t="shared" si="8"/>
        <v>YG04 COVER SPACER</v>
      </c>
      <c r="U157" s="285"/>
    </row>
    <row r="158" spans="1:21" ht="28.5" customHeight="1">
      <c r="A158" s="51" t="s">
        <v>806</v>
      </c>
      <c r="B158" s="336" t="s">
        <v>306</v>
      </c>
      <c r="C158" s="33" t="s">
        <v>810</v>
      </c>
      <c r="D158" s="35">
        <v>0</v>
      </c>
      <c r="E158" s="35">
        <v>0</v>
      </c>
      <c r="F158" s="35">
        <v>0</v>
      </c>
      <c r="G158" s="35">
        <v>0</v>
      </c>
      <c r="H158" s="35">
        <v>0</v>
      </c>
      <c r="I158" s="35">
        <v>0</v>
      </c>
      <c r="J158" s="35">
        <v>0</v>
      </c>
      <c r="K158" s="35">
        <v>0</v>
      </c>
      <c r="L158" s="35">
        <v>6000</v>
      </c>
      <c r="M158" s="35">
        <v>4000</v>
      </c>
      <c r="N158" s="35">
        <v>4000</v>
      </c>
      <c r="O158" s="35">
        <f t="shared" si="7"/>
        <v>14000</v>
      </c>
      <c r="P158" s="35"/>
      <c r="Q158" s="35"/>
      <c r="R158" s="35"/>
      <c r="S158" s="257">
        <f t="shared" si="6"/>
        <v>28000</v>
      </c>
      <c r="T158" s="285" t="str">
        <f t="shared" si="8"/>
        <v>YG04 COVER IC</v>
      </c>
      <c r="U158" s="285"/>
    </row>
    <row r="159" spans="1:21" ht="28.5" customHeight="1">
      <c r="A159" s="51" t="s">
        <v>806</v>
      </c>
      <c r="B159" s="336" t="s">
        <v>328</v>
      </c>
      <c r="C159" s="33" t="s">
        <v>811</v>
      </c>
      <c r="D159" s="35">
        <v>0</v>
      </c>
      <c r="E159" s="35">
        <v>0</v>
      </c>
      <c r="F159" s="35">
        <v>0</v>
      </c>
      <c r="G159" s="35">
        <v>0</v>
      </c>
      <c r="H159" s="35">
        <v>0</v>
      </c>
      <c r="I159" s="35">
        <v>0</v>
      </c>
      <c r="J159" s="35">
        <v>0</v>
      </c>
      <c r="K159" s="35">
        <v>0</v>
      </c>
      <c r="L159" s="35">
        <v>6000</v>
      </c>
      <c r="M159" s="35">
        <v>0</v>
      </c>
      <c r="N159" s="35">
        <v>0</v>
      </c>
      <c r="O159" s="35">
        <f t="shared" si="7"/>
        <v>6000</v>
      </c>
      <c r="P159" s="35"/>
      <c r="Q159" s="35"/>
      <c r="R159" s="35"/>
      <c r="S159" s="257">
        <f t="shared" si="6"/>
        <v>12000</v>
      </c>
      <c r="T159" s="285" t="str">
        <f t="shared" si="8"/>
        <v>YG04 COVER WINDOW</v>
      </c>
      <c r="U159" s="285"/>
    </row>
    <row r="160" spans="1:21" ht="28.5" customHeight="1">
      <c r="A160" s="51" t="s">
        <v>812</v>
      </c>
      <c r="B160" s="336" t="s">
        <v>267</v>
      </c>
      <c r="C160" s="33" t="s">
        <v>813</v>
      </c>
      <c r="D160" s="35">
        <v>0</v>
      </c>
      <c r="E160" s="35">
        <v>0</v>
      </c>
      <c r="F160" s="35">
        <v>0</v>
      </c>
      <c r="G160" s="35">
        <v>0</v>
      </c>
      <c r="H160" s="35">
        <v>0</v>
      </c>
      <c r="I160" s="35">
        <v>0</v>
      </c>
      <c r="J160" s="35">
        <v>0</v>
      </c>
      <c r="K160" s="35">
        <v>0</v>
      </c>
      <c r="L160" s="35">
        <v>0</v>
      </c>
      <c r="M160" s="35">
        <v>4000</v>
      </c>
      <c r="N160" s="35">
        <v>4000</v>
      </c>
      <c r="O160" s="35">
        <f t="shared" si="7"/>
        <v>8000</v>
      </c>
      <c r="P160" s="35"/>
      <c r="Q160" s="35"/>
      <c r="R160" s="35"/>
      <c r="S160" s="257">
        <f t="shared" si="6"/>
        <v>16000</v>
      </c>
      <c r="T160" s="285" t="str">
        <f t="shared" si="8"/>
        <v>YG01 COVER PANEL</v>
      </c>
      <c r="U160" s="285"/>
    </row>
    <row r="161" spans="1:21" ht="27.75" customHeight="1">
      <c r="A161" s="51" t="s">
        <v>812</v>
      </c>
      <c r="B161" s="336" t="s">
        <v>328</v>
      </c>
      <c r="C161" s="33" t="s">
        <v>814</v>
      </c>
      <c r="D161" s="35">
        <v>0</v>
      </c>
      <c r="E161" s="35">
        <v>0</v>
      </c>
      <c r="F161" s="35">
        <v>0</v>
      </c>
      <c r="G161" s="35">
        <v>0</v>
      </c>
      <c r="H161" s="35">
        <v>0</v>
      </c>
      <c r="I161" s="35">
        <v>0</v>
      </c>
      <c r="J161" s="35">
        <v>0</v>
      </c>
      <c r="K161" s="35">
        <v>0</v>
      </c>
      <c r="L161" s="35">
        <v>0</v>
      </c>
      <c r="M161" s="35">
        <v>4000</v>
      </c>
      <c r="N161" s="35">
        <v>4000</v>
      </c>
      <c r="O161" s="35"/>
      <c r="P161" s="35"/>
      <c r="Q161" s="35"/>
      <c r="R161" s="35"/>
      <c r="S161" s="257">
        <f t="shared" si="6"/>
        <v>8000</v>
      </c>
      <c r="T161" s="285" t="str">
        <f t="shared" si="8"/>
        <v>YG01 COVER WINDOW</v>
      </c>
      <c r="U161" s="285"/>
    </row>
    <row r="162" spans="1:21" ht="27.75" customHeight="1">
      <c r="A162" s="51" t="s">
        <v>812</v>
      </c>
      <c r="B162" s="47" t="s">
        <v>314</v>
      </c>
      <c r="C162" s="48" t="s">
        <v>815</v>
      </c>
      <c r="D162" s="35">
        <v>0</v>
      </c>
      <c r="E162" s="35">
        <v>0</v>
      </c>
      <c r="F162" s="35">
        <v>0</v>
      </c>
      <c r="G162" s="35">
        <v>0</v>
      </c>
      <c r="H162" s="35">
        <v>0</v>
      </c>
      <c r="I162" s="35">
        <v>0</v>
      </c>
      <c r="J162" s="35">
        <v>0</v>
      </c>
      <c r="K162" s="35">
        <v>0</v>
      </c>
      <c r="L162" s="35">
        <v>0</v>
      </c>
      <c r="M162" s="35">
        <v>4000</v>
      </c>
      <c r="N162" s="35">
        <v>4000</v>
      </c>
      <c r="O162" s="35"/>
      <c r="P162" s="35"/>
      <c r="Q162" s="35"/>
      <c r="R162" s="35"/>
      <c r="S162" s="257">
        <f t="shared" si="6"/>
        <v>8000</v>
      </c>
      <c r="T162" s="285" t="str">
        <f t="shared" si="8"/>
        <v>YG01 COVER PAD</v>
      </c>
      <c r="U162" s="285"/>
    </row>
    <row r="163" spans="1:21" ht="27.75" customHeight="1">
      <c r="A163" s="49" t="s">
        <v>407</v>
      </c>
      <c r="B163" s="47" t="s">
        <v>408</v>
      </c>
      <c r="C163" s="33" t="s">
        <v>30</v>
      </c>
      <c r="D163" s="35">
        <v>75000</v>
      </c>
      <c r="E163" s="35">
        <v>60000</v>
      </c>
      <c r="F163" s="35">
        <v>75000</v>
      </c>
      <c r="G163" s="35">
        <v>75000</v>
      </c>
      <c r="H163" s="35">
        <v>60000</v>
      </c>
      <c r="I163" s="35">
        <v>60000</v>
      </c>
      <c r="J163" s="35">
        <v>60000</v>
      </c>
      <c r="K163" s="35">
        <v>450000</v>
      </c>
      <c r="L163" s="35">
        <v>450000</v>
      </c>
      <c r="M163" s="35">
        <v>450000</v>
      </c>
      <c r="N163" s="35">
        <v>450000</v>
      </c>
      <c r="O163" s="35"/>
      <c r="P163" s="35"/>
      <c r="Q163" s="35"/>
      <c r="R163" s="35"/>
      <c r="S163" s="257">
        <f t="shared" si="6"/>
        <v>2265000</v>
      </c>
      <c r="T163" s="285" t="str">
        <f t="shared" si="8"/>
        <v>UJI) C-WINDOW</v>
      </c>
      <c r="U163" s="285"/>
    </row>
    <row r="164" spans="1:21" ht="27.75" customHeight="1">
      <c r="A164" s="51" t="s">
        <v>797</v>
      </c>
      <c r="B164" s="47" t="s">
        <v>409</v>
      </c>
      <c r="C164" s="33" t="s">
        <v>31</v>
      </c>
      <c r="D164" s="35">
        <v>60000</v>
      </c>
      <c r="E164" s="35">
        <v>60000</v>
      </c>
      <c r="F164" s="35">
        <v>60000</v>
      </c>
      <c r="G164" s="35">
        <v>60000</v>
      </c>
      <c r="H164" s="35">
        <v>60000</v>
      </c>
      <c r="I164" s="35">
        <v>75000</v>
      </c>
      <c r="J164" s="35">
        <v>60000</v>
      </c>
      <c r="K164" s="35">
        <v>420000</v>
      </c>
      <c r="L164" s="35">
        <v>420000</v>
      </c>
      <c r="M164" s="35">
        <v>420000</v>
      </c>
      <c r="N164" s="35">
        <v>420000</v>
      </c>
      <c r="O164" s="35"/>
      <c r="P164" s="35"/>
      <c r="Q164" s="35"/>
      <c r="R164" s="35"/>
      <c r="S164" s="257">
        <f t="shared" si="6"/>
        <v>2115000</v>
      </c>
      <c r="T164" s="285" t="str">
        <f t="shared" si="8"/>
        <v>SL01 C-SPACER</v>
      </c>
      <c r="U164" s="285"/>
    </row>
    <row r="165" spans="1:21" ht="27" customHeight="1">
      <c r="A165" s="51" t="s">
        <v>797</v>
      </c>
      <c r="B165" s="47" t="s">
        <v>410</v>
      </c>
      <c r="C165" s="33" t="s">
        <v>32</v>
      </c>
      <c r="D165" s="35">
        <v>0</v>
      </c>
      <c r="E165" s="35">
        <v>60000</v>
      </c>
      <c r="F165" s="35">
        <v>60000</v>
      </c>
      <c r="G165" s="35">
        <v>60000</v>
      </c>
      <c r="H165" s="35">
        <v>60000</v>
      </c>
      <c r="I165" s="35">
        <v>60000</v>
      </c>
      <c r="J165" s="35">
        <v>60000</v>
      </c>
      <c r="K165" s="35">
        <v>405000</v>
      </c>
      <c r="L165" s="35">
        <v>405000</v>
      </c>
      <c r="M165" s="35">
        <v>405000</v>
      </c>
      <c r="N165" s="35">
        <v>405000</v>
      </c>
      <c r="O165" s="35"/>
      <c r="P165" s="35"/>
      <c r="Q165" s="35"/>
      <c r="R165" s="35"/>
      <c r="S165" s="257">
        <f t="shared" si="6"/>
        <v>1980000</v>
      </c>
      <c r="T165" s="285" t="str">
        <f t="shared" si="8"/>
        <v>SL01 C-IC(POR)</v>
      </c>
      <c r="U165" s="285"/>
    </row>
    <row r="166" spans="1:21" ht="27.75" customHeight="1">
      <c r="A166" s="51" t="s">
        <v>797</v>
      </c>
      <c r="B166" s="47" t="s">
        <v>411</v>
      </c>
      <c r="C166" s="33" t="s">
        <v>33</v>
      </c>
      <c r="D166" s="35">
        <v>60000</v>
      </c>
      <c r="E166" s="35">
        <v>60000</v>
      </c>
      <c r="F166" s="35">
        <v>60000</v>
      </c>
      <c r="G166" s="35">
        <v>75000</v>
      </c>
      <c r="H166" s="35">
        <v>60000</v>
      </c>
      <c r="I166" s="35">
        <v>75000</v>
      </c>
      <c r="J166" s="35">
        <v>60000</v>
      </c>
      <c r="K166" s="35">
        <v>435000</v>
      </c>
      <c r="L166" s="35">
        <v>450000</v>
      </c>
      <c r="M166" s="35">
        <v>450000</v>
      </c>
      <c r="N166" s="35">
        <v>450000</v>
      </c>
      <c r="O166" s="35"/>
      <c r="P166" s="35"/>
      <c r="Q166" s="35"/>
      <c r="R166" s="35"/>
      <c r="S166" s="257">
        <f t="shared" si="6"/>
        <v>2235000</v>
      </c>
      <c r="T166" s="285" t="str">
        <f t="shared" si="8"/>
        <v>SL01 C-PAD</v>
      </c>
      <c r="U166" s="285"/>
    </row>
    <row r="167" spans="1:21" s="23" customFormat="1" ht="27.75" customHeight="1">
      <c r="A167" s="49" t="s">
        <v>798</v>
      </c>
      <c r="B167" s="47" t="s">
        <v>408</v>
      </c>
      <c r="C167" s="33" t="s">
        <v>34</v>
      </c>
      <c r="D167" s="35">
        <v>67500</v>
      </c>
      <c r="E167" s="35">
        <v>67500</v>
      </c>
      <c r="F167" s="35">
        <v>81000</v>
      </c>
      <c r="G167" s="35">
        <v>54000</v>
      </c>
      <c r="H167" s="35">
        <v>81000</v>
      </c>
      <c r="I167" s="35">
        <v>67500</v>
      </c>
      <c r="J167" s="35">
        <v>67500</v>
      </c>
      <c r="K167" s="35">
        <v>486000</v>
      </c>
      <c r="L167" s="35">
        <v>499500</v>
      </c>
      <c r="M167" s="35">
        <v>499500</v>
      </c>
      <c r="N167" s="35">
        <v>499500</v>
      </c>
      <c r="O167" s="35"/>
      <c r="P167" s="35"/>
      <c r="Q167" s="35"/>
      <c r="R167" s="35"/>
      <c r="S167" s="257">
        <f t="shared" si="6"/>
        <v>2470500</v>
      </c>
      <c r="T167" s="285" t="str">
        <f t="shared" si="8"/>
        <v>SW01 C-WINDOW</v>
      </c>
      <c r="U167" s="285"/>
    </row>
    <row r="168" spans="1:21" s="23" customFormat="1" ht="27.75" customHeight="1">
      <c r="A168" s="49" t="s">
        <v>798</v>
      </c>
      <c r="B168" s="47" t="s">
        <v>413</v>
      </c>
      <c r="C168" s="33" t="s">
        <v>62</v>
      </c>
      <c r="D168" s="35">
        <v>60000</v>
      </c>
      <c r="E168" s="35">
        <v>60000</v>
      </c>
      <c r="F168" s="35">
        <v>70000</v>
      </c>
      <c r="G168" s="35">
        <v>70000</v>
      </c>
      <c r="H168" s="35">
        <v>70000</v>
      </c>
      <c r="I168" s="35">
        <v>80000</v>
      </c>
      <c r="J168" s="35">
        <v>70000</v>
      </c>
      <c r="K168" s="35">
        <v>480000</v>
      </c>
      <c r="L168" s="35">
        <v>460000</v>
      </c>
      <c r="M168" s="35">
        <v>460000</v>
      </c>
      <c r="N168" s="35">
        <v>460000</v>
      </c>
      <c r="O168" s="35"/>
      <c r="P168" s="35"/>
      <c r="Q168" s="35"/>
      <c r="R168" s="35"/>
      <c r="S168" s="257">
        <f t="shared" si="6"/>
        <v>2340000</v>
      </c>
      <c r="T168" s="285" t="str">
        <f t="shared" si="8"/>
        <v>SW01 C-IC (POR)</v>
      </c>
      <c r="U168" s="285"/>
    </row>
    <row r="169" spans="1:21" s="23" customFormat="1" ht="27.75" customHeight="1">
      <c r="A169" s="49" t="s">
        <v>798</v>
      </c>
      <c r="B169" s="47" t="s">
        <v>411</v>
      </c>
      <c r="C169" s="33" t="s">
        <v>44</v>
      </c>
      <c r="D169" s="35">
        <v>60000</v>
      </c>
      <c r="E169" s="35">
        <v>60000</v>
      </c>
      <c r="F169" s="35">
        <v>60000</v>
      </c>
      <c r="G169" s="35">
        <v>75000</v>
      </c>
      <c r="H169" s="35">
        <v>75000</v>
      </c>
      <c r="I169" s="35">
        <v>75000</v>
      </c>
      <c r="J169" s="35">
        <v>75000</v>
      </c>
      <c r="K169" s="35">
        <v>480000</v>
      </c>
      <c r="L169" s="35">
        <v>480000</v>
      </c>
      <c r="M169" s="35">
        <v>480000</v>
      </c>
      <c r="N169" s="35">
        <v>480000</v>
      </c>
      <c r="O169" s="35"/>
      <c r="P169" s="35"/>
      <c r="Q169" s="35"/>
      <c r="R169" s="35"/>
      <c r="S169" s="257">
        <f t="shared" si="6"/>
        <v>2400000</v>
      </c>
      <c r="T169" s="285" t="str">
        <f t="shared" si="8"/>
        <v>SW01 C-PAD</v>
      </c>
      <c r="U169" s="285"/>
    </row>
    <row r="170" spans="1:21" s="23" customFormat="1" ht="27.75" customHeight="1">
      <c r="A170" s="49" t="s">
        <v>798</v>
      </c>
      <c r="B170" s="47" t="s">
        <v>414</v>
      </c>
      <c r="C170" s="33" t="s">
        <v>45</v>
      </c>
      <c r="D170" s="35">
        <v>60000</v>
      </c>
      <c r="E170" s="35">
        <v>60000</v>
      </c>
      <c r="F170" s="35">
        <v>75000</v>
      </c>
      <c r="G170" s="35">
        <v>60000</v>
      </c>
      <c r="H170" s="35">
        <v>75000</v>
      </c>
      <c r="I170" s="35">
        <v>75000</v>
      </c>
      <c r="J170" s="35">
        <v>75000</v>
      </c>
      <c r="K170" s="35">
        <v>480000</v>
      </c>
      <c r="L170" s="35">
        <v>510000</v>
      </c>
      <c r="M170" s="35">
        <v>510000</v>
      </c>
      <c r="N170" s="35">
        <v>510000</v>
      </c>
      <c r="O170" s="35"/>
      <c r="P170" s="35"/>
      <c r="Q170" s="35"/>
      <c r="R170" s="35"/>
      <c r="S170" s="257">
        <f t="shared" si="6"/>
        <v>2490000</v>
      </c>
      <c r="T170" s="285" t="str">
        <f t="shared" si="8"/>
        <v>SW01 C-METAL SPACER</v>
      </c>
      <c r="U170" s="285"/>
    </row>
    <row r="171" spans="1:21" ht="27.75" customHeight="1">
      <c r="A171" s="51" t="s">
        <v>799</v>
      </c>
      <c r="B171" s="47" t="s">
        <v>408</v>
      </c>
      <c r="C171" s="43" t="s">
        <v>82</v>
      </c>
      <c r="D171" s="35">
        <v>32000</v>
      </c>
      <c r="E171" s="35">
        <v>32000</v>
      </c>
      <c r="F171" s="35">
        <v>32000</v>
      </c>
      <c r="G171" s="35">
        <v>32000</v>
      </c>
      <c r="H171" s="35">
        <v>64000</v>
      </c>
      <c r="I171" s="35">
        <v>32000</v>
      </c>
      <c r="J171" s="35">
        <v>48000</v>
      </c>
      <c r="K171" s="35">
        <v>272000</v>
      </c>
      <c r="L171" s="35">
        <v>272000</v>
      </c>
      <c r="M171" s="35">
        <v>272000</v>
      </c>
      <c r="N171" s="35">
        <v>272000</v>
      </c>
      <c r="O171" s="35"/>
      <c r="P171" s="35"/>
      <c r="Q171" s="35"/>
      <c r="R171" s="35"/>
      <c r="S171" s="257">
        <f t="shared" si="6"/>
        <v>1360000</v>
      </c>
      <c r="T171" s="285" t="str">
        <f t="shared" si="8"/>
        <v>SS01 C-WINDOW</v>
      </c>
      <c r="U171" s="285"/>
    </row>
    <row r="172" spans="1:21" ht="27.75" customHeight="1">
      <c r="A172" s="51" t="s">
        <v>799</v>
      </c>
      <c r="B172" s="47" t="s">
        <v>416</v>
      </c>
      <c r="C172" s="43" t="s">
        <v>84</v>
      </c>
      <c r="D172" s="35">
        <v>45000</v>
      </c>
      <c r="E172" s="35">
        <v>45000</v>
      </c>
      <c r="F172" s="35">
        <v>45000</v>
      </c>
      <c r="G172" s="35">
        <v>30000</v>
      </c>
      <c r="H172" s="35">
        <v>45000</v>
      </c>
      <c r="I172" s="35">
        <v>45000</v>
      </c>
      <c r="J172" s="35">
        <v>45000</v>
      </c>
      <c r="K172" s="35">
        <v>300000</v>
      </c>
      <c r="L172" s="35">
        <v>300000</v>
      </c>
      <c r="M172" s="35">
        <v>300000</v>
      </c>
      <c r="N172" s="35">
        <v>300000</v>
      </c>
      <c r="O172" s="35"/>
      <c r="P172" s="35"/>
      <c r="Q172" s="35"/>
      <c r="R172" s="35"/>
      <c r="S172" s="257">
        <f t="shared" si="6"/>
        <v>1500000</v>
      </c>
      <c r="T172" s="285" t="str">
        <f t="shared" si="8"/>
        <v>SS01 Cover-COF</v>
      </c>
      <c r="U172" s="285"/>
    </row>
    <row r="173" spans="1:21" ht="27.75" customHeight="1">
      <c r="A173" s="51" t="s">
        <v>799</v>
      </c>
      <c r="B173" s="47" t="s">
        <v>409</v>
      </c>
      <c r="C173" s="43" t="s">
        <v>83</v>
      </c>
      <c r="D173" s="35">
        <v>50000</v>
      </c>
      <c r="E173" s="35">
        <v>40000</v>
      </c>
      <c r="F173" s="35">
        <v>30000</v>
      </c>
      <c r="G173" s="35">
        <v>30000</v>
      </c>
      <c r="H173" s="35">
        <v>40000</v>
      </c>
      <c r="I173" s="35">
        <v>40000</v>
      </c>
      <c r="J173" s="35">
        <v>50000</v>
      </c>
      <c r="K173" s="35">
        <v>280000</v>
      </c>
      <c r="L173" s="35">
        <v>260000</v>
      </c>
      <c r="M173" s="35">
        <v>260000</v>
      </c>
      <c r="N173" s="35">
        <v>260000</v>
      </c>
      <c r="O173" s="35"/>
      <c r="P173" s="35"/>
      <c r="Q173" s="35"/>
      <c r="R173" s="35"/>
      <c r="S173" s="257">
        <f t="shared" si="6"/>
        <v>1340000</v>
      </c>
      <c r="T173" s="285" t="str">
        <f t="shared" si="8"/>
        <v>SS01 C-SPACER</v>
      </c>
      <c r="U173" s="285"/>
    </row>
    <row r="174" spans="1:21" ht="27.75" customHeight="1">
      <c r="A174" s="336" t="s">
        <v>417</v>
      </c>
      <c r="B174" s="336" t="s">
        <v>286</v>
      </c>
      <c r="C174" s="33" t="s">
        <v>78</v>
      </c>
      <c r="D174" s="35">
        <v>0</v>
      </c>
      <c r="E174" s="35">
        <v>0</v>
      </c>
      <c r="F174" s="35">
        <v>0</v>
      </c>
      <c r="G174" s="35">
        <v>0</v>
      </c>
      <c r="H174" s="35">
        <v>0</v>
      </c>
      <c r="I174" s="35">
        <v>0</v>
      </c>
      <c r="J174" s="35">
        <v>0</v>
      </c>
      <c r="K174" s="35">
        <v>0</v>
      </c>
      <c r="L174" s="35">
        <v>0</v>
      </c>
      <c r="M174" s="35"/>
      <c r="N174" s="35"/>
      <c r="O174" s="35"/>
      <c r="P174" s="35"/>
      <c r="Q174" s="35"/>
      <c r="R174" s="35"/>
      <c r="S174" s="257">
        <f t="shared" si="6"/>
        <v>0</v>
      </c>
      <c r="T174" s="285" t="str">
        <f t="shared" si="8"/>
        <v>SH01 COVER SPACER</v>
      </c>
      <c r="U174" s="285"/>
    </row>
    <row r="175" spans="1:21" ht="27.75" customHeight="1">
      <c r="A175" s="336" t="s">
        <v>417</v>
      </c>
      <c r="B175" s="336" t="s">
        <v>328</v>
      </c>
      <c r="C175" s="52" t="s">
        <v>76</v>
      </c>
      <c r="D175" s="56">
        <v>0</v>
      </c>
      <c r="E175" s="56">
        <v>7000</v>
      </c>
      <c r="F175" s="56">
        <v>0</v>
      </c>
      <c r="G175" s="56">
        <v>7000</v>
      </c>
      <c r="H175" s="56">
        <v>0</v>
      </c>
      <c r="I175" s="56">
        <v>0</v>
      </c>
      <c r="J175" s="56">
        <v>0</v>
      </c>
      <c r="K175" s="59">
        <v>14000</v>
      </c>
      <c r="L175" s="59">
        <v>0</v>
      </c>
      <c r="M175" s="59"/>
      <c r="N175" s="59"/>
      <c r="O175" s="59"/>
      <c r="P175" s="59"/>
      <c r="Q175" s="59"/>
      <c r="R175" s="59"/>
      <c r="S175" s="257">
        <f t="shared" si="6"/>
        <v>28000</v>
      </c>
      <c r="T175" s="285" t="str">
        <f t="shared" si="8"/>
        <v>SH01 COVER WINDOW</v>
      </c>
      <c r="U175" s="285"/>
    </row>
    <row r="176" spans="1:21" ht="27.75" customHeight="1">
      <c r="A176" s="336" t="s">
        <v>417</v>
      </c>
      <c r="B176" s="336" t="s">
        <v>293</v>
      </c>
      <c r="C176" s="33" t="s">
        <v>80</v>
      </c>
      <c r="D176" s="56">
        <v>0</v>
      </c>
      <c r="E176" s="56">
        <v>0</v>
      </c>
      <c r="F176" s="56">
        <v>0</v>
      </c>
      <c r="G176" s="56">
        <v>0</v>
      </c>
      <c r="H176" s="56">
        <v>0</v>
      </c>
      <c r="I176" s="56">
        <v>0</v>
      </c>
      <c r="J176" s="56">
        <v>0</v>
      </c>
      <c r="K176" s="59">
        <v>0</v>
      </c>
      <c r="L176" s="59">
        <v>0</v>
      </c>
      <c r="M176" s="59"/>
      <c r="N176" s="59"/>
      <c r="O176" s="59"/>
      <c r="P176" s="59"/>
      <c r="Q176" s="59"/>
      <c r="R176" s="59"/>
      <c r="S176" s="257">
        <f t="shared" si="6"/>
        <v>0</v>
      </c>
      <c r="T176" s="285" t="str">
        <f t="shared" si="8"/>
        <v>SH01 COVER COF</v>
      </c>
      <c r="U176" s="285"/>
    </row>
    <row r="177" spans="1:21" s="38" customFormat="1" ht="27.75" customHeight="1">
      <c r="A177" s="336" t="s">
        <v>418</v>
      </c>
      <c r="B177" s="42" t="s">
        <v>286</v>
      </c>
      <c r="C177" s="33" t="s">
        <v>81</v>
      </c>
      <c r="D177" s="56">
        <v>0</v>
      </c>
      <c r="E177" s="56">
        <v>0</v>
      </c>
      <c r="F177" s="56">
        <v>0</v>
      </c>
      <c r="G177" s="56">
        <v>0</v>
      </c>
      <c r="H177" s="56">
        <v>0</v>
      </c>
      <c r="I177" s="56">
        <v>0</v>
      </c>
      <c r="J177" s="56">
        <v>0</v>
      </c>
      <c r="K177" s="59">
        <v>0</v>
      </c>
      <c r="L177" s="59">
        <v>0</v>
      </c>
      <c r="M177" s="59"/>
      <c r="N177" s="59"/>
      <c r="O177" s="59"/>
      <c r="P177" s="59"/>
      <c r="Q177" s="59"/>
      <c r="R177" s="59"/>
      <c r="S177" s="257">
        <f t="shared" si="6"/>
        <v>0</v>
      </c>
      <c r="T177" s="285" t="str">
        <f t="shared" si="8"/>
        <v>SK01 COVER SPACER</v>
      </c>
      <c r="U177" s="285"/>
    </row>
    <row r="178" spans="1:21" ht="27.75" customHeight="1">
      <c r="A178" s="336" t="s">
        <v>418</v>
      </c>
      <c r="B178" s="42" t="s">
        <v>419</v>
      </c>
      <c r="C178" s="52" t="s">
        <v>75</v>
      </c>
      <c r="D178" s="60">
        <v>0</v>
      </c>
      <c r="E178" s="60">
        <v>0</v>
      </c>
      <c r="F178" s="60">
        <v>0</v>
      </c>
      <c r="G178" s="60">
        <v>0</v>
      </c>
      <c r="H178" s="60">
        <v>0</v>
      </c>
      <c r="I178" s="60">
        <v>0</v>
      </c>
      <c r="J178" s="60">
        <v>0</v>
      </c>
      <c r="K178" s="61">
        <v>0</v>
      </c>
      <c r="L178" s="61">
        <v>0</v>
      </c>
      <c r="M178" s="61"/>
      <c r="N178" s="61"/>
      <c r="O178" s="61"/>
      <c r="P178" s="61"/>
      <c r="Q178" s="61"/>
      <c r="R178" s="61"/>
      <c r="S178" s="257">
        <f t="shared" si="6"/>
        <v>0</v>
      </c>
      <c r="T178" s="285" t="str">
        <f t="shared" si="8"/>
        <v>SK01   COVER WINDOW</v>
      </c>
      <c r="U178" s="285"/>
    </row>
    <row r="179" spans="1:21" ht="27.75" customHeight="1">
      <c r="A179" s="336" t="s">
        <v>418</v>
      </c>
      <c r="B179" s="336" t="s">
        <v>420</v>
      </c>
      <c r="C179" s="33" t="s">
        <v>85</v>
      </c>
      <c r="D179" s="56">
        <v>0</v>
      </c>
      <c r="E179" s="56">
        <v>0</v>
      </c>
      <c r="F179" s="56">
        <v>0</v>
      </c>
      <c r="G179" s="56">
        <v>0</v>
      </c>
      <c r="H179" s="56">
        <v>0</v>
      </c>
      <c r="I179" s="56">
        <v>0</v>
      </c>
      <c r="J179" s="56">
        <v>0</v>
      </c>
      <c r="K179" s="59">
        <v>0</v>
      </c>
      <c r="L179" s="59">
        <v>0</v>
      </c>
      <c r="M179" s="59"/>
      <c r="N179" s="59"/>
      <c r="O179" s="59"/>
      <c r="P179" s="59"/>
      <c r="Q179" s="59"/>
      <c r="R179" s="59"/>
      <c r="S179" s="257">
        <f t="shared" si="6"/>
        <v>0</v>
      </c>
      <c r="T179" s="285" t="str">
        <f t="shared" si="8"/>
        <v>SK01  COVER COF</v>
      </c>
      <c r="U179" s="285"/>
    </row>
    <row r="180" spans="1:21" s="66" customFormat="1" ht="27.75" customHeight="1">
      <c r="A180" s="336" t="s">
        <v>421</v>
      </c>
      <c r="B180" s="336" t="s">
        <v>326</v>
      </c>
      <c r="C180" s="336" t="s">
        <v>70</v>
      </c>
      <c r="D180" s="56">
        <v>0</v>
      </c>
      <c r="E180" s="56">
        <v>0</v>
      </c>
      <c r="F180" s="56">
        <v>0</v>
      </c>
      <c r="G180" s="56">
        <v>0</v>
      </c>
      <c r="H180" s="56">
        <v>0</v>
      </c>
      <c r="I180" s="56">
        <v>0</v>
      </c>
      <c r="J180" s="56">
        <v>0</v>
      </c>
      <c r="K180" s="59">
        <v>0</v>
      </c>
      <c r="L180" s="59">
        <v>11500</v>
      </c>
      <c r="M180" s="59"/>
      <c r="N180" s="59"/>
      <c r="O180" s="59"/>
      <c r="P180" s="59"/>
      <c r="Q180" s="59"/>
      <c r="R180" s="59"/>
      <c r="S180" s="257">
        <f t="shared" si="6"/>
        <v>11500</v>
      </c>
      <c r="T180" s="285" t="str">
        <f t="shared" si="8"/>
        <v xml:space="preserve">NM01 COVER SPACER </v>
      </c>
      <c r="U180" s="285"/>
    </row>
    <row r="181" spans="1:21" s="66" customFormat="1" ht="27.75" customHeight="1">
      <c r="A181" s="336" t="s">
        <v>421</v>
      </c>
      <c r="B181" s="336" t="s">
        <v>328</v>
      </c>
      <c r="C181" s="53" t="s">
        <v>422</v>
      </c>
      <c r="D181" s="63">
        <v>0</v>
      </c>
      <c r="E181" s="63">
        <v>0</v>
      </c>
      <c r="F181" s="63">
        <v>0</v>
      </c>
      <c r="G181" s="63">
        <v>0</v>
      </c>
      <c r="H181" s="63">
        <v>0</v>
      </c>
      <c r="I181" s="63">
        <v>0</v>
      </c>
      <c r="J181" s="63">
        <v>0</v>
      </c>
      <c r="K181" s="64">
        <v>0</v>
      </c>
      <c r="L181" s="64">
        <v>14000</v>
      </c>
      <c r="M181" s="64"/>
      <c r="N181" s="64"/>
      <c r="O181" s="64"/>
      <c r="P181" s="64"/>
      <c r="Q181" s="64"/>
      <c r="R181" s="64"/>
      <c r="S181" s="257">
        <f t="shared" si="6"/>
        <v>14000</v>
      </c>
      <c r="T181" s="285" t="str">
        <f t="shared" si="8"/>
        <v>NM01 COVER WINDOW</v>
      </c>
      <c r="U181" s="285"/>
    </row>
    <row r="182" spans="1:21" s="66" customFormat="1" ht="27.75" customHeight="1">
      <c r="A182" s="336" t="s">
        <v>421</v>
      </c>
      <c r="B182" s="336" t="s">
        <v>293</v>
      </c>
      <c r="C182" s="336" t="s">
        <v>71</v>
      </c>
      <c r="D182" s="63">
        <v>0</v>
      </c>
      <c r="E182" s="63">
        <v>0</v>
      </c>
      <c r="F182" s="63">
        <v>0</v>
      </c>
      <c r="G182" s="63">
        <v>0</v>
      </c>
      <c r="H182" s="63">
        <v>0</v>
      </c>
      <c r="I182" s="63">
        <v>0</v>
      </c>
      <c r="J182" s="63">
        <v>0</v>
      </c>
      <c r="K182" s="64">
        <v>0</v>
      </c>
      <c r="L182" s="64">
        <v>19000</v>
      </c>
      <c r="M182" s="64"/>
      <c r="N182" s="64"/>
      <c r="O182" s="64"/>
      <c r="P182" s="64"/>
      <c r="Q182" s="64"/>
      <c r="R182" s="64"/>
      <c r="S182" s="257">
        <f t="shared" si="6"/>
        <v>19000</v>
      </c>
      <c r="T182" s="285" t="str">
        <f t="shared" si="8"/>
        <v>NM01 COVER COF</v>
      </c>
      <c r="U182" s="285"/>
    </row>
    <row r="183" spans="1:21" s="66" customFormat="1" ht="27.75" customHeight="1">
      <c r="A183" s="33" t="s">
        <v>423</v>
      </c>
      <c r="B183" s="336" t="s">
        <v>328</v>
      </c>
      <c r="C183" s="33" t="s">
        <v>108</v>
      </c>
      <c r="D183" s="58">
        <v>0</v>
      </c>
      <c r="E183" s="58">
        <v>0</v>
      </c>
      <c r="F183" s="58">
        <v>0</v>
      </c>
      <c r="G183" s="58">
        <v>0</v>
      </c>
      <c r="H183" s="58">
        <v>0</v>
      </c>
      <c r="I183" s="58">
        <v>0</v>
      </c>
      <c r="J183" s="58">
        <v>0</v>
      </c>
      <c r="K183" s="57">
        <v>0</v>
      </c>
      <c r="L183" s="57">
        <v>0</v>
      </c>
      <c r="M183" s="57"/>
      <c r="N183" s="57"/>
      <c r="O183" s="57"/>
      <c r="P183" s="57"/>
      <c r="Q183" s="57"/>
      <c r="R183" s="57"/>
      <c r="S183" s="257">
        <f t="shared" si="6"/>
        <v>0</v>
      </c>
      <c r="T183" s="285" t="str">
        <f t="shared" si="8"/>
        <v>NE01 COVER WINDOW</v>
      </c>
      <c r="U183" s="285"/>
    </row>
    <row r="184" spans="1:21" s="66" customFormat="1" ht="27.75" customHeight="1">
      <c r="A184" s="336" t="s">
        <v>424</v>
      </c>
      <c r="B184" s="336" t="s">
        <v>326</v>
      </c>
      <c r="C184" s="33" t="s">
        <v>425</v>
      </c>
      <c r="D184" s="58">
        <v>0</v>
      </c>
      <c r="E184" s="58">
        <v>0</v>
      </c>
      <c r="F184" s="58">
        <v>0</v>
      </c>
      <c r="G184" s="58">
        <v>0</v>
      </c>
      <c r="H184" s="58">
        <v>0</v>
      </c>
      <c r="I184" s="58">
        <v>0</v>
      </c>
      <c r="J184" s="58">
        <v>0</v>
      </c>
      <c r="K184" s="57">
        <v>0</v>
      </c>
      <c r="L184" s="57">
        <v>23000</v>
      </c>
      <c r="M184" s="57"/>
      <c r="N184" s="57"/>
      <c r="O184" s="57"/>
      <c r="P184" s="57"/>
      <c r="Q184" s="57"/>
      <c r="R184" s="57"/>
      <c r="S184" s="257">
        <f t="shared" si="6"/>
        <v>23000</v>
      </c>
      <c r="T184" s="285" t="str">
        <f t="shared" si="8"/>
        <v xml:space="preserve">NH04 COVER SPACER </v>
      </c>
      <c r="U184" s="285"/>
    </row>
    <row r="185" spans="1:21" s="66" customFormat="1" ht="27.75" customHeight="1">
      <c r="A185" s="336" t="s">
        <v>424</v>
      </c>
      <c r="B185" s="336" t="s">
        <v>328</v>
      </c>
      <c r="C185" s="54" t="s">
        <v>426</v>
      </c>
      <c r="D185" s="63">
        <v>9600</v>
      </c>
      <c r="E185" s="63">
        <v>0</v>
      </c>
      <c r="F185" s="63">
        <v>0</v>
      </c>
      <c r="G185" s="63">
        <v>0</v>
      </c>
      <c r="H185" s="63">
        <v>0</v>
      </c>
      <c r="I185" s="63">
        <v>0</v>
      </c>
      <c r="J185" s="63">
        <v>0</v>
      </c>
      <c r="K185" s="64">
        <v>0</v>
      </c>
      <c r="L185" s="64">
        <v>12800</v>
      </c>
      <c r="M185" s="64"/>
      <c r="N185" s="64"/>
      <c r="O185" s="64"/>
      <c r="P185" s="64"/>
      <c r="Q185" s="64"/>
      <c r="R185" s="64"/>
      <c r="S185" s="257">
        <f t="shared" si="6"/>
        <v>22400</v>
      </c>
      <c r="T185" s="285" t="str">
        <f t="shared" si="8"/>
        <v>NH04 COVER WINDOW</v>
      </c>
      <c r="U185" s="285"/>
    </row>
    <row r="186" spans="1:21" s="66" customFormat="1" ht="27.75" customHeight="1">
      <c r="A186" s="336" t="s">
        <v>424</v>
      </c>
      <c r="B186" s="336" t="s">
        <v>293</v>
      </c>
      <c r="C186" s="33" t="s">
        <v>427</v>
      </c>
      <c r="D186" s="68">
        <v>0</v>
      </c>
      <c r="E186" s="68">
        <v>0</v>
      </c>
      <c r="F186" s="68">
        <v>0</v>
      </c>
      <c r="G186" s="68">
        <v>0</v>
      </c>
      <c r="H186" s="68">
        <v>0</v>
      </c>
      <c r="I186" s="68">
        <v>0</v>
      </c>
      <c r="J186" s="68">
        <v>0</v>
      </c>
      <c r="K186" s="70">
        <v>0</v>
      </c>
      <c r="L186" s="70">
        <v>15000</v>
      </c>
      <c r="M186" s="70"/>
      <c r="N186" s="70"/>
      <c r="O186" s="70"/>
      <c r="P186" s="70"/>
      <c r="Q186" s="70"/>
      <c r="R186" s="70"/>
      <c r="S186" s="257">
        <f t="shared" si="6"/>
        <v>15000</v>
      </c>
      <c r="T186" s="285" t="str">
        <f t="shared" si="8"/>
        <v>NH04 COVER COF</v>
      </c>
      <c r="U186" s="285"/>
    </row>
    <row r="187" spans="1:21" s="66" customFormat="1" ht="27.75" customHeight="1">
      <c r="A187" s="336" t="s">
        <v>273</v>
      </c>
      <c r="B187" s="336" t="s">
        <v>428</v>
      </c>
      <c r="C187" s="33" t="s">
        <v>52</v>
      </c>
      <c r="D187" s="68">
        <v>20000</v>
      </c>
      <c r="E187" s="68"/>
      <c r="F187" s="68"/>
      <c r="G187" s="68"/>
      <c r="H187" s="68"/>
      <c r="I187" s="68"/>
      <c r="J187" s="68"/>
      <c r="K187" s="70"/>
      <c r="L187" s="70"/>
      <c r="M187" s="70"/>
      <c r="N187" s="70"/>
      <c r="O187" s="70"/>
      <c r="P187" s="70"/>
      <c r="Q187" s="70"/>
      <c r="R187" s="70"/>
      <c r="S187" s="257">
        <f t="shared" si="6"/>
        <v>20000</v>
      </c>
      <c r="T187" s="285" t="str">
        <f t="shared" si="8"/>
        <v>HT01 TAPE DOUBLE</v>
      </c>
      <c r="U187" s="285"/>
    </row>
    <row r="188" spans="1:21" ht="27.75" customHeight="1">
      <c r="A188" s="336" t="s">
        <v>273</v>
      </c>
      <c r="B188" s="336" t="s">
        <v>429</v>
      </c>
      <c r="C188" s="33" t="s">
        <v>430</v>
      </c>
      <c r="D188" s="63">
        <v>20000</v>
      </c>
      <c r="E188" s="63"/>
      <c r="F188" s="63"/>
      <c r="G188" s="63"/>
      <c r="H188" s="63"/>
      <c r="I188" s="63"/>
      <c r="J188" s="63"/>
      <c r="K188" s="64"/>
      <c r="L188" s="64"/>
      <c r="M188" s="64"/>
      <c r="N188" s="64"/>
      <c r="O188" s="64"/>
      <c r="P188" s="64"/>
      <c r="Q188" s="64"/>
      <c r="R188" s="64"/>
      <c r="S188" s="257">
        <f t="shared" si="6"/>
        <v>20000</v>
      </c>
      <c r="T188" s="285" t="str">
        <f t="shared" si="8"/>
        <v>HT01 TAPE SLIVER COVER</v>
      </c>
      <c r="U188" s="285"/>
    </row>
    <row r="189" spans="1:21" ht="27.75" customHeight="1">
      <c r="A189" s="336" t="s">
        <v>421</v>
      </c>
      <c r="B189" s="336" t="s">
        <v>328</v>
      </c>
      <c r="C189" s="336" t="s">
        <v>431</v>
      </c>
      <c r="D189" s="56"/>
      <c r="E189" s="56"/>
      <c r="F189" s="56"/>
      <c r="G189" s="56"/>
      <c r="H189" s="56"/>
      <c r="I189" s="56"/>
      <c r="J189" s="56"/>
      <c r="K189" s="59"/>
      <c r="L189" s="59"/>
      <c r="M189" s="59"/>
      <c r="N189" s="59"/>
      <c r="O189" s="59"/>
      <c r="P189" s="59"/>
      <c r="Q189" s="59"/>
      <c r="R189" s="59"/>
      <c r="S189" s="257">
        <f t="shared" si="6"/>
        <v>0</v>
      </c>
      <c r="T189" s="285" t="str">
        <f t="shared" si="8"/>
        <v>NM01 COVER WINDOW</v>
      </c>
      <c r="U189" s="285"/>
    </row>
    <row r="190" spans="1:21" ht="27.75" customHeight="1">
      <c r="A190" s="336" t="s">
        <v>424</v>
      </c>
      <c r="B190" s="336" t="s">
        <v>328</v>
      </c>
      <c r="C190" s="33" t="s">
        <v>432</v>
      </c>
      <c r="D190" s="56"/>
      <c r="E190" s="56"/>
      <c r="F190" s="56"/>
      <c r="G190" s="56"/>
      <c r="H190" s="56"/>
      <c r="I190" s="56"/>
      <c r="J190" s="56"/>
      <c r="K190" s="59"/>
      <c r="L190" s="59"/>
      <c r="M190" s="59"/>
      <c r="N190" s="59"/>
      <c r="O190" s="59"/>
      <c r="P190" s="59"/>
      <c r="Q190" s="59"/>
      <c r="R190" s="59"/>
      <c r="S190" s="257">
        <f t="shared" si="6"/>
        <v>0</v>
      </c>
      <c r="T190" s="285" t="str">
        <f t="shared" si="8"/>
        <v>NH04 COVER WINDOW</v>
      </c>
      <c r="U190" s="285"/>
    </row>
    <row r="191" spans="1:21" ht="27.75" customHeight="1">
      <c r="A191" s="47" t="s">
        <v>285</v>
      </c>
      <c r="B191" s="47" t="s">
        <v>300</v>
      </c>
      <c r="C191" s="42" t="s">
        <v>433</v>
      </c>
      <c r="D191" s="56"/>
      <c r="E191" s="56"/>
      <c r="F191" s="56"/>
      <c r="G191" s="56"/>
      <c r="H191" s="56"/>
      <c r="I191" s="56"/>
      <c r="J191" s="56"/>
      <c r="K191" s="59"/>
      <c r="L191" s="59"/>
      <c r="M191" s="59"/>
      <c r="N191" s="59"/>
      <c r="O191" s="59"/>
      <c r="P191" s="59"/>
      <c r="Q191" s="59"/>
      <c r="R191" s="59"/>
      <c r="S191" s="257">
        <f t="shared" si="6"/>
        <v>0</v>
      </c>
      <c r="T191" s="285" t="str">
        <f t="shared" si="8"/>
        <v>KK01 COVER-GRIP</v>
      </c>
      <c r="U191" s="285"/>
    </row>
    <row r="192" spans="1:21" ht="27.75" customHeight="1">
      <c r="A192" s="336" t="s">
        <v>273</v>
      </c>
      <c r="B192" s="62" t="s">
        <v>429</v>
      </c>
      <c r="C192" s="336" t="s">
        <v>434</v>
      </c>
      <c r="D192" s="56"/>
      <c r="E192" s="56"/>
      <c r="F192" s="56"/>
      <c r="G192" s="56"/>
      <c r="H192" s="56"/>
      <c r="I192" s="56"/>
      <c r="J192" s="56"/>
      <c r="K192" s="59"/>
      <c r="L192" s="59"/>
      <c r="M192" s="59"/>
      <c r="N192" s="59"/>
      <c r="O192" s="59"/>
      <c r="P192" s="59"/>
      <c r="Q192" s="59"/>
      <c r="R192" s="59"/>
      <c r="S192" s="257">
        <f t="shared" si="6"/>
        <v>0</v>
      </c>
      <c r="T192" s="285" t="str">
        <f t="shared" si="8"/>
        <v>HT01 TAPE SLIVER COVER</v>
      </c>
      <c r="U192" s="285"/>
    </row>
    <row r="193" spans="1:21" ht="27.75" customHeight="1">
      <c r="A193" s="336" t="s">
        <v>273</v>
      </c>
      <c r="B193" s="62" t="s">
        <v>428</v>
      </c>
      <c r="C193" s="336" t="s">
        <v>435</v>
      </c>
      <c r="D193" s="56"/>
      <c r="E193" s="56"/>
      <c r="F193" s="56"/>
      <c r="G193" s="56"/>
      <c r="H193" s="56"/>
      <c r="I193" s="56"/>
      <c r="J193" s="56"/>
      <c r="K193" s="59"/>
      <c r="L193" s="59"/>
      <c r="M193" s="59"/>
      <c r="N193" s="59"/>
      <c r="O193" s="59"/>
      <c r="P193" s="59"/>
      <c r="Q193" s="59"/>
      <c r="R193" s="59"/>
      <c r="S193" s="257">
        <f t="shared" si="6"/>
        <v>0</v>
      </c>
      <c r="T193" s="285" t="str">
        <f t="shared" si="8"/>
        <v>HT01 TAPE DOUBLE</v>
      </c>
      <c r="U193" s="285"/>
    </row>
    <row r="194" spans="1:21" s="23" customFormat="1" ht="27.75" customHeight="1">
      <c r="A194" s="336" t="s">
        <v>436</v>
      </c>
      <c r="B194" s="336" t="s">
        <v>437</v>
      </c>
      <c r="C194" s="33" t="s">
        <v>438</v>
      </c>
      <c r="D194" s="56"/>
      <c r="E194" s="56"/>
      <c r="F194" s="56"/>
      <c r="G194" s="56"/>
      <c r="H194" s="56"/>
      <c r="I194" s="56"/>
      <c r="J194" s="56"/>
      <c r="K194" s="59"/>
      <c r="L194" s="59"/>
      <c r="M194" s="59"/>
      <c r="N194" s="59"/>
      <c r="O194" s="59"/>
      <c r="P194" s="59"/>
      <c r="Q194" s="59"/>
      <c r="R194" s="59"/>
      <c r="S194" s="257">
        <f t="shared" ref="S194:S257" si="9">+SUM(D194:P194)</f>
        <v>0</v>
      </c>
      <c r="T194" s="285" t="str">
        <f t="shared" si="8"/>
        <v>VD01 Guide film</v>
      </c>
      <c r="U194" s="285"/>
    </row>
    <row r="195" spans="1:21" s="23" customFormat="1" ht="27.75" customHeight="1">
      <c r="A195" s="336" t="s">
        <v>436</v>
      </c>
      <c r="B195" s="336" t="s">
        <v>437</v>
      </c>
      <c r="C195" s="33" t="s">
        <v>103</v>
      </c>
      <c r="D195" s="73"/>
      <c r="E195" s="73"/>
      <c r="F195" s="73"/>
      <c r="G195" s="73"/>
      <c r="H195" s="73"/>
      <c r="I195" s="73"/>
      <c r="J195" s="73"/>
      <c r="K195" s="70"/>
      <c r="L195" s="70"/>
      <c r="M195" s="70"/>
      <c r="N195" s="70"/>
      <c r="O195" s="70"/>
      <c r="P195" s="70"/>
      <c r="Q195" s="70"/>
      <c r="R195" s="70"/>
      <c r="S195" s="257">
        <f t="shared" si="9"/>
        <v>0</v>
      </c>
      <c r="T195" s="285" t="str">
        <f t="shared" ref="T195:T258" si="10">+RIGHT(A195,4)&amp;" "&amp;B195</f>
        <v>VD01 Guide film</v>
      </c>
      <c r="U195" s="285"/>
    </row>
    <row r="196" spans="1:21" ht="27.75" customHeight="1">
      <c r="A196" s="39" t="s">
        <v>439</v>
      </c>
      <c r="B196" s="39" t="s">
        <v>382</v>
      </c>
      <c r="C196" s="33" t="s">
        <v>73</v>
      </c>
      <c r="D196" s="73"/>
      <c r="E196" s="73"/>
      <c r="F196" s="73"/>
      <c r="G196" s="73"/>
      <c r="H196" s="73"/>
      <c r="I196" s="73"/>
      <c r="J196" s="73"/>
      <c r="K196" s="70"/>
      <c r="L196" s="70"/>
      <c r="M196" s="70"/>
      <c r="N196" s="70"/>
      <c r="O196" s="70"/>
      <c r="P196" s="70"/>
      <c r="Q196" s="70"/>
      <c r="R196" s="70"/>
      <c r="S196" s="257">
        <f t="shared" si="9"/>
        <v>0</v>
      </c>
      <c r="T196" s="285" t="str">
        <f t="shared" si="10"/>
        <v>VD01 Cover-WINDOW</v>
      </c>
      <c r="U196" s="285"/>
    </row>
    <row r="197" spans="1:21" ht="27.75" customHeight="1">
      <c r="A197" s="336" t="s">
        <v>440</v>
      </c>
      <c r="B197" s="336" t="s">
        <v>441</v>
      </c>
      <c r="C197" s="336" t="s">
        <v>50</v>
      </c>
      <c r="D197" s="56"/>
      <c r="E197" s="56"/>
      <c r="F197" s="56"/>
      <c r="G197" s="56"/>
      <c r="H197" s="56"/>
      <c r="I197" s="55"/>
      <c r="J197" s="55"/>
      <c r="K197" s="75"/>
      <c r="L197" s="75"/>
      <c r="M197" s="75"/>
      <c r="N197" s="75"/>
      <c r="O197" s="75"/>
      <c r="P197" s="75"/>
      <c r="Q197" s="75"/>
      <c r="R197" s="75"/>
      <c r="S197" s="257">
        <f t="shared" si="9"/>
        <v>0</v>
      </c>
      <c r="T197" s="285" t="str">
        <f t="shared" si="10"/>
        <v>UH01 COVER WD</v>
      </c>
      <c r="U197" s="285"/>
    </row>
    <row r="198" spans="1:21" ht="27.75" customHeight="1">
      <c r="A198" s="39" t="s">
        <v>442</v>
      </c>
      <c r="B198" s="336" t="s">
        <v>443</v>
      </c>
      <c r="C198" s="33" t="s">
        <v>104</v>
      </c>
      <c r="D198" s="56"/>
      <c r="E198" s="56"/>
      <c r="F198" s="56"/>
      <c r="G198" s="56"/>
      <c r="H198" s="56"/>
      <c r="I198" s="55"/>
      <c r="J198" s="55"/>
      <c r="K198" s="75"/>
      <c r="L198" s="75"/>
      <c r="M198" s="75"/>
      <c r="N198" s="75"/>
      <c r="O198" s="75"/>
      <c r="P198" s="75"/>
      <c r="Q198" s="75"/>
      <c r="R198" s="75"/>
      <c r="S198" s="257">
        <f t="shared" si="9"/>
        <v>0</v>
      </c>
      <c r="T198" s="285" t="str">
        <f t="shared" si="10"/>
        <v>VT01 Guide film GPL case 2</v>
      </c>
      <c r="U198" s="285"/>
    </row>
    <row r="199" spans="1:21" ht="27.75" customHeight="1">
      <c r="A199" s="39" t="s">
        <v>442</v>
      </c>
      <c r="B199" s="39" t="s">
        <v>382</v>
      </c>
      <c r="C199" s="33" t="s">
        <v>101</v>
      </c>
      <c r="D199" s="71"/>
      <c r="E199" s="71"/>
      <c r="F199" s="71"/>
      <c r="G199" s="71"/>
      <c r="H199" s="71"/>
      <c r="I199" s="71"/>
      <c r="J199" s="71"/>
      <c r="K199" s="70"/>
      <c r="L199" s="70"/>
      <c r="M199" s="70"/>
      <c r="N199" s="70"/>
      <c r="O199" s="70"/>
      <c r="P199" s="70"/>
      <c r="Q199" s="70"/>
      <c r="R199" s="70"/>
      <c r="S199" s="257">
        <f t="shared" si="9"/>
        <v>0</v>
      </c>
      <c r="T199" s="285" t="str">
        <f t="shared" si="10"/>
        <v>VT01 Cover-WINDOW</v>
      </c>
      <c r="U199" s="285"/>
    </row>
    <row r="200" spans="1:21" ht="27.75" customHeight="1">
      <c r="A200" s="336" t="s">
        <v>403</v>
      </c>
      <c r="B200" s="336" t="s">
        <v>328</v>
      </c>
      <c r="C200" s="33" t="s">
        <v>444</v>
      </c>
      <c r="D200" s="71"/>
      <c r="E200" s="71"/>
      <c r="F200" s="71"/>
      <c r="G200" s="71"/>
      <c r="H200" s="71"/>
      <c r="I200" s="71"/>
      <c r="J200" s="71"/>
      <c r="K200" s="75"/>
      <c r="L200" s="75"/>
      <c r="M200" s="75"/>
      <c r="N200" s="75"/>
      <c r="O200" s="75"/>
      <c r="P200" s="75"/>
      <c r="Q200" s="75"/>
      <c r="R200" s="75"/>
      <c r="S200" s="257">
        <f t="shared" si="9"/>
        <v>0</v>
      </c>
      <c r="T200" s="285" t="str">
        <f t="shared" si="10"/>
        <v>UW01 COVER WINDOW</v>
      </c>
      <c r="U200" s="285"/>
    </row>
    <row r="201" spans="1:21" ht="27.75" customHeight="1">
      <c r="A201" s="33" t="s">
        <v>297</v>
      </c>
      <c r="B201" s="336" t="s">
        <v>445</v>
      </c>
      <c r="C201" s="33" t="s">
        <v>446</v>
      </c>
      <c r="D201" s="56"/>
      <c r="E201" s="56"/>
      <c r="F201" s="56"/>
      <c r="G201" s="56"/>
      <c r="H201" s="56"/>
      <c r="I201" s="56"/>
      <c r="J201" s="56"/>
      <c r="K201" s="59"/>
      <c r="L201" s="59"/>
      <c r="M201" s="59"/>
      <c r="N201" s="59"/>
      <c r="O201" s="59"/>
      <c r="P201" s="59"/>
      <c r="Q201" s="59"/>
      <c r="R201" s="59"/>
      <c r="S201" s="257">
        <f t="shared" si="9"/>
        <v>0</v>
      </c>
      <c r="T201" s="285" t="str">
        <f t="shared" si="10"/>
        <v>MJ04 REAR FILM</v>
      </c>
      <c r="U201" s="285"/>
    </row>
    <row r="202" spans="1:21" ht="27.75" customHeight="1">
      <c r="A202" s="33" t="s">
        <v>297</v>
      </c>
      <c r="B202" s="336" t="s">
        <v>447</v>
      </c>
      <c r="C202" s="33" t="s">
        <v>448</v>
      </c>
      <c r="D202" s="56"/>
      <c r="E202" s="56"/>
      <c r="F202" s="56"/>
      <c r="G202" s="56"/>
      <c r="H202" s="56"/>
      <c r="I202" s="56"/>
      <c r="J202" s="56"/>
      <c r="K202" s="59"/>
      <c r="L202" s="59"/>
      <c r="M202" s="59"/>
      <c r="N202" s="59"/>
      <c r="O202" s="59"/>
      <c r="P202" s="59"/>
      <c r="Q202" s="59"/>
      <c r="R202" s="59"/>
      <c r="S202" s="257">
        <f t="shared" si="9"/>
        <v>0</v>
      </c>
      <c r="T202" s="285" t="str">
        <f t="shared" si="10"/>
        <v>MJ04 FRONT FILM</v>
      </c>
      <c r="U202" s="285"/>
    </row>
    <row r="203" spans="1:21" ht="27.75" customHeight="1">
      <c r="A203" s="33" t="s">
        <v>296</v>
      </c>
      <c r="B203" s="336" t="s">
        <v>449</v>
      </c>
      <c r="C203" s="33" t="s">
        <v>450</v>
      </c>
      <c r="D203" s="56"/>
      <c r="E203" s="56"/>
      <c r="F203" s="56"/>
      <c r="G203" s="56"/>
      <c r="H203" s="56"/>
      <c r="I203" s="56"/>
      <c r="J203" s="56"/>
      <c r="K203" s="59"/>
      <c r="L203" s="59"/>
      <c r="M203" s="59"/>
      <c r="N203" s="59"/>
      <c r="O203" s="59"/>
      <c r="P203" s="59"/>
      <c r="Q203" s="59"/>
      <c r="R203" s="59"/>
      <c r="S203" s="257">
        <f t="shared" si="9"/>
        <v>0</v>
      </c>
      <c r="T203" s="285" t="str">
        <f t="shared" si="10"/>
        <v>EU09 COVER REAR</v>
      </c>
      <c r="U203" s="285"/>
    </row>
    <row r="204" spans="1:21" ht="27.75" customHeight="1">
      <c r="A204" s="33" t="s">
        <v>296</v>
      </c>
      <c r="B204" s="336" t="s">
        <v>451</v>
      </c>
      <c r="C204" s="33" t="s">
        <v>452</v>
      </c>
      <c r="D204" s="56"/>
      <c r="E204" s="56"/>
      <c r="F204" s="56"/>
      <c r="G204" s="56"/>
      <c r="H204" s="56"/>
      <c r="I204" s="56"/>
      <c r="J204" s="56"/>
      <c r="K204" s="59"/>
      <c r="L204" s="59"/>
      <c r="M204" s="59"/>
      <c r="N204" s="59"/>
      <c r="O204" s="59"/>
      <c r="P204" s="59"/>
      <c r="Q204" s="59"/>
      <c r="R204" s="59"/>
      <c r="S204" s="257">
        <f t="shared" si="9"/>
        <v>0</v>
      </c>
      <c r="T204" s="285" t="str">
        <f t="shared" si="10"/>
        <v>EU09 FRONT COVER</v>
      </c>
      <c r="U204" s="285"/>
    </row>
    <row r="205" spans="1:21" ht="27.75" customHeight="1">
      <c r="A205" s="33" t="s">
        <v>453</v>
      </c>
      <c r="B205" s="336" t="s">
        <v>454</v>
      </c>
      <c r="C205" s="33" t="s">
        <v>455</v>
      </c>
      <c r="D205" s="71"/>
      <c r="E205" s="71"/>
      <c r="F205" s="71"/>
      <c r="G205" s="71"/>
      <c r="H205" s="71"/>
      <c r="I205" s="71"/>
      <c r="J205" s="71"/>
      <c r="K205" s="75"/>
      <c r="L205" s="75"/>
      <c r="M205" s="75"/>
      <c r="N205" s="75"/>
      <c r="O205" s="75"/>
      <c r="P205" s="75"/>
      <c r="Q205" s="75"/>
      <c r="R205" s="75"/>
      <c r="S205" s="257">
        <f t="shared" si="9"/>
        <v>0</v>
      </c>
      <c r="T205" s="285" t="str">
        <f t="shared" si="10"/>
        <v>RJ01 WINDOW FRONT FILM</v>
      </c>
      <c r="U205" s="285"/>
    </row>
    <row r="206" spans="1:21" ht="27.75" customHeight="1">
      <c r="A206" s="33" t="s">
        <v>453</v>
      </c>
      <c r="B206" s="336" t="s">
        <v>456</v>
      </c>
      <c r="C206" s="33" t="s">
        <v>457</v>
      </c>
      <c r="D206" s="71"/>
      <c r="E206" s="71"/>
      <c r="F206" s="71"/>
      <c r="G206" s="71"/>
      <c r="H206" s="71"/>
      <c r="I206" s="71"/>
      <c r="J206" s="71"/>
      <c r="K206" s="75"/>
      <c r="L206" s="75"/>
      <c r="M206" s="75"/>
      <c r="N206" s="75"/>
      <c r="O206" s="75"/>
      <c r="P206" s="75"/>
      <c r="Q206" s="75"/>
      <c r="R206" s="75"/>
      <c r="S206" s="257">
        <f t="shared" si="9"/>
        <v>0</v>
      </c>
      <c r="T206" s="285" t="str">
        <f t="shared" si="10"/>
        <v>RJ01 COVER WINDOW_REALR</v>
      </c>
      <c r="U206" s="285"/>
    </row>
    <row r="207" spans="1:21" ht="27.75" customHeight="1">
      <c r="A207" s="336" t="s">
        <v>325</v>
      </c>
      <c r="B207" s="62" t="s">
        <v>458</v>
      </c>
      <c r="C207" s="336" t="s">
        <v>459</v>
      </c>
      <c r="D207" s="71">
        <v>15400</v>
      </c>
      <c r="E207" s="71">
        <v>10000</v>
      </c>
      <c r="F207" s="71">
        <v>10000</v>
      </c>
      <c r="G207" s="71">
        <v>10000</v>
      </c>
      <c r="H207" s="71">
        <v>10000</v>
      </c>
      <c r="I207" s="71">
        <v>15600</v>
      </c>
      <c r="J207" s="71">
        <v>4000</v>
      </c>
      <c r="K207" s="75">
        <v>75000</v>
      </c>
      <c r="L207" s="75">
        <v>75000</v>
      </c>
      <c r="M207" s="75">
        <v>75000</v>
      </c>
      <c r="N207" s="75">
        <v>75000</v>
      </c>
      <c r="O207" s="75"/>
      <c r="P207" s="75"/>
      <c r="Q207" s="75"/>
      <c r="R207" s="75"/>
      <c r="S207" s="257">
        <f t="shared" si="9"/>
        <v>375000</v>
      </c>
      <c r="T207" s="285" t="str">
        <f t="shared" si="10"/>
        <v xml:space="preserve">RD01 SS GRAPHITE </v>
      </c>
      <c r="U207" s="285"/>
    </row>
    <row r="208" spans="1:21" ht="27.75" customHeight="1">
      <c r="A208" s="336" t="s">
        <v>325</v>
      </c>
      <c r="B208" s="62" t="s">
        <v>460</v>
      </c>
      <c r="C208" s="336" t="s">
        <v>461</v>
      </c>
      <c r="D208" s="55">
        <v>18000</v>
      </c>
      <c r="E208" s="55">
        <v>10000</v>
      </c>
      <c r="F208" s="55">
        <v>10000</v>
      </c>
      <c r="G208" s="55">
        <v>10000</v>
      </c>
      <c r="H208" s="55">
        <v>10000</v>
      </c>
      <c r="I208" s="55">
        <v>13000</v>
      </c>
      <c r="J208" s="55">
        <v>4000</v>
      </c>
      <c r="K208" s="75">
        <v>75000</v>
      </c>
      <c r="L208" s="75">
        <v>75000</v>
      </c>
      <c r="M208" s="75">
        <v>75000</v>
      </c>
      <c r="N208" s="75">
        <v>75000</v>
      </c>
      <c r="O208" s="75"/>
      <c r="P208" s="75"/>
      <c r="Q208" s="75"/>
      <c r="R208" s="75"/>
      <c r="S208" s="257">
        <f t="shared" si="9"/>
        <v>375000</v>
      </c>
      <c r="T208" s="285" t="str">
        <f t="shared" si="10"/>
        <v>RD01 EMBO CUSHION</v>
      </c>
      <c r="U208" s="285"/>
    </row>
    <row r="209" spans="1:21" ht="27.75" customHeight="1">
      <c r="A209" s="177" t="s">
        <v>462</v>
      </c>
      <c r="B209" s="336" t="s">
        <v>458</v>
      </c>
      <c r="C209" s="332" t="s">
        <v>463</v>
      </c>
      <c r="D209" s="55"/>
      <c r="E209" s="55"/>
      <c r="F209" s="55">
        <v>10000</v>
      </c>
      <c r="G209" s="55">
        <v>10000</v>
      </c>
      <c r="H209" s="55">
        <v>10000</v>
      </c>
      <c r="I209" s="55">
        <v>10000</v>
      </c>
      <c r="J209" s="55"/>
      <c r="K209" s="59">
        <v>40000</v>
      </c>
      <c r="L209" s="59">
        <v>31000</v>
      </c>
      <c r="M209" s="59">
        <v>5000</v>
      </c>
      <c r="N209" s="59">
        <v>5000</v>
      </c>
      <c r="O209" s="59"/>
      <c r="P209" s="59"/>
      <c r="Q209" s="59"/>
      <c r="R209" s="59"/>
      <c r="S209" s="257">
        <f t="shared" si="9"/>
        <v>121000</v>
      </c>
      <c r="T209" s="285" t="str">
        <f t="shared" si="10"/>
        <v xml:space="preserve">NF01 SS GRAPHITE </v>
      </c>
      <c r="U209" s="285"/>
    </row>
    <row r="210" spans="1:21" ht="27.75" customHeight="1">
      <c r="A210" s="177" t="s">
        <v>462</v>
      </c>
      <c r="B210" s="336" t="s">
        <v>460</v>
      </c>
      <c r="C210" s="332" t="s">
        <v>464</v>
      </c>
      <c r="D210" s="56"/>
      <c r="E210" s="55"/>
      <c r="F210" s="56">
        <v>10000</v>
      </c>
      <c r="G210" s="56">
        <v>10000</v>
      </c>
      <c r="H210" s="56">
        <v>10000</v>
      </c>
      <c r="I210" s="56">
        <v>10000</v>
      </c>
      <c r="J210" s="56"/>
      <c r="K210" s="59">
        <v>40000</v>
      </c>
      <c r="L210" s="59">
        <v>31000</v>
      </c>
      <c r="M210" s="59">
        <v>5000</v>
      </c>
      <c r="N210" s="59">
        <v>5000</v>
      </c>
      <c r="O210" s="59"/>
      <c r="P210" s="59"/>
      <c r="Q210" s="59"/>
      <c r="R210" s="59"/>
      <c r="S210" s="257">
        <f t="shared" si="9"/>
        <v>121000</v>
      </c>
      <c r="T210" s="285" t="str">
        <f t="shared" si="10"/>
        <v>NF01 EMBO CUSHION</v>
      </c>
      <c r="U210" s="285"/>
    </row>
    <row r="211" spans="1:21" ht="27.75" customHeight="1">
      <c r="A211" s="33" t="s">
        <v>342</v>
      </c>
      <c r="B211" s="336" t="s">
        <v>460</v>
      </c>
      <c r="C211" s="33" t="s">
        <v>18</v>
      </c>
      <c r="D211" s="56">
        <v>15000</v>
      </c>
      <c r="E211" s="55">
        <v>20000</v>
      </c>
      <c r="F211" s="56">
        <v>20000</v>
      </c>
      <c r="G211" s="56">
        <v>20000</v>
      </c>
      <c r="H211" s="56">
        <v>20000</v>
      </c>
      <c r="I211" s="56">
        <v>20000</v>
      </c>
      <c r="J211" s="56">
        <v>20000</v>
      </c>
      <c r="K211" s="59">
        <v>135000</v>
      </c>
      <c r="L211" s="59">
        <v>51000</v>
      </c>
      <c r="M211" s="59">
        <v>40000</v>
      </c>
      <c r="N211" s="59">
        <v>40000</v>
      </c>
      <c r="O211" s="59"/>
      <c r="P211" s="59"/>
      <c r="Q211" s="59"/>
      <c r="R211" s="59"/>
      <c r="S211" s="257">
        <f t="shared" si="9"/>
        <v>401000</v>
      </c>
      <c r="T211" s="285" t="str">
        <f t="shared" si="10"/>
        <v>TG01 EMBO CUSHION</v>
      </c>
      <c r="U211" s="285"/>
    </row>
    <row r="212" spans="1:21" ht="27.75" customHeight="1">
      <c r="A212" s="336" t="s">
        <v>465</v>
      </c>
      <c r="B212" s="62" t="s">
        <v>460</v>
      </c>
      <c r="C212" s="336">
        <v>5210000263</v>
      </c>
      <c r="D212" s="56"/>
      <c r="E212" s="55"/>
      <c r="F212" s="56"/>
      <c r="G212" s="56"/>
      <c r="H212" s="56"/>
      <c r="I212" s="56"/>
      <c r="J212" s="56"/>
      <c r="K212" s="59"/>
      <c r="L212" s="59"/>
      <c r="M212" s="59"/>
      <c r="N212" s="59"/>
      <c r="O212" s="59"/>
      <c r="P212" s="59"/>
      <c r="Q212" s="59"/>
      <c r="R212" s="59"/>
      <c r="S212" s="257">
        <f t="shared" si="9"/>
        <v>0</v>
      </c>
      <c r="T212" s="285" t="str">
        <f t="shared" si="10"/>
        <v>X01  EMBO CUSHION</v>
      </c>
      <c r="U212" s="285"/>
    </row>
    <row r="213" spans="1:21" ht="27.75" customHeight="1">
      <c r="A213" s="336" t="s">
        <v>325</v>
      </c>
      <c r="B213" s="62" t="s">
        <v>466</v>
      </c>
      <c r="C213" s="33" t="s">
        <v>467</v>
      </c>
      <c r="D213" s="56"/>
      <c r="E213" s="56"/>
      <c r="F213" s="56"/>
      <c r="G213" s="56"/>
      <c r="H213" s="56"/>
      <c r="I213" s="56"/>
      <c r="J213" s="56"/>
      <c r="K213" s="59"/>
      <c r="L213" s="59"/>
      <c r="M213" s="59"/>
      <c r="N213" s="59"/>
      <c r="O213" s="59"/>
      <c r="P213" s="59"/>
      <c r="Q213" s="59"/>
      <c r="R213" s="59"/>
      <c r="S213" s="257">
        <f t="shared" si="9"/>
        <v>0</v>
      </c>
      <c r="T213" s="285" t="str">
        <f t="shared" si="10"/>
        <v>RD01 S9005R207-04_D_TAPE-B3_R207-04(2)</v>
      </c>
      <c r="U213" s="285"/>
    </row>
    <row r="214" spans="1:21" ht="27.75" customHeight="1">
      <c r="A214" s="33" t="s">
        <v>468</v>
      </c>
      <c r="B214" s="336" t="s">
        <v>469</v>
      </c>
      <c r="C214" s="336" t="s">
        <v>470</v>
      </c>
      <c r="D214" s="56"/>
      <c r="E214" s="56"/>
      <c r="F214" s="56"/>
      <c r="G214" s="56"/>
      <c r="H214" s="56"/>
      <c r="I214" s="56"/>
      <c r="J214" s="56"/>
      <c r="K214" s="59"/>
      <c r="L214" s="59"/>
      <c r="M214" s="59"/>
      <c r="N214" s="59"/>
      <c r="O214" s="59"/>
      <c r="P214" s="59"/>
      <c r="Q214" s="59"/>
      <c r="R214" s="59"/>
      <c r="S214" s="257">
        <f t="shared" si="9"/>
        <v>0</v>
      </c>
      <c r="T214" s="285" t="str">
        <f t="shared" si="10"/>
        <v>WN01 COVER WINDOW BACK</v>
      </c>
      <c r="U214" s="285"/>
    </row>
    <row r="215" spans="1:21" ht="27.75" customHeight="1">
      <c r="A215" s="33" t="s">
        <v>468</v>
      </c>
      <c r="B215" s="336" t="s">
        <v>471</v>
      </c>
      <c r="C215" s="336" t="s">
        <v>137</v>
      </c>
      <c r="D215" s="56"/>
      <c r="E215" s="56"/>
      <c r="F215" s="56"/>
      <c r="G215" s="56"/>
      <c r="H215" s="56"/>
      <c r="I215" s="56"/>
      <c r="J215" s="56"/>
      <c r="K215" s="59"/>
      <c r="L215" s="59"/>
      <c r="M215" s="59"/>
      <c r="N215" s="59"/>
      <c r="O215" s="59"/>
      <c r="P215" s="59"/>
      <c r="Q215" s="59"/>
      <c r="R215" s="59"/>
      <c r="S215" s="257">
        <f t="shared" si="9"/>
        <v>0</v>
      </c>
      <c r="T215" s="285" t="str">
        <f t="shared" si="10"/>
        <v>WN01 COVER WINDOW FRONT</v>
      </c>
      <c r="U215" s="285"/>
    </row>
    <row r="216" spans="1:21" ht="27.75" customHeight="1">
      <c r="A216" s="336" t="s">
        <v>334</v>
      </c>
      <c r="B216" s="336" t="s">
        <v>328</v>
      </c>
      <c r="C216" s="336" t="s">
        <v>472</v>
      </c>
      <c r="D216" s="56"/>
      <c r="E216" s="56"/>
      <c r="F216" s="56"/>
      <c r="G216" s="56"/>
      <c r="H216" s="56"/>
      <c r="I216" s="56"/>
      <c r="J216" s="56"/>
      <c r="K216" s="59"/>
      <c r="L216" s="59"/>
      <c r="M216" s="59"/>
      <c r="N216" s="59"/>
      <c r="O216" s="59"/>
      <c r="P216" s="59"/>
      <c r="Q216" s="59"/>
      <c r="R216" s="59"/>
      <c r="S216" s="257">
        <f t="shared" si="9"/>
        <v>0</v>
      </c>
      <c r="T216" s="285" t="str">
        <f t="shared" si="10"/>
        <v>WP01 COVER WINDOW</v>
      </c>
      <c r="U216" s="285"/>
    </row>
    <row r="217" spans="1:21" ht="27.75" customHeight="1">
      <c r="A217" s="336" t="s">
        <v>473</v>
      </c>
      <c r="B217" s="76" t="s">
        <v>474</v>
      </c>
      <c r="C217" s="336" t="s">
        <v>475</v>
      </c>
      <c r="D217" s="56"/>
      <c r="E217" s="56"/>
      <c r="F217" s="56"/>
      <c r="G217" s="56"/>
      <c r="H217" s="56"/>
      <c r="I217" s="56"/>
      <c r="J217" s="56"/>
      <c r="K217" s="59"/>
      <c r="L217" s="59"/>
      <c r="M217" s="59"/>
      <c r="N217" s="59"/>
      <c r="O217" s="59"/>
      <c r="P217" s="59"/>
      <c r="Q217" s="59"/>
      <c r="R217" s="59"/>
      <c r="S217" s="257">
        <f t="shared" si="9"/>
        <v>0</v>
      </c>
      <c r="T217" s="285" t="str">
        <f t="shared" si="10"/>
        <v>G988 TAPE BATTERY</v>
      </c>
      <c r="U217" s="285"/>
    </row>
    <row r="218" spans="1:21" ht="27.75" customHeight="1">
      <c r="A218" s="336" t="s">
        <v>476</v>
      </c>
      <c r="B218" s="336" t="s">
        <v>477</v>
      </c>
      <c r="C218" s="33" t="s">
        <v>478</v>
      </c>
      <c r="D218" s="56"/>
      <c r="E218" s="56"/>
      <c r="F218" s="56"/>
      <c r="G218" s="56"/>
      <c r="H218" s="56"/>
      <c r="I218" s="56"/>
      <c r="J218" s="56"/>
      <c r="K218" s="59">
        <v>0</v>
      </c>
      <c r="L218" s="59">
        <v>26000</v>
      </c>
      <c r="M218" s="59"/>
      <c r="N218" s="59"/>
      <c r="O218" s="59"/>
      <c r="P218" s="59"/>
      <c r="Q218" s="59"/>
      <c r="R218" s="59"/>
      <c r="S218" s="257">
        <f t="shared" si="9"/>
        <v>26000</v>
      </c>
      <c r="T218" s="285" t="str">
        <f t="shared" si="10"/>
        <v>16U  A/S-UB SIDE PSATAPE</v>
      </c>
      <c r="U218" s="285"/>
    </row>
    <row r="219" spans="1:21" ht="27.75" customHeight="1">
      <c r="A219" s="336" t="s">
        <v>479</v>
      </c>
      <c r="B219" s="336" t="s">
        <v>474</v>
      </c>
      <c r="C219" s="33" t="s">
        <v>480</v>
      </c>
      <c r="D219" s="56"/>
      <c r="E219" s="56"/>
      <c r="F219" s="56"/>
      <c r="G219" s="56"/>
      <c r="H219" s="56"/>
      <c r="I219" s="56"/>
      <c r="J219" s="56"/>
      <c r="K219" s="59"/>
      <c r="L219" s="59"/>
      <c r="M219" s="59"/>
      <c r="N219" s="59"/>
      <c r="O219" s="59"/>
      <c r="P219" s="59"/>
      <c r="Q219" s="59"/>
      <c r="R219" s="59"/>
      <c r="S219" s="257">
        <f t="shared" si="9"/>
        <v>0</v>
      </c>
      <c r="T219" s="285" t="str">
        <f t="shared" si="10"/>
        <v>315F TAPE BATTERY</v>
      </c>
      <c r="U219" s="285"/>
    </row>
    <row r="220" spans="1:21" ht="27.75" customHeight="1">
      <c r="A220" s="336" t="s">
        <v>481</v>
      </c>
      <c r="B220" s="336" t="s">
        <v>482</v>
      </c>
      <c r="C220" s="33" t="s">
        <v>483</v>
      </c>
      <c r="D220" s="56"/>
      <c r="E220" s="56"/>
      <c r="F220" s="56"/>
      <c r="G220" s="56"/>
      <c r="H220" s="56"/>
      <c r="I220" s="56"/>
      <c r="J220" s="56"/>
      <c r="K220" s="59"/>
      <c r="L220" s="59"/>
      <c r="M220" s="59"/>
      <c r="N220" s="59"/>
      <c r="O220" s="59"/>
      <c r="P220" s="59"/>
      <c r="Q220" s="59"/>
      <c r="R220" s="59"/>
      <c r="S220" s="257">
        <f t="shared" si="9"/>
        <v>0</v>
      </c>
      <c r="T220" s="285" t="str">
        <f t="shared" si="10"/>
        <v>N981 SPONGE CAM DECO</v>
      </c>
      <c r="U220" s="285"/>
    </row>
    <row r="221" spans="1:21" ht="27.75" customHeight="1">
      <c r="A221" s="336" t="s">
        <v>484</v>
      </c>
      <c r="B221" s="336"/>
      <c r="C221" s="33" t="s">
        <v>485</v>
      </c>
      <c r="D221" s="56"/>
      <c r="E221" s="56"/>
      <c r="F221" s="56"/>
      <c r="G221" s="56"/>
      <c r="H221" s="56"/>
      <c r="I221" s="56"/>
      <c r="J221" s="56"/>
      <c r="K221" s="59"/>
      <c r="L221" s="59"/>
      <c r="M221" s="59"/>
      <c r="N221" s="59"/>
      <c r="O221" s="59"/>
      <c r="P221" s="59"/>
      <c r="Q221" s="59"/>
      <c r="R221" s="59"/>
      <c r="S221" s="257">
        <f t="shared" si="9"/>
        <v>0</v>
      </c>
      <c r="T221" s="285" t="str">
        <f t="shared" si="10"/>
        <v xml:space="preserve">013F </v>
      </c>
      <c r="U221" s="285"/>
    </row>
    <row r="222" spans="1:21" ht="27.75" customHeight="1">
      <c r="A222" s="33" t="s">
        <v>355</v>
      </c>
      <c r="B222" s="336" t="s">
        <v>486</v>
      </c>
      <c r="C222" s="33" t="s">
        <v>487</v>
      </c>
      <c r="D222" s="56">
        <v>10142</v>
      </c>
      <c r="E222" s="56"/>
      <c r="F222" s="56">
        <v>0</v>
      </c>
      <c r="G222" s="56"/>
      <c r="H222" s="56"/>
      <c r="I222" s="56"/>
      <c r="J222" s="56"/>
      <c r="K222" s="59"/>
      <c r="L222" s="59">
        <v>20000</v>
      </c>
      <c r="M222" s="59"/>
      <c r="N222" s="59"/>
      <c r="O222" s="59"/>
      <c r="P222" s="59"/>
      <c r="Q222" s="59"/>
      <c r="R222" s="59"/>
      <c r="S222" s="257">
        <f t="shared" si="9"/>
        <v>30142</v>
      </c>
      <c r="T222" s="285" t="str">
        <f t="shared" si="10"/>
        <v>TS01 COVER PANEL: LJ63-18648A (LINER)</v>
      </c>
      <c r="U222" s="285"/>
    </row>
    <row r="223" spans="1:21" ht="27.75" customHeight="1">
      <c r="A223" s="33" t="s">
        <v>488</v>
      </c>
      <c r="B223" s="336" t="s">
        <v>489</v>
      </c>
      <c r="C223" s="336" t="s">
        <v>490</v>
      </c>
      <c r="D223" s="56"/>
      <c r="E223" s="56"/>
      <c r="F223" s="56">
        <v>5000</v>
      </c>
      <c r="G223" s="56"/>
      <c r="H223" s="56"/>
      <c r="I223" s="56"/>
      <c r="J223" s="56"/>
      <c r="K223" s="59"/>
      <c r="L223" s="59"/>
      <c r="M223" s="59"/>
      <c r="N223" s="59"/>
      <c r="O223" s="59"/>
      <c r="P223" s="59"/>
      <c r="Q223" s="59"/>
      <c r="R223" s="59"/>
      <c r="S223" s="257">
        <f t="shared" si="9"/>
        <v>5000</v>
      </c>
      <c r="T223" s="285" t="str">
        <f t="shared" si="10"/>
        <v>TAR2 A/S-COVER_PANEL</v>
      </c>
      <c r="U223" s="285"/>
    </row>
    <row r="224" spans="1:21" ht="27.75" customHeight="1">
      <c r="A224" s="33" t="s">
        <v>792</v>
      </c>
      <c r="B224" s="336" t="s">
        <v>793</v>
      </c>
      <c r="C224" s="336" t="s">
        <v>794</v>
      </c>
      <c r="D224" s="56"/>
      <c r="E224" s="56"/>
      <c r="F224" s="56"/>
      <c r="G224" s="56"/>
      <c r="H224" s="56"/>
      <c r="I224" s="56"/>
      <c r="J224" s="56"/>
      <c r="K224" s="59"/>
      <c r="L224" s="59"/>
      <c r="M224" s="59"/>
      <c r="N224" s="59"/>
      <c r="O224" s="59"/>
      <c r="P224" s="59"/>
      <c r="Q224" s="59"/>
      <c r="R224" s="59"/>
      <c r="S224" s="257">
        <f t="shared" si="9"/>
        <v>0</v>
      </c>
      <c r="T224" s="285" t="str">
        <f t="shared" si="10"/>
        <v>976B A/S-COVER_PAD ASSY</v>
      </c>
      <c r="U224" s="285"/>
    </row>
    <row r="225" spans="1:21" ht="27.75" customHeight="1">
      <c r="A225" s="33"/>
      <c r="B225" s="336" t="s">
        <v>489</v>
      </c>
      <c r="C225" s="336" t="s">
        <v>494</v>
      </c>
      <c r="D225" s="56">
        <v>1100</v>
      </c>
      <c r="E225" s="56"/>
      <c r="F225" s="56"/>
      <c r="G225" s="56"/>
      <c r="H225" s="56"/>
      <c r="I225" s="56"/>
      <c r="J225" s="56"/>
      <c r="K225" s="59">
        <v>1100</v>
      </c>
      <c r="L225" s="59">
        <v>3000</v>
      </c>
      <c r="M225" s="59"/>
      <c r="N225" s="59"/>
      <c r="O225" s="59"/>
      <c r="P225" s="59"/>
      <c r="Q225" s="59"/>
      <c r="R225" s="59"/>
      <c r="S225" s="257">
        <f t="shared" si="9"/>
        <v>5200</v>
      </c>
      <c r="T225" s="285" t="str">
        <f t="shared" si="10"/>
        <v xml:space="preserve"> A/S-COVER_PANEL</v>
      </c>
      <c r="U225" s="285"/>
    </row>
    <row r="226" spans="1:21" ht="27.75" customHeight="1">
      <c r="A226" s="33" t="s">
        <v>491</v>
      </c>
      <c r="B226" s="336" t="s">
        <v>495</v>
      </c>
      <c r="C226" s="78" t="s">
        <v>496</v>
      </c>
      <c r="D226" s="56"/>
      <c r="E226" s="56"/>
      <c r="F226" s="56"/>
      <c r="G226" s="56"/>
      <c r="H226" s="56"/>
      <c r="I226" s="56"/>
      <c r="J226" s="56"/>
      <c r="K226" s="59"/>
      <c r="L226" s="59"/>
      <c r="M226" s="59"/>
      <c r="N226" s="59"/>
      <c r="O226" s="59"/>
      <c r="P226" s="59"/>
      <c r="Q226" s="59"/>
      <c r="R226" s="59"/>
      <c r="S226" s="257">
        <f t="shared" si="9"/>
        <v>0</v>
      </c>
      <c r="T226" s="285" t="str">
        <f t="shared" si="10"/>
        <v>G975 A/S-COVER_SPACER</v>
      </c>
      <c r="U226" s="285"/>
    </row>
    <row r="227" spans="1:21" ht="27.75" customHeight="1">
      <c r="A227" s="33" t="s">
        <v>497</v>
      </c>
      <c r="B227" s="336" t="s">
        <v>498</v>
      </c>
      <c r="C227" s="78" t="s">
        <v>499</v>
      </c>
      <c r="D227" s="56"/>
      <c r="E227" s="56"/>
      <c r="F227" s="56"/>
      <c r="G227" s="56"/>
      <c r="H227" s="56"/>
      <c r="I227" s="56"/>
      <c r="J227" s="56"/>
      <c r="K227" s="59"/>
      <c r="L227" s="59"/>
      <c r="M227" s="59"/>
      <c r="N227" s="59"/>
      <c r="O227" s="59"/>
      <c r="P227" s="59"/>
      <c r="Q227" s="59"/>
      <c r="R227" s="59"/>
      <c r="S227" s="257">
        <f t="shared" si="9"/>
        <v>0</v>
      </c>
      <c r="T227" s="285" t="str">
        <f t="shared" si="10"/>
        <v xml:space="preserve">RD01 A/S-UB COP CAP_SVC </v>
      </c>
      <c r="U227" s="285"/>
    </row>
    <row r="228" spans="1:21" ht="27.75" customHeight="1">
      <c r="A228" s="33" t="s">
        <v>488</v>
      </c>
      <c r="B228" s="336" t="s">
        <v>500</v>
      </c>
      <c r="C228" s="78" t="s">
        <v>501</v>
      </c>
      <c r="D228" s="56"/>
      <c r="E228" s="56"/>
      <c r="F228" s="56"/>
      <c r="G228" s="56"/>
      <c r="H228" s="56"/>
      <c r="I228" s="56"/>
      <c r="J228" s="56"/>
      <c r="K228" s="59"/>
      <c r="L228" s="59"/>
      <c r="M228" s="59"/>
      <c r="N228" s="59"/>
      <c r="O228" s="59"/>
      <c r="P228" s="59"/>
      <c r="Q228" s="59"/>
      <c r="R228" s="59"/>
      <c r="S228" s="257">
        <f t="shared" si="9"/>
        <v>0</v>
      </c>
      <c r="T228" s="285" t="str">
        <f t="shared" si="10"/>
        <v>TAR2 A/S-UB COP CAP_SVC</v>
      </c>
      <c r="U228" s="285"/>
    </row>
    <row r="229" spans="1:21" ht="27.75" customHeight="1">
      <c r="A229" s="33" t="s">
        <v>502</v>
      </c>
      <c r="B229" s="336" t="s">
        <v>500</v>
      </c>
      <c r="C229" s="78" t="s">
        <v>503</v>
      </c>
      <c r="D229" s="56"/>
      <c r="E229" s="56"/>
      <c r="F229" s="56"/>
      <c r="G229" s="56"/>
      <c r="H229" s="56"/>
      <c r="I229" s="56"/>
      <c r="J229" s="56"/>
      <c r="K229" s="59"/>
      <c r="L229" s="59"/>
      <c r="M229" s="59"/>
      <c r="N229" s="59"/>
      <c r="O229" s="59"/>
      <c r="P229" s="59"/>
      <c r="Q229" s="59"/>
      <c r="R229" s="59"/>
      <c r="S229" s="257">
        <f t="shared" si="9"/>
        <v>0</v>
      </c>
      <c r="T229" s="285" t="str">
        <f t="shared" si="10"/>
        <v>975U A/S-UB COP CAP_SVC</v>
      </c>
      <c r="U229" s="285"/>
    </row>
    <row r="230" spans="1:21" ht="27.75" customHeight="1">
      <c r="A230" s="33" t="s">
        <v>504</v>
      </c>
      <c r="B230" s="47" t="s">
        <v>328</v>
      </c>
      <c r="C230" s="47" t="s">
        <v>505</v>
      </c>
      <c r="D230" s="56"/>
      <c r="E230" s="56"/>
      <c r="F230" s="56"/>
      <c r="G230" s="56"/>
      <c r="H230" s="56"/>
      <c r="I230" s="56"/>
      <c r="J230" s="56"/>
      <c r="K230" s="59"/>
      <c r="L230" s="59"/>
      <c r="M230" s="59"/>
      <c r="N230" s="59"/>
      <c r="O230" s="59"/>
      <c r="P230" s="59"/>
      <c r="Q230" s="59"/>
      <c r="R230" s="59"/>
      <c r="S230" s="257">
        <f t="shared" si="9"/>
        <v>0</v>
      </c>
      <c r="T230" s="285" t="str">
        <f t="shared" si="10"/>
        <v>975F COVER WINDOW</v>
      </c>
      <c r="U230" s="285"/>
    </row>
    <row r="231" spans="1:21" ht="27.75" customHeight="1">
      <c r="A231" s="33" t="s">
        <v>504</v>
      </c>
      <c r="B231" s="47" t="s">
        <v>495</v>
      </c>
      <c r="C231" s="47" t="s">
        <v>506</v>
      </c>
      <c r="D231" s="56"/>
      <c r="E231" s="56"/>
      <c r="F231" s="56"/>
      <c r="G231" s="56"/>
      <c r="H231" s="56"/>
      <c r="I231" s="56"/>
      <c r="J231" s="56"/>
      <c r="K231" s="59"/>
      <c r="L231" s="59"/>
      <c r="M231" s="59"/>
      <c r="N231" s="59"/>
      <c r="O231" s="59"/>
      <c r="P231" s="59"/>
      <c r="Q231" s="59"/>
      <c r="R231" s="59"/>
      <c r="S231" s="257">
        <f t="shared" si="9"/>
        <v>0</v>
      </c>
      <c r="T231" s="285" t="str">
        <f t="shared" si="10"/>
        <v>975F A/S-COVER_SPACER</v>
      </c>
      <c r="U231" s="285"/>
    </row>
    <row r="232" spans="1:21" ht="27.75" customHeight="1">
      <c r="A232" s="33" t="s">
        <v>507</v>
      </c>
      <c r="B232" s="336" t="s">
        <v>508</v>
      </c>
      <c r="C232" s="47" t="s">
        <v>509</v>
      </c>
      <c r="D232" s="56"/>
      <c r="E232" s="56"/>
      <c r="F232" s="56"/>
      <c r="G232" s="56"/>
      <c r="H232" s="56"/>
      <c r="I232" s="56"/>
      <c r="J232" s="56"/>
      <c r="K232" s="59"/>
      <c r="L232" s="59"/>
      <c r="M232" s="59"/>
      <c r="N232" s="59"/>
      <c r="O232" s="59"/>
      <c r="P232" s="59"/>
      <c r="Q232" s="59"/>
      <c r="R232" s="59"/>
      <c r="S232" s="257">
        <f t="shared" si="9"/>
        <v>0</v>
      </c>
      <c r="T232" s="285" t="str">
        <f t="shared" si="10"/>
        <v>980F A/S-UB_REWORK_COVER PAD TAPE</v>
      </c>
      <c r="U232" s="285"/>
    </row>
    <row r="233" spans="1:21" ht="27.75" customHeight="1">
      <c r="A233" s="33" t="s">
        <v>510</v>
      </c>
      <c r="B233" s="79" t="s">
        <v>511</v>
      </c>
      <c r="C233" s="47" t="s">
        <v>512</v>
      </c>
      <c r="D233" s="56"/>
      <c r="E233" s="56"/>
      <c r="F233" s="56"/>
      <c r="G233" s="56"/>
      <c r="H233" s="56"/>
      <c r="I233" s="56"/>
      <c r="J233" s="56"/>
      <c r="K233" s="59"/>
      <c r="L233" s="59"/>
      <c r="M233" s="59"/>
      <c r="N233" s="59"/>
      <c r="O233" s="59"/>
      <c r="P233" s="59"/>
      <c r="Q233" s="59"/>
      <c r="R233" s="59"/>
      <c r="S233" s="257">
        <f t="shared" si="9"/>
        <v>0</v>
      </c>
      <c r="T233" s="285" t="str">
        <f t="shared" si="10"/>
        <v>D2 TAPE FPCB CONN-PR</v>
      </c>
      <c r="U233" s="285"/>
    </row>
    <row r="234" spans="1:21" ht="27.75" customHeight="1">
      <c r="A234" s="33" t="s">
        <v>510</v>
      </c>
      <c r="B234" s="336" t="s">
        <v>513</v>
      </c>
      <c r="C234" s="47" t="s">
        <v>514</v>
      </c>
      <c r="D234" s="56"/>
      <c r="E234" s="56"/>
      <c r="F234" s="56"/>
      <c r="G234" s="56"/>
      <c r="H234" s="56"/>
      <c r="I234" s="56"/>
      <c r="J234" s="56"/>
      <c r="K234" s="59"/>
      <c r="L234" s="59"/>
      <c r="M234" s="59"/>
      <c r="N234" s="59"/>
      <c r="O234" s="59"/>
      <c r="P234" s="59"/>
      <c r="Q234" s="59"/>
      <c r="R234" s="59"/>
      <c r="S234" s="257">
        <f t="shared" si="9"/>
        <v>0</v>
      </c>
      <c r="T234" s="285" t="str">
        <f t="shared" si="10"/>
        <v>D2 TAPE INSU SC-BD70</v>
      </c>
      <c r="U234" s="285"/>
    </row>
    <row r="235" spans="1:21" ht="27.75" customHeight="1">
      <c r="A235" s="33" t="s">
        <v>510</v>
      </c>
      <c r="B235" s="336" t="s">
        <v>515</v>
      </c>
      <c r="C235" s="47" t="s">
        <v>516</v>
      </c>
      <c r="D235" s="56"/>
      <c r="E235" s="56"/>
      <c r="F235" s="56"/>
      <c r="G235" s="56"/>
      <c r="H235" s="56"/>
      <c r="I235" s="56"/>
      <c r="J235" s="56"/>
      <c r="K235" s="59"/>
      <c r="L235" s="59"/>
      <c r="M235" s="59"/>
      <c r="N235" s="59"/>
      <c r="O235" s="59"/>
      <c r="P235" s="59"/>
      <c r="Q235" s="59"/>
      <c r="R235" s="59"/>
      <c r="S235" s="257">
        <f t="shared" si="9"/>
        <v>0</v>
      </c>
      <c r="T235" s="285" t="str">
        <f t="shared" si="10"/>
        <v>D2 TAPE REAR MID
 INSU BATT</v>
      </c>
      <c r="U235" s="285"/>
    </row>
    <row r="236" spans="1:21" ht="27.75" customHeight="1">
      <c r="A236" s="33" t="s">
        <v>510</v>
      </c>
      <c r="B236" s="336" t="s">
        <v>517</v>
      </c>
      <c r="C236" s="47" t="s">
        <v>518</v>
      </c>
      <c r="D236" s="56"/>
      <c r="E236" s="56"/>
      <c r="F236" s="56"/>
      <c r="G236" s="56"/>
      <c r="H236" s="56"/>
      <c r="I236" s="56"/>
      <c r="J236" s="56"/>
      <c r="K236" s="59"/>
      <c r="L236" s="59"/>
      <c r="M236" s="59"/>
      <c r="N236" s="59"/>
      <c r="O236" s="59"/>
      <c r="P236" s="59"/>
      <c r="Q236" s="59"/>
      <c r="R236" s="59"/>
      <c r="S236" s="257">
        <f t="shared" si="9"/>
        <v>0</v>
      </c>
      <c r="T236" s="285" t="str">
        <f t="shared" si="10"/>
        <v>D2 TAPE REAR MID
 INSU ALL BD70</v>
      </c>
      <c r="U236" s="285"/>
    </row>
    <row r="237" spans="1:21" ht="27.75" customHeight="1">
      <c r="A237" s="33" t="s">
        <v>510</v>
      </c>
      <c r="B237" s="336" t="s">
        <v>519</v>
      </c>
      <c r="C237" s="47" t="s">
        <v>520</v>
      </c>
      <c r="D237" s="56"/>
      <c r="E237" s="56"/>
      <c r="F237" s="56"/>
      <c r="G237" s="56"/>
      <c r="H237" s="56"/>
      <c r="I237" s="56"/>
      <c r="J237" s="56"/>
      <c r="K237" s="59"/>
      <c r="L237" s="59"/>
      <c r="M237" s="59"/>
      <c r="N237" s="59"/>
      <c r="O237" s="59"/>
      <c r="P237" s="59"/>
      <c r="Q237" s="59"/>
      <c r="R237" s="59"/>
      <c r="S237" s="257">
        <f t="shared" si="9"/>
        <v>0</v>
      </c>
      <c r="T237" s="285" t="str">
        <f t="shared" si="10"/>
        <v>D2 SPONGE REAR SUS</v>
      </c>
      <c r="U237" s="285"/>
    </row>
    <row r="238" spans="1:21" ht="27.75" customHeight="1">
      <c r="A238" s="33" t="s">
        <v>510</v>
      </c>
      <c r="B238" s="336" t="s">
        <v>521</v>
      </c>
      <c r="C238" s="47" t="s">
        <v>522</v>
      </c>
      <c r="D238" s="56"/>
      <c r="E238" s="56"/>
      <c r="F238" s="56"/>
      <c r="G238" s="56"/>
      <c r="H238" s="56"/>
      <c r="I238" s="56"/>
      <c r="J238" s="56"/>
      <c r="K238" s="59"/>
      <c r="L238" s="59"/>
      <c r="M238" s="59"/>
      <c r="N238" s="59"/>
      <c r="O238" s="59"/>
      <c r="P238" s="59"/>
      <c r="Q238" s="59"/>
      <c r="R238" s="59"/>
      <c r="S238" s="257">
        <f t="shared" si="9"/>
        <v>0</v>
      </c>
      <c r="T238" s="285" t="str">
        <f t="shared" si="10"/>
        <v>D2 TAPE BG CONDUTIVE</v>
      </c>
      <c r="U238" s="285"/>
    </row>
    <row r="239" spans="1:21" ht="27.75" customHeight="1">
      <c r="A239" s="336" t="s">
        <v>523</v>
      </c>
      <c r="B239" s="336" t="s">
        <v>524</v>
      </c>
      <c r="C239" s="47" t="s">
        <v>525</v>
      </c>
      <c r="D239" s="56"/>
      <c r="E239" s="56"/>
      <c r="F239" s="56"/>
      <c r="G239" s="56"/>
      <c r="H239" s="56"/>
      <c r="I239" s="56"/>
      <c r="J239" s="56"/>
      <c r="K239" s="59"/>
      <c r="L239" s="59"/>
      <c r="M239" s="59"/>
      <c r="N239" s="59"/>
      <c r="O239" s="59"/>
      <c r="P239" s="59"/>
      <c r="Q239" s="59"/>
      <c r="R239" s="59"/>
      <c r="S239" s="257">
        <f t="shared" si="9"/>
        <v>0</v>
      </c>
      <c r="T239" s="285" t="str">
        <f t="shared" si="10"/>
        <v>CI 2 TAPE PD CONN</v>
      </c>
      <c r="U239" s="285"/>
    </row>
    <row r="240" spans="1:21" ht="27.75" customHeight="1">
      <c r="A240" s="336" t="s">
        <v>526</v>
      </c>
      <c r="B240" s="336" t="s">
        <v>527</v>
      </c>
      <c r="C240" s="47" t="s">
        <v>528</v>
      </c>
      <c r="D240" s="56"/>
      <c r="E240" s="56"/>
      <c r="F240" s="56"/>
      <c r="G240" s="56"/>
      <c r="H240" s="56"/>
      <c r="I240" s="56"/>
      <c r="J240" s="56"/>
      <c r="K240" s="59"/>
      <c r="L240" s="59"/>
      <c r="M240" s="59"/>
      <c r="N240" s="59"/>
      <c r="O240" s="59"/>
      <c r="P240" s="59"/>
      <c r="Q240" s="59"/>
      <c r="R240" s="59"/>
      <c r="S240" s="257">
        <f t="shared" si="9"/>
        <v>0</v>
      </c>
      <c r="T240" s="285" t="str">
        <f t="shared" si="10"/>
        <v>705F SPONGE SIDE MAIN CAM</v>
      </c>
      <c r="U240" s="285"/>
    </row>
    <row r="241" spans="1:21" ht="27.75" customHeight="1">
      <c r="A241" s="336" t="s">
        <v>523</v>
      </c>
      <c r="B241" s="336" t="s">
        <v>529</v>
      </c>
      <c r="C241" s="47" t="s">
        <v>530</v>
      </c>
      <c r="D241" s="56"/>
      <c r="E241" s="56"/>
      <c r="F241" s="56"/>
      <c r="G241" s="56"/>
      <c r="H241" s="56"/>
      <c r="I241" s="56"/>
      <c r="J241" s="56"/>
      <c r="K241" s="59"/>
      <c r="L241" s="59"/>
      <c r="M241" s="59"/>
      <c r="N241" s="59"/>
      <c r="O241" s="59"/>
      <c r="P241" s="59"/>
      <c r="Q241" s="59"/>
      <c r="R241" s="59"/>
      <c r="S241" s="257">
        <f t="shared" si="9"/>
        <v>0</v>
      </c>
      <c r="T241" s="285" t="str">
        <f t="shared" si="10"/>
        <v>CI 2 SPONGE COP</v>
      </c>
      <c r="U241" s="285"/>
    </row>
    <row r="242" spans="1:21" ht="27.75" customHeight="1">
      <c r="A242" s="336" t="s">
        <v>523</v>
      </c>
      <c r="B242" s="336" t="s">
        <v>524</v>
      </c>
      <c r="C242" s="47" t="s">
        <v>531</v>
      </c>
      <c r="D242" s="56"/>
      <c r="E242" s="56"/>
      <c r="F242" s="56"/>
      <c r="G242" s="56"/>
      <c r="H242" s="56"/>
      <c r="I242" s="56"/>
      <c r="J242" s="56"/>
      <c r="K242" s="59"/>
      <c r="L242" s="59"/>
      <c r="M242" s="59"/>
      <c r="N242" s="59"/>
      <c r="O242" s="59"/>
      <c r="P242" s="59"/>
      <c r="Q242" s="59"/>
      <c r="R242" s="59"/>
      <c r="S242" s="257">
        <f t="shared" si="9"/>
        <v>0</v>
      </c>
      <c r="T242" s="285" t="str">
        <f t="shared" si="10"/>
        <v>CI 2 TAPE PD CONN</v>
      </c>
      <c r="U242" s="285"/>
    </row>
    <row r="243" spans="1:21" ht="27.75" customHeight="1">
      <c r="A243" s="336" t="s">
        <v>523</v>
      </c>
      <c r="B243" s="336" t="s">
        <v>532</v>
      </c>
      <c r="C243" s="47" t="s">
        <v>533</v>
      </c>
      <c r="D243" s="56"/>
      <c r="E243" s="56"/>
      <c r="F243" s="56"/>
      <c r="G243" s="56"/>
      <c r="H243" s="56"/>
      <c r="I243" s="56"/>
      <c r="J243" s="56"/>
      <c r="K243" s="59"/>
      <c r="L243" s="59"/>
      <c r="M243" s="59"/>
      <c r="N243" s="59"/>
      <c r="O243" s="59"/>
      <c r="P243" s="59"/>
      <c r="Q243" s="59"/>
      <c r="R243" s="59"/>
      <c r="S243" s="257">
        <f t="shared" si="9"/>
        <v>0</v>
      </c>
      <c r="T243" s="285" t="str">
        <f t="shared" si="10"/>
        <v>CI 2 TAPE ABSORBER</v>
      </c>
      <c r="U243" s="285"/>
    </row>
    <row r="244" spans="1:21" ht="27.75" customHeight="1">
      <c r="A244" s="336" t="s">
        <v>534</v>
      </c>
      <c r="B244" s="336" t="s">
        <v>535</v>
      </c>
      <c r="C244" s="336" t="s">
        <v>536</v>
      </c>
      <c r="D244" s="56"/>
      <c r="E244" s="56"/>
      <c r="F244" s="56"/>
      <c r="G244" s="56"/>
      <c r="H244" s="56"/>
      <c r="I244" s="56"/>
      <c r="J244" s="56"/>
      <c r="K244" s="59"/>
      <c r="L244" s="59"/>
      <c r="M244" s="59"/>
      <c r="N244" s="59"/>
      <c r="O244" s="59"/>
      <c r="P244" s="59"/>
      <c r="Q244" s="59"/>
      <c r="R244" s="59"/>
      <c r="S244" s="257">
        <f t="shared" si="9"/>
        <v>0</v>
      </c>
      <c r="T244" s="285" t="str">
        <f t="shared" si="10"/>
        <v>05FN SPONGE SEALING REAR</v>
      </c>
      <c r="U244" s="285"/>
    </row>
    <row r="245" spans="1:21" ht="27.75" customHeight="1">
      <c r="A245" s="336" t="s">
        <v>537</v>
      </c>
      <c r="B245" s="336" t="s">
        <v>538</v>
      </c>
      <c r="C245" s="336" t="s">
        <v>539</v>
      </c>
      <c r="D245" s="56"/>
      <c r="E245" s="56"/>
      <c r="F245" s="56"/>
      <c r="G245" s="56"/>
      <c r="H245" s="56"/>
      <c r="I245" s="56"/>
      <c r="J245" s="56"/>
      <c r="K245" s="59"/>
      <c r="L245" s="59"/>
      <c r="M245" s="59"/>
      <c r="N245" s="59"/>
      <c r="O245" s="59"/>
      <c r="P245" s="59"/>
      <c r="Q245" s="59"/>
      <c r="R245" s="59"/>
      <c r="S245" s="257">
        <f t="shared" si="9"/>
        <v>0</v>
      </c>
      <c r="T245" s="285" t="str">
        <f t="shared" si="10"/>
        <v>A10F TAPE FLASH WINDOW</v>
      </c>
      <c r="U245" s="285"/>
    </row>
    <row r="246" spans="1:21" ht="27.75" customHeight="1">
      <c r="A246" s="336" t="s">
        <v>540</v>
      </c>
      <c r="B246" s="336" t="s">
        <v>541</v>
      </c>
      <c r="C246" s="33" t="s">
        <v>542</v>
      </c>
      <c r="D246" s="56"/>
      <c r="E246" s="56"/>
      <c r="F246" s="56"/>
      <c r="G246" s="56"/>
      <c r="H246" s="56"/>
      <c r="I246" s="56"/>
      <c r="J246" s="56"/>
      <c r="K246" s="59"/>
      <c r="L246" s="59"/>
      <c r="M246" s="59"/>
      <c r="N246" s="59"/>
      <c r="O246" s="59"/>
      <c r="P246" s="59"/>
      <c r="Q246" s="59"/>
      <c r="R246" s="59"/>
      <c r="S246" s="257">
        <f t="shared" si="9"/>
        <v>0</v>
      </c>
      <c r="T246" s="285" t="str">
        <f t="shared" si="10"/>
        <v>908N TAPE INSULATION</v>
      </c>
      <c r="U246" s="285"/>
    </row>
    <row r="247" spans="1:21" ht="27.75" customHeight="1">
      <c r="A247" s="336" t="s">
        <v>540</v>
      </c>
      <c r="B247" s="336" t="s">
        <v>543</v>
      </c>
      <c r="C247" s="33" t="s">
        <v>544</v>
      </c>
      <c r="D247" s="56"/>
      <c r="E247" s="56"/>
      <c r="F247" s="56"/>
      <c r="G247" s="56"/>
      <c r="H247" s="56"/>
      <c r="I247" s="56"/>
      <c r="J247" s="56"/>
      <c r="K247" s="59"/>
      <c r="L247" s="59"/>
      <c r="M247" s="59"/>
      <c r="N247" s="59"/>
      <c r="O247" s="59"/>
      <c r="P247" s="59"/>
      <c r="Q247" s="59"/>
      <c r="R247" s="59"/>
      <c r="S247" s="257">
        <f t="shared" si="9"/>
        <v>0</v>
      </c>
      <c r="T247" s="285" t="str">
        <f t="shared" si="10"/>
        <v>908N TAPE HR</v>
      </c>
      <c r="U247" s="285"/>
    </row>
    <row r="248" spans="1:21" ht="27.75" customHeight="1">
      <c r="A248" s="336" t="s">
        <v>540</v>
      </c>
      <c r="B248" s="336" t="s">
        <v>545</v>
      </c>
      <c r="C248" s="33" t="s">
        <v>546</v>
      </c>
      <c r="D248" s="56"/>
      <c r="E248" s="56"/>
      <c r="F248" s="56"/>
      <c r="G248" s="56"/>
      <c r="H248" s="56"/>
      <c r="I248" s="56"/>
      <c r="J248" s="56"/>
      <c r="K248" s="59"/>
      <c r="L248" s="59"/>
      <c r="M248" s="59"/>
      <c r="N248" s="59"/>
      <c r="O248" s="59"/>
      <c r="P248" s="59"/>
      <c r="Q248" s="59"/>
      <c r="R248" s="59"/>
      <c r="S248" s="257">
        <f t="shared" si="9"/>
        <v>0</v>
      </c>
      <c r="T248" s="285" t="str">
        <f t="shared" si="10"/>
        <v>908N TAPE GAP</v>
      </c>
      <c r="U248" s="285"/>
    </row>
    <row r="249" spans="1:21" ht="27.75" customHeight="1">
      <c r="A249" s="80" t="s">
        <v>523</v>
      </c>
      <c r="B249" s="39" t="s">
        <v>547</v>
      </c>
      <c r="C249" s="33" t="s">
        <v>548</v>
      </c>
      <c r="D249" s="56"/>
      <c r="E249" s="56"/>
      <c r="F249" s="56"/>
      <c r="G249" s="56"/>
      <c r="H249" s="56"/>
      <c r="I249" s="56"/>
      <c r="J249" s="56"/>
      <c r="K249" s="59"/>
      <c r="L249" s="59"/>
      <c r="M249" s="59"/>
      <c r="N249" s="59"/>
      <c r="O249" s="59"/>
      <c r="P249" s="59"/>
      <c r="Q249" s="59"/>
      <c r="R249" s="59"/>
      <c r="S249" s="257">
        <f t="shared" si="9"/>
        <v>0</v>
      </c>
      <c r="T249" s="285" t="str">
        <f t="shared" si="10"/>
        <v>CI 2 SPONGE BG REAR</v>
      </c>
      <c r="U249" s="285"/>
    </row>
    <row r="250" spans="1:21" ht="27.75" customHeight="1">
      <c r="A250" s="80" t="s">
        <v>523</v>
      </c>
      <c r="B250" s="39" t="s">
        <v>549</v>
      </c>
      <c r="C250" s="33" t="s">
        <v>550</v>
      </c>
      <c r="D250" s="56"/>
      <c r="E250" s="56"/>
      <c r="F250" s="56"/>
      <c r="G250" s="56"/>
      <c r="H250" s="56"/>
      <c r="I250" s="56"/>
      <c r="J250" s="56"/>
      <c r="K250" s="59"/>
      <c r="L250" s="59"/>
      <c r="M250" s="59"/>
      <c r="N250" s="59"/>
      <c r="O250" s="59"/>
      <c r="P250" s="59"/>
      <c r="Q250" s="59"/>
      <c r="R250" s="59"/>
      <c r="S250" s="257">
        <f t="shared" si="9"/>
        <v>0</v>
      </c>
      <c r="T250" s="285" t="str">
        <f t="shared" si="10"/>
        <v>CI 2 TAPE INSU FINGER</v>
      </c>
      <c r="U250" s="285"/>
    </row>
    <row r="251" spans="1:21" ht="27.75" customHeight="1">
      <c r="A251" s="80" t="s">
        <v>523</v>
      </c>
      <c r="B251" s="39" t="s">
        <v>551</v>
      </c>
      <c r="C251" s="33" t="s">
        <v>552</v>
      </c>
      <c r="D251" s="56"/>
      <c r="E251" s="56"/>
      <c r="F251" s="56"/>
      <c r="G251" s="56"/>
      <c r="H251" s="56"/>
      <c r="I251" s="56"/>
      <c r="J251" s="56"/>
      <c r="K251" s="59"/>
      <c r="L251" s="59"/>
      <c r="M251" s="59"/>
      <c r="N251" s="59"/>
      <c r="O251" s="59"/>
      <c r="P251" s="59"/>
      <c r="Q251" s="59"/>
      <c r="R251" s="59"/>
      <c r="S251" s="257">
        <f t="shared" si="9"/>
        <v>0</v>
      </c>
      <c r="T251" s="285" t="str">
        <f t="shared" si="10"/>
        <v>CI 2 TAPE INSU CAM</v>
      </c>
      <c r="U251" s="285"/>
    </row>
    <row r="252" spans="1:21" ht="27.75" customHeight="1">
      <c r="A252" s="80" t="s">
        <v>553</v>
      </c>
      <c r="B252" s="39" t="s">
        <v>554</v>
      </c>
      <c r="C252" s="33" t="s">
        <v>555</v>
      </c>
      <c r="D252" s="68"/>
      <c r="E252" s="68"/>
      <c r="F252" s="68"/>
      <c r="G252" s="68"/>
      <c r="H252" s="68"/>
      <c r="I252" s="68"/>
      <c r="J252" s="68"/>
      <c r="K252" s="59"/>
      <c r="L252" s="59"/>
      <c r="M252" s="59"/>
      <c r="N252" s="59"/>
      <c r="O252" s="59"/>
      <c r="P252" s="59"/>
      <c r="Q252" s="59"/>
      <c r="R252" s="59"/>
      <c r="S252" s="257">
        <f t="shared" si="9"/>
        <v>0</v>
      </c>
      <c r="T252" s="285" t="str">
        <f t="shared" si="10"/>
        <v>505F TAPE CAM DECO</v>
      </c>
      <c r="U252" s="285"/>
    </row>
    <row r="253" spans="1:21" ht="27.75" customHeight="1">
      <c r="A253" s="80" t="s">
        <v>553</v>
      </c>
      <c r="B253" s="39" t="s">
        <v>556</v>
      </c>
      <c r="C253" s="33" t="s">
        <v>557</v>
      </c>
      <c r="D253" s="56"/>
      <c r="E253" s="56"/>
      <c r="F253" s="56"/>
      <c r="G253" s="56"/>
      <c r="H253" s="56"/>
      <c r="I253" s="56"/>
      <c r="J253" s="56"/>
      <c r="K253" s="59"/>
      <c r="L253" s="59"/>
      <c r="M253" s="59"/>
      <c r="N253" s="59"/>
      <c r="O253" s="59"/>
      <c r="P253" s="59"/>
      <c r="Q253" s="59"/>
      <c r="R253" s="59"/>
      <c r="S253" s="257">
        <f t="shared" si="9"/>
        <v>0</v>
      </c>
      <c r="T253" s="285" t="str">
        <f t="shared" si="10"/>
        <v>505F TAPE WINDOW CAM</v>
      </c>
      <c r="U253" s="285"/>
    </row>
    <row r="254" spans="1:21" ht="27.75" customHeight="1">
      <c r="A254" s="80" t="s">
        <v>553</v>
      </c>
      <c r="B254" s="39" t="s">
        <v>558</v>
      </c>
      <c r="C254" s="33" t="s">
        <v>559</v>
      </c>
      <c r="D254" s="68"/>
      <c r="E254" s="68"/>
      <c r="F254" s="68"/>
      <c r="G254" s="68"/>
      <c r="H254" s="68"/>
      <c r="I254" s="68"/>
      <c r="J254" s="68"/>
      <c r="K254" s="70"/>
      <c r="L254" s="70"/>
      <c r="M254" s="70"/>
      <c r="N254" s="70"/>
      <c r="O254" s="70"/>
      <c r="P254" s="70"/>
      <c r="Q254" s="70"/>
      <c r="R254" s="70"/>
      <c r="S254" s="257">
        <f t="shared" si="9"/>
        <v>0</v>
      </c>
      <c r="T254" s="285" t="str">
        <f t="shared" si="10"/>
        <v>505F SPONGE MAIN CAM</v>
      </c>
      <c r="U254" s="285"/>
    </row>
    <row r="255" spans="1:21" ht="27.75" customHeight="1">
      <c r="A255" s="80" t="s">
        <v>523</v>
      </c>
      <c r="B255" s="39" t="s">
        <v>560</v>
      </c>
      <c r="C255" s="33" t="s">
        <v>561</v>
      </c>
      <c r="D255" s="68"/>
      <c r="E255" s="68"/>
      <c r="F255" s="68"/>
      <c r="G255" s="68"/>
      <c r="H255" s="68"/>
      <c r="I255" s="68"/>
      <c r="J255" s="68"/>
      <c r="K255" s="334"/>
      <c r="L255" s="334"/>
      <c r="M255" s="334"/>
      <c r="N255" s="334"/>
      <c r="O255" s="334"/>
      <c r="P255" s="334"/>
      <c r="Q255" s="334"/>
      <c r="R255" s="334"/>
      <c r="S255" s="257">
        <f t="shared" si="9"/>
        <v>0</v>
      </c>
      <c r="T255" s="285" t="str">
        <f t="shared" si="10"/>
        <v>CI 2 SPONGE BG TB</v>
      </c>
      <c r="U255" s="285"/>
    </row>
    <row r="256" spans="1:21" ht="27.75" customHeight="1">
      <c r="A256" s="80" t="s">
        <v>562</v>
      </c>
      <c r="B256" s="336" t="s">
        <v>538</v>
      </c>
      <c r="C256" s="33" t="s">
        <v>563</v>
      </c>
      <c r="D256" s="70"/>
      <c r="E256" s="70"/>
      <c r="F256" s="70"/>
      <c r="G256" s="70"/>
      <c r="H256" s="70"/>
      <c r="I256" s="70"/>
      <c r="J256" s="70"/>
      <c r="K256" s="59"/>
      <c r="L256" s="59"/>
      <c r="M256" s="59"/>
      <c r="N256" s="59"/>
      <c r="O256" s="59"/>
      <c r="P256" s="59"/>
      <c r="Q256" s="59"/>
      <c r="R256" s="59"/>
      <c r="S256" s="257">
        <f t="shared" si="9"/>
        <v>0</v>
      </c>
      <c r="T256" s="285" t="str">
        <f t="shared" si="10"/>
        <v>102U TAPE FLASH WINDOW</v>
      </c>
      <c r="U256" s="285"/>
    </row>
    <row r="257" spans="1:21" s="38" customFormat="1" ht="27.75" customHeight="1">
      <c r="A257" s="80" t="s">
        <v>564</v>
      </c>
      <c r="B257" s="336" t="s">
        <v>565</v>
      </c>
      <c r="C257" s="33" t="s">
        <v>566</v>
      </c>
      <c r="D257" s="56"/>
      <c r="E257" s="56"/>
      <c r="F257" s="56"/>
      <c r="G257" s="56"/>
      <c r="H257" s="56"/>
      <c r="I257" s="56"/>
      <c r="J257" s="56"/>
      <c r="K257" s="59"/>
      <c r="L257" s="59"/>
      <c r="M257" s="59"/>
      <c r="N257" s="59"/>
      <c r="O257" s="59"/>
      <c r="P257" s="59"/>
      <c r="Q257" s="59"/>
      <c r="R257" s="59"/>
      <c r="S257" s="257">
        <f t="shared" si="9"/>
        <v>0</v>
      </c>
      <c r="T257" s="285" t="str">
        <f t="shared" si="10"/>
        <v>505U SPONGE_WP_CORNER3_US</v>
      </c>
      <c r="U257" s="285"/>
    </row>
    <row r="258" spans="1:21" ht="27.75" customHeight="1">
      <c r="A258" s="80" t="s">
        <v>526</v>
      </c>
      <c r="B258" s="42" t="s">
        <v>567</v>
      </c>
      <c r="C258" s="33" t="s">
        <v>568</v>
      </c>
      <c r="D258" s="60"/>
      <c r="E258" s="60"/>
      <c r="F258" s="60"/>
      <c r="G258" s="60"/>
      <c r="H258" s="60"/>
      <c r="I258" s="60"/>
      <c r="J258" s="60"/>
      <c r="K258" s="61"/>
      <c r="L258" s="61"/>
      <c r="M258" s="61"/>
      <c r="N258" s="61"/>
      <c r="O258" s="61"/>
      <c r="P258" s="61"/>
      <c r="Q258" s="61"/>
      <c r="R258" s="61"/>
      <c r="S258" s="257">
        <f t="shared" ref="S258:S323" si="11">+SUM(D258:P258)</f>
        <v>0</v>
      </c>
      <c r="T258" s="285" t="str">
        <f t="shared" si="10"/>
        <v>705F SPONGE SEALING SIM SOCKET</v>
      </c>
      <c r="U258" s="285"/>
    </row>
    <row r="259" spans="1:21" ht="27.75" customHeight="1">
      <c r="A259" s="80" t="s">
        <v>523</v>
      </c>
      <c r="B259" s="336" t="s">
        <v>569</v>
      </c>
      <c r="C259" s="332" t="s">
        <v>570</v>
      </c>
      <c r="D259" s="56"/>
      <c r="E259" s="56"/>
      <c r="F259" s="56"/>
      <c r="G259" s="56"/>
      <c r="H259" s="56"/>
      <c r="I259" s="56"/>
      <c r="J259" s="56"/>
      <c r="K259" s="59"/>
      <c r="L259" s="59"/>
      <c r="M259" s="59"/>
      <c r="N259" s="59"/>
      <c r="O259" s="59"/>
      <c r="P259" s="59"/>
      <c r="Q259" s="59"/>
      <c r="R259" s="59"/>
      <c r="S259" s="257">
        <f t="shared" si="11"/>
        <v>0</v>
      </c>
      <c r="T259" s="285" t="str">
        <f t="shared" ref="T259:T322" si="12">+RIGHT(A259,4)&amp;" "&amp;B259</f>
        <v>CI 2 SPONGE RCV ANT</v>
      </c>
      <c r="U259" s="285"/>
    </row>
    <row r="260" spans="1:21" ht="27.75" customHeight="1">
      <c r="A260" s="80" t="s">
        <v>537</v>
      </c>
      <c r="B260" s="336" t="s">
        <v>554</v>
      </c>
      <c r="C260" s="33" t="s">
        <v>571</v>
      </c>
      <c r="D260" s="56"/>
      <c r="E260" s="56"/>
      <c r="F260" s="56"/>
      <c r="G260" s="56"/>
      <c r="H260" s="56"/>
      <c r="I260" s="56"/>
      <c r="J260" s="56"/>
      <c r="K260" s="59"/>
      <c r="L260" s="59"/>
      <c r="M260" s="59"/>
      <c r="N260" s="59"/>
      <c r="O260" s="59"/>
      <c r="P260" s="59"/>
      <c r="Q260" s="59"/>
      <c r="R260" s="59"/>
      <c r="S260" s="257">
        <f t="shared" si="11"/>
        <v>0</v>
      </c>
      <c r="T260" s="285" t="str">
        <f t="shared" si="12"/>
        <v>A10F TAPE CAM DECO</v>
      </c>
      <c r="U260" s="285"/>
    </row>
    <row r="261" spans="1:21" ht="27.75" customHeight="1">
      <c r="A261" s="80" t="s">
        <v>572</v>
      </c>
      <c r="B261" s="336" t="s">
        <v>482</v>
      </c>
      <c r="C261" s="33" t="s">
        <v>573</v>
      </c>
      <c r="D261" s="56"/>
      <c r="E261" s="56"/>
      <c r="F261" s="56"/>
      <c r="G261" s="56"/>
      <c r="H261" s="56"/>
      <c r="I261" s="56"/>
      <c r="J261" s="56"/>
      <c r="K261" s="59"/>
      <c r="L261" s="59"/>
      <c r="M261" s="59"/>
      <c r="N261" s="59"/>
      <c r="O261" s="59"/>
      <c r="P261" s="59"/>
      <c r="Q261" s="59"/>
      <c r="R261" s="59"/>
      <c r="S261" s="257">
        <f t="shared" si="11"/>
        <v>0</v>
      </c>
      <c r="T261" s="285" t="str">
        <f t="shared" si="12"/>
        <v>A405 SPONGE CAM DECO</v>
      </c>
      <c r="U261" s="285"/>
    </row>
    <row r="262" spans="1:21" ht="27.75" customHeight="1">
      <c r="A262" s="80" t="s">
        <v>572</v>
      </c>
      <c r="B262" s="336" t="s">
        <v>574</v>
      </c>
      <c r="C262" s="33" t="s">
        <v>575</v>
      </c>
      <c r="D262" s="70"/>
      <c r="E262" s="70"/>
      <c r="F262" s="70"/>
      <c r="G262" s="70"/>
      <c r="H262" s="70"/>
      <c r="I262" s="70"/>
      <c r="J262" s="70"/>
      <c r="K262" s="59"/>
      <c r="L262" s="59"/>
      <c r="M262" s="59"/>
      <c r="N262" s="59"/>
      <c r="O262" s="59"/>
      <c r="P262" s="59"/>
      <c r="Q262" s="59"/>
      <c r="R262" s="59"/>
      <c r="S262" s="257">
        <f t="shared" si="11"/>
        <v>0</v>
      </c>
      <c r="T262" s="285" t="str">
        <f t="shared" si="12"/>
        <v>A405 SPONGE MAIN CAM UPPER</v>
      </c>
      <c r="U262" s="285"/>
    </row>
    <row r="263" spans="1:21" ht="27.75" customHeight="1">
      <c r="A263" s="80" t="s">
        <v>526</v>
      </c>
      <c r="B263" s="336" t="s">
        <v>576</v>
      </c>
      <c r="C263" s="33" t="s">
        <v>577</v>
      </c>
      <c r="D263" s="56"/>
      <c r="E263" s="56"/>
      <c r="F263" s="56"/>
      <c r="G263" s="56"/>
      <c r="H263" s="56"/>
      <c r="I263" s="56"/>
      <c r="J263" s="56"/>
      <c r="K263" s="59"/>
      <c r="L263" s="59"/>
      <c r="M263" s="59"/>
      <c r="N263" s="59"/>
      <c r="O263" s="59"/>
      <c r="P263" s="59"/>
      <c r="Q263" s="59"/>
      <c r="R263" s="59"/>
      <c r="S263" s="257">
        <f t="shared" si="11"/>
        <v>0</v>
      </c>
      <c r="T263" s="285" t="str">
        <f t="shared" si="12"/>
        <v>705F SPONGE SPK</v>
      </c>
      <c r="U263" s="285"/>
    </row>
    <row r="264" spans="1:21" ht="27.75" customHeight="1">
      <c r="A264" s="80" t="s">
        <v>578</v>
      </c>
      <c r="B264" s="336" t="s">
        <v>579</v>
      </c>
      <c r="C264" s="33" t="s">
        <v>580</v>
      </c>
      <c r="D264" s="56"/>
      <c r="E264" s="56"/>
      <c r="F264" s="56"/>
      <c r="G264" s="56"/>
      <c r="H264" s="56"/>
      <c r="I264" s="56"/>
      <c r="J264" s="56"/>
      <c r="K264" s="59"/>
      <c r="L264" s="59"/>
      <c r="M264" s="59"/>
      <c r="N264" s="59"/>
      <c r="O264" s="59"/>
      <c r="P264" s="59"/>
      <c r="Q264" s="59"/>
      <c r="R264" s="59"/>
      <c r="S264" s="257">
        <f t="shared" si="11"/>
        <v>0</v>
      </c>
      <c r="T264" s="285" t="str">
        <f t="shared" si="12"/>
        <v>NNOX AMS667UK08( DẠNG SHEET)</v>
      </c>
      <c r="U264" s="285"/>
    </row>
    <row r="265" spans="1:21" ht="27.75" customHeight="1">
      <c r="A265" s="33" t="s">
        <v>330</v>
      </c>
      <c r="B265" s="33" t="s">
        <v>578</v>
      </c>
      <c r="C265" s="33" t="s">
        <v>581</v>
      </c>
      <c r="D265" s="56"/>
      <c r="E265" s="56"/>
      <c r="F265" s="56"/>
      <c r="G265" s="56"/>
      <c r="H265" s="56"/>
      <c r="I265" s="56"/>
      <c r="J265" s="56"/>
      <c r="K265" s="59"/>
      <c r="L265" s="59"/>
      <c r="M265" s="59"/>
      <c r="N265" s="59"/>
      <c r="O265" s="59"/>
      <c r="P265" s="59"/>
      <c r="Q265" s="59"/>
      <c r="R265" s="59"/>
      <c r="S265" s="257">
        <f t="shared" si="11"/>
        <v>0</v>
      </c>
      <c r="T265" s="285" t="str">
        <f t="shared" si="12"/>
        <v>WQ01 INNOX</v>
      </c>
      <c r="U265" s="285"/>
    </row>
    <row r="266" spans="1:21" ht="27.75" customHeight="1">
      <c r="A266" s="33" t="s">
        <v>582</v>
      </c>
      <c r="B266" s="33" t="s">
        <v>328</v>
      </c>
      <c r="C266" s="33" t="s">
        <v>583</v>
      </c>
      <c r="D266" s="56">
        <v>18000</v>
      </c>
      <c r="E266" s="56">
        <v>18000</v>
      </c>
      <c r="F266" s="56">
        <v>18000</v>
      </c>
      <c r="G266" s="56">
        <v>18000</v>
      </c>
      <c r="H266" s="56">
        <v>18000</v>
      </c>
      <c r="I266" s="56">
        <v>18000</v>
      </c>
      <c r="J266" s="56">
        <v>18000</v>
      </c>
      <c r="K266" s="59">
        <v>126000</v>
      </c>
      <c r="L266" s="59">
        <v>126000</v>
      </c>
      <c r="M266" s="59">
        <v>126000</v>
      </c>
      <c r="N266" s="59">
        <v>126000</v>
      </c>
      <c r="O266" s="59"/>
      <c r="P266" s="59"/>
      <c r="Q266" s="59"/>
      <c r="R266" s="59"/>
      <c r="S266" s="257">
        <f t="shared" si="11"/>
        <v>630000</v>
      </c>
      <c r="T266" s="285" t="str">
        <f t="shared" si="12"/>
        <v>VG01 COVER WINDOW</v>
      </c>
      <c r="U266" s="285"/>
    </row>
    <row r="267" spans="1:21" ht="27.75" customHeight="1">
      <c r="A267" s="33" t="s">
        <v>584</v>
      </c>
      <c r="B267" s="33" t="s">
        <v>460</v>
      </c>
      <c r="C267" s="33" t="s">
        <v>61</v>
      </c>
      <c r="D267" s="56"/>
      <c r="E267" s="56"/>
      <c r="F267" s="56"/>
      <c r="G267" s="56"/>
      <c r="H267" s="56"/>
      <c r="I267" s="56"/>
      <c r="J267" s="56"/>
      <c r="K267" s="59">
        <v>0</v>
      </c>
      <c r="L267" s="59">
        <v>0</v>
      </c>
      <c r="M267" s="59"/>
      <c r="N267" s="59"/>
      <c r="O267" s="59"/>
      <c r="P267" s="59"/>
      <c r="Q267" s="59"/>
      <c r="R267" s="59"/>
      <c r="S267" s="257">
        <f t="shared" si="11"/>
        <v>0</v>
      </c>
      <c r="T267" s="285" t="str">
        <f t="shared" si="12"/>
        <v>M23  EMBO CUSHION</v>
      </c>
      <c r="U267" s="285"/>
    </row>
    <row r="268" spans="1:21" ht="27.75" customHeight="1">
      <c r="A268" s="178" t="s">
        <v>818</v>
      </c>
      <c r="B268" s="336" t="s">
        <v>460</v>
      </c>
      <c r="C268" s="336" t="s">
        <v>586</v>
      </c>
      <c r="D268" s="56">
        <v>20000</v>
      </c>
      <c r="E268" s="56">
        <v>17000</v>
      </c>
      <c r="F268" s="56">
        <v>20000</v>
      </c>
      <c r="G268" s="56">
        <v>20000</v>
      </c>
      <c r="H268" s="56">
        <v>25000</v>
      </c>
      <c r="I268" s="56"/>
      <c r="J268" s="56"/>
      <c r="K268" s="59">
        <v>102000</v>
      </c>
      <c r="L268" s="59">
        <v>102000</v>
      </c>
      <c r="M268" s="59">
        <v>102000</v>
      </c>
      <c r="N268" s="59">
        <v>102000</v>
      </c>
      <c r="O268" s="59"/>
      <c r="P268" s="59"/>
      <c r="Q268" s="59"/>
      <c r="R268" s="59"/>
      <c r="S268" s="257">
        <f t="shared" si="11"/>
        <v>510000</v>
      </c>
      <c r="T268" s="285" t="str">
        <f t="shared" si="12"/>
        <v>UK08 EMBO CUSHION</v>
      </c>
      <c r="U268" s="285"/>
    </row>
    <row r="269" spans="1:21" ht="27.75" customHeight="1">
      <c r="A269" s="336" t="s">
        <v>468</v>
      </c>
      <c r="B269" s="336" t="s">
        <v>587</v>
      </c>
      <c r="C269" s="33" t="s">
        <v>588</v>
      </c>
      <c r="D269" s="56"/>
      <c r="E269" s="56"/>
      <c r="F269" s="56"/>
      <c r="G269" s="56"/>
      <c r="H269" s="56"/>
      <c r="I269" s="56"/>
      <c r="J269" s="56"/>
      <c r="K269" s="59"/>
      <c r="L269" s="59"/>
      <c r="M269" s="59"/>
      <c r="N269" s="59"/>
      <c r="O269" s="59"/>
      <c r="P269" s="59"/>
      <c r="Q269" s="59"/>
      <c r="R269" s="59"/>
      <c r="S269" s="257">
        <f t="shared" si="11"/>
        <v>0</v>
      </c>
      <c r="T269" s="285" t="str">
        <f t="shared" si="12"/>
        <v>WN01 BACK VINYL</v>
      </c>
      <c r="U269" s="285"/>
    </row>
    <row r="270" spans="1:21" ht="27.75" customHeight="1">
      <c r="A270" s="336" t="s">
        <v>336</v>
      </c>
      <c r="B270" s="336" t="s">
        <v>328</v>
      </c>
      <c r="C270" s="33" t="s">
        <v>589</v>
      </c>
      <c r="D270" s="56"/>
      <c r="E270" s="56"/>
      <c r="F270" s="56"/>
      <c r="G270" s="56"/>
      <c r="H270" s="56"/>
      <c r="I270" s="56"/>
      <c r="J270" s="56"/>
      <c r="K270" s="59"/>
      <c r="L270" s="59"/>
      <c r="M270" s="59"/>
      <c r="N270" s="59"/>
      <c r="O270" s="59"/>
      <c r="P270" s="59"/>
      <c r="Q270" s="59"/>
      <c r="R270" s="59"/>
      <c r="S270" s="257">
        <f t="shared" si="11"/>
        <v>0</v>
      </c>
      <c r="T270" s="285" t="str">
        <f t="shared" si="12"/>
        <v>WH01 COVER WINDOW</v>
      </c>
      <c r="U270" s="285"/>
    </row>
    <row r="271" spans="1:21" ht="27.75" customHeight="1">
      <c r="A271" s="33" t="s">
        <v>590</v>
      </c>
      <c r="B271" s="336" t="s">
        <v>591</v>
      </c>
      <c r="C271" s="33" t="s">
        <v>592</v>
      </c>
      <c r="D271" s="56"/>
      <c r="E271" s="56"/>
      <c r="F271" s="56"/>
      <c r="G271" s="56"/>
      <c r="H271" s="56"/>
      <c r="I271" s="56"/>
      <c r="J271" s="56"/>
      <c r="K271" s="59"/>
      <c r="L271" s="59"/>
      <c r="M271" s="59"/>
      <c r="N271" s="59"/>
      <c r="O271" s="59"/>
      <c r="P271" s="59"/>
      <c r="Q271" s="59"/>
      <c r="R271" s="59"/>
      <c r="S271" s="257">
        <f t="shared" si="11"/>
        <v>0</v>
      </c>
      <c r="T271" s="285" t="str">
        <f t="shared" si="12"/>
        <v>WQ01 C PAD - TAPE</v>
      </c>
      <c r="U271" s="285"/>
    </row>
    <row r="272" spans="1:21" ht="27.75" customHeight="1">
      <c r="A272" s="33" t="s">
        <v>590</v>
      </c>
      <c r="B272" s="336" t="s">
        <v>314</v>
      </c>
      <c r="C272" s="33" t="s">
        <v>593</v>
      </c>
      <c r="D272" s="56"/>
      <c r="E272" s="56"/>
      <c r="F272" s="56"/>
      <c r="G272" s="56"/>
      <c r="H272" s="56"/>
      <c r="I272" s="56"/>
      <c r="J272" s="56"/>
      <c r="K272" s="59"/>
      <c r="L272" s="59"/>
      <c r="M272" s="59"/>
      <c r="N272" s="59"/>
      <c r="O272" s="59"/>
      <c r="P272" s="59"/>
      <c r="Q272" s="59"/>
      <c r="R272" s="59"/>
      <c r="S272" s="257">
        <f t="shared" si="11"/>
        <v>0</v>
      </c>
      <c r="T272" s="285" t="str">
        <f t="shared" si="12"/>
        <v>WQ01 COVER PAD</v>
      </c>
      <c r="U272" s="285"/>
    </row>
    <row r="273" spans="1:21" ht="27.75" customHeight="1">
      <c r="A273" s="33" t="s">
        <v>590</v>
      </c>
      <c r="B273" s="336" t="s">
        <v>328</v>
      </c>
      <c r="C273" s="33" t="s">
        <v>594</v>
      </c>
      <c r="D273" s="56"/>
      <c r="E273" s="56"/>
      <c r="F273" s="56"/>
      <c r="G273" s="56"/>
      <c r="H273" s="56"/>
      <c r="I273" s="56"/>
      <c r="J273" s="56"/>
      <c r="K273" s="59"/>
      <c r="L273" s="59"/>
      <c r="M273" s="59"/>
      <c r="N273" s="59"/>
      <c r="O273" s="59"/>
      <c r="P273" s="59"/>
      <c r="Q273" s="59"/>
      <c r="R273" s="59"/>
      <c r="S273" s="257">
        <f t="shared" si="11"/>
        <v>0</v>
      </c>
      <c r="T273" s="285" t="str">
        <f t="shared" si="12"/>
        <v>WQ01 COVER WINDOW</v>
      </c>
      <c r="U273" s="285"/>
    </row>
    <row r="274" spans="1:21" ht="27.75" customHeight="1">
      <c r="A274" s="33" t="s">
        <v>590</v>
      </c>
      <c r="B274" s="336" t="s">
        <v>595</v>
      </c>
      <c r="C274" s="33" t="s">
        <v>596</v>
      </c>
      <c r="D274" s="56">
        <v>12000</v>
      </c>
      <c r="E274" s="56"/>
      <c r="F274" s="56"/>
      <c r="G274" s="56"/>
      <c r="H274" s="56"/>
      <c r="I274" s="56"/>
      <c r="J274" s="56"/>
      <c r="K274" s="59">
        <v>12000</v>
      </c>
      <c r="L274" s="59"/>
      <c r="M274" s="59"/>
      <c r="N274" s="59"/>
      <c r="O274" s="59"/>
      <c r="P274" s="59"/>
      <c r="Q274" s="59"/>
      <c r="R274" s="59"/>
      <c r="S274" s="257">
        <f t="shared" si="11"/>
        <v>24000</v>
      </c>
      <c r="T274" s="285" t="str">
        <f t="shared" si="12"/>
        <v>WQ01 PANEL LINER</v>
      </c>
      <c r="U274" s="285"/>
    </row>
    <row r="275" spans="1:21" ht="27.75" customHeight="1">
      <c r="A275" s="33" t="s">
        <v>597</v>
      </c>
      <c r="B275" s="33" t="s">
        <v>286</v>
      </c>
      <c r="C275" s="33" t="s">
        <v>600</v>
      </c>
      <c r="D275" s="56"/>
      <c r="E275" s="56"/>
      <c r="F275" s="56"/>
      <c r="G275" s="56"/>
      <c r="H275" s="56"/>
      <c r="I275" s="56"/>
      <c r="J275" s="56"/>
      <c r="K275" s="59"/>
      <c r="L275" s="59"/>
      <c r="M275" s="59"/>
      <c r="N275" s="59"/>
      <c r="O275" s="59"/>
      <c r="P275" s="59"/>
      <c r="Q275" s="59"/>
      <c r="R275" s="59"/>
      <c r="S275" s="257">
        <f t="shared" si="11"/>
        <v>0</v>
      </c>
      <c r="T275" s="285" t="str">
        <f t="shared" si="12"/>
        <v>NP01 COVER SPACER</v>
      </c>
      <c r="U275" s="285"/>
    </row>
    <row r="276" spans="1:21" ht="27.75" customHeight="1">
      <c r="A276" s="33" t="s">
        <v>601</v>
      </c>
      <c r="B276" s="33" t="s">
        <v>348</v>
      </c>
      <c r="C276" s="33" t="s">
        <v>602</v>
      </c>
      <c r="D276" s="56"/>
      <c r="E276" s="56"/>
      <c r="F276" s="56"/>
      <c r="G276" s="56"/>
      <c r="H276" s="56"/>
      <c r="I276" s="56"/>
      <c r="J276" s="56"/>
      <c r="K276" s="59"/>
      <c r="L276" s="59"/>
      <c r="M276" s="59"/>
      <c r="N276" s="59"/>
      <c r="O276" s="59"/>
      <c r="P276" s="59"/>
      <c r="Q276" s="59"/>
      <c r="R276" s="59"/>
      <c r="S276" s="257">
        <f t="shared" si="11"/>
        <v>0</v>
      </c>
      <c r="T276" s="285" t="str">
        <f t="shared" si="12"/>
        <v>PX01 COVER-PAD</v>
      </c>
      <c r="U276" s="285"/>
    </row>
    <row r="277" spans="1:21" ht="27.75" customHeight="1">
      <c r="A277" s="336" t="s">
        <v>317</v>
      </c>
      <c r="B277" s="33" t="s">
        <v>271</v>
      </c>
      <c r="C277" s="336" t="s">
        <v>816</v>
      </c>
      <c r="D277" s="68"/>
      <c r="E277" s="68"/>
      <c r="F277" s="68">
        <v>10000</v>
      </c>
      <c r="G277" s="68"/>
      <c r="H277" s="68"/>
      <c r="I277" s="68"/>
      <c r="J277" s="68"/>
      <c r="K277" s="68">
        <v>10000</v>
      </c>
      <c r="L277" s="70"/>
      <c r="M277" s="70"/>
      <c r="N277" s="70"/>
      <c r="O277" s="68"/>
      <c r="P277" s="70"/>
      <c r="Q277" s="70"/>
      <c r="R277" s="70"/>
      <c r="S277" s="257">
        <f t="shared" si="11"/>
        <v>20000</v>
      </c>
      <c r="T277" s="285" t="str">
        <f t="shared" si="12"/>
        <v>NP01 COVER WINDOW C</v>
      </c>
      <c r="U277" s="285"/>
    </row>
    <row r="278" spans="1:21" ht="27.75" customHeight="1">
      <c r="A278" s="33" t="s">
        <v>325</v>
      </c>
      <c r="B278" s="33" t="s">
        <v>314</v>
      </c>
      <c r="C278" s="33" t="s">
        <v>604</v>
      </c>
      <c r="D278" s="68"/>
      <c r="E278" s="68"/>
      <c r="F278" s="68"/>
      <c r="G278" s="68"/>
      <c r="H278" s="68"/>
      <c r="I278" s="68"/>
      <c r="J278" s="68"/>
      <c r="K278" s="68"/>
      <c r="L278" s="70"/>
      <c r="M278" s="70"/>
      <c r="N278" s="70"/>
      <c r="O278" s="68"/>
      <c r="P278" s="70"/>
      <c r="Q278" s="70"/>
      <c r="R278" s="70"/>
      <c r="S278" s="257">
        <f t="shared" si="11"/>
        <v>0</v>
      </c>
      <c r="T278" s="285" t="str">
        <f t="shared" si="12"/>
        <v>RD01 COVER PAD</v>
      </c>
      <c r="U278" s="285"/>
    </row>
    <row r="279" spans="1:21" ht="27.75" customHeight="1">
      <c r="A279" s="33" t="s">
        <v>334</v>
      </c>
      <c r="B279" s="33" t="s">
        <v>469</v>
      </c>
      <c r="C279" s="33" t="s">
        <v>605</v>
      </c>
      <c r="D279" s="56"/>
      <c r="E279" s="56"/>
      <c r="F279" s="56"/>
      <c r="G279" s="56"/>
      <c r="H279" s="56"/>
      <c r="I279" s="56"/>
      <c r="J279" s="56"/>
      <c r="K279" s="59"/>
      <c r="L279" s="59"/>
      <c r="M279" s="59"/>
      <c r="N279" s="59"/>
      <c r="O279" s="59"/>
      <c r="P279" s="59"/>
      <c r="Q279" s="59"/>
      <c r="R279" s="59"/>
      <c r="S279" s="257">
        <f t="shared" si="11"/>
        <v>0</v>
      </c>
      <c r="T279" s="285" t="str">
        <f t="shared" si="12"/>
        <v>WP01 COVER WINDOW BACK</v>
      </c>
      <c r="U279" s="285"/>
    </row>
    <row r="280" spans="1:21" ht="27.75" customHeight="1">
      <c r="A280" s="33" t="s">
        <v>334</v>
      </c>
      <c r="B280" s="33" t="s">
        <v>471</v>
      </c>
      <c r="C280" s="33" t="s">
        <v>606</v>
      </c>
      <c r="D280" s="56"/>
      <c r="E280" s="56"/>
      <c r="F280" s="56"/>
      <c r="G280" s="56"/>
      <c r="H280" s="56"/>
      <c r="I280" s="56"/>
      <c r="J280" s="56"/>
      <c r="K280" s="59"/>
      <c r="L280" s="59"/>
      <c r="M280" s="59"/>
      <c r="N280" s="59"/>
      <c r="O280" s="59"/>
      <c r="P280" s="59"/>
      <c r="Q280" s="59"/>
      <c r="R280" s="59"/>
      <c r="S280" s="257">
        <f t="shared" si="11"/>
        <v>0</v>
      </c>
      <c r="T280" s="285" t="str">
        <f t="shared" si="12"/>
        <v>WP01 COVER WINDOW FRONT</v>
      </c>
      <c r="U280" s="285"/>
    </row>
    <row r="281" spans="1:21" ht="27.75" customHeight="1">
      <c r="A281" s="33" t="s">
        <v>334</v>
      </c>
      <c r="B281" s="33" t="s">
        <v>471</v>
      </c>
      <c r="C281" s="33" t="s">
        <v>607</v>
      </c>
      <c r="D281" s="56"/>
      <c r="E281" s="56"/>
      <c r="F281" s="56"/>
      <c r="G281" s="56"/>
      <c r="H281" s="56"/>
      <c r="I281" s="56"/>
      <c r="J281" s="56"/>
      <c r="K281" s="59"/>
      <c r="L281" s="59"/>
      <c r="M281" s="59"/>
      <c r="N281" s="59"/>
      <c r="O281" s="59"/>
      <c r="P281" s="59"/>
      <c r="Q281" s="59"/>
      <c r="R281" s="59"/>
      <c r="S281" s="257">
        <f t="shared" si="11"/>
        <v>0</v>
      </c>
      <c r="T281" s="285" t="str">
        <f t="shared" si="12"/>
        <v>WP01 COVER WINDOW FRONT</v>
      </c>
      <c r="U281" s="285"/>
    </row>
    <row r="282" spans="1:21" ht="27.75" customHeight="1">
      <c r="A282" s="33" t="s">
        <v>334</v>
      </c>
      <c r="B282" s="33" t="s">
        <v>469</v>
      </c>
      <c r="C282" s="33" t="s">
        <v>608</v>
      </c>
      <c r="D282" s="56"/>
      <c r="E282" s="56"/>
      <c r="F282" s="56"/>
      <c r="G282" s="56"/>
      <c r="H282" s="56"/>
      <c r="I282" s="56"/>
      <c r="J282" s="56"/>
      <c r="K282" s="59"/>
      <c r="L282" s="59"/>
      <c r="M282" s="59"/>
      <c r="N282" s="59"/>
      <c r="O282" s="59"/>
      <c r="P282" s="59"/>
      <c r="Q282" s="59"/>
      <c r="R282" s="59"/>
      <c r="S282" s="257">
        <f t="shared" si="11"/>
        <v>0</v>
      </c>
      <c r="T282" s="285" t="str">
        <f t="shared" si="12"/>
        <v>WP01 COVER WINDOW BACK</v>
      </c>
      <c r="U282" s="285"/>
    </row>
    <row r="283" spans="1:21" ht="27.75" customHeight="1">
      <c r="A283" s="33" t="s">
        <v>334</v>
      </c>
      <c r="B283" s="33" t="s">
        <v>609</v>
      </c>
      <c r="C283" s="33" t="s">
        <v>610</v>
      </c>
      <c r="D283" s="56"/>
      <c r="E283" s="56"/>
      <c r="F283" s="56"/>
      <c r="G283" s="56"/>
      <c r="H283" s="56"/>
      <c r="I283" s="56"/>
      <c r="J283" s="56"/>
      <c r="K283" s="59"/>
      <c r="L283" s="59"/>
      <c r="M283" s="59"/>
      <c r="N283" s="59"/>
      <c r="O283" s="59"/>
      <c r="P283" s="59"/>
      <c r="Q283" s="59"/>
      <c r="R283" s="59"/>
      <c r="S283" s="257">
        <f t="shared" si="11"/>
        <v>0</v>
      </c>
      <c r="T283" s="285" t="str">
        <f t="shared" si="12"/>
        <v>WP01 COVER WINDOW(433A)</v>
      </c>
      <c r="U283" s="285"/>
    </row>
    <row r="284" spans="1:21" ht="27.75" customHeight="1">
      <c r="A284" s="33" t="s">
        <v>334</v>
      </c>
      <c r="B284" s="33" t="s">
        <v>611</v>
      </c>
      <c r="C284" s="33" t="s">
        <v>612</v>
      </c>
      <c r="D284" s="56"/>
      <c r="E284" s="56"/>
      <c r="F284" s="56"/>
      <c r="G284" s="56"/>
      <c r="H284" s="56"/>
      <c r="I284" s="56"/>
      <c r="J284" s="56"/>
      <c r="K284" s="59"/>
      <c r="L284" s="59"/>
      <c r="M284" s="59"/>
      <c r="N284" s="59"/>
      <c r="O284" s="59"/>
      <c r="P284" s="59"/>
      <c r="Q284" s="59"/>
      <c r="R284" s="59"/>
      <c r="S284" s="257">
        <f t="shared" si="11"/>
        <v>0</v>
      </c>
      <c r="T284" s="285" t="str">
        <f t="shared" si="12"/>
        <v>WP01 COVER WINDOW(304A)</v>
      </c>
      <c r="U284" s="285"/>
    </row>
    <row r="285" spans="1:21" ht="27.75" customHeight="1">
      <c r="A285" s="33" t="s">
        <v>613</v>
      </c>
      <c r="B285" s="33" t="s">
        <v>471</v>
      </c>
      <c r="C285" s="33" t="s">
        <v>145</v>
      </c>
      <c r="D285" s="56"/>
      <c r="E285" s="56"/>
      <c r="F285" s="56"/>
      <c r="G285" s="56"/>
      <c r="H285" s="56"/>
      <c r="I285" s="56"/>
      <c r="J285" s="56"/>
      <c r="K285" s="59"/>
      <c r="L285" s="59"/>
      <c r="M285" s="59"/>
      <c r="N285" s="59"/>
      <c r="O285" s="59"/>
      <c r="P285" s="59"/>
      <c r="Q285" s="59"/>
      <c r="R285" s="59"/>
      <c r="S285" s="257">
        <f t="shared" si="11"/>
        <v>0</v>
      </c>
      <c r="T285" s="285" t="str">
        <f t="shared" si="12"/>
        <v>NER) COVER WINDOW FRONT</v>
      </c>
      <c r="U285" s="285"/>
    </row>
    <row r="286" spans="1:21" ht="27.75" customHeight="1">
      <c r="A286" s="33" t="s">
        <v>614</v>
      </c>
      <c r="B286" s="33" t="s">
        <v>469</v>
      </c>
      <c r="C286" s="33" t="s">
        <v>615</v>
      </c>
      <c r="D286" s="56"/>
      <c r="E286" s="56"/>
      <c r="F286" s="56"/>
      <c r="G286" s="56"/>
      <c r="H286" s="56"/>
      <c r="I286" s="56"/>
      <c r="J286" s="56"/>
      <c r="K286" s="59"/>
      <c r="L286" s="59"/>
      <c r="M286" s="59"/>
      <c r="N286" s="59"/>
      <c r="O286" s="59"/>
      <c r="P286" s="59"/>
      <c r="Q286" s="59"/>
      <c r="R286" s="59"/>
      <c r="S286" s="257">
        <f t="shared" si="11"/>
        <v>0</v>
      </c>
      <c r="T286" s="285" t="str">
        <f t="shared" si="12"/>
        <v>NER) COVER WINDOW BACK</v>
      </c>
      <c r="U286" s="285"/>
    </row>
    <row r="287" spans="1:21" ht="27.75" customHeight="1">
      <c r="A287" s="33" t="s">
        <v>616</v>
      </c>
      <c r="B287" s="33" t="s">
        <v>471</v>
      </c>
      <c r="C287" s="33" t="s">
        <v>138</v>
      </c>
      <c r="D287" s="56"/>
      <c r="E287" s="56"/>
      <c r="F287" s="56"/>
      <c r="G287" s="56"/>
      <c r="H287" s="56"/>
      <c r="I287" s="56"/>
      <c r="J287" s="56"/>
      <c r="K287" s="59"/>
      <c r="L287" s="59"/>
      <c r="M287" s="59"/>
      <c r="N287" s="59"/>
      <c r="O287" s="59"/>
      <c r="P287" s="59"/>
      <c r="Q287" s="59"/>
      <c r="R287" s="59"/>
      <c r="S287" s="257">
        <f t="shared" si="11"/>
        <v>0</v>
      </c>
      <c r="T287" s="285" t="str">
        <f t="shared" si="12"/>
        <v>NE+) COVER WINDOW FRONT</v>
      </c>
      <c r="U287" s="285"/>
    </row>
    <row r="288" spans="1:21" ht="27.75" customHeight="1">
      <c r="A288" s="33" t="s">
        <v>617</v>
      </c>
      <c r="B288" s="33" t="s">
        <v>471</v>
      </c>
      <c r="C288" s="33" t="s">
        <v>140</v>
      </c>
      <c r="D288" s="56"/>
      <c r="E288" s="56"/>
      <c r="F288" s="56"/>
      <c r="G288" s="56"/>
      <c r="H288" s="56"/>
      <c r="I288" s="56"/>
      <c r="J288" s="56"/>
      <c r="K288" s="59"/>
      <c r="L288" s="59"/>
      <c r="M288" s="59"/>
      <c r="N288" s="59"/>
      <c r="O288" s="59"/>
      <c r="P288" s="59"/>
      <c r="Q288" s="59"/>
      <c r="R288" s="59"/>
      <c r="S288" s="257">
        <f t="shared" si="11"/>
        <v>0</v>
      </c>
      <c r="T288" s="285" t="str">
        <f t="shared" si="12"/>
        <v>FIN) COVER WINDOW FRONT</v>
      </c>
      <c r="U288" s="285"/>
    </row>
    <row r="289" spans="1:21" ht="27.75" customHeight="1">
      <c r="A289" s="47" t="s">
        <v>618</v>
      </c>
      <c r="B289" s="47" t="s">
        <v>328</v>
      </c>
      <c r="C289" s="47" t="s">
        <v>49</v>
      </c>
      <c r="D289" s="56">
        <v>90000</v>
      </c>
      <c r="E289" s="56"/>
      <c r="F289" s="56"/>
      <c r="G289" s="56"/>
      <c r="H289" s="56"/>
      <c r="I289" s="56"/>
      <c r="J289" s="56"/>
      <c r="K289" s="59">
        <v>90000</v>
      </c>
      <c r="L289" s="59">
        <v>90000</v>
      </c>
      <c r="M289" s="59">
        <v>90000</v>
      </c>
      <c r="N289" s="59">
        <v>90000</v>
      </c>
      <c r="O289" s="59"/>
      <c r="P289" s="59"/>
      <c r="Q289" s="59"/>
      <c r="R289" s="59"/>
      <c r="S289" s="257">
        <f t="shared" si="11"/>
        <v>450000</v>
      </c>
      <c r="T289" s="285" t="str">
        <f t="shared" si="12"/>
        <v>tch) COVER WINDOW</v>
      </c>
      <c r="U289" s="285"/>
    </row>
    <row r="290" spans="1:21" ht="27.75" customHeight="1">
      <c r="A290" s="47" t="s">
        <v>618</v>
      </c>
      <c r="B290" s="47" t="s">
        <v>328</v>
      </c>
      <c r="C290" s="47" t="s">
        <v>48</v>
      </c>
      <c r="D290" s="56">
        <v>150000</v>
      </c>
      <c r="E290" s="56"/>
      <c r="F290" s="56"/>
      <c r="G290" s="56"/>
      <c r="H290" s="56"/>
      <c r="I290" s="56"/>
      <c r="J290" s="56"/>
      <c r="K290" s="59">
        <v>150000</v>
      </c>
      <c r="L290" s="59">
        <v>180000</v>
      </c>
      <c r="M290" s="59">
        <v>180000</v>
      </c>
      <c r="N290" s="59">
        <v>180000</v>
      </c>
      <c r="O290" s="59"/>
      <c r="P290" s="59"/>
      <c r="Q290" s="59"/>
      <c r="R290" s="59"/>
      <c r="S290" s="257">
        <f t="shared" si="11"/>
        <v>840000</v>
      </c>
      <c r="T290" s="285" t="str">
        <f t="shared" si="12"/>
        <v>tch) COVER WINDOW</v>
      </c>
      <c r="U290" s="285"/>
    </row>
    <row r="291" spans="1:21" ht="27.75" customHeight="1">
      <c r="A291" s="47" t="s">
        <v>619</v>
      </c>
      <c r="B291" s="47" t="s">
        <v>620</v>
      </c>
      <c r="C291" s="47" t="s">
        <v>621</v>
      </c>
      <c r="D291" s="56"/>
      <c r="E291" s="56"/>
      <c r="F291" s="56"/>
      <c r="G291" s="56"/>
      <c r="H291" s="56"/>
      <c r="I291" s="56"/>
      <c r="J291" s="56"/>
      <c r="K291" s="59"/>
      <c r="L291" s="59"/>
      <c r="M291" s="59"/>
      <c r="N291" s="59"/>
      <c r="O291" s="59"/>
      <c r="P291" s="59"/>
      <c r="Q291" s="59"/>
      <c r="R291" s="59"/>
      <c r="S291" s="257">
        <f t="shared" si="11"/>
        <v>0</v>
      </c>
      <c r="T291" s="285" t="str">
        <f t="shared" si="12"/>
        <v>d X) COVER BACK</v>
      </c>
      <c r="U291" s="285"/>
    </row>
    <row r="292" spans="1:21" ht="27.75" customHeight="1">
      <c r="A292" s="47" t="s">
        <v>619</v>
      </c>
      <c r="B292" s="47" t="s">
        <v>622</v>
      </c>
      <c r="C292" s="336" t="s">
        <v>623</v>
      </c>
      <c r="D292" s="56"/>
      <c r="E292" s="56"/>
      <c r="F292" s="56"/>
      <c r="G292" s="56"/>
      <c r="H292" s="56"/>
      <c r="I292" s="56"/>
      <c r="J292" s="56"/>
      <c r="K292" s="59"/>
      <c r="L292" s="59"/>
      <c r="M292" s="59"/>
      <c r="N292" s="59"/>
      <c r="O292" s="59"/>
      <c r="P292" s="59"/>
      <c r="Q292" s="59"/>
      <c r="R292" s="59"/>
      <c r="S292" s="257">
        <f t="shared" si="11"/>
        <v>0</v>
      </c>
      <c r="T292" s="285" t="str">
        <f t="shared" si="12"/>
        <v>d X) COVER FRONT</v>
      </c>
      <c r="U292" s="285"/>
    </row>
    <row r="293" spans="1:21" ht="27.75" customHeight="1">
      <c r="A293" s="336" t="s">
        <v>624</v>
      </c>
      <c r="B293" s="47" t="s">
        <v>622</v>
      </c>
      <c r="C293" s="33" t="s">
        <v>625</v>
      </c>
      <c r="D293" s="56"/>
      <c r="E293" s="56"/>
      <c r="F293" s="56"/>
      <c r="G293" s="56"/>
      <c r="H293" s="56"/>
      <c r="I293" s="56"/>
      <c r="J293" s="56"/>
      <c r="K293" s="59"/>
      <c r="L293" s="59"/>
      <c r="M293" s="59"/>
      <c r="N293" s="59"/>
      <c r="O293" s="59"/>
      <c r="P293" s="59"/>
      <c r="Q293" s="59"/>
      <c r="R293" s="59"/>
      <c r="S293" s="257">
        <f t="shared" si="11"/>
        <v>0</v>
      </c>
      <c r="T293" s="285" t="str">
        <f t="shared" si="12"/>
        <v>lus) COVER FRONT</v>
      </c>
      <c r="U293" s="285"/>
    </row>
    <row r="294" spans="1:21" ht="27.75" customHeight="1">
      <c r="A294" s="33" t="s">
        <v>626</v>
      </c>
      <c r="B294" s="47" t="s">
        <v>622</v>
      </c>
      <c r="C294" s="62" t="s">
        <v>627</v>
      </c>
      <c r="D294" s="56"/>
      <c r="E294" s="56"/>
      <c r="F294" s="56"/>
      <c r="G294" s="56"/>
      <c r="H294" s="56"/>
      <c r="I294" s="56"/>
      <c r="J294" s="56"/>
      <c r="K294" s="59"/>
      <c r="L294" s="59"/>
      <c r="M294" s="59"/>
      <c r="N294" s="59"/>
      <c r="O294" s="59"/>
      <c r="P294" s="59"/>
      <c r="Q294" s="59"/>
      <c r="R294" s="59"/>
      <c r="S294" s="257">
        <f t="shared" si="11"/>
        <v>0</v>
      </c>
      <c r="T294" s="285" t="str">
        <f t="shared" si="12"/>
        <v>fin) COVER FRONT</v>
      </c>
      <c r="U294" s="285"/>
    </row>
    <row r="295" spans="1:21" ht="27.75" customHeight="1">
      <c r="A295" s="336" t="s">
        <v>628</v>
      </c>
      <c r="B295" s="336" t="s">
        <v>471</v>
      </c>
      <c r="C295" s="336" t="s">
        <v>139</v>
      </c>
      <c r="D295" s="68"/>
      <c r="E295" s="68"/>
      <c r="F295" s="68"/>
      <c r="G295" s="68"/>
      <c r="H295" s="68"/>
      <c r="I295" s="68"/>
      <c r="J295" s="68"/>
      <c r="K295" s="70"/>
      <c r="L295" s="70"/>
      <c r="M295" s="70"/>
      <c r="N295" s="70"/>
      <c r="O295" s="70"/>
      <c r="P295" s="70"/>
      <c r="Q295" s="70"/>
      <c r="R295" s="70"/>
      <c r="S295" s="257">
        <f t="shared" si="11"/>
        <v>0</v>
      </c>
      <c r="T295" s="285" t="str">
        <f t="shared" si="12"/>
        <v>Q01) COVER WINDOW FRONT</v>
      </c>
      <c r="U295" s="285"/>
    </row>
    <row r="296" spans="1:21" ht="27.75" customHeight="1">
      <c r="A296" s="479" t="s">
        <v>629</v>
      </c>
      <c r="B296" s="42" t="s">
        <v>630</v>
      </c>
      <c r="C296" s="33" t="s">
        <v>631</v>
      </c>
      <c r="D296" s="56"/>
      <c r="E296" s="56"/>
      <c r="F296" s="56"/>
      <c r="G296" s="56"/>
      <c r="H296" s="56"/>
      <c r="I296" s="56"/>
      <c r="J296" s="56"/>
      <c r="K296" s="59"/>
      <c r="L296" s="59"/>
      <c r="M296" s="59"/>
      <c r="N296" s="59"/>
      <c r="O296" s="59"/>
      <c r="P296" s="59"/>
      <c r="Q296" s="59"/>
      <c r="R296" s="59"/>
      <c r="S296" s="257">
        <f t="shared" si="11"/>
        <v>0</v>
      </c>
      <c r="T296" s="285" t="str">
        <f t="shared" si="12"/>
        <v>E C2 COVER WINOW FRONT</v>
      </c>
      <c r="U296" s="285"/>
    </row>
    <row r="297" spans="1:21" ht="27.75" customHeight="1">
      <c r="A297" s="479"/>
      <c r="B297" s="42" t="s">
        <v>469</v>
      </c>
      <c r="C297" s="33" t="s">
        <v>632</v>
      </c>
      <c r="D297" s="56"/>
      <c r="E297" s="56"/>
      <c r="F297" s="56"/>
      <c r="G297" s="56"/>
      <c r="H297" s="56"/>
      <c r="I297" s="56"/>
      <c r="J297" s="56"/>
      <c r="K297" s="59"/>
      <c r="L297" s="59"/>
      <c r="M297" s="59"/>
      <c r="N297" s="59"/>
      <c r="O297" s="59"/>
      <c r="P297" s="59"/>
      <c r="Q297" s="59"/>
      <c r="R297" s="59"/>
      <c r="S297" s="257">
        <f t="shared" si="11"/>
        <v>0</v>
      </c>
      <c r="T297" s="285" t="str">
        <f t="shared" si="12"/>
        <v xml:space="preserve"> COVER WINDOW BACK</v>
      </c>
      <c r="U297" s="285"/>
    </row>
    <row r="298" spans="1:21" ht="27.75" customHeight="1">
      <c r="A298" s="479" t="s">
        <v>633</v>
      </c>
      <c r="B298" s="42" t="s">
        <v>471</v>
      </c>
      <c r="C298" s="33" t="s">
        <v>141</v>
      </c>
      <c r="D298" s="56"/>
      <c r="E298" s="56"/>
      <c r="F298" s="56"/>
      <c r="G298" s="56"/>
      <c r="H298" s="56"/>
      <c r="I298" s="56"/>
      <c r="J298" s="56"/>
      <c r="K298" s="59"/>
      <c r="L298" s="59"/>
      <c r="M298" s="59"/>
      <c r="N298" s="59"/>
      <c r="O298" s="59"/>
      <c r="P298" s="59"/>
      <c r="Q298" s="59"/>
      <c r="R298" s="59"/>
      <c r="S298" s="257">
        <f t="shared" si="11"/>
        <v>0</v>
      </c>
      <c r="T298" s="285" t="str">
        <f t="shared" si="12"/>
        <v>VIVO COVER WINDOW FRONT</v>
      </c>
      <c r="U298" s="285"/>
    </row>
    <row r="299" spans="1:21" ht="27.75" customHeight="1">
      <c r="A299" s="479"/>
      <c r="B299" s="42" t="s">
        <v>469</v>
      </c>
      <c r="C299" s="33" t="s">
        <v>634</v>
      </c>
      <c r="D299" s="56"/>
      <c r="E299" s="56"/>
      <c r="F299" s="56"/>
      <c r="G299" s="56"/>
      <c r="H299" s="56"/>
      <c r="I299" s="56"/>
      <c r="J299" s="56"/>
      <c r="K299" s="59"/>
      <c r="L299" s="59"/>
      <c r="M299" s="59"/>
      <c r="N299" s="59"/>
      <c r="O299" s="59"/>
      <c r="P299" s="59"/>
      <c r="Q299" s="59"/>
      <c r="R299" s="59"/>
      <c r="S299" s="257">
        <f t="shared" si="11"/>
        <v>0</v>
      </c>
      <c r="T299" s="285" t="str">
        <f t="shared" si="12"/>
        <v xml:space="preserve"> COVER WINDOW BACK</v>
      </c>
      <c r="U299" s="285"/>
    </row>
    <row r="300" spans="1:21" ht="27.75" customHeight="1">
      <c r="A300" s="479" t="s">
        <v>635</v>
      </c>
      <c r="B300" s="42" t="s">
        <v>471</v>
      </c>
      <c r="C300" s="33" t="s">
        <v>142</v>
      </c>
      <c r="D300" s="55"/>
      <c r="E300" s="55"/>
      <c r="F300" s="55"/>
      <c r="G300" s="55"/>
      <c r="H300" s="55"/>
      <c r="I300" s="55"/>
      <c r="J300" s="55"/>
      <c r="K300" s="75"/>
      <c r="L300" s="75"/>
      <c r="M300" s="75"/>
      <c r="N300" s="75"/>
      <c r="O300" s="75"/>
      <c r="P300" s="75"/>
      <c r="Q300" s="75"/>
      <c r="R300" s="75"/>
      <c r="S300" s="257">
        <f t="shared" si="11"/>
        <v>0</v>
      </c>
      <c r="T300" s="285" t="str">
        <f t="shared" si="12"/>
        <v>AWEI COVER WINDOW FRONT</v>
      </c>
      <c r="U300" s="285"/>
    </row>
    <row r="301" spans="1:21" ht="27.75" customHeight="1">
      <c r="A301" s="479"/>
      <c r="B301" s="42" t="s">
        <v>471</v>
      </c>
      <c r="C301" s="33" t="s">
        <v>144</v>
      </c>
      <c r="D301" s="55"/>
      <c r="E301" s="55"/>
      <c r="F301" s="55"/>
      <c r="G301" s="55"/>
      <c r="H301" s="55"/>
      <c r="I301" s="55"/>
      <c r="J301" s="55"/>
      <c r="K301" s="75"/>
      <c r="L301" s="75"/>
      <c r="M301" s="75"/>
      <c r="N301" s="75"/>
      <c r="O301" s="75"/>
      <c r="P301" s="75"/>
      <c r="Q301" s="75"/>
      <c r="R301" s="75"/>
      <c r="S301" s="257">
        <f t="shared" si="11"/>
        <v>0</v>
      </c>
      <c r="T301" s="285" t="str">
        <f t="shared" si="12"/>
        <v xml:space="preserve"> COVER WINDOW FRONT</v>
      </c>
      <c r="U301" s="285"/>
    </row>
    <row r="302" spans="1:21" ht="30.75" customHeight="1">
      <c r="A302" s="479"/>
      <c r="B302" s="42" t="s">
        <v>283</v>
      </c>
      <c r="C302" s="33" t="s">
        <v>636</v>
      </c>
      <c r="D302" s="56"/>
      <c r="E302" s="56"/>
      <c r="F302" s="56"/>
      <c r="G302" s="56"/>
      <c r="H302" s="56"/>
      <c r="I302" s="56"/>
      <c r="J302" s="56"/>
      <c r="K302" s="59"/>
      <c r="L302" s="59"/>
      <c r="M302" s="59"/>
      <c r="N302" s="59"/>
      <c r="O302" s="59"/>
      <c r="P302" s="59"/>
      <c r="Q302" s="59"/>
      <c r="R302" s="59"/>
      <c r="S302" s="257">
        <f t="shared" si="11"/>
        <v>0</v>
      </c>
      <c r="T302" s="285" t="str">
        <f t="shared" si="12"/>
        <v xml:space="preserve"> COVER WINDOW </v>
      </c>
      <c r="U302" s="285"/>
    </row>
    <row r="303" spans="1:21">
      <c r="A303" s="479"/>
      <c r="B303" s="42" t="s">
        <v>637</v>
      </c>
      <c r="C303" s="33" t="s">
        <v>638</v>
      </c>
      <c r="D303" s="56"/>
      <c r="E303" s="56"/>
      <c r="F303" s="56"/>
      <c r="G303" s="56"/>
      <c r="H303" s="56"/>
      <c r="I303" s="56"/>
      <c r="J303" s="56"/>
      <c r="K303" s="59"/>
      <c r="L303" s="59"/>
      <c r="M303" s="59"/>
      <c r="N303" s="59"/>
      <c r="O303" s="59"/>
      <c r="P303" s="59"/>
      <c r="Q303" s="59"/>
      <c r="R303" s="59"/>
      <c r="S303" s="257">
        <f t="shared" si="11"/>
        <v>0</v>
      </c>
      <c r="T303" s="285" t="str">
        <f t="shared" si="12"/>
        <v xml:space="preserve"> COVER WINOW BACK</v>
      </c>
      <c r="U303" s="285"/>
    </row>
    <row r="304" spans="1:21" ht="27.75" customHeight="1">
      <c r="A304" s="336" t="s">
        <v>635</v>
      </c>
      <c r="B304" s="336" t="s">
        <v>639</v>
      </c>
      <c r="C304" s="336" t="s">
        <v>640</v>
      </c>
      <c r="D304" s="56"/>
      <c r="E304" s="56"/>
      <c r="F304" s="56"/>
      <c r="G304" s="56"/>
      <c r="H304" s="56"/>
      <c r="I304" s="56"/>
      <c r="J304" s="56"/>
      <c r="K304" s="59"/>
      <c r="L304" s="59"/>
      <c r="M304" s="59"/>
      <c r="N304" s="59"/>
      <c r="O304" s="59"/>
      <c r="P304" s="59"/>
      <c r="Q304" s="59"/>
      <c r="R304" s="59"/>
      <c r="S304" s="257">
        <f t="shared" si="11"/>
        <v>0</v>
      </c>
      <c r="T304" s="285" t="str">
        <f t="shared" si="12"/>
        <v xml:space="preserve">AWEI GUIDE FILM B TAPE </v>
      </c>
      <c r="U304" s="285"/>
    </row>
    <row r="305" spans="1:21" ht="27.75" customHeight="1">
      <c r="A305" s="336" t="s">
        <v>641</v>
      </c>
      <c r="B305" s="336" t="s">
        <v>642</v>
      </c>
      <c r="C305" s="33" t="s">
        <v>643</v>
      </c>
      <c r="D305" s="56"/>
      <c r="E305" s="56"/>
      <c r="F305" s="56"/>
      <c r="G305" s="56"/>
      <c r="H305" s="56"/>
      <c r="I305" s="56"/>
      <c r="J305" s="56"/>
      <c r="K305" s="59"/>
      <c r="L305" s="59"/>
      <c r="M305" s="59"/>
      <c r="N305" s="59"/>
      <c r="O305" s="59"/>
      <c r="P305" s="59"/>
      <c r="Q305" s="59"/>
      <c r="R305" s="59"/>
      <c r="S305" s="257">
        <f t="shared" si="11"/>
        <v>0</v>
      </c>
      <c r="T305" s="285" t="str">
        <f t="shared" si="12"/>
        <v>TS01 Cover window
 (A type)</v>
      </c>
      <c r="U305" s="285"/>
    </row>
    <row r="306" spans="1:21" ht="27.75" customHeight="1">
      <c r="A306" s="336" t="s">
        <v>644</v>
      </c>
      <c r="B306" s="336" t="s">
        <v>642</v>
      </c>
      <c r="C306" s="33" t="s">
        <v>645</v>
      </c>
      <c r="D306" s="55"/>
      <c r="E306" s="55"/>
      <c r="F306" s="55"/>
      <c r="G306" s="55"/>
      <c r="H306" s="55"/>
      <c r="I306" s="55"/>
      <c r="J306" s="55"/>
      <c r="K306" s="75"/>
      <c r="L306" s="75"/>
      <c r="M306" s="75"/>
      <c r="N306" s="75"/>
      <c r="O306" s="75"/>
      <c r="P306" s="75"/>
      <c r="Q306" s="75"/>
      <c r="R306" s="75"/>
      <c r="S306" s="257">
        <f t="shared" si="11"/>
        <v>0</v>
      </c>
      <c r="T306" s="285" t="str">
        <f t="shared" si="12"/>
        <v>US01 Cover window
 (A type)</v>
      </c>
      <c r="U306" s="285"/>
    </row>
    <row r="307" spans="1:21" ht="27.75" customHeight="1">
      <c r="A307" s="336" t="s">
        <v>646</v>
      </c>
      <c r="B307" s="42" t="s">
        <v>328</v>
      </c>
      <c r="C307" s="33" t="s">
        <v>77</v>
      </c>
      <c r="D307" s="55"/>
      <c r="E307" s="55"/>
      <c r="F307" s="55"/>
      <c r="G307" s="55"/>
      <c r="H307" s="55"/>
      <c r="I307" s="55"/>
      <c r="J307" s="55"/>
      <c r="K307" s="75"/>
      <c r="L307" s="75"/>
      <c r="M307" s="75"/>
      <c r="N307" s="75"/>
      <c r="O307" s="75"/>
      <c r="P307" s="75"/>
      <c r="Q307" s="75"/>
      <c r="R307" s="75"/>
      <c r="S307" s="257">
        <f t="shared" si="11"/>
        <v>0</v>
      </c>
      <c r="T307" s="285" t="str">
        <f t="shared" si="12"/>
        <v>STAR COVER WINDOW</v>
      </c>
      <c r="U307" s="285"/>
    </row>
    <row r="308" spans="1:21" ht="23.25" customHeight="1">
      <c r="A308" s="42" t="s">
        <v>647</v>
      </c>
      <c r="B308" s="42" t="s">
        <v>328</v>
      </c>
      <c r="C308" s="33" t="s">
        <v>161</v>
      </c>
      <c r="D308" s="55"/>
      <c r="E308" s="55"/>
      <c r="F308" s="55"/>
      <c r="G308" s="55"/>
      <c r="H308" s="55"/>
      <c r="I308" s="55"/>
      <c r="J308" s="55"/>
      <c r="K308" s="75"/>
      <c r="L308" s="75"/>
      <c r="M308" s="75"/>
      <c r="N308" s="75"/>
      <c r="O308" s="75"/>
      <c r="P308" s="75"/>
      <c r="Q308" s="75"/>
      <c r="R308" s="75"/>
      <c r="S308" s="257">
        <f t="shared" si="11"/>
        <v>0</v>
      </c>
      <c r="T308" s="285" t="str">
        <f t="shared" si="12"/>
        <v>TAPE COVER WINDOW</v>
      </c>
      <c r="U308" s="285"/>
    </row>
    <row r="309" spans="1:21" ht="23.25" customHeight="1">
      <c r="A309" s="33" t="s">
        <v>648</v>
      </c>
      <c r="B309" s="336" t="s">
        <v>278</v>
      </c>
      <c r="C309" s="332" t="s">
        <v>125</v>
      </c>
      <c r="D309" s="55"/>
      <c r="E309" s="55"/>
      <c r="F309" s="55"/>
      <c r="G309" s="55"/>
      <c r="H309" s="55"/>
      <c r="I309" s="55"/>
      <c r="J309" s="55"/>
      <c r="K309" s="75"/>
      <c r="L309" s="75"/>
      <c r="M309" s="75"/>
      <c r="N309" s="75"/>
      <c r="O309" s="75"/>
      <c r="P309" s="75"/>
      <c r="Q309" s="75"/>
      <c r="R309" s="75"/>
      <c r="S309" s="257">
        <f t="shared" si="11"/>
        <v>0</v>
      </c>
      <c r="T309" s="285" t="str">
        <f t="shared" si="12"/>
        <v>OND1 COVER FPC</v>
      </c>
      <c r="U309" s="285"/>
    </row>
    <row r="310" spans="1:21" ht="23.25" customHeight="1">
      <c r="A310" s="42" t="s">
        <v>649</v>
      </c>
      <c r="B310" s="42" t="s">
        <v>650</v>
      </c>
      <c r="C310" s="33" t="s">
        <v>651</v>
      </c>
      <c r="D310" s="55"/>
      <c r="E310" s="55"/>
      <c r="F310" s="55"/>
      <c r="G310" s="55"/>
      <c r="H310" s="55"/>
      <c r="I310" s="55"/>
      <c r="J310" s="55"/>
      <c r="K310" s="75"/>
      <c r="L310" s="75"/>
      <c r="M310" s="75"/>
      <c r="N310" s="75"/>
      <c r="O310" s="75"/>
      <c r="P310" s="75"/>
      <c r="Q310" s="75"/>
      <c r="R310" s="75"/>
      <c r="S310" s="257">
        <f t="shared" si="11"/>
        <v>0</v>
      </c>
      <c r="T310" s="285" t="str">
        <f t="shared" si="12"/>
        <v xml:space="preserve">A30 COVER WINDOW FRONT </v>
      </c>
      <c r="U310" s="285"/>
    </row>
    <row r="311" spans="1:21" ht="23.25" customHeight="1">
      <c r="A311" s="42" t="s">
        <v>652</v>
      </c>
      <c r="B311" s="42" t="s">
        <v>653</v>
      </c>
      <c r="C311" s="33" t="s">
        <v>654</v>
      </c>
      <c r="D311" s="55"/>
      <c r="E311" s="55"/>
      <c r="F311" s="55"/>
      <c r="G311" s="55"/>
      <c r="H311" s="55"/>
      <c r="I311" s="55"/>
      <c r="J311" s="55"/>
      <c r="K311" s="75"/>
      <c r="L311" s="75"/>
      <c r="M311" s="75"/>
      <c r="N311" s="75"/>
      <c r="O311" s="75"/>
      <c r="P311" s="75"/>
      <c r="Q311" s="75"/>
      <c r="R311" s="75"/>
      <c r="S311" s="257">
        <f t="shared" si="11"/>
        <v>0</v>
      </c>
      <c r="T311" s="285" t="str">
        <f t="shared" si="12"/>
        <v>wp01 COVER WINDOW(308A)</v>
      </c>
      <c r="U311" s="285"/>
    </row>
    <row r="312" spans="1:21" ht="23.25" customHeight="1">
      <c r="A312" s="339" t="s">
        <v>817</v>
      </c>
      <c r="B312" s="336" t="s">
        <v>656</v>
      </c>
      <c r="C312" s="336" t="s">
        <v>657</v>
      </c>
      <c r="D312" s="55"/>
      <c r="E312" s="55"/>
      <c r="F312" s="55"/>
      <c r="G312" s="55"/>
      <c r="H312" s="55"/>
      <c r="I312" s="55"/>
      <c r="J312" s="55"/>
      <c r="K312" s="75"/>
      <c r="L312" s="75"/>
      <c r="M312" s="75"/>
      <c r="N312" s="75"/>
      <c r="O312" s="75"/>
      <c r="P312" s="75"/>
      <c r="Q312" s="75"/>
      <c r="R312" s="75"/>
      <c r="S312" s="257">
        <f t="shared" si="11"/>
        <v>0</v>
      </c>
      <c r="T312" s="285" t="str">
        <f t="shared" si="12"/>
        <v>A307 ANT SUB2 DIV OUT</v>
      </c>
      <c r="U312" s="285"/>
    </row>
    <row r="313" spans="1:21" ht="23.25" customHeight="1">
      <c r="A313" s="339" t="s">
        <v>817</v>
      </c>
      <c r="B313" s="336" t="s">
        <v>658</v>
      </c>
      <c r="C313" s="336" t="s">
        <v>659</v>
      </c>
      <c r="D313" s="55"/>
      <c r="E313" s="55"/>
      <c r="F313" s="55"/>
      <c r="G313" s="55"/>
      <c r="H313" s="55"/>
      <c r="I313" s="55"/>
      <c r="J313" s="55"/>
      <c r="K313" s="75"/>
      <c r="L313" s="75"/>
      <c r="M313" s="75"/>
      <c r="N313" s="75"/>
      <c r="O313" s="75"/>
      <c r="P313" s="75"/>
      <c r="Q313" s="75"/>
      <c r="R313" s="75"/>
      <c r="S313" s="257">
        <f t="shared" si="11"/>
        <v>0</v>
      </c>
      <c r="T313" s="285" t="str">
        <f t="shared" si="12"/>
        <v>A307 ANT WIFI</v>
      </c>
      <c r="U313" s="285"/>
    </row>
    <row r="314" spans="1:21" ht="23.25" customHeight="1">
      <c r="A314" s="336" t="s">
        <v>660</v>
      </c>
      <c r="B314" s="336" t="s">
        <v>283</v>
      </c>
      <c r="C314" s="336" t="s">
        <v>143</v>
      </c>
      <c r="D314" s="55"/>
      <c r="E314" s="55"/>
      <c r="F314" s="55"/>
      <c r="G314" s="55"/>
      <c r="H314" s="55"/>
      <c r="I314" s="55"/>
      <c r="J314" s="55"/>
      <c r="K314" s="75"/>
      <c r="L314" s="75"/>
      <c r="M314" s="75"/>
      <c r="N314" s="75"/>
      <c r="O314" s="75"/>
      <c r="P314" s="75"/>
      <c r="Q314" s="75"/>
      <c r="R314" s="75"/>
      <c r="S314" s="257">
        <f t="shared" si="11"/>
        <v>0</v>
      </c>
      <c r="T314" s="285" t="str">
        <f t="shared" si="12"/>
        <v xml:space="preserve">AOMI COVER WINDOW </v>
      </c>
      <c r="U314" s="285"/>
    </row>
    <row r="315" spans="1:21" ht="23.25" customHeight="1">
      <c r="A315" s="336" t="s">
        <v>661</v>
      </c>
      <c r="B315" s="336" t="s">
        <v>662</v>
      </c>
      <c r="C315" s="336" t="s">
        <v>114</v>
      </c>
      <c r="D315" s="55"/>
      <c r="E315" s="55"/>
      <c r="F315" s="55"/>
      <c r="G315" s="55"/>
      <c r="H315" s="55"/>
      <c r="I315" s="55"/>
      <c r="J315" s="55"/>
      <c r="K315" s="59"/>
      <c r="L315" s="59"/>
      <c r="M315" s="59"/>
      <c r="N315" s="59"/>
      <c r="O315" s="59"/>
      <c r="P315" s="59"/>
      <c r="Q315" s="59"/>
      <c r="R315" s="59"/>
      <c r="S315" s="257">
        <f t="shared" si="11"/>
        <v>0</v>
      </c>
      <c r="T315" s="285" t="str">
        <f t="shared" si="12"/>
        <v xml:space="preserve">NTC) COVER WINDOW
(FRONT) </v>
      </c>
      <c r="U315" s="285"/>
    </row>
    <row r="316" spans="1:21" ht="23.25" customHeight="1">
      <c r="A316" s="336" t="s">
        <v>663</v>
      </c>
      <c r="B316" s="336" t="s">
        <v>664</v>
      </c>
      <c r="C316" s="336" t="s">
        <v>115</v>
      </c>
      <c r="D316" s="55"/>
      <c r="E316" s="55"/>
      <c r="F316" s="55"/>
      <c r="G316" s="55"/>
      <c r="H316" s="55"/>
      <c r="I316" s="55"/>
      <c r="J316" s="55"/>
      <c r="K316" s="75"/>
      <c r="L316" s="75"/>
      <c r="M316" s="75"/>
      <c r="N316" s="75"/>
      <c r="O316" s="75"/>
      <c r="P316" s="75"/>
      <c r="Q316" s="75"/>
      <c r="R316" s="75"/>
      <c r="S316" s="257">
        <f t="shared" si="11"/>
        <v>0</v>
      </c>
      <c r="T316" s="285" t="str">
        <f t="shared" si="12"/>
        <v>-11D C WINDOW  F R4</v>
      </c>
      <c r="U316" s="285"/>
    </row>
    <row r="317" spans="1:21" ht="23.25" customHeight="1">
      <c r="A317" s="336" t="s">
        <v>663</v>
      </c>
      <c r="B317" s="336" t="s">
        <v>665</v>
      </c>
      <c r="C317" s="336" t="s">
        <v>116</v>
      </c>
      <c r="D317" s="55"/>
      <c r="E317" s="55"/>
      <c r="F317" s="55"/>
      <c r="G317" s="55"/>
      <c r="H317" s="55"/>
      <c r="I317" s="55"/>
      <c r="J317" s="55"/>
      <c r="K317" s="75"/>
      <c r="L317" s="75"/>
      <c r="M317" s="75"/>
      <c r="N317" s="75"/>
      <c r="O317" s="75"/>
      <c r="P317" s="75"/>
      <c r="Q317" s="75"/>
      <c r="R317" s="75"/>
      <c r="S317" s="257">
        <f t="shared" si="11"/>
        <v>0</v>
      </c>
      <c r="T317" s="285" t="str">
        <f t="shared" si="12"/>
        <v>-11D C WINDOW  B R4</v>
      </c>
      <c r="U317" s="285"/>
    </row>
    <row r="318" spans="1:21" ht="23.25" customHeight="1">
      <c r="A318" s="336" t="s">
        <v>666</v>
      </c>
      <c r="B318" s="336" t="s">
        <v>667</v>
      </c>
      <c r="C318" s="336" t="s">
        <v>668</v>
      </c>
      <c r="D318" s="55"/>
      <c r="E318" s="55"/>
      <c r="F318" s="55"/>
      <c r="G318" s="55"/>
      <c r="H318" s="55"/>
      <c r="I318" s="55"/>
      <c r="J318" s="55"/>
      <c r="K318" s="75"/>
      <c r="L318" s="75"/>
      <c r="M318" s="75"/>
      <c r="N318" s="75"/>
      <c r="O318" s="75"/>
      <c r="P318" s="75"/>
      <c r="Q318" s="75"/>
      <c r="R318" s="75"/>
      <c r="S318" s="257">
        <f t="shared" si="11"/>
        <v>0</v>
      </c>
      <c r="T318" s="285" t="str">
        <f t="shared" si="12"/>
        <v>7-07 cover window front</v>
      </c>
      <c r="U318" s="285"/>
    </row>
    <row r="319" spans="1:21" ht="23.25" customHeight="1">
      <c r="A319" s="336" t="s">
        <v>666</v>
      </c>
      <c r="B319" s="336" t="s">
        <v>669</v>
      </c>
      <c r="C319" s="336" t="s">
        <v>670</v>
      </c>
      <c r="D319" s="55"/>
      <c r="E319" s="55"/>
      <c r="F319" s="55"/>
      <c r="G319" s="55"/>
      <c r="H319" s="55"/>
      <c r="I319" s="55"/>
      <c r="J319" s="55"/>
      <c r="K319" s="75"/>
      <c r="L319" s="75"/>
      <c r="M319" s="75"/>
      <c r="N319" s="75"/>
      <c r="O319" s="75"/>
      <c r="P319" s="75"/>
      <c r="Q319" s="75"/>
      <c r="R319" s="75"/>
      <c r="S319" s="257">
        <f t="shared" si="11"/>
        <v>0</v>
      </c>
      <c r="T319" s="285" t="str">
        <f t="shared" si="12"/>
        <v>7-07 cover window back</v>
      </c>
      <c r="U319" s="285"/>
    </row>
    <row r="320" spans="1:21" ht="23.25" customHeight="1">
      <c r="A320" s="336" t="s">
        <v>440</v>
      </c>
      <c r="B320" s="336" t="s">
        <v>671</v>
      </c>
      <c r="C320" s="336" t="s">
        <v>672</v>
      </c>
      <c r="D320" s="55"/>
      <c r="E320" s="55"/>
      <c r="F320" s="55"/>
      <c r="G320" s="55"/>
      <c r="H320" s="55"/>
      <c r="I320" s="55"/>
      <c r="J320" s="55"/>
      <c r="K320" s="75"/>
      <c r="L320" s="75"/>
      <c r="M320" s="75"/>
      <c r="N320" s="75"/>
      <c r="O320" s="75"/>
      <c r="P320" s="75"/>
      <c r="Q320" s="75"/>
      <c r="R320" s="75"/>
      <c r="S320" s="257">
        <f t="shared" si="11"/>
        <v>0</v>
      </c>
      <c r="T320" s="285" t="str">
        <f t="shared" si="12"/>
        <v>UH01 RELEASE LINER</v>
      </c>
      <c r="U320" s="285"/>
    </row>
    <row r="321" spans="1:21" ht="23.25" customHeight="1">
      <c r="A321" s="336" t="s">
        <v>440</v>
      </c>
      <c r="B321" s="336" t="s">
        <v>673</v>
      </c>
      <c r="C321" s="336" t="s">
        <v>674</v>
      </c>
      <c r="D321" s="55"/>
      <c r="E321" s="55"/>
      <c r="F321" s="55"/>
      <c r="G321" s="55"/>
      <c r="H321" s="55"/>
      <c r="I321" s="55"/>
      <c r="J321" s="55"/>
      <c r="K321" s="75"/>
      <c r="L321" s="75"/>
      <c r="M321" s="75"/>
      <c r="N321" s="75"/>
      <c r="O321" s="75"/>
      <c r="P321" s="75"/>
      <c r="Q321" s="75"/>
      <c r="R321" s="75"/>
      <c r="S321" s="257">
        <f t="shared" si="11"/>
        <v>0</v>
      </c>
      <c r="T321" s="285" t="str">
        <f t="shared" si="12"/>
        <v xml:space="preserve">UH01 TPU PSA </v>
      </c>
      <c r="U321" s="285"/>
    </row>
    <row r="322" spans="1:21" ht="23.25" customHeight="1">
      <c r="A322" s="336" t="s">
        <v>440</v>
      </c>
      <c r="B322" s="336" t="s">
        <v>675</v>
      </c>
      <c r="C322" s="336" t="s">
        <v>676</v>
      </c>
      <c r="D322" s="55"/>
      <c r="E322" s="55"/>
      <c r="F322" s="55"/>
      <c r="G322" s="55"/>
      <c r="H322" s="55"/>
      <c r="I322" s="55"/>
      <c r="J322" s="55"/>
      <c r="K322" s="75"/>
      <c r="L322" s="75"/>
      <c r="M322" s="75"/>
      <c r="N322" s="75"/>
      <c r="O322" s="75"/>
      <c r="P322" s="75"/>
      <c r="Q322" s="75"/>
      <c r="R322" s="75"/>
      <c r="S322" s="257">
        <f t="shared" si="11"/>
        <v>0</v>
      </c>
      <c r="T322" s="285" t="str">
        <f t="shared" si="12"/>
        <v>UH01 CU PSA</v>
      </c>
      <c r="U322" s="285"/>
    </row>
    <row r="323" spans="1:21" ht="25.5" customHeight="1">
      <c r="A323" s="336" t="s">
        <v>440</v>
      </c>
      <c r="B323" s="336" t="s">
        <v>677</v>
      </c>
      <c r="C323" s="336" t="s">
        <v>678</v>
      </c>
      <c r="D323" s="56"/>
      <c r="E323" s="56"/>
      <c r="F323" s="56"/>
      <c r="G323" s="56"/>
      <c r="H323" s="56"/>
      <c r="I323" s="56"/>
      <c r="J323" s="56"/>
      <c r="K323" s="59"/>
      <c r="L323" s="59"/>
      <c r="M323" s="59"/>
      <c r="N323" s="59"/>
      <c r="O323" s="59"/>
      <c r="P323" s="59"/>
      <c r="Q323" s="59"/>
      <c r="R323" s="59"/>
      <c r="S323" s="257">
        <f t="shared" si="11"/>
        <v>0</v>
      </c>
      <c r="T323" s="285" t="str">
        <f t="shared" ref="T323:T336" si="13">+RIGHT(A323,4)&amp;" "&amp;B323</f>
        <v>UH01 GRAPHITE SHEET</v>
      </c>
      <c r="U323" s="285"/>
    </row>
    <row r="324" spans="1:21" ht="22.5" customHeight="1">
      <c r="A324" s="336" t="s">
        <v>440</v>
      </c>
      <c r="B324" s="336" t="s">
        <v>679</v>
      </c>
      <c r="C324" s="336" t="s">
        <v>680</v>
      </c>
      <c r="D324" s="56"/>
      <c r="E324" s="56"/>
      <c r="F324" s="56"/>
      <c r="G324" s="56"/>
      <c r="H324" s="56"/>
      <c r="I324" s="56"/>
      <c r="J324" s="56"/>
      <c r="K324" s="59"/>
      <c r="L324" s="59"/>
      <c r="M324" s="59"/>
      <c r="N324" s="59"/>
      <c r="O324" s="59"/>
      <c r="P324" s="59"/>
      <c r="Q324" s="59"/>
      <c r="R324" s="59"/>
      <c r="S324" s="257">
        <f t="shared" ref="S324:S336" si="14">+SUM(D324:P324)</f>
        <v>0</v>
      </c>
      <c r="T324" s="285" t="str">
        <f t="shared" si="13"/>
        <v>UH01 COVER TAPE</v>
      </c>
      <c r="U324" s="285"/>
    </row>
    <row r="325" spans="1:21">
      <c r="A325" s="336" t="s">
        <v>440</v>
      </c>
      <c r="B325" s="336" t="s">
        <v>681</v>
      </c>
      <c r="C325" s="336" t="s">
        <v>682</v>
      </c>
      <c r="D325" s="56"/>
      <c r="E325" s="56"/>
      <c r="F325" s="56"/>
      <c r="G325" s="56"/>
      <c r="H325" s="56"/>
      <c r="I325" s="56"/>
      <c r="J325" s="56"/>
      <c r="K325" s="59"/>
      <c r="L325" s="59"/>
      <c r="M325" s="59"/>
      <c r="N325" s="59"/>
      <c r="O325" s="59"/>
      <c r="P325" s="59"/>
      <c r="Q325" s="59"/>
      <c r="R325" s="59"/>
      <c r="S325" s="257">
        <f t="shared" si="14"/>
        <v>0</v>
      </c>
      <c r="T325" s="285" t="str">
        <f t="shared" si="13"/>
        <v>UH01 GAP TAPE</v>
      </c>
    </row>
    <row r="326" spans="1:21">
      <c r="A326" s="336" t="s">
        <v>440</v>
      </c>
      <c r="B326" s="336" t="s">
        <v>683</v>
      </c>
      <c r="C326" s="336" t="s">
        <v>684</v>
      </c>
      <c r="D326" s="56"/>
      <c r="E326" s="56"/>
      <c r="F326" s="56"/>
      <c r="G326" s="56"/>
      <c r="H326" s="56"/>
      <c r="I326" s="56"/>
      <c r="J326" s="56"/>
      <c r="K326" s="59"/>
      <c r="L326" s="59"/>
      <c r="M326" s="59"/>
      <c r="N326" s="59"/>
      <c r="O326" s="59"/>
      <c r="P326" s="59"/>
      <c r="Q326" s="59"/>
      <c r="R326" s="59"/>
      <c r="S326" s="257">
        <f t="shared" si="14"/>
        <v>0</v>
      </c>
      <c r="T326" s="285" t="str">
        <f t="shared" si="13"/>
        <v>UH01 FPCB TAPE</v>
      </c>
    </row>
    <row r="327" spans="1:21">
      <c r="A327" s="336" t="s">
        <v>440</v>
      </c>
      <c r="B327" s="336" t="s">
        <v>685</v>
      </c>
      <c r="C327" s="336" t="s">
        <v>686</v>
      </c>
      <c r="D327" s="56"/>
      <c r="E327" s="56"/>
      <c r="F327" s="56"/>
      <c r="G327" s="56"/>
      <c r="H327" s="56"/>
      <c r="I327" s="56"/>
      <c r="J327" s="56"/>
      <c r="K327" s="59"/>
      <c r="L327" s="59"/>
      <c r="M327" s="59"/>
      <c r="N327" s="59"/>
      <c r="O327" s="59"/>
      <c r="P327" s="59"/>
      <c r="Q327" s="59"/>
      <c r="R327" s="59"/>
      <c r="S327" s="257">
        <f t="shared" si="14"/>
        <v>0</v>
      </c>
      <c r="T327" s="285" t="str">
        <f t="shared" si="13"/>
        <v>UH01 TOP+ BOTTOM LINNER</v>
      </c>
    </row>
    <row r="328" spans="1:21">
      <c r="A328" s="83" t="s">
        <v>582</v>
      </c>
      <c r="B328" s="336" t="s">
        <v>687</v>
      </c>
      <c r="C328" s="33" t="s">
        <v>35</v>
      </c>
      <c r="D328" s="56">
        <v>16000</v>
      </c>
      <c r="E328" s="56">
        <v>16000</v>
      </c>
      <c r="F328" s="56">
        <v>16000</v>
      </c>
      <c r="G328" s="56">
        <v>16000</v>
      </c>
      <c r="H328" s="56">
        <v>16000</v>
      </c>
      <c r="I328" s="56">
        <v>16000</v>
      </c>
      <c r="J328" s="56">
        <v>16000</v>
      </c>
      <c r="K328" s="59">
        <v>112000</v>
      </c>
      <c r="L328" s="59">
        <v>112000</v>
      </c>
      <c r="M328" s="59">
        <v>112000</v>
      </c>
      <c r="N328" s="59">
        <v>112000</v>
      </c>
      <c r="O328" s="59"/>
      <c r="P328" s="59"/>
      <c r="Q328" s="59"/>
      <c r="R328" s="59"/>
      <c r="S328" s="257">
        <f t="shared" si="14"/>
        <v>560000</v>
      </c>
      <c r="T328" s="285" t="str">
        <f t="shared" si="13"/>
        <v>VG01 TOP LINER</v>
      </c>
    </row>
    <row r="329" spans="1:21">
      <c r="A329" s="83" t="s">
        <v>582</v>
      </c>
      <c r="B329" s="336" t="s">
        <v>673</v>
      </c>
      <c r="C329" s="33" t="s">
        <v>36</v>
      </c>
      <c r="D329" s="56">
        <v>16000</v>
      </c>
      <c r="E329" s="56">
        <v>16000</v>
      </c>
      <c r="F329" s="56">
        <v>16000</v>
      </c>
      <c r="G329" s="56">
        <v>16000</v>
      </c>
      <c r="H329" s="56">
        <v>16000</v>
      </c>
      <c r="I329" s="56">
        <v>16000</v>
      </c>
      <c r="J329" s="56">
        <v>16000</v>
      </c>
      <c r="K329" s="59">
        <v>112000</v>
      </c>
      <c r="L329" s="59">
        <v>112000</v>
      </c>
      <c r="M329" s="59">
        <v>112000</v>
      </c>
      <c r="N329" s="59">
        <v>112000</v>
      </c>
      <c r="O329" s="59"/>
      <c r="P329" s="59"/>
      <c r="Q329" s="59"/>
      <c r="R329" s="59"/>
      <c r="S329" s="257">
        <f t="shared" si="14"/>
        <v>560000</v>
      </c>
      <c r="T329" s="285" t="str">
        <f t="shared" si="13"/>
        <v xml:space="preserve">VG01 TPU PSA </v>
      </c>
    </row>
    <row r="330" spans="1:21">
      <c r="A330" s="83" t="s">
        <v>582</v>
      </c>
      <c r="B330" s="336" t="s">
        <v>675</v>
      </c>
      <c r="C330" s="33" t="s">
        <v>37</v>
      </c>
      <c r="D330" s="56">
        <v>16000</v>
      </c>
      <c r="E330" s="56">
        <v>16000</v>
      </c>
      <c r="F330" s="56">
        <v>16000</v>
      </c>
      <c r="G330" s="56">
        <v>16000</v>
      </c>
      <c r="H330" s="56">
        <v>16000</v>
      </c>
      <c r="I330" s="56">
        <v>16000</v>
      </c>
      <c r="J330" s="56">
        <v>16000</v>
      </c>
      <c r="K330" s="59">
        <v>112000</v>
      </c>
      <c r="L330" s="59">
        <v>112000</v>
      </c>
      <c r="M330" s="59">
        <v>112000</v>
      </c>
      <c r="N330" s="59">
        <v>112000</v>
      </c>
      <c r="O330" s="59"/>
      <c r="P330" s="59"/>
      <c r="Q330" s="59"/>
      <c r="R330" s="59"/>
      <c r="S330" s="257">
        <f t="shared" si="14"/>
        <v>560000</v>
      </c>
      <c r="T330" s="285" t="str">
        <f t="shared" si="13"/>
        <v>VG01 CU PSA</v>
      </c>
    </row>
    <row r="331" spans="1:21">
      <c r="A331" s="83" t="s">
        <v>582</v>
      </c>
      <c r="B331" s="336" t="s">
        <v>688</v>
      </c>
      <c r="C331" s="33" t="s">
        <v>38</v>
      </c>
      <c r="D331" s="56">
        <v>16000</v>
      </c>
      <c r="E331" s="56">
        <v>16000</v>
      </c>
      <c r="F331" s="56">
        <v>16000</v>
      </c>
      <c r="G331" s="56">
        <v>16000</v>
      </c>
      <c r="H331" s="56">
        <v>16000</v>
      </c>
      <c r="I331" s="56">
        <v>16000</v>
      </c>
      <c r="J331" s="56">
        <v>16000</v>
      </c>
      <c r="K331" s="59">
        <v>112000</v>
      </c>
      <c r="L331" s="59">
        <v>112000</v>
      </c>
      <c r="M331" s="59">
        <v>112000</v>
      </c>
      <c r="N331" s="59">
        <v>112000</v>
      </c>
      <c r="O331" s="59"/>
      <c r="P331" s="59"/>
      <c r="Q331" s="59"/>
      <c r="R331" s="59"/>
      <c r="S331" s="257">
        <f t="shared" si="14"/>
        <v>560000</v>
      </c>
      <c r="T331" s="285" t="str">
        <f t="shared" si="13"/>
        <v>VG01 CUSHION TAPE</v>
      </c>
    </row>
    <row r="332" spans="1:21">
      <c r="A332" s="83" t="s">
        <v>582</v>
      </c>
      <c r="B332" s="336" t="s">
        <v>689</v>
      </c>
      <c r="C332" s="33" t="s">
        <v>39</v>
      </c>
      <c r="D332" s="56">
        <v>16000</v>
      </c>
      <c r="E332" s="56">
        <v>16000</v>
      </c>
      <c r="F332" s="56">
        <v>16000</v>
      </c>
      <c r="G332" s="56">
        <v>16000</v>
      </c>
      <c r="H332" s="56">
        <v>16000</v>
      </c>
      <c r="I332" s="56">
        <v>16000</v>
      </c>
      <c r="J332" s="56">
        <v>16000</v>
      </c>
      <c r="K332" s="59">
        <v>112000</v>
      </c>
      <c r="L332" s="59">
        <v>112000</v>
      </c>
      <c r="M332" s="59">
        <v>112000</v>
      </c>
      <c r="N332" s="59">
        <v>112000</v>
      </c>
      <c r="O332" s="59"/>
      <c r="P332" s="59"/>
      <c r="Q332" s="59"/>
      <c r="R332" s="59"/>
      <c r="S332" s="257">
        <f t="shared" si="14"/>
        <v>560000</v>
      </c>
      <c r="T332" s="285" t="str">
        <f t="shared" si="13"/>
        <v>VG01 SIDE PSA TAPE</v>
      </c>
    </row>
    <row r="333" spans="1:21">
      <c r="A333" s="83" t="s">
        <v>582</v>
      </c>
      <c r="B333" s="336" t="s">
        <v>690</v>
      </c>
      <c r="C333" s="33" t="s">
        <v>40</v>
      </c>
      <c r="D333" s="56">
        <v>16000</v>
      </c>
      <c r="E333" s="56">
        <v>16000</v>
      </c>
      <c r="F333" s="56">
        <v>16000</v>
      </c>
      <c r="G333" s="56">
        <v>16000</v>
      </c>
      <c r="H333" s="56">
        <v>16000</v>
      </c>
      <c r="I333" s="56">
        <v>16000</v>
      </c>
      <c r="J333" s="56">
        <v>16000</v>
      </c>
      <c r="K333" s="59">
        <v>112000</v>
      </c>
      <c r="L333" s="59">
        <v>112000</v>
      </c>
      <c r="M333" s="59">
        <v>112000</v>
      </c>
      <c r="N333" s="59">
        <v>112000</v>
      </c>
      <c r="O333" s="59"/>
      <c r="P333" s="59"/>
      <c r="Q333" s="59"/>
      <c r="R333" s="59"/>
      <c r="S333" s="257">
        <f t="shared" si="14"/>
        <v>560000</v>
      </c>
      <c r="T333" s="285" t="str">
        <f t="shared" si="13"/>
        <v>VG01 BOTTOM LINER</v>
      </c>
    </row>
    <row r="334" spans="1:21">
      <c r="A334" s="83" t="s">
        <v>582</v>
      </c>
      <c r="B334" s="336" t="s">
        <v>683</v>
      </c>
      <c r="C334" s="33" t="s">
        <v>41</v>
      </c>
      <c r="D334" s="56">
        <v>16000</v>
      </c>
      <c r="E334" s="56">
        <v>16000</v>
      </c>
      <c r="F334" s="56">
        <v>16000</v>
      </c>
      <c r="G334" s="56">
        <v>16000</v>
      </c>
      <c r="H334" s="56">
        <v>16000</v>
      </c>
      <c r="I334" s="56">
        <v>16000</v>
      </c>
      <c r="J334" s="56">
        <v>16000</v>
      </c>
      <c r="K334" s="59">
        <v>112000</v>
      </c>
      <c r="L334" s="59">
        <v>112000</v>
      </c>
      <c r="M334" s="59">
        <v>112000</v>
      </c>
      <c r="N334" s="59">
        <v>112000</v>
      </c>
      <c r="O334" s="59"/>
      <c r="P334" s="59"/>
      <c r="Q334" s="59"/>
      <c r="R334" s="59"/>
      <c r="S334" s="257">
        <f t="shared" si="14"/>
        <v>560000</v>
      </c>
      <c r="T334" s="285" t="str">
        <f t="shared" si="13"/>
        <v>VG01 FPCB TAPE</v>
      </c>
    </row>
    <row r="335" spans="1:21">
      <c r="A335" s="84" t="s">
        <v>691</v>
      </c>
      <c r="B335" s="84" t="s">
        <v>692</v>
      </c>
      <c r="C335" s="85" t="s">
        <v>693</v>
      </c>
      <c r="D335" s="56"/>
      <c r="E335" s="56"/>
      <c r="F335" s="56"/>
      <c r="G335" s="56"/>
      <c r="H335" s="56"/>
      <c r="I335" s="56"/>
      <c r="J335" s="56"/>
      <c r="K335" s="59"/>
      <c r="L335" s="59"/>
      <c r="M335" s="59"/>
      <c r="N335" s="59"/>
      <c r="O335" s="59"/>
      <c r="P335" s="59"/>
      <c r="Q335" s="59"/>
      <c r="R335" s="59"/>
      <c r="S335" s="257">
        <f t="shared" si="14"/>
        <v>0</v>
      </c>
      <c r="T335" s="285" t="str">
        <f t="shared" si="13"/>
        <v>6B73 SINGLE TAPE</v>
      </c>
    </row>
    <row r="336" spans="1:21">
      <c r="A336" s="84" t="s">
        <v>694</v>
      </c>
      <c r="B336" s="84" t="s">
        <v>695</v>
      </c>
      <c r="C336" s="85" t="s">
        <v>696</v>
      </c>
      <c r="D336" s="56"/>
      <c r="E336" s="56"/>
      <c r="F336" s="56"/>
      <c r="G336" s="56"/>
      <c r="H336" s="56"/>
      <c r="I336" s="56"/>
      <c r="J336" s="56"/>
      <c r="K336" s="59"/>
      <c r="L336" s="59"/>
      <c r="M336" s="59"/>
      <c r="N336" s="59"/>
      <c r="O336" s="59"/>
      <c r="P336" s="59"/>
      <c r="Q336" s="59"/>
      <c r="R336" s="59"/>
      <c r="S336" s="257">
        <f t="shared" si="14"/>
        <v>0</v>
      </c>
      <c r="T336" s="285" t="str">
        <f t="shared" si="13"/>
        <v xml:space="preserve">3B07 DOUBLE  TAPE </v>
      </c>
    </row>
  </sheetData>
  <mergeCells count="5">
    <mergeCell ref="AB1:AK1"/>
    <mergeCell ref="V1:AA1"/>
    <mergeCell ref="A296:A297"/>
    <mergeCell ref="A298:A299"/>
    <mergeCell ref="A300:A303"/>
  </mergeCells>
  <conditionalFormatting sqref="C337:C1048576">
    <cfRule type="duplicateValues" dxfId="1220" priority="909"/>
  </conditionalFormatting>
  <conditionalFormatting sqref="C337:C1048576">
    <cfRule type="duplicateValues" dxfId="1219" priority="908"/>
  </conditionalFormatting>
  <conditionalFormatting sqref="C337:C1048576">
    <cfRule type="duplicateValues" dxfId="1218" priority="894"/>
    <cfRule type="duplicateValues" dxfId="1217" priority="895"/>
  </conditionalFormatting>
  <conditionalFormatting sqref="C337:C1048576">
    <cfRule type="duplicateValues" dxfId="1216" priority="1206"/>
  </conditionalFormatting>
  <conditionalFormatting sqref="C337:C1048576">
    <cfRule type="duplicateValues" dxfId="1215" priority="866"/>
  </conditionalFormatting>
  <conditionalFormatting sqref="C1">
    <cfRule type="duplicateValues" dxfId="1214" priority="806"/>
  </conditionalFormatting>
  <conditionalFormatting sqref="C1">
    <cfRule type="duplicateValues" dxfId="1213" priority="807"/>
  </conditionalFormatting>
  <conditionalFormatting sqref="C1">
    <cfRule type="duplicateValues" dxfId="1212" priority="808"/>
  </conditionalFormatting>
  <conditionalFormatting sqref="C1">
    <cfRule type="duplicateValues" dxfId="1211" priority="809"/>
  </conditionalFormatting>
  <conditionalFormatting sqref="C1">
    <cfRule type="duplicateValues" dxfId="1210" priority="805"/>
  </conditionalFormatting>
  <conditionalFormatting sqref="C1">
    <cfRule type="duplicateValues" dxfId="1209" priority="804"/>
  </conditionalFormatting>
  <conditionalFormatting sqref="C1">
    <cfRule type="duplicateValues" dxfId="1208" priority="802"/>
    <cfRule type="duplicateValues" dxfId="1207" priority="803"/>
  </conditionalFormatting>
  <conditionalFormatting sqref="C1">
    <cfRule type="duplicateValues" dxfId="1206" priority="810"/>
  </conditionalFormatting>
  <conditionalFormatting sqref="C1">
    <cfRule type="duplicateValues" dxfId="1205" priority="801"/>
  </conditionalFormatting>
  <conditionalFormatting sqref="C1">
    <cfRule type="duplicateValues" dxfId="1204" priority="811"/>
  </conditionalFormatting>
  <conditionalFormatting sqref="C1">
    <cfRule type="duplicateValues" dxfId="1203" priority="812"/>
  </conditionalFormatting>
  <conditionalFormatting sqref="C1">
    <cfRule type="duplicateValues" dxfId="1202" priority="814"/>
  </conditionalFormatting>
  <conditionalFormatting sqref="C1">
    <cfRule type="duplicateValues" dxfId="1201" priority="815"/>
  </conditionalFormatting>
  <conditionalFormatting sqref="C62">
    <cfRule type="duplicateValues" dxfId="1200" priority="19"/>
  </conditionalFormatting>
  <conditionalFormatting sqref="C62">
    <cfRule type="duplicateValues" dxfId="1199" priority="20"/>
  </conditionalFormatting>
  <conditionalFormatting sqref="C62">
    <cfRule type="duplicateValues" dxfId="1198" priority="21"/>
  </conditionalFormatting>
  <conditionalFormatting sqref="C62">
    <cfRule type="duplicateValues" dxfId="1197" priority="22"/>
  </conditionalFormatting>
  <conditionalFormatting sqref="C62">
    <cfRule type="duplicateValues" dxfId="1196" priority="23"/>
  </conditionalFormatting>
  <conditionalFormatting sqref="C62">
    <cfRule type="duplicateValues" dxfId="1195" priority="18"/>
  </conditionalFormatting>
  <conditionalFormatting sqref="C62">
    <cfRule type="duplicateValues" dxfId="1194" priority="17"/>
  </conditionalFormatting>
  <conditionalFormatting sqref="C62">
    <cfRule type="duplicateValues" dxfId="1193" priority="24"/>
  </conditionalFormatting>
  <conditionalFormatting sqref="C62">
    <cfRule type="duplicateValues" dxfId="1192" priority="25"/>
  </conditionalFormatting>
  <conditionalFormatting sqref="C110">
    <cfRule type="duplicateValues" dxfId="1191" priority="6"/>
  </conditionalFormatting>
  <conditionalFormatting sqref="O1:R1">
    <cfRule type="duplicateValues" dxfId="1190" priority="1543"/>
  </conditionalFormatting>
  <conditionalFormatting sqref="K1:N1">
    <cfRule type="duplicateValues" dxfId="1189" priority="400"/>
  </conditionalFormatting>
  <conditionalFormatting sqref="C189">
    <cfRule type="duplicateValues" dxfId="1188" priority="335"/>
  </conditionalFormatting>
  <conditionalFormatting sqref="C189">
    <cfRule type="duplicateValues" dxfId="1187" priority="336"/>
    <cfRule type="duplicateValues" dxfId="1186" priority="337"/>
  </conditionalFormatting>
  <conditionalFormatting sqref="C18">
    <cfRule type="duplicateValues" dxfId="1185" priority="334"/>
  </conditionalFormatting>
  <conditionalFormatting sqref="C191">
    <cfRule type="duplicateValues" dxfId="1184" priority="333"/>
  </conditionalFormatting>
  <conditionalFormatting sqref="C201:C204">
    <cfRule type="duplicateValues" dxfId="1183" priority="332"/>
  </conditionalFormatting>
  <conditionalFormatting sqref="C37">
    <cfRule type="duplicateValues" dxfId="1182" priority="331"/>
  </conditionalFormatting>
  <conditionalFormatting sqref="C186:C188 C184">
    <cfRule type="duplicateValues" dxfId="1181" priority="330"/>
  </conditionalFormatting>
  <conditionalFormatting sqref="C192:C193">
    <cfRule type="duplicateValues" dxfId="1180" priority="329"/>
  </conditionalFormatting>
  <conditionalFormatting sqref="C205:C206">
    <cfRule type="duplicateValues" dxfId="1179" priority="328"/>
  </conditionalFormatting>
  <conditionalFormatting sqref="C52 C47:C50 C54">
    <cfRule type="duplicateValues" dxfId="1178" priority="322"/>
    <cfRule type="duplicateValues" dxfId="1177" priority="323"/>
    <cfRule type="duplicateValues" dxfId="1176" priority="324"/>
  </conditionalFormatting>
  <conditionalFormatting sqref="C52 C47:C50 C54">
    <cfRule type="duplicateValues" dxfId="1175" priority="325"/>
  </conditionalFormatting>
  <conditionalFormatting sqref="C52 C47:C50 C54">
    <cfRule type="duplicateValues" dxfId="1174" priority="326"/>
    <cfRule type="duplicateValues" dxfId="1173" priority="327"/>
  </conditionalFormatting>
  <conditionalFormatting sqref="C190">
    <cfRule type="duplicateValues" dxfId="1172" priority="321"/>
  </conditionalFormatting>
  <conditionalFormatting sqref="C214:C215">
    <cfRule type="duplicateValues" dxfId="1171" priority="318"/>
  </conditionalFormatting>
  <conditionalFormatting sqref="C214:C215">
    <cfRule type="duplicateValues" dxfId="1170" priority="319"/>
    <cfRule type="duplicateValues" dxfId="1169" priority="320"/>
  </conditionalFormatting>
  <conditionalFormatting sqref="C216">
    <cfRule type="duplicateValues" dxfId="1168" priority="315"/>
  </conditionalFormatting>
  <conditionalFormatting sqref="C216">
    <cfRule type="duplicateValues" dxfId="1167" priority="316"/>
    <cfRule type="duplicateValues" dxfId="1166" priority="317"/>
  </conditionalFormatting>
  <conditionalFormatting sqref="C51">
    <cfRule type="duplicateValues" dxfId="1165" priority="309"/>
    <cfRule type="duplicateValues" dxfId="1164" priority="310"/>
    <cfRule type="duplicateValues" dxfId="1163" priority="311"/>
  </conditionalFormatting>
  <conditionalFormatting sqref="C51">
    <cfRule type="duplicateValues" dxfId="1162" priority="312"/>
  </conditionalFormatting>
  <conditionalFormatting sqref="C51">
    <cfRule type="duplicateValues" dxfId="1161" priority="313"/>
    <cfRule type="duplicateValues" dxfId="1160" priority="314"/>
  </conditionalFormatting>
  <conditionalFormatting sqref="C268">
    <cfRule type="duplicateValues" dxfId="1159" priority="306"/>
  </conditionalFormatting>
  <conditionalFormatting sqref="C268">
    <cfRule type="duplicateValues" dxfId="1158" priority="307"/>
    <cfRule type="duplicateValues" dxfId="1157" priority="308"/>
  </conditionalFormatting>
  <conditionalFormatting sqref="C269">
    <cfRule type="duplicateValues" dxfId="1156" priority="305"/>
  </conditionalFormatting>
  <conditionalFormatting sqref="C217">
    <cfRule type="duplicateValues" dxfId="1155" priority="302"/>
  </conditionalFormatting>
  <conditionalFormatting sqref="C217">
    <cfRule type="duplicateValues" dxfId="1154" priority="303"/>
    <cfRule type="duplicateValues" dxfId="1153" priority="304"/>
  </conditionalFormatting>
  <conditionalFormatting sqref="C218">
    <cfRule type="duplicateValues" dxfId="1152" priority="301"/>
  </conditionalFormatting>
  <conditionalFormatting sqref="C53">
    <cfRule type="duplicateValues" dxfId="1151" priority="295"/>
    <cfRule type="duplicateValues" dxfId="1150" priority="296"/>
    <cfRule type="duplicateValues" dxfId="1149" priority="297"/>
  </conditionalFormatting>
  <conditionalFormatting sqref="C53">
    <cfRule type="duplicateValues" dxfId="1148" priority="298"/>
  </conditionalFormatting>
  <conditionalFormatting sqref="C53">
    <cfRule type="duplicateValues" dxfId="1147" priority="299"/>
    <cfRule type="duplicateValues" dxfId="1146" priority="300"/>
  </conditionalFormatting>
  <conditionalFormatting sqref="C281:C284">
    <cfRule type="duplicateValues" dxfId="1145" priority="294"/>
  </conditionalFormatting>
  <conditionalFormatting sqref="C279:C280">
    <cfRule type="duplicateValues" dxfId="1144" priority="338"/>
  </conditionalFormatting>
  <conditionalFormatting sqref="C285:C287">
    <cfRule type="duplicateValues" dxfId="1143" priority="293"/>
  </conditionalFormatting>
  <conditionalFormatting sqref="C288">
    <cfRule type="duplicateValues" dxfId="1142" priority="292"/>
  </conditionalFormatting>
  <conditionalFormatting sqref="C294">
    <cfRule type="top10" dxfId="1141" priority="289" rank="10"/>
  </conditionalFormatting>
  <conditionalFormatting sqref="C294">
    <cfRule type="duplicateValues" dxfId="1140" priority="290"/>
  </conditionalFormatting>
  <conditionalFormatting sqref="C293">
    <cfRule type="duplicateValues" dxfId="1139" priority="291"/>
  </conditionalFormatting>
  <conditionalFormatting sqref="C292">
    <cfRule type="duplicateValues" dxfId="1138" priority="286"/>
  </conditionalFormatting>
  <conditionalFormatting sqref="C292">
    <cfRule type="duplicateValues" dxfId="1137" priority="287"/>
    <cfRule type="duplicateValues" dxfId="1136" priority="288"/>
  </conditionalFormatting>
  <conditionalFormatting sqref="C290">
    <cfRule type="duplicateValues" dxfId="1135" priority="283"/>
  </conditionalFormatting>
  <conditionalFormatting sqref="C291 C289">
    <cfRule type="duplicateValues" dxfId="1134" priority="284"/>
  </conditionalFormatting>
  <conditionalFormatting sqref="C289:C291">
    <cfRule type="duplicateValues" dxfId="1133" priority="285"/>
  </conditionalFormatting>
  <conditionalFormatting sqref="C270">
    <cfRule type="duplicateValues" dxfId="1132" priority="282"/>
  </conditionalFormatting>
  <conditionalFormatting sqref="C295">
    <cfRule type="duplicateValues" dxfId="1131" priority="281"/>
  </conditionalFormatting>
  <conditionalFormatting sqref="C298:C300 C303 C308">
    <cfRule type="duplicateValues" dxfId="1130" priority="277"/>
  </conditionalFormatting>
  <conditionalFormatting sqref="C297 C299:C300 C303 C308">
    <cfRule type="duplicateValues" dxfId="1129" priority="278"/>
  </conditionalFormatting>
  <conditionalFormatting sqref="C297:C300 C303 C308">
    <cfRule type="duplicateValues" dxfId="1128" priority="279"/>
  </conditionalFormatting>
  <conditionalFormatting sqref="C297:C300">
    <cfRule type="duplicateValues" dxfId="1127" priority="280"/>
  </conditionalFormatting>
  <conditionalFormatting sqref="C296">
    <cfRule type="duplicateValues" dxfId="1126" priority="276"/>
  </conditionalFormatting>
  <conditionalFormatting sqref="C177">
    <cfRule type="duplicateValues" dxfId="1125" priority="275"/>
  </conditionalFormatting>
  <conditionalFormatting sqref="C179">
    <cfRule type="duplicateValues" dxfId="1124" priority="274"/>
  </conditionalFormatting>
  <conditionalFormatting sqref="C179">
    <cfRule type="duplicateValues" dxfId="1123" priority="272"/>
    <cfRule type="duplicateValues" dxfId="1122" priority="273"/>
  </conditionalFormatting>
  <conditionalFormatting sqref="C176">
    <cfRule type="duplicateValues" dxfId="1121" priority="271"/>
  </conditionalFormatting>
  <conditionalFormatting sqref="C309">
    <cfRule type="duplicateValues" dxfId="1120" priority="269"/>
  </conditionalFormatting>
  <conditionalFormatting sqref="C309:C310">
    <cfRule type="duplicateValues" dxfId="1119" priority="270"/>
  </conditionalFormatting>
  <conditionalFormatting sqref="C310">
    <cfRule type="duplicateValues" dxfId="1118" priority="268"/>
  </conditionalFormatting>
  <conditionalFormatting sqref="C311">
    <cfRule type="duplicateValues" dxfId="1117" priority="267"/>
  </conditionalFormatting>
  <conditionalFormatting sqref="C73">
    <cfRule type="duplicateValues" dxfId="1116" priority="266"/>
  </conditionalFormatting>
  <conditionalFormatting sqref="C81 C75 C77 C79">
    <cfRule type="duplicateValues" dxfId="1115" priority="265"/>
  </conditionalFormatting>
  <conditionalFormatting sqref="C81 C73 C77 C79 C75">
    <cfRule type="duplicateValues" dxfId="1114" priority="264"/>
  </conditionalFormatting>
  <conditionalFormatting sqref="C86:C89 C82:C83 C91:C93">
    <cfRule type="duplicateValues" dxfId="1113" priority="263"/>
  </conditionalFormatting>
  <conditionalFormatting sqref="C224">
    <cfRule type="duplicateValues" dxfId="1112" priority="262"/>
  </conditionalFormatting>
  <conditionalFormatting sqref="C225">
    <cfRule type="duplicateValues" dxfId="1111" priority="261"/>
  </conditionalFormatting>
  <conditionalFormatting sqref="C246">
    <cfRule type="duplicateValues" dxfId="1110" priority="260"/>
  </conditionalFormatting>
  <conditionalFormatting sqref="C224:C229">
    <cfRule type="duplicateValues" dxfId="1109" priority="339"/>
  </conditionalFormatting>
  <conditionalFormatting sqref="C226:C229">
    <cfRule type="duplicateValues" dxfId="1108" priority="340"/>
  </conditionalFormatting>
  <conditionalFormatting sqref="C314">
    <cfRule type="duplicateValues" dxfId="1107" priority="259"/>
  </conditionalFormatting>
  <conditionalFormatting sqref="C304">
    <cfRule type="duplicateValues" dxfId="1106" priority="258"/>
  </conditionalFormatting>
  <conditionalFormatting sqref="C301">
    <cfRule type="duplicateValues" dxfId="1105" priority="257"/>
  </conditionalFormatting>
  <conditionalFormatting sqref="C302">
    <cfRule type="duplicateValues" dxfId="1104" priority="256"/>
  </conditionalFormatting>
  <conditionalFormatting sqref="C174">
    <cfRule type="duplicateValues" dxfId="1103" priority="255"/>
  </conditionalFormatting>
  <conditionalFormatting sqref="C307">
    <cfRule type="duplicateValues" dxfId="1102" priority="254"/>
  </conditionalFormatting>
  <conditionalFormatting sqref="C222:C223">
    <cfRule type="duplicateValues" dxfId="1101" priority="341"/>
  </conditionalFormatting>
  <conditionalFormatting sqref="C244">
    <cfRule type="duplicateValues" dxfId="1100" priority="253"/>
  </conditionalFormatting>
  <conditionalFormatting sqref="C244">
    <cfRule type="duplicateValues" dxfId="1099" priority="251"/>
    <cfRule type="duplicateValues" dxfId="1098" priority="252"/>
  </conditionalFormatting>
  <conditionalFormatting sqref="C245">
    <cfRule type="duplicateValues" dxfId="1097" priority="250"/>
  </conditionalFormatting>
  <conditionalFormatting sqref="C245">
    <cfRule type="duplicateValues" dxfId="1096" priority="248"/>
    <cfRule type="duplicateValues" dxfId="1095" priority="249"/>
  </conditionalFormatting>
  <conditionalFormatting sqref="C249:C250 C252">
    <cfRule type="duplicateValues" dxfId="1094" priority="240"/>
    <cfRule type="duplicateValues" dxfId="1093" priority="241"/>
    <cfRule type="duplicateValues" dxfId="1092" priority="242"/>
  </conditionalFormatting>
  <conditionalFormatting sqref="C249:C250 C252">
    <cfRule type="duplicateValues" dxfId="1091" priority="243"/>
  </conditionalFormatting>
  <conditionalFormatting sqref="C249:C250 C252">
    <cfRule type="duplicateValues" dxfId="1090" priority="244"/>
    <cfRule type="duplicateValues" dxfId="1089" priority="245"/>
  </conditionalFormatting>
  <conditionalFormatting sqref="C251">
    <cfRule type="duplicateValues" dxfId="1088" priority="234"/>
    <cfRule type="duplicateValues" dxfId="1087" priority="235"/>
    <cfRule type="duplicateValues" dxfId="1086" priority="236"/>
  </conditionalFormatting>
  <conditionalFormatting sqref="C251">
    <cfRule type="duplicateValues" dxfId="1085" priority="237"/>
  </conditionalFormatting>
  <conditionalFormatting sqref="C251">
    <cfRule type="duplicateValues" dxfId="1084" priority="238"/>
    <cfRule type="duplicateValues" dxfId="1083" priority="239"/>
  </conditionalFormatting>
  <conditionalFormatting sqref="C259">
    <cfRule type="duplicateValues" dxfId="1082" priority="233"/>
  </conditionalFormatting>
  <conditionalFormatting sqref="C253">
    <cfRule type="duplicateValues" dxfId="1081" priority="232"/>
  </conditionalFormatting>
  <conditionalFormatting sqref="C260:C264">
    <cfRule type="duplicateValues" dxfId="1080" priority="246"/>
  </conditionalFormatting>
  <conditionalFormatting sqref="C259:C264">
    <cfRule type="duplicateValues" dxfId="1079" priority="247"/>
  </conditionalFormatting>
  <conditionalFormatting sqref="C247:C248">
    <cfRule type="duplicateValues" dxfId="1078" priority="342"/>
  </conditionalFormatting>
  <conditionalFormatting sqref="C246:C248">
    <cfRule type="duplicateValues" dxfId="1077" priority="343"/>
  </conditionalFormatting>
  <conditionalFormatting sqref="C249">
    <cfRule type="duplicateValues" dxfId="1076" priority="344"/>
  </conditionalFormatting>
  <conditionalFormatting sqref="C249:C252">
    <cfRule type="duplicateValues" dxfId="1075" priority="345"/>
  </conditionalFormatting>
  <conditionalFormatting sqref="C256:C258">
    <cfRule type="duplicateValues" dxfId="1074" priority="346"/>
  </conditionalFormatting>
  <conditionalFormatting sqref="C305">
    <cfRule type="duplicateValues" dxfId="1073" priority="231"/>
  </conditionalFormatting>
  <conditionalFormatting sqref="C306">
    <cfRule type="duplicateValues" dxfId="1072" priority="230"/>
  </conditionalFormatting>
  <conditionalFormatting sqref="C55">
    <cfRule type="duplicateValues" dxfId="1071" priority="229"/>
  </conditionalFormatting>
  <conditionalFormatting sqref="C84:C85">
    <cfRule type="duplicateValues" dxfId="1070" priority="228"/>
  </conditionalFormatting>
  <conditionalFormatting sqref="C271:C274 C265:C266 C207:C208 C2:C17 C19:C25 C211 C182:C183 C180 C189 C38:C40 C35:C36 C213">
    <cfRule type="duplicateValues" dxfId="1069" priority="347"/>
  </conditionalFormatting>
  <conditionalFormatting sqref="C271:C274 C265:C266 C211 C201:C204 C191 C207:C208 C2:C25 C180 C35:C40 C182:C184 C186:C189 C213 C56:C61">
    <cfRule type="duplicateValues" dxfId="1068" priority="348"/>
  </conditionalFormatting>
  <conditionalFormatting sqref="C271:C274 C265:C266 C2:C25 C35:C40 C180 C201:C211 C182:C184 C47:C54 C186:C193 C213:C216 C56:C61">
    <cfRule type="duplicateValues" dxfId="1067" priority="349"/>
  </conditionalFormatting>
  <conditionalFormatting sqref="C303 C265:C266 C2:C25 C308:C309 C268:C300 C69:C72 C35:C40 C201:C211 C182:C184 C176:C177 C179:C180 C47:C54 C186:C193 C213:C221 C63:C66 C56:C61">
    <cfRule type="duplicateValues" dxfId="1066" priority="350"/>
  </conditionalFormatting>
  <conditionalFormatting sqref="C100">
    <cfRule type="duplicateValues" dxfId="1065" priority="222"/>
    <cfRule type="duplicateValues" dxfId="1064" priority="223"/>
    <cfRule type="duplicateValues" dxfId="1063" priority="224"/>
  </conditionalFormatting>
  <conditionalFormatting sqref="C100">
    <cfRule type="duplicateValues" dxfId="1062" priority="225"/>
  </conditionalFormatting>
  <conditionalFormatting sqref="C100">
    <cfRule type="duplicateValues" dxfId="1061" priority="226"/>
    <cfRule type="duplicateValues" dxfId="1060" priority="227"/>
  </conditionalFormatting>
  <conditionalFormatting sqref="C96:C98">
    <cfRule type="duplicateValues" dxfId="1059" priority="351"/>
  </conditionalFormatting>
  <conditionalFormatting sqref="C135">
    <cfRule type="duplicateValues" dxfId="1058" priority="209"/>
    <cfRule type="duplicateValues" dxfId="1057" priority="210"/>
    <cfRule type="duplicateValues" dxfId="1056" priority="211"/>
  </conditionalFormatting>
  <conditionalFormatting sqref="C135">
    <cfRule type="duplicateValues" dxfId="1055" priority="212"/>
  </conditionalFormatting>
  <conditionalFormatting sqref="C135">
    <cfRule type="duplicateValues" dxfId="1054" priority="213"/>
    <cfRule type="duplicateValues" dxfId="1053" priority="214"/>
  </conditionalFormatting>
  <conditionalFormatting sqref="C132:C133">
    <cfRule type="duplicateValues" dxfId="1052" priority="215"/>
  </conditionalFormatting>
  <conditionalFormatting sqref="C136 C132:C133">
    <cfRule type="duplicateValues" dxfId="1051" priority="216"/>
    <cfRule type="duplicateValues" dxfId="1050" priority="217"/>
    <cfRule type="duplicateValues" dxfId="1049" priority="218"/>
  </conditionalFormatting>
  <conditionalFormatting sqref="C136 C132:C133">
    <cfRule type="duplicateValues" dxfId="1048" priority="219"/>
  </conditionalFormatting>
  <conditionalFormatting sqref="C136 C132:C133">
    <cfRule type="duplicateValues" dxfId="1047" priority="220"/>
    <cfRule type="duplicateValues" dxfId="1046" priority="221"/>
  </conditionalFormatting>
  <conditionalFormatting sqref="C90">
    <cfRule type="duplicateValues" dxfId="1045" priority="208"/>
  </conditionalFormatting>
  <conditionalFormatting sqref="C95 C137:C142">
    <cfRule type="duplicateValues" dxfId="1044" priority="352"/>
  </conditionalFormatting>
  <conditionalFormatting sqref="C137:C142">
    <cfRule type="duplicateValues" dxfId="1043" priority="353"/>
  </conditionalFormatting>
  <conditionalFormatting sqref="C315">
    <cfRule type="duplicateValues" dxfId="1042" priority="207"/>
  </conditionalFormatting>
  <conditionalFormatting sqref="C135:C136 C132:C133">
    <cfRule type="duplicateValues" dxfId="1041" priority="354"/>
  </conditionalFormatting>
  <conditionalFormatting sqref="C181">
    <cfRule type="duplicateValues" dxfId="1040" priority="204"/>
  </conditionalFormatting>
  <conditionalFormatting sqref="C181">
    <cfRule type="duplicateValues" dxfId="1039" priority="205"/>
    <cfRule type="duplicateValues" dxfId="1038" priority="206"/>
  </conditionalFormatting>
  <conditionalFormatting sqref="C185">
    <cfRule type="duplicateValues" dxfId="1037" priority="201"/>
  </conditionalFormatting>
  <conditionalFormatting sqref="C185">
    <cfRule type="duplicateValues" dxfId="1036" priority="202"/>
    <cfRule type="duplicateValues" dxfId="1035" priority="203"/>
  </conditionalFormatting>
  <conditionalFormatting sqref="C175">
    <cfRule type="duplicateValues" dxfId="1034" priority="198"/>
  </conditionalFormatting>
  <conditionalFormatting sqref="C175:C176">
    <cfRule type="duplicateValues" dxfId="1033" priority="197"/>
  </conditionalFormatting>
  <conditionalFormatting sqref="C175">
    <cfRule type="duplicateValues" dxfId="1032" priority="199"/>
    <cfRule type="duplicateValues" dxfId="1031" priority="200"/>
  </conditionalFormatting>
  <conditionalFormatting sqref="C178">
    <cfRule type="duplicateValues" dxfId="1030" priority="193"/>
  </conditionalFormatting>
  <conditionalFormatting sqref="C178:C179">
    <cfRule type="duplicateValues" dxfId="1029" priority="192"/>
  </conditionalFormatting>
  <conditionalFormatting sqref="C178:C180">
    <cfRule type="duplicateValues" dxfId="1028" priority="194"/>
  </conditionalFormatting>
  <conditionalFormatting sqref="C178">
    <cfRule type="duplicateValues" dxfId="1027" priority="195"/>
    <cfRule type="duplicateValues" dxfId="1026" priority="196"/>
  </conditionalFormatting>
  <conditionalFormatting sqref="C44">
    <cfRule type="duplicateValues" dxfId="1025" priority="191"/>
  </conditionalFormatting>
  <conditionalFormatting sqref="C41:C42">
    <cfRule type="duplicateValues" dxfId="1024" priority="190"/>
  </conditionalFormatting>
  <conditionalFormatting sqref="C26:C30">
    <cfRule type="duplicateValues" dxfId="1023" priority="355"/>
  </conditionalFormatting>
  <conditionalFormatting sqref="C31:C34">
    <cfRule type="duplicateValues" dxfId="1022" priority="356"/>
  </conditionalFormatting>
  <conditionalFormatting sqref="C69:C72">
    <cfRule type="duplicateValues" dxfId="1021" priority="357"/>
  </conditionalFormatting>
  <conditionalFormatting sqref="C47:C50">
    <cfRule type="duplicateValues" dxfId="1020" priority="358"/>
  </conditionalFormatting>
  <conditionalFormatting sqref="C45:C46 C43">
    <cfRule type="duplicateValues" dxfId="1019" priority="359"/>
  </conditionalFormatting>
  <conditionalFormatting sqref="C41:C46">
    <cfRule type="duplicateValues" dxfId="1018" priority="360"/>
  </conditionalFormatting>
  <conditionalFormatting sqref="C43:C46">
    <cfRule type="duplicateValues" dxfId="1017" priority="361"/>
  </conditionalFormatting>
  <conditionalFormatting sqref="C56:C61">
    <cfRule type="duplicateValues" dxfId="1016" priority="362"/>
  </conditionalFormatting>
  <conditionalFormatting sqref="C63:C66">
    <cfRule type="duplicateValues" dxfId="1015" priority="363"/>
  </conditionalFormatting>
  <conditionalFormatting sqref="C200">
    <cfRule type="duplicateValues" dxfId="1014" priority="189"/>
  </conditionalFormatting>
  <conditionalFormatting sqref="C196">
    <cfRule type="duplicateValues" dxfId="1013" priority="183"/>
    <cfRule type="duplicateValues" dxfId="1012" priority="184"/>
    <cfRule type="duplicateValues" dxfId="1011" priority="185"/>
  </conditionalFormatting>
  <conditionalFormatting sqref="C196">
    <cfRule type="duplicateValues" dxfId="1010" priority="186"/>
  </conditionalFormatting>
  <conditionalFormatting sqref="C196">
    <cfRule type="duplicateValues" dxfId="1009" priority="187"/>
    <cfRule type="duplicateValues" dxfId="1008" priority="188"/>
  </conditionalFormatting>
  <conditionalFormatting sqref="C134">
    <cfRule type="duplicateValues" dxfId="1007" priority="177"/>
  </conditionalFormatting>
  <conditionalFormatting sqref="C134">
    <cfRule type="duplicateValues" dxfId="1006" priority="178"/>
    <cfRule type="duplicateValues" dxfId="1005" priority="179"/>
    <cfRule type="duplicateValues" dxfId="1004" priority="180"/>
  </conditionalFormatting>
  <conditionalFormatting sqref="C134">
    <cfRule type="duplicateValues" dxfId="1003" priority="181"/>
    <cfRule type="duplicateValues" dxfId="1002" priority="182"/>
  </conditionalFormatting>
  <conditionalFormatting sqref="C316">
    <cfRule type="duplicateValues" dxfId="1001" priority="176"/>
  </conditionalFormatting>
  <conditionalFormatting sqref="C76">
    <cfRule type="duplicateValues" dxfId="1000" priority="175"/>
  </conditionalFormatting>
  <conditionalFormatting sqref="C80">
    <cfRule type="duplicateValues" dxfId="999" priority="174"/>
  </conditionalFormatting>
  <conditionalFormatting sqref="C335:C336">
    <cfRule type="duplicateValues" dxfId="998" priority="364"/>
  </conditionalFormatting>
  <conditionalFormatting sqref="C108:C109 C111">
    <cfRule type="duplicateValues" dxfId="997" priority="173"/>
  </conditionalFormatting>
  <conditionalFormatting sqref="C130">
    <cfRule type="duplicateValues" dxfId="996" priority="159"/>
    <cfRule type="duplicateValues" dxfId="995" priority="160"/>
    <cfRule type="duplicateValues" dxfId="994" priority="161"/>
  </conditionalFormatting>
  <conditionalFormatting sqref="C130">
    <cfRule type="duplicateValues" dxfId="993" priority="162"/>
  </conditionalFormatting>
  <conditionalFormatting sqref="C130">
    <cfRule type="duplicateValues" dxfId="992" priority="163"/>
    <cfRule type="duplicateValues" dxfId="991" priority="164"/>
  </conditionalFormatting>
  <conditionalFormatting sqref="C129">
    <cfRule type="duplicateValues" dxfId="990" priority="165"/>
  </conditionalFormatting>
  <conditionalFormatting sqref="C131 C129">
    <cfRule type="duplicateValues" dxfId="989" priority="166"/>
    <cfRule type="duplicateValues" dxfId="988" priority="167"/>
    <cfRule type="duplicateValues" dxfId="987" priority="168"/>
  </conditionalFormatting>
  <conditionalFormatting sqref="C131 C129">
    <cfRule type="duplicateValues" dxfId="986" priority="169"/>
  </conditionalFormatting>
  <conditionalFormatting sqref="C131 C129">
    <cfRule type="duplicateValues" dxfId="985" priority="170"/>
    <cfRule type="duplicateValues" dxfId="984" priority="171"/>
  </conditionalFormatting>
  <conditionalFormatting sqref="C129:C131">
    <cfRule type="duplicateValues" dxfId="983" priority="172"/>
  </conditionalFormatting>
  <conditionalFormatting sqref="C120">
    <cfRule type="duplicateValues" dxfId="982" priority="158"/>
  </conditionalFormatting>
  <conditionalFormatting sqref="C115">
    <cfRule type="duplicateValues" dxfId="981" priority="144"/>
    <cfRule type="duplicateValues" dxfId="980" priority="145"/>
    <cfRule type="duplicateValues" dxfId="979" priority="146"/>
  </conditionalFormatting>
  <conditionalFormatting sqref="C115">
    <cfRule type="duplicateValues" dxfId="978" priority="147"/>
  </conditionalFormatting>
  <conditionalFormatting sqref="C115">
    <cfRule type="duplicateValues" dxfId="977" priority="148"/>
    <cfRule type="duplicateValues" dxfId="976" priority="149"/>
  </conditionalFormatting>
  <conditionalFormatting sqref="C112:C114">
    <cfRule type="duplicateValues" dxfId="975" priority="150"/>
  </conditionalFormatting>
  <conditionalFormatting sqref="C112:C115 C117">
    <cfRule type="duplicateValues" dxfId="974" priority="151"/>
    <cfRule type="duplicateValues" dxfId="973" priority="152"/>
    <cfRule type="duplicateValues" dxfId="972" priority="153"/>
  </conditionalFormatting>
  <conditionalFormatting sqref="C112:C115 C117">
    <cfRule type="duplicateValues" dxfId="971" priority="154"/>
  </conditionalFormatting>
  <conditionalFormatting sqref="C112:C115 C117">
    <cfRule type="duplicateValues" dxfId="970" priority="155"/>
    <cfRule type="duplicateValues" dxfId="969" priority="156"/>
  </conditionalFormatting>
  <conditionalFormatting sqref="C112:C115">
    <cfRule type="duplicateValues" dxfId="968" priority="157"/>
  </conditionalFormatting>
  <conditionalFormatting sqref="C118">
    <cfRule type="duplicateValues" dxfId="967" priority="138"/>
  </conditionalFormatting>
  <conditionalFormatting sqref="C118">
    <cfRule type="duplicateValues" dxfId="966" priority="139"/>
    <cfRule type="duplicateValues" dxfId="965" priority="140"/>
    <cfRule type="duplicateValues" dxfId="964" priority="141"/>
  </conditionalFormatting>
  <conditionalFormatting sqref="C118">
    <cfRule type="duplicateValues" dxfId="963" priority="142"/>
    <cfRule type="duplicateValues" dxfId="962" priority="143"/>
  </conditionalFormatting>
  <conditionalFormatting sqref="C114">
    <cfRule type="duplicateValues" dxfId="961" priority="132"/>
    <cfRule type="duplicateValues" dxfId="960" priority="133"/>
    <cfRule type="duplicateValues" dxfId="959" priority="134"/>
  </conditionalFormatting>
  <conditionalFormatting sqref="C114">
    <cfRule type="duplicateValues" dxfId="958" priority="135"/>
  </conditionalFormatting>
  <conditionalFormatting sqref="C114">
    <cfRule type="duplicateValues" dxfId="957" priority="136"/>
    <cfRule type="duplicateValues" dxfId="956" priority="137"/>
  </conditionalFormatting>
  <conditionalFormatting sqref="C117">
    <cfRule type="duplicateValues" dxfId="955" priority="126"/>
  </conditionalFormatting>
  <conditionalFormatting sqref="C117">
    <cfRule type="duplicateValues" dxfId="954" priority="127"/>
    <cfRule type="duplicateValues" dxfId="953" priority="128"/>
    <cfRule type="duplicateValues" dxfId="952" priority="129"/>
  </conditionalFormatting>
  <conditionalFormatting sqref="C117">
    <cfRule type="duplicateValues" dxfId="951" priority="130"/>
    <cfRule type="duplicateValues" dxfId="950" priority="131"/>
  </conditionalFormatting>
  <conditionalFormatting sqref="C108:C109 C111">
    <cfRule type="duplicateValues" dxfId="949" priority="365"/>
    <cfRule type="duplicateValues" dxfId="948" priority="366"/>
    <cfRule type="duplicateValues" dxfId="947" priority="367"/>
  </conditionalFormatting>
  <conditionalFormatting sqref="C108:C109 C111">
    <cfRule type="duplicateValues" dxfId="946" priority="368"/>
    <cfRule type="duplicateValues" dxfId="945" priority="369"/>
  </conditionalFormatting>
  <conditionalFormatting sqref="C67">
    <cfRule type="duplicateValues" dxfId="944" priority="125"/>
  </conditionalFormatting>
  <conditionalFormatting sqref="C68">
    <cfRule type="duplicateValues" dxfId="943" priority="124"/>
  </conditionalFormatting>
  <conditionalFormatting sqref="C195">
    <cfRule type="duplicateValues" dxfId="942" priority="123"/>
  </conditionalFormatting>
  <conditionalFormatting sqref="C121">
    <cfRule type="duplicateValues" dxfId="941" priority="370"/>
  </conditionalFormatting>
  <conditionalFormatting sqref="C127">
    <cfRule type="duplicateValues" dxfId="940" priority="122"/>
  </conditionalFormatting>
  <conditionalFormatting sqref="C123">
    <cfRule type="duplicateValues" dxfId="939" priority="109"/>
    <cfRule type="duplicateValues" dxfId="938" priority="110"/>
    <cfRule type="duplicateValues" dxfId="937" priority="111"/>
  </conditionalFormatting>
  <conditionalFormatting sqref="C123">
    <cfRule type="duplicateValues" dxfId="936" priority="112"/>
  </conditionalFormatting>
  <conditionalFormatting sqref="C123">
    <cfRule type="duplicateValues" dxfId="935" priority="113"/>
    <cfRule type="duplicateValues" dxfId="934" priority="114"/>
  </conditionalFormatting>
  <conditionalFormatting sqref="C122">
    <cfRule type="duplicateValues" dxfId="933" priority="115"/>
  </conditionalFormatting>
  <conditionalFormatting sqref="C122:C124">
    <cfRule type="duplicateValues" dxfId="932" priority="116"/>
    <cfRule type="duplicateValues" dxfId="931" priority="117"/>
    <cfRule type="duplicateValues" dxfId="930" priority="118"/>
  </conditionalFormatting>
  <conditionalFormatting sqref="C122:C124">
    <cfRule type="duplicateValues" dxfId="929" priority="119"/>
  </conditionalFormatting>
  <conditionalFormatting sqref="C122:C124">
    <cfRule type="duplicateValues" dxfId="928" priority="120"/>
    <cfRule type="duplicateValues" dxfId="927" priority="121"/>
  </conditionalFormatting>
  <conditionalFormatting sqref="C122">
    <cfRule type="duplicateValues" dxfId="926" priority="104"/>
    <cfRule type="duplicateValues" dxfId="925" priority="105"/>
    <cfRule type="duplicateValues" dxfId="924" priority="106"/>
  </conditionalFormatting>
  <conditionalFormatting sqref="C122">
    <cfRule type="duplicateValues" dxfId="923" priority="107"/>
    <cfRule type="duplicateValues" dxfId="922" priority="108"/>
  </conditionalFormatting>
  <conditionalFormatting sqref="C124">
    <cfRule type="duplicateValues" dxfId="921" priority="98"/>
  </conditionalFormatting>
  <conditionalFormatting sqref="C124">
    <cfRule type="duplicateValues" dxfId="920" priority="99"/>
    <cfRule type="duplicateValues" dxfId="919" priority="100"/>
    <cfRule type="duplicateValues" dxfId="918" priority="101"/>
  </conditionalFormatting>
  <conditionalFormatting sqref="C124">
    <cfRule type="duplicateValues" dxfId="917" priority="102"/>
    <cfRule type="duplicateValues" dxfId="916" priority="103"/>
  </conditionalFormatting>
  <conditionalFormatting sqref="C128">
    <cfRule type="duplicateValues" dxfId="915" priority="92"/>
  </conditionalFormatting>
  <conditionalFormatting sqref="C128">
    <cfRule type="duplicateValues" dxfId="914" priority="93"/>
    <cfRule type="duplicateValues" dxfId="913" priority="94"/>
    <cfRule type="duplicateValues" dxfId="912" priority="95"/>
  </conditionalFormatting>
  <conditionalFormatting sqref="C128">
    <cfRule type="duplicateValues" dxfId="911" priority="96"/>
    <cfRule type="duplicateValues" dxfId="910" priority="97"/>
  </conditionalFormatting>
  <conditionalFormatting sqref="C126">
    <cfRule type="duplicateValues" dxfId="909" priority="371"/>
  </conditionalFormatting>
  <conditionalFormatting sqref="C126">
    <cfRule type="duplicateValues" dxfId="908" priority="372"/>
    <cfRule type="duplicateValues" dxfId="907" priority="373"/>
    <cfRule type="duplicateValues" dxfId="906" priority="374"/>
  </conditionalFormatting>
  <conditionalFormatting sqref="C126">
    <cfRule type="duplicateValues" dxfId="905" priority="375"/>
    <cfRule type="duplicateValues" dxfId="904" priority="376"/>
  </conditionalFormatting>
  <conditionalFormatting sqref="C212">
    <cfRule type="duplicateValues" dxfId="903" priority="91"/>
  </conditionalFormatting>
  <conditionalFormatting sqref="C328:C336 C108:C109 C100:C101 C120:C124 C117:C118 C200:C316 C79:C93 C95:C98 C75:C77 C126:C197 C63:C73 C111:C115 C2:C61">
    <cfRule type="duplicateValues" dxfId="902" priority="90"/>
  </conditionalFormatting>
  <conditionalFormatting sqref="C101 C96:C98">
    <cfRule type="duplicateValues" dxfId="901" priority="377"/>
    <cfRule type="duplicateValues" dxfId="900" priority="378"/>
    <cfRule type="duplicateValues" dxfId="899" priority="379"/>
  </conditionalFormatting>
  <conditionalFormatting sqref="C101 C96:C98">
    <cfRule type="duplicateValues" dxfId="898" priority="380"/>
  </conditionalFormatting>
  <conditionalFormatting sqref="C101 C96:C98">
    <cfRule type="duplicateValues" dxfId="897" priority="381"/>
    <cfRule type="duplicateValues" dxfId="896" priority="382"/>
  </conditionalFormatting>
  <conditionalFormatting sqref="C96:C98 C100:C101">
    <cfRule type="duplicateValues" dxfId="895" priority="383"/>
  </conditionalFormatting>
  <conditionalFormatting sqref="C328:C336 C120:C124 C100:C104 C108:C109 C106 C117:C118 C200:C316 C79:C93 C95:C98 C75:C77 C126:C197 C63:C73 C111:C115 C2:C61">
    <cfRule type="duplicateValues" dxfId="894" priority="89"/>
  </conditionalFormatting>
  <conditionalFormatting sqref="C99">
    <cfRule type="duplicateValues" dxfId="893" priority="83"/>
  </conditionalFormatting>
  <conditionalFormatting sqref="C99">
    <cfRule type="duplicateValues" dxfId="892" priority="84"/>
    <cfRule type="duplicateValues" dxfId="891" priority="85"/>
    <cfRule type="duplicateValues" dxfId="890" priority="86"/>
  </conditionalFormatting>
  <conditionalFormatting sqref="C99">
    <cfRule type="duplicateValues" dxfId="889" priority="87"/>
    <cfRule type="duplicateValues" dxfId="888" priority="88"/>
  </conditionalFormatting>
  <conditionalFormatting sqref="C119">
    <cfRule type="duplicateValues" dxfId="887" priority="77"/>
  </conditionalFormatting>
  <conditionalFormatting sqref="C119">
    <cfRule type="duplicateValues" dxfId="886" priority="78"/>
    <cfRule type="duplicateValues" dxfId="885" priority="79"/>
    <cfRule type="duplicateValues" dxfId="884" priority="80"/>
  </conditionalFormatting>
  <conditionalFormatting sqref="C119">
    <cfRule type="duplicateValues" dxfId="883" priority="81"/>
    <cfRule type="duplicateValues" dxfId="882" priority="82"/>
  </conditionalFormatting>
  <conditionalFormatting sqref="C328:C336 C108:C109 C106 C117:C124 C200:C316 C79:C93 C95:C104 C75:C77 C126:C197 C63:C73 C111:C115 C2:C61">
    <cfRule type="duplicateValues" dxfId="881" priority="75"/>
    <cfRule type="duplicateValues" dxfId="880" priority="76"/>
  </conditionalFormatting>
  <conditionalFormatting sqref="C317">
    <cfRule type="duplicateValues" dxfId="879" priority="74"/>
  </conditionalFormatting>
  <conditionalFormatting sqref="C317">
    <cfRule type="duplicateValues" dxfId="878" priority="72"/>
    <cfRule type="duplicateValues" dxfId="877" priority="73"/>
  </conditionalFormatting>
  <conditionalFormatting sqref="C125">
    <cfRule type="duplicateValues" dxfId="876" priority="66"/>
    <cfRule type="duplicateValues" dxfId="875" priority="67"/>
    <cfRule type="duplicateValues" dxfId="874" priority="68"/>
  </conditionalFormatting>
  <conditionalFormatting sqref="C125">
    <cfRule type="duplicateValues" dxfId="873" priority="69"/>
  </conditionalFormatting>
  <conditionalFormatting sqref="C125">
    <cfRule type="duplicateValues" dxfId="872" priority="70"/>
    <cfRule type="duplicateValues" dxfId="871" priority="71"/>
  </conditionalFormatting>
  <conditionalFormatting sqref="C2:C40 C86:C89 C91:C93 C174 C201:C211 C182:C184 C176:C177 C179:C180 C77 C81:C83 C186:C193 C69:C73 C213:C314 C79 C95 C75 C137:C142 C63:C66 C47:C61">
    <cfRule type="duplicateValues" dxfId="870" priority="384"/>
  </conditionalFormatting>
  <conditionalFormatting sqref="C107">
    <cfRule type="duplicateValues" dxfId="869" priority="65"/>
  </conditionalFormatting>
  <conditionalFormatting sqref="C107">
    <cfRule type="duplicateValues" dxfId="868" priority="63"/>
    <cfRule type="duplicateValues" dxfId="867" priority="64"/>
  </conditionalFormatting>
  <conditionalFormatting sqref="C105">
    <cfRule type="duplicateValues" dxfId="866" priority="62"/>
  </conditionalFormatting>
  <conditionalFormatting sqref="C105">
    <cfRule type="duplicateValues" dxfId="865" priority="60"/>
    <cfRule type="duplicateValues" dxfId="864" priority="61"/>
  </conditionalFormatting>
  <conditionalFormatting sqref="C116">
    <cfRule type="duplicateValues" dxfId="863" priority="54"/>
    <cfRule type="duplicateValues" dxfId="862" priority="55"/>
    <cfRule type="duplicateValues" dxfId="861" priority="56"/>
  </conditionalFormatting>
  <conditionalFormatting sqref="C116">
    <cfRule type="duplicateValues" dxfId="860" priority="57"/>
  </conditionalFormatting>
  <conditionalFormatting sqref="C116">
    <cfRule type="duplicateValues" dxfId="859" priority="58"/>
    <cfRule type="duplicateValues" dxfId="858" priority="59"/>
  </conditionalFormatting>
  <conditionalFormatting sqref="C198">
    <cfRule type="duplicateValues" dxfId="857" priority="48"/>
    <cfRule type="duplicateValues" dxfId="856" priority="49"/>
    <cfRule type="duplicateValues" dxfId="855" priority="50"/>
  </conditionalFormatting>
  <conditionalFormatting sqref="C198">
    <cfRule type="duplicateValues" dxfId="854" priority="51"/>
  </conditionalFormatting>
  <conditionalFormatting sqref="C198">
    <cfRule type="duplicateValues" dxfId="853" priority="52"/>
    <cfRule type="duplicateValues" dxfId="852" priority="53"/>
  </conditionalFormatting>
  <conditionalFormatting sqref="C328:C336 C200:C317 C79:C93 C75:C77 C95:C109 C63:C73 C111:C198 C2:C61">
    <cfRule type="duplicateValues" dxfId="851" priority="47"/>
  </conditionalFormatting>
  <conditionalFormatting sqref="C199">
    <cfRule type="duplicateValues" dxfId="850" priority="41"/>
    <cfRule type="duplicateValues" dxfId="849" priority="42"/>
    <cfRule type="duplicateValues" dxfId="848" priority="43"/>
  </conditionalFormatting>
  <conditionalFormatting sqref="C199">
    <cfRule type="duplicateValues" dxfId="847" priority="44"/>
  </conditionalFormatting>
  <conditionalFormatting sqref="C199">
    <cfRule type="duplicateValues" dxfId="846" priority="45"/>
    <cfRule type="duplicateValues" dxfId="845" priority="46"/>
  </conditionalFormatting>
  <conditionalFormatting sqref="C318:C319">
    <cfRule type="duplicateValues" dxfId="844" priority="40"/>
  </conditionalFormatting>
  <conditionalFormatting sqref="C318:C319">
    <cfRule type="duplicateValues" dxfId="843" priority="38"/>
    <cfRule type="duplicateValues" dxfId="842" priority="39"/>
  </conditionalFormatting>
  <conditionalFormatting sqref="C328:C334">
    <cfRule type="duplicateValues" dxfId="841" priority="385"/>
  </conditionalFormatting>
  <conditionalFormatting sqref="C194">
    <cfRule type="duplicateValues" dxfId="840" priority="386"/>
  </conditionalFormatting>
  <conditionalFormatting sqref="C78">
    <cfRule type="duplicateValues" dxfId="839" priority="37"/>
  </conditionalFormatting>
  <conditionalFormatting sqref="C78">
    <cfRule type="duplicateValues" dxfId="838" priority="35"/>
    <cfRule type="duplicateValues" dxfId="837" priority="36"/>
  </conditionalFormatting>
  <conditionalFormatting sqref="C94">
    <cfRule type="duplicateValues" dxfId="836" priority="34"/>
  </conditionalFormatting>
  <conditionalFormatting sqref="C94">
    <cfRule type="duplicateValues" dxfId="835" priority="32"/>
    <cfRule type="duplicateValues" dxfId="834" priority="33"/>
  </conditionalFormatting>
  <conditionalFormatting sqref="C74">
    <cfRule type="duplicateValues" dxfId="833" priority="31"/>
  </conditionalFormatting>
  <conditionalFormatting sqref="C74">
    <cfRule type="duplicateValues" dxfId="832" priority="29"/>
    <cfRule type="duplicateValues" dxfId="831" priority="30"/>
  </conditionalFormatting>
  <conditionalFormatting sqref="C267">
    <cfRule type="duplicateValues" dxfId="830" priority="387"/>
  </conditionalFormatting>
  <conditionalFormatting sqref="C254:C255">
    <cfRule type="duplicateValues" dxfId="829" priority="388"/>
  </conditionalFormatting>
  <conditionalFormatting sqref="C254:C258 C249:C252">
    <cfRule type="duplicateValues" dxfId="828" priority="389"/>
  </conditionalFormatting>
  <conditionalFormatting sqref="C219:C221">
    <cfRule type="duplicateValues" dxfId="827" priority="390"/>
  </conditionalFormatting>
  <conditionalFormatting sqref="C312:C313">
    <cfRule type="duplicateValues" dxfId="826" priority="391"/>
  </conditionalFormatting>
  <conditionalFormatting sqref="C307:C314 C246:C248 C2:C25 C265:C266 C174 C69:C73 C35:C40 C86:C89 C91:C93 C268:C304 C201:C211 C182:C184 C176:C177 C179:C180 C47:C54 C77 C81:C83 C186:C193 C213:C243 C79 C75 C63:C66 C56:C61">
    <cfRule type="duplicateValues" dxfId="825" priority="392"/>
  </conditionalFormatting>
  <conditionalFormatting sqref="C307:C314 C2:C25 C69:C73 C35:C40 C86:C89 C91:C93 C268:C304 C174 C201:C211 C182:C184 C176:C177 C179:C180 C47:C54 C77 C81:C83 C186:C193 C213:C266 C79 C95 C75 C137:C142 C63:C66 C56:C61">
    <cfRule type="duplicateValues" dxfId="824" priority="393"/>
  </conditionalFormatting>
  <conditionalFormatting sqref="C230:C243">
    <cfRule type="duplicateValues" dxfId="823" priority="394"/>
  </conditionalFormatting>
  <conditionalFormatting sqref="C320:C327">
    <cfRule type="duplicateValues" dxfId="822" priority="28"/>
  </conditionalFormatting>
  <conditionalFormatting sqref="C320:C327">
    <cfRule type="duplicateValues" dxfId="821" priority="26"/>
    <cfRule type="duplicateValues" dxfId="820" priority="27"/>
  </conditionalFormatting>
  <conditionalFormatting sqref="C62">
    <cfRule type="duplicateValues" dxfId="819" priority="16"/>
  </conditionalFormatting>
  <conditionalFormatting sqref="C62">
    <cfRule type="duplicateValues" dxfId="818" priority="15"/>
  </conditionalFormatting>
  <conditionalFormatting sqref="C62">
    <cfRule type="duplicateValues" dxfId="817" priority="13"/>
    <cfRule type="duplicateValues" dxfId="816" priority="14"/>
  </conditionalFormatting>
  <conditionalFormatting sqref="C62">
    <cfRule type="duplicateValues" dxfId="815" priority="12"/>
  </conditionalFormatting>
  <conditionalFormatting sqref="C110">
    <cfRule type="duplicateValues" dxfId="814" priority="7"/>
    <cfRule type="duplicateValues" dxfId="813" priority="8"/>
    <cfRule type="duplicateValues" dxfId="812" priority="9"/>
  </conditionalFormatting>
  <conditionalFormatting sqref="C110">
    <cfRule type="duplicateValues" dxfId="811" priority="10"/>
    <cfRule type="duplicateValues" dxfId="810" priority="11"/>
  </conditionalFormatting>
  <conditionalFormatting sqref="C110">
    <cfRule type="duplicateValues" dxfId="809" priority="5"/>
  </conditionalFormatting>
  <conditionalFormatting sqref="C110">
    <cfRule type="duplicateValues" dxfId="808" priority="4"/>
  </conditionalFormatting>
  <conditionalFormatting sqref="C110">
    <cfRule type="duplicateValues" dxfId="807" priority="2"/>
    <cfRule type="duplicateValues" dxfId="806" priority="3"/>
  </conditionalFormatting>
  <conditionalFormatting sqref="C110">
    <cfRule type="duplicateValues" dxfId="805" priority="1"/>
  </conditionalFormatting>
  <conditionalFormatting sqref="C275:C278">
    <cfRule type="duplicateValues" dxfId="804" priority="395"/>
  </conditionalFormatting>
  <conditionalFormatting sqref="C271:C284 C180 C2:C25 C35:C40 C265:C266 C268:C269 C201:C211 C182:C184 C47:C54 C186:C193 C213:C218 C56:C61">
    <cfRule type="duplicateValues" dxfId="803" priority="396"/>
  </conditionalFormatting>
  <conditionalFormatting sqref="C268:C314 C2:C25 C35:C40 C86:C89 C91:C93 C174 C201:C211 C182:C184 C176:C177 C179:C180 C47:C54 C77 C81:C83 C186:C193 C69:C73 C213:C266 C79 C95 C75 C137:C142 C63:C66 C56:C61">
    <cfRule type="duplicateValues" dxfId="802" priority="397"/>
  </conditionalFormatting>
  <conditionalFormatting sqref="C143:C174">
    <cfRule type="duplicateValues" dxfId="801" priority="398"/>
  </conditionalFormatting>
  <conditionalFormatting sqref="C143:C173">
    <cfRule type="duplicateValues" dxfId="800" priority="399"/>
  </conditionalFormatting>
  <pageMargins left="0.7" right="0.7" top="0.75" bottom="0.75" header="0.3" footer="0.3"/>
  <pageSetup paperSize="9" orientation="landscape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0"/>
  </sheetPr>
  <dimension ref="A1:AL324"/>
  <sheetViews>
    <sheetView zoomScale="80" zoomScaleNormal="80" workbookViewId="0">
      <pane xSplit="3" ySplit="2" topLeftCell="D312" activePane="bottomRight" state="frozen"/>
      <selection activeCell="R13" sqref="R13"/>
      <selection pane="topRight" activeCell="R13" sqref="R13"/>
      <selection pane="bottomLeft" activeCell="R13" sqref="R13"/>
      <selection pane="bottomRight" activeCell="AE282" sqref="AE282"/>
    </sheetView>
  </sheetViews>
  <sheetFormatPr defaultColWidth="9.140625" defaultRowHeight="15"/>
  <cols>
    <col min="1" max="1" width="28.7109375" style="23" customWidth="1"/>
    <col min="2" max="2" width="32.5703125" style="24" customWidth="1"/>
    <col min="3" max="3" width="32.7109375" style="23" customWidth="1"/>
    <col min="4" max="10" width="13.28515625" style="25" hidden="1" customWidth="1"/>
    <col min="11" max="18" width="12.140625" style="25" hidden="1" customWidth="1"/>
    <col min="19" max="26" width="15.85546875" style="25" hidden="1" customWidth="1"/>
    <col min="27" max="28" width="13.5703125" style="25" hidden="1" customWidth="1"/>
    <col min="29" max="37" width="13.5703125" style="25" customWidth="1"/>
    <col min="38" max="38" width="13.28515625" style="25" customWidth="1"/>
    <col min="39" max="16384" width="9.140625" style="25"/>
  </cols>
  <sheetData>
    <row r="1" spans="1:38" ht="26.25" customHeight="1"/>
    <row r="2" spans="1:38" s="32" customFormat="1" ht="32.25" customHeight="1">
      <c r="A2" s="26" t="s">
        <v>256</v>
      </c>
      <c r="B2" s="27" t="s">
        <v>257</v>
      </c>
      <c r="C2" s="28" t="s">
        <v>258</v>
      </c>
      <c r="D2" s="29">
        <v>44067</v>
      </c>
      <c r="E2" s="29">
        <v>44068</v>
      </c>
      <c r="F2" s="29">
        <v>44069</v>
      </c>
      <c r="G2" s="29">
        <v>44070</v>
      </c>
      <c r="H2" s="29">
        <v>44071</v>
      </c>
      <c r="I2" s="29">
        <v>44072</v>
      </c>
      <c r="J2" s="29">
        <v>44073</v>
      </c>
      <c r="K2" s="30" t="s">
        <v>259</v>
      </c>
      <c r="L2" s="29">
        <v>44074</v>
      </c>
      <c r="M2" s="29">
        <v>44075</v>
      </c>
      <c r="N2" s="29">
        <v>44076</v>
      </c>
      <c r="O2" s="29">
        <v>44077</v>
      </c>
      <c r="P2" s="29">
        <v>44078</v>
      </c>
      <c r="Q2" s="29">
        <v>44079</v>
      </c>
      <c r="R2" s="29">
        <v>44080</v>
      </c>
      <c r="S2" s="30" t="s">
        <v>260</v>
      </c>
      <c r="T2" s="29">
        <v>44081</v>
      </c>
      <c r="U2" s="29">
        <v>44082</v>
      </c>
      <c r="V2" s="29">
        <v>44083</v>
      </c>
      <c r="W2" s="29">
        <v>44084</v>
      </c>
      <c r="X2" s="29">
        <v>44085</v>
      </c>
      <c r="Y2" s="29">
        <v>44086</v>
      </c>
      <c r="Z2" s="29">
        <v>44087</v>
      </c>
      <c r="AA2" s="30" t="s">
        <v>261</v>
      </c>
      <c r="AB2" s="29">
        <v>44088</v>
      </c>
      <c r="AC2" s="29">
        <v>44089</v>
      </c>
      <c r="AD2" s="29">
        <v>44090</v>
      </c>
      <c r="AE2" s="29">
        <v>44091</v>
      </c>
      <c r="AF2" s="29">
        <v>44092</v>
      </c>
      <c r="AG2" s="29">
        <v>44093</v>
      </c>
      <c r="AH2" s="29">
        <v>44094</v>
      </c>
      <c r="AI2" s="30" t="s">
        <v>262</v>
      </c>
      <c r="AJ2" s="30" t="s">
        <v>263</v>
      </c>
      <c r="AK2" s="30" t="s">
        <v>264</v>
      </c>
      <c r="AL2" s="31" t="s">
        <v>265</v>
      </c>
    </row>
    <row r="3" spans="1:38" ht="27.75" customHeight="1">
      <c r="A3" s="33" t="s">
        <v>266</v>
      </c>
      <c r="B3" s="34" t="s">
        <v>267</v>
      </c>
      <c r="C3" s="33" t="s">
        <v>268</v>
      </c>
      <c r="D3" s="35">
        <f>IFERROR(VLOOKUP($C3,'[4]24.08'!$C$2:$L$145,MATCH(D$2,'[4]24.08'!$C$1:$L$1),),)</f>
        <v>0</v>
      </c>
      <c r="E3" s="35">
        <f>IFERROR(VLOOKUP($C3,'[4]25.08'!$C$2:$J$145,MATCH(E$2,'[4]25.08'!$C$1:$J$1),),)</f>
        <v>0</v>
      </c>
      <c r="F3" s="35">
        <f>IFERROR(VLOOKUP($C3,'[4]26.08'!$C$2:$S$136,MATCH(F$2,'[4]26.08'!$C$1:$S$1),),)</f>
        <v>0</v>
      </c>
      <c r="G3" s="35">
        <f>IFERROR(VLOOKUP($C3,'[4]27.08'!$C$2:$P$145,MATCH(G$2,'[4]27.08'!$C$1:$P$1),),)</f>
        <v>0</v>
      </c>
      <c r="H3" s="35">
        <f>IFERROR(VLOOKUP($C3,'[4]28.08'!$C$2:$O$144,MATCH(H$2,'[4]28.08'!$C$1:$O$1),),)</f>
        <v>0</v>
      </c>
      <c r="I3" s="35">
        <f>IFERROR(VLOOKUP($C3,'[4]28.08'!$C$2:$O$144,MATCH(I$2,'[4]28.08'!$C$1:$O$1),),)</f>
        <v>0</v>
      </c>
      <c r="J3" s="35">
        <f>IFERROR(VLOOKUP($C3,'[4]28.08'!$C$2:$O$144,MATCH(J$2,'[4]28.08'!$C$1:$O$1),),)</f>
        <v>0</v>
      </c>
      <c r="K3" s="35">
        <f>IFERROR(VLOOKUP($C3,'[4]28.08'!$C$2:$O$144,MATCH(K$2,'[4]28.08'!$C$1:$O$1),),)</f>
        <v>0</v>
      </c>
      <c r="L3" s="35">
        <f>IFERROR(VLOOKUP($C3,'[4]31.08.'!$C$2:$K$144,MATCH(L$2,'[4]31.08.'!$C$1:$K$1),),)</f>
        <v>0</v>
      </c>
      <c r="M3" s="35">
        <f>IFERROR(VLOOKUP($C3,'[4]01.09'!$C$2:$K$144,MATCH(M$2,'[4]01.09'!$C$1:$K$1),),)</f>
        <v>0</v>
      </c>
      <c r="N3" s="35">
        <f>IFERROR(VLOOKUP($C3,'[4]01.09'!$C$2:$K$144,MATCH(N$2,'[4]01.09'!$C$1:$K$1),),)</f>
        <v>0</v>
      </c>
      <c r="O3" s="35">
        <f>IFERROR(VLOOKUP($C3,'[4]03.09'!$C$2:$R$130,MATCH(O$2,'[4]03.09'!$C$1:$R$1),),)</f>
        <v>0</v>
      </c>
      <c r="P3" s="35">
        <f>IFERROR(VLOOKUP($C3,'[4]04.09'!$C$2:$O$139,MATCH(P$2,'[4]04.09'!$C$1:$O$1),),)</f>
        <v>0</v>
      </c>
      <c r="Q3" s="35">
        <f>IFERROR(VLOOKUP($C3,'[4]04.09'!$C$2:$O$139,MATCH(Q$2,'[4]04.09'!$C$1:$O$1),),)</f>
        <v>0</v>
      </c>
      <c r="R3" s="35">
        <f>IFERROR(VLOOKUP($C3,'[4]04.09'!$C$2:$O$139,MATCH(R$2,'[4]04.09'!$C$1:$O$1),),)</f>
        <v>0</v>
      </c>
      <c r="S3" s="35">
        <f>IFERROR(VLOOKUP($C3,'[4]04.09'!$C$2:$O$139,MATCH(S$2,'[4]04.09'!$C$1:$O$1),),)</f>
        <v>0</v>
      </c>
      <c r="T3" s="35">
        <f>IFERROR(VLOOKUP($C3,'[4]07.09'!$C$2:$K$144,MATCH(T$2,'[4]07.09'!$C$1:$K$1),),)</f>
        <v>0</v>
      </c>
      <c r="U3" s="35">
        <f>IFERROR(VLOOKUP($C3,'[4]08.09'!$C$2:$J$143,MATCH(U$2,'[4]08.09'!$C$1:$J$1),),)</f>
        <v>0</v>
      </c>
      <c r="V3" s="35">
        <f>IFERROR(VLOOKUP($C3,'[4]09.09'!$C$2:$T$129,MATCH(V$2,'[4]09.09'!$C$1:$T$1),),)</f>
        <v>0</v>
      </c>
      <c r="W3" s="35">
        <f>IFERROR(VLOOKUP($C3,'[4]10.09'!$C$2:$P$129,MATCH(W$2,'[4]10.09'!$C$1:$P$1),),)</f>
        <v>0</v>
      </c>
      <c r="X3" s="35">
        <f>IFERROR(VLOOKUP($C3,'[4]11.09'!$C$2:$Q$129,MATCH(X$2,'[4]11.09'!$C$1:$Q$1),),)</f>
        <v>0</v>
      </c>
      <c r="Y3" s="35">
        <f>IFERROR(VLOOKUP($C3,'[4]11.09'!$C$2:$Q$129,MATCH(Y$2,'[4]11.09'!$C$1:$Q$1),),)</f>
        <v>0</v>
      </c>
      <c r="Z3" s="35">
        <f>IFERROR(VLOOKUP($C3,'[4]11.09'!$C$2:$Q$129,MATCH(Z$2,'[4]11.09'!$C$1:$Q$1),),)</f>
        <v>0</v>
      </c>
      <c r="AA3" s="35">
        <f>IFERROR(VLOOKUP($C3,'[4]11.09'!$C$2:$Q$129,MATCH(AA$2,'[4]11.09'!$C$1:$Q$1),),)</f>
        <v>0</v>
      </c>
      <c r="AB3" s="35">
        <f>IFERROR(VLOOKUP($C3,'[4]14.09'!$C$2:$K$143,MATCH(AB$2,'[4]14.09'!$C$1:$K$1),),)</f>
        <v>0</v>
      </c>
      <c r="AC3" s="35">
        <f>IFERROR(VLOOKUP($C3,'[4]14.09'!$C$2:$K$143,MATCH(AC$2,'[4]14.09'!$C$1:$K$1),),)</f>
        <v>0</v>
      </c>
      <c r="AD3" s="35">
        <f>IFERROR(VLOOKUP($C3,'[4]14.09'!$C$2:$K$143,MATCH(AD$2,'[4]14.09'!$C$1:$K$1),),)</f>
        <v>0</v>
      </c>
      <c r="AE3" s="35">
        <f>IFERROR(VLOOKUP($C3,'[4]14.09'!$C$2:$K$143,MATCH(AE$2,'[4]14.09'!$C$1:$K$1),),)</f>
        <v>0</v>
      </c>
      <c r="AF3" s="35">
        <f>IFERROR(VLOOKUP($C3,'[4]14.09'!$C$2:$K$143,MATCH(AF$2,'[4]14.09'!$C$1:$K$1),),)</f>
        <v>0</v>
      </c>
      <c r="AG3" s="35">
        <f>IFERROR(VLOOKUP($C3,'[4]14.09'!$C$2:$K$143,MATCH(AG$2,'[4]14.09'!$C$1:$K$1),),)</f>
        <v>0</v>
      </c>
      <c r="AH3" s="35">
        <f>IFERROR(VLOOKUP($C3,'[4]14.09'!$C$2:$K$143,MATCH(AH$2,'[4]14.09'!$C$1:$K$1),),)</f>
        <v>0</v>
      </c>
      <c r="AI3" s="35">
        <f>IFERROR(VLOOKUP($C3,'[4]14.09'!$C$2:$K$143,MATCH(AI$2,'[4]14.09'!$C$1:$K$1),),)</f>
        <v>0</v>
      </c>
      <c r="AJ3" s="35">
        <f>IFERROR(VLOOKUP($C3,'[4]11.09'!$C$2:$Q$129,MATCH(AJ$2,'[4]11.09'!$C$1:$Q$1),),)</f>
        <v>0</v>
      </c>
      <c r="AK3" s="35">
        <f>IFERROR(VLOOKUP($C3,'[4]11.09'!$C$2:$Q$129,MATCH(AK$2,'[4]11.09'!$C$1:$Q$1),),)</f>
        <v>0</v>
      </c>
      <c r="AL3" s="36">
        <f>+SUM(AC3:AK3)</f>
        <v>0</v>
      </c>
    </row>
    <row r="4" spans="1:38" ht="27.75" customHeight="1">
      <c r="A4" s="33" t="s">
        <v>266</v>
      </c>
      <c r="B4" s="34" t="s">
        <v>269</v>
      </c>
      <c r="C4" s="33" t="s">
        <v>270</v>
      </c>
      <c r="D4" s="35">
        <f>IFERROR(VLOOKUP($C4,'[4]24.08'!$C$2:$L$145,MATCH(D$2,'[4]24.08'!$C$1:$L$1),),)</f>
        <v>0</v>
      </c>
      <c r="E4" s="35">
        <f>IFERROR(VLOOKUP($C4,'[4]25.08'!$C$2:$J$145,MATCH(E$2,'[4]25.08'!$C$1:$J$1),),)</f>
        <v>0</v>
      </c>
      <c r="F4" s="35">
        <f>IFERROR(VLOOKUP($C4,'[4]26.08'!$C$2:$S$136,MATCH(F$2,'[4]26.08'!$C$1:$S$1),),)</f>
        <v>0</v>
      </c>
      <c r="G4" s="35">
        <f>IFERROR(VLOOKUP($C4,'[4]27.08'!$C$2:$P$145,MATCH(G$2,'[4]27.08'!$C$1:$P$1),),)</f>
        <v>0</v>
      </c>
      <c r="H4" s="35">
        <f>IFERROR(VLOOKUP($C4,'[4]28.08'!$C$2:$O$144,MATCH(H$2,'[4]28.08'!$C$1:$O$1),),)</f>
        <v>0</v>
      </c>
      <c r="I4" s="35">
        <f>IFERROR(VLOOKUP($C4,'[4]28.08'!$C$2:$O$144,MATCH(I$2,'[4]28.08'!$C$1:$O$1),),)</f>
        <v>0</v>
      </c>
      <c r="J4" s="35">
        <f>IFERROR(VLOOKUP($C4,'[4]28.08'!$C$2:$O$144,MATCH(J$2,'[4]28.08'!$C$1:$O$1),),)</f>
        <v>0</v>
      </c>
      <c r="K4" s="35">
        <f>IFERROR(VLOOKUP($C4,'[4]28.08'!$C$2:$O$144,MATCH(K$2,'[4]28.08'!$C$1:$O$1),),)</f>
        <v>0</v>
      </c>
      <c r="L4" s="35">
        <f>IFERROR(VLOOKUP($C4,'[4]31.08.'!$C$2:$K$144,MATCH(L$2,'[4]31.08.'!$C$1:$K$1),),)</f>
        <v>0</v>
      </c>
      <c r="M4" s="35">
        <f>IFERROR(VLOOKUP($C4,'[4]01.09'!$C$2:$K$144,MATCH(M$2,'[4]01.09'!$C$1:$K$1),),)</f>
        <v>0</v>
      </c>
      <c r="N4" s="35">
        <f>IFERROR(VLOOKUP($C4,'[4]01.09'!$C$2:$K$144,MATCH(N$2,'[4]01.09'!$C$1:$K$1),),)</f>
        <v>0</v>
      </c>
      <c r="O4" s="35">
        <f>IFERROR(VLOOKUP($C4,'[4]03.09'!$C$2:$R$130,MATCH(O$2,'[4]03.09'!$C$1:$R$1),),)</f>
        <v>0</v>
      </c>
      <c r="P4" s="35">
        <f>IFERROR(VLOOKUP($C4,'[4]04.09'!$C$2:$O$139,MATCH(P$2,'[4]04.09'!$C$1:$O$1),),)</f>
        <v>0</v>
      </c>
      <c r="Q4" s="35">
        <f>IFERROR(VLOOKUP($C4,'[4]04.09'!$C$2:$O$139,MATCH(Q$2,'[4]04.09'!$C$1:$O$1),),)</f>
        <v>0</v>
      </c>
      <c r="R4" s="35">
        <f>IFERROR(VLOOKUP($C4,'[4]04.09'!$C$2:$O$139,MATCH(R$2,'[4]04.09'!$C$1:$O$1),),)</f>
        <v>0</v>
      </c>
      <c r="S4" s="35">
        <f>IFERROR(VLOOKUP($C4,'[4]04.09'!$C$2:$O$139,MATCH(S$2,'[4]04.09'!$C$1:$O$1),),)</f>
        <v>0</v>
      </c>
      <c r="T4" s="35">
        <f>IFERROR(VLOOKUP($C4,'[4]07.09'!$C$2:$K$144,MATCH(T$2,'[4]07.09'!$C$1:$K$1),),)</f>
        <v>0</v>
      </c>
      <c r="U4" s="35">
        <f>IFERROR(VLOOKUP($C4,'[4]08.09'!$C$2:$J$143,MATCH(U$2,'[4]08.09'!$C$1:$J$1),),)</f>
        <v>0</v>
      </c>
      <c r="V4" s="35">
        <f>IFERROR(VLOOKUP($C4,'[4]09.09'!$C$2:$T$129,MATCH(V$2,'[4]09.09'!$C$1:$T$1),),)</f>
        <v>0</v>
      </c>
      <c r="W4" s="35">
        <f>IFERROR(VLOOKUP($C4,'[4]10.09'!$C$2:$P$129,MATCH(W$2,'[4]10.09'!$C$1:$P$1),),)</f>
        <v>0</v>
      </c>
      <c r="X4" s="35">
        <f>IFERROR(VLOOKUP($C4,'[4]11.09'!$C$2:$Q$129,MATCH(X$2,'[4]11.09'!$C$1:$Q$1),),)</f>
        <v>0</v>
      </c>
      <c r="Y4" s="35">
        <f>IFERROR(VLOOKUP($C4,'[4]11.09'!$C$2:$Q$129,MATCH(Y$2,'[4]11.09'!$C$1:$Q$1),),)</f>
        <v>0</v>
      </c>
      <c r="Z4" s="35">
        <f>IFERROR(VLOOKUP($C4,'[4]11.09'!$C$2:$Q$129,MATCH(Z$2,'[4]11.09'!$C$1:$Q$1),),)</f>
        <v>0</v>
      </c>
      <c r="AA4" s="35">
        <f>IFERROR(VLOOKUP($C4,'[4]11.09'!$C$2:$Q$129,MATCH(AA$2,'[4]11.09'!$C$1:$Q$1),),)</f>
        <v>0</v>
      </c>
      <c r="AB4" s="35">
        <f>IFERROR(VLOOKUP($C4,'[4]14.09'!$C$2:$K$143,MATCH(AB$2,'[4]14.09'!$C$1:$K$1),),)</f>
        <v>0</v>
      </c>
      <c r="AC4" s="35">
        <f>IFERROR(VLOOKUP($C4,'[4]14.09'!$C$2:$K$143,MATCH(AC$2,'[4]14.09'!$C$1:$K$1),),)</f>
        <v>0</v>
      </c>
      <c r="AD4" s="35">
        <f>IFERROR(VLOOKUP($C4,'[4]14.09'!$C$2:$K$143,MATCH(AD$2,'[4]14.09'!$C$1:$K$1),),)</f>
        <v>0</v>
      </c>
      <c r="AE4" s="35">
        <f>IFERROR(VLOOKUP($C4,'[4]14.09'!$C$2:$K$143,MATCH(AE$2,'[4]14.09'!$C$1:$K$1),),)</f>
        <v>0</v>
      </c>
      <c r="AF4" s="35">
        <f>IFERROR(VLOOKUP($C4,'[4]14.09'!$C$2:$K$143,MATCH(AF$2,'[4]14.09'!$C$1:$K$1),),)</f>
        <v>0</v>
      </c>
      <c r="AG4" s="35">
        <f>IFERROR(VLOOKUP($C4,'[4]14.09'!$C$2:$K$143,MATCH(AG$2,'[4]14.09'!$C$1:$K$1),),)</f>
        <v>0</v>
      </c>
      <c r="AH4" s="35">
        <f>IFERROR(VLOOKUP($C4,'[4]14.09'!$C$2:$K$143,MATCH(AH$2,'[4]14.09'!$C$1:$K$1),),)</f>
        <v>0</v>
      </c>
      <c r="AI4" s="35">
        <f>IFERROR(VLOOKUP($C4,'[4]14.09'!$C$2:$K$143,MATCH(AI$2,'[4]14.09'!$C$1:$K$1),),)</f>
        <v>0</v>
      </c>
      <c r="AJ4" s="35">
        <f>IFERROR(VLOOKUP($C4,'[4]11.09'!$C$2:$Q$129,MATCH(AJ$2,'[4]11.09'!$C$1:$Q$1),),)</f>
        <v>0</v>
      </c>
      <c r="AK4" s="35">
        <f>IFERROR(VLOOKUP($C4,'[4]11.09'!$C$2:$Q$129,MATCH(AK$2,'[4]11.09'!$C$1:$Q$1),),)</f>
        <v>0</v>
      </c>
      <c r="AL4" s="36">
        <f t="shared" ref="AL4:AL67" si="0">+SUM(AC4:AK4)</f>
        <v>0</v>
      </c>
    </row>
    <row r="5" spans="1:38" ht="27.75" customHeight="1">
      <c r="A5" s="33" t="s">
        <v>266</v>
      </c>
      <c r="B5" s="34" t="s">
        <v>271</v>
      </c>
      <c r="C5" s="33" t="s">
        <v>272</v>
      </c>
      <c r="D5" s="35">
        <f>IFERROR(VLOOKUP($C5,'[4]24.08'!$C$2:$L$145,MATCH(D$2,'[4]24.08'!$C$1:$L$1),),)</f>
        <v>0</v>
      </c>
      <c r="E5" s="35">
        <f>IFERROR(VLOOKUP($C5,'[4]25.08'!$C$2:$J$145,MATCH(E$2,'[4]25.08'!$C$1:$J$1),),)</f>
        <v>0</v>
      </c>
      <c r="F5" s="35">
        <f>IFERROR(VLOOKUP($C5,'[4]26.08'!$C$2:$S$136,MATCH(F$2,'[4]26.08'!$C$1:$S$1),),)</f>
        <v>0</v>
      </c>
      <c r="G5" s="35">
        <f>IFERROR(VLOOKUP($C5,'[4]27.08'!$C$2:$P$145,MATCH(G$2,'[4]27.08'!$C$1:$P$1),),)</f>
        <v>0</v>
      </c>
      <c r="H5" s="35">
        <f>IFERROR(VLOOKUP($C5,'[4]28.08'!$C$2:$O$144,MATCH(H$2,'[4]28.08'!$C$1:$O$1),),)</f>
        <v>0</v>
      </c>
      <c r="I5" s="35">
        <f>IFERROR(VLOOKUP($C5,'[4]28.08'!$C$2:$O$144,MATCH(I$2,'[4]28.08'!$C$1:$O$1),),)</f>
        <v>0</v>
      </c>
      <c r="J5" s="35">
        <f>IFERROR(VLOOKUP($C5,'[4]28.08'!$C$2:$O$144,MATCH(J$2,'[4]28.08'!$C$1:$O$1),),)</f>
        <v>0</v>
      </c>
      <c r="K5" s="35">
        <f>IFERROR(VLOOKUP($C5,'[4]28.08'!$C$2:$O$144,MATCH(K$2,'[4]28.08'!$C$1:$O$1),),)</f>
        <v>0</v>
      </c>
      <c r="L5" s="35">
        <f>IFERROR(VLOOKUP($C5,'[4]31.08.'!$C$2:$K$144,MATCH(L$2,'[4]31.08.'!$C$1:$K$1),),)</f>
        <v>0</v>
      </c>
      <c r="M5" s="35">
        <f>IFERROR(VLOOKUP($C5,'[4]01.09'!$C$2:$K$144,MATCH(M$2,'[4]01.09'!$C$1:$K$1),),)</f>
        <v>0</v>
      </c>
      <c r="N5" s="35">
        <f>IFERROR(VLOOKUP($C5,'[4]01.09'!$C$2:$K$144,MATCH(N$2,'[4]01.09'!$C$1:$K$1),),)</f>
        <v>0</v>
      </c>
      <c r="O5" s="35">
        <f>IFERROR(VLOOKUP($C5,'[4]03.09'!$C$2:$R$130,MATCH(O$2,'[4]03.09'!$C$1:$R$1),),)</f>
        <v>0</v>
      </c>
      <c r="P5" s="35">
        <f>IFERROR(VLOOKUP($C5,'[4]04.09'!$C$2:$O$139,MATCH(P$2,'[4]04.09'!$C$1:$O$1),),)</f>
        <v>0</v>
      </c>
      <c r="Q5" s="35">
        <f>IFERROR(VLOOKUP($C5,'[4]04.09'!$C$2:$O$139,MATCH(Q$2,'[4]04.09'!$C$1:$O$1),),)</f>
        <v>0</v>
      </c>
      <c r="R5" s="35">
        <f>IFERROR(VLOOKUP($C5,'[4]04.09'!$C$2:$O$139,MATCH(R$2,'[4]04.09'!$C$1:$O$1),),)</f>
        <v>0</v>
      </c>
      <c r="S5" s="35">
        <f>IFERROR(VLOOKUP($C5,'[4]04.09'!$C$2:$O$139,MATCH(S$2,'[4]04.09'!$C$1:$O$1),),)</f>
        <v>0</v>
      </c>
      <c r="T5" s="35">
        <f>IFERROR(VLOOKUP($C5,'[4]07.09'!$C$2:$K$144,MATCH(T$2,'[4]07.09'!$C$1:$K$1),),)</f>
        <v>0</v>
      </c>
      <c r="U5" s="35">
        <f>IFERROR(VLOOKUP($C5,'[4]08.09'!$C$2:$J$143,MATCH(U$2,'[4]08.09'!$C$1:$J$1),),)</f>
        <v>0</v>
      </c>
      <c r="V5" s="35">
        <f>IFERROR(VLOOKUP($C5,'[4]09.09'!$C$2:$T$129,MATCH(V$2,'[4]09.09'!$C$1:$T$1),),)</f>
        <v>0</v>
      </c>
      <c r="W5" s="35">
        <f>IFERROR(VLOOKUP($C5,'[4]10.09'!$C$2:$P$129,MATCH(W$2,'[4]10.09'!$C$1:$P$1),),)</f>
        <v>0</v>
      </c>
      <c r="X5" s="35">
        <f>IFERROR(VLOOKUP($C5,'[4]11.09'!$C$2:$Q$129,MATCH(X$2,'[4]11.09'!$C$1:$Q$1),),)</f>
        <v>0</v>
      </c>
      <c r="Y5" s="35">
        <f>IFERROR(VLOOKUP($C5,'[4]11.09'!$C$2:$Q$129,MATCH(Y$2,'[4]11.09'!$C$1:$Q$1),),)</f>
        <v>0</v>
      </c>
      <c r="Z5" s="35">
        <f>IFERROR(VLOOKUP($C5,'[4]11.09'!$C$2:$Q$129,MATCH(Z$2,'[4]11.09'!$C$1:$Q$1),),)</f>
        <v>0</v>
      </c>
      <c r="AA5" s="35">
        <f>IFERROR(VLOOKUP($C5,'[4]11.09'!$C$2:$Q$129,MATCH(AA$2,'[4]11.09'!$C$1:$Q$1),),)</f>
        <v>0</v>
      </c>
      <c r="AB5" s="35">
        <f>IFERROR(VLOOKUP($C5,'[4]14.09'!$C$2:$K$143,MATCH(AB$2,'[4]14.09'!$C$1:$K$1),),)</f>
        <v>0</v>
      </c>
      <c r="AC5" s="35">
        <f>IFERROR(VLOOKUP($C5,'[4]14.09'!$C$2:$K$143,MATCH(AC$2,'[4]14.09'!$C$1:$K$1),),)</f>
        <v>0</v>
      </c>
      <c r="AD5" s="35">
        <f>IFERROR(VLOOKUP($C5,'[4]14.09'!$C$2:$K$143,MATCH(AD$2,'[4]14.09'!$C$1:$K$1),),)</f>
        <v>0</v>
      </c>
      <c r="AE5" s="35">
        <f>IFERROR(VLOOKUP($C5,'[4]14.09'!$C$2:$K$143,MATCH(AE$2,'[4]14.09'!$C$1:$K$1),),)</f>
        <v>0</v>
      </c>
      <c r="AF5" s="35">
        <f>IFERROR(VLOOKUP($C5,'[4]14.09'!$C$2:$K$143,MATCH(AF$2,'[4]14.09'!$C$1:$K$1),),)</f>
        <v>0</v>
      </c>
      <c r="AG5" s="35">
        <f>IFERROR(VLOOKUP($C5,'[4]14.09'!$C$2:$K$143,MATCH(AG$2,'[4]14.09'!$C$1:$K$1),),)</f>
        <v>0</v>
      </c>
      <c r="AH5" s="35">
        <f>IFERROR(VLOOKUP($C5,'[4]14.09'!$C$2:$K$143,MATCH(AH$2,'[4]14.09'!$C$1:$K$1),),)</f>
        <v>0</v>
      </c>
      <c r="AI5" s="35">
        <f>IFERROR(VLOOKUP($C5,'[4]14.09'!$C$2:$K$143,MATCH(AI$2,'[4]14.09'!$C$1:$K$1),),)</f>
        <v>0</v>
      </c>
      <c r="AJ5" s="35">
        <f>IFERROR(VLOOKUP($C5,'[4]11.09'!$C$2:$Q$129,MATCH(AJ$2,'[4]11.09'!$C$1:$Q$1),),)</f>
        <v>0</v>
      </c>
      <c r="AK5" s="35">
        <f>IFERROR(VLOOKUP($C5,'[4]11.09'!$C$2:$Q$129,MATCH(AK$2,'[4]11.09'!$C$1:$Q$1),),)</f>
        <v>0</v>
      </c>
      <c r="AL5" s="36">
        <f t="shared" si="0"/>
        <v>0</v>
      </c>
    </row>
    <row r="6" spans="1:38" s="37" customFormat="1" ht="27.75" customHeight="1">
      <c r="A6" s="33" t="s">
        <v>273</v>
      </c>
      <c r="B6" s="34" t="s">
        <v>271</v>
      </c>
      <c r="C6" s="33" t="s">
        <v>274</v>
      </c>
      <c r="D6" s="35">
        <f>IFERROR(VLOOKUP($C6,'[4]24.08'!$C$2:$L$145,MATCH(D$2,'[4]24.08'!$C$1:$L$1),),)</f>
        <v>0</v>
      </c>
      <c r="E6" s="35">
        <f>IFERROR(VLOOKUP($C6,'[4]25.08'!$C$2:$J$145,MATCH(E$2,'[4]25.08'!$C$1:$J$1),),)</f>
        <v>0</v>
      </c>
      <c r="F6" s="35">
        <f>IFERROR(VLOOKUP($C6,'[4]26.08'!$C$2:$S$136,MATCH(F$2,'[4]26.08'!$C$1:$S$1),),)</f>
        <v>0</v>
      </c>
      <c r="G6" s="35">
        <f>IFERROR(VLOOKUP($C6,'[4]27.08'!$C$2:$P$145,MATCH(G$2,'[4]27.08'!$C$1:$P$1),),)</f>
        <v>0</v>
      </c>
      <c r="H6" s="35">
        <f>IFERROR(VLOOKUP($C6,'[4]28.08'!$C$2:$O$144,MATCH(H$2,'[4]28.08'!$C$1:$O$1),),)</f>
        <v>0</v>
      </c>
      <c r="I6" s="35">
        <f>IFERROR(VLOOKUP($C6,'[4]28.08'!$C$2:$O$144,MATCH(I$2,'[4]28.08'!$C$1:$O$1),),)</f>
        <v>0</v>
      </c>
      <c r="J6" s="35">
        <f>IFERROR(VLOOKUP($C6,'[4]28.08'!$C$2:$O$144,MATCH(J$2,'[4]28.08'!$C$1:$O$1),),)</f>
        <v>0</v>
      </c>
      <c r="K6" s="35">
        <f>IFERROR(VLOOKUP($C6,'[4]28.08'!$C$2:$O$144,MATCH(K$2,'[4]28.08'!$C$1:$O$1),),)</f>
        <v>0</v>
      </c>
      <c r="L6" s="35">
        <f>IFERROR(VLOOKUP($C6,'[4]31.08.'!$C$2:$K$144,MATCH(L$2,'[4]31.08.'!$C$1:$K$1),),)</f>
        <v>0</v>
      </c>
      <c r="M6" s="35">
        <f>IFERROR(VLOOKUP($C6,'[4]01.09'!$C$2:$K$144,MATCH(M$2,'[4]01.09'!$C$1:$K$1),),)</f>
        <v>0</v>
      </c>
      <c r="N6" s="35">
        <f>IFERROR(VLOOKUP($C6,'[4]01.09'!$C$2:$K$144,MATCH(N$2,'[4]01.09'!$C$1:$K$1),),)</f>
        <v>0</v>
      </c>
      <c r="O6" s="35">
        <f>IFERROR(VLOOKUP($C6,'[4]03.09'!$C$2:$R$130,MATCH(O$2,'[4]03.09'!$C$1:$R$1),),)</f>
        <v>0</v>
      </c>
      <c r="P6" s="35">
        <f>IFERROR(VLOOKUP($C6,'[4]04.09'!$C$2:$O$139,MATCH(P$2,'[4]04.09'!$C$1:$O$1),),)</f>
        <v>0</v>
      </c>
      <c r="Q6" s="35">
        <f>IFERROR(VLOOKUP($C6,'[4]04.09'!$C$2:$O$139,MATCH(Q$2,'[4]04.09'!$C$1:$O$1),),)</f>
        <v>0</v>
      </c>
      <c r="R6" s="35">
        <f>IFERROR(VLOOKUP($C6,'[4]04.09'!$C$2:$O$139,MATCH(R$2,'[4]04.09'!$C$1:$O$1),),)</f>
        <v>0</v>
      </c>
      <c r="S6" s="35">
        <f>IFERROR(VLOOKUP($C6,'[4]04.09'!$C$2:$O$139,MATCH(S$2,'[4]04.09'!$C$1:$O$1),),)</f>
        <v>0</v>
      </c>
      <c r="T6" s="35">
        <f>IFERROR(VLOOKUP($C6,'[4]07.09'!$C$2:$K$144,MATCH(T$2,'[4]07.09'!$C$1:$K$1),),)</f>
        <v>0</v>
      </c>
      <c r="U6" s="35">
        <f>IFERROR(VLOOKUP($C6,'[4]08.09'!$C$2:$J$143,MATCH(U$2,'[4]08.09'!$C$1:$J$1),),)</f>
        <v>0</v>
      </c>
      <c r="V6" s="35">
        <f>IFERROR(VLOOKUP($C6,'[4]09.09'!$C$2:$T$129,MATCH(V$2,'[4]09.09'!$C$1:$T$1),),)</f>
        <v>0</v>
      </c>
      <c r="W6" s="35">
        <f>IFERROR(VLOOKUP($C6,'[4]10.09'!$C$2:$P$129,MATCH(W$2,'[4]10.09'!$C$1:$P$1),),)</f>
        <v>0</v>
      </c>
      <c r="X6" s="35">
        <f>IFERROR(VLOOKUP($C6,'[4]11.09'!$C$2:$Q$129,MATCH(X$2,'[4]11.09'!$C$1:$Q$1),),)</f>
        <v>0</v>
      </c>
      <c r="Y6" s="35">
        <f>IFERROR(VLOOKUP($C6,'[4]11.09'!$C$2:$Q$129,MATCH(Y$2,'[4]11.09'!$C$1:$Q$1),),)</f>
        <v>0</v>
      </c>
      <c r="Z6" s="35">
        <f>IFERROR(VLOOKUP($C6,'[4]11.09'!$C$2:$Q$129,MATCH(Z$2,'[4]11.09'!$C$1:$Q$1),),)</f>
        <v>0</v>
      </c>
      <c r="AA6" s="35">
        <f>IFERROR(VLOOKUP($C6,'[4]11.09'!$C$2:$Q$129,MATCH(AA$2,'[4]11.09'!$C$1:$Q$1),),)</f>
        <v>0</v>
      </c>
      <c r="AB6" s="35">
        <f>IFERROR(VLOOKUP($C6,'[4]14.09'!$C$2:$K$143,MATCH(AB$2,'[4]14.09'!$C$1:$K$1),),)</f>
        <v>0</v>
      </c>
      <c r="AC6" s="35">
        <f>IFERROR(VLOOKUP($C6,'[4]14.09'!$C$2:$K$143,MATCH(AC$2,'[4]14.09'!$C$1:$K$1),),)</f>
        <v>0</v>
      </c>
      <c r="AD6" s="35">
        <f>IFERROR(VLOOKUP($C6,'[4]14.09'!$C$2:$K$143,MATCH(AD$2,'[4]14.09'!$C$1:$K$1),),)</f>
        <v>0</v>
      </c>
      <c r="AE6" s="35">
        <f>IFERROR(VLOOKUP($C6,'[4]14.09'!$C$2:$K$143,MATCH(AE$2,'[4]14.09'!$C$1:$K$1),),)</f>
        <v>0</v>
      </c>
      <c r="AF6" s="35">
        <f>IFERROR(VLOOKUP($C6,'[4]14.09'!$C$2:$K$143,MATCH(AF$2,'[4]14.09'!$C$1:$K$1),),)</f>
        <v>0</v>
      </c>
      <c r="AG6" s="35">
        <f>IFERROR(VLOOKUP($C6,'[4]14.09'!$C$2:$K$143,MATCH(AG$2,'[4]14.09'!$C$1:$K$1),),)</f>
        <v>0</v>
      </c>
      <c r="AH6" s="35">
        <f>IFERROR(VLOOKUP($C6,'[4]14.09'!$C$2:$K$143,MATCH(AH$2,'[4]14.09'!$C$1:$K$1),),)</f>
        <v>0</v>
      </c>
      <c r="AI6" s="35">
        <f>IFERROR(VLOOKUP($C6,'[4]14.09'!$C$2:$K$143,MATCH(AI$2,'[4]14.09'!$C$1:$K$1),),)</f>
        <v>0</v>
      </c>
      <c r="AJ6" s="35">
        <f>IFERROR(VLOOKUP($C6,'[4]11.09'!$C$2:$Q$129,MATCH(AJ$2,'[4]11.09'!$C$1:$Q$1),),)</f>
        <v>0</v>
      </c>
      <c r="AK6" s="35">
        <f>IFERROR(VLOOKUP($C6,'[4]11.09'!$C$2:$Q$129,MATCH(AK$2,'[4]11.09'!$C$1:$Q$1),),)</f>
        <v>0</v>
      </c>
      <c r="AL6" s="36">
        <f t="shared" si="0"/>
        <v>0</v>
      </c>
    </row>
    <row r="7" spans="1:38" s="37" customFormat="1" ht="27.75" customHeight="1">
      <c r="A7" s="33" t="s">
        <v>273</v>
      </c>
      <c r="B7" s="34" t="s">
        <v>275</v>
      </c>
      <c r="C7" s="33" t="s">
        <v>276</v>
      </c>
      <c r="D7" s="35">
        <f>IFERROR(VLOOKUP($C7,'[4]24.08'!$C$2:$L$145,MATCH(D$2,'[4]24.08'!$C$1:$L$1),),)</f>
        <v>0</v>
      </c>
      <c r="E7" s="35">
        <f>IFERROR(VLOOKUP($C7,'[4]25.08'!$C$2:$J$145,MATCH(E$2,'[4]25.08'!$C$1:$J$1),),)</f>
        <v>0</v>
      </c>
      <c r="F7" s="35">
        <f>IFERROR(VLOOKUP($C7,'[4]26.08'!$C$2:$S$136,MATCH(F$2,'[4]26.08'!$C$1:$S$1),),)</f>
        <v>0</v>
      </c>
      <c r="G7" s="35">
        <f>IFERROR(VLOOKUP($C7,'[4]27.08'!$C$2:$P$145,MATCH(G$2,'[4]27.08'!$C$1:$P$1),),)</f>
        <v>0</v>
      </c>
      <c r="H7" s="35">
        <f>IFERROR(VLOOKUP($C7,'[4]28.08'!$C$2:$O$144,MATCH(H$2,'[4]28.08'!$C$1:$O$1),),)</f>
        <v>0</v>
      </c>
      <c r="I7" s="35">
        <f>IFERROR(VLOOKUP($C7,'[4]28.08'!$C$2:$O$144,MATCH(I$2,'[4]28.08'!$C$1:$O$1),),)</f>
        <v>0</v>
      </c>
      <c r="J7" s="35">
        <f>IFERROR(VLOOKUP($C7,'[4]28.08'!$C$2:$O$144,MATCH(J$2,'[4]28.08'!$C$1:$O$1),),)</f>
        <v>0</v>
      </c>
      <c r="K7" s="35">
        <f>IFERROR(VLOOKUP($C7,'[4]28.08'!$C$2:$O$144,MATCH(K$2,'[4]28.08'!$C$1:$O$1),),)</f>
        <v>0</v>
      </c>
      <c r="L7" s="35">
        <f>IFERROR(VLOOKUP($C7,'[4]31.08.'!$C$2:$K$144,MATCH(L$2,'[4]31.08.'!$C$1:$K$1),),)</f>
        <v>0</v>
      </c>
      <c r="M7" s="35">
        <f>IFERROR(VLOOKUP($C7,'[4]01.09'!$C$2:$K$144,MATCH(M$2,'[4]01.09'!$C$1:$K$1),),)</f>
        <v>0</v>
      </c>
      <c r="N7" s="35">
        <f>IFERROR(VLOOKUP($C7,'[4]01.09'!$C$2:$K$144,MATCH(N$2,'[4]01.09'!$C$1:$K$1),),)</f>
        <v>0</v>
      </c>
      <c r="O7" s="35">
        <f>IFERROR(VLOOKUP($C7,'[4]03.09'!$C$2:$R$130,MATCH(O$2,'[4]03.09'!$C$1:$R$1),),)</f>
        <v>0</v>
      </c>
      <c r="P7" s="35">
        <f>IFERROR(VLOOKUP($C7,'[4]04.09'!$C$2:$O$139,MATCH(P$2,'[4]04.09'!$C$1:$O$1),),)</f>
        <v>0</v>
      </c>
      <c r="Q7" s="35">
        <f>IFERROR(VLOOKUP($C7,'[4]04.09'!$C$2:$O$139,MATCH(Q$2,'[4]04.09'!$C$1:$O$1),),)</f>
        <v>0</v>
      </c>
      <c r="R7" s="35">
        <f>IFERROR(VLOOKUP($C7,'[4]04.09'!$C$2:$O$139,MATCH(R$2,'[4]04.09'!$C$1:$O$1),),)</f>
        <v>0</v>
      </c>
      <c r="S7" s="35">
        <f>IFERROR(VLOOKUP($C7,'[4]04.09'!$C$2:$O$139,MATCH(S$2,'[4]04.09'!$C$1:$O$1),),)</f>
        <v>0</v>
      </c>
      <c r="T7" s="35">
        <f>IFERROR(VLOOKUP($C7,'[4]07.09'!$C$2:$K$144,MATCH(T$2,'[4]07.09'!$C$1:$K$1),),)</f>
        <v>0</v>
      </c>
      <c r="U7" s="35">
        <f>IFERROR(VLOOKUP($C7,'[4]08.09'!$C$2:$J$143,MATCH(U$2,'[4]08.09'!$C$1:$J$1),),)</f>
        <v>0</v>
      </c>
      <c r="V7" s="35">
        <f>IFERROR(VLOOKUP($C7,'[4]09.09'!$C$2:$T$129,MATCH(V$2,'[4]09.09'!$C$1:$T$1),),)</f>
        <v>0</v>
      </c>
      <c r="W7" s="35">
        <f>IFERROR(VLOOKUP($C7,'[4]10.09'!$C$2:$P$129,MATCH(W$2,'[4]10.09'!$C$1:$P$1),),)</f>
        <v>0</v>
      </c>
      <c r="X7" s="35">
        <f>IFERROR(VLOOKUP($C7,'[4]11.09'!$C$2:$Q$129,MATCH(X$2,'[4]11.09'!$C$1:$Q$1),),)</f>
        <v>0</v>
      </c>
      <c r="Y7" s="35">
        <f>IFERROR(VLOOKUP($C7,'[4]11.09'!$C$2:$Q$129,MATCH(Y$2,'[4]11.09'!$C$1:$Q$1),),)</f>
        <v>0</v>
      </c>
      <c r="Z7" s="35">
        <f>IFERROR(VLOOKUP($C7,'[4]11.09'!$C$2:$Q$129,MATCH(Z$2,'[4]11.09'!$C$1:$Q$1),),)</f>
        <v>0</v>
      </c>
      <c r="AA7" s="35">
        <f>IFERROR(VLOOKUP($C7,'[4]11.09'!$C$2:$Q$129,MATCH(AA$2,'[4]11.09'!$C$1:$Q$1),),)</f>
        <v>0</v>
      </c>
      <c r="AB7" s="35">
        <f>IFERROR(VLOOKUP($C7,'[4]14.09'!$C$2:$K$143,MATCH(AB$2,'[4]14.09'!$C$1:$K$1),),)</f>
        <v>0</v>
      </c>
      <c r="AC7" s="35">
        <f>IFERROR(VLOOKUP($C7,'[4]14.09'!$C$2:$K$143,MATCH(AC$2,'[4]14.09'!$C$1:$K$1),),)</f>
        <v>0</v>
      </c>
      <c r="AD7" s="35">
        <f>IFERROR(VLOOKUP($C7,'[4]14.09'!$C$2:$K$143,MATCH(AD$2,'[4]14.09'!$C$1:$K$1),),)</f>
        <v>0</v>
      </c>
      <c r="AE7" s="35">
        <f>IFERROR(VLOOKUP($C7,'[4]14.09'!$C$2:$K$143,MATCH(AE$2,'[4]14.09'!$C$1:$K$1),),)</f>
        <v>0</v>
      </c>
      <c r="AF7" s="35">
        <f>IFERROR(VLOOKUP($C7,'[4]14.09'!$C$2:$K$143,MATCH(AF$2,'[4]14.09'!$C$1:$K$1),),)</f>
        <v>0</v>
      </c>
      <c r="AG7" s="35">
        <f>IFERROR(VLOOKUP($C7,'[4]14.09'!$C$2:$K$143,MATCH(AG$2,'[4]14.09'!$C$1:$K$1),),)</f>
        <v>0</v>
      </c>
      <c r="AH7" s="35">
        <f>IFERROR(VLOOKUP($C7,'[4]14.09'!$C$2:$K$143,MATCH(AH$2,'[4]14.09'!$C$1:$K$1),),)</f>
        <v>0</v>
      </c>
      <c r="AI7" s="35">
        <f>IFERROR(VLOOKUP($C7,'[4]14.09'!$C$2:$K$143,MATCH(AI$2,'[4]14.09'!$C$1:$K$1),),)</f>
        <v>0</v>
      </c>
      <c r="AJ7" s="35">
        <f>IFERROR(VLOOKUP($C7,'[4]11.09'!$C$2:$Q$129,MATCH(AJ$2,'[4]11.09'!$C$1:$Q$1),),)</f>
        <v>0</v>
      </c>
      <c r="AK7" s="35">
        <f>IFERROR(VLOOKUP($C7,'[4]11.09'!$C$2:$Q$129,MATCH(AK$2,'[4]11.09'!$C$1:$Q$1),),)</f>
        <v>0</v>
      </c>
      <c r="AL7" s="36">
        <f t="shared" si="0"/>
        <v>0</v>
      </c>
    </row>
    <row r="8" spans="1:38" s="37" customFormat="1" ht="27.75" customHeight="1">
      <c r="A8" s="33" t="s">
        <v>273</v>
      </c>
      <c r="B8" s="34" t="s">
        <v>267</v>
      </c>
      <c r="C8" s="33" t="s">
        <v>277</v>
      </c>
      <c r="D8" s="35">
        <f>IFERROR(VLOOKUP($C8,'[4]24.08'!$C$2:$L$145,MATCH(D$2,'[4]24.08'!$C$1:$L$1),),)</f>
        <v>0</v>
      </c>
      <c r="E8" s="35">
        <f>IFERROR(VLOOKUP($C8,'[4]25.08'!$C$2:$J$145,MATCH(E$2,'[4]25.08'!$C$1:$J$1),),)</f>
        <v>0</v>
      </c>
      <c r="F8" s="35">
        <f>IFERROR(VLOOKUP($C8,'[4]26.08'!$C$2:$S$136,MATCH(F$2,'[4]26.08'!$C$1:$S$1),),)</f>
        <v>0</v>
      </c>
      <c r="G8" s="35">
        <f>IFERROR(VLOOKUP($C8,'[4]27.08'!$C$2:$P$145,MATCH(G$2,'[4]27.08'!$C$1:$P$1),),)</f>
        <v>0</v>
      </c>
      <c r="H8" s="35">
        <f>IFERROR(VLOOKUP($C8,'[4]28.08'!$C$2:$O$144,MATCH(H$2,'[4]28.08'!$C$1:$O$1),),)</f>
        <v>0</v>
      </c>
      <c r="I8" s="35">
        <f>IFERROR(VLOOKUP($C8,'[4]28.08'!$C$2:$O$144,MATCH(I$2,'[4]28.08'!$C$1:$O$1),),)</f>
        <v>0</v>
      </c>
      <c r="J8" s="35">
        <f>IFERROR(VLOOKUP($C8,'[4]28.08'!$C$2:$O$144,MATCH(J$2,'[4]28.08'!$C$1:$O$1),),)</f>
        <v>0</v>
      </c>
      <c r="K8" s="35">
        <f>IFERROR(VLOOKUP($C8,'[4]28.08'!$C$2:$O$144,MATCH(K$2,'[4]28.08'!$C$1:$O$1),),)</f>
        <v>0</v>
      </c>
      <c r="L8" s="35">
        <f>IFERROR(VLOOKUP($C8,'[4]31.08.'!$C$2:$K$144,MATCH(L$2,'[4]31.08.'!$C$1:$K$1),),)</f>
        <v>0</v>
      </c>
      <c r="M8" s="35">
        <f>IFERROR(VLOOKUP($C8,'[4]01.09'!$C$2:$K$144,MATCH(M$2,'[4]01.09'!$C$1:$K$1),),)</f>
        <v>0</v>
      </c>
      <c r="N8" s="35">
        <f>IFERROR(VLOOKUP($C8,'[4]01.09'!$C$2:$K$144,MATCH(N$2,'[4]01.09'!$C$1:$K$1),),)</f>
        <v>0</v>
      </c>
      <c r="O8" s="35">
        <f>IFERROR(VLOOKUP($C8,'[4]03.09'!$C$2:$R$130,MATCH(O$2,'[4]03.09'!$C$1:$R$1),),)</f>
        <v>0</v>
      </c>
      <c r="P8" s="35">
        <f>IFERROR(VLOOKUP($C8,'[4]04.09'!$C$2:$O$139,MATCH(P$2,'[4]04.09'!$C$1:$O$1),),)</f>
        <v>0</v>
      </c>
      <c r="Q8" s="35">
        <f>IFERROR(VLOOKUP($C8,'[4]04.09'!$C$2:$O$139,MATCH(Q$2,'[4]04.09'!$C$1:$O$1),),)</f>
        <v>0</v>
      </c>
      <c r="R8" s="35">
        <f>IFERROR(VLOOKUP($C8,'[4]04.09'!$C$2:$O$139,MATCH(R$2,'[4]04.09'!$C$1:$O$1),),)</f>
        <v>0</v>
      </c>
      <c r="S8" s="35">
        <f>IFERROR(VLOOKUP($C8,'[4]04.09'!$C$2:$O$139,MATCH(S$2,'[4]04.09'!$C$1:$O$1),),)</f>
        <v>0</v>
      </c>
      <c r="T8" s="35">
        <f>IFERROR(VLOOKUP($C8,'[4]07.09'!$C$2:$K$144,MATCH(T$2,'[4]07.09'!$C$1:$K$1),),)</f>
        <v>0</v>
      </c>
      <c r="U8" s="35">
        <f>IFERROR(VLOOKUP($C8,'[4]08.09'!$C$2:$J$143,MATCH(U$2,'[4]08.09'!$C$1:$J$1),),)</f>
        <v>0</v>
      </c>
      <c r="V8" s="35">
        <f>IFERROR(VLOOKUP($C8,'[4]09.09'!$C$2:$T$129,MATCH(V$2,'[4]09.09'!$C$1:$T$1),),)</f>
        <v>0</v>
      </c>
      <c r="W8" s="35">
        <f>IFERROR(VLOOKUP($C8,'[4]10.09'!$C$2:$P$129,MATCH(W$2,'[4]10.09'!$C$1:$P$1),),)</f>
        <v>0</v>
      </c>
      <c r="X8" s="35">
        <f>IFERROR(VLOOKUP($C8,'[4]11.09'!$C$2:$Q$129,MATCH(X$2,'[4]11.09'!$C$1:$Q$1),),)</f>
        <v>0</v>
      </c>
      <c r="Y8" s="35">
        <f>IFERROR(VLOOKUP($C8,'[4]11.09'!$C$2:$Q$129,MATCH(Y$2,'[4]11.09'!$C$1:$Q$1),),)</f>
        <v>0</v>
      </c>
      <c r="Z8" s="35">
        <f>IFERROR(VLOOKUP($C8,'[4]11.09'!$C$2:$Q$129,MATCH(Z$2,'[4]11.09'!$C$1:$Q$1),),)</f>
        <v>0</v>
      </c>
      <c r="AA8" s="35">
        <f>IFERROR(VLOOKUP($C8,'[4]11.09'!$C$2:$Q$129,MATCH(AA$2,'[4]11.09'!$C$1:$Q$1),),)</f>
        <v>0</v>
      </c>
      <c r="AB8" s="35">
        <f>IFERROR(VLOOKUP($C8,'[4]14.09'!$C$2:$K$143,MATCH(AB$2,'[4]14.09'!$C$1:$K$1),),)</f>
        <v>0</v>
      </c>
      <c r="AC8" s="35">
        <f>IFERROR(VLOOKUP($C8,'[4]14.09'!$C$2:$K$143,MATCH(AC$2,'[4]14.09'!$C$1:$K$1),),)</f>
        <v>0</v>
      </c>
      <c r="AD8" s="35">
        <f>IFERROR(VLOOKUP($C8,'[4]14.09'!$C$2:$K$143,MATCH(AD$2,'[4]14.09'!$C$1:$K$1),),)</f>
        <v>0</v>
      </c>
      <c r="AE8" s="35">
        <f>IFERROR(VLOOKUP($C8,'[4]14.09'!$C$2:$K$143,MATCH(AE$2,'[4]14.09'!$C$1:$K$1),),)</f>
        <v>0</v>
      </c>
      <c r="AF8" s="35">
        <f>IFERROR(VLOOKUP($C8,'[4]14.09'!$C$2:$K$143,MATCH(AF$2,'[4]14.09'!$C$1:$K$1),),)</f>
        <v>0</v>
      </c>
      <c r="AG8" s="35">
        <f>IFERROR(VLOOKUP($C8,'[4]14.09'!$C$2:$K$143,MATCH(AG$2,'[4]14.09'!$C$1:$K$1),),)</f>
        <v>0</v>
      </c>
      <c r="AH8" s="35">
        <f>IFERROR(VLOOKUP($C8,'[4]14.09'!$C$2:$K$143,MATCH(AH$2,'[4]14.09'!$C$1:$K$1),),)</f>
        <v>0</v>
      </c>
      <c r="AI8" s="35">
        <f>IFERROR(VLOOKUP($C8,'[4]14.09'!$C$2:$K$143,MATCH(AI$2,'[4]14.09'!$C$1:$K$1),),)</f>
        <v>0</v>
      </c>
      <c r="AJ8" s="35">
        <f>IFERROR(VLOOKUP($C8,'[4]11.09'!$C$2:$Q$129,MATCH(AJ$2,'[4]11.09'!$C$1:$Q$1),),)</f>
        <v>0</v>
      </c>
      <c r="AK8" s="35">
        <f>IFERROR(VLOOKUP($C8,'[4]11.09'!$C$2:$Q$129,MATCH(AK$2,'[4]11.09'!$C$1:$Q$1),),)</f>
        <v>0</v>
      </c>
      <c r="AL8" s="36">
        <f t="shared" si="0"/>
        <v>0</v>
      </c>
    </row>
    <row r="9" spans="1:38" s="37" customFormat="1" ht="27.75" customHeight="1">
      <c r="A9" s="33" t="s">
        <v>273</v>
      </c>
      <c r="B9" s="34" t="s">
        <v>278</v>
      </c>
      <c r="C9" s="33" t="s">
        <v>279</v>
      </c>
      <c r="D9" s="35">
        <f>IFERROR(VLOOKUP($C9,'[4]24.08'!$C$2:$L$145,MATCH(D$2,'[4]24.08'!$C$1:$L$1),),)</f>
        <v>0</v>
      </c>
      <c r="E9" s="35">
        <f>IFERROR(VLOOKUP($C9,'[4]25.08'!$C$2:$J$145,MATCH(E$2,'[4]25.08'!$C$1:$J$1),),)</f>
        <v>0</v>
      </c>
      <c r="F9" s="35">
        <f>IFERROR(VLOOKUP($C9,'[4]26.08'!$C$2:$S$136,MATCH(F$2,'[4]26.08'!$C$1:$S$1),),)</f>
        <v>0</v>
      </c>
      <c r="G9" s="35">
        <f>IFERROR(VLOOKUP($C9,'[4]27.08'!$C$2:$P$145,MATCH(G$2,'[4]27.08'!$C$1:$P$1),),)</f>
        <v>0</v>
      </c>
      <c r="H9" s="35">
        <f>IFERROR(VLOOKUP($C9,'[4]28.08'!$C$2:$O$144,MATCH(H$2,'[4]28.08'!$C$1:$O$1),),)</f>
        <v>0</v>
      </c>
      <c r="I9" s="35">
        <f>IFERROR(VLOOKUP($C9,'[4]28.08'!$C$2:$O$144,MATCH(I$2,'[4]28.08'!$C$1:$O$1),),)</f>
        <v>0</v>
      </c>
      <c r="J9" s="35">
        <f>IFERROR(VLOOKUP($C9,'[4]28.08'!$C$2:$O$144,MATCH(J$2,'[4]28.08'!$C$1:$O$1),),)</f>
        <v>0</v>
      </c>
      <c r="K9" s="35">
        <f>IFERROR(VLOOKUP($C9,'[4]28.08'!$C$2:$O$144,MATCH(K$2,'[4]28.08'!$C$1:$O$1),),)</f>
        <v>0</v>
      </c>
      <c r="L9" s="35">
        <f>IFERROR(VLOOKUP($C9,'[4]31.08.'!$C$2:$K$144,MATCH(L$2,'[4]31.08.'!$C$1:$K$1),),)</f>
        <v>0</v>
      </c>
      <c r="M9" s="35">
        <f>IFERROR(VLOOKUP($C9,'[4]01.09'!$C$2:$K$144,MATCH(M$2,'[4]01.09'!$C$1:$K$1),),)</f>
        <v>0</v>
      </c>
      <c r="N9" s="35">
        <f>IFERROR(VLOOKUP($C9,'[4]01.09'!$C$2:$K$144,MATCH(N$2,'[4]01.09'!$C$1:$K$1),),)</f>
        <v>0</v>
      </c>
      <c r="O9" s="35">
        <f>IFERROR(VLOOKUP($C9,'[4]03.09'!$C$2:$R$130,MATCH(O$2,'[4]03.09'!$C$1:$R$1),),)</f>
        <v>0</v>
      </c>
      <c r="P9" s="35">
        <f>IFERROR(VLOOKUP($C9,'[4]04.09'!$C$2:$O$139,MATCH(P$2,'[4]04.09'!$C$1:$O$1),),)</f>
        <v>0</v>
      </c>
      <c r="Q9" s="35">
        <f>IFERROR(VLOOKUP($C9,'[4]04.09'!$C$2:$O$139,MATCH(Q$2,'[4]04.09'!$C$1:$O$1),),)</f>
        <v>0</v>
      </c>
      <c r="R9" s="35">
        <f>IFERROR(VLOOKUP($C9,'[4]04.09'!$C$2:$O$139,MATCH(R$2,'[4]04.09'!$C$1:$O$1),),)</f>
        <v>0</v>
      </c>
      <c r="S9" s="35">
        <f>IFERROR(VLOOKUP($C9,'[4]04.09'!$C$2:$O$139,MATCH(S$2,'[4]04.09'!$C$1:$O$1),),)</f>
        <v>0</v>
      </c>
      <c r="T9" s="35">
        <f>IFERROR(VLOOKUP($C9,'[4]07.09'!$C$2:$K$144,MATCH(T$2,'[4]07.09'!$C$1:$K$1),),)</f>
        <v>0</v>
      </c>
      <c r="U9" s="35">
        <f>IFERROR(VLOOKUP($C9,'[4]08.09'!$C$2:$J$143,MATCH(U$2,'[4]08.09'!$C$1:$J$1),),)</f>
        <v>0</v>
      </c>
      <c r="V9" s="35">
        <f>IFERROR(VLOOKUP($C9,'[4]09.09'!$C$2:$T$129,MATCH(V$2,'[4]09.09'!$C$1:$T$1),),)</f>
        <v>0</v>
      </c>
      <c r="W9" s="35">
        <f>IFERROR(VLOOKUP($C9,'[4]10.09'!$C$2:$P$129,MATCH(W$2,'[4]10.09'!$C$1:$P$1),),)</f>
        <v>0</v>
      </c>
      <c r="X9" s="35">
        <f>IFERROR(VLOOKUP($C9,'[4]11.09'!$C$2:$Q$129,MATCH(X$2,'[4]11.09'!$C$1:$Q$1),),)</f>
        <v>0</v>
      </c>
      <c r="Y9" s="35">
        <f>IFERROR(VLOOKUP($C9,'[4]11.09'!$C$2:$Q$129,MATCH(Y$2,'[4]11.09'!$C$1:$Q$1),),)</f>
        <v>0</v>
      </c>
      <c r="Z9" s="35">
        <f>IFERROR(VLOOKUP($C9,'[4]11.09'!$C$2:$Q$129,MATCH(Z$2,'[4]11.09'!$C$1:$Q$1),),)</f>
        <v>0</v>
      </c>
      <c r="AA9" s="35">
        <f>IFERROR(VLOOKUP($C9,'[4]11.09'!$C$2:$Q$129,MATCH(AA$2,'[4]11.09'!$C$1:$Q$1),),)</f>
        <v>0</v>
      </c>
      <c r="AB9" s="35">
        <f>IFERROR(VLOOKUP($C9,'[4]14.09'!$C$2:$K$143,MATCH(AB$2,'[4]14.09'!$C$1:$K$1),),)</f>
        <v>0</v>
      </c>
      <c r="AC9" s="35">
        <f>IFERROR(VLOOKUP($C9,'[4]14.09'!$C$2:$K$143,MATCH(AC$2,'[4]14.09'!$C$1:$K$1),),)</f>
        <v>0</v>
      </c>
      <c r="AD9" s="35">
        <f>IFERROR(VLOOKUP($C9,'[4]14.09'!$C$2:$K$143,MATCH(AD$2,'[4]14.09'!$C$1:$K$1),),)</f>
        <v>0</v>
      </c>
      <c r="AE9" s="35">
        <f>IFERROR(VLOOKUP($C9,'[4]14.09'!$C$2:$K$143,MATCH(AE$2,'[4]14.09'!$C$1:$K$1),),)</f>
        <v>0</v>
      </c>
      <c r="AF9" s="35">
        <f>IFERROR(VLOOKUP($C9,'[4]14.09'!$C$2:$K$143,MATCH(AF$2,'[4]14.09'!$C$1:$K$1),),)</f>
        <v>0</v>
      </c>
      <c r="AG9" s="35">
        <f>IFERROR(VLOOKUP($C9,'[4]14.09'!$C$2:$K$143,MATCH(AG$2,'[4]14.09'!$C$1:$K$1),),)</f>
        <v>0</v>
      </c>
      <c r="AH9" s="35">
        <f>IFERROR(VLOOKUP($C9,'[4]14.09'!$C$2:$K$143,MATCH(AH$2,'[4]14.09'!$C$1:$K$1),),)</f>
        <v>0</v>
      </c>
      <c r="AI9" s="35">
        <f>IFERROR(VLOOKUP($C9,'[4]14.09'!$C$2:$K$143,MATCH(AI$2,'[4]14.09'!$C$1:$K$1),),)</f>
        <v>0</v>
      </c>
      <c r="AJ9" s="35">
        <f>IFERROR(VLOOKUP($C9,'[4]11.09'!$C$2:$Q$129,MATCH(AJ$2,'[4]11.09'!$C$1:$Q$1),),)</f>
        <v>0</v>
      </c>
      <c r="AK9" s="35">
        <f>IFERROR(VLOOKUP($C9,'[4]11.09'!$C$2:$Q$129,MATCH(AK$2,'[4]11.09'!$C$1:$Q$1),),)</f>
        <v>0</v>
      </c>
      <c r="AL9" s="36">
        <f t="shared" si="0"/>
        <v>0</v>
      </c>
    </row>
    <row r="10" spans="1:38" ht="27.75" customHeight="1">
      <c r="A10" s="33" t="s">
        <v>280</v>
      </c>
      <c r="B10" s="34" t="s">
        <v>267</v>
      </c>
      <c r="C10" s="33" t="s">
        <v>281</v>
      </c>
      <c r="D10" s="35">
        <f>IFERROR(VLOOKUP($C10,'[4]24.08'!$C$2:$L$145,MATCH(D$2,'[4]24.08'!$C$1:$L$1),),)</f>
        <v>0</v>
      </c>
      <c r="E10" s="35">
        <f>IFERROR(VLOOKUP($C10,'[4]25.08'!$C$2:$J$145,MATCH(E$2,'[4]25.08'!$C$1:$J$1),),)</f>
        <v>0</v>
      </c>
      <c r="F10" s="35">
        <f>IFERROR(VLOOKUP($C10,'[4]26.08'!$C$2:$S$136,MATCH(F$2,'[4]26.08'!$C$1:$S$1),),)</f>
        <v>0</v>
      </c>
      <c r="G10" s="35">
        <f>IFERROR(VLOOKUP($C10,'[4]27.08'!$C$2:$P$145,MATCH(G$2,'[4]27.08'!$C$1:$P$1),),)</f>
        <v>0</v>
      </c>
      <c r="H10" s="35">
        <f>IFERROR(VLOOKUP($C10,'[4]28.08'!$C$2:$O$144,MATCH(H$2,'[4]28.08'!$C$1:$O$1),),)</f>
        <v>0</v>
      </c>
      <c r="I10" s="35">
        <f>IFERROR(VLOOKUP($C10,'[4]28.08'!$C$2:$O$144,MATCH(I$2,'[4]28.08'!$C$1:$O$1),),)</f>
        <v>0</v>
      </c>
      <c r="J10" s="35">
        <f>IFERROR(VLOOKUP($C10,'[4]28.08'!$C$2:$O$144,MATCH(J$2,'[4]28.08'!$C$1:$O$1),),)</f>
        <v>0</v>
      </c>
      <c r="K10" s="35">
        <f>IFERROR(VLOOKUP($C10,'[4]28.08'!$C$2:$O$144,MATCH(K$2,'[4]28.08'!$C$1:$O$1),),)</f>
        <v>0</v>
      </c>
      <c r="L10" s="35">
        <f>IFERROR(VLOOKUP($C10,'[4]31.08.'!$C$2:$K$144,MATCH(L$2,'[4]31.08.'!$C$1:$K$1),),)</f>
        <v>0</v>
      </c>
      <c r="M10" s="35">
        <f>IFERROR(VLOOKUP($C10,'[4]01.09'!$C$2:$K$144,MATCH(M$2,'[4]01.09'!$C$1:$K$1),),)</f>
        <v>0</v>
      </c>
      <c r="N10" s="35">
        <f>IFERROR(VLOOKUP($C10,'[4]01.09'!$C$2:$K$144,MATCH(N$2,'[4]01.09'!$C$1:$K$1),),)</f>
        <v>0</v>
      </c>
      <c r="O10" s="35">
        <f>IFERROR(VLOOKUP($C10,'[4]03.09'!$C$2:$R$130,MATCH(O$2,'[4]03.09'!$C$1:$R$1),),)</f>
        <v>0</v>
      </c>
      <c r="P10" s="35">
        <f>IFERROR(VLOOKUP($C10,'[4]04.09'!$C$2:$O$139,MATCH(P$2,'[4]04.09'!$C$1:$O$1),),)</f>
        <v>0</v>
      </c>
      <c r="Q10" s="35">
        <f>IFERROR(VLOOKUP($C10,'[4]04.09'!$C$2:$O$139,MATCH(Q$2,'[4]04.09'!$C$1:$O$1),),)</f>
        <v>0</v>
      </c>
      <c r="R10" s="35">
        <f>IFERROR(VLOOKUP($C10,'[4]04.09'!$C$2:$O$139,MATCH(R$2,'[4]04.09'!$C$1:$O$1),),)</f>
        <v>0</v>
      </c>
      <c r="S10" s="35">
        <f>IFERROR(VLOOKUP($C10,'[4]04.09'!$C$2:$O$139,MATCH(S$2,'[4]04.09'!$C$1:$O$1),),)</f>
        <v>0</v>
      </c>
      <c r="T10" s="35">
        <f>IFERROR(VLOOKUP($C10,'[4]07.09'!$C$2:$K$144,MATCH(T$2,'[4]07.09'!$C$1:$K$1),),)</f>
        <v>0</v>
      </c>
      <c r="U10" s="35">
        <f>IFERROR(VLOOKUP($C10,'[4]08.09'!$C$2:$J$143,MATCH(U$2,'[4]08.09'!$C$1:$J$1),),)</f>
        <v>0</v>
      </c>
      <c r="V10" s="35">
        <f>IFERROR(VLOOKUP($C10,'[4]09.09'!$C$2:$T$129,MATCH(V$2,'[4]09.09'!$C$1:$T$1),),)</f>
        <v>0</v>
      </c>
      <c r="W10" s="35">
        <f>IFERROR(VLOOKUP($C10,'[4]10.09'!$C$2:$P$129,MATCH(W$2,'[4]10.09'!$C$1:$P$1),),)</f>
        <v>0</v>
      </c>
      <c r="X10" s="35">
        <f>IFERROR(VLOOKUP($C10,'[4]11.09'!$C$2:$Q$129,MATCH(X$2,'[4]11.09'!$C$1:$Q$1),),)</f>
        <v>0</v>
      </c>
      <c r="Y10" s="35">
        <f>IFERROR(VLOOKUP($C10,'[4]11.09'!$C$2:$Q$129,MATCH(Y$2,'[4]11.09'!$C$1:$Q$1),),)</f>
        <v>0</v>
      </c>
      <c r="Z10" s="35">
        <f>IFERROR(VLOOKUP($C10,'[4]11.09'!$C$2:$Q$129,MATCH(Z$2,'[4]11.09'!$C$1:$Q$1),),)</f>
        <v>0</v>
      </c>
      <c r="AA10" s="35">
        <f>IFERROR(VLOOKUP($C10,'[4]11.09'!$C$2:$Q$129,MATCH(AA$2,'[4]11.09'!$C$1:$Q$1),),)</f>
        <v>0</v>
      </c>
      <c r="AB10" s="35">
        <f>IFERROR(VLOOKUP($C10,'[4]14.09'!$C$2:$K$143,MATCH(AB$2,'[4]14.09'!$C$1:$K$1),),)</f>
        <v>0</v>
      </c>
      <c r="AC10" s="35">
        <f>IFERROR(VLOOKUP($C10,'[4]14.09'!$C$2:$K$143,MATCH(AC$2,'[4]14.09'!$C$1:$K$1),),)</f>
        <v>0</v>
      </c>
      <c r="AD10" s="35">
        <f>IFERROR(VLOOKUP($C10,'[4]14.09'!$C$2:$K$143,MATCH(AD$2,'[4]14.09'!$C$1:$K$1),),)</f>
        <v>0</v>
      </c>
      <c r="AE10" s="35">
        <f>IFERROR(VLOOKUP($C10,'[4]14.09'!$C$2:$K$143,MATCH(AE$2,'[4]14.09'!$C$1:$K$1),),)</f>
        <v>0</v>
      </c>
      <c r="AF10" s="35">
        <f>IFERROR(VLOOKUP($C10,'[4]14.09'!$C$2:$K$143,MATCH(AF$2,'[4]14.09'!$C$1:$K$1),),)</f>
        <v>0</v>
      </c>
      <c r="AG10" s="35">
        <f>IFERROR(VLOOKUP($C10,'[4]14.09'!$C$2:$K$143,MATCH(AG$2,'[4]14.09'!$C$1:$K$1),),)</f>
        <v>0</v>
      </c>
      <c r="AH10" s="35">
        <f>IFERROR(VLOOKUP($C10,'[4]14.09'!$C$2:$K$143,MATCH(AH$2,'[4]14.09'!$C$1:$K$1),),)</f>
        <v>0</v>
      </c>
      <c r="AI10" s="35">
        <f>IFERROR(VLOOKUP($C10,'[4]14.09'!$C$2:$K$143,MATCH(AI$2,'[4]14.09'!$C$1:$K$1),),)</f>
        <v>0</v>
      </c>
      <c r="AJ10" s="35">
        <f>IFERROR(VLOOKUP($C10,'[4]11.09'!$C$2:$Q$129,MATCH(AJ$2,'[4]11.09'!$C$1:$Q$1),),)</f>
        <v>0</v>
      </c>
      <c r="AK10" s="35">
        <f>IFERROR(VLOOKUP($C10,'[4]11.09'!$C$2:$Q$129,MATCH(AK$2,'[4]11.09'!$C$1:$Q$1),),)</f>
        <v>0</v>
      </c>
      <c r="AL10" s="36">
        <f t="shared" si="0"/>
        <v>0</v>
      </c>
    </row>
    <row r="11" spans="1:38" ht="27.75" customHeight="1">
      <c r="A11" s="33" t="s">
        <v>282</v>
      </c>
      <c r="B11" s="34" t="s">
        <v>283</v>
      </c>
      <c r="C11" s="33" t="s">
        <v>284</v>
      </c>
      <c r="D11" s="35">
        <f>IFERROR(VLOOKUP($C11,'[4]24.08'!$C$2:$L$145,MATCH(D$2,'[4]24.08'!$C$1:$L$1),),)</f>
        <v>0</v>
      </c>
      <c r="E11" s="35">
        <f>IFERROR(VLOOKUP($C11,'[4]25.08'!$C$2:$J$145,MATCH(E$2,'[4]25.08'!$C$1:$J$1),),)</f>
        <v>0</v>
      </c>
      <c r="F11" s="35">
        <f>IFERROR(VLOOKUP($C11,'[4]26.08'!$C$2:$S$136,MATCH(F$2,'[4]26.08'!$C$1:$S$1),),)</f>
        <v>0</v>
      </c>
      <c r="G11" s="35">
        <f>IFERROR(VLOOKUP($C11,'[4]27.08'!$C$2:$P$145,MATCH(G$2,'[4]27.08'!$C$1:$P$1),),)</f>
        <v>0</v>
      </c>
      <c r="H11" s="35">
        <f>IFERROR(VLOOKUP($C11,'[4]28.08'!$C$2:$O$144,MATCH(H$2,'[4]28.08'!$C$1:$O$1),),)</f>
        <v>0</v>
      </c>
      <c r="I11" s="35">
        <f>IFERROR(VLOOKUP($C11,'[4]28.08'!$C$2:$O$144,MATCH(I$2,'[4]28.08'!$C$1:$O$1),),)</f>
        <v>0</v>
      </c>
      <c r="J11" s="35">
        <f>IFERROR(VLOOKUP($C11,'[4]28.08'!$C$2:$O$144,MATCH(J$2,'[4]28.08'!$C$1:$O$1),),)</f>
        <v>0</v>
      </c>
      <c r="K11" s="35">
        <f>IFERROR(VLOOKUP($C11,'[4]28.08'!$C$2:$O$144,MATCH(K$2,'[4]28.08'!$C$1:$O$1),),)</f>
        <v>0</v>
      </c>
      <c r="L11" s="35">
        <f>IFERROR(VLOOKUP($C11,'[4]31.08.'!$C$2:$K$144,MATCH(L$2,'[4]31.08.'!$C$1:$K$1),),)</f>
        <v>0</v>
      </c>
      <c r="M11" s="35">
        <f>IFERROR(VLOOKUP($C11,'[4]01.09'!$C$2:$K$144,MATCH(M$2,'[4]01.09'!$C$1:$K$1),),)</f>
        <v>0</v>
      </c>
      <c r="N11" s="35">
        <f>IFERROR(VLOOKUP($C11,'[4]01.09'!$C$2:$K$144,MATCH(N$2,'[4]01.09'!$C$1:$K$1),),)</f>
        <v>0</v>
      </c>
      <c r="O11" s="35">
        <f>IFERROR(VLOOKUP($C11,'[4]03.09'!$C$2:$R$130,MATCH(O$2,'[4]03.09'!$C$1:$R$1),),)</f>
        <v>0</v>
      </c>
      <c r="P11" s="35">
        <f>IFERROR(VLOOKUP($C11,'[4]04.09'!$C$2:$O$139,MATCH(P$2,'[4]04.09'!$C$1:$O$1),),)</f>
        <v>0</v>
      </c>
      <c r="Q11" s="35">
        <f>IFERROR(VLOOKUP($C11,'[4]04.09'!$C$2:$O$139,MATCH(Q$2,'[4]04.09'!$C$1:$O$1),),)</f>
        <v>0</v>
      </c>
      <c r="R11" s="35">
        <f>IFERROR(VLOOKUP($C11,'[4]04.09'!$C$2:$O$139,MATCH(R$2,'[4]04.09'!$C$1:$O$1),),)</f>
        <v>0</v>
      </c>
      <c r="S11" s="35">
        <f>IFERROR(VLOOKUP($C11,'[4]04.09'!$C$2:$O$139,MATCH(S$2,'[4]04.09'!$C$1:$O$1),),)</f>
        <v>0</v>
      </c>
      <c r="T11" s="35">
        <f>IFERROR(VLOOKUP($C11,'[4]07.09'!$C$2:$K$144,MATCH(T$2,'[4]07.09'!$C$1:$K$1),),)</f>
        <v>0</v>
      </c>
      <c r="U11" s="35">
        <f>IFERROR(VLOOKUP($C11,'[4]08.09'!$C$2:$J$143,MATCH(U$2,'[4]08.09'!$C$1:$J$1),),)</f>
        <v>0</v>
      </c>
      <c r="V11" s="35">
        <f>IFERROR(VLOOKUP($C11,'[4]09.09'!$C$2:$T$129,MATCH(V$2,'[4]09.09'!$C$1:$T$1),),)</f>
        <v>0</v>
      </c>
      <c r="W11" s="35">
        <f>IFERROR(VLOOKUP($C11,'[4]10.09'!$C$2:$P$129,MATCH(W$2,'[4]10.09'!$C$1:$P$1),),)</f>
        <v>0</v>
      </c>
      <c r="X11" s="35">
        <f>IFERROR(VLOOKUP($C11,'[4]11.09'!$C$2:$Q$129,MATCH(X$2,'[4]11.09'!$C$1:$Q$1),),)</f>
        <v>0</v>
      </c>
      <c r="Y11" s="35">
        <f>IFERROR(VLOOKUP($C11,'[4]11.09'!$C$2:$Q$129,MATCH(Y$2,'[4]11.09'!$C$1:$Q$1),),)</f>
        <v>0</v>
      </c>
      <c r="Z11" s="35">
        <f>IFERROR(VLOOKUP($C11,'[4]11.09'!$C$2:$Q$129,MATCH(Z$2,'[4]11.09'!$C$1:$Q$1),),)</f>
        <v>0</v>
      </c>
      <c r="AA11" s="35">
        <f>IFERROR(VLOOKUP($C11,'[4]11.09'!$C$2:$Q$129,MATCH(AA$2,'[4]11.09'!$C$1:$Q$1),),)</f>
        <v>0</v>
      </c>
      <c r="AB11" s="35">
        <f>IFERROR(VLOOKUP($C11,'[4]14.09'!$C$2:$K$143,MATCH(AB$2,'[4]14.09'!$C$1:$K$1),),)</f>
        <v>0</v>
      </c>
      <c r="AC11" s="35">
        <f>IFERROR(VLOOKUP($C11,'[4]14.09'!$C$2:$K$143,MATCH(AC$2,'[4]14.09'!$C$1:$K$1),),)</f>
        <v>0</v>
      </c>
      <c r="AD11" s="35">
        <f>IFERROR(VLOOKUP($C11,'[4]14.09'!$C$2:$K$143,MATCH(AD$2,'[4]14.09'!$C$1:$K$1),),)</f>
        <v>0</v>
      </c>
      <c r="AE11" s="35">
        <f>IFERROR(VLOOKUP($C11,'[4]14.09'!$C$2:$K$143,MATCH(AE$2,'[4]14.09'!$C$1:$K$1),),)</f>
        <v>0</v>
      </c>
      <c r="AF11" s="35">
        <f>IFERROR(VLOOKUP($C11,'[4]14.09'!$C$2:$K$143,MATCH(AF$2,'[4]14.09'!$C$1:$K$1),),)</f>
        <v>0</v>
      </c>
      <c r="AG11" s="35">
        <f>IFERROR(VLOOKUP($C11,'[4]14.09'!$C$2:$K$143,MATCH(AG$2,'[4]14.09'!$C$1:$K$1),),)</f>
        <v>0</v>
      </c>
      <c r="AH11" s="35">
        <f>IFERROR(VLOOKUP($C11,'[4]14.09'!$C$2:$K$143,MATCH(AH$2,'[4]14.09'!$C$1:$K$1),),)</f>
        <v>0</v>
      </c>
      <c r="AI11" s="35">
        <f>IFERROR(VLOOKUP($C11,'[4]14.09'!$C$2:$K$143,MATCH(AI$2,'[4]14.09'!$C$1:$K$1),),)</f>
        <v>0</v>
      </c>
      <c r="AJ11" s="35">
        <f>IFERROR(VLOOKUP($C11,'[4]11.09'!$C$2:$Q$129,MATCH(AJ$2,'[4]11.09'!$C$1:$Q$1),),)</f>
        <v>0</v>
      </c>
      <c r="AK11" s="35">
        <f>IFERROR(VLOOKUP($C11,'[4]11.09'!$C$2:$Q$129,MATCH(AK$2,'[4]11.09'!$C$1:$Q$1),),)</f>
        <v>0</v>
      </c>
      <c r="AL11" s="36">
        <f t="shared" si="0"/>
        <v>0</v>
      </c>
    </row>
    <row r="12" spans="1:38" ht="27.75" customHeight="1">
      <c r="A12" s="33" t="s">
        <v>285</v>
      </c>
      <c r="B12" s="34" t="s">
        <v>286</v>
      </c>
      <c r="C12" s="33" t="s">
        <v>167</v>
      </c>
      <c r="D12" s="35">
        <f>IFERROR(VLOOKUP($C12,'[4]24.08'!$C$2:$L$145,MATCH(D$2,'[4]24.08'!$C$1:$L$1),),)</f>
        <v>0</v>
      </c>
      <c r="E12" s="35">
        <f>IFERROR(VLOOKUP($C12,'[4]25.08'!$C$2:$J$145,MATCH(E$2,'[4]25.08'!$C$1:$J$1),),)</f>
        <v>0</v>
      </c>
      <c r="F12" s="35">
        <f>IFERROR(VLOOKUP($C12,'[4]26.08'!$C$2:$S$136,MATCH(F$2,'[4]26.08'!$C$1:$S$1),),)</f>
        <v>0</v>
      </c>
      <c r="G12" s="35">
        <f>IFERROR(VLOOKUP($C12,'[4]27.08'!$C$2:$P$145,MATCH(G$2,'[4]27.08'!$C$1:$P$1),),)</f>
        <v>0</v>
      </c>
      <c r="H12" s="35">
        <f>IFERROR(VLOOKUP($C12,'[4]28.08'!$C$2:$O$144,MATCH(H$2,'[4]28.08'!$C$1:$O$1),),)</f>
        <v>0</v>
      </c>
      <c r="I12" s="35">
        <f>IFERROR(VLOOKUP($C12,'[4]28.08'!$C$2:$O$144,MATCH(I$2,'[4]28.08'!$C$1:$O$1),),)</f>
        <v>0</v>
      </c>
      <c r="J12" s="35">
        <f>IFERROR(VLOOKUP($C12,'[4]28.08'!$C$2:$O$144,MATCH(J$2,'[4]28.08'!$C$1:$O$1),),)</f>
        <v>0</v>
      </c>
      <c r="K12" s="35">
        <f>IFERROR(VLOOKUP($C12,'[4]28.08'!$C$2:$O$144,MATCH(K$2,'[4]28.08'!$C$1:$O$1),),)</f>
        <v>0</v>
      </c>
      <c r="L12" s="35">
        <f>IFERROR(VLOOKUP($C12,'[4]31.08.'!$C$2:$K$144,MATCH(L$2,'[4]31.08.'!$C$1:$K$1),),)</f>
        <v>0</v>
      </c>
      <c r="M12" s="35">
        <f>IFERROR(VLOOKUP($C12,'[4]01.09'!$C$2:$K$144,MATCH(M$2,'[4]01.09'!$C$1:$K$1),),)</f>
        <v>0</v>
      </c>
      <c r="N12" s="35">
        <f>IFERROR(VLOOKUP($C12,'[4]01.09'!$C$2:$K$144,MATCH(N$2,'[4]01.09'!$C$1:$K$1),),)</f>
        <v>0</v>
      </c>
      <c r="O12" s="35">
        <f>IFERROR(VLOOKUP($C12,'[4]03.09'!$C$2:$R$130,MATCH(O$2,'[4]03.09'!$C$1:$R$1),),)</f>
        <v>0</v>
      </c>
      <c r="P12" s="35">
        <f>IFERROR(VLOOKUP($C12,'[4]04.09'!$C$2:$O$139,MATCH(P$2,'[4]04.09'!$C$1:$O$1),),)</f>
        <v>0</v>
      </c>
      <c r="Q12" s="35">
        <f>IFERROR(VLOOKUP($C12,'[4]04.09'!$C$2:$O$139,MATCH(Q$2,'[4]04.09'!$C$1:$O$1),),)</f>
        <v>0</v>
      </c>
      <c r="R12" s="35">
        <f>IFERROR(VLOOKUP($C12,'[4]04.09'!$C$2:$O$139,MATCH(R$2,'[4]04.09'!$C$1:$O$1),),)</f>
        <v>0</v>
      </c>
      <c r="S12" s="35">
        <f>IFERROR(VLOOKUP($C12,'[4]04.09'!$C$2:$O$139,MATCH(S$2,'[4]04.09'!$C$1:$O$1),),)</f>
        <v>0</v>
      </c>
      <c r="T12" s="35">
        <f>IFERROR(VLOOKUP($C12,'[4]07.09'!$C$2:$K$144,MATCH(T$2,'[4]07.09'!$C$1:$K$1),),)</f>
        <v>0</v>
      </c>
      <c r="U12" s="35">
        <f>IFERROR(VLOOKUP($C12,'[4]08.09'!$C$2:$J$143,MATCH(U$2,'[4]08.09'!$C$1:$J$1),),)</f>
        <v>0</v>
      </c>
      <c r="V12" s="35">
        <f>IFERROR(VLOOKUP($C12,'[4]09.09'!$C$2:$T$129,MATCH(V$2,'[4]09.09'!$C$1:$T$1),),)</f>
        <v>0</v>
      </c>
      <c r="W12" s="35">
        <f>IFERROR(VLOOKUP($C12,'[4]10.09'!$C$2:$P$129,MATCH(W$2,'[4]10.09'!$C$1:$P$1),),)</f>
        <v>0</v>
      </c>
      <c r="X12" s="35">
        <f>IFERROR(VLOOKUP($C12,'[4]11.09'!$C$2:$Q$129,MATCH(X$2,'[4]11.09'!$C$1:$Q$1),),)</f>
        <v>0</v>
      </c>
      <c r="Y12" s="35">
        <f>IFERROR(VLOOKUP($C12,'[4]11.09'!$C$2:$Q$129,MATCH(Y$2,'[4]11.09'!$C$1:$Q$1),),)</f>
        <v>0</v>
      </c>
      <c r="Z12" s="35">
        <f>IFERROR(VLOOKUP($C12,'[4]11.09'!$C$2:$Q$129,MATCH(Z$2,'[4]11.09'!$C$1:$Q$1),),)</f>
        <v>0</v>
      </c>
      <c r="AA12" s="35">
        <f>IFERROR(VLOOKUP($C12,'[4]11.09'!$C$2:$Q$129,MATCH(AA$2,'[4]11.09'!$C$1:$Q$1),),)</f>
        <v>0</v>
      </c>
      <c r="AB12" s="35">
        <f>IFERROR(VLOOKUP($C12,'[4]14.09'!$C$2:$K$143,MATCH(AB$2,'[4]14.09'!$C$1:$K$1),),)</f>
        <v>0</v>
      </c>
      <c r="AC12" s="35">
        <f>IFERROR(VLOOKUP($C12,'[4]14.09'!$C$2:$K$143,MATCH(AC$2,'[4]14.09'!$C$1:$K$1),),)</f>
        <v>0</v>
      </c>
      <c r="AD12" s="35">
        <f>IFERROR(VLOOKUP($C12,'[4]14.09'!$C$2:$K$143,MATCH(AD$2,'[4]14.09'!$C$1:$K$1),),)</f>
        <v>0</v>
      </c>
      <c r="AE12" s="35">
        <f>IFERROR(VLOOKUP($C12,'[4]14.09'!$C$2:$K$143,MATCH(AE$2,'[4]14.09'!$C$1:$K$1),),)</f>
        <v>0</v>
      </c>
      <c r="AF12" s="35">
        <f>IFERROR(VLOOKUP($C12,'[4]14.09'!$C$2:$K$143,MATCH(AF$2,'[4]14.09'!$C$1:$K$1),),)</f>
        <v>0</v>
      </c>
      <c r="AG12" s="35">
        <f>IFERROR(VLOOKUP($C12,'[4]14.09'!$C$2:$K$143,MATCH(AG$2,'[4]14.09'!$C$1:$K$1),),)</f>
        <v>0</v>
      </c>
      <c r="AH12" s="35">
        <f>IFERROR(VLOOKUP($C12,'[4]14.09'!$C$2:$K$143,MATCH(AH$2,'[4]14.09'!$C$1:$K$1),),)</f>
        <v>0</v>
      </c>
      <c r="AI12" s="35">
        <f>IFERROR(VLOOKUP($C12,'[4]14.09'!$C$2:$K$143,MATCH(AI$2,'[4]14.09'!$C$1:$K$1),),)</f>
        <v>0</v>
      </c>
      <c r="AJ12" s="35">
        <f>IFERROR(VLOOKUP($C12,'[4]11.09'!$C$2:$Q$129,MATCH(AJ$2,'[4]11.09'!$C$1:$Q$1),),)</f>
        <v>0</v>
      </c>
      <c r="AK12" s="35">
        <f>IFERROR(VLOOKUP($C12,'[4]11.09'!$C$2:$Q$129,MATCH(AK$2,'[4]11.09'!$C$1:$Q$1),),)</f>
        <v>0</v>
      </c>
      <c r="AL12" s="36">
        <f t="shared" si="0"/>
        <v>0</v>
      </c>
    </row>
    <row r="13" spans="1:38" ht="27.75" customHeight="1">
      <c r="A13" s="33" t="s">
        <v>285</v>
      </c>
      <c r="B13" s="34" t="s">
        <v>267</v>
      </c>
      <c r="C13" s="33" t="s">
        <v>287</v>
      </c>
      <c r="D13" s="35">
        <f>IFERROR(VLOOKUP($C13,'[4]24.08'!$C$2:$L$145,MATCH(D$2,'[4]24.08'!$C$1:$L$1),),)</f>
        <v>0</v>
      </c>
      <c r="E13" s="35">
        <f>IFERROR(VLOOKUP($C13,'[4]25.08'!$C$2:$J$145,MATCH(E$2,'[4]25.08'!$C$1:$J$1),),)</f>
        <v>0</v>
      </c>
      <c r="F13" s="35">
        <f>IFERROR(VLOOKUP($C13,'[4]26.08'!$C$2:$S$136,MATCH(F$2,'[4]26.08'!$C$1:$S$1),),)</f>
        <v>0</v>
      </c>
      <c r="G13" s="35">
        <f>IFERROR(VLOOKUP($C13,'[4]27.08'!$C$2:$P$145,MATCH(G$2,'[4]27.08'!$C$1:$P$1),),)</f>
        <v>0</v>
      </c>
      <c r="H13" s="35">
        <f>IFERROR(VLOOKUP($C13,'[4]28.08'!$C$2:$O$144,MATCH(H$2,'[4]28.08'!$C$1:$O$1),),)</f>
        <v>0</v>
      </c>
      <c r="I13" s="35">
        <f>IFERROR(VLOOKUP($C13,'[4]28.08'!$C$2:$O$144,MATCH(I$2,'[4]28.08'!$C$1:$O$1),),)</f>
        <v>0</v>
      </c>
      <c r="J13" s="35">
        <f>IFERROR(VLOOKUP($C13,'[4]28.08'!$C$2:$O$144,MATCH(J$2,'[4]28.08'!$C$1:$O$1),),)</f>
        <v>0</v>
      </c>
      <c r="K13" s="35">
        <f>IFERROR(VLOOKUP($C13,'[4]28.08'!$C$2:$O$144,MATCH(K$2,'[4]28.08'!$C$1:$O$1),),)</f>
        <v>0</v>
      </c>
      <c r="L13" s="35">
        <f>IFERROR(VLOOKUP($C13,'[4]31.08.'!$C$2:$K$144,MATCH(L$2,'[4]31.08.'!$C$1:$K$1),),)</f>
        <v>0</v>
      </c>
      <c r="M13" s="35">
        <f>IFERROR(VLOOKUP($C13,'[4]01.09'!$C$2:$K$144,MATCH(M$2,'[4]01.09'!$C$1:$K$1),),)</f>
        <v>0</v>
      </c>
      <c r="N13" s="35">
        <f>IFERROR(VLOOKUP($C13,'[4]01.09'!$C$2:$K$144,MATCH(N$2,'[4]01.09'!$C$1:$K$1),),)</f>
        <v>0</v>
      </c>
      <c r="O13" s="35">
        <f>IFERROR(VLOOKUP($C13,'[4]03.09'!$C$2:$R$130,MATCH(O$2,'[4]03.09'!$C$1:$R$1),),)</f>
        <v>0</v>
      </c>
      <c r="P13" s="35">
        <f>IFERROR(VLOOKUP($C13,'[4]04.09'!$C$2:$O$139,MATCH(P$2,'[4]04.09'!$C$1:$O$1),),)</f>
        <v>0</v>
      </c>
      <c r="Q13" s="35">
        <f>IFERROR(VLOOKUP($C13,'[4]04.09'!$C$2:$O$139,MATCH(Q$2,'[4]04.09'!$C$1:$O$1),),)</f>
        <v>0</v>
      </c>
      <c r="R13" s="35">
        <f>IFERROR(VLOOKUP($C13,'[4]04.09'!$C$2:$O$139,MATCH(R$2,'[4]04.09'!$C$1:$O$1),),)</f>
        <v>0</v>
      </c>
      <c r="S13" s="35">
        <f>IFERROR(VLOOKUP($C13,'[4]04.09'!$C$2:$O$139,MATCH(S$2,'[4]04.09'!$C$1:$O$1),),)</f>
        <v>0</v>
      </c>
      <c r="T13" s="35">
        <f>IFERROR(VLOOKUP($C13,'[4]07.09'!$C$2:$K$144,MATCH(T$2,'[4]07.09'!$C$1:$K$1),),)</f>
        <v>0</v>
      </c>
      <c r="U13" s="35">
        <f>IFERROR(VLOOKUP($C13,'[4]08.09'!$C$2:$J$143,MATCH(U$2,'[4]08.09'!$C$1:$J$1),),)</f>
        <v>0</v>
      </c>
      <c r="V13" s="35">
        <f>IFERROR(VLOOKUP($C13,'[4]09.09'!$C$2:$T$129,MATCH(V$2,'[4]09.09'!$C$1:$T$1),),)</f>
        <v>0</v>
      </c>
      <c r="W13" s="35">
        <f>IFERROR(VLOOKUP($C13,'[4]10.09'!$C$2:$P$129,MATCH(W$2,'[4]10.09'!$C$1:$P$1),),)</f>
        <v>0</v>
      </c>
      <c r="X13" s="35">
        <f>IFERROR(VLOOKUP($C13,'[4]11.09'!$C$2:$Q$129,MATCH(X$2,'[4]11.09'!$C$1:$Q$1),),)</f>
        <v>0</v>
      </c>
      <c r="Y13" s="35">
        <f>IFERROR(VLOOKUP($C13,'[4]11.09'!$C$2:$Q$129,MATCH(Y$2,'[4]11.09'!$C$1:$Q$1),),)</f>
        <v>0</v>
      </c>
      <c r="Z13" s="35">
        <f>IFERROR(VLOOKUP($C13,'[4]11.09'!$C$2:$Q$129,MATCH(Z$2,'[4]11.09'!$C$1:$Q$1),),)</f>
        <v>0</v>
      </c>
      <c r="AA13" s="35">
        <f>IFERROR(VLOOKUP($C13,'[4]11.09'!$C$2:$Q$129,MATCH(AA$2,'[4]11.09'!$C$1:$Q$1),),)</f>
        <v>0</v>
      </c>
      <c r="AB13" s="35">
        <f>IFERROR(VLOOKUP($C13,'[4]14.09'!$C$2:$K$143,MATCH(AB$2,'[4]14.09'!$C$1:$K$1),),)</f>
        <v>0</v>
      </c>
      <c r="AC13" s="35">
        <f>IFERROR(VLOOKUP($C13,'[4]14.09'!$C$2:$K$143,MATCH(AC$2,'[4]14.09'!$C$1:$K$1),),)</f>
        <v>0</v>
      </c>
      <c r="AD13" s="35">
        <f>IFERROR(VLOOKUP($C13,'[4]14.09'!$C$2:$K$143,MATCH(AD$2,'[4]14.09'!$C$1:$K$1),),)</f>
        <v>0</v>
      </c>
      <c r="AE13" s="35">
        <f>IFERROR(VLOOKUP($C13,'[4]14.09'!$C$2:$K$143,MATCH(AE$2,'[4]14.09'!$C$1:$K$1),),)</f>
        <v>0</v>
      </c>
      <c r="AF13" s="35">
        <f>IFERROR(VLOOKUP($C13,'[4]14.09'!$C$2:$K$143,MATCH(AF$2,'[4]14.09'!$C$1:$K$1),),)</f>
        <v>0</v>
      </c>
      <c r="AG13" s="35">
        <f>IFERROR(VLOOKUP($C13,'[4]14.09'!$C$2:$K$143,MATCH(AG$2,'[4]14.09'!$C$1:$K$1),),)</f>
        <v>0</v>
      </c>
      <c r="AH13" s="35">
        <f>IFERROR(VLOOKUP($C13,'[4]14.09'!$C$2:$K$143,MATCH(AH$2,'[4]14.09'!$C$1:$K$1),),)</f>
        <v>0</v>
      </c>
      <c r="AI13" s="35">
        <f>IFERROR(VLOOKUP($C13,'[4]14.09'!$C$2:$K$143,MATCH(AI$2,'[4]14.09'!$C$1:$K$1),),)</f>
        <v>0</v>
      </c>
      <c r="AJ13" s="35">
        <f>IFERROR(VLOOKUP($C13,'[4]11.09'!$C$2:$Q$129,MATCH(AJ$2,'[4]11.09'!$C$1:$Q$1),),)</f>
        <v>0</v>
      </c>
      <c r="AK13" s="35">
        <f>IFERROR(VLOOKUP($C13,'[4]11.09'!$C$2:$Q$129,MATCH(AK$2,'[4]11.09'!$C$1:$Q$1),),)</f>
        <v>0</v>
      </c>
      <c r="AL13" s="36">
        <f t="shared" si="0"/>
        <v>0</v>
      </c>
    </row>
    <row r="14" spans="1:38" ht="27.75" customHeight="1">
      <c r="A14" s="33" t="s">
        <v>288</v>
      </c>
      <c r="B14" s="34" t="s">
        <v>289</v>
      </c>
      <c r="C14" s="33" t="s">
        <v>54</v>
      </c>
      <c r="D14" s="35">
        <f>IFERROR(VLOOKUP($C14,'[4]24.08'!$C$2:$L$145,MATCH(D$2,'[4]24.08'!$C$1:$L$1),),)</f>
        <v>9000</v>
      </c>
      <c r="E14" s="35">
        <f>IFERROR(VLOOKUP($C14,'[4]25.08'!$C$2:$J$145,MATCH(E$2,'[4]25.08'!$C$1:$J$1),),)</f>
        <v>0</v>
      </c>
      <c r="F14" s="35">
        <f>IFERROR(VLOOKUP($C14,'[4]26.08'!$C$2:$S$136,MATCH(F$2,'[4]26.08'!$C$1:$S$1),),)</f>
        <v>0</v>
      </c>
      <c r="G14" s="35">
        <f>IFERROR(VLOOKUP($C14,'[4]27.08'!$C$2:$P$145,MATCH(G$2,'[4]27.08'!$C$1:$P$1),),)</f>
        <v>0</v>
      </c>
      <c r="H14" s="35">
        <f>IFERROR(VLOOKUP($C14,'[4]28.08'!$C$2:$O$144,MATCH(H$2,'[4]28.08'!$C$1:$O$1),),)</f>
        <v>6000</v>
      </c>
      <c r="I14" s="35">
        <f>IFERROR(VLOOKUP($C14,'[4]28.08'!$C$2:$O$144,MATCH(I$2,'[4]28.08'!$C$1:$O$1),),)</f>
        <v>6000</v>
      </c>
      <c r="J14" s="35">
        <f>IFERROR(VLOOKUP($C14,'[4]28.08'!$C$2:$O$144,MATCH(J$2,'[4]28.08'!$C$1:$O$1),),)</f>
        <v>0</v>
      </c>
      <c r="K14" s="35">
        <f>IFERROR(VLOOKUP($C14,'[4]28.08'!$C$2:$O$144,MATCH(K$2,'[4]28.08'!$C$1:$O$1),),)</f>
        <v>21000</v>
      </c>
      <c r="L14" s="35">
        <f>IFERROR(VLOOKUP($C14,'[4]31.08.'!$C$2:$K$144,MATCH(L$2,'[4]31.08.'!$C$1:$K$1),),)</f>
        <v>15000</v>
      </c>
      <c r="M14" s="35">
        <f>IFERROR(VLOOKUP($C14,'[4]01.09'!$C$2:$K$144,MATCH(M$2,'[4]01.09'!$C$1:$K$1),),)</f>
        <v>6000</v>
      </c>
      <c r="N14" s="35">
        <f>IFERROR(VLOOKUP($C14,'[4]01.09'!$C$2:$K$144,MATCH(N$2,'[4]01.09'!$C$1:$K$1),),)</f>
        <v>12000</v>
      </c>
      <c r="O14" s="35">
        <f>IFERROR(VLOOKUP($C14,'[4]03.09'!$C$2:$R$130,MATCH(O$2,'[4]03.09'!$C$1:$R$1),),)</f>
        <v>9000</v>
      </c>
      <c r="P14" s="35">
        <f>IFERROR(VLOOKUP($C14,'[4]04.09'!$C$2:$O$139,MATCH(P$2,'[4]04.09'!$C$1:$O$1),),)</f>
        <v>0</v>
      </c>
      <c r="Q14" s="35">
        <f>IFERROR(VLOOKUP($C14,'[4]04.09'!$C$2:$O$139,MATCH(Q$2,'[4]04.09'!$C$1:$O$1),),)</f>
        <v>12000</v>
      </c>
      <c r="R14" s="35">
        <f>IFERROR(VLOOKUP($C14,'[4]04.09'!$C$2:$O$139,MATCH(R$2,'[4]04.09'!$C$1:$O$1),),)</f>
        <v>9000</v>
      </c>
      <c r="S14" s="35">
        <f>IFERROR(VLOOKUP($C14,'[4]04.09'!$C$2:$O$139,MATCH(S$2,'[4]04.09'!$C$1:$O$1),),)</f>
        <v>63000</v>
      </c>
      <c r="T14" s="35">
        <f>IFERROR(VLOOKUP($C14,'[4]07.09'!$C$2:$K$144,MATCH(T$2,'[4]07.09'!$C$1:$K$1),),)</f>
        <v>6000</v>
      </c>
      <c r="U14" s="35">
        <f>IFERROR(VLOOKUP($C14,'[4]08.09'!$C$2:$J$143,MATCH(U$2,'[4]08.09'!$C$1:$J$1),),)</f>
        <v>0</v>
      </c>
      <c r="V14" s="35">
        <f>IFERROR(VLOOKUP($C14,'[4]09.09'!$C$2:$T$129,MATCH(V$2,'[4]09.09'!$C$1:$T$1),),)</f>
        <v>6000</v>
      </c>
      <c r="W14" s="35">
        <f>IFERROR(VLOOKUP($C14,'[4]10.09'!$C$2:$P$129,MATCH(W$2,'[4]10.09'!$C$1:$P$1),),)</f>
        <v>6000</v>
      </c>
      <c r="X14" s="35">
        <f>IFERROR(VLOOKUP($C14,'[4]11.09'!$C$2:$Q$129,MATCH(X$2,'[4]11.09'!$C$1:$Q$1),),)</f>
        <v>0</v>
      </c>
      <c r="Y14" s="35">
        <f>IFERROR(VLOOKUP($C14,'[4]11.09'!$C$2:$Q$129,MATCH(Y$2,'[4]11.09'!$C$1:$Q$1),),)</f>
        <v>6000</v>
      </c>
      <c r="Z14" s="35">
        <f>IFERROR(VLOOKUP($C14,'[4]11.09'!$C$2:$Q$129,MATCH(Z$2,'[4]11.09'!$C$1:$Q$1),),)</f>
        <v>0</v>
      </c>
      <c r="AA14" s="35">
        <f>IFERROR(VLOOKUP($C14,'[4]11.09'!$C$2:$Q$129,MATCH(AA$2,'[4]11.09'!$C$1:$Q$1),),)</f>
        <v>24000</v>
      </c>
      <c r="AB14" s="35">
        <f>IFERROR(VLOOKUP($C14,'[4]14.09'!$C$2:$K$143,MATCH(AB$2,'[4]14.09'!$C$1:$K$1),),)</f>
        <v>6000</v>
      </c>
      <c r="AC14" s="35">
        <f>IFERROR(VLOOKUP($C14,'[4]14.09'!$C$2:$K$143,MATCH(AC$2,'[4]14.09'!$C$1:$K$1),),)</f>
        <v>9000</v>
      </c>
      <c r="AD14" s="35">
        <f>IFERROR(VLOOKUP($C14,'[4]14.09'!$C$2:$K$143,MATCH(AD$2,'[4]14.09'!$C$1:$K$1),),)</f>
        <v>6000</v>
      </c>
      <c r="AE14" s="35">
        <f>IFERROR(VLOOKUP($C14,'[4]14.09'!$C$2:$K$143,MATCH(AE$2,'[4]14.09'!$C$1:$K$1),),)</f>
        <v>6000</v>
      </c>
      <c r="AF14" s="35">
        <f>IFERROR(VLOOKUP($C14,'[4]14.09'!$C$2:$K$143,MATCH(AF$2,'[4]14.09'!$C$1:$K$1),),)</f>
        <v>6000</v>
      </c>
      <c r="AG14" s="35">
        <f>IFERROR(VLOOKUP($C14,'[4]14.09'!$C$2:$K$143,MATCH(AG$2,'[4]14.09'!$C$1:$K$1),),)</f>
        <v>6000</v>
      </c>
      <c r="AH14" s="35">
        <f>IFERROR(VLOOKUP($C14,'[4]14.09'!$C$2:$K$143,MATCH(AH$2,'[4]14.09'!$C$1:$K$1),),)</f>
        <v>6000</v>
      </c>
      <c r="AI14" s="35">
        <f>IFERROR(VLOOKUP($C14,'[4]14.09'!$C$2:$K$143,MATCH(AI$2,'[4]14.09'!$C$1:$K$1),),)</f>
        <v>45000</v>
      </c>
      <c r="AJ14" s="35">
        <f>IFERROR(VLOOKUP($C14,'[4]11.09'!$C$2:$Q$129,MATCH(AJ$2,'[4]11.09'!$C$1:$Q$1),),)</f>
        <v>42000</v>
      </c>
      <c r="AK14" s="35">
        <f>IFERROR(VLOOKUP($C14,'[4]11.09'!$C$2:$Q$129,MATCH(AK$2,'[4]11.09'!$C$1:$Q$1),),)</f>
        <v>42000</v>
      </c>
      <c r="AL14" s="36">
        <f t="shared" si="0"/>
        <v>168000</v>
      </c>
    </row>
    <row r="15" spans="1:38" ht="27.75" customHeight="1">
      <c r="A15" s="33" t="s">
        <v>288</v>
      </c>
      <c r="B15" s="34" t="s">
        <v>267</v>
      </c>
      <c r="C15" s="33" t="s">
        <v>290</v>
      </c>
      <c r="D15" s="35">
        <f>IFERROR(VLOOKUP($C15,'[4]24.08'!$C$2:$L$145,MATCH(D$2,'[4]24.08'!$C$1:$L$1),),)</f>
        <v>0</v>
      </c>
      <c r="E15" s="35">
        <f>IFERROR(VLOOKUP($C15,'[4]25.08'!$C$2:$J$145,MATCH(E$2,'[4]25.08'!$C$1:$J$1),),)</f>
        <v>0</v>
      </c>
      <c r="F15" s="35">
        <f>IFERROR(VLOOKUP($C15,'[4]26.08'!$C$2:$S$136,MATCH(F$2,'[4]26.08'!$C$1:$S$1),),)</f>
        <v>0</v>
      </c>
      <c r="G15" s="35">
        <f>IFERROR(VLOOKUP($C15,'[4]27.08'!$C$2:$P$145,MATCH(G$2,'[4]27.08'!$C$1:$P$1),),)</f>
        <v>0</v>
      </c>
      <c r="H15" s="35">
        <f>IFERROR(VLOOKUP($C15,'[4]28.08'!$C$2:$O$144,MATCH(H$2,'[4]28.08'!$C$1:$O$1),),)</f>
        <v>0</v>
      </c>
      <c r="I15" s="35">
        <f>IFERROR(VLOOKUP($C15,'[4]28.08'!$C$2:$O$144,MATCH(I$2,'[4]28.08'!$C$1:$O$1),),)</f>
        <v>0</v>
      </c>
      <c r="J15" s="35">
        <f>IFERROR(VLOOKUP($C15,'[4]28.08'!$C$2:$O$144,MATCH(J$2,'[4]28.08'!$C$1:$O$1),),)</f>
        <v>0</v>
      </c>
      <c r="K15" s="35">
        <f>IFERROR(VLOOKUP($C15,'[4]28.08'!$C$2:$O$144,MATCH(K$2,'[4]28.08'!$C$1:$O$1),),)</f>
        <v>0</v>
      </c>
      <c r="L15" s="35">
        <f>IFERROR(VLOOKUP($C15,'[4]31.08.'!$C$2:$K$144,MATCH(L$2,'[4]31.08.'!$C$1:$K$1),),)</f>
        <v>0</v>
      </c>
      <c r="M15" s="35">
        <f>IFERROR(VLOOKUP($C15,'[4]01.09'!$C$2:$K$144,MATCH(M$2,'[4]01.09'!$C$1:$K$1),),)</f>
        <v>0</v>
      </c>
      <c r="N15" s="35">
        <f>IFERROR(VLOOKUP($C15,'[4]01.09'!$C$2:$K$144,MATCH(N$2,'[4]01.09'!$C$1:$K$1),),)</f>
        <v>0</v>
      </c>
      <c r="O15" s="35">
        <f>IFERROR(VLOOKUP($C15,'[4]03.09'!$C$2:$R$130,MATCH(O$2,'[4]03.09'!$C$1:$R$1),),)</f>
        <v>0</v>
      </c>
      <c r="P15" s="35">
        <f>IFERROR(VLOOKUP($C15,'[4]04.09'!$C$2:$O$139,MATCH(P$2,'[4]04.09'!$C$1:$O$1),),)</f>
        <v>0</v>
      </c>
      <c r="Q15" s="35">
        <f>IFERROR(VLOOKUP($C15,'[4]04.09'!$C$2:$O$139,MATCH(Q$2,'[4]04.09'!$C$1:$O$1),),)</f>
        <v>0</v>
      </c>
      <c r="R15" s="35">
        <f>IFERROR(VLOOKUP($C15,'[4]04.09'!$C$2:$O$139,MATCH(R$2,'[4]04.09'!$C$1:$O$1),),)</f>
        <v>0</v>
      </c>
      <c r="S15" s="35">
        <f>IFERROR(VLOOKUP($C15,'[4]04.09'!$C$2:$O$139,MATCH(S$2,'[4]04.09'!$C$1:$O$1),),)</f>
        <v>0</v>
      </c>
      <c r="T15" s="35">
        <f>IFERROR(VLOOKUP($C15,'[4]07.09'!$C$2:$K$144,MATCH(T$2,'[4]07.09'!$C$1:$K$1),),)</f>
        <v>0</v>
      </c>
      <c r="U15" s="35">
        <f>IFERROR(VLOOKUP($C15,'[4]08.09'!$C$2:$J$143,MATCH(U$2,'[4]08.09'!$C$1:$J$1),),)</f>
        <v>0</v>
      </c>
      <c r="V15" s="35">
        <f>IFERROR(VLOOKUP($C15,'[4]09.09'!$C$2:$T$129,MATCH(V$2,'[4]09.09'!$C$1:$T$1),),)</f>
        <v>0</v>
      </c>
      <c r="W15" s="35">
        <f>IFERROR(VLOOKUP($C15,'[4]10.09'!$C$2:$P$129,MATCH(W$2,'[4]10.09'!$C$1:$P$1),),)</f>
        <v>0</v>
      </c>
      <c r="X15" s="35">
        <f>IFERROR(VLOOKUP($C15,'[4]11.09'!$C$2:$Q$129,MATCH(X$2,'[4]11.09'!$C$1:$Q$1),),)</f>
        <v>0</v>
      </c>
      <c r="Y15" s="35">
        <f>IFERROR(VLOOKUP($C15,'[4]11.09'!$C$2:$Q$129,MATCH(Y$2,'[4]11.09'!$C$1:$Q$1),),)</f>
        <v>0</v>
      </c>
      <c r="Z15" s="35">
        <f>IFERROR(VLOOKUP($C15,'[4]11.09'!$C$2:$Q$129,MATCH(Z$2,'[4]11.09'!$C$1:$Q$1),),)</f>
        <v>0</v>
      </c>
      <c r="AA15" s="35">
        <f>IFERROR(VLOOKUP($C15,'[4]11.09'!$C$2:$Q$129,MATCH(AA$2,'[4]11.09'!$C$1:$Q$1),),)</f>
        <v>0</v>
      </c>
      <c r="AB15" s="35">
        <f>IFERROR(VLOOKUP($C15,'[4]14.09'!$C$2:$K$143,MATCH(AB$2,'[4]14.09'!$C$1:$K$1),),)</f>
        <v>0</v>
      </c>
      <c r="AC15" s="35">
        <f>IFERROR(VLOOKUP($C15,'[4]14.09'!$C$2:$K$143,MATCH(AC$2,'[4]14.09'!$C$1:$K$1),),)</f>
        <v>0</v>
      </c>
      <c r="AD15" s="35">
        <f>IFERROR(VLOOKUP($C15,'[4]14.09'!$C$2:$K$143,MATCH(AD$2,'[4]14.09'!$C$1:$K$1),),)</f>
        <v>0</v>
      </c>
      <c r="AE15" s="35">
        <f>IFERROR(VLOOKUP($C15,'[4]14.09'!$C$2:$K$143,MATCH(AE$2,'[4]14.09'!$C$1:$K$1),),)</f>
        <v>0</v>
      </c>
      <c r="AF15" s="35">
        <f>IFERROR(VLOOKUP($C15,'[4]14.09'!$C$2:$K$143,MATCH(AF$2,'[4]14.09'!$C$1:$K$1),),)</f>
        <v>0</v>
      </c>
      <c r="AG15" s="35">
        <f>IFERROR(VLOOKUP($C15,'[4]14.09'!$C$2:$K$143,MATCH(AG$2,'[4]14.09'!$C$1:$K$1),),)</f>
        <v>0</v>
      </c>
      <c r="AH15" s="35">
        <f>IFERROR(VLOOKUP($C15,'[4]14.09'!$C$2:$K$143,MATCH(AH$2,'[4]14.09'!$C$1:$K$1),),)</f>
        <v>0</v>
      </c>
      <c r="AI15" s="35">
        <f>IFERROR(VLOOKUP($C15,'[4]14.09'!$C$2:$K$143,MATCH(AI$2,'[4]14.09'!$C$1:$K$1),),)</f>
        <v>0</v>
      </c>
      <c r="AJ15" s="35">
        <f>IFERROR(VLOOKUP($C15,'[4]11.09'!$C$2:$Q$129,MATCH(AJ$2,'[4]11.09'!$C$1:$Q$1),),)</f>
        <v>0</v>
      </c>
      <c r="AK15" s="35">
        <f>IFERROR(VLOOKUP($C15,'[4]11.09'!$C$2:$Q$129,MATCH(AK$2,'[4]11.09'!$C$1:$Q$1),),)</f>
        <v>0</v>
      </c>
      <c r="AL15" s="36">
        <f t="shared" si="0"/>
        <v>0</v>
      </c>
    </row>
    <row r="16" spans="1:38" ht="27.75" customHeight="1">
      <c r="A16" s="33" t="s">
        <v>291</v>
      </c>
      <c r="B16" s="34" t="s">
        <v>267</v>
      </c>
      <c r="C16" s="33" t="s">
        <v>292</v>
      </c>
      <c r="D16" s="35">
        <f>IFERROR(VLOOKUP($C16,'[4]24.08'!$C$2:$L$145,MATCH(D$2,'[4]24.08'!$C$1:$L$1),),)</f>
        <v>0</v>
      </c>
      <c r="E16" s="35">
        <f>IFERROR(VLOOKUP($C16,'[4]25.08'!$C$2:$J$145,MATCH(E$2,'[4]25.08'!$C$1:$J$1),),)</f>
        <v>0</v>
      </c>
      <c r="F16" s="35">
        <f>IFERROR(VLOOKUP($C16,'[4]26.08'!$C$2:$S$136,MATCH(F$2,'[4]26.08'!$C$1:$S$1),),)</f>
        <v>0</v>
      </c>
      <c r="G16" s="35">
        <f>IFERROR(VLOOKUP($C16,'[4]27.08'!$C$2:$P$145,MATCH(G$2,'[4]27.08'!$C$1:$P$1),),)</f>
        <v>0</v>
      </c>
      <c r="H16" s="35">
        <f>IFERROR(VLOOKUP($C16,'[4]28.08'!$C$2:$O$144,MATCH(H$2,'[4]28.08'!$C$1:$O$1),),)</f>
        <v>0</v>
      </c>
      <c r="I16" s="35">
        <f>IFERROR(VLOOKUP($C16,'[4]28.08'!$C$2:$O$144,MATCH(I$2,'[4]28.08'!$C$1:$O$1),),)</f>
        <v>0</v>
      </c>
      <c r="J16" s="35">
        <f>IFERROR(VLOOKUP($C16,'[4]28.08'!$C$2:$O$144,MATCH(J$2,'[4]28.08'!$C$1:$O$1),),)</f>
        <v>0</v>
      </c>
      <c r="K16" s="35">
        <f>IFERROR(VLOOKUP($C16,'[4]28.08'!$C$2:$O$144,MATCH(K$2,'[4]28.08'!$C$1:$O$1),),)</f>
        <v>0</v>
      </c>
      <c r="L16" s="35">
        <f>IFERROR(VLOOKUP($C16,'[4]31.08.'!$C$2:$K$144,MATCH(L$2,'[4]31.08.'!$C$1:$K$1),),)</f>
        <v>0</v>
      </c>
      <c r="M16" s="35">
        <f>IFERROR(VLOOKUP($C16,'[4]01.09'!$C$2:$K$144,MATCH(M$2,'[4]01.09'!$C$1:$K$1),),)</f>
        <v>0</v>
      </c>
      <c r="N16" s="35">
        <f>IFERROR(VLOOKUP($C16,'[4]01.09'!$C$2:$K$144,MATCH(N$2,'[4]01.09'!$C$1:$K$1),),)</f>
        <v>0</v>
      </c>
      <c r="O16" s="35">
        <f>IFERROR(VLOOKUP($C16,'[4]03.09'!$C$2:$R$130,MATCH(O$2,'[4]03.09'!$C$1:$R$1),),)</f>
        <v>0</v>
      </c>
      <c r="P16" s="35">
        <f>IFERROR(VLOOKUP($C16,'[4]04.09'!$C$2:$O$139,MATCH(P$2,'[4]04.09'!$C$1:$O$1),),)</f>
        <v>0</v>
      </c>
      <c r="Q16" s="35">
        <f>IFERROR(VLOOKUP($C16,'[4]04.09'!$C$2:$O$139,MATCH(Q$2,'[4]04.09'!$C$1:$O$1),),)</f>
        <v>0</v>
      </c>
      <c r="R16" s="35">
        <f>IFERROR(VLOOKUP($C16,'[4]04.09'!$C$2:$O$139,MATCH(R$2,'[4]04.09'!$C$1:$O$1),),)</f>
        <v>0</v>
      </c>
      <c r="S16" s="35">
        <f>IFERROR(VLOOKUP($C16,'[4]04.09'!$C$2:$O$139,MATCH(S$2,'[4]04.09'!$C$1:$O$1),),)</f>
        <v>0</v>
      </c>
      <c r="T16" s="35">
        <f>IFERROR(VLOOKUP($C16,'[4]07.09'!$C$2:$K$144,MATCH(T$2,'[4]07.09'!$C$1:$K$1),),)</f>
        <v>0</v>
      </c>
      <c r="U16" s="35">
        <f>IFERROR(VLOOKUP($C16,'[4]08.09'!$C$2:$J$143,MATCH(U$2,'[4]08.09'!$C$1:$J$1),),)</f>
        <v>0</v>
      </c>
      <c r="V16" s="35">
        <f>IFERROR(VLOOKUP($C16,'[4]09.09'!$C$2:$T$129,MATCH(V$2,'[4]09.09'!$C$1:$T$1),),)</f>
        <v>0</v>
      </c>
      <c r="W16" s="35">
        <f>IFERROR(VLOOKUP($C16,'[4]10.09'!$C$2:$P$129,MATCH(W$2,'[4]10.09'!$C$1:$P$1),),)</f>
        <v>0</v>
      </c>
      <c r="X16" s="35">
        <f>IFERROR(VLOOKUP($C16,'[4]11.09'!$C$2:$Q$129,MATCH(X$2,'[4]11.09'!$C$1:$Q$1),),)</f>
        <v>0</v>
      </c>
      <c r="Y16" s="35">
        <f>IFERROR(VLOOKUP($C16,'[4]11.09'!$C$2:$Q$129,MATCH(Y$2,'[4]11.09'!$C$1:$Q$1),),)</f>
        <v>0</v>
      </c>
      <c r="Z16" s="35">
        <f>IFERROR(VLOOKUP($C16,'[4]11.09'!$C$2:$Q$129,MATCH(Z$2,'[4]11.09'!$C$1:$Q$1),),)</f>
        <v>0</v>
      </c>
      <c r="AA16" s="35">
        <f>IFERROR(VLOOKUP($C16,'[4]11.09'!$C$2:$Q$129,MATCH(AA$2,'[4]11.09'!$C$1:$Q$1),),)</f>
        <v>0</v>
      </c>
      <c r="AB16" s="35">
        <f>IFERROR(VLOOKUP($C16,'[4]14.09'!$C$2:$K$143,MATCH(AB$2,'[4]14.09'!$C$1:$K$1),),)</f>
        <v>0</v>
      </c>
      <c r="AC16" s="35">
        <f>IFERROR(VLOOKUP($C16,'[4]14.09'!$C$2:$K$143,MATCH(AC$2,'[4]14.09'!$C$1:$K$1),),)</f>
        <v>0</v>
      </c>
      <c r="AD16" s="35">
        <f>IFERROR(VLOOKUP($C16,'[4]14.09'!$C$2:$K$143,MATCH(AD$2,'[4]14.09'!$C$1:$K$1),),)</f>
        <v>0</v>
      </c>
      <c r="AE16" s="35">
        <f>IFERROR(VLOOKUP($C16,'[4]14.09'!$C$2:$K$143,MATCH(AE$2,'[4]14.09'!$C$1:$K$1),),)</f>
        <v>0</v>
      </c>
      <c r="AF16" s="35">
        <f>IFERROR(VLOOKUP($C16,'[4]14.09'!$C$2:$K$143,MATCH(AF$2,'[4]14.09'!$C$1:$K$1),),)</f>
        <v>0</v>
      </c>
      <c r="AG16" s="35">
        <f>IFERROR(VLOOKUP($C16,'[4]14.09'!$C$2:$K$143,MATCH(AG$2,'[4]14.09'!$C$1:$K$1),),)</f>
        <v>0</v>
      </c>
      <c r="AH16" s="35">
        <f>IFERROR(VLOOKUP($C16,'[4]14.09'!$C$2:$K$143,MATCH(AH$2,'[4]14.09'!$C$1:$K$1),),)</f>
        <v>0</v>
      </c>
      <c r="AI16" s="35">
        <f>IFERROR(VLOOKUP($C16,'[4]14.09'!$C$2:$K$143,MATCH(AI$2,'[4]14.09'!$C$1:$K$1),),)</f>
        <v>0</v>
      </c>
      <c r="AJ16" s="35">
        <f>IFERROR(VLOOKUP($C16,'[4]11.09'!$C$2:$Q$129,MATCH(AJ$2,'[4]11.09'!$C$1:$Q$1),),)</f>
        <v>0</v>
      </c>
      <c r="AK16" s="35">
        <f>IFERROR(VLOOKUP($C16,'[4]11.09'!$C$2:$Q$129,MATCH(AK$2,'[4]11.09'!$C$1:$Q$1),),)</f>
        <v>0</v>
      </c>
      <c r="AL16" s="36">
        <f t="shared" si="0"/>
        <v>0</v>
      </c>
    </row>
    <row r="17" spans="1:38" ht="27.75" customHeight="1">
      <c r="A17" s="33" t="s">
        <v>291</v>
      </c>
      <c r="B17" s="34" t="s">
        <v>293</v>
      </c>
      <c r="C17" s="33" t="s">
        <v>56</v>
      </c>
      <c r="D17" s="35">
        <f>IFERROR(VLOOKUP($C17,'[4]24.08'!$C$2:$L$145,MATCH(D$2,'[4]24.08'!$C$1:$L$1),),)</f>
        <v>6000</v>
      </c>
      <c r="E17" s="35">
        <f>IFERROR(VLOOKUP($C17,'[4]25.08'!$C$2:$J$145,MATCH(E$2,'[4]25.08'!$C$1:$J$1),),)</f>
        <v>6000</v>
      </c>
      <c r="F17" s="35">
        <f>IFERROR(VLOOKUP($C17,'[4]26.08'!$C$2:$S$136,MATCH(F$2,'[4]26.08'!$C$1:$S$1),),)</f>
        <v>0</v>
      </c>
      <c r="G17" s="35">
        <f>IFERROR(VLOOKUP($C17,'[4]27.08'!$C$2:$P$145,MATCH(G$2,'[4]27.08'!$C$1:$P$1),),)</f>
        <v>0</v>
      </c>
      <c r="H17" s="35">
        <f>IFERROR(VLOOKUP($C17,'[4]28.08'!$C$2:$O$144,MATCH(H$2,'[4]28.08'!$C$1:$O$1),),)</f>
        <v>0</v>
      </c>
      <c r="I17" s="35">
        <f>IFERROR(VLOOKUP($C17,'[4]28.08'!$C$2:$O$144,MATCH(I$2,'[4]28.08'!$C$1:$O$1),),)</f>
        <v>0</v>
      </c>
      <c r="J17" s="35">
        <f>IFERROR(VLOOKUP($C17,'[4]28.08'!$C$2:$O$144,MATCH(J$2,'[4]28.08'!$C$1:$O$1),),)</f>
        <v>0</v>
      </c>
      <c r="K17" s="35">
        <f>IFERROR(VLOOKUP($C17,'[4]28.08'!$C$2:$O$144,MATCH(K$2,'[4]28.08'!$C$1:$O$1),),)</f>
        <v>12000</v>
      </c>
      <c r="L17" s="35">
        <f>IFERROR(VLOOKUP($C17,'[4]31.08.'!$C$2:$K$144,MATCH(L$2,'[4]31.08.'!$C$1:$K$1),),)</f>
        <v>0</v>
      </c>
      <c r="M17" s="35">
        <f>IFERROR(VLOOKUP($C17,'[4]01.09'!$C$2:$K$144,MATCH(M$2,'[4]01.09'!$C$1:$K$1),),)</f>
        <v>0</v>
      </c>
      <c r="N17" s="35">
        <f>IFERROR(VLOOKUP($C17,'[4]01.09'!$C$2:$K$144,MATCH(N$2,'[4]01.09'!$C$1:$K$1),),)</f>
        <v>0</v>
      </c>
      <c r="O17" s="35">
        <f>IFERROR(VLOOKUP($C17,'[4]03.09'!$C$2:$R$130,MATCH(O$2,'[4]03.09'!$C$1:$R$1),),)</f>
        <v>0</v>
      </c>
      <c r="P17" s="35">
        <f>IFERROR(VLOOKUP($C17,'[4]04.09'!$C$2:$O$139,MATCH(P$2,'[4]04.09'!$C$1:$O$1),),)</f>
        <v>0</v>
      </c>
      <c r="Q17" s="35">
        <f>IFERROR(VLOOKUP($C17,'[4]04.09'!$C$2:$O$139,MATCH(Q$2,'[4]04.09'!$C$1:$O$1),),)</f>
        <v>0</v>
      </c>
      <c r="R17" s="35">
        <f>IFERROR(VLOOKUP($C17,'[4]04.09'!$C$2:$O$139,MATCH(R$2,'[4]04.09'!$C$1:$O$1),),)</f>
        <v>0</v>
      </c>
      <c r="S17" s="35">
        <f>IFERROR(VLOOKUP($C17,'[4]04.09'!$C$2:$O$139,MATCH(S$2,'[4]04.09'!$C$1:$O$1),),)</f>
        <v>0</v>
      </c>
      <c r="T17" s="35">
        <f>IFERROR(VLOOKUP($C17,'[4]07.09'!$C$2:$K$144,MATCH(T$2,'[4]07.09'!$C$1:$K$1),),)</f>
        <v>6000</v>
      </c>
      <c r="U17" s="35">
        <f>IFERROR(VLOOKUP($C17,'[4]08.09'!$C$2:$J$143,MATCH(U$2,'[4]08.09'!$C$1:$J$1),),)</f>
        <v>6000</v>
      </c>
      <c r="V17" s="35">
        <f>IFERROR(VLOOKUP($C17,'[4]09.09'!$C$2:$T$129,MATCH(V$2,'[4]09.09'!$C$1:$T$1),),)</f>
        <v>6000</v>
      </c>
      <c r="W17" s="35">
        <f>IFERROR(VLOOKUP($C17,'[4]10.09'!$C$2:$P$129,MATCH(W$2,'[4]10.09'!$C$1:$P$1),),)</f>
        <v>6000</v>
      </c>
      <c r="X17" s="35">
        <f>IFERROR(VLOOKUP($C17,'[4]11.09'!$C$2:$Q$129,MATCH(X$2,'[4]11.09'!$C$1:$Q$1),),)</f>
        <v>0</v>
      </c>
      <c r="Y17" s="35">
        <f>IFERROR(VLOOKUP($C17,'[4]11.09'!$C$2:$Q$129,MATCH(Y$2,'[4]11.09'!$C$1:$Q$1),),)</f>
        <v>0</v>
      </c>
      <c r="Z17" s="35">
        <f>IFERROR(VLOOKUP($C17,'[4]11.09'!$C$2:$Q$129,MATCH(Z$2,'[4]11.09'!$C$1:$Q$1),),)</f>
        <v>6000</v>
      </c>
      <c r="AA17" s="35">
        <f>IFERROR(VLOOKUP($C17,'[4]11.09'!$C$2:$Q$129,MATCH(AA$2,'[4]11.09'!$C$1:$Q$1),),)</f>
        <v>30000</v>
      </c>
      <c r="AB17" s="35">
        <f>IFERROR(VLOOKUP($C17,'[4]14.09'!$C$2:$K$143,MATCH(AB$2,'[4]14.09'!$C$1:$K$1),),)</f>
        <v>6000</v>
      </c>
      <c r="AC17" s="35">
        <f>IFERROR(VLOOKUP($C17,'[4]14.09'!$C$2:$K$143,MATCH(AC$2,'[4]14.09'!$C$1:$K$1),),)</f>
        <v>12000</v>
      </c>
      <c r="AD17" s="35">
        <f>IFERROR(VLOOKUP($C17,'[4]14.09'!$C$2:$K$143,MATCH(AD$2,'[4]14.09'!$C$1:$K$1),),)</f>
        <v>9000</v>
      </c>
      <c r="AE17" s="35">
        <f>IFERROR(VLOOKUP($C17,'[4]14.09'!$C$2:$K$143,MATCH(AE$2,'[4]14.09'!$C$1:$K$1),),)</f>
        <v>9000</v>
      </c>
      <c r="AF17" s="35">
        <f>IFERROR(VLOOKUP($C17,'[4]14.09'!$C$2:$K$143,MATCH(AF$2,'[4]14.09'!$C$1:$K$1),),)</f>
        <v>9000</v>
      </c>
      <c r="AG17" s="35">
        <f>IFERROR(VLOOKUP($C17,'[4]14.09'!$C$2:$K$143,MATCH(AG$2,'[4]14.09'!$C$1:$K$1),),)</f>
        <v>9000</v>
      </c>
      <c r="AH17" s="35">
        <f>IFERROR(VLOOKUP($C17,'[4]14.09'!$C$2:$K$143,MATCH(AH$2,'[4]14.09'!$C$1:$K$1),),)</f>
        <v>0</v>
      </c>
      <c r="AI17" s="35">
        <f>IFERROR(VLOOKUP($C17,'[4]14.09'!$C$2:$K$143,MATCH(AI$2,'[4]14.09'!$C$1:$K$1),),)</f>
        <v>54000</v>
      </c>
      <c r="AJ17" s="35">
        <f>IFERROR(VLOOKUP($C17,'[4]11.09'!$C$2:$Q$129,MATCH(AJ$2,'[4]11.09'!$C$1:$Q$1),),)</f>
        <v>6000</v>
      </c>
      <c r="AK17" s="35">
        <f>IFERROR(VLOOKUP($C17,'[4]11.09'!$C$2:$Q$129,MATCH(AK$2,'[4]11.09'!$C$1:$Q$1),),)</f>
        <v>0</v>
      </c>
      <c r="AL17" s="36">
        <f t="shared" si="0"/>
        <v>108000</v>
      </c>
    </row>
    <row r="18" spans="1:38" ht="27.75" customHeight="1">
      <c r="A18" s="33" t="s">
        <v>294</v>
      </c>
      <c r="B18" s="34" t="s">
        <v>267</v>
      </c>
      <c r="C18" s="33" t="s">
        <v>295</v>
      </c>
      <c r="D18" s="35">
        <f>IFERROR(VLOOKUP($C18,'[4]24.08'!$C$2:$L$145,MATCH(D$2,'[4]24.08'!$C$1:$L$1),),)</f>
        <v>0</v>
      </c>
      <c r="E18" s="35">
        <f>IFERROR(VLOOKUP($C18,'[4]25.08'!$C$2:$J$145,MATCH(E$2,'[4]25.08'!$C$1:$J$1),),)</f>
        <v>0</v>
      </c>
      <c r="F18" s="35">
        <f>IFERROR(VLOOKUP($C18,'[4]26.08'!$C$2:$S$136,MATCH(F$2,'[4]26.08'!$C$1:$S$1),),)</f>
        <v>0</v>
      </c>
      <c r="G18" s="35">
        <f>IFERROR(VLOOKUP($C18,'[4]27.08'!$C$2:$P$145,MATCH(G$2,'[4]27.08'!$C$1:$P$1),),)</f>
        <v>0</v>
      </c>
      <c r="H18" s="35">
        <f>IFERROR(VLOOKUP($C18,'[4]28.08'!$C$2:$O$144,MATCH(H$2,'[4]28.08'!$C$1:$O$1),),)</f>
        <v>0</v>
      </c>
      <c r="I18" s="35">
        <f>IFERROR(VLOOKUP($C18,'[4]28.08'!$C$2:$O$144,MATCH(I$2,'[4]28.08'!$C$1:$O$1),),)</f>
        <v>0</v>
      </c>
      <c r="J18" s="35">
        <f>IFERROR(VLOOKUP($C18,'[4]28.08'!$C$2:$O$144,MATCH(J$2,'[4]28.08'!$C$1:$O$1),),)</f>
        <v>0</v>
      </c>
      <c r="K18" s="35">
        <f>IFERROR(VLOOKUP($C18,'[4]28.08'!$C$2:$O$144,MATCH(K$2,'[4]28.08'!$C$1:$O$1),),)</f>
        <v>0</v>
      </c>
      <c r="L18" s="35">
        <f>IFERROR(VLOOKUP($C18,'[4]31.08.'!$C$2:$K$144,MATCH(L$2,'[4]31.08.'!$C$1:$K$1),),)</f>
        <v>0</v>
      </c>
      <c r="M18" s="35">
        <f>IFERROR(VLOOKUP($C18,'[4]01.09'!$C$2:$K$144,MATCH(M$2,'[4]01.09'!$C$1:$K$1),),)</f>
        <v>0</v>
      </c>
      <c r="N18" s="35">
        <f>IFERROR(VLOOKUP($C18,'[4]01.09'!$C$2:$K$144,MATCH(N$2,'[4]01.09'!$C$1:$K$1),),)</f>
        <v>0</v>
      </c>
      <c r="O18" s="35">
        <f>IFERROR(VLOOKUP($C18,'[4]03.09'!$C$2:$R$130,MATCH(O$2,'[4]03.09'!$C$1:$R$1),),)</f>
        <v>0</v>
      </c>
      <c r="P18" s="35">
        <f>IFERROR(VLOOKUP($C18,'[4]04.09'!$C$2:$O$139,MATCH(P$2,'[4]04.09'!$C$1:$O$1),),)</f>
        <v>0</v>
      </c>
      <c r="Q18" s="35">
        <f>IFERROR(VLOOKUP($C18,'[4]04.09'!$C$2:$O$139,MATCH(Q$2,'[4]04.09'!$C$1:$O$1),),)</f>
        <v>0</v>
      </c>
      <c r="R18" s="35">
        <f>IFERROR(VLOOKUP($C18,'[4]04.09'!$C$2:$O$139,MATCH(R$2,'[4]04.09'!$C$1:$O$1),),)</f>
        <v>0</v>
      </c>
      <c r="S18" s="35">
        <f>IFERROR(VLOOKUP($C18,'[4]04.09'!$C$2:$O$139,MATCH(S$2,'[4]04.09'!$C$1:$O$1),),)</f>
        <v>0</v>
      </c>
      <c r="T18" s="35">
        <f>IFERROR(VLOOKUP($C18,'[4]07.09'!$C$2:$K$144,MATCH(T$2,'[4]07.09'!$C$1:$K$1),),)</f>
        <v>0</v>
      </c>
      <c r="U18" s="35">
        <f>IFERROR(VLOOKUP($C18,'[4]08.09'!$C$2:$J$143,MATCH(U$2,'[4]08.09'!$C$1:$J$1),),)</f>
        <v>0</v>
      </c>
      <c r="V18" s="35">
        <f>IFERROR(VLOOKUP($C18,'[4]09.09'!$C$2:$T$129,MATCH(V$2,'[4]09.09'!$C$1:$T$1),),)</f>
        <v>0</v>
      </c>
      <c r="W18" s="35">
        <f>IFERROR(VLOOKUP($C18,'[4]10.09'!$C$2:$P$129,MATCH(W$2,'[4]10.09'!$C$1:$P$1),),)</f>
        <v>0</v>
      </c>
      <c r="X18" s="35">
        <f>IFERROR(VLOOKUP($C18,'[4]11.09'!$C$2:$Q$129,MATCH(X$2,'[4]11.09'!$C$1:$Q$1),),)</f>
        <v>0</v>
      </c>
      <c r="Y18" s="35">
        <f>IFERROR(VLOOKUP($C18,'[4]11.09'!$C$2:$Q$129,MATCH(Y$2,'[4]11.09'!$C$1:$Q$1),),)</f>
        <v>0</v>
      </c>
      <c r="Z18" s="35">
        <f>IFERROR(VLOOKUP($C18,'[4]11.09'!$C$2:$Q$129,MATCH(Z$2,'[4]11.09'!$C$1:$Q$1),),)</f>
        <v>0</v>
      </c>
      <c r="AA18" s="35">
        <f>IFERROR(VLOOKUP($C18,'[4]11.09'!$C$2:$Q$129,MATCH(AA$2,'[4]11.09'!$C$1:$Q$1),),)</f>
        <v>0</v>
      </c>
      <c r="AB18" s="35">
        <f>IFERROR(VLOOKUP($C18,'[4]14.09'!$C$2:$K$143,MATCH(AB$2,'[4]14.09'!$C$1:$K$1),),)</f>
        <v>0</v>
      </c>
      <c r="AC18" s="35">
        <f>IFERROR(VLOOKUP($C18,'[4]14.09'!$C$2:$K$143,MATCH(AC$2,'[4]14.09'!$C$1:$K$1),),)</f>
        <v>0</v>
      </c>
      <c r="AD18" s="35">
        <f>IFERROR(VLOOKUP($C18,'[4]14.09'!$C$2:$K$143,MATCH(AD$2,'[4]14.09'!$C$1:$K$1),),)</f>
        <v>0</v>
      </c>
      <c r="AE18" s="35">
        <f>IFERROR(VLOOKUP($C18,'[4]14.09'!$C$2:$K$143,MATCH(AE$2,'[4]14.09'!$C$1:$K$1),),)</f>
        <v>0</v>
      </c>
      <c r="AF18" s="35">
        <f>IFERROR(VLOOKUP($C18,'[4]14.09'!$C$2:$K$143,MATCH(AF$2,'[4]14.09'!$C$1:$K$1),),)</f>
        <v>0</v>
      </c>
      <c r="AG18" s="35">
        <f>IFERROR(VLOOKUP($C18,'[4]14.09'!$C$2:$K$143,MATCH(AG$2,'[4]14.09'!$C$1:$K$1),),)</f>
        <v>0</v>
      </c>
      <c r="AH18" s="35">
        <f>IFERROR(VLOOKUP($C18,'[4]14.09'!$C$2:$K$143,MATCH(AH$2,'[4]14.09'!$C$1:$K$1),),)</f>
        <v>0</v>
      </c>
      <c r="AI18" s="35">
        <f>IFERROR(VLOOKUP($C18,'[4]14.09'!$C$2:$K$143,MATCH(AI$2,'[4]14.09'!$C$1:$K$1),),)</f>
        <v>0</v>
      </c>
      <c r="AJ18" s="35">
        <f>IFERROR(VLOOKUP($C18,'[4]11.09'!$C$2:$Q$129,MATCH(AJ$2,'[4]11.09'!$C$1:$Q$1),),)</f>
        <v>0</v>
      </c>
      <c r="AK18" s="35">
        <f>IFERROR(VLOOKUP($C18,'[4]11.09'!$C$2:$Q$129,MATCH(AK$2,'[4]11.09'!$C$1:$Q$1),),)</f>
        <v>0</v>
      </c>
      <c r="AL18" s="36">
        <f t="shared" si="0"/>
        <v>0</v>
      </c>
    </row>
    <row r="19" spans="1:38" s="38" customFormat="1" ht="27.75" customHeight="1">
      <c r="A19" s="33" t="s">
        <v>296</v>
      </c>
      <c r="B19" s="34" t="s">
        <v>267</v>
      </c>
      <c r="C19" s="33" t="s">
        <v>197</v>
      </c>
      <c r="D19" s="35">
        <f>IFERROR(VLOOKUP($C19,'[4]24.08'!$C$2:$L$145,MATCH(D$2,'[4]24.08'!$C$1:$L$1),),)</f>
        <v>4500</v>
      </c>
      <c r="E19" s="35">
        <f>IFERROR(VLOOKUP($C19,'[4]25.08'!$C$2:$J$145,MATCH(E$2,'[4]25.08'!$C$1:$J$1),),)</f>
        <v>0</v>
      </c>
      <c r="F19" s="35">
        <f>IFERROR(VLOOKUP($C19,'[4]26.08'!$C$2:$S$136,MATCH(F$2,'[4]26.08'!$C$1:$S$1),),)</f>
        <v>3000</v>
      </c>
      <c r="G19" s="35">
        <f>IFERROR(VLOOKUP($C19,'[4]27.08'!$C$2:$P$145,MATCH(G$2,'[4]27.08'!$C$1:$P$1),),)</f>
        <v>0</v>
      </c>
      <c r="H19" s="35">
        <f>IFERROR(VLOOKUP($C19,'[4]28.08'!$C$2:$O$144,MATCH(H$2,'[4]28.08'!$C$1:$O$1),),)</f>
        <v>5100</v>
      </c>
      <c r="I19" s="35">
        <f>IFERROR(VLOOKUP($C19,'[4]28.08'!$C$2:$O$144,MATCH(I$2,'[4]28.08'!$C$1:$O$1),),)</f>
        <v>0</v>
      </c>
      <c r="J19" s="35">
        <f>IFERROR(VLOOKUP($C19,'[4]28.08'!$C$2:$O$144,MATCH(J$2,'[4]28.08'!$C$1:$O$1),),)</f>
        <v>0</v>
      </c>
      <c r="K19" s="35">
        <f>IFERROR(VLOOKUP($C19,'[4]28.08'!$C$2:$O$144,MATCH(K$2,'[4]28.08'!$C$1:$O$1),),)</f>
        <v>12600</v>
      </c>
      <c r="L19" s="35">
        <f>IFERROR(VLOOKUP($C19,'[4]31.08.'!$C$2:$K$144,MATCH(L$2,'[4]31.08.'!$C$1:$K$1),),)</f>
        <v>0</v>
      </c>
      <c r="M19" s="35">
        <f>IFERROR(VLOOKUP($C19,'[4]01.09'!$C$2:$K$144,MATCH(M$2,'[4]01.09'!$C$1:$K$1),),)</f>
        <v>0</v>
      </c>
      <c r="N19" s="35">
        <f>IFERROR(VLOOKUP($C19,'[4]01.09'!$C$2:$K$144,MATCH(N$2,'[4]01.09'!$C$1:$K$1),),)</f>
        <v>0</v>
      </c>
      <c r="O19" s="35">
        <f>IFERROR(VLOOKUP($C19,'[4]03.09'!$C$2:$R$130,MATCH(O$2,'[4]03.09'!$C$1:$R$1),),)</f>
        <v>0</v>
      </c>
      <c r="P19" s="35">
        <f>IFERROR(VLOOKUP($C19,'[4]04.09'!$C$2:$O$139,MATCH(P$2,'[4]04.09'!$C$1:$O$1),),)</f>
        <v>0</v>
      </c>
      <c r="Q19" s="35">
        <f>IFERROR(VLOOKUP($C19,'[4]04.09'!$C$2:$O$139,MATCH(Q$2,'[4]04.09'!$C$1:$O$1),),)</f>
        <v>0</v>
      </c>
      <c r="R19" s="35">
        <f>IFERROR(VLOOKUP($C19,'[4]04.09'!$C$2:$O$139,MATCH(R$2,'[4]04.09'!$C$1:$O$1),),)</f>
        <v>0</v>
      </c>
      <c r="S19" s="35">
        <f>IFERROR(VLOOKUP($C19,'[4]04.09'!$C$2:$O$139,MATCH(S$2,'[4]04.09'!$C$1:$O$1),),)</f>
        <v>0</v>
      </c>
      <c r="T19" s="35">
        <f>IFERROR(VLOOKUP($C19,'[4]07.09'!$C$2:$K$144,MATCH(T$2,'[4]07.09'!$C$1:$K$1),),)</f>
        <v>6000</v>
      </c>
      <c r="U19" s="35">
        <f>IFERROR(VLOOKUP($C19,'[4]08.09'!$C$2:$J$143,MATCH(U$2,'[4]08.09'!$C$1:$J$1),),)</f>
        <v>0</v>
      </c>
      <c r="V19" s="35">
        <f>IFERROR(VLOOKUP($C19,'[4]09.09'!$C$2:$T$129,MATCH(V$2,'[4]09.09'!$C$1:$T$1),),)</f>
        <v>6000</v>
      </c>
      <c r="W19" s="35">
        <f>IFERROR(VLOOKUP($C19,'[4]10.09'!$C$2:$P$129,MATCH(W$2,'[4]10.09'!$C$1:$P$1),),)</f>
        <v>3000</v>
      </c>
      <c r="X19" s="35">
        <f>IFERROR(VLOOKUP($C19,'[4]11.09'!$C$2:$Q$129,MATCH(X$2,'[4]11.09'!$C$1:$Q$1),),)</f>
        <v>6000</v>
      </c>
      <c r="Y19" s="35">
        <f>IFERROR(VLOOKUP($C19,'[4]11.09'!$C$2:$Q$129,MATCH(Y$2,'[4]11.09'!$C$1:$Q$1),),)</f>
        <v>0</v>
      </c>
      <c r="Z19" s="35">
        <f>IFERROR(VLOOKUP($C19,'[4]11.09'!$C$2:$Q$129,MATCH(Z$2,'[4]11.09'!$C$1:$Q$1),),)</f>
        <v>6000</v>
      </c>
      <c r="AA19" s="35">
        <f>IFERROR(VLOOKUP($C19,'[4]11.09'!$C$2:$Q$129,MATCH(AA$2,'[4]11.09'!$C$1:$Q$1),),)</f>
        <v>27000</v>
      </c>
      <c r="AB19" s="35">
        <f>IFERROR(VLOOKUP($C19,'[4]14.09'!$C$2:$K$143,MATCH(AB$2,'[4]14.09'!$C$1:$K$1),),)</f>
        <v>6000</v>
      </c>
      <c r="AC19" s="35">
        <f>IFERROR(VLOOKUP($C19,'[4]14.09'!$C$2:$K$143,MATCH(AC$2,'[4]14.09'!$C$1:$K$1),),)</f>
        <v>6000</v>
      </c>
      <c r="AD19" s="35">
        <f>IFERROR(VLOOKUP($C19,'[4]14.09'!$C$2:$K$143,MATCH(AD$2,'[4]14.09'!$C$1:$K$1),),)</f>
        <v>6000</v>
      </c>
      <c r="AE19" s="35">
        <f>IFERROR(VLOOKUP($C19,'[4]14.09'!$C$2:$K$143,MATCH(AE$2,'[4]14.09'!$C$1:$K$1),),)</f>
        <v>6000</v>
      </c>
      <c r="AF19" s="35">
        <f>IFERROR(VLOOKUP($C19,'[4]14.09'!$C$2:$K$143,MATCH(AF$2,'[4]14.09'!$C$1:$K$1),),)</f>
        <v>6000</v>
      </c>
      <c r="AG19" s="35">
        <f>IFERROR(VLOOKUP($C19,'[4]14.09'!$C$2:$K$143,MATCH(AG$2,'[4]14.09'!$C$1:$K$1),),)</f>
        <v>6000</v>
      </c>
      <c r="AH19" s="35">
        <f>IFERROR(VLOOKUP($C19,'[4]14.09'!$C$2:$K$143,MATCH(AH$2,'[4]14.09'!$C$1:$K$1),),)</f>
        <v>6000</v>
      </c>
      <c r="AI19" s="35">
        <f>IFERROR(VLOOKUP($C19,'[4]14.09'!$C$2:$K$143,MATCH(AI$2,'[4]14.09'!$C$1:$K$1),),)</f>
        <v>42000</v>
      </c>
      <c r="AJ19" s="35">
        <f>IFERROR(VLOOKUP($C19,'[4]11.09'!$C$2:$Q$129,MATCH(AJ$2,'[4]11.09'!$C$1:$Q$1),),)</f>
        <v>9000</v>
      </c>
      <c r="AK19" s="35">
        <f>IFERROR(VLOOKUP($C19,'[4]11.09'!$C$2:$Q$129,MATCH(AK$2,'[4]11.09'!$C$1:$Q$1),),)</f>
        <v>0</v>
      </c>
      <c r="AL19" s="36">
        <f t="shared" si="0"/>
        <v>87000</v>
      </c>
    </row>
    <row r="20" spans="1:38" s="38" customFormat="1" ht="27.75" customHeight="1">
      <c r="A20" s="33" t="s">
        <v>297</v>
      </c>
      <c r="B20" s="34" t="s">
        <v>298</v>
      </c>
      <c r="C20" s="33" t="s">
        <v>47</v>
      </c>
      <c r="D20" s="35">
        <f>IFERROR(VLOOKUP($C20,'[4]24.08'!$C$2:$L$145,MATCH(D$2,'[4]24.08'!$C$1:$L$1),),)</f>
        <v>6000</v>
      </c>
      <c r="E20" s="35">
        <f>IFERROR(VLOOKUP($C20,'[4]25.08'!$C$2:$J$145,MATCH(E$2,'[4]25.08'!$C$1:$J$1),),)</f>
        <v>0</v>
      </c>
      <c r="F20" s="35">
        <f>IFERROR(VLOOKUP($C20,'[4]26.08'!$C$2:$S$136,MATCH(F$2,'[4]26.08'!$C$1:$S$1),),)</f>
        <v>6750</v>
      </c>
      <c r="G20" s="35">
        <f>IFERROR(VLOOKUP($C20,'[4]27.08'!$C$2:$P$145,MATCH(G$2,'[4]27.08'!$C$1:$P$1),),)</f>
        <v>0</v>
      </c>
      <c r="H20" s="35">
        <f>IFERROR(VLOOKUP($C20,'[4]28.08'!$C$2:$O$144,MATCH(H$2,'[4]28.08'!$C$1:$O$1),),)</f>
        <v>12000</v>
      </c>
      <c r="I20" s="35">
        <f>IFERROR(VLOOKUP($C20,'[4]28.08'!$C$2:$O$144,MATCH(I$2,'[4]28.08'!$C$1:$O$1),),)</f>
        <v>0</v>
      </c>
      <c r="J20" s="35">
        <f>IFERROR(VLOOKUP($C20,'[4]28.08'!$C$2:$O$144,MATCH(J$2,'[4]28.08'!$C$1:$O$1),),)</f>
        <v>0</v>
      </c>
      <c r="K20" s="35">
        <f>IFERROR(VLOOKUP($C20,'[4]28.08'!$C$2:$O$144,MATCH(K$2,'[4]28.08'!$C$1:$O$1),),)</f>
        <v>24750</v>
      </c>
      <c r="L20" s="35">
        <f>IFERROR(VLOOKUP($C20,'[4]31.08.'!$C$2:$K$144,MATCH(L$2,'[4]31.08.'!$C$1:$K$1),),)</f>
        <v>13500</v>
      </c>
      <c r="M20" s="35">
        <f>IFERROR(VLOOKUP($C20,'[4]01.09'!$C$2:$K$144,MATCH(M$2,'[4]01.09'!$C$1:$K$1),),)</f>
        <v>0</v>
      </c>
      <c r="N20" s="35">
        <f>IFERROR(VLOOKUP($C20,'[4]01.09'!$C$2:$K$144,MATCH(N$2,'[4]01.09'!$C$1:$K$1),),)</f>
        <v>6750</v>
      </c>
      <c r="O20" s="35">
        <f>IFERROR(VLOOKUP($C20,'[4]03.09'!$C$2:$R$130,MATCH(O$2,'[4]03.09'!$C$1:$R$1),),)</f>
        <v>6750</v>
      </c>
      <c r="P20" s="35">
        <f>IFERROR(VLOOKUP($C20,'[4]04.09'!$C$2:$O$139,MATCH(P$2,'[4]04.09'!$C$1:$O$1),),)</f>
        <v>3000</v>
      </c>
      <c r="Q20" s="35">
        <f>IFERROR(VLOOKUP($C20,'[4]04.09'!$C$2:$O$139,MATCH(Q$2,'[4]04.09'!$C$1:$O$1),),)</f>
        <v>6750</v>
      </c>
      <c r="R20" s="35">
        <f>IFERROR(VLOOKUP($C20,'[4]04.09'!$C$2:$O$139,MATCH(R$2,'[4]04.09'!$C$1:$O$1),),)</f>
        <v>9750</v>
      </c>
      <c r="S20" s="35">
        <f>IFERROR(VLOOKUP($C20,'[4]04.09'!$C$2:$O$139,MATCH(S$2,'[4]04.09'!$C$1:$O$1),),)</f>
        <v>46500</v>
      </c>
      <c r="T20" s="35">
        <f>IFERROR(VLOOKUP($C20,'[4]07.09'!$C$2:$K$144,MATCH(T$2,'[4]07.09'!$C$1:$K$1),),)</f>
        <v>9750</v>
      </c>
      <c r="U20" s="35">
        <f>IFERROR(VLOOKUP($C20,'[4]08.09'!$C$2:$J$143,MATCH(U$2,'[4]08.09'!$C$1:$J$1),),)</f>
        <v>6750</v>
      </c>
      <c r="V20" s="35">
        <f>IFERROR(VLOOKUP($C20,'[4]09.09'!$C$2:$T$129,MATCH(V$2,'[4]09.09'!$C$1:$T$1),),)</f>
        <v>6750</v>
      </c>
      <c r="W20" s="35">
        <f>IFERROR(VLOOKUP($C20,'[4]10.09'!$C$2:$P$129,MATCH(W$2,'[4]10.09'!$C$1:$P$1),),)</f>
        <v>0</v>
      </c>
      <c r="X20" s="35">
        <f>IFERROR(VLOOKUP($C20,'[4]11.09'!$C$2:$Q$129,MATCH(X$2,'[4]11.09'!$C$1:$Q$1),),)</f>
        <v>6750</v>
      </c>
      <c r="Y20" s="35">
        <v>6750</v>
      </c>
      <c r="Z20" s="35">
        <f>IFERROR(VLOOKUP($C20,'[4]11.09'!$C$2:$Q$129,MATCH(Z$2,'[4]11.09'!$C$1:$Q$1),),)</f>
        <v>6750</v>
      </c>
      <c r="AA20" s="35">
        <f>IFERROR(VLOOKUP($C20,'[4]11.09'!$C$2:$Q$129,MATCH(AA$2,'[4]11.09'!$C$1:$Q$1),),)</f>
        <v>36750</v>
      </c>
      <c r="AB20" s="35">
        <f>IFERROR(VLOOKUP($C20,'[4]14.09'!$C$2:$K$143,MATCH(AB$2,'[4]14.09'!$C$1:$K$1),),)</f>
        <v>6000</v>
      </c>
      <c r="AC20" s="35">
        <v>6000</v>
      </c>
      <c r="AD20" s="35">
        <f>IFERROR(VLOOKUP($C20,'[4]14.09'!$C$2:$K$143,MATCH(AD$2,'[4]14.09'!$C$1:$K$1),),)</f>
        <v>6000</v>
      </c>
      <c r="AE20" s="35">
        <f>IFERROR(VLOOKUP($C20,'[4]14.09'!$C$2:$K$143,MATCH(AE$2,'[4]14.09'!$C$1:$K$1),),)</f>
        <v>6000</v>
      </c>
      <c r="AF20" s="35">
        <f>IFERROR(VLOOKUP($C20,'[4]14.09'!$C$2:$K$143,MATCH(AF$2,'[4]14.09'!$C$1:$K$1),),)</f>
        <v>6000</v>
      </c>
      <c r="AG20" s="35">
        <f>IFERROR(VLOOKUP($C20,'[4]14.09'!$C$2:$K$143,MATCH(AG$2,'[4]14.09'!$C$1:$K$1),),)</f>
        <v>6000</v>
      </c>
      <c r="AH20" s="35">
        <f>IFERROR(VLOOKUP($C20,'[4]14.09'!$C$2:$K$143,MATCH(AH$2,'[4]14.09'!$C$1:$K$1),),)</f>
        <v>6000</v>
      </c>
      <c r="AI20" s="35">
        <f>IFERROR(VLOOKUP($C20,'[4]14.09'!$C$2:$K$143,MATCH(AI$2,'[4]14.09'!$C$1:$K$1),),)</f>
        <v>36000</v>
      </c>
      <c r="AJ20" s="35">
        <f>IFERROR(VLOOKUP($C20,'[4]11.09'!$C$2:$Q$129,MATCH(AJ$2,'[4]11.09'!$C$1:$Q$1),),)</f>
        <v>42000</v>
      </c>
      <c r="AK20" s="35">
        <f>IFERROR(VLOOKUP($C20,'[4]11.09'!$C$2:$Q$129,MATCH(AK$2,'[4]11.09'!$C$1:$Q$1),),)</f>
        <v>42000</v>
      </c>
      <c r="AL20" s="36">
        <f t="shared" si="0"/>
        <v>156000</v>
      </c>
    </row>
    <row r="21" spans="1:38" ht="27.75" customHeight="1">
      <c r="A21" s="34" t="s">
        <v>299</v>
      </c>
      <c r="B21" s="34" t="s">
        <v>300</v>
      </c>
      <c r="C21" s="33" t="s">
        <v>301</v>
      </c>
      <c r="D21" s="35">
        <f>IFERROR(VLOOKUP($C21,'[4]24.08'!$C$2:$L$145,MATCH(D$2,'[4]24.08'!$C$1:$L$1),),)</f>
        <v>0</v>
      </c>
      <c r="E21" s="35">
        <f>IFERROR(VLOOKUP($C21,'[4]25.08'!$C$2:$J$145,MATCH(E$2,'[4]25.08'!$C$1:$J$1),),)</f>
        <v>0</v>
      </c>
      <c r="F21" s="35">
        <f>IFERROR(VLOOKUP($C21,'[4]26.08'!$C$2:$S$136,MATCH(F$2,'[4]26.08'!$C$1:$S$1),),)</f>
        <v>0</v>
      </c>
      <c r="G21" s="35">
        <f>IFERROR(VLOOKUP($C21,'[4]27.08'!$C$2:$P$145,MATCH(G$2,'[4]27.08'!$C$1:$P$1),),)</f>
        <v>0</v>
      </c>
      <c r="H21" s="35">
        <f>IFERROR(VLOOKUP($C21,'[4]28.08'!$C$2:$O$144,MATCH(H$2,'[4]28.08'!$C$1:$O$1),),)</f>
        <v>0</v>
      </c>
      <c r="I21" s="35">
        <f>IFERROR(VLOOKUP($C21,'[4]28.08'!$C$2:$O$144,MATCH(I$2,'[4]28.08'!$C$1:$O$1),),)</f>
        <v>0</v>
      </c>
      <c r="J21" s="35">
        <f>IFERROR(VLOOKUP($C21,'[4]28.08'!$C$2:$O$144,MATCH(J$2,'[4]28.08'!$C$1:$O$1),),)</f>
        <v>0</v>
      </c>
      <c r="K21" s="35">
        <f>IFERROR(VLOOKUP($C21,'[4]28.08'!$C$2:$O$144,MATCH(K$2,'[4]28.08'!$C$1:$O$1),),)</f>
        <v>0</v>
      </c>
      <c r="L21" s="35">
        <f>IFERROR(VLOOKUP($C21,'[4]31.08.'!$C$2:$K$144,MATCH(L$2,'[4]31.08.'!$C$1:$K$1),),)</f>
        <v>0</v>
      </c>
      <c r="M21" s="35">
        <f>IFERROR(VLOOKUP($C21,'[4]01.09'!$C$2:$K$144,MATCH(M$2,'[4]01.09'!$C$1:$K$1),),)</f>
        <v>0</v>
      </c>
      <c r="N21" s="35">
        <f>IFERROR(VLOOKUP($C21,'[4]01.09'!$C$2:$K$144,MATCH(N$2,'[4]01.09'!$C$1:$K$1),),)</f>
        <v>0</v>
      </c>
      <c r="O21" s="35">
        <f>IFERROR(VLOOKUP($C21,'[4]03.09'!$C$2:$R$130,MATCH(O$2,'[4]03.09'!$C$1:$R$1),),)</f>
        <v>0</v>
      </c>
      <c r="P21" s="35">
        <f>IFERROR(VLOOKUP($C21,'[4]04.09'!$C$2:$O$139,MATCH(P$2,'[4]04.09'!$C$1:$O$1),),)</f>
        <v>0</v>
      </c>
      <c r="Q21" s="35">
        <f>IFERROR(VLOOKUP($C21,'[4]04.09'!$C$2:$O$139,MATCH(Q$2,'[4]04.09'!$C$1:$O$1),),)</f>
        <v>0</v>
      </c>
      <c r="R21" s="35">
        <f>IFERROR(VLOOKUP($C21,'[4]04.09'!$C$2:$O$139,MATCH(R$2,'[4]04.09'!$C$1:$O$1),),)</f>
        <v>0</v>
      </c>
      <c r="S21" s="35">
        <f>IFERROR(VLOOKUP($C21,'[4]04.09'!$C$2:$O$139,MATCH(S$2,'[4]04.09'!$C$1:$O$1),),)</f>
        <v>1000</v>
      </c>
      <c r="T21" s="35">
        <f>IFERROR(VLOOKUP($C21,'[4]07.09'!$C$2:$K$144,MATCH(T$2,'[4]07.09'!$C$1:$K$1),),)</f>
        <v>0</v>
      </c>
      <c r="U21" s="35">
        <f>IFERROR(VLOOKUP($C21,'[4]08.09'!$C$2:$J$143,MATCH(U$2,'[4]08.09'!$C$1:$J$1),),)</f>
        <v>0</v>
      </c>
      <c r="V21" s="35">
        <f>IFERROR(VLOOKUP($C21,'[4]09.09'!$C$2:$T$129,MATCH(V$2,'[4]09.09'!$C$1:$T$1),),)</f>
        <v>0</v>
      </c>
      <c r="W21" s="35">
        <f>IFERROR(VLOOKUP($C21,'[4]10.09'!$C$2:$P$129,MATCH(W$2,'[4]10.09'!$C$1:$P$1),),)</f>
        <v>0</v>
      </c>
      <c r="X21" s="35">
        <f>IFERROR(VLOOKUP($C21,'[4]11.09'!$C$2:$Q$129,MATCH(X$2,'[4]11.09'!$C$1:$Q$1),),)</f>
        <v>0</v>
      </c>
      <c r="Y21" s="35">
        <f>IFERROR(VLOOKUP($C21,'[4]11.09'!$C$2:$Q$129,MATCH(Y$2,'[4]11.09'!$C$1:$Q$1),),)</f>
        <v>0</v>
      </c>
      <c r="Z21" s="35">
        <f>IFERROR(VLOOKUP($C21,'[4]11.09'!$C$2:$Q$129,MATCH(Z$2,'[4]11.09'!$C$1:$Q$1),),)</f>
        <v>0</v>
      </c>
      <c r="AA21" s="35">
        <f>IFERROR(VLOOKUP($C21,'[4]11.09'!$C$2:$Q$129,MATCH(AA$2,'[4]11.09'!$C$1:$Q$1),),)</f>
        <v>0</v>
      </c>
      <c r="AB21" s="35">
        <f>IFERROR(VLOOKUP($C21,'[4]14.09'!$C$2:$K$143,MATCH(AB$2,'[4]14.09'!$C$1:$K$1),),)</f>
        <v>0</v>
      </c>
      <c r="AC21" s="35">
        <f>IFERROR(VLOOKUP($C21,'[4]14.09'!$C$2:$K$143,MATCH(AC$2,'[4]14.09'!$C$1:$K$1),),)</f>
        <v>0</v>
      </c>
      <c r="AD21" s="35">
        <f>IFERROR(VLOOKUP($C21,'[4]14.09'!$C$2:$K$143,MATCH(AD$2,'[4]14.09'!$C$1:$K$1),),)</f>
        <v>0</v>
      </c>
      <c r="AE21" s="35">
        <f>IFERROR(VLOOKUP($C21,'[4]14.09'!$C$2:$K$143,MATCH(AE$2,'[4]14.09'!$C$1:$K$1),),)</f>
        <v>0</v>
      </c>
      <c r="AF21" s="35">
        <f>IFERROR(VLOOKUP($C21,'[4]14.09'!$C$2:$K$143,MATCH(AF$2,'[4]14.09'!$C$1:$K$1),),)</f>
        <v>0</v>
      </c>
      <c r="AG21" s="35">
        <f>IFERROR(VLOOKUP($C21,'[4]14.09'!$C$2:$K$143,MATCH(AG$2,'[4]14.09'!$C$1:$K$1),),)</f>
        <v>0</v>
      </c>
      <c r="AH21" s="35">
        <f>IFERROR(VLOOKUP($C21,'[4]14.09'!$C$2:$K$143,MATCH(AH$2,'[4]14.09'!$C$1:$K$1),),)</f>
        <v>0</v>
      </c>
      <c r="AI21" s="35">
        <f>IFERROR(VLOOKUP($C21,'[4]14.09'!$C$2:$K$143,MATCH(AI$2,'[4]14.09'!$C$1:$K$1),),)</f>
        <v>0</v>
      </c>
      <c r="AJ21" s="35">
        <f>IFERROR(VLOOKUP($C21,'[4]11.09'!$C$2:$Q$129,MATCH(AJ$2,'[4]11.09'!$C$1:$Q$1),),)</f>
        <v>14000</v>
      </c>
      <c r="AK21" s="35">
        <f>IFERROR(VLOOKUP($C21,'[4]11.09'!$C$2:$Q$129,MATCH(AK$2,'[4]11.09'!$C$1:$Q$1),),)</f>
        <v>13000</v>
      </c>
      <c r="AL21" s="36">
        <f t="shared" si="0"/>
        <v>27000</v>
      </c>
    </row>
    <row r="22" spans="1:38" ht="27.75" customHeight="1">
      <c r="A22" s="34" t="s">
        <v>299</v>
      </c>
      <c r="B22" s="34" t="s">
        <v>302</v>
      </c>
      <c r="C22" s="33" t="s">
        <v>160</v>
      </c>
      <c r="D22" s="35">
        <f>IFERROR(VLOOKUP($C22,'[4]24.08'!$C$2:$L$145,MATCH(D$2,'[4]24.08'!$C$1:$L$1),),)</f>
        <v>0</v>
      </c>
      <c r="E22" s="35">
        <f>IFERROR(VLOOKUP($C22,'[4]25.08'!$C$2:$J$145,MATCH(E$2,'[4]25.08'!$C$1:$J$1),),)</f>
        <v>0</v>
      </c>
      <c r="F22" s="35">
        <f>IFERROR(VLOOKUP($C22,'[4]26.08'!$C$2:$S$136,MATCH(F$2,'[4]26.08'!$C$1:$S$1),),)</f>
        <v>0</v>
      </c>
      <c r="G22" s="35">
        <f>IFERROR(VLOOKUP($C22,'[4]27.08'!$C$2:$P$145,MATCH(G$2,'[4]27.08'!$C$1:$P$1),),)</f>
        <v>0</v>
      </c>
      <c r="H22" s="35">
        <f>IFERROR(VLOOKUP($C22,'[4]28.08'!$C$2:$O$144,MATCH(H$2,'[4]28.08'!$C$1:$O$1),),)</f>
        <v>0</v>
      </c>
      <c r="I22" s="35">
        <f>IFERROR(VLOOKUP($C22,'[4]28.08'!$C$2:$O$144,MATCH(I$2,'[4]28.08'!$C$1:$O$1),),)</f>
        <v>0</v>
      </c>
      <c r="J22" s="35">
        <f>IFERROR(VLOOKUP($C22,'[4]28.08'!$C$2:$O$144,MATCH(J$2,'[4]28.08'!$C$1:$O$1),),)</f>
        <v>0</v>
      </c>
      <c r="K22" s="35">
        <f>IFERROR(VLOOKUP($C22,'[4]28.08'!$C$2:$O$144,MATCH(K$2,'[4]28.08'!$C$1:$O$1),),)</f>
        <v>0</v>
      </c>
      <c r="L22" s="35">
        <f>IFERROR(VLOOKUP($C22,'[4]31.08.'!$C$2:$K$144,MATCH(L$2,'[4]31.08.'!$C$1:$K$1),),)</f>
        <v>0</v>
      </c>
      <c r="M22" s="35">
        <f>IFERROR(VLOOKUP($C22,'[4]01.09'!$C$2:$K$144,MATCH(M$2,'[4]01.09'!$C$1:$K$1),),)</f>
        <v>0</v>
      </c>
      <c r="N22" s="35">
        <f>IFERROR(VLOOKUP($C22,'[4]01.09'!$C$2:$K$144,MATCH(N$2,'[4]01.09'!$C$1:$K$1),),)</f>
        <v>0</v>
      </c>
      <c r="O22" s="35">
        <f>IFERROR(VLOOKUP($C22,'[4]03.09'!$C$2:$R$130,MATCH(O$2,'[4]03.09'!$C$1:$R$1),),)</f>
        <v>0</v>
      </c>
      <c r="P22" s="35">
        <f>IFERROR(VLOOKUP($C22,'[4]04.09'!$C$2:$O$139,MATCH(P$2,'[4]04.09'!$C$1:$O$1),),)</f>
        <v>0</v>
      </c>
      <c r="Q22" s="35">
        <f>IFERROR(VLOOKUP($C22,'[4]04.09'!$C$2:$O$139,MATCH(Q$2,'[4]04.09'!$C$1:$O$1),),)</f>
        <v>0</v>
      </c>
      <c r="R22" s="35">
        <f>IFERROR(VLOOKUP($C22,'[4]04.09'!$C$2:$O$139,MATCH(R$2,'[4]04.09'!$C$1:$O$1),),)</f>
        <v>0</v>
      </c>
      <c r="S22" s="35">
        <f>IFERROR(VLOOKUP($C22,'[4]04.09'!$C$2:$O$139,MATCH(S$2,'[4]04.09'!$C$1:$O$1),),)</f>
        <v>3000</v>
      </c>
      <c r="T22" s="35">
        <f>IFERROR(VLOOKUP($C22,'[4]07.09'!$C$2:$K$144,MATCH(T$2,'[4]07.09'!$C$1:$K$1),),)</f>
        <v>0</v>
      </c>
      <c r="U22" s="35">
        <f>IFERROR(VLOOKUP($C22,'[4]08.09'!$C$2:$J$143,MATCH(U$2,'[4]08.09'!$C$1:$J$1),),)</f>
        <v>0</v>
      </c>
      <c r="V22" s="35">
        <f>IFERROR(VLOOKUP($C22,'[4]09.09'!$C$2:$T$129,MATCH(V$2,'[4]09.09'!$C$1:$T$1),),)</f>
        <v>0</v>
      </c>
      <c r="W22" s="35">
        <f>IFERROR(VLOOKUP($C22,'[4]10.09'!$C$2:$P$129,MATCH(W$2,'[4]10.09'!$C$1:$P$1),),)</f>
        <v>0</v>
      </c>
      <c r="X22" s="35">
        <f>IFERROR(VLOOKUP($C22,'[4]11.09'!$C$2:$Q$129,MATCH(X$2,'[4]11.09'!$C$1:$Q$1),),)</f>
        <v>0</v>
      </c>
      <c r="Y22" s="35">
        <f>IFERROR(VLOOKUP($C22,'[4]11.09'!$C$2:$Q$129,MATCH(Y$2,'[4]11.09'!$C$1:$Q$1),),)</f>
        <v>0</v>
      </c>
      <c r="Z22" s="35">
        <f>IFERROR(VLOOKUP($C22,'[4]11.09'!$C$2:$Q$129,MATCH(Z$2,'[4]11.09'!$C$1:$Q$1),),)</f>
        <v>0</v>
      </c>
      <c r="AA22" s="35">
        <f>IFERROR(VLOOKUP($C22,'[4]11.09'!$C$2:$Q$129,MATCH(AA$2,'[4]11.09'!$C$1:$Q$1),),)</f>
        <v>0</v>
      </c>
      <c r="AB22" s="35">
        <f>IFERROR(VLOOKUP($C22,'[4]14.09'!$C$2:$K$143,MATCH(AB$2,'[4]14.09'!$C$1:$K$1),),)</f>
        <v>0</v>
      </c>
      <c r="AC22" s="35">
        <f>IFERROR(VLOOKUP($C22,'[4]14.09'!$C$2:$K$143,MATCH(AC$2,'[4]14.09'!$C$1:$K$1),),)</f>
        <v>0</v>
      </c>
      <c r="AD22" s="35"/>
      <c r="AE22" s="35">
        <f>IFERROR(VLOOKUP($C22,'[4]14.09'!$C$2:$K$143,MATCH(AE$2,'[4]14.09'!$C$1:$K$1),),)</f>
        <v>0</v>
      </c>
      <c r="AF22" s="35">
        <f>IFERROR(VLOOKUP($C22,'[4]14.09'!$C$2:$K$143,MATCH(AF$2,'[4]14.09'!$C$1:$K$1),),)</f>
        <v>0</v>
      </c>
      <c r="AG22" s="35">
        <f>IFERROR(VLOOKUP($C22,'[4]14.09'!$C$2:$K$143,MATCH(AG$2,'[4]14.09'!$C$1:$K$1),),)</f>
        <v>0</v>
      </c>
      <c r="AH22" s="35">
        <f>IFERROR(VLOOKUP($C22,'[4]14.09'!$C$2:$K$143,MATCH(AH$2,'[4]14.09'!$C$1:$K$1),),)</f>
        <v>0</v>
      </c>
      <c r="AI22" s="35">
        <f>IFERROR(VLOOKUP($C22,'[4]14.09'!$C$2:$K$143,MATCH(AI$2,'[4]14.09'!$C$1:$K$1),),)</f>
        <v>0</v>
      </c>
      <c r="AJ22" s="35">
        <f>IFERROR(VLOOKUP($C22,'[4]11.09'!$C$2:$Q$129,MATCH(AJ$2,'[4]11.09'!$C$1:$Q$1),),)</f>
        <v>15000</v>
      </c>
      <c r="AK22" s="35">
        <f>IFERROR(VLOOKUP($C22,'[4]11.09'!$C$2:$Q$129,MATCH(AK$2,'[4]11.09'!$C$1:$Q$1),),)</f>
        <v>15000</v>
      </c>
      <c r="AL22" s="36">
        <f t="shared" si="0"/>
        <v>30000</v>
      </c>
    </row>
    <row r="23" spans="1:38" ht="27" customHeight="1">
      <c r="A23" s="34" t="s">
        <v>299</v>
      </c>
      <c r="B23" s="34" t="s">
        <v>303</v>
      </c>
      <c r="C23" s="33" t="s">
        <v>304</v>
      </c>
      <c r="D23" s="35">
        <f>IFERROR(VLOOKUP($C23,'[4]24.08'!$C$2:$L$145,MATCH(D$2,'[4]24.08'!$C$1:$L$1),),)</f>
        <v>0</v>
      </c>
      <c r="E23" s="35">
        <f>IFERROR(VLOOKUP($C23,'[4]25.08'!$C$2:$J$145,MATCH(E$2,'[4]25.08'!$C$1:$J$1),),)</f>
        <v>0</v>
      </c>
      <c r="F23" s="35">
        <f>IFERROR(VLOOKUP($C23,'[4]26.08'!$C$2:$S$136,MATCH(F$2,'[4]26.08'!$C$1:$S$1),),)</f>
        <v>0</v>
      </c>
      <c r="G23" s="35">
        <f>IFERROR(VLOOKUP($C23,'[4]27.08'!$C$2:$P$145,MATCH(G$2,'[4]27.08'!$C$1:$P$1),),)</f>
        <v>0</v>
      </c>
      <c r="H23" s="35">
        <f>IFERROR(VLOOKUP($C23,'[4]28.08'!$C$2:$O$144,MATCH(H$2,'[4]28.08'!$C$1:$O$1),),)</f>
        <v>0</v>
      </c>
      <c r="I23" s="35">
        <f>IFERROR(VLOOKUP($C23,'[4]28.08'!$C$2:$O$144,MATCH(I$2,'[4]28.08'!$C$1:$O$1),),)</f>
        <v>0</v>
      </c>
      <c r="J23" s="35">
        <f>IFERROR(VLOOKUP($C23,'[4]28.08'!$C$2:$O$144,MATCH(J$2,'[4]28.08'!$C$1:$O$1),),)</f>
        <v>0</v>
      </c>
      <c r="K23" s="35">
        <f>IFERROR(VLOOKUP($C23,'[4]28.08'!$C$2:$O$144,MATCH(K$2,'[4]28.08'!$C$1:$O$1),),)</f>
        <v>0</v>
      </c>
      <c r="L23" s="35">
        <f>IFERROR(VLOOKUP($C23,'[4]31.08.'!$C$2:$K$144,MATCH(L$2,'[4]31.08.'!$C$1:$K$1),),)</f>
        <v>0</v>
      </c>
      <c r="M23" s="35">
        <f>IFERROR(VLOOKUP($C23,'[4]01.09'!$C$2:$K$144,MATCH(M$2,'[4]01.09'!$C$1:$K$1),),)</f>
        <v>0</v>
      </c>
      <c r="N23" s="35">
        <f>IFERROR(VLOOKUP($C23,'[4]01.09'!$C$2:$K$144,MATCH(N$2,'[4]01.09'!$C$1:$K$1),),)</f>
        <v>0</v>
      </c>
      <c r="O23" s="35">
        <f>IFERROR(VLOOKUP($C23,'[4]03.09'!$C$2:$R$130,MATCH(O$2,'[4]03.09'!$C$1:$R$1),),)</f>
        <v>0</v>
      </c>
      <c r="P23" s="35">
        <f>IFERROR(VLOOKUP($C23,'[4]04.09'!$C$2:$O$139,MATCH(P$2,'[4]04.09'!$C$1:$O$1),),)</f>
        <v>0</v>
      </c>
      <c r="Q23" s="35">
        <f>IFERROR(VLOOKUP($C23,'[4]04.09'!$C$2:$O$139,MATCH(Q$2,'[4]04.09'!$C$1:$O$1),),)</f>
        <v>0</v>
      </c>
      <c r="R23" s="35">
        <f>IFERROR(VLOOKUP($C23,'[4]04.09'!$C$2:$O$139,MATCH(R$2,'[4]04.09'!$C$1:$O$1),),)</f>
        <v>0</v>
      </c>
      <c r="S23" s="35">
        <f>IFERROR(VLOOKUP($C23,'[4]04.09'!$C$2:$O$139,MATCH(S$2,'[4]04.09'!$C$1:$O$1),),)</f>
        <v>1000</v>
      </c>
      <c r="T23" s="35">
        <f>IFERROR(VLOOKUP($C23,'[4]07.09'!$C$2:$K$144,MATCH(T$2,'[4]07.09'!$C$1:$K$1),),)</f>
        <v>0</v>
      </c>
      <c r="U23" s="35">
        <f>IFERROR(VLOOKUP($C23,'[4]08.09'!$C$2:$J$143,MATCH(U$2,'[4]08.09'!$C$1:$J$1),),)</f>
        <v>0</v>
      </c>
      <c r="V23" s="35">
        <f>IFERROR(VLOOKUP($C23,'[4]09.09'!$C$2:$T$129,MATCH(V$2,'[4]09.09'!$C$1:$T$1),),)</f>
        <v>0</v>
      </c>
      <c r="W23" s="35">
        <f>IFERROR(VLOOKUP($C23,'[4]10.09'!$C$2:$P$129,MATCH(W$2,'[4]10.09'!$C$1:$P$1),),)</f>
        <v>0</v>
      </c>
      <c r="X23" s="35">
        <f>IFERROR(VLOOKUP($C23,'[4]11.09'!$C$2:$Q$129,MATCH(X$2,'[4]11.09'!$C$1:$Q$1),),)</f>
        <v>0</v>
      </c>
      <c r="Y23" s="35">
        <f>IFERROR(VLOOKUP($C23,'[4]11.09'!$C$2:$Q$129,MATCH(Y$2,'[4]11.09'!$C$1:$Q$1),),)</f>
        <v>0</v>
      </c>
      <c r="Z23" s="35">
        <f>IFERROR(VLOOKUP($C23,'[4]11.09'!$C$2:$Q$129,MATCH(Z$2,'[4]11.09'!$C$1:$Q$1),),)</f>
        <v>0</v>
      </c>
      <c r="AA23" s="35">
        <f>IFERROR(VLOOKUP($C23,'[4]11.09'!$C$2:$Q$129,MATCH(AA$2,'[4]11.09'!$C$1:$Q$1),),)</f>
        <v>0</v>
      </c>
      <c r="AB23" s="35">
        <f>IFERROR(VLOOKUP($C23,'[4]14.09'!$C$2:$K$143,MATCH(AB$2,'[4]14.09'!$C$1:$K$1),),)</f>
        <v>0</v>
      </c>
      <c r="AC23" s="35">
        <f>IFERROR(VLOOKUP($C23,'[4]14.09'!$C$2:$K$143,MATCH(AC$2,'[4]14.09'!$C$1:$K$1),),)</f>
        <v>0</v>
      </c>
      <c r="AD23" s="35">
        <f>IFERROR(VLOOKUP($C23,'[4]14.09'!$C$2:$K$143,MATCH(AD$2,'[4]14.09'!$C$1:$K$1),),)</f>
        <v>0</v>
      </c>
      <c r="AE23" s="35">
        <f>IFERROR(VLOOKUP($C23,'[4]14.09'!$C$2:$K$143,MATCH(AE$2,'[4]14.09'!$C$1:$K$1),),)</f>
        <v>0</v>
      </c>
      <c r="AF23" s="35">
        <f>IFERROR(VLOOKUP($C23,'[4]14.09'!$C$2:$K$143,MATCH(AF$2,'[4]14.09'!$C$1:$K$1),),)</f>
        <v>0</v>
      </c>
      <c r="AG23" s="35">
        <f>IFERROR(VLOOKUP($C23,'[4]14.09'!$C$2:$K$143,MATCH(AG$2,'[4]14.09'!$C$1:$K$1),),)</f>
        <v>0</v>
      </c>
      <c r="AH23" s="35">
        <f>IFERROR(VLOOKUP($C23,'[4]14.09'!$C$2:$K$143,MATCH(AH$2,'[4]14.09'!$C$1:$K$1),),)</f>
        <v>0</v>
      </c>
      <c r="AI23" s="35">
        <f>IFERROR(VLOOKUP($C23,'[4]14.09'!$C$2:$K$143,MATCH(AI$2,'[4]14.09'!$C$1:$K$1),),)</f>
        <v>0</v>
      </c>
      <c r="AJ23" s="35">
        <f>IFERROR(VLOOKUP($C23,'[4]11.09'!$C$2:$Q$129,MATCH(AJ$2,'[4]11.09'!$C$1:$Q$1),),)</f>
        <v>14000</v>
      </c>
      <c r="AK23" s="35">
        <f>IFERROR(VLOOKUP($C23,'[4]11.09'!$C$2:$Q$129,MATCH(AK$2,'[4]11.09'!$C$1:$Q$1),),)</f>
        <v>13000</v>
      </c>
      <c r="AL23" s="36">
        <f t="shared" si="0"/>
        <v>27000</v>
      </c>
    </row>
    <row r="24" spans="1:38" ht="27.75" customHeight="1">
      <c r="A24" s="34" t="s">
        <v>305</v>
      </c>
      <c r="B24" s="34" t="s">
        <v>306</v>
      </c>
      <c r="C24" s="33" t="s">
        <v>307</v>
      </c>
      <c r="D24" s="35">
        <f>IFERROR(VLOOKUP($C24,'[4]24.08'!$C$2:$L$145,MATCH(D$2,'[4]24.08'!$C$1:$L$1),),)</f>
        <v>0</v>
      </c>
      <c r="E24" s="35">
        <f>IFERROR(VLOOKUP($C24,'[4]25.08'!$C$2:$J$145,MATCH(E$2,'[4]25.08'!$C$1:$J$1),),)</f>
        <v>0</v>
      </c>
      <c r="F24" s="35">
        <f>IFERROR(VLOOKUP($C24,'[4]26.08'!$C$2:$S$136,MATCH(F$2,'[4]26.08'!$C$1:$S$1),),)</f>
        <v>0</v>
      </c>
      <c r="G24" s="35">
        <f>IFERROR(VLOOKUP($C24,'[4]27.08'!$C$2:$P$145,MATCH(G$2,'[4]27.08'!$C$1:$P$1),),)</f>
        <v>0</v>
      </c>
      <c r="H24" s="35">
        <f>IFERROR(VLOOKUP($C24,'[4]28.08'!$C$2:$O$144,MATCH(H$2,'[4]28.08'!$C$1:$O$1),),)</f>
        <v>0</v>
      </c>
      <c r="I24" s="35">
        <f>IFERROR(VLOOKUP($C24,'[4]28.08'!$C$2:$O$144,MATCH(I$2,'[4]28.08'!$C$1:$O$1),),)</f>
        <v>0</v>
      </c>
      <c r="J24" s="35">
        <f>IFERROR(VLOOKUP($C24,'[4]28.08'!$C$2:$O$144,MATCH(J$2,'[4]28.08'!$C$1:$O$1),),)</f>
        <v>0</v>
      </c>
      <c r="K24" s="35">
        <f>IFERROR(VLOOKUP($C24,'[4]28.08'!$C$2:$O$144,MATCH(K$2,'[4]28.08'!$C$1:$O$1),),)</f>
        <v>0</v>
      </c>
      <c r="L24" s="35">
        <f>IFERROR(VLOOKUP($C24,'[4]31.08.'!$C$2:$K$144,MATCH(L$2,'[4]31.08.'!$C$1:$K$1),),)</f>
        <v>0</v>
      </c>
      <c r="M24" s="35">
        <f>IFERROR(VLOOKUP($C24,'[4]01.09'!$C$2:$K$144,MATCH(M$2,'[4]01.09'!$C$1:$K$1),),)</f>
        <v>0</v>
      </c>
      <c r="N24" s="35">
        <f>IFERROR(VLOOKUP($C24,'[4]01.09'!$C$2:$K$144,MATCH(N$2,'[4]01.09'!$C$1:$K$1),),)</f>
        <v>0</v>
      </c>
      <c r="O24" s="35">
        <f>IFERROR(VLOOKUP($C24,'[4]03.09'!$C$2:$R$130,MATCH(O$2,'[4]03.09'!$C$1:$R$1),),)</f>
        <v>0</v>
      </c>
      <c r="P24" s="35">
        <f>IFERROR(VLOOKUP($C24,'[4]04.09'!$C$2:$O$139,MATCH(P$2,'[4]04.09'!$C$1:$O$1),),)</f>
        <v>0</v>
      </c>
      <c r="Q24" s="35">
        <f>IFERROR(VLOOKUP($C24,'[4]04.09'!$C$2:$O$139,MATCH(Q$2,'[4]04.09'!$C$1:$O$1),),)</f>
        <v>0</v>
      </c>
      <c r="R24" s="35">
        <f>IFERROR(VLOOKUP($C24,'[4]04.09'!$C$2:$O$139,MATCH(R$2,'[4]04.09'!$C$1:$O$1),),)</f>
        <v>0</v>
      </c>
      <c r="S24" s="35">
        <f>IFERROR(VLOOKUP($C24,'[4]04.09'!$C$2:$O$139,MATCH(S$2,'[4]04.09'!$C$1:$O$1),),)</f>
        <v>0</v>
      </c>
      <c r="T24" s="35">
        <f>IFERROR(VLOOKUP($C24,'[4]07.09'!$C$2:$K$144,MATCH(T$2,'[4]07.09'!$C$1:$K$1),),)</f>
        <v>0</v>
      </c>
      <c r="U24" s="35">
        <f>IFERROR(VLOOKUP($C24,'[4]08.09'!$C$2:$J$143,MATCH(U$2,'[4]08.09'!$C$1:$J$1),),)</f>
        <v>0</v>
      </c>
      <c r="V24" s="35">
        <f>IFERROR(VLOOKUP($C24,'[4]09.09'!$C$2:$T$129,MATCH(V$2,'[4]09.09'!$C$1:$T$1),),)</f>
        <v>0</v>
      </c>
      <c r="W24" s="35">
        <f>IFERROR(VLOOKUP($C24,'[4]10.09'!$C$2:$P$129,MATCH(W$2,'[4]10.09'!$C$1:$P$1),),)</f>
        <v>0</v>
      </c>
      <c r="X24" s="35">
        <f>IFERROR(VLOOKUP($C24,'[4]11.09'!$C$2:$Q$129,MATCH(X$2,'[4]11.09'!$C$1:$Q$1),),)</f>
        <v>0</v>
      </c>
      <c r="Y24" s="35">
        <f>IFERROR(VLOOKUP($C24,'[4]11.09'!$C$2:$Q$129,MATCH(Y$2,'[4]11.09'!$C$1:$Q$1),),)</f>
        <v>0</v>
      </c>
      <c r="Z24" s="35">
        <f>IFERROR(VLOOKUP($C24,'[4]11.09'!$C$2:$Q$129,MATCH(Z$2,'[4]11.09'!$C$1:$Q$1),),)</f>
        <v>0</v>
      </c>
      <c r="AA24" s="35">
        <f>IFERROR(VLOOKUP($C24,'[4]11.09'!$C$2:$Q$129,MATCH(AA$2,'[4]11.09'!$C$1:$Q$1),),)</f>
        <v>0</v>
      </c>
      <c r="AB24" s="35">
        <f>IFERROR(VLOOKUP($C24,'[4]14.09'!$C$2:$K$143,MATCH(AB$2,'[4]14.09'!$C$1:$K$1),),)</f>
        <v>0</v>
      </c>
      <c r="AC24" s="35">
        <f>IFERROR(VLOOKUP($C24,'[4]14.09'!$C$2:$K$143,MATCH(AC$2,'[4]14.09'!$C$1:$K$1),),)</f>
        <v>0</v>
      </c>
      <c r="AD24" s="35">
        <f>IFERROR(VLOOKUP($C24,'[4]14.09'!$C$2:$K$143,MATCH(AD$2,'[4]14.09'!$C$1:$K$1),),)</f>
        <v>0</v>
      </c>
      <c r="AE24" s="35">
        <f>IFERROR(VLOOKUP($C24,'[4]14.09'!$C$2:$K$143,MATCH(AE$2,'[4]14.09'!$C$1:$K$1),),)</f>
        <v>0</v>
      </c>
      <c r="AF24" s="35">
        <f>IFERROR(VLOOKUP($C24,'[4]14.09'!$C$2:$K$143,MATCH(AF$2,'[4]14.09'!$C$1:$K$1),),)</f>
        <v>0</v>
      </c>
      <c r="AG24" s="35">
        <f>IFERROR(VLOOKUP($C24,'[4]14.09'!$C$2:$K$143,MATCH(AG$2,'[4]14.09'!$C$1:$K$1),),)</f>
        <v>0</v>
      </c>
      <c r="AH24" s="35">
        <f>IFERROR(VLOOKUP($C24,'[4]14.09'!$C$2:$K$143,MATCH(AH$2,'[4]14.09'!$C$1:$K$1),),)</f>
        <v>0</v>
      </c>
      <c r="AI24" s="35">
        <f>IFERROR(VLOOKUP($C24,'[4]14.09'!$C$2:$K$143,MATCH(AI$2,'[4]14.09'!$C$1:$K$1),),)</f>
        <v>0</v>
      </c>
      <c r="AJ24" s="35">
        <f>IFERROR(VLOOKUP($C24,'[4]11.09'!$C$2:$Q$129,MATCH(AJ$2,'[4]11.09'!$C$1:$Q$1),),)</f>
        <v>15000</v>
      </c>
      <c r="AK24" s="35">
        <f>IFERROR(VLOOKUP($C24,'[4]11.09'!$C$2:$Q$129,MATCH(AK$2,'[4]11.09'!$C$1:$Q$1),),)</f>
        <v>15000</v>
      </c>
      <c r="AL24" s="36">
        <f t="shared" si="0"/>
        <v>30000</v>
      </c>
    </row>
    <row r="25" spans="1:38" ht="27.75" customHeight="1">
      <c r="A25" s="34" t="s">
        <v>305</v>
      </c>
      <c r="B25" s="34" t="s">
        <v>267</v>
      </c>
      <c r="C25" s="33" t="s">
        <v>308</v>
      </c>
      <c r="D25" s="35">
        <f>IFERROR(VLOOKUP($C25,'[4]24.08'!$C$2:$L$145,MATCH(D$2,'[4]24.08'!$C$1:$L$1),),)</f>
        <v>0</v>
      </c>
      <c r="E25" s="35">
        <f>IFERROR(VLOOKUP($C25,'[4]25.08'!$C$2:$J$145,MATCH(E$2,'[4]25.08'!$C$1:$J$1),),)</f>
        <v>0</v>
      </c>
      <c r="F25" s="35">
        <f>IFERROR(VLOOKUP($C25,'[4]26.08'!$C$2:$S$136,MATCH(F$2,'[4]26.08'!$C$1:$S$1),),)</f>
        <v>0</v>
      </c>
      <c r="G25" s="35">
        <f>IFERROR(VLOOKUP($C25,'[4]27.08'!$C$2:$P$145,MATCH(G$2,'[4]27.08'!$C$1:$P$1),),)</f>
        <v>0</v>
      </c>
      <c r="H25" s="35">
        <f>IFERROR(VLOOKUP($C25,'[4]28.08'!$C$2:$O$144,MATCH(H$2,'[4]28.08'!$C$1:$O$1),),)</f>
        <v>0</v>
      </c>
      <c r="I25" s="35">
        <f>IFERROR(VLOOKUP($C25,'[4]28.08'!$C$2:$O$144,MATCH(I$2,'[4]28.08'!$C$1:$O$1),),)</f>
        <v>0</v>
      </c>
      <c r="J25" s="35">
        <f>IFERROR(VLOOKUP($C25,'[4]28.08'!$C$2:$O$144,MATCH(J$2,'[4]28.08'!$C$1:$O$1),),)</f>
        <v>0</v>
      </c>
      <c r="K25" s="35">
        <f>IFERROR(VLOOKUP($C25,'[4]28.08'!$C$2:$O$144,MATCH(K$2,'[4]28.08'!$C$1:$O$1),),)</f>
        <v>0</v>
      </c>
      <c r="L25" s="35">
        <f>IFERROR(VLOOKUP($C25,'[4]31.08.'!$C$2:$K$144,MATCH(L$2,'[4]31.08.'!$C$1:$K$1),),)</f>
        <v>0</v>
      </c>
      <c r="M25" s="35">
        <f>IFERROR(VLOOKUP($C25,'[4]01.09'!$C$2:$K$144,MATCH(M$2,'[4]01.09'!$C$1:$K$1),),)</f>
        <v>0</v>
      </c>
      <c r="N25" s="35">
        <f>IFERROR(VLOOKUP($C25,'[4]01.09'!$C$2:$K$144,MATCH(N$2,'[4]01.09'!$C$1:$K$1),),)</f>
        <v>0</v>
      </c>
      <c r="O25" s="35">
        <f>IFERROR(VLOOKUP($C25,'[4]03.09'!$C$2:$R$130,MATCH(O$2,'[4]03.09'!$C$1:$R$1),),)</f>
        <v>0</v>
      </c>
      <c r="P25" s="35">
        <f>IFERROR(VLOOKUP($C25,'[4]04.09'!$C$2:$O$139,MATCH(P$2,'[4]04.09'!$C$1:$O$1),),)</f>
        <v>0</v>
      </c>
      <c r="Q25" s="35">
        <f>IFERROR(VLOOKUP($C25,'[4]04.09'!$C$2:$O$139,MATCH(Q$2,'[4]04.09'!$C$1:$O$1),),)</f>
        <v>0</v>
      </c>
      <c r="R25" s="35">
        <f>IFERROR(VLOOKUP($C25,'[4]04.09'!$C$2:$O$139,MATCH(R$2,'[4]04.09'!$C$1:$O$1),),)</f>
        <v>0</v>
      </c>
      <c r="S25" s="35">
        <f>IFERROR(VLOOKUP($C25,'[4]04.09'!$C$2:$O$139,MATCH(S$2,'[4]04.09'!$C$1:$O$1),),)</f>
        <v>400</v>
      </c>
      <c r="T25" s="35">
        <f>IFERROR(VLOOKUP($C25,'[4]07.09'!$C$2:$K$144,MATCH(T$2,'[4]07.09'!$C$1:$K$1),),)</f>
        <v>0</v>
      </c>
      <c r="U25" s="35">
        <f>IFERROR(VLOOKUP($C25,'[4]08.09'!$C$2:$J$143,MATCH(U$2,'[4]08.09'!$C$1:$J$1),),)</f>
        <v>0</v>
      </c>
      <c r="V25" s="35">
        <f>IFERROR(VLOOKUP($C25,'[4]09.09'!$C$2:$T$129,MATCH(V$2,'[4]09.09'!$C$1:$T$1),),)</f>
        <v>0</v>
      </c>
      <c r="W25" s="35">
        <f>IFERROR(VLOOKUP($C25,'[4]10.09'!$C$2:$P$129,MATCH(W$2,'[4]10.09'!$C$1:$P$1),),)</f>
        <v>0</v>
      </c>
      <c r="X25" s="35">
        <f>IFERROR(VLOOKUP($C25,'[4]11.09'!$C$2:$Q$129,MATCH(X$2,'[4]11.09'!$C$1:$Q$1),),)</f>
        <v>0</v>
      </c>
      <c r="Y25" s="35">
        <f>IFERROR(VLOOKUP($C25,'[4]11.09'!$C$2:$Q$129,MATCH(Y$2,'[4]11.09'!$C$1:$Q$1),),)</f>
        <v>0</v>
      </c>
      <c r="Z25" s="35">
        <f>IFERROR(VLOOKUP($C25,'[4]11.09'!$C$2:$Q$129,MATCH(Z$2,'[4]11.09'!$C$1:$Q$1),),)</f>
        <v>0</v>
      </c>
      <c r="AA25" s="35">
        <f>IFERROR(VLOOKUP($C25,'[4]11.09'!$C$2:$Q$129,MATCH(AA$2,'[4]11.09'!$C$1:$Q$1),),)</f>
        <v>0</v>
      </c>
      <c r="AB25" s="35">
        <f>IFERROR(VLOOKUP($C25,'[4]14.09'!$C$2:$K$143,MATCH(AB$2,'[4]14.09'!$C$1:$K$1),),)</f>
        <v>0</v>
      </c>
      <c r="AC25" s="35">
        <f>IFERROR(VLOOKUP($C25,'[4]14.09'!$C$2:$K$143,MATCH(AC$2,'[4]14.09'!$C$1:$K$1),),)</f>
        <v>0</v>
      </c>
      <c r="AD25" s="35">
        <f>IFERROR(VLOOKUP($C25,'[4]14.09'!$C$2:$K$143,MATCH(AD$2,'[4]14.09'!$C$1:$K$1),),)</f>
        <v>0</v>
      </c>
      <c r="AE25" s="35">
        <f>IFERROR(VLOOKUP($C25,'[4]14.09'!$C$2:$K$143,MATCH(AE$2,'[4]14.09'!$C$1:$K$1),),)</f>
        <v>0</v>
      </c>
      <c r="AF25" s="35">
        <f>IFERROR(VLOOKUP($C25,'[4]14.09'!$C$2:$K$143,MATCH(AF$2,'[4]14.09'!$C$1:$K$1),),)</f>
        <v>0</v>
      </c>
      <c r="AG25" s="35">
        <f>IFERROR(VLOOKUP($C25,'[4]14.09'!$C$2:$K$143,MATCH(AG$2,'[4]14.09'!$C$1:$K$1),),)</f>
        <v>0</v>
      </c>
      <c r="AH25" s="35">
        <f>IFERROR(VLOOKUP($C25,'[4]14.09'!$C$2:$K$143,MATCH(AH$2,'[4]14.09'!$C$1:$K$1),),)</f>
        <v>0</v>
      </c>
      <c r="AI25" s="35">
        <f>IFERROR(VLOOKUP($C25,'[4]14.09'!$C$2:$K$143,MATCH(AI$2,'[4]14.09'!$C$1:$K$1),),)</f>
        <v>0</v>
      </c>
      <c r="AJ25" s="35">
        <f>IFERROR(VLOOKUP($C25,'[4]11.09'!$C$2:$Q$129,MATCH(AJ$2,'[4]11.09'!$C$1:$Q$1),),)</f>
        <v>12000</v>
      </c>
      <c r="AK25" s="35">
        <f>IFERROR(VLOOKUP($C25,'[4]11.09'!$C$2:$Q$129,MATCH(AK$2,'[4]11.09'!$C$1:$Q$1),),)</f>
        <v>13000</v>
      </c>
      <c r="AL25" s="36">
        <f t="shared" si="0"/>
        <v>25000</v>
      </c>
    </row>
    <row r="26" spans="1:38" ht="27.75" customHeight="1">
      <c r="A26" s="33" t="s">
        <v>299</v>
      </c>
      <c r="B26" s="34" t="s">
        <v>267</v>
      </c>
      <c r="C26" s="33" t="s">
        <v>309</v>
      </c>
      <c r="D26" s="35">
        <f>IFERROR(VLOOKUP($C26,'[4]24.08'!$C$2:$L$145,MATCH(D$2,'[4]24.08'!$C$1:$L$1),),)</f>
        <v>0</v>
      </c>
      <c r="E26" s="35">
        <f>IFERROR(VLOOKUP($C26,'[4]25.08'!$C$2:$J$145,MATCH(E$2,'[4]25.08'!$C$1:$J$1),),)</f>
        <v>0</v>
      </c>
      <c r="F26" s="35">
        <f>IFERROR(VLOOKUP($C26,'[4]26.08'!$C$2:$S$136,MATCH(F$2,'[4]26.08'!$C$1:$S$1),),)</f>
        <v>0</v>
      </c>
      <c r="G26" s="35">
        <f>IFERROR(VLOOKUP($C26,'[4]27.08'!$C$2:$P$145,MATCH(G$2,'[4]27.08'!$C$1:$P$1),),)</f>
        <v>0</v>
      </c>
      <c r="H26" s="35">
        <f>IFERROR(VLOOKUP($C26,'[4]28.08'!$C$2:$O$144,MATCH(H$2,'[4]28.08'!$C$1:$O$1),),)</f>
        <v>0</v>
      </c>
      <c r="I26" s="35">
        <f>IFERROR(VLOOKUP($C26,'[4]28.08'!$C$2:$O$144,MATCH(I$2,'[4]28.08'!$C$1:$O$1),),)</f>
        <v>0</v>
      </c>
      <c r="J26" s="35">
        <f>IFERROR(VLOOKUP($C26,'[4]28.08'!$C$2:$O$144,MATCH(J$2,'[4]28.08'!$C$1:$O$1),),)</f>
        <v>0</v>
      </c>
      <c r="K26" s="35">
        <f>IFERROR(VLOOKUP($C26,'[4]28.08'!$C$2:$O$144,MATCH(K$2,'[4]28.08'!$C$1:$O$1),),)</f>
        <v>0</v>
      </c>
      <c r="L26" s="35">
        <f>IFERROR(VLOOKUP($C26,'[4]31.08.'!$C$2:$K$144,MATCH(L$2,'[4]31.08.'!$C$1:$K$1),),)</f>
        <v>0</v>
      </c>
      <c r="M26" s="35">
        <f>IFERROR(VLOOKUP($C26,'[4]01.09'!$C$2:$K$144,MATCH(M$2,'[4]01.09'!$C$1:$K$1),),)</f>
        <v>0</v>
      </c>
      <c r="N26" s="35">
        <f>IFERROR(VLOOKUP($C26,'[4]01.09'!$C$2:$K$144,MATCH(N$2,'[4]01.09'!$C$1:$K$1),),)</f>
        <v>0</v>
      </c>
      <c r="O26" s="35">
        <f>IFERROR(VLOOKUP($C26,'[4]03.09'!$C$2:$R$130,MATCH(O$2,'[4]03.09'!$C$1:$R$1),),)</f>
        <v>0</v>
      </c>
      <c r="P26" s="35">
        <f>IFERROR(VLOOKUP($C26,'[4]04.09'!$C$2:$O$139,MATCH(P$2,'[4]04.09'!$C$1:$O$1),),)</f>
        <v>0</v>
      </c>
      <c r="Q26" s="35">
        <f>IFERROR(VLOOKUP($C26,'[4]04.09'!$C$2:$O$139,MATCH(Q$2,'[4]04.09'!$C$1:$O$1),),)</f>
        <v>0</v>
      </c>
      <c r="R26" s="35">
        <f>IFERROR(VLOOKUP($C26,'[4]04.09'!$C$2:$O$139,MATCH(R$2,'[4]04.09'!$C$1:$O$1),),)</f>
        <v>0</v>
      </c>
      <c r="S26" s="35">
        <f>IFERROR(VLOOKUP($C26,'[4]04.09'!$C$2:$O$139,MATCH(S$2,'[4]04.09'!$C$1:$O$1),),)</f>
        <v>0</v>
      </c>
      <c r="T26" s="35">
        <f>IFERROR(VLOOKUP($C26,'[4]07.09'!$C$2:$K$144,MATCH(T$2,'[4]07.09'!$C$1:$K$1),),)</f>
        <v>0</v>
      </c>
      <c r="U26" s="35">
        <f>IFERROR(VLOOKUP($C26,'[4]08.09'!$C$2:$J$143,MATCH(U$2,'[4]08.09'!$C$1:$J$1),),)</f>
        <v>0</v>
      </c>
      <c r="V26" s="35">
        <f>IFERROR(VLOOKUP($C26,'[4]09.09'!$C$2:$T$129,MATCH(V$2,'[4]09.09'!$C$1:$T$1),),)</f>
        <v>0</v>
      </c>
      <c r="W26" s="35">
        <f>IFERROR(VLOOKUP($C26,'[4]10.09'!$C$2:$P$129,MATCH(W$2,'[4]10.09'!$C$1:$P$1),),)</f>
        <v>0</v>
      </c>
      <c r="X26" s="35">
        <f>IFERROR(VLOOKUP($C26,'[4]11.09'!$C$2:$Q$129,MATCH(X$2,'[4]11.09'!$C$1:$Q$1),),)</f>
        <v>0</v>
      </c>
      <c r="Y26" s="35">
        <f>IFERROR(VLOOKUP($C26,'[4]11.09'!$C$2:$Q$129,MATCH(Y$2,'[4]11.09'!$C$1:$Q$1),),)</f>
        <v>0</v>
      </c>
      <c r="Z26" s="35">
        <f>IFERROR(VLOOKUP($C26,'[4]11.09'!$C$2:$Q$129,MATCH(Z$2,'[4]11.09'!$C$1:$Q$1),),)</f>
        <v>0</v>
      </c>
      <c r="AA26" s="35">
        <f>IFERROR(VLOOKUP($C26,'[4]11.09'!$C$2:$Q$129,MATCH(AA$2,'[4]11.09'!$C$1:$Q$1),),)</f>
        <v>0</v>
      </c>
      <c r="AB26" s="35">
        <f>IFERROR(VLOOKUP($C26,'[4]14.09'!$C$2:$K$143,MATCH(AB$2,'[4]14.09'!$C$1:$K$1),),)</f>
        <v>0</v>
      </c>
      <c r="AC26" s="35">
        <f>IFERROR(VLOOKUP($C26,'[4]14.09'!$C$2:$K$143,MATCH(AC$2,'[4]14.09'!$C$1:$K$1),),)</f>
        <v>0</v>
      </c>
      <c r="AD26" s="35">
        <f>IFERROR(VLOOKUP($C26,'[4]14.09'!$C$2:$K$143,MATCH(AD$2,'[4]14.09'!$C$1:$K$1),),)</f>
        <v>0</v>
      </c>
      <c r="AE26" s="35">
        <f>IFERROR(VLOOKUP($C26,'[4]14.09'!$C$2:$K$143,MATCH(AE$2,'[4]14.09'!$C$1:$K$1),),)</f>
        <v>0</v>
      </c>
      <c r="AF26" s="35">
        <f>IFERROR(VLOOKUP($C26,'[4]14.09'!$C$2:$K$143,MATCH(AF$2,'[4]14.09'!$C$1:$K$1),),)</f>
        <v>0</v>
      </c>
      <c r="AG26" s="35">
        <f>IFERROR(VLOOKUP($C26,'[4]14.09'!$C$2:$K$143,MATCH(AG$2,'[4]14.09'!$C$1:$K$1),),)</f>
        <v>0</v>
      </c>
      <c r="AH26" s="35">
        <f>IFERROR(VLOOKUP($C26,'[4]14.09'!$C$2:$K$143,MATCH(AH$2,'[4]14.09'!$C$1:$K$1),),)</f>
        <v>0</v>
      </c>
      <c r="AI26" s="35">
        <f>IFERROR(VLOOKUP($C26,'[4]14.09'!$C$2:$K$143,MATCH(AI$2,'[4]14.09'!$C$1:$K$1),),)</f>
        <v>0</v>
      </c>
      <c r="AJ26" s="35">
        <f>IFERROR(VLOOKUP($C26,'[4]11.09'!$C$2:$Q$129,MATCH(AJ$2,'[4]11.09'!$C$1:$Q$1),),)</f>
        <v>0</v>
      </c>
      <c r="AK26" s="35">
        <f>IFERROR(VLOOKUP($C26,'[4]11.09'!$C$2:$Q$129,MATCH(AK$2,'[4]11.09'!$C$1:$Q$1),),)</f>
        <v>0</v>
      </c>
      <c r="AL26" s="36">
        <f t="shared" si="0"/>
        <v>0</v>
      </c>
    </row>
    <row r="27" spans="1:38" s="38" customFormat="1" ht="27.75" customHeight="1">
      <c r="A27" s="34" t="s">
        <v>310</v>
      </c>
      <c r="B27" s="34" t="s">
        <v>311</v>
      </c>
      <c r="C27" s="33" t="s">
        <v>148</v>
      </c>
      <c r="D27" s="35">
        <f>IFERROR(VLOOKUP($C27,'[4]24.08'!$C$2:$L$145,MATCH(D$2,'[4]24.08'!$C$1:$L$1),),)</f>
        <v>0</v>
      </c>
      <c r="E27" s="35">
        <f>IFERROR(VLOOKUP($C27,'[4]25.08'!$C$2:$J$145,MATCH(E$2,'[4]25.08'!$C$1:$J$1),),)</f>
        <v>0</v>
      </c>
      <c r="F27" s="35">
        <f>IFERROR(VLOOKUP($C27,'[4]26.08'!$C$2:$S$136,MATCH(F$2,'[4]26.08'!$C$1:$S$1),),)</f>
        <v>0</v>
      </c>
      <c r="G27" s="35">
        <f>IFERROR(VLOOKUP($C27,'[4]27.08'!$C$2:$P$145,MATCH(G$2,'[4]27.08'!$C$1:$P$1),),)</f>
        <v>0</v>
      </c>
      <c r="H27" s="35">
        <f>IFERROR(VLOOKUP($C27,'[4]28.08'!$C$2:$O$144,MATCH(H$2,'[4]28.08'!$C$1:$O$1),),)</f>
        <v>0</v>
      </c>
      <c r="I27" s="35">
        <f>IFERROR(VLOOKUP($C27,'[4]28.08'!$C$2:$O$144,MATCH(I$2,'[4]28.08'!$C$1:$O$1),),)</f>
        <v>0</v>
      </c>
      <c r="J27" s="35">
        <f>IFERROR(VLOOKUP($C27,'[4]28.08'!$C$2:$O$144,MATCH(J$2,'[4]28.08'!$C$1:$O$1),),)</f>
        <v>0</v>
      </c>
      <c r="K27" s="35">
        <f>IFERROR(VLOOKUP($C27,'[4]28.08'!$C$2:$O$144,MATCH(K$2,'[4]28.08'!$C$1:$O$1),),)</f>
        <v>0</v>
      </c>
      <c r="L27" s="35">
        <f>IFERROR(VLOOKUP($C27,'[4]31.08.'!$C$2:$K$144,MATCH(L$2,'[4]31.08.'!$C$1:$K$1),),)</f>
        <v>0</v>
      </c>
      <c r="M27" s="35">
        <f>IFERROR(VLOOKUP($C27,'[4]01.09'!$C$2:$K$144,MATCH(M$2,'[4]01.09'!$C$1:$K$1),),)</f>
        <v>0</v>
      </c>
      <c r="N27" s="35">
        <f>IFERROR(VLOOKUP($C27,'[4]01.09'!$C$2:$K$144,MATCH(N$2,'[4]01.09'!$C$1:$K$1),),)</f>
        <v>0</v>
      </c>
      <c r="O27" s="35">
        <f>IFERROR(VLOOKUP($C27,'[4]03.09'!$C$2:$R$130,MATCH(O$2,'[4]03.09'!$C$1:$R$1),),)</f>
        <v>0</v>
      </c>
      <c r="P27" s="35">
        <f>IFERROR(VLOOKUP($C27,'[4]04.09'!$C$2:$O$139,MATCH(P$2,'[4]04.09'!$C$1:$O$1),),)</f>
        <v>0</v>
      </c>
      <c r="Q27" s="35">
        <f>IFERROR(VLOOKUP($C27,'[4]04.09'!$C$2:$O$139,MATCH(Q$2,'[4]04.09'!$C$1:$O$1),),)</f>
        <v>0</v>
      </c>
      <c r="R27" s="35">
        <f>IFERROR(VLOOKUP($C27,'[4]04.09'!$C$2:$O$139,MATCH(R$2,'[4]04.09'!$C$1:$O$1),),)</f>
        <v>0</v>
      </c>
      <c r="S27" s="35">
        <f>IFERROR(VLOOKUP($C27,'[4]04.09'!$C$2:$O$139,MATCH(S$2,'[4]04.09'!$C$1:$O$1),),)</f>
        <v>0</v>
      </c>
      <c r="T27" s="35">
        <f>IFERROR(VLOOKUP($C27,'[4]07.09'!$C$2:$K$144,MATCH(T$2,'[4]07.09'!$C$1:$K$1),),)</f>
        <v>0</v>
      </c>
      <c r="U27" s="35">
        <f>IFERROR(VLOOKUP($C27,'[4]08.09'!$C$2:$J$143,MATCH(U$2,'[4]08.09'!$C$1:$J$1),),)</f>
        <v>0</v>
      </c>
      <c r="V27" s="35">
        <f>IFERROR(VLOOKUP($C27,'[4]09.09'!$C$2:$T$129,MATCH(V$2,'[4]09.09'!$C$1:$T$1),),)</f>
        <v>0</v>
      </c>
      <c r="W27" s="35">
        <f>IFERROR(VLOOKUP($C27,'[4]10.09'!$C$2:$P$129,MATCH(W$2,'[4]10.09'!$C$1:$P$1),),)</f>
        <v>0</v>
      </c>
      <c r="X27" s="35">
        <f>IFERROR(VLOOKUP($C27,'[4]11.09'!$C$2:$Q$129,MATCH(X$2,'[4]11.09'!$C$1:$Q$1),),)</f>
        <v>0</v>
      </c>
      <c r="Y27" s="35">
        <f>IFERROR(VLOOKUP($C27,'[4]11.09'!$C$2:$Q$129,MATCH(Y$2,'[4]11.09'!$C$1:$Q$1),),)</f>
        <v>0</v>
      </c>
      <c r="Z27" s="35">
        <f>IFERROR(VLOOKUP($C27,'[4]11.09'!$C$2:$Q$129,MATCH(Z$2,'[4]11.09'!$C$1:$Q$1),),)</f>
        <v>0</v>
      </c>
      <c r="AA27" s="35">
        <f>IFERROR(VLOOKUP($C27,'[4]11.09'!$C$2:$Q$129,MATCH(AA$2,'[4]11.09'!$C$1:$Q$1),),)</f>
        <v>0</v>
      </c>
      <c r="AB27" s="35">
        <f>IFERROR(VLOOKUP($C27,'[4]14.09'!$C$2:$K$143,MATCH(AB$2,'[4]14.09'!$C$1:$K$1),),)</f>
        <v>0</v>
      </c>
      <c r="AC27" s="35">
        <f>IFERROR(VLOOKUP($C27,'[4]14.09'!$C$2:$K$143,MATCH(AC$2,'[4]14.09'!$C$1:$K$1),),)</f>
        <v>0</v>
      </c>
      <c r="AD27" s="35">
        <f>IFERROR(VLOOKUP($C27,'[4]14.09'!$C$2:$K$143,MATCH(AD$2,'[4]14.09'!$C$1:$K$1),),)</f>
        <v>0</v>
      </c>
      <c r="AE27" s="35">
        <f>IFERROR(VLOOKUP($C27,'[4]14.09'!$C$2:$K$143,MATCH(AE$2,'[4]14.09'!$C$1:$K$1),),)</f>
        <v>0</v>
      </c>
      <c r="AF27" s="35">
        <f>IFERROR(VLOOKUP($C27,'[4]14.09'!$C$2:$K$143,MATCH(AF$2,'[4]14.09'!$C$1:$K$1),),)</f>
        <v>0</v>
      </c>
      <c r="AG27" s="35">
        <f>IFERROR(VLOOKUP($C27,'[4]14.09'!$C$2:$K$143,MATCH(AG$2,'[4]14.09'!$C$1:$K$1),),)</f>
        <v>0</v>
      </c>
      <c r="AH27" s="35">
        <f>IFERROR(VLOOKUP($C27,'[4]14.09'!$C$2:$K$143,MATCH(AH$2,'[4]14.09'!$C$1:$K$1),),)</f>
        <v>0</v>
      </c>
      <c r="AI27" s="35">
        <f>IFERROR(VLOOKUP($C27,'[4]14.09'!$C$2:$K$143,MATCH(AI$2,'[4]14.09'!$C$1:$K$1),),)</f>
        <v>0</v>
      </c>
      <c r="AJ27" s="35">
        <f>IFERROR(VLOOKUP($C27,'[4]11.09'!$C$2:$Q$129,MATCH(AJ$2,'[4]11.09'!$C$1:$Q$1),),)</f>
        <v>0</v>
      </c>
      <c r="AK27" s="35">
        <f>IFERROR(VLOOKUP($C27,'[4]11.09'!$C$2:$Q$129,MATCH(AK$2,'[4]11.09'!$C$1:$Q$1),),)</f>
        <v>0</v>
      </c>
      <c r="AL27" s="36">
        <f t="shared" si="0"/>
        <v>0</v>
      </c>
    </row>
    <row r="28" spans="1:38" s="38" customFormat="1" ht="27.75" customHeight="1">
      <c r="A28" s="34" t="s">
        <v>310</v>
      </c>
      <c r="B28" s="34" t="s">
        <v>312</v>
      </c>
      <c r="C28" s="33" t="s">
        <v>128</v>
      </c>
      <c r="D28" s="35">
        <f>IFERROR(VLOOKUP($C28,'[4]24.08'!$C$2:$L$145,MATCH(D$2,'[4]24.08'!$C$1:$L$1),),)</f>
        <v>0</v>
      </c>
      <c r="E28" s="35">
        <f>IFERROR(VLOOKUP($C28,'[4]25.08'!$C$2:$J$145,MATCH(E$2,'[4]25.08'!$C$1:$J$1),),)</f>
        <v>0</v>
      </c>
      <c r="F28" s="35">
        <f>IFERROR(VLOOKUP($C28,'[4]26.08'!$C$2:$S$136,MATCH(F$2,'[4]26.08'!$C$1:$S$1),),)</f>
        <v>0</v>
      </c>
      <c r="G28" s="35">
        <f>IFERROR(VLOOKUP($C28,'[4]27.08'!$C$2:$P$145,MATCH(G$2,'[4]27.08'!$C$1:$P$1),),)</f>
        <v>0</v>
      </c>
      <c r="H28" s="35">
        <f>IFERROR(VLOOKUP($C28,'[4]28.08'!$C$2:$O$144,MATCH(H$2,'[4]28.08'!$C$1:$O$1),),)</f>
        <v>0</v>
      </c>
      <c r="I28" s="35">
        <f>IFERROR(VLOOKUP($C28,'[4]28.08'!$C$2:$O$144,MATCH(I$2,'[4]28.08'!$C$1:$O$1),),)</f>
        <v>0</v>
      </c>
      <c r="J28" s="35">
        <f>IFERROR(VLOOKUP($C28,'[4]28.08'!$C$2:$O$144,MATCH(J$2,'[4]28.08'!$C$1:$O$1),),)</f>
        <v>0</v>
      </c>
      <c r="K28" s="35">
        <f>IFERROR(VLOOKUP($C28,'[4]28.08'!$C$2:$O$144,MATCH(K$2,'[4]28.08'!$C$1:$O$1),),)</f>
        <v>0</v>
      </c>
      <c r="L28" s="35">
        <f>IFERROR(VLOOKUP($C28,'[4]31.08.'!$C$2:$K$144,MATCH(L$2,'[4]31.08.'!$C$1:$K$1),),)</f>
        <v>0</v>
      </c>
      <c r="M28" s="35">
        <f>IFERROR(VLOOKUP($C28,'[4]01.09'!$C$2:$K$144,MATCH(M$2,'[4]01.09'!$C$1:$K$1),),)</f>
        <v>0</v>
      </c>
      <c r="N28" s="35">
        <f>IFERROR(VLOOKUP($C28,'[4]01.09'!$C$2:$K$144,MATCH(N$2,'[4]01.09'!$C$1:$K$1),),)</f>
        <v>0</v>
      </c>
      <c r="O28" s="35">
        <f>IFERROR(VLOOKUP($C28,'[4]03.09'!$C$2:$R$130,MATCH(O$2,'[4]03.09'!$C$1:$R$1),),)</f>
        <v>0</v>
      </c>
      <c r="P28" s="35">
        <f>IFERROR(VLOOKUP($C28,'[4]04.09'!$C$2:$O$139,MATCH(P$2,'[4]04.09'!$C$1:$O$1),),)</f>
        <v>0</v>
      </c>
      <c r="Q28" s="35">
        <f>IFERROR(VLOOKUP($C28,'[4]04.09'!$C$2:$O$139,MATCH(Q$2,'[4]04.09'!$C$1:$O$1),),)</f>
        <v>0</v>
      </c>
      <c r="R28" s="35">
        <f>IFERROR(VLOOKUP($C28,'[4]04.09'!$C$2:$O$139,MATCH(R$2,'[4]04.09'!$C$1:$O$1),),)</f>
        <v>0</v>
      </c>
      <c r="S28" s="35">
        <f>IFERROR(VLOOKUP($C28,'[4]04.09'!$C$2:$O$139,MATCH(S$2,'[4]04.09'!$C$1:$O$1),),)</f>
        <v>0</v>
      </c>
      <c r="T28" s="35">
        <f>IFERROR(VLOOKUP($C28,'[4]07.09'!$C$2:$K$144,MATCH(T$2,'[4]07.09'!$C$1:$K$1),),)</f>
        <v>0</v>
      </c>
      <c r="U28" s="35">
        <f>IFERROR(VLOOKUP($C28,'[4]08.09'!$C$2:$J$143,MATCH(U$2,'[4]08.09'!$C$1:$J$1),),)</f>
        <v>0</v>
      </c>
      <c r="V28" s="35">
        <f>IFERROR(VLOOKUP($C28,'[4]09.09'!$C$2:$T$129,MATCH(V$2,'[4]09.09'!$C$1:$T$1),),)</f>
        <v>0</v>
      </c>
      <c r="W28" s="35">
        <f>IFERROR(VLOOKUP($C28,'[4]10.09'!$C$2:$P$129,MATCH(W$2,'[4]10.09'!$C$1:$P$1),),)</f>
        <v>0</v>
      </c>
      <c r="X28" s="35">
        <f>IFERROR(VLOOKUP($C28,'[4]11.09'!$C$2:$Q$129,MATCH(X$2,'[4]11.09'!$C$1:$Q$1),),)</f>
        <v>0</v>
      </c>
      <c r="Y28" s="35">
        <f>IFERROR(VLOOKUP($C28,'[4]11.09'!$C$2:$Q$129,MATCH(Y$2,'[4]11.09'!$C$1:$Q$1),),)</f>
        <v>0</v>
      </c>
      <c r="Z28" s="35">
        <f>IFERROR(VLOOKUP($C28,'[4]11.09'!$C$2:$Q$129,MATCH(Z$2,'[4]11.09'!$C$1:$Q$1),),)</f>
        <v>0</v>
      </c>
      <c r="AA28" s="35">
        <f>IFERROR(VLOOKUP($C28,'[4]11.09'!$C$2:$Q$129,MATCH(AA$2,'[4]11.09'!$C$1:$Q$1),),)</f>
        <v>0</v>
      </c>
      <c r="AB28" s="35">
        <f>IFERROR(VLOOKUP($C28,'[4]14.09'!$C$2:$K$143,MATCH(AB$2,'[4]14.09'!$C$1:$K$1),),)</f>
        <v>0</v>
      </c>
      <c r="AC28" s="35">
        <f>IFERROR(VLOOKUP($C28,'[4]14.09'!$C$2:$K$143,MATCH(AC$2,'[4]14.09'!$C$1:$K$1),),)</f>
        <v>0</v>
      </c>
      <c r="AD28" s="35">
        <f>IFERROR(VLOOKUP($C28,'[4]14.09'!$C$2:$K$143,MATCH(AD$2,'[4]14.09'!$C$1:$K$1),),)</f>
        <v>0</v>
      </c>
      <c r="AE28" s="35">
        <f>IFERROR(VLOOKUP($C28,'[4]14.09'!$C$2:$K$143,MATCH(AE$2,'[4]14.09'!$C$1:$K$1),),)</f>
        <v>0</v>
      </c>
      <c r="AF28" s="35">
        <f>IFERROR(VLOOKUP($C28,'[4]14.09'!$C$2:$K$143,MATCH(AF$2,'[4]14.09'!$C$1:$K$1),),)</f>
        <v>0</v>
      </c>
      <c r="AG28" s="35">
        <f>IFERROR(VLOOKUP($C28,'[4]14.09'!$C$2:$K$143,MATCH(AG$2,'[4]14.09'!$C$1:$K$1),),)</f>
        <v>0</v>
      </c>
      <c r="AH28" s="35">
        <f>IFERROR(VLOOKUP($C28,'[4]14.09'!$C$2:$K$143,MATCH(AH$2,'[4]14.09'!$C$1:$K$1),),)</f>
        <v>0</v>
      </c>
      <c r="AI28" s="35">
        <f>IFERROR(VLOOKUP($C28,'[4]14.09'!$C$2:$K$143,MATCH(AI$2,'[4]14.09'!$C$1:$K$1),),)</f>
        <v>0</v>
      </c>
      <c r="AJ28" s="35">
        <f>IFERROR(VLOOKUP($C28,'[4]11.09'!$C$2:$Q$129,MATCH(AJ$2,'[4]11.09'!$C$1:$Q$1),),)</f>
        <v>0</v>
      </c>
      <c r="AK28" s="35">
        <f>IFERROR(VLOOKUP($C28,'[4]11.09'!$C$2:$Q$129,MATCH(AK$2,'[4]11.09'!$C$1:$Q$1),),)</f>
        <v>0</v>
      </c>
      <c r="AL28" s="36">
        <f t="shared" si="0"/>
        <v>0</v>
      </c>
    </row>
    <row r="29" spans="1:38" s="38" customFormat="1" ht="27.75" customHeight="1">
      <c r="A29" s="34" t="s">
        <v>313</v>
      </c>
      <c r="B29" s="34" t="s">
        <v>314</v>
      </c>
      <c r="C29" s="33" t="s">
        <v>19</v>
      </c>
      <c r="D29" s="35">
        <f>IFERROR(VLOOKUP($C29,'[4]24.08'!$C$2:$L$145,MATCH(D$2,'[4]24.08'!$C$1:$L$1),),)</f>
        <v>0</v>
      </c>
      <c r="E29" s="35">
        <f>IFERROR(VLOOKUP($C29,'[4]25.08'!$C$2:$J$145,MATCH(E$2,'[4]25.08'!$C$1:$J$1),),)</f>
        <v>0</v>
      </c>
      <c r="F29" s="35">
        <f>IFERROR(VLOOKUP($C29,'[4]26.08'!$C$2:$S$136,MATCH(F$2,'[4]26.08'!$C$1:$S$1),),)</f>
        <v>0</v>
      </c>
      <c r="G29" s="35">
        <f>IFERROR(VLOOKUP($C29,'[4]27.08'!$C$2:$P$145,MATCH(G$2,'[4]27.08'!$C$1:$P$1),),)</f>
        <v>0</v>
      </c>
      <c r="H29" s="35">
        <f>IFERROR(VLOOKUP($C29,'[4]28.08'!$C$2:$O$144,MATCH(H$2,'[4]28.08'!$C$1:$O$1),),)</f>
        <v>0</v>
      </c>
      <c r="I29" s="35">
        <f>IFERROR(VLOOKUP($C29,'[4]28.08'!$C$2:$O$144,MATCH(I$2,'[4]28.08'!$C$1:$O$1),),)</f>
        <v>0</v>
      </c>
      <c r="J29" s="35">
        <f>IFERROR(VLOOKUP($C29,'[4]28.08'!$C$2:$O$144,MATCH(J$2,'[4]28.08'!$C$1:$O$1),),)</f>
        <v>0</v>
      </c>
      <c r="K29" s="35">
        <f>IFERROR(VLOOKUP($C29,'[4]28.08'!$C$2:$O$144,MATCH(K$2,'[4]28.08'!$C$1:$O$1),),)</f>
        <v>0</v>
      </c>
      <c r="L29" s="35">
        <f>IFERROR(VLOOKUP($C29,'[4]31.08.'!$C$2:$K$144,MATCH(L$2,'[4]31.08.'!$C$1:$K$1),),)</f>
        <v>0</v>
      </c>
      <c r="M29" s="35">
        <f>IFERROR(VLOOKUP($C29,'[4]01.09'!$C$2:$K$144,MATCH(M$2,'[4]01.09'!$C$1:$K$1),),)</f>
        <v>0</v>
      </c>
      <c r="N29" s="35">
        <f>IFERROR(VLOOKUP($C29,'[4]01.09'!$C$2:$K$144,MATCH(N$2,'[4]01.09'!$C$1:$K$1),),)</f>
        <v>0</v>
      </c>
      <c r="O29" s="35">
        <f>IFERROR(VLOOKUP($C29,'[4]03.09'!$C$2:$R$130,MATCH(O$2,'[4]03.09'!$C$1:$R$1),),)</f>
        <v>0</v>
      </c>
      <c r="P29" s="35">
        <f>IFERROR(VLOOKUP($C29,'[4]04.09'!$C$2:$O$139,MATCH(P$2,'[4]04.09'!$C$1:$O$1),),)</f>
        <v>0</v>
      </c>
      <c r="Q29" s="35">
        <f>IFERROR(VLOOKUP($C29,'[4]04.09'!$C$2:$O$139,MATCH(Q$2,'[4]04.09'!$C$1:$O$1),),)</f>
        <v>0</v>
      </c>
      <c r="R29" s="35">
        <f>IFERROR(VLOOKUP($C29,'[4]04.09'!$C$2:$O$139,MATCH(R$2,'[4]04.09'!$C$1:$O$1),),)</f>
        <v>0</v>
      </c>
      <c r="S29" s="35">
        <f>IFERROR(VLOOKUP($C29,'[4]04.09'!$C$2:$O$139,MATCH(S$2,'[4]04.09'!$C$1:$O$1),),)</f>
        <v>0</v>
      </c>
      <c r="T29" s="35">
        <f>IFERROR(VLOOKUP($C29,'[4]07.09'!$C$2:$K$144,MATCH(T$2,'[4]07.09'!$C$1:$K$1),),)</f>
        <v>0</v>
      </c>
      <c r="U29" s="35">
        <f>IFERROR(VLOOKUP($C29,'[4]08.09'!$C$2:$J$143,MATCH(U$2,'[4]08.09'!$C$1:$J$1),),)</f>
        <v>0</v>
      </c>
      <c r="V29" s="35">
        <f>IFERROR(VLOOKUP($C29,'[4]09.09'!$C$2:$T$129,MATCH(V$2,'[4]09.09'!$C$1:$T$1),),)</f>
        <v>0</v>
      </c>
      <c r="W29" s="35">
        <f>IFERROR(VLOOKUP($C29,'[4]10.09'!$C$2:$P$129,MATCH(W$2,'[4]10.09'!$C$1:$P$1),),)</f>
        <v>0</v>
      </c>
      <c r="X29" s="35">
        <f>IFERROR(VLOOKUP($C29,'[4]11.09'!$C$2:$Q$129,MATCH(X$2,'[4]11.09'!$C$1:$Q$1),),)</f>
        <v>0</v>
      </c>
      <c r="Y29" s="35">
        <f>IFERROR(VLOOKUP($C29,'[4]11.09'!$C$2:$Q$129,MATCH(Y$2,'[4]11.09'!$C$1:$Q$1),),)</f>
        <v>0</v>
      </c>
      <c r="Z29" s="35">
        <f>IFERROR(VLOOKUP($C29,'[4]11.09'!$C$2:$Q$129,MATCH(Z$2,'[4]11.09'!$C$1:$Q$1),),)</f>
        <v>0</v>
      </c>
      <c r="AA29" s="35">
        <f>IFERROR(VLOOKUP($C29,'[4]11.09'!$C$2:$Q$129,MATCH(AA$2,'[4]11.09'!$C$1:$Q$1),),)</f>
        <v>0</v>
      </c>
      <c r="AB29" s="35">
        <f>IFERROR(VLOOKUP($C29,'[4]14.09'!$C$2:$K$143,MATCH(AB$2,'[4]14.09'!$C$1:$K$1),),)</f>
        <v>0</v>
      </c>
      <c r="AC29" s="35">
        <f>IFERROR(VLOOKUP($C29,'[4]14.09'!$C$2:$K$143,MATCH(AC$2,'[4]14.09'!$C$1:$K$1),),)</f>
        <v>0</v>
      </c>
      <c r="AD29" s="35">
        <f>IFERROR(VLOOKUP($C29,'[4]14.09'!$C$2:$K$143,MATCH(AD$2,'[4]14.09'!$C$1:$K$1),),)</f>
        <v>0</v>
      </c>
      <c r="AE29" s="35">
        <f>IFERROR(VLOOKUP($C29,'[4]14.09'!$C$2:$K$143,MATCH(AE$2,'[4]14.09'!$C$1:$K$1),),)</f>
        <v>0</v>
      </c>
      <c r="AF29" s="35">
        <f>IFERROR(VLOOKUP($C29,'[4]14.09'!$C$2:$K$143,MATCH(AF$2,'[4]14.09'!$C$1:$K$1),),)</f>
        <v>18900</v>
      </c>
      <c r="AG29" s="35">
        <f>IFERROR(VLOOKUP($C29,'[4]14.09'!$C$2:$K$143,MATCH(AG$2,'[4]14.09'!$C$1:$K$1),),)</f>
        <v>0</v>
      </c>
      <c r="AH29" s="35">
        <f>IFERROR(VLOOKUP($C29,'[4]14.09'!$C$2:$K$143,MATCH(AH$2,'[4]14.09'!$C$1:$K$1),),)</f>
        <v>0</v>
      </c>
      <c r="AI29" s="35">
        <f>IFERROR(VLOOKUP($C29,'[4]14.09'!$C$2:$K$143,MATCH(AI$2,'[4]14.09'!$C$1:$K$1),),)</f>
        <v>18900</v>
      </c>
      <c r="AJ29" s="35">
        <f>IFERROR(VLOOKUP($C29,'[4]11.09'!$C$2:$Q$129,MATCH(AJ$2,'[4]11.09'!$C$1:$Q$1),),)</f>
        <v>0</v>
      </c>
      <c r="AK29" s="35">
        <f>IFERROR(VLOOKUP($C29,'[4]11.09'!$C$2:$Q$129,MATCH(AK$2,'[4]11.09'!$C$1:$Q$1),),)</f>
        <v>0</v>
      </c>
      <c r="AL29" s="36">
        <f t="shared" si="0"/>
        <v>37800</v>
      </c>
    </row>
    <row r="30" spans="1:38" s="38" customFormat="1" ht="27.75" customHeight="1">
      <c r="A30" s="34" t="s">
        <v>310</v>
      </c>
      <c r="B30" s="34" t="s">
        <v>283</v>
      </c>
      <c r="C30" s="33" t="s">
        <v>315</v>
      </c>
      <c r="D30" s="35">
        <f>IFERROR(VLOOKUP($C30,'[4]24.08'!$C$2:$L$145,MATCH(D$2,'[4]24.08'!$C$1:$L$1),),)</f>
        <v>0</v>
      </c>
      <c r="E30" s="35">
        <f>IFERROR(VLOOKUP($C30,'[4]25.08'!$C$2:$J$145,MATCH(E$2,'[4]25.08'!$C$1:$J$1),),)</f>
        <v>0</v>
      </c>
      <c r="F30" s="35">
        <f>IFERROR(VLOOKUP($C30,'[4]26.08'!$C$2:$S$136,MATCH(F$2,'[4]26.08'!$C$1:$S$1),),)</f>
        <v>0</v>
      </c>
      <c r="G30" s="35">
        <f>IFERROR(VLOOKUP($C30,'[4]27.08'!$C$2:$P$145,MATCH(G$2,'[4]27.08'!$C$1:$P$1),),)</f>
        <v>0</v>
      </c>
      <c r="H30" s="35">
        <f>IFERROR(VLOOKUP($C30,'[4]28.08'!$C$2:$O$144,MATCH(H$2,'[4]28.08'!$C$1:$O$1),),)</f>
        <v>0</v>
      </c>
      <c r="I30" s="35">
        <f>IFERROR(VLOOKUP($C30,'[4]28.08'!$C$2:$O$144,MATCH(I$2,'[4]28.08'!$C$1:$O$1),),)</f>
        <v>0</v>
      </c>
      <c r="J30" s="35">
        <f>IFERROR(VLOOKUP($C30,'[4]28.08'!$C$2:$O$144,MATCH(J$2,'[4]28.08'!$C$1:$O$1),),)</f>
        <v>0</v>
      </c>
      <c r="K30" s="35">
        <f>IFERROR(VLOOKUP($C30,'[4]28.08'!$C$2:$O$144,MATCH(K$2,'[4]28.08'!$C$1:$O$1),),)</f>
        <v>0</v>
      </c>
      <c r="L30" s="35">
        <f>IFERROR(VLOOKUP($C30,'[4]31.08.'!$C$2:$K$144,MATCH(L$2,'[4]31.08.'!$C$1:$K$1),),)</f>
        <v>0</v>
      </c>
      <c r="M30" s="35">
        <f>IFERROR(VLOOKUP($C30,'[4]01.09'!$C$2:$K$144,MATCH(M$2,'[4]01.09'!$C$1:$K$1),),)</f>
        <v>0</v>
      </c>
      <c r="N30" s="35">
        <f>IFERROR(VLOOKUP($C30,'[4]01.09'!$C$2:$K$144,MATCH(N$2,'[4]01.09'!$C$1:$K$1),),)</f>
        <v>0</v>
      </c>
      <c r="O30" s="35">
        <f>IFERROR(VLOOKUP($C30,'[4]03.09'!$C$2:$R$130,MATCH(O$2,'[4]03.09'!$C$1:$R$1),),)</f>
        <v>0</v>
      </c>
      <c r="P30" s="35">
        <f>IFERROR(VLOOKUP($C30,'[4]04.09'!$C$2:$O$139,MATCH(P$2,'[4]04.09'!$C$1:$O$1),),)</f>
        <v>0</v>
      </c>
      <c r="Q30" s="35">
        <f>IFERROR(VLOOKUP($C30,'[4]04.09'!$C$2:$O$139,MATCH(Q$2,'[4]04.09'!$C$1:$O$1),),)</f>
        <v>0</v>
      </c>
      <c r="R30" s="35">
        <f>IFERROR(VLOOKUP($C30,'[4]04.09'!$C$2:$O$139,MATCH(R$2,'[4]04.09'!$C$1:$O$1),),)</f>
        <v>0</v>
      </c>
      <c r="S30" s="35">
        <f>IFERROR(VLOOKUP($C30,'[4]04.09'!$C$2:$O$139,MATCH(S$2,'[4]04.09'!$C$1:$O$1),),)</f>
        <v>0</v>
      </c>
      <c r="T30" s="35">
        <f>IFERROR(VLOOKUP($C30,'[4]07.09'!$C$2:$K$144,MATCH(T$2,'[4]07.09'!$C$1:$K$1),),)</f>
        <v>0</v>
      </c>
      <c r="U30" s="35">
        <f>IFERROR(VLOOKUP($C30,'[4]08.09'!$C$2:$J$143,MATCH(U$2,'[4]08.09'!$C$1:$J$1),),)</f>
        <v>0</v>
      </c>
      <c r="V30" s="35">
        <f>IFERROR(VLOOKUP($C30,'[4]09.09'!$C$2:$T$129,MATCH(V$2,'[4]09.09'!$C$1:$T$1),),)</f>
        <v>0</v>
      </c>
      <c r="W30" s="35">
        <f>IFERROR(VLOOKUP($C30,'[4]10.09'!$C$2:$P$129,MATCH(W$2,'[4]10.09'!$C$1:$P$1),),)</f>
        <v>0</v>
      </c>
      <c r="X30" s="35">
        <f>IFERROR(VLOOKUP($C30,'[4]11.09'!$C$2:$Q$129,MATCH(X$2,'[4]11.09'!$C$1:$Q$1),),)</f>
        <v>0</v>
      </c>
      <c r="Y30" s="35">
        <f>IFERROR(VLOOKUP($C30,'[4]11.09'!$C$2:$Q$129,MATCH(Y$2,'[4]11.09'!$C$1:$Q$1),),)</f>
        <v>0</v>
      </c>
      <c r="Z30" s="35">
        <f>IFERROR(VLOOKUP($C30,'[4]11.09'!$C$2:$Q$129,MATCH(Z$2,'[4]11.09'!$C$1:$Q$1),),)</f>
        <v>0</v>
      </c>
      <c r="AA30" s="35">
        <f>IFERROR(VLOOKUP($C30,'[4]11.09'!$C$2:$Q$129,MATCH(AA$2,'[4]11.09'!$C$1:$Q$1),),)</f>
        <v>0</v>
      </c>
      <c r="AB30" s="35">
        <f>IFERROR(VLOOKUP($C30,'[4]14.09'!$C$2:$K$143,MATCH(AB$2,'[4]14.09'!$C$1:$K$1),),)</f>
        <v>0</v>
      </c>
      <c r="AC30" s="35">
        <f>IFERROR(VLOOKUP($C30,'[4]14.09'!$C$2:$K$143,MATCH(AC$2,'[4]14.09'!$C$1:$K$1),),)</f>
        <v>0</v>
      </c>
      <c r="AD30" s="35">
        <f>IFERROR(VLOOKUP($C30,'[4]14.09'!$C$2:$K$143,MATCH(AD$2,'[4]14.09'!$C$1:$K$1),),)</f>
        <v>0</v>
      </c>
      <c r="AE30" s="35">
        <f>IFERROR(VLOOKUP($C30,'[4]14.09'!$C$2:$K$143,MATCH(AE$2,'[4]14.09'!$C$1:$K$1),),)</f>
        <v>0</v>
      </c>
      <c r="AF30" s="35">
        <f>IFERROR(VLOOKUP($C30,'[4]14.09'!$C$2:$K$143,MATCH(AF$2,'[4]14.09'!$C$1:$K$1),),)</f>
        <v>0</v>
      </c>
      <c r="AG30" s="35">
        <f>IFERROR(VLOOKUP($C30,'[4]14.09'!$C$2:$K$143,MATCH(AG$2,'[4]14.09'!$C$1:$K$1),),)</f>
        <v>0</v>
      </c>
      <c r="AH30" s="35">
        <f>IFERROR(VLOOKUP($C30,'[4]14.09'!$C$2:$K$143,MATCH(AH$2,'[4]14.09'!$C$1:$K$1),),)</f>
        <v>0</v>
      </c>
      <c r="AI30" s="35">
        <f>IFERROR(VLOOKUP($C30,'[4]14.09'!$C$2:$K$143,MATCH(AI$2,'[4]14.09'!$C$1:$K$1),),)</f>
        <v>0</v>
      </c>
      <c r="AJ30" s="35">
        <f>IFERROR(VLOOKUP($C30,'[4]11.09'!$C$2:$Q$129,MATCH(AJ$2,'[4]11.09'!$C$1:$Q$1),),)</f>
        <v>0</v>
      </c>
      <c r="AK30" s="35">
        <f>IFERROR(VLOOKUP($C30,'[4]11.09'!$C$2:$Q$129,MATCH(AK$2,'[4]11.09'!$C$1:$Q$1),),)</f>
        <v>0</v>
      </c>
      <c r="AL30" s="36">
        <f t="shared" si="0"/>
        <v>0</v>
      </c>
    </row>
    <row r="31" spans="1:38" s="38" customFormat="1" ht="27.75" customHeight="1">
      <c r="A31" s="33" t="s">
        <v>310</v>
      </c>
      <c r="B31" s="34" t="s">
        <v>267</v>
      </c>
      <c r="C31" s="33" t="s">
        <v>316</v>
      </c>
      <c r="D31" s="35">
        <f>IFERROR(VLOOKUP($C31,'[4]24.08'!$C$2:$L$145,MATCH(D$2,'[4]24.08'!$C$1:$L$1),),)</f>
        <v>0</v>
      </c>
      <c r="E31" s="35">
        <f>IFERROR(VLOOKUP($C31,'[4]25.08'!$C$2:$J$145,MATCH(E$2,'[4]25.08'!$C$1:$J$1),),)</f>
        <v>0</v>
      </c>
      <c r="F31" s="35">
        <f>IFERROR(VLOOKUP($C31,'[4]26.08'!$C$2:$S$136,MATCH(F$2,'[4]26.08'!$C$1:$S$1),),)</f>
        <v>0</v>
      </c>
      <c r="G31" s="35">
        <f>IFERROR(VLOOKUP($C31,'[4]27.08'!$C$2:$P$145,MATCH(G$2,'[4]27.08'!$C$1:$P$1),),)</f>
        <v>0</v>
      </c>
      <c r="H31" s="35">
        <f>IFERROR(VLOOKUP($C31,'[4]28.08'!$C$2:$O$144,MATCH(H$2,'[4]28.08'!$C$1:$O$1),),)</f>
        <v>0</v>
      </c>
      <c r="I31" s="35">
        <f>IFERROR(VLOOKUP($C31,'[4]28.08'!$C$2:$O$144,MATCH(I$2,'[4]28.08'!$C$1:$O$1),),)</f>
        <v>0</v>
      </c>
      <c r="J31" s="35">
        <f>IFERROR(VLOOKUP($C31,'[4]28.08'!$C$2:$O$144,MATCH(J$2,'[4]28.08'!$C$1:$O$1),),)</f>
        <v>0</v>
      </c>
      <c r="K31" s="35">
        <f>IFERROR(VLOOKUP($C31,'[4]28.08'!$C$2:$O$144,MATCH(K$2,'[4]28.08'!$C$1:$O$1),),)</f>
        <v>0</v>
      </c>
      <c r="L31" s="35">
        <f>IFERROR(VLOOKUP($C31,'[4]31.08.'!$C$2:$K$144,MATCH(L$2,'[4]31.08.'!$C$1:$K$1),),)</f>
        <v>0</v>
      </c>
      <c r="M31" s="35">
        <f>IFERROR(VLOOKUP($C31,'[4]01.09'!$C$2:$K$144,MATCH(M$2,'[4]01.09'!$C$1:$K$1),),)</f>
        <v>0</v>
      </c>
      <c r="N31" s="35">
        <f>IFERROR(VLOOKUP($C31,'[4]01.09'!$C$2:$K$144,MATCH(N$2,'[4]01.09'!$C$1:$K$1),),)</f>
        <v>0</v>
      </c>
      <c r="O31" s="35">
        <f>IFERROR(VLOOKUP($C31,'[4]03.09'!$C$2:$R$130,MATCH(O$2,'[4]03.09'!$C$1:$R$1),),)</f>
        <v>0</v>
      </c>
      <c r="P31" s="35">
        <f>IFERROR(VLOOKUP($C31,'[4]04.09'!$C$2:$O$139,MATCH(P$2,'[4]04.09'!$C$1:$O$1),),)</f>
        <v>0</v>
      </c>
      <c r="Q31" s="35">
        <f>IFERROR(VLOOKUP($C31,'[4]04.09'!$C$2:$O$139,MATCH(Q$2,'[4]04.09'!$C$1:$O$1),),)</f>
        <v>0</v>
      </c>
      <c r="R31" s="35">
        <f>IFERROR(VLOOKUP($C31,'[4]04.09'!$C$2:$O$139,MATCH(R$2,'[4]04.09'!$C$1:$O$1),),)</f>
        <v>0</v>
      </c>
      <c r="S31" s="35">
        <f>IFERROR(VLOOKUP($C31,'[4]04.09'!$C$2:$O$139,MATCH(S$2,'[4]04.09'!$C$1:$O$1),),)</f>
        <v>0</v>
      </c>
      <c r="T31" s="35">
        <f>IFERROR(VLOOKUP($C31,'[4]07.09'!$C$2:$K$144,MATCH(T$2,'[4]07.09'!$C$1:$K$1),),)</f>
        <v>0</v>
      </c>
      <c r="U31" s="35">
        <f>IFERROR(VLOOKUP($C31,'[4]08.09'!$C$2:$J$143,MATCH(U$2,'[4]08.09'!$C$1:$J$1),),)</f>
        <v>0</v>
      </c>
      <c r="V31" s="35">
        <f>IFERROR(VLOOKUP($C31,'[4]09.09'!$C$2:$T$129,MATCH(V$2,'[4]09.09'!$C$1:$T$1),),)</f>
        <v>0</v>
      </c>
      <c r="W31" s="35">
        <f>IFERROR(VLOOKUP($C31,'[4]10.09'!$C$2:$P$129,MATCH(W$2,'[4]10.09'!$C$1:$P$1),),)</f>
        <v>0</v>
      </c>
      <c r="X31" s="35">
        <f>IFERROR(VLOOKUP($C31,'[4]11.09'!$C$2:$Q$129,MATCH(X$2,'[4]11.09'!$C$1:$Q$1),),)</f>
        <v>0</v>
      </c>
      <c r="Y31" s="35">
        <f>IFERROR(VLOOKUP($C31,'[4]11.09'!$C$2:$Q$129,MATCH(Y$2,'[4]11.09'!$C$1:$Q$1),),)</f>
        <v>0</v>
      </c>
      <c r="Z31" s="35">
        <f>IFERROR(VLOOKUP($C31,'[4]11.09'!$C$2:$Q$129,MATCH(Z$2,'[4]11.09'!$C$1:$Q$1),),)</f>
        <v>0</v>
      </c>
      <c r="AA31" s="35">
        <f>IFERROR(VLOOKUP($C31,'[4]11.09'!$C$2:$Q$129,MATCH(AA$2,'[4]11.09'!$C$1:$Q$1),),)</f>
        <v>0</v>
      </c>
      <c r="AB31" s="35">
        <f>IFERROR(VLOOKUP($C31,'[4]14.09'!$C$2:$K$143,MATCH(AB$2,'[4]14.09'!$C$1:$K$1),),)</f>
        <v>0</v>
      </c>
      <c r="AC31" s="35">
        <f>IFERROR(VLOOKUP($C31,'[4]14.09'!$C$2:$K$143,MATCH(AC$2,'[4]14.09'!$C$1:$K$1),),)</f>
        <v>0</v>
      </c>
      <c r="AD31" s="35">
        <f>IFERROR(VLOOKUP($C31,'[4]14.09'!$C$2:$K$143,MATCH(AD$2,'[4]14.09'!$C$1:$K$1),),)</f>
        <v>0</v>
      </c>
      <c r="AE31" s="35">
        <f>IFERROR(VLOOKUP($C31,'[4]14.09'!$C$2:$K$143,MATCH(AE$2,'[4]14.09'!$C$1:$K$1),),)</f>
        <v>0</v>
      </c>
      <c r="AF31" s="35">
        <f>IFERROR(VLOOKUP($C31,'[4]14.09'!$C$2:$K$143,MATCH(AF$2,'[4]14.09'!$C$1:$K$1),),)</f>
        <v>0</v>
      </c>
      <c r="AG31" s="35">
        <f>IFERROR(VLOOKUP($C31,'[4]14.09'!$C$2:$K$143,MATCH(AG$2,'[4]14.09'!$C$1:$K$1),),)</f>
        <v>0</v>
      </c>
      <c r="AH31" s="35">
        <f>IFERROR(VLOOKUP($C31,'[4]14.09'!$C$2:$K$143,MATCH(AH$2,'[4]14.09'!$C$1:$K$1),),)</f>
        <v>500</v>
      </c>
      <c r="AI31" s="35">
        <f>IFERROR(VLOOKUP($C31,'[4]14.09'!$C$2:$K$143,MATCH(AI$2,'[4]14.09'!$C$1:$K$1),),)</f>
        <v>500</v>
      </c>
      <c r="AJ31" s="35">
        <f>IFERROR(VLOOKUP($C31,'[4]11.09'!$C$2:$Q$129,MATCH(AJ$2,'[4]11.09'!$C$1:$Q$1),),)</f>
        <v>18000</v>
      </c>
      <c r="AK31" s="35">
        <f>IFERROR(VLOOKUP($C31,'[4]11.09'!$C$2:$Q$129,MATCH(AK$2,'[4]11.09'!$C$1:$Q$1),),)</f>
        <v>0</v>
      </c>
      <c r="AL31" s="36">
        <f t="shared" si="0"/>
        <v>19000</v>
      </c>
    </row>
    <row r="32" spans="1:38" s="38" customFormat="1" ht="27.75" customHeight="1">
      <c r="A32" s="34" t="s">
        <v>310</v>
      </c>
      <c r="B32" s="34" t="s">
        <v>302</v>
      </c>
      <c r="C32" s="33" t="s">
        <v>55</v>
      </c>
      <c r="D32" s="35">
        <f>IFERROR(VLOOKUP($C32,'[4]24.08'!$C$2:$L$145,MATCH(D$2,'[4]24.08'!$C$1:$L$1),),)</f>
        <v>0</v>
      </c>
      <c r="E32" s="35">
        <f>IFERROR(VLOOKUP($C32,'[4]25.08'!$C$2:$J$145,MATCH(E$2,'[4]25.08'!$C$1:$J$1),),)</f>
        <v>0</v>
      </c>
      <c r="F32" s="35">
        <f>IFERROR(VLOOKUP($C32,'[4]26.08'!$C$2:$S$136,MATCH(F$2,'[4]26.08'!$C$1:$S$1),),)</f>
        <v>0</v>
      </c>
      <c r="G32" s="35">
        <f>IFERROR(VLOOKUP($C32,'[4]27.08'!$C$2:$P$145,MATCH(G$2,'[4]27.08'!$C$1:$P$1),),)</f>
        <v>0</v>
      </c>
      <c r="H32" s="35">
        <f>IFERROR(VLOOKUP($C32,'[4]28.08'!$C$2:$O$144,MATCH(H$2,'[4]28.08'!$C$1:$O$1),),)</f>
        <v>0</v>
      </c>
      <c r="I32" s="35">
        <f>IFERROR(VLOOKUP($C32,'[4]28.08'!$C$2:$O$144,MATCH(I$2,'[4]28.08'!$C$1:$O$1),),)</f>
        <v>0</v>
      </c>
      <c r="J32" s="35">
        <f>IFERROR(VLOOKUP($C32,'[4]28.08'!$C$2:$O$144,MATCH(J$2,'[4]28.08'!$C$1:$O$1),),)</f>
        <v>0</v>
      </c>
      <c r="K32" s="35">
        <f>IFERROR(VLOOKUP($C32,'[4]28.08'!$C$2:$O$144,MATCH(K$2,'[4]28.08'!$C$1:$O$1),),)</f>
        <v>0</v>
      </c>
      <c r="L32" s="35">
        <f>IFERROR(VLOOKUP($C32,'[4]31.08.'!$C$2:$K$144,MATCH(L$2,'[4]31.08.'!$C$1:$K$1),),)</f>
        <v>0</v>
      </c>
      <c r="M32" s="35">
        <f>IFERROR(VLOOKUP($C32,'[4]01.09'!$C$2:$K$144,MATCH(M$2,'[4]01.09'!$C$1:$K$1),),)</f>
        <v>0</v>
      </c>
      <c r="N32" s="35">
        <f>IFERROR(VLOOKUP($C32,'[4]01.09'!$C$2:$K$144,MATCH(N$2,'[4]01.09'!$C$1:$K$1),),)</f>
        <v>0</v>
      </c>
      <c r="O32" s="35">
        <f>IFERROR(VLOOKUP($C32,'[4]03.09'!$C$2:$R$130,MATCH(O$2,'[4]03.09'!$C$1:$R$1),),)</f>
        <v>0</v>
      </c>
      <c r="P32" s="35">
        <f>IFERROR(VLOOKUP($C32,'[4]04.09'!$C$2:$O$139,MATCH(P$2,'[4]04.09'!$C$1:$O$1),),)</f>
        <v>0</v>
      </c>
      <c r="Q32" s="35">
        <f>IFERROR(VLOOKUP($C32,'[4]04.09'!$C$2:$O$139,MATCH(Q$2,'[4]04.09'!$C$1:$O$1),),)</f>
        <v>0</v>
      </c>
      <c r="R32" s="35">
        <f>IFERROR(VLOOKUP($C32,'[4]04.09'!$C$2:$O$139,MATCH(R$2,'[4]04.09'!$C$1:$O$1),),)</f>
        <v>0</v>
      </c>
      <c r="S32" s="35">
        <f>IFERROR(VLOOKUP($C32,'[4]04.09'!$C$2:$O$139,MATCH(S$2,'[4]04.09'!$C$1:$O$1),),)</f>
        <v>0</v>
      </c>
      <c r="T32" s="35">
        <f>IFERROR(VLOOKUP($C32,'[4]07.09'!$C$2:$K$144,MATCH(T$2,'[4]07.09'!$C$1:$K$1),),)</f>
        <v>0</v>
      </c>
      <c r="U32" s="35">
        <f>IFERROR(VLOOKUP($C32,'[4]08.09'!$C$2:$J$143,MATCH(U$2,'[4]08.09'!$C$1:$J$1),),)</f>
        <v>0</v>
      </c>
      <c r="V32" s="35">
        <f>IFERROR(VLOOKUP($C32,'[4]09.09'!$C$2:$T$129,MATCH(V$2,'[4]09.09'!$C$1:$T$1),),)</f>
        <v>0</v>
      </c>
      <c r="W32" s="35">
        <f>IFERROR(VLOOKUP($C32,'[4]10.09'!$C$2:$P$129,MATCH(W$2,'[4]10.09'!$C$1:$P$1),),)</f>
        <v>0</v>
      </c>
      <c r="X32" s="35">
        <f>IFERROR(VLOOKUP($C32,'[4]11.09'!$C$2:$Q$129,MATCH(X$2,'[4]11.09'!$C$1:$Q$1),),)</f>
        <v>0</v>
      </c>
      <c r="Y32" s="35">
        <f>IFERROR(VLOOKUP($C32,'[4]11.09'!$C$2:$Q$129,MATCH(Y$2,'[4]11.09'!$C$1:$Q$1),),)</f>
        <v>0</v>
      </c>
      <c r="Z32" s="35">
        <f>IFERROR(VLOOKUP($C32,'[4]11.09'!$C$2:$Q$129,MATCH(Z$2,'[4]11.09'!$C$1:$Q$1),),)</f>
        <v>0</v>
      </c>
      <c r="AA32" s="35">
        <f>IFERROR(VLOOKUP($C32,'[4]11.09'!$C$2:$Q$129,MATCH(AA$2,'[4]11.09'!$C$1:$Q$1),),)</f>
        <v>0</v>
      </c>
      <c r="AB32" s="35">
        <f>IFERROR(VLOOKUP($C32,'[4]14.09'!$C$2:$K$143,MATCH(AB$2,'[4]14.09'!$C$1:$K$1),),)</f>
        <v>0</v>
      </c>
      <c r="AC32" s="35">
        <f>IFERROR(VLOOKUP($C32,'[4]14.09'!$C$2:$K$143,MATCH(AC$2,'[4]14.09'!$C$1:$K$1),),)</f>
        <v>0</v>
      </c>
      <c r="AD32" s="35">
        <f>IFERROR(VLOOKUP($C32,'[4]14.09'!$C$2:$K$143,MATCH(AD$2,'[4]14.09'!$C$1:$K$1),),)</f>
        <v>0</v>
      </c>
      <c r="AE32" s="35">
        <f>IFERROR(VLOOKUP($C32,'[4]14.09'!$C$2:$K$143,MATCH(AE$2,'[4]14.09'!$C$1:$K$1),),)</f>
        <v>0</v>
      </c>
      <c r="AF32" s="35">
        <f>IFERROR(VLOOKUP($C32,'[4]14.09'!$C$2:$K$143,MATCH(AF$2,'[4]14.09'!$C$1:$K$1),),)</f>
        <v>0</v>
      </c>
      <c r="AG32" s="35">
        <f>IFERROR(VLOOKUP($C32,'[4]14.09'!$C$2:$K$143,MATCH(AG$2,'[4]14.09'!$C$1:$K$1),),)</f>
        <v>9000</v>
      </c>
      <c r="AH32" s="35">
        <f>IFERROR(VLOOKUP($C32,'[4]14.09'!$C$2:$K$143,MATCH(AH$2,'[4]14.09'!$C$1:$K$1),),)</f>
        <v>12000</v>
      </c>
      <c r="AI32" s="35">
        <f>IFERROR(VLOOKUP($C32,'[4]14.09'!$C$2:$K$143,MATCH(AI$2,'[4]14.09'!$C$1:$K$1),),)</f>
        <v>21000</v>
      </c>
      <c r="AJ32" s="35">
        <f>IFERROR(VLOOKUP($C32,'[4]11.09'!$C$2:$Q$129,MATCH(AJ$2,'[4]11.09'!$C$1:$Q$1),),)</f>
        <v>0</v>
      </c>
      <c r="AK32" s="35">
        <f>IFERROR(VLOOKUP($C32,'[4]11.09'!$C$2:$Q$129,MATCH(AK$2,'[4]11.09'!$C$1:$Q$1),),)</f>
        <v>0</v>
      </c>
      <c r="AL32" s="36">
        <f t="shared" si="0"/>
        <v>42000</v>
      </c>
    </row>
    <row r="33" spans="1:38" ht="27.75" customHeight="1">
      <c r="A33" s="34" t="s">
        <v>317</v>
      </c>
      <c r="B33" s="34" t="s">
        <v>311</v>
      </c>
      <c r="C33" s="33" t="s">
        <v>136</v>
      </c>
      <c r="D33" s="35">
        <f>IFERROR(VLOOKUP($C33,'[4]24.08'!$C$2:$L$145,MATCH(D$2,'[4]24.08'!$C$1:$L$1),),)</f>
        <v>0</v>
      </c>
      <c r="E33" s="35">
        <f>IFERROR(VLOOKUP($C33,'[4]25.08'!$C$2:$J$145,MATCH(E$2,'[4]25.08'!$C$1:$J$1),),)</f>
        <v>0</v>
      </c>
      <c r="F33" s="35">
        <f>IFERROR(VLOOKUP($C33,'[4]26.08'!$C$2:$S$136,MATCH(F$2,'[4]26.08'!$C$1:$S$1),),)</f>
        <v>0</v>
      </c>
      <c r="G33" s="35">
        <f>IFERROR(VLOOKUP($C33,'[4]27.08'!$C$2:$P$145,MATCH(G$2,'[4]27.08'!$C$1:$P$1),),)</f>
        <v>0</v>
      </c>
      <c r="H33" s="35">
        <f>IFERROR(VLOOKUP($C33,'[4]28.08'!$C$2:$O$144,MATCH(H$2,'[4]28.08'!$C$1:$O$1),),)</f>
        <v>0</v>
      </c>
      <c r="I33" s="35">
        <f>IFERROR(VLOOKUP($C33,'[4]28.08'!$C$2:$O$144,MATCH(I$2,'[4]28.08'!$C$1:$O$1),),)</f>
        <v>0</v>
      </c>
      <c r="J33" s="35">
        <f>IFERROR(VLOOKUP($C33,'[4]28.08'!$C$2:$O$144,MATCH(J$2,'[4]28.08'!$C$1:$O$1),),)</f>
        <v>0</v>
      </c>
      <c r="K33" s="35">
        <f>IFERROR(VLOOKUP($C33,'[4]28.08'!$C$2:$O$144,MATCH(K$2,'[4]28.08'!$C$1:$O$1),),)</f>
        <v>0</v>
      </c>
      <c r="L33" s="35">
        <f>IFERROR(VLOOKUP($C33,'[4]31.08.'!$C$2:$K$144,MATCH(L$2,'[4]31.08.'!$C$1:$K$1),),)</f>
        <v>0</v>
      </c>
      <c r="M33" s="35">
        <f>IFERROR(VLOOKUP($C33,'[4]01.09'!$C$2:$K$144,MATCH(M$2,'[4]01.09'!$C$1:$K$1),),)</f>
        <v>0</v>
      </c>
      <c r="N33" s="35">
        <f>IFERROR(VLOOKUP($C33,'[4]01.09'!$C$2:$K$144,MATCH(N$2,'[4]01.09'!$C$1:$K$1),),)</f>
        <v>0</v>
      </c>
      <c r="O33" s="35">
        <f>IFERROR(VLOOKUP($C33,'[4]03.09'!$C$2:$R$130,MATCH(O$2,'[4]03.09'!$C$1:$R$1),),)</f>
        <v>0</v>
      </c>
      <c r="P33" s="35">
        <f>IFERROR(VLOOKUP($C33,'[4]04.09'!$C$2:$O$139,MATCH(P$2,'[4]04.09'!$C$1:$O$1),),)</f>
        <v>0</v>
      </c>
      <c r="Q33" s="35">
        <f>IFERROR(VLOOKUP($C33,'[4]04.09'!$C$2:$O$139,MATCH(Q$2,'[4]04.09'!$C$1:$O$1),),)</f>
        <v>0</v>
      </c>
      <c r="R33" s="35">
        <f>IFERROR(VLOOKUP($C33,'[4]04.09'!$C$2:$O$139,MATCH(R$2,'[4]04.09'!$C$1:$O$1),),)</f>
        <v>0</v>
      </c>
      <c r="S33" s="35">
        <f>IFERROR(VLOOKUP($C33,'[4]04.09'!$C$2:$O$139,MATCH(S$2,'[4]04.09'!$C$1:$O$1),),)</f>
        <v>0</v>
      </c>
      <c r="T33" s="35">
        <f>IFERROR(VLOOKUP($C33,'[4]07.09'!$C$2:$K$144,MATCH(T$2,'[4]07.09'!$C$1:$K$1),),)</f>
        <v>0</v>
      </c>
      <c r="U33" s="35">
        <f>IFERROR(VLOOKUP($C33,'[4]08.09'!$C$2:$J$143,MATCH(U$2,'[4]08.09'!$C$1:$J$1),),)</f>
        <v>0</v>
      </c>
      <c r="V33" s="35">
        <f>IFERROR(VLOOKUP($C33,'[4]09.09'!$C$2:$T$129,MATCH(V$2,'[4]09.09'!$C$1:$T$1),),)</f>
        <v>0</v>
      </c>
      <c r="W33" s="35">
        <f>IFERROR(VLOOKUP($C33,'[4]10.09'!$C$2:$P$129,MATCH(W$2,'[4]10.09'!$C$1:$P$1),),)</f>
        <v>0</v>
      </c>
      <c r="X33" s="35">
        <f>IFERROR(VLOOKUP($C33,'[4]11.09'!$C$2:$Q$129,MATCH(X$2,'[4]11.09'!$C$1:$Q$1),),)</f>
        <v>0</v>
      </c>
      <c r="Y33" s="35">
        <f>IFERROR(VLOOKUP($C33,'[4]11.09'!$C$2:$Q$129,MATCH(Y$2,'[4]11.09'!$C$1:$Q$1),),)</f>
        <v>0</v>
      </c>
      <c r="Z33" s="35">
        <f>IFERROR(VLOOKUP($C33,'[4]11.09'!$C$2:$Q$129,MATCH(Z$2,'[4]11.09'!$C$1:$Q$1),),)</f>
        <v>0</v>
      </c>
      <c r="AA33" s="35">
        <f>IFERROR(VLOOKUP($C33,'[4]11.09'!$C$2:$Q$129,MATCH(AA$2,'[4]11.09'!$C$1:$Q$1),),)</f>
        <v>0</v>
      </c>
      <c r="AB33" s="35">
        <f>IFERROR(VLOOKUP($C33,'[4]14.09'!$C$2:$K$143,MATCH(AB$2,'[4]14.09'!$C$1:$K$1),),)</f>
        <v>0</v>
      </c>
      <c r="AC33" s="35">
        <f>IFERROR(VLOOKUP($C33,'[4]14.09'!$C$2:$K$143,MATCH(AC$2,'[4]14.09'!$C$1:$K$1),),)</f>
        <v>0</v>
      </c>
      <c r="AD33" s="35">
        <f>IFERROR(VLOOKUP($C33,'[4]14.09'!$C$2:$K$143,MATCH(AD$2,'[4]14.09'!$C$1:$K$1),),)</f>
        <v>0</v>
      </c>
      <c r="AE33" s="35">
        <f>IFERROR(VLOOKUP($C33,'[4]14.09'!$C$2:$K$143,MATCH(AE$2,'[4]14.09'!$C$1:$K$1),),)</f>
        <v>0</v>
      </c>
      <c r="AF33" s="35">
        <f>IFERROR(VLOOKUP($C33,'[4]14.09'!$C$2:$K$143,MATCH(AF$2,'[4]14.09'!$C$1:$K$1),),)</f>
        <v>0</v>
      </c>
      <c r="AG33" s="35">
        <f>IFERROR(VLOOKUP($C33,'[4]14.09'!$C$2:$K$143,MATCH(AG$2,'[4]14.09'!$C$1:$K$1),),)</f>
        <v>0</v>
      </c>
      <c r="AH33" s="35">
        <f>IFERROR(VLOOKUP($C33,'[4]14.09'!$C$2:$K$143,MATCH(AH$2,'[4]14.09'!$C$1:$K$1),),)</f>
        <v>0</v>
      </c>
      <c r="AI33" s="35">
        <f>IFERROR(VLOOKUP($C33,'[4]14.09'!$C$2:$K$143,MATCH(AI$2,'[4]14.09'!$C$1:$K$1),),)</f>
        <v>0</v>
      </c>
      <c r="AJ33" s="35">
        <f>IFERROR(VLOOKUP($C33,'[4]11.09'!$C$2:$Q$129,MATCH(AJ$2,'[4]11.09'!$C$1:$Q$1),),)</f>
        <v>0</v>
      </c>
      <c r="AK33" s="35">
        <f>IFERROR(VLOOKUP($C33,'[4]11.09'!$C$2:$Q$129,MATCH(AK$2,'[4]11.09'!$C$1:$Q$1),),)</f>
        <v>0</v>
      </c>
      <c r="AL33" s="36">
        <f t="shared" si="0"/>
        <v>0</v>
      </c>
    </row>
    <row r="34" spans="1:38" ht="27.75" customHeight="1">
      <c r="A34" s="34" t="s">
        <v>317</v>
      </c>
      <c r="B34" s="34" t="s">
        <v>318</v>
      </c>
      <c r="C34" s="33" t="s">
        <v>319</v>
      </c>
      <c r="D34" s="35">
        <f>IFERROR(VLOOKUP($C34,'[4]24.08'!$C$2:$L$145,MATCH(D$2,'[4]24.08'!$C$1:$L$1),),)</f>
        <v>0</v>
      </c>
      <c r="E34" s="35">
        <f>IFERROR(VLOOKUP($C34,'[4]25.08'!$C$2:$J$145,MATCH(E$2,'[4]25.08'!$C$1:$J$1),),)</f>
        <v>6000</v>
      </c>
      <c r="F34" s="35">
        <f>IFERROR(VLOOKUP($C34,'[4]26.08'!$C$2:$S$136,MATCH(F$2,'[4]26.08'!$C$1:$S$1),),)</f>
        <v>6000</v>
      </c>
      <c r="G34" s="35">
        <f>IFERROR(VLOOKUP($C34,'[4]27.08'!$C$2:$P$145,MATCH(G$2,'[4]27.08'!$C$1:$P$1),),)</f>
        <v>0</v>
      </c>
      <c r="H34" s="35">
        <f>IFERROR(VLOOKUP($C34,'[4]28.08'!$C$2:$O$144,MATCH(H$2,'[4]28.08'!$C$1:$O$1),),)</f>
        <v>0</v>
      </c>
      <c r="I34" s="35">
        <f>IFERROR(VLOOKUP($C34,'[4]28.08'!$C$2:$O$144,MATCH(I$2,'[4]28.08'!$C$1:$O$1),),)</f>
        <v>0</v>
      </c>
      <c r="J34" s="35">
        <f>IFERROR(VLOOKUP($C34,'[4]28.08'!$C$2:$O$144,MATCH(J$2,'[4]28.08'!$C$1:$O$1),),)</f>
        <v>0</v>
      </c>
      <c r="K34" s="35">
        <f>IFERROR(VLOOKUP($C34,'[4]28.08'!$C$2:$O$144,MATCH(K$2,'[4]28.08'!$C$1:$O$1),),)</f>
        <v>12000</v>
      </c>
      <c r="L34" s="35">
        <f>IFERROR(VLOOKUP($C34,'[4]31.08.'!$C$2:$K$144,MATCH(L$2,'[4]31.08.'!$C$1:$K$1),),)</f>
        <v>0</v>
      </c>
      <c r="M34" s="35">
        <f>IFERROR(VLOOKUP($C34,'[4]01.09'!$C$2:$K$144,MATCH(M$2,'[4]01.09'!$C$1:$K$1),),)</f>
        <v>0</v>
      </c>
      <c r="N34" s="35">
        <f>IFERROR(VLOOKUP($C34,'[4]01.09'!$C$2:$K$144,MATCH(N$2,'[4]01.09'!$C$1:$K$1),),)</f>
        <v>0</v>
      </c>
      <c r="O34" s="35">
        <f>IFERROR(VLOOKUP($C34,'[4]03.09'!$C$2:$R$130,MATCH(O$2,'[4]03.09'!$C$1:$R$1),),)</f>
        <v>0</v>
      </c>
      <c r="P34" s="35">
        <f>IFERROR(VLOOKUP($C34,'[4]04.09'!$C$2:$O$139,MATCH(P$2,'[4]04.09'!$C$1:$O$1),),)</f>
        <v>0</v>
      </c>
      <c r="Q34" s="35">
        <f>IFERROR(VLOOKUP($C34,'[4]04.09'!$C$2:$O$139,MATCH(Q$2,'[4]04.09'!$C$1:$O$1),),)</f>
        <v>0</v>
      </c>
      <c r="R34" s="35">
        <f>IFERROR(VLOOKUP($C34,'[4]04.09'!$C$2:$O$139,MATCH(R$2,'[4]04.09'!$C$1:$O$1),),)</f>
        <v>0</v>
      </c>
      <c r="S34" s="35">
        <f>IFERROR(VLOOKUP($C34,'[4]04.09'!$C$2:$O$139,MATCH(S$2,'[4]04.09'!$C$1:$O$1),),)</f>
        <v>0</v>
      </c>
      <c r="T34" s="35">
        <f>IFERROR(VLOOKUP($C34,'[4]07.09'!$C$2:$K$144,MATCH(T$2,'[4]07.09'!$C$1:$K$1),),)</f>
        <v>0</v>
      </c>
      <c r="U34" s="35">
        <f>IFERROR(VLOOKUP($C34,'[4]08.09'!$C$2:$J$143,MATCH(U$2,'[4]08.09'!$C$1:$J$1),),)</f>
        <v>0</v>
      </c>
      <c r="V34" s="35">
        <f>IFERROR(VLOOKUP($C34,'[4]09.09'!$C$2:$T$129,MATCH(V$2,'[4]09.09'!$C$1:$T$1),),)</f>
        <v>0</v>
      </c>
      <c r="W34" s="35">
        <f>IFERROR(VLOOKUP($C34,'[4]10.09'!$C$2:$P$129,MATCH(W$2,'[4]10.09'!$C$1:$P$1),),)</f>
        <v>0</v>
      </c>
      <c r="X34" s="35">
        <f>IFERROR(VLOOKUP($C34,'[4]11.09'!$C$2:$Q$129,MATCH(X$2,'[4]11.09'!$C$1:$Q$1),),)</f>
        <v>0</v>
      </c>
      <c r="Y34" s="35">
        <f>IFERROR(VLOOKUP($C34,'[4]11.09'!$C$2:$Q$129,MATCH(Y$2,'[4]11.09'!$C$1:$Q$1),),)</f>
        <v>0</v>
      </c>
      <c r="Z34" s="35">
        <f>IFERROR(VLOOKUP($C34,'[4]11.09'!$C$2:$Q$129,MATCH(Z$2,'[4]11.09'!$C$1:$Q$1),),)</f>
        <v>0</v>
      </c>
      <c r="AA34" s="35">
        <f>IFERROR(VLOOKUP($C34,'[4]11.09'!$C$2:$Q$129,MATCH(AA$2,'[4]11.09'!$C$1:$Q$1),),)</f>
        <v>0</v>
      </c>
      <c r="AB34" s="35">
        <f>IFERROR(VLOOKUP($C34,'[4]14.09'!$C$2:$K$143,MATCH(AB$2,'[4]14.09'!$C$1:$K$1),),)</f>
        <v>0</v>
      </c>
      <c r="AC34" s="35">
        <f>IFERROR(VLOOKUP($C34,'[4]14.09'!$C$2:$K$143,MATCH(AC$2,'[4]14.09'!$C$1:$K$1),),)</f>
        <v>0</v>
      </c>
      <c r="AD34" s="35">
        <f>IFERROR(VLOOKUP($C34,'[4]14.09'!$C$2:$K$143,MATCH(AD$2,'[4]14.09'!$C$1:$K$1),),)</f>
        <v>0</v>
      </c>
      <c r="AE34" s="35">
        <f>IFERROR(VLOOKUP($C34,'[4]14.09'!$C$2:$K$143,MATCH(AE$2,'[4]14.09'!$C$1:$K$1),),)</f>
        <v>0</v>
      </c>
      <c r="AF34" s="35">
        <f>IFERROR(VLOOKUP($C34,'[4]14.09'!$C$2:$K$143,MATCH(AF$2,'[4]14.09'!$C$1:$K$1),),)</f>
        <v>0</v>
      </c>
      <c r="AG34" s="35">
        <f>IFERROR(VLOOKUP($C34,'[4]14.09'!$C$2:$K$143,MATCH(AG$2,'[4]14.09'!$C$1:$K$1),),)</f>
        <v>0</v>
      </c>
      <c r="AH34" s="35">
        <f>IFERROR(VLOOKUP($C34,'[4]14.09'!$C$2:$K$143,MATCH(AH$2,'[4]14.09'!$C$1:$K$1),),)</f>
        <v>0</v>
      </c>
      <c r="AI34" s="35">
        <f>IFERROR(VLOOKUP($C34,'[4]14.09'!$C$2:$K$143,MATCH(AI$2,'[4]14.09'!$C$1:$K$1),),)</f>
        <v>0</v>
      </c>
      <c r="AJ34" s="35">
        <f>IFERROR(VLOOKUP($C34,'[4]11.09'!$C$2:$Q$129,MATCH(AJ$2,'[4]11.09'!$C$1:$Q$1),),)</f>
        <v>0</v>
      </c>
      <c r="AK34" s="35">
        <f>IFERROR(VLOOKUP($C34,'[4]11.09'!$C$2:$Q$129,MATCH(AK$2,'[4]11.09'!$C$1:$Q$1),),)</f>
        <v>0</v>
      </c>
      <c r="AL34" s="36">
        <f t="shared" si="0"/>
        <v>0</v>
      </c>
    </row>
    <row r="35" spans="1:38" ht="27.75" customHeight="1">
      <c r="A35" s="34" t="s">
        <v>317</v>
      </c>
      <c r="B35" s="34" t="s">
        <v>267</v>
      </c>
      <c r="C35" s="33" t="s">
        <v>320</v>
      </c>
      <c r="D35" s="35">
        <f>IFERROR(VLOOKUP($C35,'[4]24.08'!$C$2:$L$145,MATCH(D$2,'[4]24.08'!$C$1:$L$1),),)</f>
        <v>0</v>
      </c>
      <c r="E35" s="35">
        <f>IFERROR(VLOOKUP($C35,'[4]25.08'!$C$2:$J$145,MATCH(E$2,'[4]25.08'!$C$1:$J$1),),)</f>
        <v>0</v>
      </c>
      <c r="F35" s="35">
        <f>IFERROR(VLOOKUP($C35,'[4]26.08'!$C$2:$S$136,MATCH(F$2,'[4]26.08'!$C$1:$S$1),),)</f>
        <v>0</v>
      </c>
      <c r="G35" s="35">
        <f>IFERROR(VLOOKUP($C35,'[4]27.08'!$C$2:$P$145,MATCH(G$2,'[4]27.08'!$C$1:$P$1),),)</f>
        <v>0</v>
      </c>
      <c r="H35" s="35">
        <f>IFERROR(VLOOKUP($C35,'[4]28.08'!$C$2:$O$144,MATCH(H$2,'[4]28.08'!$C$1:$O$1),),)</f>
        <v>0</v>
      </c>
      <c r="I35" s="35">
        <f>IFERROR(VLOOKUP($C35,'[4]28.08'!$C$2:$O$144,MATCH(I$2,'[4]28.08'!$C$1:$O$1),),)</f>
        <v>0</v>
      </c>
      <c r="J35" s="35">
        <f>IFERROR(VLOOKUP($C35,'[4]28.08'!$C$2:$O$144,MATCH(J$2,'[4]28.08'!$C$1:$O$1),),)</f>
        <v>0</v>
      </c>
      <c r="K35" s="35">
        <f>IFERROR(VLOOKUP($C35,'[4]28.08'!$C$2:$O$144,MATCH(K$2,'[4]28.08'!$C$1:$O$1),),)</f>
        <v>0</v>
      </c>
      <c r="L35" s="35">
        <f>IFERROR(VLOOKUP($C35,'[4]31.08.'!$C$2:$K$144,MATCH(L$2,'[4]31.08.'!$C$1:$K$1),),)</f>
        <v>0</v>
      </c>
      <c r="M35" s="35">
        <f>IFERROR(VLOOKUP($C35,'[4]01.09'!$C$2:$K$144,MATCH(M$2,'[4]01.09'!$C$1:$K$1),),)</f>
        <v>0</v>
      </c>
      <c r="N35" s="35">
        <f>IFERROR(VLOOKUP($C35,'[4]01.09'!$C$2:$K$144,MATCH(N$2,'[4]01.09'!$C$1:$K$1),),)</f>
        <v>0</v>
      </c>
      <c r="O35" s="35">
        <f>IFERROR(VLOOKUP($C35,'[4]03.09'!$C$2:$R$130,MATCH(O$2,'[4]03.09'!$C$1:$R$1),),)</f>
        <v>0</v>
      </c>
      <c r="P35" s="35">
        <f>IFERROR(VLOOKUP($C35,'[4]04.09'!$C$2:$O$139,MATCH(P$2,'[4]04.09'!$C$1:$O$1),),)</f>
        <v>0</v>
      </c>
      <c r="Q35" s="35">
        <f>IFERROR(VLOOKUP($C35,'[4]04.09'!$C$2:$O$139,MATCH(Q$2,'[4]04.09'!$C$1:$O$1),),)</f>
        <v>0</v>
      </c>
      <c r="R35" s="35">
        <f>IFERROR(VLOOKUP($C35,'[4]04.09'!$C$2:$O$139,MATCH(R$2,'[4]04.09'!$C$1:$O$1),),)</f>
        <v>0</v>
      </c>
      <c r="S35" s="35">
        <f>IFERROR(VLOOKUP($C35,'[4]04.09'!$C$2:$O$139,MATCH(S$2,'[4]04.09'!$C$1:$O$1),),)</f>
        <v>0</v>
      </c>
      <c r="T35" s="35">
        <f>IFERROR(VLOOKUP($C35,'[4]07.09'!$C$2:$K$144,MATCH(T$2,'[4]07.09'!$C$1:$K$1),),)</f>
        <v>0</v>
      </c>
      <c r="U35" s="35">
        <f>IFERROR(VLOOKUP($C35,'[4]08.09'!$C$2:$J$143,MATCH(U$2,'[4]08.09'!$C$1:$J$1),),)</f>
        <v>0</v>
      </c>
      <c r="V35" s="35">
        <f>IFERROR(VLOOKUP($C35,'[4]09.09'!$C$2:$T$129,MATCH(V$2,'[4]09.09'!$C$1:$T$1),),)</f>
        <v>0</v>
      </c>
      <c r="W35" s="35">
        <f>IFERROR(VLOOKUP($C35,'[4]10.09'!$C$2:$P$129,MATCH(W$2,'[4]10.09'!$C$1:$P$1),),)</f>
        <v>0</v>
      </c>
      <c r="X35" s="35">
        <f>IFERROR(VLOOKUP($C35,'[4]11.09'!$C$2:$Q$129,MATCH(X$2,'[4]11.09'!$C$1:$Q$1),),)</f>
        <v>0</v>
      </c>
      <c r="Y35" s="35">
        <f>IFERROR(VLOOKUP($C35,'[4]11.09'!$C$2:$Q$129,MATCH(Y$2,'[4]11.09'!$C$1:$Q$1),),)</f>
        <v>0</v>
      </c>
      <c r="Z35" s="35">
        <f>IFERROR(VLOOKUP($C35,'[4]11.09'!$C$2:$Q$129,MATCH(Z$2,'[4]11.09'!$C$1:$Q$1),),)</f>
        <v>0</v>
      </c>
      <c r="AA35" s="35">
        <f>IFERROR(VLOOKUP($C35,'[4]11.09'!$C$2:$Q$129,MATCH(AA$2,'[4]11.09'!$C$1:$Q$1),),)</f>
        <v>0</v>
      </c>
      <c r="AB35" s="35">
        <f>IFERROR(VLOOKUP($C35,'[4]14.09'!$C$2:$K$143,MATCH(AB$2,'[4]14.09'!$C$1:$K$1),),)</f>
        <v>0</v>
      </c>
      <c r="AC35" s="35">
        <f>IFERROR(VLOOKUP($C35,'[4]14.09'!$C$2:$K$143,MATCH(AC$2,'[4]14.09'!$C$1:$K$1),),)</f>
        <v>0</v>
      </c>
      <c r="AD35" s="35">
        <f>IFERROR(VLOOKUP($C35,'[4]14.09'!$C$2:$K$143,MATCH(AD$2,'[4]14.09'!$C$1:$K$1),),)</f>
        <v>0</v>
      </c>
      <c r="AE35" s="35">
        <f>IFERROR(VLOOKUP($C35,'[4]14.09'!$C$2:$K$143,MATCH(AE$2,'[4]14.09'!$C$1:$K$1),),)</f>
        <v>0</v>
      </c>
      <c r="AF35" s="35">
        <f>IFERROR(VLOOKUP($C35,'[4]14.09'!$C$2:$K$143,MATCH(AF$2,'[4]14.09'!$C$1:$K$1),),)</f>
        <v>0</v>
      </c>
      <c r="AG35" s="35">
        <f>IFERROR(VLOOKUP($C35,'[4]14.09'!$C$2:$K$143,MATCH(AG$2,'[4]14.09'!$C$1:$K$1),),)</f>
        <v>0</v>
      </c>
      <c r="AH35" s="35">
        <f>IFERROR(VLOOKUP($C35,'[4]14.09'!$C$2:$K$143,MATCH(AH$2,'[4]14.09'!$C$1:$K$1),),)</f>
        <v>0</v>
      </c>
      <c r="AI35" s="35">
        <f>IFERROR(VLOOKUP($C35,'[4]14.09'!$C$2:$K$143,MATCH(AI$2,'[4]14.09'!$C$1:$K$1),),)</f>
        <v>0</v>
      </c>
      <c r="AJ35" s="35">
        <f>IFERROR(VLOOKUP($C35,'[4]11.09'!$C$2:$Q$129,MATCH(AJ$2,'[4]11.09'!$C$1:$Q$1),),)</f>
        <v>0</v>
      </c>
      <c r="AK35" s="35">
        <f>IFERROR(VLOOKUP($C35,'[4]11.09'!$C$2:$Q$129,MATCH(AK$2,'[4]11.09'!$C$1:$Q$1),),)</f>
        <v>0</v>
      </c>
      <c r="AL35" s="36">
        <f t="shared" si="0"/>
        <v>0</v>
      </c>
    </row>
    <row r="36" spans="1:38" ht="27.75" customHeight="1">
      <c r="A36" s="34" t="s">
        <v>317</v>
      </c>
      <c r="B36" s="34" t="s">
        <v>312</v>
      </c>
      <c r="C36" s="33" t="s">
        <v>130</v>
      </c>
      <c r="D36" s="35">
        <f>IFERROR(VLOOKUP($C36,'[4]24.08'!$C$2:$L$145,MATCH(D$2,'[4]24.08'!$C$1:$L$1),),)</f>
        <v>0</v>
      </c>
      <c r="E36" s="35">
        <f>IFERROR(VLOOKUP($C36,'[4]25.08'!$C$2:$J$145,MATCH(E$2,'[4]25.08'!$C$1:$J$1),),)</f>
        <v>0</v>
      </c>
      <c r="F36" s="35">
        <f>IFERROR(VLOOKUP($C36,'[4]26.08'!$C$2:$S$136,MATCH(F$2,'[4]26.08'!$C$1:$S$1),),)</f>
        <v>0</v>
      </c>
      <c r="G36" s="35">
        <f>IFERROR(VLOOKUP($C36,'[4]27.08'!$C$2:$P$145,MATCH(G$2,'[4]27.08'!$C$1:$P$1),),)</f>
        <v>0</v>
      </c>
      <c r="H36" s="35">
        <f>IFERROR(VLOOKUP($C36,'[4]28.08'!$C$2:$O$144,MATCH(H$2,'[4]28.08'!$C$1:$O$1),),)</f>
        <v>0</v>
      </c>
      <c r="I36" s="35">
        <f>IFERROR(VLOOKUP($C36,'[4]28.08'!$C$2:$O$144,MATCH(I$2,'[4]28.08'!$C$1:$O$1),),)</f>
        <v>0</v>
      </c>
      <c r="J36" s="35">
        <f>IFERROR(VLOOKUP($C36,'[4]28.08'!$C$2:$O$144,MATCH(J$2,'[4]28.08'!$C$1:$O$1),),)</f>
        <v>0</v>
      </c>
      <c r="K36" s="35">
        <f>IFERROR(VLOOKUP($C36,'[4]28.08'!$C$2:$O$144,MATCH(K$2,'[4]28.08'!$C$1:$O$1),),)</f>
        <v>0</v>
      </c>
      <c r="L36" s="35">
        <f>IFERROR(VLOOKUP($C36,'[4]31.08.'!$C$2:$K$144,MATCH(L$2,'[4]31.08.'!$C$1:$K$1),),)</f>
        <v>0</v>
      </c>
      <c r="M36" s="35">
        <f>IFERROR(VLOOKUP($C36,'[4]01.09'!$C$2:$K$144,MATCH(M$2,'[4]01.09'!$C$1:$K$1),),)</f>
        <v>0</v>
      </c>
      <c r="N36" s="35">
        <f>IFERROR(VLOOKUP($C36,'[4]01.09'!$C$2:$K$144,MATCH(N$2,'[4]01.09'!$C$1:$K$1),),)</f>
        <v>0</v>
      </c>
      <c r="O36" s="35">
        <f>IFERROR(VLOOKUP($C36,'[4]03.09'!$C$2:$R$130,MATCH(O$2,'[4]03.09'!$C$1:$R$1),),)</f>
        <v>0</v>
      </c>
      <c r="P36" s="35">
        <f>IFERROR(VLOOKUP($C36,'[4]04.09'!$C$2:$O$139,MATCH(P$2,'[4]04.09'!$C$1:$O$1),),)</f>
        <v>0</v>
      </c>
      <c r="Q36" s="35">
        <f>IFERROR(VLOOKUP($C36,'[4]04.09'!$C$2:$O$139,MATCH(Q$2,'[4]04.09'!$C$1:$O$1),),)</f>
        <v>0</v>
      </c>
      <c r="R36" s="35">
        <f>IFERROR(VLOOKUP($C36,'[4]04.09'!$C$2:$O$139,MATCH(R$2,'[4]04.09'!$C$1:$O$1),),)</f>
        <v>0</v>
      </c>
      <c r="S36" s="35">
        <f>IFERROR(VLOOKUP($C36,'[4]04.09'!$C$2:$O$139,MATCH(S$2,'[4]04.09'!$C$1:$O$1),),)</f>
        <v>0</v>
      </c>
      <c r="T36" s="35">
        <f>IFERROR(VLOOKUP($C36,'[4]07.09'!$C$2:$K$144,MATCH(T$2,'[4]07.09'!$C$1:$K$1),),)</f>
        <v>0</v>
      </c>
      <c r="U36" s="35">
        <f>IFERROR(VLOOKUP($C36,'[4]08.09'!$C$2:$J$143,MATCH(U$2,'[4]08.09'!$C$1:$J$1),),)</f>
        <v>0</v>
      </c>
      <c r="V36" s="35">
        <f>IFERROR(VLOOKUP($C36,'[4]09.09'!$C$2:$T$129,MATCH(V$2,'[4]09.09'!$C$1:$T$1),),)</f>
        <v>0</v>
      </c>
      <c r="W36" s="35">
        <f>IFERROR(VLOOKUP($C36,'[4]10.09'!$C$2:$P$129,MATCH(W$2,'[4]10.09'!$C$1:$P$1),),)</f>
        <v>0</v>
      </c>
      <c r="X36" s="35">
        <f>IFERROR(VLOOKUP($C36,'[4]11.09'!$C$2:$Q$129,MATCH(X$2,'[4]11.09'!$C$1:$Q$1),),)</f>
        <v>0</v>
      </c>
      <c r="Y36" s="35">
        <f>IFERROR(VLOOKUP($C36,'[4]11.09'!$C$2:$Q$129,MATCH(Y$2,'[4]11.09'!$C$1:$Q$1),),)</f>
        <v>0</v>
      </c>
      <c r="Z36" s="35">
        <f>IFERROR(VLOOKUP($C36,'[4]11.09'!$C$2:$Q$129,MATCH(Z$2,'[4]11.09'!$C$1:$Q$1),),)</f>
        <v>0</v>
      </c>
      <c r="AA36" s="35">
        <f>IFERROR(VLOOKUP($C36,'[4]11.09'!$C$2:$Q$129,MATCH(AA$2,'[4]11.09'!$C$1:$Q$1),),)</f>
        <v>0</v>
      </c>
      <c r="AB36" s="35">
        <f>IFERROR(VLOOKUP($C36,'[4]14.09'!$C$2:$K$143,MATCH(AB$2,'[4]14.09'!$C$1:$K$1),),)</f>
        <v>0</v>
      </c>
      <c r="AC36" s="35">
        <f>IFERROR(VLOOKUP($C36,'[4]14.09'!$C$2:$K$143,MATCH(AC$2,'[4]14.09'!$C$1:$K$1),),)</f>
        <v>0</v>
      </c>
      <c r="AD36" s="35">
        <f>IFERROR(VLOOKUP($C36,'[4]14.09'!$C$2:$K$143,MATCH(AD$2,'[4]14.09'!$C$1:$K$1),),)</f>
        <v>0</v>
      </c>
      <c r="AE36" s="35">
        <f>IFERROR(VLOOKUP($C36,'[4]14.09'!$C$2:$K$143,MATCH(AE$2,'[4]14.09'!$C$1:$K$1),),)</f>
        <v>0</v>
      </c>
      <c r="AF36" s="35">
        <f>IFERROR(VLOOKUP($C36,'[4]14.09'!$C$2:$K$143,MATCH(AF$2,'[4]14.09'!$C$1:$K$1),),)</f>
        <v>0</v>
      </c>
      <c r="AG36" s="35">
        <f>IFERROR(VLOOKUP($C36,'[4]14.09'!$C$2:$K$143,MATCH(AG$2,'[4]14.09'!$C$1:$K$1),),)</f>
        <v>0</v>
      </c>
      <c r="AH36" s="35">
        <f>IFERROR(VLOOKUP($C36,'[4]14.09'!$C$2:$K$143,MATCH(AH$2,'[4]14.09'!$C$1:$K$1),),)</f>
        <v>0</v>
      </c>
      <c r="AI36" s="35">
        <f>IFERROR(VLOOKUP($C36,'[4]14.09'!$C$2:$K$143,MATCH(AI$2,'[4]14.09'!$C$1:$K$1),),)</f>
        <v>0</v>
      </c>
      <c r="AJ36" s="35">
        <f>IFERROR(VLOOKUP($C36,'[4]11.09'!$C$2:$Q$129,MATCH(AJ$2,'[4]11.09'!$C$1:$Q$1),),)</f>
        <v>0</v>
      </c>
      <c r="AK36" s="35">
        <f>IFERROR(VLOOKUP($C36,'[4]11.09'!$C$2:$Q$129,MATCH(AK$2,'[4]11.09'!$C$1:$Q$1),),)</f>
        <v>0</v>
      </c>
      <c r="AL36" s="36">
        <f t="shared" si="0"/>
        <v>0</v>
      </c>
    </row>
    <row r="37" spans="1:38" ht="27.75" customHeight="1">
      <c r="A37" s="34" t="s">
        <v>317</v>
      </c>
      <c r="B37" s="34" t="s">
        <v>267</v>
      </c>
      <c r="C37" s="33" t="s">
        <v>321</v>
      </c>
      <c r="D37" s="35">
        <f>IFERROR(VLOOKUP($C37,'[4]24.08'!$C$2:$L$145,MATCH(D$2,'[4]24.08'!$C$1:$L$1),),)</f>
        <v>0</v>
      </c>
      <c r="E37" s="35">
        <f>IFERROR(VLOOKUP($C37,'[4]25.08'!$C$2:$J$145,MATCH(E$2,'[4]25.08'!$C$1:$J$1),),)</f>
        <v>0</v>
      </c>
      <c r="F37" s="35">
        <f>IFERROR(VLOOKUP($C37,'[4]26.08'!$C$2:$S$136,MATCH(F$2,'[4]26.08'!$C$1:$S$1),),)</f>
        <v>0</v>
      </c>
      <c r="G37" s="35">
        <f>IFERROR(VLOOKUP($C37,'[4]27.08'!$C$2:$P$145,MATCH(G$2,'[4]27.08'!$C$1:$P$1),),)</f>
        <v>0</v>
      </c>
      <c r="H37" s="35">
        <f>IFERROR(VLOOKUP($C37,'[4]28.08'!$C$2:$O$144,MATCH(H$2,'[4]28.08'!$C$1:$O$1),),)</f>
        <v>0</v>
      </c>
      <c r="I37" s="35">
        <f>IFERROR(VLOOKUP($C37,'[4]28.08'!$C$2:$O$144,MATCH(I$2,'[4]28.08'!$C$1:$O$1),),)</f>
        <v>0</v>
      </c>
      <c r="J37" s="35">
        <f>IFERROR(VLOOKUP($C37,'[4]28.08'!$C$2:$O$144,MATCH(J$2,'[4]28.08'!$C$1:$O$1),),)</f>
        <v>0</v>
      </c>
      <c r="K37" s="35">
        <f>IFERROR(VLOOKUP($C37,'[4]28.08'!$C$2:$O$144,MATCH(K$2,'[4]28.08'!$C$1:$O$1),),)</f>
        <v>0</v>
      </c>
      <c r="L37" s="35">
        <f>IFERROR(VLOOKUP($C37,'[4]31.08.'!$C$2:$K$144,MATCH(L$2,'[4]31.08.'!$C$1:$K$1),),)</f>
        <v>0</v>
      </c>
      <c r="M37" s="35">
        <f>IFERROR(VLOOKUP($C37,'[4]01.09'!$C$2:$K$144,MATCH(M$2,'[4]01.09'!$C$1:$K$1),),)</f>
        <v>0</v>
      </c>
      <c r="N37" s="35">
        <f>IFERROR(VLOOKUP($C37,'[4]01.09'!$C$2:$K$144,MATCH(N$2,'[4]01.09'!$C$1:$K$1),),)</f>
        <v>0</v>
      </c>
      <c r="O37" s="35">
        <f>IFERROR(VLOOKUP($C37,'[4]03.09'!$C$2:$R$130,MATCH(O$2,'[4]03.09'!$C$1:$R$1),),)</f>
        <v>0</v>
      </c>
      <c r="P37" s="35">
        <f>IFERROR(VLOOKUP($C37,'[4]04.09'!$C$2:$O$139,MATCH(P$2,'[4]04.09'!$C$1:$O$1),),)</f>
        <v>0</v>
      </c>
      <c r="Q37" s="35">
        <f>IFERROR(VLOOKUP($C37,'[4]04.09'!$C$2:$O$139,MATCH(Q$2,'[4]04.09'!$C$1:$O$1),),)</f>
        <v>0</v>
      </c>
      <c r="R37" s="35">
        <f>IFERROR(VLOOKUP($C37,'[4]04.09'!$C$2:$O$139,MATCH(R$2,'[4]04.09'!$C$1:$O$1),),)</f>
        <v>0</v>
      </c>
      <c r="S37" s="35">
        <f>IFERROR(VLOOKUP($C37,'[4]04.09'!$C$2:$O$139,MATCH(S$2,'[4]04.09'!$C$1:$O$1),),)</f>
        <v>0</v>
      </c>
      <c r="T37" s="35">
        <f>IFERROR(VLOOKUP($C37,'[4]07.09'!$C$2:$K$144,MATCH(T$2,'[4]07.09'!$C$1:$K$1),),)</f>
        <v>0</v>
      </c>
      <c r="U37" s="35">
        <f>IFERROR(VLOOKUP($C37,'[4]08.09'!$C$2:$J$143,MATCH(U$2,'[4]08.09'!$C$1:$J$1),),)</f>
        <v>0</v>
      </c>
      <c r="V37" s="35">
        <f>IFERROR(VLOOKUP($C37,'[4]09.09'!$C$2:$T$129,MATCH(V$2,'[4]09.09'!$C$1:$T$1),),)</f>
        <v>0</v>
      </c>
      <c r="W37" s="35">
        <f>IFERROR(VLOOKUP($C37,'[4]10.09'!$C$2:$P$129,MATCH(W$2,'[4]10.09'!$C$1:$P$1),),)</f>
        <v>0</v>
      </c>
      <c r="X37" s="35">
        <f>IFERROR(VLOOKUP($C37,'[4]11.09'!$C$2:$Q$129,MATCH(X$2,'[4]11.09'!$C$1:$Q$1),),)</f>
        <v>0</v>
      </c>
      <c r="Y37" s="35">
        <f>IFERROR(VLOOKUP($C37,'[4]11.09'!$C$2:$Q$129,MATCH(Y$2,'[4]11.09'!$C$1:$Q$1),),)</f>
        <v>0</v>
      </c>
      <c r="Z37" s="35">
        <f>IFERROR(VLOOKUP($C37,'[4]11.09'!$C$2:$Q$129,MATCH(Z$2,'[4]11.09'!$C$1:$Q$1),),)</f>
        <v>0</v>
      </c>
      <c r="AA37" s="35">
        <f>IFERROR(VLOOKUP($C37,'[4]11.09'!$C$2:$Q$129,MATCH(AA$2,'[4]11.09'!$C$1:$Q$1),),)</f>
        <v>0</v>
      </c>
      <c r="AB37" s="35">
        <f>IFERROR(VLOOKUP($C37,'[4]14.09'!$C$2:$K$143,MATCH(AB$2,'[4]14.09'!$C$1:$K$1),),)</f>
        <v>0</v>
      </c>
      <c r="AC37" s="35">
        <f>IFERROR(VLOOKUP($C37,'[4]14.09'!$C$2:$K$143,MATCH(AC$2,'[4]14.09'!$C$1:$K$1),),)</f>
        <v>0</v>
      </c>
      <c r="AD37" s="35">
        <f>IFERROR(VLOOKUP($C37,'[4]14.09'!$C$2:$K$143,MATCH(AD$2,'[4]14.09'!$C$1:$K$1),),)</f>
        <v>0</v>
      </c>
      <c r="AE37" s="35">
        <f>IFERROR(VLOOKUP($C37,'[4]14.09'!$C$2:$K$143,MATCH(AE$2,'[4]14.09'!$C$1:$K$1),),)</f>
        <v>0</v>
      </c>
      <c r="AF37" s="35">
        <f>IFERROR(VLOOKUP($C37,'[4]14.09'!$C$2:$K$143,MATCH(AF$2,'[4]14.09'!$C$1:$K$1),),)</f>
        <v>0</v>
      </c>
      <c r="AG37" s="35">
        <f>IFERROR(VLOOKUP($C37,'[4]14.09'!$C$2:$K$143,MATCH(AG$2,'[4]14.09'!$C$1:$K$1),),)</f>
        <v>0</v>
      </c>
      <c r="AH37" s="35">
        <f>IFERROR(VLOOKUP($C37,'[4]14.09'!$C$2:$K$143,MATCH(AH$2,'[4]14.09'!$C$1:$K$1),),)</f>
        <v>0</v>
      </c>
      <c r="AI37" s="35">
        <f>IFERROR(VLOOKUP($C37,'[4]14.09'!$C$2:$K$143,MATCH(AI$2,'[4]14.09'!$C$1:$K$1),),)</f>
        <v>0</v>
      </c>
      <c r="AJ37" s="35">
        <f>IFERROR(VLOOKUP($C37,'[4]11.09'!$C$2:$Q$129,MATCH(AJ$2,'[4]11.09'!$C$1:$Q$1),),)</f>
        <v>0</v>
      </c>
      <c r="AK37" s="35">
        <f>IFERROR(VLOOKUP($C37,'[4]11.09'!$C$2:$Q$129,MATCH(AK$2,'[4]11.09'!$C$1:$Q$1),),)</f>
        <v>0</v>
      </c>
      <c r="AL37" s="36">
        <f t="shared" si="0"/>
        <v>0</v>
      </c>
    </row>
    <row r="38" spans="1:38" s="38" customFormat="1" ht="27.75" customHeight="1">
      <c r="A38" s="34" t="s">
        <v>322</v>
      </c>
      <c r="B38" s="34" t="s">
        <v>314</v>
      </c>
      <c r="C38" s="33" t="s">
        <v>20</v>
      </c>
      <c r="D38" s="35">
        <f>IFERROR(VLOOKUP($C38,'[4]24.08'!$C$2:$L$145,MATCH(D$2,'[4]24.08'!$C$1:$L$1),),)</f>
        <v>9975</v>
      </c>
      <c r="E38" s="35">
        <f>IFERROR(VLOOKUP($C38,'[4]25.08'!$C$2:$J$145,MATCH(E$2,'[4]25.08'!$C$1:$J$1),),)</f>
        <v>0</v>
      </c>
      <c r="F38" s="35">
        <f>IFERROR(VLOOKUP($C38,'[4]26.08'!$C$2:$S$136,MATCH(F$2,'[4]26.08'!$C$1:$S$1),),)</f>
        <v>0</v>
      </c>
      <c r="G38" s="35">
        <f>IFERROR(VLOOKUP($C38,'[4]27.08'!$C$2:$P$145,MATCH(G$2,'[4]27.08'!$C$1:$P$1),),)</f>
        <v>0</v>
      </c>
      <c r="H38" s="35">
        <f>IFERROR(VLOOKUP($C38,'[4]28.08'!$C$2:$O$144,MATCH(H$2,'[4]28.08'!$C$1:$O$1),),)</f>
        <v>0</v>
      </c>
      <c r="I38" s="35">
        <f>IFERROR(VLOOKUP($C38,'[4]28.08'!$C$2:$O$144,MATCH(I$2,'[4]28.08'!$C$1:$O$1),),)</f>
        <v>0</v>
      </c>
      <c r="J38" s="35">
        <f>IFERROR(VLOOKUP($C38,'[4]28.08'!$C$2:$O$144,MATCH(J$2,'[4]28.08'!$C$1:$O$1),),)</f>
        <v>0</v>
      </c>
      <c r="K38" s="35">
        <f>IFERROR(VLOOKUP($C38,'[4]28.08'!$C$2:$O$144,MATCH(K$2,'[4]28.08'!$C$1:$O$1),),)</f>
        <v>9975</v>
      </c>
      <c r="L38" s="35">
        <f>IFERROR(VLOOKUP($C38,'[4]31.08.'!$C$2:$K$144,MATCH(L$2,'[4]31.08.'!$C$1:$K$1),),)</f>
        <v>0</v>
      </c>
      <c r="M38" s="35">
        <f>IFERROR(VLOOKUP($C38,'[4]01.09'!$C$2:$K$144,MATCH(M$2,'[4]01.09'!$C$1:$K$1),),)</f>
        <v>0</v>
      </c>
      <c r="N38" s="35">
        <f>IFERROR(VLOOKUP($C38,'[4]01.09'!$C$2:$K$144,MATCH(N$2,'[4]01.09'!$C$1:$K$1),),)</f>
        <v>0</v>
      </c>
      <c r="O38" s="35">
        <f>IFERROR(VLOOKUP($C38,'[4]03.09'!$C$2:$R$130,MATCH(O$2,'[4]03.09'!$C$1:$R$1),),)</f>
        <v>0</v>
      </c>
      <c r="P38" s="35">
        <f>IFERROR(VLOOKUP($C38,'[4]04.09'!$C$2:$O$139,MATCH(P$2,'[4]04.09'!$C$1:$O$1),),)</f>
        <v>0</v>
      </c>
      <c r="Q38" s="35">
        <f>IFERROR(VLOOKUP($C38,'[4]04.09'!$C$2:$O$139,MATCH(Q$2,'[4]04.09'!$C$1:$O$1),),)</f>
        <v>0</v>
      </c>
      <c r="R38" s="35">
        <f>IFERROR(VLOOKUP($C38,'[4]04.09'!$C$2:$O$139,MATCH(R$2,'[4]04.09'!$C$1:$O$1),),)</f>
        <v>0</v>
      </c>
      <c r="S38" s="35">
        <f>IFERROR(VLOOKUP($C38,'[4]04.09'!$C$2:$O$139,MATCH(S$2,'[4]04.09'!$C$1:$O$1),),)</f>
        <v>0</v>
      </c>
      <c r="T38" s="35">
        <f>IFERROR(VLOOKUP($C38,'[4]07.09'!$C$2:$K$144,MATCH(T$2,'[4]07.09'!$C$1:$K$1),),)</f>
        <v>0</v>
      </c>
      <c r="U38" s="35">
        <f>IFERROR(VLOOKUP($C38,'[4]08.09'!$C$2:$J$143,MATCH(U$2,'[4]08.09'!$C$1:$J$1),),)</f>
        <v>0</v>
      </c>
      <c r="V38" s="35">
        <f>IFERROR(VLOOKUP($C38,'[4]09.09'!$C$2:$T$129,MATCH(V$2,'[4]09.09'!$C$1:$T$1),),)</f>
        <v>0</v>
      </c>
      <c r="W38" s="35">
        <f>IFERROR(VLOOKUP($C38,'[4]10.09'!$C$2:$P$129,MATCH(W$2,'[4]10.09'!$C$1:$P$1),),)</f>
        <v>0</v>
      </c>
      <c r="X38" s="35">
        <f>IFERROR(VLOOKUP($C38,'[4]11.09'!$C$2:$Q$129,MATCH(X$2,'[4]11.09'!$C$1:$Q$1),),)</f>
        <v>0</v>
      </c>
      <c r="Y38" s="35">
        <f>IFERROR(VLOOKUP($C38,'[4]11.09'!$C$2:$Q$129,MATCH(Y$2,'[4]11.09'!$C$1:$Q$1),),)</f>
        <v>0</v>
      </c>
      <c r="Z38" s="35">
        <f>IFERROR(VLOOKUP($C38,'[4]11.09'!$C$2:$Q$129,MATCH(Z$2,'[4]11.09'!$C$1:$Q$1),),)</f>
        <v>0</v>
      </c>
      <c r="AA38" s="35">
        <f>IFERROR(VLOOKUP($C38,'[4]11.09'!$C$2:$Q$129,MATCH(AA$2,'[4]11.09'!$C$1:$Q$1),),)</f>
        <v>0</v>
      </c>
      <c r="AB38" s="35">
        <f>IFERROR(VLOOKUP($C38,'[4]14.09'!$C$2:$K$143,MATCH(AB$2,'[4]14.09'!$C$1:$K$1),),)</f>
        <v>0</v>
      </c>
      <c r="AC38" s="35">
        <f>IFERROR(VLOOKUP($C38,'[4]14.09'!$C$2:$K$143,MATCH(AC$2,'[4]14.09'!$C$1:$K$1),),)</f>
        <v>0</v>
      </c>
      <c r="AD38" s="35">
        <f>IFERROR(VLOOKUP($C38,'[4]14.09'!$C$2:$K$143,MATCH(AD$2,'[4]14.09'!$C$1:$K$1),),)</f>
        <v>0</v>
      </c>
      <c r="AE38" s="35">
        <f>IFERROR(VLOOKUP($C38,'[4]14.09'!$C$2:$K$143,MATCH(AE$2,'[4]14.09'!$C$1:$K$1),),)</f>
        <v>5250</v>
      </c>
      <c r="AF38" s="35">
        <f>IFERROR(VLOOKUP($C38,'[4]14.09'!$C$2:$K$143,MATCH(AF$2,'[4]14.09'!$C$1:$K$1),),)</f>
        <v>10500</v>
      </c>
      <c r="AG38" s="35">
        <f>IFERROR(VLOOKUP($C38,'[4]14.09'!$C$2:$K$143,MATCH(AG$2,'[4]14.09'!$C$1:$K$1),),)</f>
        <v>10500</v>
      </c>
      <c r="AH38" s="35">
        <f>IFERROR(VLOOKUP($C38,'[4]14.09'!$C$2:$K$143,MATCH(AH$2,'[4]14.09'!$C$1:$K$1),),)</f>
        <v>0</v>
      </c>
      <c r="AI38" s="35">
        <f>IFERROR(VLOOKUP($C38,'[4]14.09'!$C$2:$K$143,MATCH(AI$2,'[4]14.09'!$C$1:$K$1),),)</f>
        <v>26250</v>
      </c>
      <c r="AJ38" s="35">
        <f>IFERROR(VLOOKUP($C38,'[4]11.09'!$C$2:$Q$129,MATCH(AJ$2,'[4]11.09'!$C$1:$Q$1),),)</f>
        <v>34125</v>
      </c>
      <c r="AK38" s="35">
        <f>IFERROR(VLOOKUP($C38,'[4]11.09'!$C$2:$Q$129,MATCH(AK$2,'[4]11.09'!$C$1:$Q$1),),)</f>
        <v>0</v>
      </c>
      <c r="AL38" s="36">
        <f t="shared" si="0"/>
        <v>86625</v>
      </c>
    </row>
    <row r="39" spans="1:38" ht="27.75" customHeight="1">
      <c r="A39" s="34" t="s">
        <v>317</v>
      </c>
      <c r="B39" s="34" t="s">
        <v>323</v>
      </c>
      <c r="C39" s="33" t="s">
        <v>121</v>
      </c>
      <c r="D39" s="35">
        <f>IFERROR(VLOOKUP($C39,'[4]24.08'!$C$2:$L$145,MATCH(D$2,'[4]24.08'!$C$1:$L$1),),)</f>
        <v>0</v>
      </c>
      <c r="E39" s="35">
        <f>IFERROR(VLOOKUP($C39,'[4]25.08'!$C$2:$J$145,MATCH(E$2,'[4]25.08'!$C$1:$J$1),),)</f>
        <v>0</v>
      </c>
      <c r="F39" s="35">
        <f>IFERROR(VLOOKUP($C39,'[4]26.08'!$C$2:$S$136,MATCH(F$2,'[4]26.08'!$C$1:$S$1),),)</f>
        <v>0</v>
      </c>
      <c r="G39" s="35">
        <f>IFERROR(VLOOKUP($C39,'[4]27.08'!$C$2:$P$145,MATCH(G$2,'[4]27.08'!$C$1:$P$1),),)</f>
        <v>0</v>
      </c>
      <c r="H39" s="35">
        <f>IFERROR(VLOOKUP($C39,'[4]28.08'!$C$2:$O$144,MATCH(H$2,'[4]28.08'!$C$1:$O$1),),)</f>
        <v>0</v>
      </c>
      <c r="I39" s="35">
        <f>IFERROR(VLOOKUP($C39,'[4]28.08'!$C$2:$O$144,MATCH(I$2,'[4]28.08'!$C$1:$O$1),),)</f>
        <v>0</v>
      </c>
      <c r="J39" s="35">
        <f>IFERROR(VLOOKUP($C39,'[4]28.08'!$C$2:$O$144,MATCH(J$2,'[4]28.08'!$C$1:$O$1),),)</f>
        <v>0</v>
      </c>
      <c r="K39" s="35">
        <f>IFERROR(VLOOKUP($C39,'[4]28.08'!$C$2:$O$144,MATCH(K$2,'[4]28.08'!$C$1:$O$1),),)</f>
        <v>0</v>
      </c>
      <c r="L39" s="35">
        <f>IFERROR(VLOOKUP($C39,'[4]31.08.'!$C$2:$K$144,MATCH(L$2,'[4]31.08.'!$C$1:$K$1),),)</f>
        <v>0</v>
      </c>
      <c r="M39" s="35">
        <f>IFERROR(VLOOKUP($C39,'[4]01.09'!$C$2:$K$144,MATCH(M$2,'[4]01.09'!$C$1:$K$1),),)</f>
        <v>0</v>
      </c>
      <c r="N39" s="35">
        <f>IFERROR(VLOOKUP($C39,'[4]01.09'!$C$2:$K$144,MATCH(N$2,'[4]01.09'!$C$1:$K$1),),)</f>
        <v>0</v>
      </c>
      <c r="O39" s="35">
        <f>IFERROR(VLOOKUP($C39,'[4]03.09'!$C$2:$R$130,MATCH(O$2,'[4]03.09'!$C$1:$R$1),),)</f>
        <v>0</v>
      </c>
      <c r="P39" s="35">
        <f>IFERROR(VLOOKUP($C39,'[4]04.09'!$C$2:$O$139,MATCH(P$2,'[4]04.09'!$C$1:$O$1),),)</f>
        <v>0</v>
      </c>
      <c r="Q39" s="35">
        <f>IFERROR(VLOOKUP($C39,'[4]04.09'!$C$2:$O$139,MATCH(Q$2,'[4]04.09'!$C$1:$O$1),),)</f>
        <v>0</v>
      </c>
      <c r="R39" s="35">
        <f>IFERROR(VLOOKUP($C39,'[4]04.09'!$C$2:$O$139,MATCH(R$2,'[4]04.09'!$C$1:$O$1),),)</f>
        <v>0</v>
      </c>
      <c r="S39" s="35">
        <f>IFERROR(VLOOKUP($C39,'[4]04.09'!$C$2:$O$139,MATCH(S$2,'[4]04.09'!$C$1:$O$1),),)</f>
        <v>0</v>
      </c>
      <c r="T39" s="35">
        <f>IFERROR(VLOOKUP($C39,'[4]07.09'!$C$2:$K$144,MATCH(T$2,'[4]07.09'!$C$1:$K$1),),)</f>
        <v>0</v>
      </c>
      <c r="U39" s="35">
        <f>IFERROR(VLOOKUP($C39,'[4]08.09'!$C$2:$J$143,MATCH(U$2,'[4]08.09'!$C$1:$J$1),),)</f>
        <v>0</v>
      </c>
      <c r="V39" s="35">
        <f>IFERROR(VLOOKUP($C39,'[4]09.09'!$C$2:$T$129,MATCH(V$2,'[4]09.09'!$C$1:$T$1),),)</f>
        <v>0</v>
      </c>
      <c r="W39" s="35">
        <f>IFERROR(VLOOKUP($C39,'[4]10.09'!$C$2:$P$129,MATCH(W$2,'[4]10.09'!$C$1:$P$1),),)</f>
        <v>0</v>
      </c>
      <c r="X39" s="35">
        <f>IFERROR(VLOOKUP($C39,'[4]11.09'!$C$2:$Q$129,MATCH(X$2,'[4]11.09'!$C$1:$Q$1),),)</f>
        <v>0</v>
      </c>
      <c r="Y39" s="35">
        <f>IFERROR(VLOOKUP($C39,'[4]11.09'!$C$2:$Q$129,MATCH(Y$2,'[4]11.09'!$C$1:$Q$1),),)</f>
        <v>0</v>
      </c>
      <c r="Z39" s="35">
        <f>IFERROR(VLOOKUP($C39,'[4]11.09'!$C$2:$Q$129,MATCH(Z$2,'[4]11.09'!$C$1:$Q$1),),)</f>
        <v>0</v>
      </c>
      <c r="AA39" s="35">
        <f>IFERROR(VLOOKUP($C39,'[4]11.09'!$C$2:$Q$129,MATCH(AA$2,'[4]11.09'!$C$1:$Q$1),),)</f>
        <v>0</v>
      </c>
      <c r="AB39" s="35">
        <f>IFERROR(VLOOKUP($C39,'[4]14.09'!$C$2:$K$143,MATCH(AB$2,'[4]14.09'!$C$1:$K$1),),)</f>
        <v>0</v>
      </c>
      <c r="AC39" s="35">
        <f>IFERROR(VLOOKUP($C39,'[4]14.09'!$C$2:$K$143,MATCH(AC$2,'[4]14.09'!$C$1:$K$1),),)</f>
        <v>0</v>
      </c>
      <c r="AD39" s="35">
        <f>IFERROR(VLOOKUP($C39,'[4]14.09'!$C$2:$K$143,MATCH(AD$2,'[4]14.09'!$C$1:$K$1),),)</f>
        <v>0</v>
      </c>
      <c r="AE39" s="35">
        <f>IFERROR(VLOOKUP($C39,'[4]14.09'!$C$2:$K$143,MATCH(AE$2,'[4]14.09'!$C$1:$K$1),),)</f>
        <v>0</v>
      </c>
      <c r="AF39" s="35">
        <f>IFERROR(VLOOKUP($C39,'[4]14.09'!$C$2:$K$143,MATCH(AF$2,'[4]14.09'!$C$1:$K$1),),)</f>
        <v>0</v>
      </c>
      <c r="AG39" s="35">
        <f>IFERROR(VLOOKUP($C39,'[4]14.09'!$C$2:$K$143,MATCH(AG$2,'[4]14.09'!$C$1:$K$1),),)</f>
        <v>0</v>
      </c>
      <c r="AH39" s="35">
        <f>IFERROR(VLOOKUP($C39,'[4]14.09'!$C$2:$K$143,MATCH(AH$2,'[4]14.09'!$C$1:$K$1),),)</f>
        <v>0</v>
      </c>
      <c r="AI39" s="35">
        <f>IFERROR(VLOOKUP($C39,'[4]14.09'!$C$2:$K$143,MATCH(AI$2,'[4]14.09'!$C$1:$K$1),),)</f>
        <v>0</v>
      </c>
      <c r="AJ39" s="35">
        <f>IFERROR(VLOOKUP($C39,'[4]11.09'!$C$2:$Q$129,MATCH(AJ$2,'[4]11.09'!$C$1:$Q$1),),)</f>
        <v>0</v>
      </c>
      <c r="AK39" s="35">
        <f>IFERROR(VLOOKUP($C39,'[4]11.09'!$C$2:$Q$129,MATCH(AK$2,'[4]11.09'!$C$1:$Q$1),),)</f>
        <v>0</v>
      </c>
      <c r="AL39" s="36">
        <f t="shared" si="0"/>
        <v>0</v>
      </c>
    </row>
    <row r="40" spans="1:38" ht="27.75" customHeight="1">
      <c r="A40" s="34" t="s">
        <v>317</v>
      </c>
      <c r="B40" s="34" t="s">
        <v>267</v>
      </c>
      <c r="C40" s="34" t="s">
        <v>324</v>
      </c>
      <c r="D40" s="35">
        <f>IFERROR(VLOOKUP($C40,'[4]24.08'!$C$2:$L$145,MATCH(D$2,'[4]24.08'!$C$1:$L$1),),)</f>
        <v>0</v>
      </c>
      <c r="E40" s="35">
        <f>IFERROR(VLOOKUP($C40,'[4]25.08'!$C$2:$J$145,MATCH(E$2,'[4]25.08'!$C$1:$J$1),),)</f>
        <v>0</v>
      </c>
      <c r="F40" s="35">
        <f>IFERROR(VLOOKUP($C40,'[4]26.08'!$C$2:$S$136,MATCH(F$2,'[4]26.08'!$C$1:$S$1),),)</f>
        <v>0</v>
      </c>
      <c r="G40" s="35">
        <f>IFERROR(VLOOKUP($C40,'[4]27.08'!$C$2:$P$145,MATCH(G$2,'[4]27.08'!$C$1:$P$1),),)</f>
        <v>0</v>
      </c>
      <c r="H40" s="35">
        <f>IFERROR(VLOOKUP($C40,'[4]28.08'!$C$2:$O$144,MATCH(H$2,'[4]28.08'!$C$1:$O$1),),)</f>
        <v>0</v>
      </c>
      <c r="I40" s="35">
        <f>IFERROR(VLOOKUP($C40,'[4]28.08'!$C$2:$O$144,MATCH(I$2,'[4]28.08'!$C$1:$O$1),),)</f>
        <v>0</v>
      </c>
      <c r="J40" s="35">
        <f>IFERROR(VLOOKUP($C40,'[4]28.08'!$C$2:$O$144,MATCH(J$2,'[4]28.08'!$C$1:$O$1),),)</f>
        <v>0</v>
      </c>
      <c r="K40" s="35">
        <f>IFERROR(VLOOKUP($C40,'[4]28.08'!$C$2:$O$144,MATCH(K$2,'[4]28.08'!$C$1:$O$1),),)</f>
        <v>0</v>
      </c>
      <c r="L40" s="35">
        <f>IFERROR(VLOOKUP($C40,'[4]31.08.'!$C$2:$K$144,MATCH(L$2,'[4]31.08.'!$C$1:$K$1),),)</f>
        <v>0</v>
      </c>
      <c r="M40" s="35">
        <f>IFERROR(VLOOKUP($C40,'[4]01.09'!$C$2:$K$144,MATCH(M$2,'[4]01.09'!$C$1:$K$1),),)</f>
        <v>0</v>
      </c>
      <c r="N40" s="35">
        <f>IFERROR(VLOOKUP($C40,'[4]01.09'!$C$2:$K$144,MATCH(N$2,'[4]01.09'!$C$1:$K$1),),)</f>
        <v>0</v>
      </c>
      <c r="O40" s="35">
        <f>IFERROR(VLOOKUP($C40,'[4]03.09'!$C$2:$R$130,MATCH(O$2,'[4]03.09'!$C$1:$R$1),),)</f>
        <v>0</v>
      </c>
      <c r="P40" s="35">
        <f>IFERROR(VLOOKUP($C40,'[4]04.09'!$C$2:$O$139,MATCH(P$2,'[4]04.09'!$C$1:$O$1),),)</f>
        <v>0</v>
      </c>
      <c r="Q40" s="35">
        <f>IFERROR(VLOOKUP($C40,'[4]04.09'!$C$2:$O$139,MATCH(Q$2,'[4]04.09'!$C$1:$O$1),),)</f>
        <v>0</v>
      </c>
      <c r="R40" s="35">
        <f>IFERROR(VLOOKUP($C40,'[4]04.09'!$C$2:$O$139,MATCH(R$2,'[4]04.09'!$C$1:$O$1),),)</f>
        <v>0</v>
      </c>
      <c r="S40" s="35">
        <f>IFERROR(VLOOKUP($C40,'[4]04.09'!$C$2:$O$139,MATCH(S$2,'[4]04.09'!$C$1:$O$1),),)</f>
        <v>0</v>
      </c>
      <c r="T40" s="35">
        <f>IFERROR(VLOOKUP($C40,'[4]07.09'!$C$2:$K$144,MATCH(T$2,'[4]07.09'!$C$1:$K$1),),)</f>
        <v>0</v>
      </c>
      <c r="U40" s="35">
        <f>IFERROR(VLOOKUP($C40,'[4]08.09'!$C$2:$J$143,MATCH(U$2,'[4]08.09'!$C$1:$J$1),),)</f>
        <v>0</v>
      </c>
      <c r="V40" s="35">
        <f>IFERROR(VLOOKUP($C40,'[4]09.09'!$C$2:$T$129,MATCH(V$2,'[4]09.09'!$C$1:$T$1),),)</f>
        <v>0</v>
      </c>
      <c r="W40" s="35">
        <f>IFERROR(VLOOKUP($C40,'[4]10.09'!$C$2:$P$129,MATCH(W$2,'[4]10.09'!$C$1:$P$1),),)</f>
        <v>0</v>
      </c>
      <c r="X40" s="35">
        <f>IFERROR(VLOOKUP($C40,'[4]11.09'!$C$2:$Q$129,MATCH(X$2,'[4]11.09'!$C$1:$Q$1),),)</f>
        <v>0</v>
      </c>
      <c r="Y40" s="35">
        <f>IFERROR(VLOOKUP($C40,'[4]11.09'!$C$2:$Q$129,MATCH(Y$2,'[4]11.09'!$C$1:$Q$1),),)</f>
        <v>0</v>
      </c>
      <c r="Z40" s="35">
        <f>IFERROR(VLOOKUP($C40,'[4]11.09'!$C$2:$Q$129,MATCH(Z$2,'[4]11.09'!$C$1:$Q$1),),)</f>
        <v>0</v>
      </c>
      <c r="AA40" s="35">
        <f>IFERROR(VLOOKUP($C40,'[4]11.09'!$C$2:$Q$129,MATCH(AA$2,'[4]11.09'!$C$1:$Q$1),),)</f>
        <v>0</v>
      </c>
      <c r="AB40" s="35">
        <f>IFERROR(VLOOKUP($C40,'[4]14.09'!$C$2:$K$143,MATCH(AB$2,'[4]14.09'!$C$1:$K$1),),)</f>
        <v>0</v>
      </c>
      <c r="AC40" s="35">
        <f>IFERROR(VLOOKUP($C40,'[4]14.09'!$C$2:$K$143,MATCH(AC$2,'[4]14.09'!$C$1:$K$1),),)</f>
        <v>0</v>
      </c>
      <c r="AD40" s="35">
        <f>IFERROR(VLOOKUP($C40,'[4]14.09'!$C$2:$K$143,MATCH(AD$2,'[4]14.09'!$C$1:$K$1),),)</f>
        <v>0</v>
      </c>
      <c r="AE40" s="35">
        <f>IFERROR(VLOOKUP($C40,'[4]14.09'!$C$2:$K$143,MATCH(AE$2,'[4]14.09'!$C$1:$K$1),),)</f>
        <v>0</v>
      </c>
      <c r="AF40" s="35">
        <f>IFERROR(VLOOKUP($C40,'[4]14.09'!$C$2:$K$143,MATCH(AF$2,'[4]14.09'!$C$1:$K$1),),)</f>
        <v>0</v>
      </c>
      <c r="AG40" s="35">
        <f>IFERROR(VLOOKUP($C40,'[4]14.09'!$C$2:$K$143,MATCH(AG$2,'[4]14.09'!$C$1:$K$1),),)</f>
        <v>0</v>
      </c>
      <c r="AH40" s="35">
        <f>IFERROR(VLOOKUP($C40,'[4]14.09'!$C$2:$K$143,MATCH(AH$2,'[4]14.09'!$C$1:$K$1),),)</f>
        <v>0</v>
      </c>
      <c r="AI40" s="35">
        <f>IFERROR(VLOOKUP($C40,'[4]14.09'!$C$2:$K$143,MATCH(AI$2,'[4]14.09'!$C$1:$K$1),),)</f>
        <v>0</v>
      </c>
      <c r="AJ40" s="35">
        <f>IFERROR(VLOOKUP($C40,'[4]11.09'!$C$2:$Q$129,MATCH(AJ$2,'[4]11.09'!$C$1:$Q$1),),)</f>
        <v>0</v>
      </c>
      <c r="AK40" s="35">
        <f>IFERROR(VLOOKUP($C40,'[4]11.09'!$C$2:$Q$129,MATCH(AK$2,'[4]11.09'!$C$1:$Q$1),),)</f>
        <v>0</v>
      </c>
      <c r="AL40" s="36">
        <f t="shared" si="0"/>
        <v>0</v>
      </c>
    </row>
    <row r="41" spans="1:38" ht="27.75" customHeight="1">
      <c r="A41" s="34" t="s">
        <v>317</v>
      </c>
      <c r="B41" s="34" t="s">
        <v>323</v>
      </c>
      <c r="C41" s="33" t="s">
        <v>122</v>
      </c>
      <c r="D41" s="35">
        <f>IFERROR(VLOOKUP($C41,'[4]24.08'!$C$2:$L$145,MATCH(D$2,'[4]24.08'!$C$1:$L$1),),)</f>
        <v>0</v>
      </c>
      <c r="E41" s="35">
        <f>IFERROR(VLOOKUP($C41,'[4]25.08'!$C$2:$J$145,MATCH(E$2,'[4]25.08'!$C$1:$J$1),),)</f>
        <v>0</v>
      </c>
      <c r="F41" s="35">
        <f>IFERROR(VLOOKUP($C41,'[4]26.08'!$C$2:$S$136,MATCH(F$2,'[4]26.08'!$C$1:$S$1),),)</f>
        <v>0</v>
      </c>
      <c r="G41" s="35">
        <f>IFERROR(VLOOKUP($C41,'[4]27.08'!$C$2:$P$145,MATCH(G$2,'[4]27.08'!$C$1:$P$1),),)</f>
        <v>0</v>
      </c>
      <c r="H41" s="35">
        <f>IFERROR(VLOOKUP($C41,'[4]28.08'!$C$2:$O$144,MATCH(H$2,'[4]28.08'!$C$1:$O$1),),)</f>
        <v>0</v>
      </c>
      <c r="I41" s="35">
        <f>IFERROR(VLOOKUP($C41,'[4]28.08'!$C$2:$O$144,MATCH(I$2,'[4]28.08'!$C$1:$O$1),),)</f>
        <v>0</v>
      </c>
      <c r="J41" s="35">
        <f>IFERROR(VLOOKUP($C41,'[4]28.08'!$C$2:$O$144,MATCH(J$2,'[4]28.08'!$C$1:$O$1),),)</f>
        <v>0</v>
      </c>
      <c r="K41" s="35">
        <f>IFERROR(VLOOKUP($C41,'[4]28.08'!$C$2:$O$144,MATCH(K$2,'[4]28.08'!$C$1:$O$1),),)</f>
        <v>0</v>
      </c>
      <c r="L41" s="35">
        <f>IFERROR(VLOOKUP($C41,'[4]31.08.'!$C$2:$K$144,MATCH(L$2,'[4]31.08.'!$C$1:$K$1),),)</f>
        <v>0</v>
      </c>
      <c r="M41" s="35">
        <f>IFERROR(VLOOKUP($C41,'[4]01.09'!$C$2:$K$144,MATCH(M$2,'[4]01.09'!$C$1:$K$1),),)</f>
        <v>0</v>
      </c>
      <c r="N41" s="35">
        <f>IFERROR(VLOOKUP($C41,'[4]01.09'!$C$2:$K$144,MATCH(N$2,'[4]01.09'!$C$1:$K$1),),)</f>
        <v>0</v>
      </c>
      <c r="O41" s="35">
        <f>IFERROR(VLOOKUP($C41,'[4]03.09'!$C$2:$R$130,MATCH(O$2,'[4]03.09'!$C$1:$R$1),),)</f>
        <v>0</v>
      </c>
      <c r="P41" s="35">
        <f>IFERROR(VLOOKUP($C41,'[4]04.09'!$C$2:$O$139,MATCH(P$2,'[4]04.09'!$C$1:$O$1),),)</f>
        <v>0</v>
      </c>
      <c r="Q41" s="35">
        <f>IFERROR(VLOOKUP($C41,'[4]04.09'!$C$2:$O$139,MATCH(Q$2,'[4]04.09'!$C$1:$O$1),),)</f>
        <v>0</v>
      </c>
      <c r="R41" s="35">
        <f>IFERROR(VLOOKUP($C41,'[4]04.09'!$C$2:$O$139,MATCH(R$2,'[4]04.09'!$C$1:$O$1),),)</f>
        <v>0</v>
      </c>
      <c r="S41" s="35">
        <f>IFERROR(VLOOKUP($C41,'[4]04.09'!$C$2:$O$139,MATCH(S$2,'[4]04.09'!$C$1:$O$1),),)</f>
        <v>0</v>
      </c>
      <c r="T41" s="35">
        <f>IFERROR(VLOOKUP($C41,'[4]07.09'!$C$2:$K$144,MATCH(T$2,'[4]07.09'!$C$1:$K$1),),)</f>
        <v>0</v>
      </c>
      <c r="U41" s="35">
        <f>IFERROR(VLOOKUP($C41,'[4]08.09'!$C$2:$J$143,MATCH(U$2,'[4]08.09'!$C$1:$J$1),),)</f>
        <v>0</v>
      </c>
      <c r="V41" s="35">
        <f>IFERROR(VLOOKUP($C41,'[4]09.09'!$C$2:$T$129,MATCH(V$2,'[4]09.09'!$C$1:$T$1),),)</f>
        <v>0</v>
      </c>
      <c r="W41" s="35">
        <f>IFERROR(VLOOKUP($C41,'[4]10.09'!$C$2:$P$129,MATCH(W$2,'[4]10.09'!$C$1:$P$1),),)</f>
        <v>0</v>
      </c>
      <c r="X41" s="35">
        <f>IFERROR(VLOOKUP($C41,'[4]11.09'!$C$2:$Q$129,MATCH(X$2,'[4]11.09'!$C$1:$Q$1),),)</f>
        <v>0</v>
      </c>
      <c r="Y41" s="35">
        <f>IFERROR(VLOOKUP($C41,'[4]11.09'!$C$2:$Q$129,MATCH(Y$2,'[4]11.09'!$C$1:$Q$1),),)</f>
        <v>0</v>
      </c>
      <c r="Z41" s="35">
        <f>IFERROR(VLOOKUP($C41,'[4]11.09'!$C$2:$Q$129,MATCH(Z$2,'[4]11.09'!$C$1:$Q$1),),)</f>
        <v>0</v>
      </c>
      <c r="AA41" s="35">
        <f>IFERROR(VLOOKUP($C41,'[4]11.09'!$C$2:$Q$129,MATCH(AA$2,'[4]11.09'!$C$1:$Q$1),),)</f>
        <v>0</v>
      </c>
      <c r="AB41" s="35">
        <f>IFERROR(VLOOKUP($C41,'[4]14.09'!$C$2:$K$143,MATCH(AB$2,'[4]14.09'!$C$1:$K$1),),)</f>
        <v>0</v>
      </c>
      <c r="AC41" s="35">
        <f>IFERROR(VLOOKUP($C41,'[4]14.09'!$C$2:$K$143,MATCH(AC$2,'[4]14.09'!$C$1:$K$1),),)</f>
        <v>0</v>
      </c>
      <c r="AD41" s="35">
        <f>IFERROR(VLOOKUP($C41,'[4]14.09'!$C$2:$K$143,MATCH(AD$2,'[4]14.09'!$C$1:$K$1),),)</f>
        <v>0</v>
      </c>
      <c r="AE41" s="35">
        <f>IFERROR(VLOOKUP($C41,'[4]14.09'!$C$2:$K$143,MATCH(AE$2,'[4]14.09'!$C$1:$K$1),),)</f>
        <v>0</v>
      </c>
      <c r="AF41" s="35">
        <f>IFERROR(VLOOKUP($C41,'[4]14.09'!$C$2:$K$143,MATCH(AF$2,'[4]14.09'!$C$1:$K$1),),)</f>
        <v>0</v>
      </c>
      <c r="AG41" s="35">
        <f>IFERROR(VLOOKUP($C41,'[4]14.09'!$C$2:$K$143,MATCH(AG$2,'[4]14.09'!$C$1:$K$1),),)</f>
        <v>0</v>
      </c>
      <c r="AH41" s="35">
        <f>IFERROR(VLOOKUP($C41,'[4]14.09'!$C$2:$K$143,MATCH(AH$2,'[4]14.09'!$C$1:$K$1),),)</f>
        <v>0</v>
      </c>
      <c r="AI41" s="35">
        <f>IFERROR(VLOOKUP($C41,'[4]14.09'!$C$2:$K$143,MATCH(AI$2,'[4]14.09'!$C$1:$K$1),),)</f>
        <v>0</v>
      </c>
      <c r="AJ41" s="35">
        <f>IFERROR(VLOOKUP($C41,'[4]11.09'!$C$2:$Q$129,MATCH(AJ$2,'[4]11.09'!$C$1:$Q$1),),)</f>
        <v>0</v>
      </c>
      <c r="AK41" s="35">
        <f>IFERROR(VLOOKUP($C41,'[4]11.09'!$C$2:$Q$129,MATCH(AK$2,'[4]11.09'!$C$1:$Q$1),),)</f>
        <v>0</v>
      </c>
      <c r="AL41" s="36">
        <f t="shared" si="0"/>
        <v>0</v>
      </c>
    </row>
    <row r="42" spans="1:38" s="38" customFormat="1" ht="27.75" customHeight="1">
      <c r="A42" s="34" t="s">
        <v>325</v>
      </c>
      <c r="B42" s="34" t="s">
        <v>326</v>
      </c>
      <c r="C42" s="33" t="s">
        <v>127</v>
      </c>
      <c r="D42" s="35">
        <f>IFERROR(VLOOKUP($C42,'[4]24.08'!$C$2:$L$145,MATCH(D$2,'[4]24.08'!$C$1:$L$1),),)</f>
        <v>7000</v>
      </c>
      <c r="E42" s="35">
        <f>IFERROR(VLOOKUP($C42,'[4]25.08'!$C$2:$J$145,MATCH(E$2,'[4]25.08'!$C$1:$J$1),),)</f>
        <v>0</v>
      </c>
      <c r="F42" s="35">
        <f>IFERROR(VLOOKUP($C42,'[4]26.08'!$C$2:$S$136,MATCH(F$2,'[4]26.08'!$C$1:$S$1),),)</f>
        <v>0</v>
      </c>
      <c r="G42" s="35">
        <f>IFERROR(VLOOKUP($C42,'[4]27.08'!$C$2:$P$145,MATCH(G$2,'[4]27.08'!$C$1:$P$1),),)</f>
        <v>0</v>
      </c>
      <c r="H42" s="35">
        <f>IFERROR(VLOOKUP($C42,'[4]28.08'!$C$2:$O$144,MATCH(H$2,'[4]28.08'!$C$1:$O$1),),)</f>
        <v>0</v>
      </c>
      <c r="I42" s="35">
        <f>IFERROR(VLOOKUP($C42,'[4]28.08'!$C$2:$O$144,MATCH(I$2,'[4]28.08'!$C$1:$O$1),),)</f>
        <v>0</v>
      </c>
      <c r="J42" s="35">
        <f>IFERROR(VLOOKUP($C42,'[4]28.08'!$C$2:$O$144,MATCH(J$2,'[4]28.08'!$C$1:$O$1),),)</f>
        <v>0</v>
      </c>
      <c r="K42" s="35">
        <f>IFERROR(VLOOKUP($C42,'[4]28.08'!$C$2:$O$144,MATCH(K$2,'[4]28.08'!$C$1:$O$1),),)</f>
        <v>7000</v>
      </c>
      <c r="L42" s="35">
        <f>IFERROR(VLOOKUP($C42,'[4]31.08.'!$C$2:$K$144,MATCH(L$2,'[4]31.08.'!$C$1:$K$1),),)</f>
        <v>0</v>
      </c>
      <c r="M42" s="35">
        <f>IFERROR(VLOOKUP($C42,'[4]01.09'!$C$2:$K$144,MATCH(M$2,'[4]01.09'!$C$1:$K$1),),)</f>
        <v>0</v>
      </c>
      <c r="N42" s="35">
        <f>IFERROR(VLOOKUP($C42,'[4]01.09'!$C$2:$K$144,MATCH(N$2,'[4]01.09'!$C$1:$K$1),),)</f>
        <v>0</v>
      </c>
      <c r="O42" s="35">
        <f>IFERROR(VLOOKUP($C42,'[4]03.09'!$C$2:$R$130,MATCH(O$2,'[4]03.09'!$C$1:$R$1),),)</f>
        <v>0</v>
      </c>
      <c r="P42" s="35">
        <f>IFERROR(VLOOKUP($C42,'[4]04.09'!$C$2:$O$139,MATCH(P$2,'[4]04.09'!$C$1:$O$1),),)</f>
        <v>0</v>
      </c>
      <c r="Q42" s="35">
        <f>IFERROR(VLOOKUP($C42,'[4]04.09'!$C$2:$O$139,MATCH(Q$2,'[4]04.09'!$C$1:$O$1),),)</f>
        <v>0</v>
      </c>
      <c r="R42" s="35">
        <f>IFERROR(VLOOKUP($C42,'[4]04.09'!$C$2:$O$139,MATCH(R$2,'[4]04.09'!$C$1:$O$1),),)</f>
        <v>0</v>
      </c>
      <c r="S42" s="35">
        <f>IFERROR(VLOOKUP($C42,'[4]04.09'!$C$2:$O$139,MATCH(S$2,'[4]04.09'!$C$1:$O$1),),)</f>
        <v>0</v>
      </c>
      <c r="T42" s="35">
        <f>IFERROR(VLOOKUP($C42,'[4]07.09'!$C$2:$K$144,MATCH(T$2,'[4]07.09'!$C$1:$K$1),),)</f>
        <v>0</v>
      </c>
      <c r="U42" s="35">
        <f>IFERROR(VLOOKUP($C42,'[4]08.09'!$C$2:$J$143,MATCH(U$2,'[4]08.09'!$C$1:$J$1),),)</f>
        <v>0</v>
      </c>
      <c r="V42" s="35">
        <f>IFERROR(VLOOKUP($C42,'[4]09.09'!$C$2:$T$129,MATCH(V$2,'[4]09.09'!$C$1:$T$1),),)</f>
        <v>0</v>
      </c>
      <c r="W42" s="35">
        <f>IFERROR(VLOOKUP($C42,'[4]10.09'!$C$2:$P$129,MATCH(W$2,'[4]10.09'!$C$1:$P$1),),)</f>
        <v>0</v>
      </c>
      <c r="X42" s="35">
        <f>IFERROR(VLOOKUP($C42,'[4]11.09'!$C$2:$Q$129,MATCH(X$2,'[4]11.09'!$C$1:$Q$1),),)</f>
        <v>0</v>
      </c>
      <c r="Y42" s="35">
        <f>IFERROR(VLOOKUP($C42,'[4]11.09'!$C$2:$Q$129,MATCH(Y$2,'[4]11.09'!$C$1:$Q$1),),)</f>
        <v>0</v>
      </c>
      <c r="Z42" s="35">
        <f>IFERROR(VLOOKUP($C42,'[4]11.09'!$C$2:$Q$129,MATCH(Z$2,'[4]11.09'!$C$1:$Q$1),),)</f>
        <v>0</v>
      </c>
      <c r="AA42" s="35">
        <f>IFERROR(VLOOKUP($C42,'[4]11.09'!$C$2:$Q$129,MATCH(AA$2,'[4]11.09'!$C$1:$Q$1),),)</f>
        <v>0</v>
      </c>
      <c r="AB42" s="35">
        <f>IFERROR(VLOOKUP($C42,'[4]14.09'!$C$2:$K$143,MATCH(AB$2,'[4]14.09'!$C$1:$K$1),),)</f>
        <v>0</v>
      </c>
      <c r="AC42" s="35">
        <f>IFERROR(VLOOKUP($C42,'[4]14.09'!$C$2:$K$143,MATCH(AC$2,'[4]14.09'!$C$1:$K$1),),)</f>
        <v>0</v>
      </c>
      <c r="AD42" s="35">
        <f>IFERROR(VLOOKUP($C42,'[4]14.09'!$C$2:$K$143,MATCH(AD$2,'[4]14.09'!$C$1:$K$1),),)</f>
        <v>0</v>
      </c>
      <c r="AE42" s="35">
        <f>IFERROR(VLOOKUP($C42,'[4]14.09'!$C$2:$K$143,MATCH(AE$2,'[4]14.09'!$C$1:$K$1),),)</f>
        <v>0</v>
      </c>
      <c r="AF42" s="35">
        <f>IFERROR(VLOOKUP($C42,'[4]14.09'!$C$2:$K$143,MATCH(AF$2,'[4]14.09'!$C$1:$K$1),),)</f>
        <v>0</v>
      </c>
      <c r="AG42" s="35">
        <f>IFERROR(VLOOKUP($C42,'[4]14.09'!$C$2:$K$143,MATCH(AG$2,'[4]14.09'!$C$1:$K$1),),)</f>
        <v>0</v>
      </c>
      <c r="AH42" s="35">
        <f>IFERROR(VLOOKUP($C42,'[4]14.09'!$C$2:$K$143,MATCH(AH$2,'[4]14.09'!$C$1:$K$1),),)</f>
        <v>0</v>
      </c>
      <c r="AI42" s="35">
        <f>IFERROR(VLOOKUP($C42,'[4]14.09'!$C$2:$K$143,MATCH(AI$2,'[4]14.09'!$C$1:$K$1),),)</f>
        <v>0</v>
      </c>
      <c r="AJ42" s="35">
        <f>IFERROR(VLOOKUP($C42,'[4]11.09'!$C$2:$Q$129,MATCH(AJ$2,'[4]11.09'!$C$1:$Q$1),),)</f>
        <v>0</v>
      </c>
      <c r="AK42" s="35">
        <f>IFERROR(VLOOKUP($C42,'[4]11.09'!$C$2:$Q$129,MATCH(AK$2,'[4]11.09'!$C$1:$Q$1),),)</f>
        <v>0</v>
      </c>
      <c r="AL42" s="36">
        <f t="shared" si="0"/>
        <v>0</v>
      </c>
    </row>
    <row r="43" spans="1:38" s="38" customFormat="1" ht="27.75" customHeight="1">
      <c r="A43" s="33" t="s">
        <v>325</v>
      </c>
      <c r="B43" s="34" t="s">
        <v>306</v>
      </c>
      <c r="C43" s="33" t="s">
        <v>135</v>
      </c>
      <c r="D43" s="35">
        <f>IFERROR(VLOOKUP($C43,'[4]24.08'!$C$2:$L$145,MATCH(D$2,'[4]24.08'!$C$1:$L$1),),)</f>
        <v>12000</v>
      </c>
      <c r="E43" s="35">
        <f>IFERROR(VLOOKUP($C43,'[4]25.08'!$C$2:$J$145,MATCH(E$2,'[4]25.08'!$C$1:$J$1),),)</f>
        <v>0</v>
      </c>
      <c r="F43" s="35">
        <f>IFERROR(VLOOKUP($C43,'[4]26.08'!$C$2:$S$136,MATCH(F$2,'[4]26.08'!$C$1:$S$1),),)</f>
        <v>0</v>
      </c>
      <c r="G43" s="35">
        <f>IFERROR(VLOOKUP($C43,'[4]27.08'!$C$2:$P$145,MATCH(G$2,'[4]27.08'!$C$1:$P$1),),)</f>
        <v>0</v>
      </c>
      <c r="H43" s="35">
        <f>IFERROR(VLOOKUP($C43,'[4]28.08'!$C$2:$O$144,MATCH(H$2,'[4]28.08'!$C$1:$O$1),),)</f>
        <v>0</v>
      </c>
      <c r="I43" s="35">
        <f>IFERROR(VLOOKUP($C43,'[4]28.08'!$C$2:$O$144,MATCH(I$2,'[4]28.08'!$C$1:$O$1),),)</f>
        <v>0</v>
      </c>
      <c r="J43" s="35">
        <f>IFERROR(VLOOKUP($C43,'[4]28.08'!$C$2:$O$144,MATCH(J$2,'[4]28.08'!$C$1:$O$1),),)</f>
        <v>0</v>
      </c>
      <c r="K43" s="35">
        <f>IFERROR(VLOOKUP($C43,'[4]28.08'!$C$2:$O$144,MATCH(K$2,'[4]28.08'!$C$1:$O$1),),)</f>
        <v>12000</v>
      </c>
      <c r="L43" s="35">
        <f>IFERROR(VLOOKUP($C43,'[4]31.08.'!$C$2:$K$144,MATCH(L$2,'[4]31.08.'!$C$1:$K$1),),)</f>
        <v>0</v>
      </c>
      <c r="M43" s="35">
        <f>IFERROR(VLOOKUP($C43,'[4]01.09'!$C$2:$K$144,MATCH(M$2,'[4]01.09'!$C$1:$K$1),),)</f>
        <v>0</v>
      </c>
      <c r="N43" s="35">
        <f>IFERROR(VLOOKUP($C43,'[4]01.09'!$C$2:$K$144,MATCH(N$2,'[4]01.09'!$C$1:$K$1),),)</f>
        <v>0</v>
      </c>
      <c r="O43" s="35">
        <f>IFERROR(VLOOKUP($C43,'[4]03.09'!$C$2:$R$130,MATCH(O$2,'[4]03.09'!$C$1:$R$1),),)</f>
        <v>0</v>
      </c>
      <c r="P43" s="35">
        <f>IFERROR(VLOOKUP($C43,'[4]04.09'!$C$2:$O$139,MATCH(P$2,'[4]04.09'!$C$1:$O$1),),)</f>
        <v>0</v>
      </c>
      <c r="Q43" s="35">
        <f>IFERROR(VLOOKUP($C43,'[4]04.09'!$C$2:$O$139,MATCH(Q$2,'[4]04.09'!$C$1:$O$1),),)</f>
        <v>0</v>
      </c>
      <c r="R43" s="35">
        <f>IFERROR(VLOOKUP($C43,'[4]04.09'!$C$2:$O$139,MATCH(R$2,'[4]04.09'!$C$1:$O$1),),)</f>
        <v>0</v>
      </c>
      <c r="S43" s="35">
        <f>IFERROR(VLOOKUP($C43,'[4]04.09'!$C$2:$O$139,MATCH(S$2,'[4]04.09'!$C$1:$O$1),),)</f>
        <v>0</v>
      </c>
      <c r="T43" s="35">
        <f>IFERROR(VLOOKUP($C43,'[4]07.09'!$C$2:$K$144,MATCH(T$2,'[4]07.09'!$C$1:$K$1),),)</f>
        <v>0</v>
      </c>
      <c r="U43" s="35">
        <f>IFERROR(VLOOKUP($C43,'[4]08.09'!$C$2:$J$143,MATCH(U$2,'[4]08.09'!$C$1:$J$1),),)</f>
        <v>0</v>
      </c>
      <c r="V43" s="35">
        <f>IFERROR(VLOOKUP($C43,'[4]09.09'!$C$2:$T$129,MATCH(V$2,'[4]09.09'!$C$1:$T$1),),)</f>
        <v>0</v>
      </c>
      <c r="W43" s="35">
        <f>IFERROR(VLOOKUP($C43,'[4]10.09'!$C$2:$P$129,MATCH(W$2,'[4]10.09'!$C$1:$P$1),),)</f>
        <v>0</v>
      </c>
      <c r="X43" s="35">
        <f>IFERROR(VLOOKUP($C43,'[4]11.09'!$C$2:$Q$129,MATCH(X$2,'[4]11.09'!$C$1:$Q$1),),)</f>
        <v>0</v>
      </c>
      <c r="Y43" s="35">
        <f>IFERROR(VLOOKUP($C43,'[4]11.09'!$C$2:$Q$129,MATCH(Y$2,'[4]11.09'!$C$1:$Q$1),),)</f>
        <v>0</v>
      </c>
      <c r="Z43" s="35">
        <f>IFERROR(VLOOKUP($C43,'[4]11.09'!$C$2:$Q$129,MATCH(Z$2,'[4]11.09'!$C$1:$Q$1),),)</f>
        <v>0</v>
      </c>
      <c r="AA43" s="35">
        <f>IFERROR(VLOOKUP($C43,'[4]11.09'!$C$2:$Q$129,MATCH(AA$2,'[4]11.09'!$C$1:$Q$1),),)</f>
        <v>0</v>
      </c>
      <c r="AB43" s="35">
        <f>IFERROR(VLOOKUP($C43,'[4]14.09'!$C$2:$K$143,MATCH(AB$2,'[4]14.09'!$C$1:$K$1),),)</f>
        <v>0</v>
      </c>
      <c r="AC43" s="35">
        <f>IFERROR(VLOOKUP($C43,'[4]14.09'!$C$2:$K$143,MATCH(AC$2,'[4]14.09'!$C$1:$K$1),),)</f>
        <v>0</v>
      </c>
      <c r="AD43" s="35">
        <f>IFERROR(VLOOKUP($C43,'[4]14.09'!$C$2:$K$143,MATCH(AD$2,'[4]14.09'!$C$1:$K$1),),)</f>
        <v>0</v>
      </c>
      <c r="AE43" s="35">
        <f>IFERROR(VLOOKUP($C43,'[4]14.09'!$C$2:$K$143,MATCH(AE$2,'[4]14.09'!$C$1:$K$1),),)</f>
        <v>0</v>
      </c>
      <c r="AF43" s="35">
        <f>IFERROR(VLOOKUP($C43,'[4]14.09'!$C$2:$K$143,MATCH(AF$2,'[4]14.09'!$C$1:$K$1),),)</f>
        <v>0</v>
      </c>
      <c r="AG43" s="35">
        <f>IFERROR(VLOOKUP($C43,'[4]14.09'!$C$2:$K$143,MATCH(AG$2,'[4]14.09'!$C$1:$K$1),),)</f>
        <v>0</v>
      </c>
      <c r="AH43" s="35">
        <f>IFERROR(VLOOKUP($C43,'[4]14.09'!$C$2:$K$143,MATCH(AH$2,'[4]14.09'!$C$1:$K$1),),)</f>
        <v>0</v>
      </c>
      <c r="AI43" s="35">
        <f>IFERROR(VLOOKUP($C43,'[4]14.09'!$C$2:$K$143,MATCH(AI$2,'[4]14.09'!$C$1:$K$1),),)</f>
        <v>0</v>
      </c>
      <c r="AJ43" s="35">
        <f>IFERROR(VLOOKUP($C43,'[4]11.09'!$C$2:$Q$129,MATCH(AJ$2,'[4]11.09'!$C$1:$Q$1),),)</f>
        <v>0</v>
      </c>
      <c r="AK43" s="35">
        <f>IFERROR(VLOOKUP($C43,'[4]11.09'!$C$2:$Q$129,MATCH(AK$2,'[4]11.09'!$C$1:$Q$1),),)</f>
        <v>0</v>
      </c>
      <c r="AL43" s="36">
        <f t="shared" si="0"/>
        <v>0</v>
      </c>
    </row>
    <row r="44" spans="1:38" s="38" customFormat="1" ht="27.75" customHeight="1">
      <c r="A44" s="34" t="s">
        <v>325</v>
      </c>
      <c r="B44" s="34" t="s">
        <v>314</v>
      </c>
      <c r="C44" s="33" t="s">
        <v>327</v>
      </c>
      <c r="D44" s="35">
        <f>IFERROR(VLOOKUP($C44,'[4]24.08'!$C$2:$L$145,MATCH(D$2,'[4]24.08'!$C$1:$L$1),),)</f>
        <v>9000</v>
      </c>
      <c r="E44" s="35">
        <f>IFERROR(VLOOKUP($C44,'[4]25.08'!$C$2:$J$145,MATCH(E$2,'[4]25.08'!$C$1:$J$1),),)</f>
        <v>0</v>
      </c>
      <c r="F44" s="35">
        <f>IFERROR(VLOOKUP($C44,'[4]26.08'!$C$2:$S$136,MATCH(F$2,'[4]26.08'!$C$1:$S$1),),)</f>
        <v>0</v>
      </c>
      <c r="G44" s="35">
        <f>IFERROR(VLOOKUP($C44,'[4]27.08'!$C$2:$P$145,MATCH(G$2,'[4]27.08'!$C$1:$P$1),),)</f>
        <v>0</v>
      </c>
      <c r="H44" s="35">
        <f>IFERROR(VLOOKUP($C44,'[4]28.08'!$C$2:$O$144,MATCH(H$2,'[4]28.08'!$C$1:$O$1),),)</f>
        <v>0</v>
      </c>
      <c r="I44" s="35">
        <f>IFERROR(VLOOKUP($C44,'[4]28.08'!$C$2:$O$144,MATCH(I$2,'[4]28.08'!$C$1:$O$1),),)</f>
        <v>0</v>
      </c>
      <c r="J44" s="35">
        <f>IFERROR(VLOOKUP($C44,'[4]28.08'!$C$2:$O$144,MATCH(J$2,'[4]28.08'!$C$1:$O$1),),)</f>
        <v>0</v>
      </c>
      <c r="K44" s="35">
        <f>IFERROR(VLOOKUP($C44,'[4]28.08'!$C$2:$O$144,MATCH(K$2,'[4]28.08'!$C$1:$O$1),),)</f>
        <v>9000</v>
      </c>
      <c r="L44" s="35">
        <f>IFERROR(VLOOKUP($C44,'[4]31.08.'!$C$2:$K$144,MATCH(L$2,'[4]31.08.'!$C$1:$K$1),),)</f>
        <v>0</v>
      </c>
      <c r="M44" s="35">
        <f>IFERROR(VLOOKUP($C44,'[4]01.09'!$C$2:$K$144,MATCH(M$2,'[4]01.09'!$C$1:$K$1),),)</f>
        <v>0</v>
      </c>
      <c r="N44" s="35">
        <f>IFERROR(VLOOKUP($C44,'[4]01.09'!$C$2:$K$144,MATCH(N$2,'[4]01.09'!$C$1:$K$1),),)</f>
        <v>0</v>
      </c>
      <c r="O44" s="35">
        <f>IFERROR(VLOOKUP($C44,'[4]03.09'!$C$2:$R$130,MATCH(O$2,'[4]03.09'!$C$1:$R$1),),)</f>
        <v>0</v>
      </c>
      <c r="P44" s="35">
        <f>IFERROR(VLOOKUP($C44,'[4]04.09'!$C$2:$O$139,MATCH(P$2,'[4]04.09'!$C$1:$O$1),),)</f>
        <v>4200</v>
      </c>
      <c r="Q44" s="35">
        <f>IFERROR(VLOOKUP($C44,'[4]04.09'!$C$2:$O$139,MATCH(Q$2,'[4]04.09'!$C$1:$O$1),),)</f>
        <v>0</v>
      </c>
      <c r="R44" s="35">
        <f>IFERROR(VLOOKUP($C44,'[4]04.09'!$C$2:$O$139,MATCH(R$2,'[4]04.09'!$C$1:$O$1),),)</f>
        <v>0</v>
      </c>
      <c r="S44" s="35">
        <f>IFERROR(VLOOKUP($C44,'[4]04.09'!$C$2:$O$139,MATCH(S$2,'[4]04.09'!$C$1:$O$1),),)</f>
        <v>4200</v>
      </c>
      <c r="T44" s="35">
        <f>IFERROR(VLOOKUP($C44,'[4]07.09'!$C$2:$K$144,MATCH(T$2,'[4]07.09'!$C$1:$K$1),),)</f>
        <v>0</v>
      </c>
      <c r="U44" s="35">
        <f>IFERROR(VLOOKUP($C44,'[4]08.09'!$C$2:$J$143,MATCH(U$2,'[4]08.09'!$C$1:$J$1),),)</f>
        <v>0</v>
      </c>
      <c r="V44" s="35">
        <f>IFERROR(VLOOKUP($C44,'[4]09.09'!$C$2:$T$129,MATCH(V$2,'[4]09.09'!$C$1:$T$1),),)</f>
        <v>0</v>
      </c>
      <c r="W44" s="35">
        <f>IFERROR(VLOOKUP($C44,'[4]10.09'!$C$2:$P$129,MATCH(W$2,'[4]10.09'!$C$1:$P$1),),)</f>
        <v>0</v>
      </c>
      <c r="X44" s="35">
        <f>IFERROR(VLOOKUP($C44,'[4]11.09'!$C$2:$Q$129,MATCH(X$2,'[4]11.09'!$C$1:$Q$1),),)</f>
        <v>0</v>
      </c>
      <c r="Y44" s="35">
        <f>IFERROR(VLOOKUP($C44,'[4]11.09'!$C$2:$Q$129,MATCH(Y$2,'[4]11.09'!$C$1:$Q$1),),)</f>
        <v>0</v>
      </c>
      <c r="Z44" s="35">
        <f>IFERROR(VLOOKUP($C44,'[4]11.09'!$C$2:$Q$129,MATCH(Z$2,'[4]11.09'!$C$1:$Q$1),),)</f>
        <v>0</v>
      </c>
      <c r="AA44" s="35">
        <f>IFERROR(VLOOKUP($C44,'[4]11.09'!$C$2:$Q$129,MATCH(AA$2,'[4]11.09'!$C$1:$Q$1),),)</f>
        <v>0</v>
      </c>
      <c r="AB44" s="35">
        <f>IFERROR(VLOOKUP($C44,'[4]14.09'!$C$2:$K$143,MATCH(AB$2,'[4]14.09'!$C$1:$K$1),),)</f>
        <v>0</v>
      </c>
      <c r="AC44" s="35">
        <f>IFERROR(VLOOKUP($C44,'[4]14.09'!$C$2:$K$143,MATCH(AC$2,'[4]14.09'!$C$1:$K$1),),)</f>
        <v>0</v>
      </c>
      <c r="AD44" s="35">
        <f>IFERROR(VLOOKUP($C44,'[4]14.09'!$C$2:$K$143,MATCH(AD$2,'[4]14.09'!$C$1:$K$1),),)</f>
        <v>0</v>
      </c>
      <c r="AE44" s="35">
        <f>IFERROR(VLOOKUP($C44,'[4]14.09'!$C$2:$K$143,MATCH(AE$2,'[4]14.09'!$C$1:$K$1),),)</f>
        <v>0</v>
      </c>
      <c r="AF44" s="35">
        <f>IFERROR(VLOOKUP($C44,'[4]14.09'!$C$2:$K$143,MATCH(AF$2,'[4]14.09'!$C$1:$K$1),),)</f>
        <v>0</v>
      </c>
      <c r="AG44" s="35">
        <f>IFERROR(VLOOKUP($C44,'[4]14.09'!$C$2:$K$143,MATCH(AG$2,'[4]14.09'!$C$1:$K$1),),)</f>
        <v>0</v>
      </c>
      <c r="AH44" s="35">
        <f>IFERROR(VLOOKUP($C44,'[4]14.09'!$C$2:$K$143,MATCH(AH$2,'[4]14.09'!$C$1:$K$1),),)</f>
        <v>0</v>
      </c>
      <c r="AI44" s="35">
        <f>IFERROR(VLOOKUP($C44,'[4]14.09'!$C$2:$K$143,MATCH(AI$2,'[4]14.09'!$C$1:$K$1),),)</f>
        <v>0</v>
      </c>
      <c r="AJ44" s="35">
        <f>IFERROR(VLOOKUP($C44,'[4]11.09'!$C$2:$Q$129,MATCH(AJ$2,'[4]11.09'!$C$1:$Q$1),),)</f>
        <v>0</v>
      </c>
      <c r="AK44" s="35">
        <f>IFERROR(VLOOKUP($C44,'[4]11.09'!$C$2:$Q$129,MATCH(AK$2,'[4]11.09'!$C$1:$Q$1),),)</f>
        <v>0</v>
      </c>
      <c r="AL44" s="36">
        <f t="shared" si="0"/>
        <v>0</v>
      </c>
    </row>
    <row r="45" spans="1:38" s="38" customFormat="1" ht="27.75" customHeight="1">
      <c r="A45" s="34" t="s">
        <v>325</v>
      </c>
      <c r="B45" s="34" t="s">
        <v>271</v>
      </c>
      <c r="C45" s="33" t="s">
        <v>124</v>
      </c>
      <c r="D45" s="35">
        <f>IFERROR(VLOOKUP($C45,'[4]24.08'!$C$2:$L$145,MATCH(D$2,'[4]24.08'!$C$1:$L$1),),)</f>
        <v>6000</v>
      </c>
      <c r="E45" s="35">
        <f>IFERROR(VLOOKUP($C45,'[4]25.08'!$C$2:$J$145,MATCH(E$2,'[4]25.08'!$C$1:$J$1),),)</f>
        <v>6000</v>
      </c>
      <c r="F45" s="35">
        <f>IFERROR(VLOOKUP($C45,'[4]26.08'!$C$2:$S$136,MATCH(F$2,'[4]26.08'!$C$1:$S$1),),)</f>
        <v>0</v>
      </c>
      <c r="G45" s="35">
        <f>IFERROR(VLOOKUP($C45,'[4]27.08'!$C$2:$P$145,MATCH(G$2,'[4]27.08'!$C$1:$P$1),),)</f>
        <v>0</v>
      </c>
      <c r="H45" s="35">
        <f>IFERROR(VLOOKUP($C45,'[4]28.08'!$C$2:$O$144,MATCH(H$2,'[4]28.08'!$C$1:$O$1),),)</f>
        <v>0</v>
      </c>
      <c r="I45" s="35">
        <f>IFERROR(VLOOKUP($C45,'[4]28.08'!$C$2:$O$144,MATCH(I$2,'[4]28.08'!$C$1:$O$1),),)</f>
        <v>0</v>
      </c>
      <c r="J45" s="35">
        <f>IFERROR(VLOOKUP($C45,'[4]28.08'!$C$2:$O$144,MATCH(J$2,'[4]28.08'!$C$1:$O$1),),)</f>
        <v>0</v>
      </c>
      <c r="K45" s="35">
        <f>IFERROR(VLOOKUP($C45,'[4]28.08'!$C$2:$O$144,MATCH(K$2,'[4]28.08'!$C$1:$O$1),),)</f>
        <v>12000</v>
      </c>
      <c r="L45" s="35">
        <f>IFERROR(VLOOKUP($C45,'[4]31.08.'!$C$2:$K$144,MATCH(L$2,'[4]31.08.'!$C$1:$K$1),),)</f>
        <v>0</v>
      </c>
      <c r="M45" s="35">
        <f>IFERROR(VLOOKUP($C45,'[4]01.09'!$C$2:$K$144,MATCH(M$2,'[4]01.09'!$C$1:$K$1),),)</f>
        <v>0</v>
      </c>
      <c r="N45" s="35">
        <f>IFERROR(VLOOKUP($C45,'[4]01.09'!$C$2:$K$144,MATCH(N$2,'[4]01.09'!$C$1:$K$1),),)</f>
        <v>0</v>
      </c>
      <c r="O45" s="35">
        <f>IFERROR(VLOOKUP($C45,'[4]03.09'!$C$2:$R$130,MATCH(O$2,'[4]03.09'!$C$1:$R$1),),)</f>
        <v>0</v>
      </c>
      <c r="P45" s="35">
        <f>IFERROR(VLOOKUP($C45,'[4]04.09'!$C$2:$O$139,MATCH(P$2,'[4]04.09'!$C$1:$O$1),),)</f>
        <v>3000</v>
      </c>
      <c r="Q45" s="35">
        <f>IFERROR(VLOOKUP($C45,'[4]04.09'!$C$2:$O$139,MATCH(Q$2,'[4]04.09'!$C$1:$O$1),),)</f>
        <v>0</v>
      </c>
      <c r="R45" s="35">
        <f>IFERROR(VLOOKUP($C45,'[4]04.09'!$C$2:$O$139,MATCH(R$2,'[4]04.09'!$C$1:$O$1),),)</f>
        <v>0</v>
      </c>
      <c r="S45" s="35">
        <f>IFERROR(VLOOKUP($C45,'[4]04.09'!$C$2:$O$139,MATCH(S$2,'[4]04.09'!$C$1:$O$1),),)</f>
        <v>3000</v>
      </c>
      <c r="T45" s="35">
        <f>IFERROR(VLOOKUP($C45,'[4]07.09'!$C$2:$K$144,MATCH(T$2,'[4]07.09'!$C$1:$K$1),),)</f>
        <v>0</v>
      </c>
      <c r="U45" s="35">
        <f>IFERROR(VLOOKUP($C45,'[4]08.09'!$C$2:$J$143,MATCH(U$2,'[4]08.09'!$C$1:$J$1),),)</f>
        <v>0</v>
      </c>
      <c r="V45" s="35">
        <f>IFERROR(VLOOKUP($C45,'[4]09.09'!$C$2:$T$129,MATCH(V$2,'[4]09.09'!$C$1:$T$1),),)</f>
        <v>0</v>
      </c>
      <c r="W45" s="35">
        <f>IFERROR(VLOOKUP($C45,'[4]10.09'!$C$2:$P$129,MATCH(W$2,'[4]10.09'!$C$1:$P$1),),)</f>
        <v>0</v>
      </c>
      <c r="X45" s="35">
        <f>IFERROR(VLOOKUP($C45,'[4]11.09'!$C$2:$Q$129,MATCH(X$2,'[4]11.09'!$C$1:$Q$1),),)</f>
        <v>0</v>
      </c>
      <c r="Y45" s="35">
        <f>IFERROR(VLOOKUP($C45,'[4]11.09'!$C$2:$Q$129,MATCH(Y$2,'[4]11.09'!$C$1:$Q$1),),)</f>
        <v>0</v>
      </c>
      <c r="Z45" s="35">
        <f>IFERROR(VLOOKUP($C45,'[4]11.09'!$C$2:$Q$129,MATCH(Z$2,'[4]11.09'!$C$1:$Q$1),),)</f>
        <v>0</v>
      </c>
      <c r="AA45" s="35">
        <f>IFERROR(VLOOKUP($C45,'[4]11.09'!$C$2:$Q$129,MATCH(AA$2,'[4]11.09'!$C$1:$Q$1),),)</f>
        <v>0</v>
      </c>
      <c r="AB45" s="35">
        <f>IFERROR(VLOOKUP($C45,'[4]14.09'!$C$2:$K$143,MATCH(AB$2,'[4]14.09'!$C$1:$K$1),),)</f>
        <v>0</v>
      </c>
      <c r="AC45" s="35">
        <f>IFERROR(VLOOKUP($C45,'[4]14.09'!$C$2:$K$143,MATCH(AC$2,'[4]14.09'!$C$1:$K$1),),)</f>
        <v>0</v>
      </c>
      <c r="AD45" s="35">
        <f>IFERROR(VLOOKUP($C45,'[4]14.09'!$C$2:$K$143,MATCH(AD$2,'[4]14.09'!$C$1:$K$1),),)</f>
        <v>0</v>
      </c>
      <c r="AE45" s="35">
        <f>IFERROR(VLOOKUP($C45,'[4]14.09'!$C$2:$K$143,MATCH(AE$2,'[4]14.09'!$C$1:$K$1),),)</f>
        <v>0</v>
      </c>
      <c r="AF45" s="35">
        <f>IFERROR(VLOOKUP($C45,'[4]14.09'!$C$2:$K$143,MATCH(AF$2,'[4]14.09'!$C$1:$K$1),),)</f>
        <v>0</v>
      </c>
      <c r="AG45" s="35">
        <f>IFERROR(VLOOKUP($C45,'[4]14.09'!$C$2:$K$143,MATCH(AG$2,'[4]14.09'!$C$1:$K$1),),)</f>
        <v>0</v>
      </c>
      <c r="AH45" s="35">
        <f>IFERROR(VLOOKUP($C45,'[4]14.09'!$C$2:$K$143,MATCH(AH$2,'[4]14.09'!$C$1:$K$1),),)</f>
        <v>0</v>
      </c>
      <c r="AI45" s="35">
        <f>IFERROR(VLOOKUP($C45,'[4]14.09'!$C$2:$K$143,MATCH(AI$2,'[4]14.09'!$C$1:$K$1),),)</f>
        <v>0</v>
      </c>
      <c r="AJ45" s="35">
        <f>IFERROR(VLOOKUP($C45,'[4]11.09'!$C$2:$Q$129,MATCH(AJ$2,'[4]11.09'!$C$1:$Q$1),),)</f>
        <v>0</v>
      </c>
      <c r="AK45" s="35">
        <f>IFERROR(VLOOKUP($C45,'[4]11.09'!$C$2:$Q$129,MATCH(AK$2,'[4]11.09'!$C$1:$Q$1),),)</f>
        <v>0</v>
      </c>
      <c r="AL45" s="36">
        <f t="shared" si="0"/>
        <v>0</v>
      </c>
    </row>
    <row r="46" spans="1:38" s="38" customFormat="1" ht="27.75" customHeight="1">
      <c r="A46" s="34" t="s">
        <v>325</v>
      </c>
      <c r="B46" s="34" t="s">
        <v>271</v>
      </c>
      <c r="C46" s="33" t="s">
        <v>126</v>
      </c>
      <c r="D46" s="35">
        <f>IFERROR(VLOOKUP($C46,'[4]24.08'!$C$2:$L$145,MATCH(D$2,'[4]24.08'!$C$1:$L$1),),)</f>
        <v>0</v>
      </c>
      <c r="E46" s="35">
        <f>IFERROR(VLOOKUP($C46,'[4]25.08'!$C$2:$J$145,MATCH(E$2,'[4]25.08'!$C$1:$J$1),),)</f>
        <v>0</v>
      </c>
      <c r="F46" s="35">
        <f>IFERROR(VLOOKUP($C46,'[4]26.08'!$C$2:$S$136,MATCH(F$2,'[4]26.08'!$C$1:$S$1),),)</f>
        <v>0</v>
      </c>
      <c r="G46" s="35">
        <f>IFERROR(VLOOKUP($C46,'[4]27.08'!$C$2:$P$145,MATCH(G$2,'[4]27.08'!$C$1:$P$1),),)</f>
        <v>0</v>
      </c>
      <c r="H46" s="35">
        <f>IFERROR(VLOOKUP($C46,'[4]28.08'!$C$2:$O$144,MATCH(H$2,'[4]28.08'!$C$1:$O$1),),)</f>
        <v>0</v>
      </c>
      <c r="I46" s="35">
        <f>IFERROR(VLOOKUP($C46,'[4]28.08'!$C$2:$O$144,MATCH(I$2,'[4]28.08'!$C$1:$O$1),),)</f>
        <v>0</v>
      </c>
      <c r="J46" s="35">
        <f>IFERROR(VLOOKUP($C46,'[4]28.08'!$C$2:$O$144,MATCH(J$2,'[4]28.08'!$C$1:$O$1),),)</f>
        <v>0</v>
      </c>
      <c r="K46" s="35">
        <f>IFERROR(VLOOKUP($C46,'[4]28.08'!$C$2:$O$144,MATCH(K$2,'[4]28.08'!$C$1:$O$1),),)</f>
        <v>0</v>
      </c>
      <c r="L46" s="35">
        <f>IFERROR(VLOOKUP($C46,'[4]31.08.'!$C$2:$K$144,MATCH(L$2,'[4]31.08.'!$C$1:$K$1),),)</f>
        <v>0</v>
      </c>
      <c r="M46" s="35">
        <f>IFERROR(VLOOKUP($C46,'[4]01.09'!$C$2:$K$144,MATCH(M$2,'[4]01.09'!$C$1:$K$1),),)</f>
        <v>0</v>
      </c>
      <c r="N46" s="35">
        <f>IFERROR(VLOOKUP($C46,'[4]01.09'!$C$2:$K$144,MATCH(N$2,'[4]01.09'!$C$1:$K$1),),)</f>
        <v>0</v>
      </c>
      <c r="O46" s="35">
        <f>IFERROR(VLOOKUP($C46,'[4]03.09'!$C$2:$R$130,MATCH(O$2,'[4]03.09'!$C$1:$R$1),),)</f>
        <v>0</v>
      </c>
      <c r="P46" s="35">
        <f>IFERROR(VLOOKUP($C46,'[4]04.09'!$C$2:$O$139,MATCH(P$2,'[4]04.09'!$C$1:$O$1),),)</f>
        <v>0</v>
      </c>
      <c r="Q46" s="35">
        <f>IFERROR(VLOOKUP($C46,'[4]04.09'!$C$2:$O$139,MATCH(Q$2,'[4]04.09'!$C$1:$O$1),),)</f>
        <v>0</v>
      </c>
      <c r="R46" s="35">
        <f>IFERROR(VLOOKUP($C46,'[4]04.09'!$C$2:$O$139,MATCH(R$2,'[4]04.09'!$C$1:$O$1),),)</f>
        <v>0</v>
      </c>
      <c r="S46" s="35">
        <f>IFERROR(VLOOKUP($C46,'[4]04.09'!$C$2:$O$139,MATCH(S$2,'[4]04.09'!$C$1:$O$1),),)</f>
        <v>0</v>
      </c>
      <c r="T46" s="35">
        <f>IFERROR(VLOOKUP($C46,'[4]07.09'!$C$2:$K$144,MATCH(T$2,'[4]07.09'!$C$1:$K$1),),)</f>
        <v>0</v>
      </c>
      <c r="U46" s="35">
        <f>IFERROR(VLOOKUP($C46,'[4]08.09'!$C$2:$J$143,MATCH(U$2,'[4]08.09'!$C$1:$J$1),),)</f>
        <v>0</v>
      </c>
      <c r="V46" s="35">
        <f>IFERROR(VLOOKUP($C46,'[4]09.09'!$C$2:$T$129,MATCH(V$2,'[4]09.09'!$C$1:$T$1),),)</f>
        <v>0</v>
      </c>
      <c r="W46" s="35">
        <f>IFERROR(VLOOKUP($C46,'[4]10.09'!$C$2:$P$129,MATCH(W$2,'[4]10.09'!$C$1:$P$1),),)</f>
        <v>0</v>
      </c>
      <c r="X46" s="35">
        <f>IFERROR(VLOOKUP($C46,'[4]11.09'!$C$2:$Q$129,MATCH(X$2,'[4]11.09'!$C$1:$Q$1),),)</f>
        <v>0</v>
      </c>
      <c r="Y46" s="35">
        <f>IFERROR(VLOOKUP($C46,'[4]11.09'!$C$2:$Q$129,MATCH(Y$2,'[4]11.09'!$C$1:$Q$1),),)</f>
        <v>0</v>
      </c>
      <c r="Z46" s="35">
        <f>IFERROR(VLOOKUP($C46,'[4]11.09'!$C$2:$Q$129,MATCH(Z$2,'[4]11.09'!$C$1:$Q$1),),)</f>
        <v>0</v>
      </c>
      <c r="AA46" s="35">
        <f>IFERROR(VLOOKUP($C46,'[4]11.09'!$C$2:$Q$129,MATCH(AA$2,'[4]11.09'!$C$1:$Q$1),),)</f>
        <v>0</v>
      </c>
      <c r="AB46" s="35">
        <f>IFERROR(VLOOKUP($C46,'[4]14.09'!$C$2:$K$143,MATCH(AB$2,'[4]14.09'!$C$1:$K$1),),)</f>
        <v>0</v>
      </c>
      <c r="AC46" s="35">
        <f>IFERROR(VLOOKUP($C46,'[4]14.09'!$C$2:$K$143,MATCH(AC$2,'[4]14.09'!$C$1:$K$1),),)</f>
        <v>0</v>
      </c>
      <c r="AD46" s="35">
        <f>IFERROR(VLOOKUP($C46,'[4]14.09'!$C$2:$K$143,MATCH(AD$2,'[4]14.09'!$C$1:$K$1),),)</f>
        <v>0</v>
      </c>
      <c r="AE46" s="35">
        <f>IFERROR(VLOOKUP($C46,'[4]14.09'!$C$2:$K$143,MATCH(AE$2,'[4]14.09'!$C$1:$K$1),),)</f>
        <v>0</v>
      </c>
      <c r="AF46" s="35">
        <f>IFERROR(VLOOKUP($C46,'[4]14.09'!$C$2:$K$143,MATCH(AF$2,'[4]14.09'!$C$1:$K$1),),)</f>
        <v>0</v>
      </c>
      <c r="AG46" s="35">
        <f>IFERROR(VLOOKUP($C46,'[4]14.09'!$C$2:$K$143,MATCH(AG$2,'[4]14.09'!$C$1:$K$1),),)</f>
        <v>0</v>
      </c>
      <c r="AH46" s="35">
        <f>IFERROR(VLOOKUP($C46,'[4]14.09'!$C$2:$K$143,MATCH(AH$2,'[4]14.09'!$C$1:$K$1),),)</f>
        <v>0</v>
      </c>
      <c r="AI46" s="35">
        <f>IFERROR(VLOOKUP($C46,'[4]14.09'!$C$2:$K$143,MATCH(AI$2,'[4]14.09'!$C$1:$K$1),),)</f>
        <v>0</v>
      </c>
      <c r="AJ46" s="35">
        <f>IFERROR(VLOOKUP($C46,'[4]11.09'!$C$2:$Q$129,MATCH(AJ$2,'[4]11.09'!$C$1:$Q$1),),)</f>
        <v>0</v>
      </c>
      <c r="AK46" s="35">
        <f>IFERROR(VLOOKUP($C46,'[4]11.09'!$C$2:$Q$129,MATCH(AK$2,'[4]11.09'!$C$1:$Q$1),),)</f>
        <v>0</v>
      </c>
      <c r="AL46" s="36">
        <f t="shared" si="0"/>
        <v>0</v>
      </c>
    </row>
    <row r="47" spans="1:38" s="38" customFormat="1" ht="27.75" customHeight="1">
      <c r="A47" s="34" t="s">
        <v>325</v>
      </c>
      <c r="B47" s="34" t="s">
        <v>328</v>
      </c>
      <c r="C47" s="34" t="s">
        <v>329</v>
      </c>
      <c r="D47" s="35">
        <f>IFERROR(VLOOKUP($C47,'[4]24.08'!$C$2:$L$145,MATCH(D$2,'[4]24.08'!$C$1:$L$1),),)</f>
        <v>9000</v>
      </c>
      <c r="E47" s="35">
        <f>IFERROR(VLOOKUP($C47,'[4]25.08'!$C$2:$J$145,MATCH(E$2,'[4]25.08'!$C$1:$J$1),),)</f>
        <v>6000</v>
      </c>
      <c r="F47" s="35">
        <f>IFERROR(VLOOKUP($C47,'[4]26.08'!$C$2:$S$136,MATCH(F$2,'[4]26.08'!$C$1:$S$1),),)</f>
        <v>0</v>
      </c>
      <c r="G47" s="35">
        <f>IFERROR(VLOOKUP($C47,'[4]27.08'!$C$2:$P$145,MATCH(G$2,'[4]27.08'!$C$1:$P$1),),)</f>
        <v>0</v>
      </c>
      <c r="H47" s="35">
        <f>IFERROR(VLOOKUP($C47,'[4]28.08'!$C$2:$O$144,MATCH(H$2,'[4]28.08'!$C$1:$O$1),),)</f>
        <v>0</v>
      </c>
      <c r="I47" s="35">
        <f>IFERROR(VLOOKUP($C47,'[4]28.08'!$C$2:$O$144,MATCH(I$2,'[4]28.08'!$C$1:$O$1),),)</f>
        <v>0</v>
      </c>
      <c r="J47" s="35">
        <f>IFERROR(VLOOKUP($C47,'[4]28.08'!$C$2:$O$144,MATCH(J$2,'[4]28.08'!$C$1:$O$1),),)</f>
        <v>0</v>
      </c>
      <c r="K47" s="35">
        <f>IFERROR(VLOOKUP($C47,'[4]28.08'!$C$2:$O$144,MATCH(K$2,'[4]28.08'!$C$1:$O$1),),)</f>
        <v>15000</v>
      </c>
      <c r="L47" s="35">
        <f>IFERROR(VLOOKUP($C47,'[4]31.08.'!$C$2:$K$144,MATCH(L$2,'[4]31.08.'!$C$1:$K$1),),)</f>
        <v>0</v>
      </c>
      <c r="M47" s="35">
        <f>IFERROR(VLOOKUP($C47,'[4]01.09'!$C$2:$K$144,MATCH(M$2,'[4]01.09'!$C$1:$K$1),),)</f>
        <v>0</v>
      </c>
      <c r="N47" s="35">
        <f>IFERROR(VLOOKUP($C47,'[4]01.09'!$C$2:$K$144,MATCH(N$2,'[4]01.09'!$C$1:$K$1),),)</f>
        <v>0</v>
      </c>
      <c r="O47" s="35">
        <f>IFERROR(VLOOKUP($C47,'[4]03.09'!$C$2:$R$130,MATCH(O$2,'[4]03.09'!$C$1:$R$1),),)</f>
        <v>0</v>
      </c>
      <c r="P47" s="35">
        <v>3000</v>
      </c>
      <c r="Q47" s="35">
        <f>IFERROR(VLOOKUP($C47,'[4]04.09'!$C$2:$O$139,MATCH(Q$2,'[4]04.09'!$C$1:$O$1),),)</f>
        <v>0</v>
      </c>
      <c r="R47" s="35">
        <f>IFERROR(VLOOKUP($C47,'[4]04.09'!$C$2:$O$139,MATCH(R$2,'[4]04.09'!$C$1:$O$1),),)</f>
        <v>0</v>
      </c>
      <c r="S47" s="35">
        <f>IFERROR(VLOOKUP($C47,'[4]04.09'!$C$2:$O$139,MATCH(S$2,'[4]04.09'!$C$1:$O$1),),)</f>
        <v>0</v>
      </c>
      <c r="T47" s="35">
        <f>IFERROR(VLOOKUP($C47,'[4]07.09'!$C$2:$K$144,MATCH(T$2,'[4]07.09'!$C$1:$K$1),),)</f>
        <v>0</v>
      </c>
      <c r="U47" s="35">
        <f>IFERROR(VLOOKUP($C47,'[4]08.09'!$C$2:$J$143,MATCH(U$2,'[4]08.09'!$C$1:$J$1),),)</f>
        <v>0</v>
      </c>
      <c r="V47" s="35">
        <f>IFERROR(VLOOKUP($C47,'[4]09.09'!$C$2:$T$129,MATCH(V$2,'[4]09.09'!$C$1:$T$1),),)</f>
        <v>0</v>
      </c>
      <c r="W47" s="35">
        <f>IFERROR(VLOOKUP($C47,'[4]10.09'!$C$2:$P$129,MATCH(W$2,'[4]10.09'!$C$1:$P$1),),)</f>
        <v>0</v>
      </c>
      <c r="X47" s="35">
        <f>IFERROR(VLOOKUP($C47,'[4]11.09'!$C$2:$Q$129,MATCH(X$2,'[4]11.09'!$C$1:$Q$1),),)</f>
        <v>0</v>
      </c>
      <c r="Y47" s="35">
        <f>IFERROR(VLOOKUP($C47,'[4]11.09'!$C$2:$Q$129,MATCH(Y$2,'[4]11.09'!$C$1:$Q$1),),)</f>
        <v>0</v>
      </c>
      <c r="Z47" s="35">
        <f>IFERROR(VLOOKUP($C47,'[4]11.09'!$C$2:$Q$129,MATCH(Z$2,'[4]11.09'!$C$1:$Q$1),),)</f>
        <v>0</v>
      </c>
      <c r="AA47" s="35">
        <f>IFERROR(VLOOKUP($C47,'[4]11.09'!$C$2:$Q$129,MATCH(AA$2,'[4]11.09'!$C$1:$Q$1),),)</f>
        <v>0</v>
      </c>
      <c r="AB47" s="35">
        <f>IFERROR(VLOOKUP($C47,'[4]14.09'!$C$2:$K$143,MATCH(AB$2,'[4]14.09'!$C$1:$K$1),),)</f>
        <v>0</v>
      </c>
      <c r="AC47" s="35">
        <f>IFERROR(VLOOKUP($C47,'[4]14.09'!$C$2:$K$143,MATCH(AC$2,'[4]14.09'!$C$1:$K$1),),)</f>
        <v>0</v>
      </c>
      <c r="AD47" s="35">
        <f>IFERROR(VLOOKUP($C47,'[4]14.09'!$C$2:$K$143,MATCH(AD$2,'[4]14.09'!$C$1:$K$1),),)</f>
        <v>0</v>
      </c>
      <c r="AE47" s="35">
        <f>IFERROR(VLOOKUP($C47,'[4]14.09'!$C$2:$K$143,MATCH(AE$2,'[4]14.09'!$C$1:$K$1),),)</f>
        <v>0</v>
      </c>
      <c r="AF47" s="35">
        <f>IFERROR(VLOOKUP($C47,'[4]14.09'!$C$2:$K$143,MATCH(AF$2,'[4]14.09'!$C$1:$K$1),),)</f>
        <v>0</v>
      </c>
      <c r="AG47" s="35">
        <f>IFERROR(VLOOKUP($C47,'[4]14.09'!$C$2:$K$143,MATCH(AG$2,'[4]14.09'!$C$1:$K$1),),)</f>
        <v>0</v>
      </c>
      <c r="AH47" s="35">
        <f>IFERROR(VLOOKUP($C47,'[4]14.09'!$C$2:$K$143,MATCH(AH$2,'[4]14.09'!$C$1:$K$1),),)</f>
        <v>0</v>
      </c>
      <c r="AI47" s="35">
        <f>IFERROR(VLOOKUP($C47,'[4]14.09'!$C$2:$K$143,MATCH(AI$2,'[4]14.09'!$C$1:$K$1),),)</f>
        <v>0</v>
      </c>
      <c r="AJ47" s="35">
        <f>IFERROR(VLOOKUP($C47,'[4]11.09'!$C$2:$Q$129,MATCH(AJ$2,'[4]11.09'!$C$1:$Q$1),),)</f>
        <v>0</v>
      </c>
      <c r="AK47" s="35">
        <f>IFERROR(VLOOKUP($C47,'[4]11.09'!$C$2:$Q$129,MATCH(AK$2,'[4]11.09'!$C$1:$Q$1),),)</f>
        <v>0</v>
      </c>
      <c r="AL47" s="36">
        <f t="shared" si="0"/>
        <v>0</v>
      </c>
    </row>
    <row r="48" spans="1:38" s="40" customFormat="1" ht="27.75" customHeight="1">
      <c r="A48" s="39" t="s">
        <v>330</v>
      </c>
      <c r="B48" s="39" t="s">
        <v>306</v>
      </c>
      <c r="C48" s="33" t="s">
        <v>147</v>
      </c>
      <c r="D48" s="35">
        <f>IFERROR(VLOOKUP($C48,'[4]24.08'!$C$2:$L$145,MATCH(D$2,'[4]24.08'!$C$1:$L$1),),)</f>
        <v>0</v>
      </c>
      <c r="E48" s="35">
        <f>IFERROR(VLOOKUP($C48,'[4]25.08'!$C$2:$J$145,MATCH(E$2,'[4]25.08'!$C$1:$J$1),),)</f>
        <v>0</v>
      </c>
      <c r="F48" s="35">
        <f>IFERROR(VLOOKUP($C48,'[4]26.08'!$C$2:$S$136,MATCH(F$2,'[4]26.08'!$C$1:$S$1),),)</f>
        <v>0</v>
      </c>
      <c r="G48" s="35">
        <f>IFERROR(VLOOKUP($C48,'[4]27.08'!$C$2:$P$145,MATCH(G$2,'[4]27.08'!$C$1:$P$1),),)</f>
        <v>0</v>
      </c>
      <c r="H48" s="35">
        <f>IFERROR(VLOOKUP($C48,'[4]28.08'!$C$2:$O$144,MATCH(H$2,'[4]28.08'!$C$1:$O$1),),)</f>
        <v>0</v>
      </c>
      <c r="I48" s="35">
        <f>IFERROR(VLOOKUP($C48,'[4]28.08'!$C$2:$O$144,MATCH(I$2,'[4]28.08'!$C$1:$O$1),),)</f>
        <v>0</v>
      </c>
      <c r="J48" s="35">
        <f>IFERROR(VLOOKUP($C48,'[4]28.08'!$C$2:$O$144,MATCH(J$2,'[4]28.08'!$C$1:$O$1),),)</f>
        <v>0</v>
      </c>
      <c r="K48" s="35">
        <f>IFERROR(VLOOKUP($C48,'[4]28.08'!$C$2:$O$144,MATCH(K$2,'[4]28.08'!$C$1:$O$1),),)</f>
        <v>0</v>
      </c>
      <c r="L48" s="35">
        <f>IFERROR(VLOOKUP($C48,'[4]31.08.'!$C$2:$K$144,MATCH(L$2,'[4]31.08.'!$C$1:$K$1),),)</f>
        <v>0</v>
      </c>
      <c r="M48" s="35">
        <f>IFERROR(VLOOKUP($C48,'[4]01.09'!$C$2:$K$144,MATCH(M$2,'[4]01.09'!$C$1:$K$1),),)</f>
        <v>0</v>
      </c>
      <c r="N48" s="35">
        <f>IFERROR(VLOOKUP($C48,'[4]01.09'!$C$2:$K$144,MATCH(N$2,'[4]01.09'!$C$1:$K$1),),)</f>
        <v>0</v>
      </c>
      <c r="O48" s="35">
        <f>IFERROR(VLOOKUP($C48,'[4]03.09'!$C$2:$R$130,MATCH(O$2,'[4]03.09'!$C$1:$R$1),),)</f>
        <v>0</v>
      </c>
      <c r="P48" s="35">
        <f>IFERROR(VLOOKUP($C48,'[4]04.09'!$C$2:$O$139,MATCH(P$2,'[4]04.09'!$C$1:$O$1),),)</f>
        <v>0</v>
      </c>
      <c r="Q48" s="35">
        <f>IFERROR(VLOOKUP($C48,'[4]04.09'!$C$2:$O$139,MATCH(Q$2,'[4]04.09'!$C$1:$O$1),),)</f>
        <v>0</v>
      </c>
      <c r="R48" s="35">
        <f>IFERROR(VLOOKUP($C48,'[4]04.09'!$C$2:$O$139,MATCH(R$2,'[4]04.09'!$C$1:$O$1),),)</f>
        <v>0</v>
      </c>
      <c r="S48" s="35">
        <f>IFERROR(VLOOKUP($C48,'[4]04.09'!$C$2:$O$139,MATCH(S$2,'[4]04.09'!$C$1:$O$1),),)</f>
        <v>0</v>
      </c>
      <c r="T48" s="35">
        <f>IFERROR(VLOOKUP($C48,'[4]07.09'!$C$2:$K$144,MATCH(T$2,'[4]07.09'!$C$1:$K$1),),)</f>
        <v>0</v>
      </c>
      <c r="U48" s="35">
        <f>IFERROR(VLOOKUP($C48,'[4]08.09'!$C$2:$J$143,MATCH(U$2,'[4]08.09'!$C$1:$J$1),),)</f>
        <v>0</v>
      </c>
      <c r="V48" s="35">
        <f>IFERROR(VLOOKUP($C48,'[4]09.09'!$C$2:$T$129,MATCH(V$2,'[4]09.09'!$C$1:$T$1),),)</f>
        <v>0</v>
      </c>
      <c r="W48" s="35">
        <f>IFERROR(VLOOKUP($C48,'[4]10.09'!$C$2:$P$129,MATCH(W$2,'[4]10.09'!$C$1:$P$1),),)</f>
        <v>0</v>
      </c>
      <c r="X48" s="35">
        <f>IFERROR(VLOOKUP($C48,'[4]11.09'!$C$2:$Q$129,MATCH(X$2,'[4]11.09'!$C$1:$Q$1),),)</f>
        <v>0</v>
      </c>
      <c r="Y48" s="35">
        <f>IFERROR(VLOOKUP($C48,'[4]11.09'!$C$2:$Q$129,MATCH(Y$2,'[4]11.09'!$C$1:$Q$1),),)</f>
        <v>0</v>
      </c>
      <c r="Z48" s="35">
        <f>IFERROR(VLOOKUP($C48,'[4]11.09'!$C$2:$Q$129,MATCH(Z$2,'[4]11.09'!$C$1:$Q$1),),)</f>
        <v>0</v>
      </c>
      <c r="AA48" s="35">
        <f>IFERROR(VLOOKUP($C48,'[4]11.09'!$C$2:$Q$129,MATCH(AA$2,'[4]11.09'!$C$1:$Q$1),),)</f>
        <v>0</v>
      </c>
      <c r="AB48" s="35">
        <f>IFERROR(VLOOKUP($C48,'[4]14.09'!$C$2:$K$143,MATCH(AB$2,'[4]14.09'!$C$1:$K$1),),)</f>
        <v>0</v>
      </c>
      <c r="AC48" s="35">
        <f>IFERROR(VLOOKUP($C48,'[4]14.09'!$C$2:$K$143,MATCH(AC$2,'[4]14.09'!$C$1:$K$1),),)</f>
        <v>0</v>
      </c>
      <c r="AD48" s="35">
        <f>IFERROR(VLOOKUP($C48,'[4]14.09'!$C$2:$K$143,MATCH(AD$2,'[4]14.09'!$C$1:$K$1),),)</f>
        <v>0</v>
      </c>
      <c r="AE48" s="35">
        <f>IFERROR(VLOOKUP($C48,'[4]14.09'!$C$2:$K$143,MATCH(AE$2,'[4]14.09'!$C$1:$K$1),),)</f>
        <v>0</v>
      </c>
      <c r="AF48" s="35">
        <f>IFERROR(VLOOKUP($C48,'[4]14.09'!$C$2:$K$143,MATCH(AF$2,'[4]14.09'!$C$1:$K$1),),)</f>
        <v>0</v>
      </c>
      <c r="AG48" s="35">
        <f>IFERROR(VLOOKUP($C48,'[4]14.09'!$C$2:$K$143,MATCH(AG$2,'[4]14.09'!$C$1:$K$1),),)</f>
        <v>0</v>
      </c>
      <c r="AH48" s="35">
        <f>IFERROR(VLOOKUP($C48,'[4]14.09'!$C$2:$K$143,MATCH(AH$2,'[4]14.09'!$C$1:$K$1),),)</f>
        <v>0</v>
      </c>
      <c r="AI48" s="35">
        <f>IFERROR(VLOOKUP($C48,'[4]14.09'!$C$2:$K$143,MATCH(AI$2,'[4]14.09'!$C$1:$K$1),),)</f>
        <v>0</v>
      </c>
      <c r="AJ48" s="35">
        <f>IFERROR(VLOOKUP($C48,'[4]11.09'!$C$2:$Q$129,MATCH(AJ$2,'[4]11.09'!$C$1:$Q$1),),)</f>
        <v>0</v>
      </c>
      <c r="AK48" s="35">
        <f>IFERROR(VLOOKUP($C48,'[4]11.09'!$C$2:$Q$129,MATCH(AK$2,'[4]11.09'!$C$1:$Q$1),),)</f>
        <v>0</v>
      </c>
      <c r="AL48" s="36">
        <f t="shared" si="0"/>
        <v>0</v>
      </c>
    </row>
    <row r="49" spans="1:38" s="40" customFormat="1" ht="27.75" customHeight="1">
      <c r="A49" s="39" t="s">
        <v>330</v>
      </c>
      <c r="B49" s="39" t="s">
        <v>328</v>
      </c>
      <c r="C49" s="33" t="s">
        <v>331</v>
      </c>
      <c r="D49" s="35">
        <f>IFERROR(VLOOKUP($C49,'[4]24.08'!$C$2:$L$145,MATCH(D$2,'[4]24.08'!$C$1:$L$1),),)</f>
        <v>0</v>
      </c>
      <c r="E49" s="35">
        <f>IFERROR(VLOOKUP($C49,'[4]25.08'!$C$2:$J$145,MATCH(E$2,'[4]25.08'!$C$1:$J$1),),)</f>
        <v>0</v>
      </c>
      <c r="F49" s="35">
        <f>IFERROR(VLOOKUP($C49,'[4]26.08'!$C$2:$S$136,MATCH(F$2,'[4]26.08'!$C$1:$S$1),),)</f>
        <v>0</v>
      </c>
      <c r="G49" s="35">
        <f>IFERROR(VLOOKUP($C49,'[4]27.08'!$C$2:$P$145,MATCH(G$2,'[4]27.08'!$C$1:$P$1),),)</f>
        <v>0</v>
      </c>
      <c r="H49" s="35">
        <f>IFERROR(VLOOKUP($C49,'[4]28.08'!$C$2:$O$144,MATCH(H$2,'[4]28.08'!$C$1:$O$1),),)</f>
        <v>0</v>
      </c>
      <c r="I49" s="35">
        <f>IFERROR(VLOOKUP($C49,'[4]28.08'!$C$2:$O$144,MATCH(I$2,'[4]28.08'!$C$1:$O$1),),)</f>
        <v>0</v>
      </c>
      <c r="J49" s="35">
        <f>IFERROR(VLOOKUP($C49,'[4]28.08'!$C$2:$O$144,MATCH(J$2,'[4]28.08'!$C$1:$O$1),),)</f>
        <v>0</v>
      </c>
      <c r="K49" s="35">
        <f>IFERROR(VLOOKUP($C49,'[4]28.08'!$C$2:$O$144,MATCH(K$2,'[4]28.08'!$C$1:$O$1),),)</f>
        <v>0</v>
      </c>
      <c r="L49" s="35">
        <f>IFERROR(VLOOKUP($C49,'[4]31.08.'!$C$2:$K$144,MATCH(L$2,'[4]31.08.'!$C$1:$K$1),),)</f>
        <v>0</v>
      </c>
      <c r="M49" s="35">
        <f>IFERROR(VLOOKUP($C49,'[4]01.09'!$C$2:$K$144,MATCH(M$2,'[4]01.09'!$C$1:$K$1),),)</f>
        <v>0</v>
      </c>
      <c r="N49" s="35">
        <f>IFERROR(VLOOKUP($C49,'[4]01.09'!$C$2:$K$144,MATCH(N$2,'[4]01.09'!$C$1:$K$1),),)</f>
        <v>0</v>
      </c>
      <c r="O49" s="35">
        <f>IFERROR(VLOOKUP($C49,'[4]03.09'!$C$2:$R$130,MATCH(O$2,'[4]03.09'!$C$1:$R$1),),)</f>
        <v>0</v>
      </c>
      <c r="P49" s="35">
        <f>IFERROR(VLOOKUP($C49,'[4]04.09'!$C$2:$O$139,MATCH(P$2,'[4]04.09'!$C$1:$O$1),),)</f>
        <v>0</v>
      </c>
      <c r="Q49" s="35">
        <f>IFERROR(VLOOKUP($C49,'[4]04.09'!$C$2:$O$139,MATCH(Q$2,'[4]04.09'!$C$1:$O$1),),)</f>
        <v>0</v>
      </c>
      <c r="R49" s="35">
        <f>IFERROR(VLOOKUP($C49,'[4]04.09'!$C$2:$O$139,MATCH(R$2,'[4]04.09'!$C$1:$O$1),),)</f>
        <v>0</v>
      </c>
      <c r="S49" s="35">
        <f>IFERROR(VLOOKUP($C49,'[4]04.09'!$C$2:$O$139,MATCH(S$2,'[4]04.09'!$C$1:$O$1),),)</f>
        <v>0</v>
      </c>
      <c r="T49" s="35">
        <f>IFERROR(VLOOKUP($C49,'[4]07.09'!$C$2:$K$144,MATCH(T$2,'[4]07.09'!$C$1:$K$1),),)</f>
        <v>0</v>
      </c>
      <c r="U49" s="35">
        <f>IFERROR(VLOOKUP($C49,'[4]08.09'!$C$2:$J$143,MATCH(U$2,'[4]08.09'!$C$1:$J$1),),)</f>
        <v>0</v>
      </c>
      <c r="V49" s="35">
        <f>IFERROR(VLOOKUP($C49,'[4]09.09'!$C$2:$T$129,MATCH(V$2,'[4]09.09'!$C$1:$T$1),),)</f>
        <v>0</v>
      </c>
      <c r="W49" s="35">
        <f>IFERROR(VLOOKUP($C49,'[4]10.09'!$C$2:$P$129,MATCH(W$2,'[4]10.09'!$C$1:$P$1),),)</f>
        <v>0</v>
      </c>
      <c r="X49" s="35">
        <f>IFERROR(VLOOKUP($C49,'[4]11.09'!$C$2:$Q$129,MATCH(X$2,'[4]11.09'!$C$1:$Q$1),),)</f>
        <v>0</v>
      </c>
      <c r="Y49" s="35">
        <f>IFERROR(VLOOKUP($C49,'[4]11.09'!$C$2:$Q$129,MATCH(Y$2,'[4]11.09'!$C$1:$Q$1),),)</f>
        <v>0</v>
      </c>
      <c r="Z49" s="35">
        <f>IFERROR(VLOOKUP($C49,'[4]11.09'!$C$2:$Q$129,MATCH(Z$2,'[4]11.09'!$C$1:$Q$1),),)</f>
        <v>0</v>
      </c>
      <c r="AA49" s="35">
        <f>IFERROR(VLOOKUP($C49,'[4]11.09'!$C$2:$Q$129,MATCH(AA$2,'[4]11.09'!$C$1:$Q$1),),)</f>
        <v>0</v>
      </c>
      <c r="AB49" s="35">
        <f>IFERROR(VLOOKUP($C49,'[4]14.09'!$C$2:$K$143,MATCH(AB$2,'[4]14.09'!$C$1:$K$1),),)</f>
        <v>0</v>
      </c>
      <c r="AC49" s="35">
        <f>IFERROR(VLOOKUP($C49,'[4]14.09'!$C$2:$K$143,MATCH(AC$2,'[4]14.09'!$C$1:$K$1),),)</f>
        <v>0</v>
      </c>
      <c r="AD49" s="35">
        <f>IFERROR(VLOOKUP($C49,'[4]14.09'!$C$2:$K$143,MATCH(AD$2,'[4]14.09'!$C$1:$K$1),),)</f>
        <v>0</v>
      </c>
      <c r="AE49" s="35">
        <f>IFERROR(VLOOKUP($C49,'[4]14.09'!$C$2:$K$143,MATCH(AE$2,'[4]14.09'!$C$1:$K$1),),)</f>
        <v>0</v>
      </c>
      <c r="AF49" s="35">
        <f>IFERROR(VLOOKUP($C49,'[4]14.09'!$C$2:$K$143,MATCH(AF$2,'[4]14.09'!$C$1:$K$1),),)</f>
        <v>0</v>
      </c>
      <c r="AG49" s="35">
        <f>IFERROR(VLOOKUP($C49,'[4]14.09'!$C$2:$K$143,MATCH(AG$2,'[4]14.09'!$C$1:$K$1),),)</f>
        <v>0</v>
      </c>
      <c r="AH49" s="35">
        <f>IFERROR(VLOOKUP($C49,'[4]14.09'!$C$2:$K$143,MATCH(AH$2,'[4]14.09'!$C$1:$K$1),),)</f>
        <v>0</v>
      </c>
      <c r="AI49" s="35">
        <f>IFERROR(VLOOKUP($C49,'[4]14.09'!$C$2:$K$143,MATCH(AI$2,'[4]14.09'!$C$1:$K$1),),)</f>
        <v>0</v>
      </c>
      <c r="AJ49" s="35">
        <f>IFERROR(VLOOKUP($C49,'[4]11.09'!$C$2:$Q$129,MATCH(AJ$2,'[4]11.09'!$C$1:$Q$1),),)</f>
        <v>0</v>
      </c>
      <c r="AK49" s="35">
        <f>IFERROR(VLOOKUP($C49,'[4]11.09'!$C$2:$Q$129,MATCH(AK$2,'[4]11.09'!$C$1:$Q$1),),)</f>
        <v>0</v>
      </c>
      <c r="AL49" s="36">
        <f t="shared" si="0"/>
        <v>0</v>
      </c>
    </row>
    <row r="50" spans="1:38" s="40" customFormat="1" ht="27.75" customHeight="1">
      <c r="A50" s="39" t="s">
        <v>330</v>
      </c>
      <c r="B50" s="39" t="s">
        <v>286</v>
      </c>
      <c r="C50" s="33" t="s">
        <v>129</v>
      </c>
      <c r="D50" s="35">
        <f>IFERROR(VLOOKUP($C50,'[4]24.08'!$C$2:$L$145,MATCH(D$2,'[4]24.08'!$C$1:$L$1),),)</f>
        <v>0</v>
      </c>
      <c r="E50" s="35">
        <f>IFERROR(VLOOKUP($C50,'[4]25.08'!$C$2:$J$145,MATCH(E$2,'[4]25.08'!$C$1:$J$1),),)</f>
        <v>0</v>
      </c>
      <c r="F50" s="35">
        <f>IFERROR(VLOOKUP($C50,'[4]26.08'!$C$2:$S$136,MATCH(F$2,'[4]26.08'!$C$1:$S$1),),)</f>
        <v>0</v>
      </c>
      <c r="G50" s="35">
        <f>IFERROR(VLOOKUP($C50,'[4]27.08'!$C$2:$P$145,MATCH(G$2,'[4]27.08'!$C$1:$P$1),),)</f>
        <v>0</v>
      </c>
      <c r="H50" s="35">
        <f>IFERROR(VLOOKUP($C50,'[4]28.08'!$C$2:$O$144,MATCH(H$2,'[4]28.08'!$C$1:$O$1),),)</f>
        <v>0</v>
      </c>
      <c r="I50" s="35">
        <f>IFERROR(VLOOKUP($C50,'[4]28.08'!$C$2:$O$144,MATCH(I$2,'[4]28.08'!$C$1:$O$1),),)</f>
        <v>0</v>
      </c>
      <c r="J50" s="35">
        <f>IFERROR(VLOOKUP($C50,'[4]28.08'!$C$2:$O$144,MATCH(J$2,'[4]28.08'!$C$1:$O$1),),)</f>
        <v>0</v>
      </c>
      <c r="K50" s="35">
        <f>IFERROR(VLOOKUP($C50,'[4]28.08'!$C$2:$O$144,MATCH(K$2,'[4]28.08'!$C$1:$O$1),),)</f>
        <v>0</v>
      </c>
      <c r="L50" s="35">
        <f>IFERROR(VLOOKUP($C50,'[4]31.08.'!$C$2:$K$144,MATCH(L$2,'[4]31.08.'!$C$1:$K$1),),)</f>
        <v>0</v>
      </c>
      <c r="M50" s="35">
        <f>IFERROR(VLOOKUP($C50,'[4]01.09'!$C$2:$K$144,MATCH(M$2,'[4]01.09'!$C$1:$K$1),),)</f>
        <v>0</v>
      </c>
      <c r="N50" s="35">
        <f>IFERROR(VLOOKUP($C50,'[4]01.09'!$C$2:$K$144,MATCH(N$2,'[4]01.09'!$C$1:$K$1),),)</f>
        <v>0</v>
      </c>
      <c r="O50" s="35">
        <f>IFERROR(VLOOKUP($C50,'[4]03.09'!$C$2:$R$130,MATCH(O$2,'[4]03.09'!$C$1:$R$1),),)</f>
        <v>0</v>
      </c>
      <c r="P50" s="35">
        <f>IFERROR(VLOOKUP($C50,'[4]04.09'!$C$2:$O$139,MATCH(P$2,'[4]04.09'!$C$1:$O$1),),)</f>
        <v>0</v>
      </c>
      <c r="Q50" s="35">
        <f>IFERROR(VLOOKUP($C50,'[4]04.09'!$C$2:$O$139,MATCH(Q$2,'[4]04.09'!$C$1:$O$1),),)</f>
        <v>0</v>
      </c>
      <c r="R50" s="35">
        <f>IFERROR(VLOOKUP($C50,'[4]04.09'!$C$2:$O$139,MATCH(R$2,'[4]04.09'!$C$1:$O$1),),)</f>
        <v>0</v>
      </c>
      <c r="S50" s="35">
        <f>IFERROR(VLOOKUP($C50,'[4]04.09'!$C$2:$O$139,MATCH(S$2,'[4]04.09'!$C$1:$O$1),),)</f>
        <v>0</v>
      </c>
      <c r="T50" s="35">
        <f>IFERROR(VLOOKUP($C50,'[4]07.09'!$C$2:$K$144,MATCH(T$2,'[4]07.09'!$C$1:$K$1),),)</f>
        <v>0</v>
      </c>
      <c r="U50" s="35">
        <f>IFERROR(VLOOKUP($C50,'[4]08.09'!$C$2:$J$143,MATCH(U$2,'[4]08.09'!$C$1:$J$1),),)</f>
        <v>0</v>
      </c>
      <c r="V50" s="35">
        <f>IFERROR(VLOOKUP($C50,'[4]09.09'!$C$2:$T$129,MATCH(V$2,'[4]09.09'!$C$1:$T$1),),)</f>
        <v>0</v>
      </c>
      <c r="W50" s="35">
        <f>IFERROR(VLOOKUP($C50,'[4]10.09'!$C$2:$P$129,MATCH(W$2,'[4]10.09'!$C$1:$P$1),),)</f>
        <v>0</v>
      </c>
      <c r="X50" s="35">
        <f>IFERROR(VLOOKUP($C50,'[4]11.09'!$C$2:$Q$129,MATCH(X$2,'[4]11.09'!$C$1:$Q$1),),)</f>
        <v>0</v>
      </c>
      <c r="Y50" s="35">
        <f>IFERROR(VLOOKUP($C50,'[4]11.09'!$C$2:$Q$129,MATCH(Y$2,'[4]11.09'!$C$1:$Q$1),),)</f>
        <v>0</v>
      </c>
      <c r="Z50" s="35">
        <f>IFERROR(VLOOKUP($C50,'[4]11.09'!$C$2:$Q$129,MATCH(Z$2,'[4]11.09'!$C$1:$Q$1),),)</f>
        <v>0</v>
      </c>
      <c r="AA50" s="35">
        <f>IFERROR(VLOOKUP($C50,'[4]11.09'!$C$2:$Q$129,MATCH(AA$2,'[4]11.09'!$C$1:$Q$1),),)</f>
        <v>0</v>
      </c>
      <c r="AB50" s="35">
        <f>IFERROR(VLOOKUP($C50,'[4]14.09'!$C$2:$K$143,MATCH(AB$2,'[4]14.09'!$C$1:$K$1),),)</f>
        <v>0</v>
      </c>
      <c r="AC50" s="35">
        <f>IFERROR(VLOOKUP($C50,'[4]14.09'!$C$2:$K$143,MATCH(AC$2,'[4]14.09'!$C$1:$K$1),),)</f>
        <v>0</v>
      </c>
      <c r="AD50" s="35">
        <f>IFERROR(VLOOKUP($C50,'[4]14.09'!$C$2:$K$143,MATCH(AD$2,'[4]14.09'!$C$1:$K$1),),)</f>
        <v>0</v>
      </c>
      <c r="AE50" s="35">
        <f>IFERROR(VLOOKUP($C50,'[4]14.09'!$C$2:$K$143,MATCH(AE$2,'[4]14.09'!$C$1:$K$1),),)</f>
        <v>0</v>
      </c>
      <c r="AF50" s="35">
        <f>IFERROR(VLOOKUP($C50,'[4]14.09'!$C$2:$K$143,MATCH(AF$2,'[4]14.09'!$C$1:$K$1),),)</f>
        <v>0</v>
      </c>
      <c r="AG50" s="35">
        <f>IFERROR(VLOOKUP($C50,'[4]14.09'!$C$2:$K$143,MATCH(AG$2,'[4]14.09'!$C$1:$K$1),),)</f>
        <v>0</v>
      </c>
      <c r="AH50" s="35">
        <f>IFERROR(VLOOKUP($C50,'[4]14.09'!$C$2:$K$143,MATCH(AH$2,'[4]14.09'!$C$1:$K$1),),)</f>
        <v>0</v>
      </c>
      <c r="AI50" s="35">
        <f>IFERROR(VLOOKUP($C50,'[4]14.09'!$C$2:$K$143,MATCH(AI$2,'[4]14.09'!$C$1:$K$1),),)</f>
        <v>0</v>
      </c>
      <c r="AJ50" s="35">
        <f>IFERROR(VLOOKUP($C50,'[4]11.09'!$C$2:$Q$129,MATCH(AJ$2,'[4]11.09'!$C$1:$Q$1),),)</f>
        <v>0</v>
      </c>
      <c r="AK50" s="35">
        <f>IFERROR(VLOOKUP($C50,'[4]11.09'!$C$2:$Q$129,MATCH(AK$2,'[4]11.09'!$C$1:$Q$1),),)</f>
        <v>0</v>
      </c>
      <c r="AL50" s="36">
        <f t="shared" si="0"/>
        <v>0</v>
      </c>
    </row>
    <row r="51" spans="1:38" s="40" customFormat="1" ht="27.75" customHeight="1">
      <c r="A51" s="39" t="s">
        <v>330</v>
      </c>
      <c r="B51" s="39" t="s">
        <v>332</v>
      </c>
      <c r="C51" s="33" t="s">
        <v>149</v>
      </c>
      <c r="D51" s="35">
        <f>IFERROR(VLOOKUP($C51,'[4]24.08'!$C$2:$L$145,MATCH(D$2,'[4]24.08'!$C$1:$L$1),),)</f>
        <v>0</v>
      </c>
      <c r="E51" s="35">
        <f>IFERROR(VLOOKUP($C51,'[4]25.08'!$C$2:$J$145,MATCH(E$2,'[4]25.08'!$C$1:$J$1),),)</f>
        <v>0</v>
      </c>
      <c r="F51" s="35">
        <f>IFERROR(VLOOKUP($C51,'[4]26.08'!$C$2:$S$136,MATCH(F$2,'[4]26.08'!$C$1:$S$1),),)</f>
        <v>0</v>
      </c>
      <c r="G51" s="35">
        <f>IFERROR(VLOOKUP($C51,'[4]27.08'!$C$2:$P$145,MATCH(G$2,'[4]27.08'!$C$1:$P$1),),)</f>
        <v>0</v>
      </c>
      <c r="H51" s="35">
        <f>IFERROR(VLOOKUP($C51,'[4]28.08'!$C$2:$O$144,MATCH(H$2,'[4]28.08'!$C$1:$O$1),),)</f>
        <v>0</v>
      </c>
      <c r="I51" s="35">
        <f>IFERROR(VLOOKUP($C51,'[4]28.08'!$C$2:$O$144,MATCH(I$2,'[4]28.08'!$C$1:$O$1),),)</f>
        <v>0</v>
      </c>
      <c r="J51" s="35">
        <f>IFERROR(VLOOKUP($C51,'[4]28.08'!$C$2:$O$144,MATCH(J$2,'[4]28.08'!$C$1:$O$1),),)</f>
        <v>0</v>
      </c>
      <c r="K51" s="35">
        <f>IFERROR(VLOOKUP($C51,'[4]28.08'!$C$2:$O$144,MATCH(K$2,'[4]28.08'!$C$1:$O$1),),)</f>
        <v>0</v>
      </c>
      <c r="L51" s="35">
        <f>IFERROR(VLOOKUP($C51,'[4]31.08.'!$C$2:$K$144,MATCH(L$2,'[4]31.08.'!$C$1:$K$1),),)</f>
        <v>0</v>
      </c>
      <c r="M51" s="35">
        <f>IFERROR(VLOOKUP($C51,'[4]01.09'!$C$2:$K$144,MATCH(M$2,'[4]01.09'!$C$1:$K$1),),)</f>
        <v>0</v>
      </c>
      <c r="N51" s="35">
        <f>IFERROR(VLOOKUP($C51,'[4]01.09'!$C$2:$K$144,MATCH(N$2,'[4]01.09'!$C$1:$K$1),),)</f>
        <v>0</v>
      </c>
      <c r="O51" s="35">
        <f>IFERROR(VLOOKUP($C51,'[4]03.09'!$C$2:$R$130,MATCH(O$2,'[4]03.09'!$C$1:$R$1),),)</f>
        <v>0</v>
      </c>
      <c r="P51" s="35">
        <f>IFERROR(VLOOKUP($C51,'[4]04.09'!$C$2:$O$139,MATCH(P$2,'[4]04.09'!$C$1:$O$1),),)</f>
        <v>0</v>
      </c>
      <c r="Q51" s="35">
        <f>IFERROR(VLOOKUP($C51,'[4]04.09'!$C$2:$O$139,MATCH(Q$2,'[4]04.09'!$C$1:$O$1),),)</f>
        <v>0</v>
      </c>
      <c r="R51" s="35">
        <f>IFERROR(VLOOKUP($C51,'[4]04.09'!$C$2:$O$139,MATCH(R$2,'[4]04.09'!$C$1:$O$1),),)</f>
        <v>0</v>
      </c>
      <c r="S51" s="35">
        <f>IFERROR(VLOOKUP($C51,'[4]04.09'!$C$2:$O$139,MATCH(S$2,'[4]04.09'!$C$1:$O$1),),)</f>
        <v>0</v>
      </c>
      <c r="T51" s="35">
        <f>IFERROR(VLOOKUP($C51,'[4]07.09'!$C$2:$K$144,MATCH(T$2,'[4]07.09'!$C$1:$K$1),),)</f>
        <v>0</v>
      </c>
      <c r="U51" s="35">
        <f>IFERROR(VLOOKUP($C51,'[4]08.09'!$C$2:$J$143,MATCH(U$2,'[4]08.09'!$C$1:$J$1),),)</f>
        <v>0</v>
      </c>
      <c r="V51" s="35">
        <f>IFERROR(VLOOKUP($C51,'[4]09.09'!$C$2:$T$129,MATCH(V$2,'[4]09.09'!$C$1:$T$1),),)</f>
        <v>0</v>
      </c>
      <c r="W51" s="35">
        <f>IFERROR(VLOOKUP($C51,'[4]10.09'!$C$2:$P$129,MATCH(W$2,'[4]10.09'!$C$1:$P$1),),)</f>
        <v>0</v>
      </c>
      <c r="X51" s="35">
        <f>IFERROR(VLOOKUP($C51,'[4]11.09'!$C$2:$Q$129,MATCH(X$2,'[4]11.09'!$C$1:$Q$1),),)</f>
        <v>0</v>
      </c>
      <c r="Y51" s="35">
        <f>IFERROR(VLOOKUP($C51,'[4]11.09'!$C$2:$Q$129,MATCH(Y$2,'[4]11.09'!$C$1:$Q$1),),)</f>
        <v>0</v>
      </c>
      <c r="Z51" s="35">
        <f>IFERROR(VLOOKUP($C51,'[4]11.09'!$C$2:$Q$129,MATCH(Z$2,'[4]11.09'!$C$1:$Q$1),),)</f>
        <v>0</v>
      </c>
      <c r="AA51" s="35">
        <f>IFERROR(VLOOKUP($C51,'[4]11.09'!$C$2:$Q$129,MATCH(AA$2,'[4]11.09'!$C$1:$Q$1),),)</f>
        <v>0</v>
      </c>
      <c r="AB51" s="35">
        <f>IFERROR(VLOOKUP($C51,'[4]14.09'!$C$2:$K$143,MATCH(AB$2,'[4]14.09'!$C$1:$K$1),),)</f>
        <v>0</v>
      </c>
      <c r="AC51" s="35">
        <f>IFERROR(VLOOKUP($C51,'[4]14.09'!$C$2:$K$143,MATCH(AC$2,'[4]14.09'!$C$1:$K$1),),)</f>
        <v>0</v>
      </c>
      <c r="AD51" s="35">
        <f>IFERROR(VLOOKUP($C51,'[4]14.09'!$C$2:$K$143,MATCH(AD$2,'[4]14.09'!$C$1:$K$1),),)</f>
        <v>0</v>
      </c>
      <c r="AE51" s="35">
        <f>IFERROR(VLOOKUP($C51,'[4]14.09'!$C$2:$K$143,MATCH(AE$2,'[4]14.09'!$C$1:$K$1),),)</f>
        <v>0</v>
      </c>
      <c r="AF51" s="35">
        <f>IFERROR(VLOOKUP($C51,'[4]14.09'!$C$2:$K$143,MATCH(AF$2,'[4]14.09'!$C$1:$K$1),),)</f>
        <v>0</v>
      </c>
      <c r="AG51" s="35">
        <f>IFERROR(VLOOKUP($C51,'[4]14.09'!$C$2:$K$143,MATCH(AG$2,'[4]14.09'!$C$1:$K$1),),)</f>
        <v>0</v>
      </c>
      <c r="AH51" s="35">
        <f>IFERROR(VLOOKUP($C51,'[4]14.09'!$C$2:$K$143,MATCH(AH$2,'[4]14.09'!$C$1:$K$1),),)</f>
        <v>0</v>
      </c>
      <c r="AI51" s="35">
        <f>IFERROR(VLOOKUP($C51,'[4]14.09'!$C$2:$K$143,MATCH(AI$2,'[4]14.09'!$C$1:$K$1),),)</f>
        <v>0</v>
      </c>
      <c r="AJ51" s="35">
        <f>IFERROR(VLOOKUP($C51,'[4]11.09'!$C$2:$Q$129,MATCH(AJ$2,'[4]11.09'!$C$1:$Q$1),),)</f>
        <v>0</v>
      </c>
      <c r="AK51" s="35">
        <f>IFERROR(VLOOKUP($C51,'[4]11.09'!$C$2:$Q$129,MATCH(AK$2,'[4]11.09'!$C$1:$Q$1),),)</f>
        <v>0</v>
      </c>
      <c r="AL51" s="36">
        <f t="shared" si="0"/>
        <v>0</v>
      </c>
    </row>
    <row r="52" spans="1:38" s="40" customFormat="1" ht="27.75" customHeight="1">
      <c r="A52" s="39" t="s">
        <v>330</v>
      </c>
      <c r="B52" s="39" t="s">
        <v>332</v>
      </c>
      <c r="C52" s="33" t="s">
        <v>58</v>
      </c>
      <c r="D52" s="35">
        <f>IFERROR(VLOOKUP($C52,'[4]24.08'!$C$2:$L$145,MATCH(D$2,'[4]24.08'!$C$1:$L$1),),)</f>
        <v>15000</v>
      </c>
      <c r="E52" s="35">
        <f>IFERROR(VLOOKUP($C52,'[4]25.08'!$C$2:$J$145,MATCH(E$2,'[4]25.08'!$C$1:$J$1),),)</f>
        <v>0</v>
      </c>
      <c r="F52" s="35">
        <f>IFERROR(VLOOKUP($C52,'[4]26.08'!$C$2:$S$136,MATCH(F$2,'[4]26.08'!$C$1:$S$1),),)</f>
        <v>0</v>
      </c>
      <c r="G52" s="35">
        <f>IFERROR(VLOOKUP($C52,'[4]27.08'!$C$2:$P$145,MATCH(G$2,'[4]27.08'!$C$1:$P$1),),)</f>
        <v>0</v>
      </c>
      <c r="H52" s="35">
        <f>IFERROR(VLOOKUP($C52,'[4]28.08'!$C$2:$O$144,MATCH(H$2,'[4]28.08'!$C$1:$O$1),),)</f>
        <v>15000</v>
      </c>
      <c r="I52" s="35">
        <f>IFERROR(VLOOKUP($C52,'[4]28.08'!$C$2:$O$144,MATCH(I$2,'[4]28.08'!$C$1:$O$1),),)</f>
        <v>0</v>
      </c>
      <c r="J52" s="35">
        <f>IFERROR(VLOOKUP($C52,'[4]28.08'!$C$2:$O$144,MATCH(J$2,'[4]28.08'!$C$1:$O$1),),)</f>
        <v>15000</v>
      </c>
      <c r="K52" s="35">
        <f>IFERROR(VLOOKUP($C52,'[4]28.08'!$C$2:$O$144,MATCH(K$2,'[4]28.08'!$C$1:$O$1),),)</f>
        <v>45000</v>
      </c>
      <c r="L52" s="35">
        <f>IFERROR(VLOOKUP($C52,'[4]31.08.'!$C$2:$K$144,MATCH(L$2,'[4]31.08.'!$C$1:$K$1),),)</f>
        <v>21000</v>
      </c>
      <c r="M52" s="35">
        <f>IFERROR(VLOOKUP($C52,'[4]01.09'!$C$2:$K$144,MATCH(M$2,'[4]01.09'!$C$1:$K$1),),)</f>
        <v>15000</v>
      </c>
      <c r="N52" s="35">
        <f>IFERROR(VLOOKUP($C52,'[4]01.09'!$C$2:$K$144,MATCH(N$2,'[4]01.09'!$C$1:$K$1),),)</f>
        <v>12000</v>
      </c>
      <c r="O52" s="35">
        <f>IFERROR(VLOOKUP($C52,'[4]03.09'!$C$2:$R$130,MATCH(O$2,'[4]03.09'!$C$1:$R$1),),)</f>
        <v>12000</v>
      </c>
      <c r="P52" s="35">
        <f>IFERROR(VLOOKUP($C52,'[4]04.09'!$C$2:$O$139,MATCH(P$2,'[4]04.09'!$C$1:$O$1),),)</f>
        <v>0</v>
      </c>
      <c r="Q52" s="35">
        <f>IFERROR(VLOOKUP($C52,'[4]04.09'!$C$2:$O$139,MATCH(Q$2,'[4]04.09'!$C$1:$O$1),),)</f>
        <v>3000</v>
      </c>
      <c r="R52" s="35">
        <f>IFERROR(VLOOKUP($C52,'[4]04.09'!$C$2:$O$139,MATCH(R$2,'[4]04.09'!$C$1:$O$1),),)</f>
        <v>15000</v>
      </c>
      <c r="S52" s="35">
        <f>IFERROR(VLOOKUP($C52,'[4]04.09'!$C$2:$O$139,MATCH(S$2,'[4]04.09'!$C$1:$O$1),),)</f>
        <v>78000</v>
      </c>
      <c r="T52" s="35">
        <f>IFERROR(VLOOKUP($C52,'[4]07.09'!$C$2:$K$144,MATCH(T$2,'[4]07.09'!$C$1:$K$1),),)</f>
        <v>12000</v>
      </c>
      <c r="U52" s="35">
        <f>IFERROR(VLOOKUP($C52,'[4]08.09'!$C$2:$J$143,MATCH(U$2,'[4]08.09'!$C$1:$J$1),),)</f>
        <v>0</v>
      </c>
      <c r="V52" s="35">
        <f>IFERROR(VLOOKUP($C52,'[4]09.09'!$C$2:$T$129,MATCH(V$2,'[4]09.09'!$C$1:$T$1),),)</f>
        <v>0</v>
      </c>
      <c r="W52" s="35">
        <f>IFERROR(VLOOKUP($C52,'[4]10.09'!$C$2:$P$129,MATCH(W$2,'[4]10.09'!$C$1:$P$1),),)</f>
        <v>0</v>
      </c>
      <c r="X52" s="35">
        <f>IFERROR(VLOOKUP($C52,'[4]11.09'!$C$2:$Q$129,MATCH(X$2,'[4]11.09'!$C$1:$Q$1),),)</f>
        <v>0</v>
      </c>
      <c r="Y52" s="35">
        <f>IFERROR(VLOOKUP($C52,'[4]11.09'!$C$2:$Q$129,MATCH(Y$2,'[4]11.09'!$C$1:$Q$1),),)</f>
        <v>12000</v>
      </c>
      <c r="Z52" s="35">
        <f>IFERROR(VLOOKUP($C52,'[4]11.09'!$C$2:$Q$129,MATCH(Z$2,'[4]11.09'!$C$1:$Q$1),),)</f>
        <v>12000</v>
      </c>
      <c r="AA52" s="35">
        <f>IFERROR(VLOOKUP($C52,'[4]11.09'!$C$2:$Q$129,MATCH(AA$2,'[4]11.09'!$C$1:$Q$1),),)</f>
        <v>36000</v>
      </c>
      <c r="AB52" s="35">
        <f>IFERROR(VLOOKUP($C52,'[4]14.09'!$C$2:$K$143,MATCH(AB$2,'[4]14.09'!$C$1:$K$1),),)</f>
        <v>24000</v>
      </c>
      <c r="AC52" s="35">
        <f>IFERROR(VLOOKUP($C52,'[4]14.09'!$C$2:$K$143,MATCH(AC$2,'[4]14.09'!$C$1:$K$1),),)</f>
        <v>0</v>
      </c>
      <c r="AD52" s="35">
        <f>IFERROR(VLOOKUP($C52,'[4]14.09'!$C$2:$K$143,MATCH(AD$2,'[4]14.09'!$C$1:$K$1),),)</f>
        <v>12000</v>
      </c>
      <c r="AE52" s="35">
        <f>IFERROR(VLOOKUP($C52,'[4]14.09'!$C$2:$K$143,MATCH(AE$2,'[4]14.09'!$C$1:$K$1),),)</f>
        <v>0</v>
      </c>
      <c r="AF52" s="35">
        <f>IFERROR(VLOOKUP($C52,'[4]14.09'!$C$2:$K$143,MATCH(AF$2,'[4]14.09'!$C$1:$K$1),),)</f>
        <v>0</v>
      </c>
      <c r="AG52" s="35">
        <f>IFERROR(VLOOKUP($C52,'[4]14.09'!$C$2:$K$143,MATCH(AG$2,'[4]14.09'!$C$1:$K$1),),)</f>
        <v>0</v>
      </c>
      <c r="AH52" s="35">
        <f>IFERROR(VLOOKUP($C52,'[4]14.09'!$C$2:$K$143,MATCH(AH$2,'[4]14.09'!$C$1:$K$1),),)</f>
        <v>0</v>
      </c>
      <c r="AI52" s="35">
        <f>IFERROR(VLOOKUP($C52,'[4]14.09'!$C$2:$K$143,MATCH(AI$2,'[4]14.09'!$C$1:$K$1),),)</f>
        <v>36000</v>
      </c>
      <c r="AJ52" s="35">
        <f>IFERROR(VLOOKUP($C52,'[4]11.09'!$C$2:$Q$129,MATCH(AJ$2,'[4]11.09'!$C$1:$Q$1),),)</f>
        <v>0</v>
      </c>
      <c r="AK52" s="35">
        <f>IFERROR(VLOOKUP($C52,'[4]11.09'!$C$2:$Q$129,MATCH(AK$2,'[4]11.09'!$C$1:$Q$1),),)</f>
        <v>0</v>
      </c>
      <c r="AL52" s="36">
        <f t="shared" si="0"/>
        <v>48000</v>
      </c>
    </row>
    <row r="53" spans="1:38" s="40" customFormat="1" ht="27.75" customHeight="1">
      <c r="A53" s="39" t="s">
        <v>330</v>
      </c>
      <c r="B53" s="39" t="s">
        <v>278</v>
      </c>
      <c r="C53" s="33" t="s">
        <v>57</v>
      </c>
      <c r="D53" s="35">
        <f>IFERROR(VLOOKUP($C53,'[4]24.08'!$C$2:$L$145,MATCH(D$2,'[4]24.08'!$C$1:$L$1),),)</f>
        <v>24000</v>
      </c>
      <c r="E53" s="35">
        <f>IFERROR(VLOOKUP($C53,'[4]25.08'!$C$2:$J$145,MATCH(E$2,'[4]25.08'!$C$1:$J$1),),)</f>
        <v>9000</v>
      </c>
      <c r="F53" s="35">
        <f>IFERROR(VLOOKUP($C53,'[4]26.08'!$C$2:$S$136,MATCH(F$2,'[4]26.08'!$C$1:$S$1),),)</f>
        <v>15000</v>
      </c>
      <c r="G53" s="35">
        <f>IFERROR(VLOOKUP($C53,'[4]27.08'!$C$2:$P$145,MATCH(G$2,'[4]27.08'!$C$1:$P$1),),)</f>
        <v>9000</v>
      </c>
      <c r="H53" s="35">
        <f>IFERROR(VLOOKUP($C53,'[4]28.08'!$C$2:$O$144,MATCH(H$2,'[4]28.08'!$C$1:$O$1),),)</f>
        <v>12000</v>
      </c>
      <c r="I53" s="35">
        <f>IFERROR(VLOOKUP($C53,'[4]28.08'!$C$2:$O$144,MATCH(I$2,'[4]28.08'!$C$1:$O$1),),)</f>
        <v>21000</v>
      </c>
      <c r="J53" s="35">
        <f>IFERROR(VLOOKUP($C53,'[4]28.08'!$C$2:$O$144,MATCH(J$2,'[4]28.08'!$C$1:$O$1),),)</f>
        <v>28000</v>
      </c>
      <c r="K53" s="35">
        <f>IFERROR(VLOOKUP($C53,'[4]28.08'!$C$2:$O$144,MATCH(K$2,'[4]28.08'!$C$1:$O$1),),)</f>
        <v>118000</v>
      </c>
      <c r="L53" s="35">
        <f>IFERROR(VLOOKUP($C53,'[4]31.08.'!$C$2:$K$144,MATCH(L$2,'[4]31.08.'!$C$1:$K$1),),)</f>
        <v>0</v>
      </c>
      <c r="M53" s="35">
        <f>IFERROR(VLOOKUP($C53,'[4]01.09'!$C$2:$K$144,MATCH(M$2,'[4]01.09'!$C$1:$K$1),),)</f>
        <v>27000</v>
      </c>
      <c r="N53" s="35">
        <f>IFERROR(VLOOKUP($C53,'[4]01.09'!$C$2:$K$144,MATCH(N$2,'[4]01.09'!$C$1:$K$1),),)</f>
        <v>21000</v>
      </c>
      <c r="O53" s="35">
        <f>IFERROR(VLOOKUP($C53,'[4]03.09'!$C$2:$R$130,MATCH(O$2,'[4]03.09'!$C$1:$R$1),),)</f>
        <v>27000</v>
      </c>
      <c r="P53" s="35">
        <f>IFERROR(VLOOKUP($C53,'[4]04.09'!$C$2:$O$139,MATCH(P$2,'[4]04.09'!$C$1:$O$1),),)</f>
        <v>12000</v>
      </c>
      <c r="Q53" s="35">
        <f>IFERROR(VLOOKUP($C53,'[4]04.09'!$C$2:$O$139,MATCH(Q$2,'[4]04.09'!$C$1:$O$1),),)</f>
        <v>30000</v>
      </c>
      <c r="R53" s="35">
        <f>IFERROR(VLOOKUP($C53,'[4]04.09'!$C$2:$O$139,MATCH(R$2,'[4]04.09'!$C$1:$O$1),),)</f>
        <v>39000</v>
      </c>
      <c r="S53" s="35">
        <f>IFERROR(VLOOKUP($C53,'[4]04.09'!$C$2:$O$139,MATCH(S$2,'[4]04.09'!$C$1:$O$1),),)</f>
        <v>156000</v>
      </c>
      <c r="T53" s="35">
        <f>IFERROR(VLOOKUP($C53,'[4]07.09'!$C$2:$K$144,MATCH(T$2,'[4]07.09'!$C$1:$K$1),),)</f>
        <v>33600</v>
      </c>
      <c r="U53" s="35">
        <f>IFERROR(VLOOKUP($C53,'[4]08.09'!$C$2:$J$143,MATCH(U$2,'[4]08.09'!$C$1:$J$1),),)</f>
        <v>30000</v>
      </c>
      <c r="V53" s="35">
        <f>IFERROR(VLOOKUP($C53,'[4]09.09'!$C$2:$T$129,MATCH(V$2,'[4]09.09'!$C$1:$T$1),),)</f>
        <v>18000</v>
      </c>
      <c r="W53" s="35">
        <f>IFERROR(VLOOKUP($C53,'[4]10.09'!$C$2:$P$129,MATCH(W$2,'[4]10.09'!$C$1:$P$1),),)</f>
        <v>12000</v>
      </c>
      <c r="X53" s="35">
        <f>IFERROR(VLOOKUP($C53,'[4]11.09'!$C$2:$Q$129,MATCH(X$2,'[4]11.09'!$C$1:$Q$1),),)</f>
        <v>30000</v>
      </c>
      <c r="Y53" s="35">
        <f>IFERROR(VLOOKUP($C53,'[4]11.09'!$C$2:$Q$129,MATCH(Y$2,'[4]11.09'!$C$1:$Q$1),),)</f>
        <v>27000</v>
      </c>
      <c r="Z53" s="35">
        <f>IFERROR(VLOOKUP($C53,'[4]11.09'!$C$2:$Q$129,MATCH(Z$2,'[4]11.09'!$C$1:$Q$1),),)</f>
        <v>27000</v>
      </c>
      <c r="AA53" s="35">
        <f>IFERROR(VLOOKUP($C53,'[4]11.09'!$C$2:$Q$129,MATCH(AA$2,'[4]11.09'!$C$1:$Q$1),),)</f>
        <v>177600</v>
      </c>
      <c r="AB53" s="35">
        <f>IFERROR(VLOOKUP($C53,'[4]14.09'!$C$2:$K$143,MATCH(AB$2,'[4]14.09'!$C$1:$K$1),),)</f>
        <v>39000</v>
      </c>
      <c r="AC53" s="35">
        <f>IFERROR(VLOOKUP($C53,'[4]14.09'!$C$2:$K$143,MATCH(AC$2,'[4]14.09'!$C$1:$K$1),),)</f>
        <v>30000</v>
      </c>
      <c r="AD53" s="35">
        <f>IFERROR(VLOOKUP($C53,'[4]14.09'!$C$2:$K$143,MATCH(AD$2,'[4]14.09'!$C$1:$K$1),),)</f>
        <v>51000</v>
      </c>
      <c r="AE53" s="35">
        <f>IFERROR(VLOOKUP($C53,'[4]14.09'!$C$2:$K$143,MATCH(AE$2,'[4]14.09'!$C$1:$K$1),),)</f>
        <v>49000</v>
      </c>
      <c r="AF53" s="35">
        <f>IFERROR(VLOOKUP($C53,'[4]14.09'!$C$2:$K$143,MATCH(AF$2,'[4]14.09'!$C$1:$K$1),),)</f>
        <v>45000</v>
      </c>
      <c r="AG53" s="35">
        <f>IFERROR(VLOOKUP($C53,'[4]14.09'!$C$2:$K$143,MATCH(AG$2,'[4]14.09'!$C$1:$K$1),),)</f>
        <v>39000</v>
      </c>
      <c r="AH53" s="35">
        <f>IFERROR(VLOOKUP($C53,'[4]14.09'!$C$2:$K$143,MATCH(AH$2,'[4]14.09'!$C$1:$K$1),),)</f>
        <v>39000</v>
      </c>
      <c r="AI53" s="35">
        <f>IFERROR(VLOOKUP($C53,'[4]14.09'!$C$2:$K$143,MATCH(AI$2,'[4]14.09'!$C$1:$K$1),),)</f>
        <v>292000</v>
      </c>
      <c r="AJ53" s="35">
        <f>IFERROR(VLOOKUP($C53,'[4]11.09'!$C$2:$Q$129,MATCH(AJ$2,'[4]11.09'!$C$1:$Q$1),),)</f>
        <v>189000</v>
      </c>
      <c r="AK53" s="35">
        <f>IFERROR(VLOOKUP($C53,'[4]11.09'!$C$2:$Q$129,MATCH(AK$2,'[4]11.09'!$C$1:$Q$1),),)</f>
        <v>45000</v>
      </c>
      <c r="AL53" s="36">
        <f t="shared" si="0"/>
        <v>779000</v>
      </c>
    </row>
    <row r="54" spans="1:38" s="40" customFormat="1" ht="27.75" customHeight="1">
      <c r="A54" s="39" t="s">
        <v>330</v>
      </c>
      <c r="B54" s="39" t="s">
        <v>314</v>
      </c>
      <c r="C54" s="33" t="s">
        <v>333</v>
      </c>
      <c r="D54" s="35">
        <f>IFERROR(VLOOKUP($C54,'[4]24.08'!$C$2:$L$145,MATCH(D$2,'[4]24.08'!$C$1:$L$1),),)</f>
        <v>0</v>
      </c>
      <c r="E54" s="35">
        <f>IFERROR(VLOOKUP($C54,'[4]25.08'!$C$2:$J$145,MATCH(E$2,'[4]25.08'!$C$1:$J$1),),)</f>
        <v>0</v>
      </c>
      <c r="F54" s="35">
        <f>IFERROR(VLOOKUP($C54,'[4]26.08'!$C$2:$S$136,MATCH(F$2,'[4]26.08'!$C$1:$S$1),),)</f>
        <v>0</v>
      </c>
      <c r="G54" s="35">
        <f>IFERROR(VLOOKUP($C54,'[4]27.08'!$C$2:$P$145,MATCH(G$2,'[4]27.08'!$C$1:$P$1),),)</f>
        <v>0</v>
      </c>
      <c r="H54" s="35">
        <f>IFERROR(VLOOKUP($C54,'[4]28.08'!$C$2:$O$144,MATCH(H$2,'[4]28.08'!$C$1:$O$1),),)</f>
        <v>0</v>
      </c>
      <c r="I54" s="35">
        <f>IFERROR(VLOOKUP($C54,'[4]28.08'!$C$2:$O$144,MATCH(I$2,'[4]28.08'!$C$1:$O$1),),)</f>
        <v>0</v>
      </c>
      <c r="J54" s="35">
        <f>IFERROR(VLOOKUP($C54,'[4]28.08'!$C$2:$O$144,MATCH(J$2,'[4]28.08'!$C$1:$O$1),),)</f>
        <v>0</v>
      </c>
      <c r="K54" s="35">
        <f>IFERROR(VLOOKUP($C54,'[4]28.08'!$C$2:$O$144,MATCH(K$2,'[4]28.08'!$C$1:$O$1),),)</f>
        <v>0</v>
      </c>
      <c r="L54" s="35">
        <f>IFERROR(VLOOKUP($C54,'[4]31.08.'!$C$2:$K$144,MATCH(L$2,'[4]31.08.'!$C$1:$K$1),),)</f>
        <v>0</v>
      </c>
      <c r="M54" s="35">
        <f>IFERROR(VLOOKUP($C54,'[4]01.09'!$C$2:$K$144,MATCH(M$2,'[4]01.09'!$C$1:$K$1),),)</f>
        <v>0</v>
      </c>
      <c r="N54" s="35">
        <f>IFERROR(VLOOKUP($C54,'[4]01.09'!$C$2:$K$144,MATCH(N$2,'[4]01.09'!$C$1:$K$1),),)</f>
        <v>0</v>
      </c>
      <c r="O54" s="35">
        <f>IFERROR(VLOOKUP($C54,'[4]03.09'!$C$2:$R$130,MATCH(O$2,'[4]03.09'!$C$1:$R$1),),)</f>
        <v>0</v>
      </c>
      <c r="P54" s="35">
        <f>IFERROR(VLOOKUP($C54,'[4]04.09'!$C$2:$O$139,MATCH(P$2,'[4]04.09'!$C$1:$O$1),),)</f>
        <v>0</v>
      </c>
      <c r="Q54" s="35">
        <f>IFERROR(VLOOKUP($C54,'[4]04.09'!$C$2:$O$139,MATCH(Q$2,'[4]04.09'!$C$1:$O$1),),)</f>
        <v>0</v>
      </c>
      <c r="R54" s="35">
        <f>IFERROR(VLOOKUP($C54,'[4]04.09'!$C$2:$O$139,MATCH(R$2,'[4]04.09'!$C$1:$O$1),),)</f>
        <v>0</v>
      </c>
      <c r="S54" s="35">
        <f>IFERROR(VLOOKUP($C54,'[4]04.09'!$C$2:$O$139,MATCH(S$2,'[4]04.09'!$C$1:$O$1),),)</f>
        <v>0</v>
      </c>
      <c r="T54" s="35">
        <f>IFERROR(VLOOKUP($C54,'[4]07.09'!$C$2:$K$144,MATCH(T$2,'[4]07.09'!$C$1:$K$1),),)</f>
        <v>0</v>
      </c>
      <c r="U54" s="35">
        <f>IFERROR(VLOOKUP($C54,'[4]08.09'!$C$2:$J$143,MATCH(U$2,'[4]08.09'!$C$1:$J$1),),)</f>
        <v>0</v>
      </c>
      <c r="V54" s="35">
        <f>IFERROR(VLOOKUP($C54,'[4]09.09'!$C$2:$T$129,MATCH(V$2,'[4]09.09'!$C$1:$T$1),),)</f>
        <v>0</v>
      </c>
      <c r="W54" s="35">
        <f>IFERROR(VLOOKUP($C54,'[4]10.09'!$C$2:$P$129,MATCH(W$2,'[4]10.09'!$C$1:$P$1),),)</f>
        <v>0</v>
      </c>
      <c r="X54" s="35">
        <f>IFERROR(VLOOKUP($C54,'[4]11.09'!$C$2:$Q$129,MATCH(X$2,'[4]11.09'!$C$1:$Q$1),),)</f>
        <v>0</v>
      </c>
      <c r="Y54" s="35">
        <f>IFERROR(VLOOKUP($C54,'[4]11.09'!$C$2:$Q$129,MATCH(Y$2,'[4]11.09'!$C$1:$Q$1),),)</f>
        <v>0</v>
      </c>
      <c r="Z54" s="35">
        <f>IFERROR(VLOOKUP($C54,'[4]11.09'!$C$2:$Q$129,MATCH(Z$2,'[4]11.09'!$C$1:$Q$1),),)</f>
        <v>0</v>
      </c>
      <c r="AA54" s="35">
        <f>IFERROR(VLOOKUP($C54,'[4]11.09'!$C$2:$Q$129,MATCH(AA$2,'[4]11.09'!$C$1:$Q$1),),)</f>
        <v>0</v>
      </c>
      <c r="AB54" s="35">
        <f>IFERROR(VLOOKUP($C54,'[4]14.09'!$C$2:$K$143,MATCH(AB$2,'[4]14.09'!$C$1:$K$1),),)</f>
        <v>0</v>
      </c>
      <c r="AC54" s="35">
        <f>IFERROR(VLOOKUP($C54,'[4]14.09'!$C$2:$K$143,MATCH(AC$2,'[4]14.09'!$C$1:$K$1),),)</f>
        <v>0</v>
      </c>
      <c r="AD54" s="35">
        <f>IFERROR(VLOOKUP($C54,'[4]14.09'!$C$2:$K$143,MATCH(AD$2,'[4]14.09'!$C$1:$K$1),),)</f>
        <v>0</v>
      </c>
      <c r="AE54" s="35">
        <f>IFERROR(VLOOKUP($C54,'[4]14.09'!$C$2:$K$143,MATCH(AE$2,'[4]14.09'!$C$1:$K$1),),)</f>
        <v>0</v>
      </c>
      <c r="AF54" s="35">
        <f>IFERROR(VLOOKUP($C54,'[4]14.09'!$C$2:$K$143,MATCH(AF$2,'[4]14.09'!$C$1:$K$1),),)</f>
        <v>0</v>
      </c>
      <c r="AG54" s="35">
        <f>IFERROR(VLOOKUP($C54,'[4]14.09'!$C$2:$K$143,MATCH(AG$2,'[4]14.09'!$C$1:$K$1),),)</f>
        <v>0</v>
      </c>
      <c r="AH54" s="35">
        <f>IFERROR(VLOOKUP($C54,'[4]14.09'!$C$2:$K$143,MATCH(AH$2,'[4]14.09'!$C$1:$K$1),),)</f>
        <v>0</v>
      </c>
      <c r="AI54" s="35">
        <f>IFERROR(VLOOKUP($C54,'[4]14.09'!$C$2:$K$143,MATCH(AI$2,'[4]14.09'!$C$1:$K$1),),)</f>
        <v>0</v>
      </c>
      <c r="AJ54" s="35">
        <f>IFERROR(VLOOKUP($C54,'[4]11.09'!$C$2:$Q$129,MATCH(AJ$2,'[4]11.09'!$C$1:$Q$1),),)</f>
        <v>0</v>
      </c>
      <c r="AK54" s="35">
        <f>IFERROR(VLOOKUP($C54,'[4]11.09'!$C$2:$Q$129,MATCH(AK$2,'[4]11.09'!$C$1:$Q$1),),)</f>
        <v>0</v>
      </c>
      <c r="AL54" s="36">
        <f t="shared" si="0"/>
        <v>0</v>
      </c>
    </row>
    <row r="55" spans="1:38" s="40" customFormat="1" ht="27.75" customHeight="1">
      <c r="A55" s="34" t="s">
        <v>334</v>
      </c>
      <c r="B55" s="39" t="s">
        <v>314</v>
      </c>
      <c r="C55" s="33" t="s">
        <v>22</v>
      </c>
      <c r="D55" s="35">
        <f>IFERROR(VLOOKUP($C55,'[4]24.08'!$C$2:$L$145,MATCH(D$2,'[4]24.08'!$C$1:$L$1),),)</f>
        <v>13125</v>
      </c>
      <c r="E55" s="35">
        <f>IFERROR(VLOOKUP($C55,'[4]25.08'!$C$2:$J$145,MATCH(E$2,'[4]25.08'!$C$1:$J$1),),)</f>
        <v>0</v>
      </c>
      <c r="F55" s="35">
        <f>IFERROR(VLOOKUP($C55,'[4]26.08'!$C$2:$S$136,MATCH(F$2,'[4]26.08'!$C$1:$S$1),),)</f>
        <v>13125</v>
      </c>
      <c r="G55" s="35">
        <f>IFERROR(VLOOKUP($C55,'[4]27.08'!$C$2:$P$145,MATCH(G$2,'[4]27.08'!$C$1:$P$1),),)</f>
        <v>6000</v>
      </c>
      <c r="H55" s="35">
        <f>IFERROR(VLOOKUP($C55,'[4]28.08'!$C$2:$O$144,MATCH(H$2,'[4]28.08'!$C$1:$O$1),),)</f>
        <v>13125</v>
      </c>
      <c r="I55" s="35">
        <f>IFERROR(VLOOKUP($C55,'[4]28.08'!$C$2:$O$144,MATCH(I$2,'[4]28.08'!$C$1:$O$1),),)</f>
        <v>9000</v>
      </c>
      <c r="J55" s="35">
        <f>IFERROR(VLOOKUP($C55,'[4]28.08'!$C$2:$O$144,MATCH(J$2,'[4]28.08'!$C$1:$O$1),),)</f>
        <v>9000</v>
      </c>
      <c r="K55" s="35">
        <f>IFERROR(VLOOKUP($C55,'[4]28.08'!$C$2:$O$144,MATCH(K$2,'[4]28.08'!$C$1:$O$1),),)</f>
        <v>63375</v>
      </c>
      <c r="L55" s="35">
        <f>IFERROR(VLOOKUP($C55,'[4]31.08.'!$C$2:$K$144,MATCH(L$2,'[4]31.08.'!$C$1:$K$1),),)</f>
        <v>9000</v>
      </c>
      <c r="M55" s="35">
        <f>IFERROR(VLOOKUP($C55,'[4]01.09'!$C$2:$K$144,MATCH(M$2,'[4]01.09'!$C$1:$K$1),),)</f>
        <v>10125</v>
      </c>
      <c r="N55" s="35">
        <f>IFERROR(VLOOKUP($C55,'[4]01.09'!$C$2:$K$144,MATCH(N$2,'[4]01.09'!$C$1:$K$1),),)</f>
        <v>13000</v>
      </c>
      <c r="O55" s="35">
        <f>IFERROR(VLOOKUP($C55,'[4]03.09'!$C$2:$R$130,MATCH(O$2,'[4]03.09'!$C$1:$R$1),),)</f>
        <v>10000</v>
      </c>
      <c r="P55" s="35">
        <f>IFERROR(VLOOKUP($C55,'[4]04.09'!$C$2:$O$139,MATCH(P$2,'[4]04.09'!$C$1:$O$1),),)</f>
        <v>0</v>
      </c>
      <c r="Q55" s="35">
        <f>IFERROR(VLOOKUP($C55,'[4]04.09'!$C$2:$O$139,MATCH(Q$2,'[4]04.09'!$C$1:$O$1),),)</f>
        <v>12000</v>
      </c>
      <c r="R55" s="35">
        <f>IFERROR(VLOOKUP($C55,'[4]04.09'!$C$2:$O$139,MATCH(R$2,'[4]04.09'!$C$1:$O$1),),)</f>
        <v>12000</v>
      </c>
      <c r="S55" s="35">
        <f>IFERROR(VLOOKUP($C55,'[4]04.09'!$C$2:$O$139,MATCH(S$2,'[4]04.09'!$C$1:$O$1),),)</f>
        <v>66125</v>
      </c>
      <c r="T55" s="35">
        <f>IFERROR(VLOOKUP($C55,'[4]07.09'!$C$2:$K$144,MATCH(T$2,'[4]07.09'!$C$1:$K$1),),)</f>
        <v>10875</v>
      </c>
      <c r="U55" s="35">
        <f>IFERROR(VLOOKUP($C55,'[4]08.09'!$C$2:$J$143,MATCH(U$2,'[4]08.09'!$C$1:$J$1),),)</f>
        <v>0</v>
      </c>
      <c r="V55" s="35">
        <f>IFERROR(VLOOKUP($C55,'[4]09.09'!$C$2:$T$129,MATCH(V$2,'[4]09.09'!$C$1:$T$1),),)</f>
        <v>0</v>
      </c>
      <c r="W55" s="35">
        <f>IFERROR(VLOOKUP($C55,'[4]10.09'!$C$2:$P$129,MATCH(W$2,'[4]10.09'!$C$1:$P$1),),)</f>
        <v>0</v>
      </c>
      <c r="X55" s="35">
        <f>IFERROR(VLOOKUP($C55,'[4]11.09'!$C$2:$Q$129,MATCH(X$2,'[4]11.09'!$C$1:$Q$1),),)</f>
        <v>0</v>
      </c>
      <c r="Y55" s="35">
        <f>IFERROR(VLOOKUP($C55,'[4]11.09'!$C$2:$Q$129,MATCH(Y$2,'[4]11.09'!$C$1:$Q$1),),)</f>
        <v>8000</v>
      </c>
      <c r="Z55" s="35">
        <f>IFERROR(VLOOKUP($C55,'[4]11.09'!$C$2:$Q$129,MATCH(Z$2,'[4]11.09'!$C$1:$Q$1),),)</f>
        <v>12000</v>
      </c>
      <c r="AA55" s="35">
        <f>IFERROR(VLOOKUP($C55,'[4]11.09'!$C$2:$Q$129,MATCH(AA$2,'[4]11.09'!$C$1:$Q$1),),)</f>
        <v>30875</v>
      </c>
      <c r="AB55" s="35">
        <f>IFERROR(VLOOKUP($C55,'[4]14.09'!$C$2:$K$143,MATCH(AB$2,'[4]14.09'!$C$1:$K$1),),)</f>
        <v>12000</v>
      </c>
      <c r="AC55" s="35">
        <f>IFERROR(VLOOKUP($C55,'[4]14.09'!$C$2:$K$143,MATCH(AC$2,'[4]14.09'!$C$1:$K$1),),)</f>
        <v>0</v>
      </c>
      <c r="AD55" s="35">
        <f>IFERROR(VLOOKUP($C55,'[4]14.09'!$C$2:$K$143,MATCH(AD$2,'[4]14.09'!$C$1:$K$1),),)</f>
        <v>10000</v>
      </c>
      <c r="AE55" s="35">
        <f>IFERROR(VLOOKUP($C55,'[4]14.09'!$C$2:$K$143,MATCH(AE$2,'[4]14.09'!$C$1:$K$1),),)</f>
        <v>10000</v>
      </c>
      <c r="AF55" s="35">
        <f>IFERROR(VLOOKUP($C55,'[4]14.09'!$C$2:$K$143,MATCH(AF$2,'[4]14.09'!$C$1:$K$1),),)</f>
        <v>10000</v>
      </c>
      <c r="AG55" s="35">
        <f>IFERROR(VLOOKUP($C55,'[4]14.09'!$C$2:$K$143,MATCH(AG$2,'[4]14.09'!$C$1:$K$1),),)</f>
        <v>0</v>
      </c>
      <c r="AH55" s="35">
        <f>IFERROR(VLOOKUP($C55,'[4]14.09'!$C$2:$K$143,MATCH(AH$2,'[4]14.09'!$C$1:$K$1),),)</f>
        <v>0</v>
      </c>
      <c r="AI55" s="35">
        <f>IFERROR(VLOOKUP($C55,'[4]14.09'!$C$2:$K$143,MATCH(AI$2,'[4]14.09'!$C$1:$K$1),),)</f>
        <v>42000</v>
      </c>
      <c r="AJ55" s="35">
        <f>IFERROR(VLOOKUP($C55,'[4]11.09'!$C$2:$Q$129,MATCH(AJ$2,'[4]11.09'!$C$1:$Q$1),),)</f>
        <v>0</v>
      </c>
      <c r="AK55" s="35">
        <f>IFERROR(VLOOKUP($C55,'[4]11.09'!$C$2:$Q$129,MATCH(AK$2,'[4]11.09'!$C$1:$Q$1),),)</f>
        <v>0</v>
      </c>
      <c r="AL55" s="36">
        <f t="shared" si="0"/>
        <v>72000</v>
      </c>
    </row>
    <row r="56" spans="1:38" ht="27.75" customHeight="1">
      <c r="A56" s="39" t="s">
        <v>330</v>
      </c>
      <c r="B56" s="39" t="s">
        <v>267</v>
      </c>
      <c r="C56" s="33" t="s">
        <v>335</v>
      </c>
      <c r="D56" s="35">
        <f>IFERROR(VLOOKUP($C56,'[4]24.08'!$C$2:$L$145,MATCH(D$2,'[4]24.08'!$C$1:$L$1),),)</f>
        <v>0</v>
      </c>
      <c r="E56" s="35">
        <f>IFERROR(VLOOKUP($C56,'[4]25.08'!$C$2:$J$145,MATCH(E$2,'[4]25.08'!$C$1:$J$1),),)</f>
        <v>0</v>
      </c>
      <c r="F56" s="35">
        <f>IFERROR(VLOOKUP($C56,'[4]26.08'!$C$2:$S$136,MATCH(F$2,'[4]26.08'!$C$1:$S$1),),)</f>
        <v>0</v>
      </c>
      <c r="G56" s="35">
        <f>IFERROR(VLOOKUP($C56,'[4]27.08'!$C$2:$P$145,MATCH(G$2,'[4]27.08'!$C$1:$P$1),),)</f>
        <v>0</v>
      </c>
      <c r="H56" s="35">
        <f>IFERROR(VLOOKUP($C56,'[4]28.08'!$C$2:$O$144,MATCH(H$2,'[4]28.08'!$C$1:$O$1),),)</f>
        <v>0</v>
      </c>
      <c r="I56" s="35">
        <f>IFERROR(VLOOKUP($C56,'[4]28.08'!$C$2:$O$144,MATCH(I$2,'[4]28.08'!$C$1:$O$1),),)</f>
        <v>0</v>
      </c>
      <c r="J56" s="35">
        <f>IFERROR(VLOOKUP($C56,'[4]28.08'!$C$2:$O$144,MATCH(J$2,'[4]28.08'!$C$1:$O$1),),)</f>
        <v>0</v>
      </c>
      <c r="K56" s="35">
        <f>IFERROR(VLOOKUP($C56,'[4]28.08'!$C$2:$O$144,MATCH(K$2,'[4]28.08'!$C$1:$O$1),),)</f>
        <v>0</v>
      </c>
      <c r="L56" s="35">
        <f>IFERROR(VLOOKUP($C56,'[4]31.08.'!$C$2:$K$144,MATCH(L$2,'[4]31.08.'!$C$1:$K$1),),)</f>
        <v>0</v>
      </c>
      <c r="M56" s="35">
        <f>IFERROR(VLOOKUP($C56,'[4]01.09'!$C$2:$K$144,MATCH(M$2,'[4]01.09'!$C$1:$K$1),),)</f>
        <v>0</v>
      </c>
      <c r="N56" s="35">
        <f>IFERROR(VLOOKUP($C56,'[4]01.09'!$C$2:$K$144,MATCH(N$2,'[4]01.09'!$C$1:$K$1),),)</f>
        <v>0</v>
      </c>
      <c r="O56" s="35">
        <f>IFERROR(VLOOKUP($C56,'[4]03.09'!$C$2:$R$130,MATCH(O$2,'[4]03.09'!$C$1:$R$1),),)</f>
        <v>0</v>
      </c>
      <c r="P56" s="35">
        <f>IFERROR(VLOOKUP($C56,'[4]04.09'!$C$2:$O$139,MATCH(P$2,'[4]04.09'!$C$1:$O$1),),)</f>
        <v>0</v>
      </c>
      <c r="Q56" s="35">
        <f>IFERROR(VLOOKUP($C56,'[4]04.09'!$C$2:$O$139,MATCH(Q$2,'[4]04.09'!$C$1:$O$1),),)</f>
        <v>0</v>
      </c>
      <c r="R56" s="35">
        <f>IFERROR(VLOOKUP($C56,'[4]04.09'!$C$2:$O$139,MATCH(R$2,'[4]04.09'!$C$1:$O$1),),)</f>
        <v>0</v>
      </c>
      <c r="S56" s="35">
        <f>IFERROR(VLOOKUP($C56,'[4]04.09'!$C$2:$O$139,MATCH(S$2,'[4]04.09'!$C$1:$O$1),),)</f>
        <v>0</v>
      </c>
      <c r="T56" s="35">
        <f>IFERROR(VLOOKUP($C56,'[4]07.09'!$C$2:$K$144,MATCH(T$2,'[4]07.09'!$C$1:$K$1),),)</f>
        <v>0</v>
      </c>
      <c r="U56" s="35">
        <f>IFERROR(VLOOKUP($C56,'[4]08.09'!$C$2:$J$143,MATCH(U$2,'[4]08.09'!$C$1:$J$1),),)</f>
        <v>0</v>
      </c>
      <c r="V56" s="35">
        <f>IFERROR(VLOOKUP($C56,'[4]09.09'!$C$2:$T$129,MATCH(V$2,'[4]09.09'!$C$1:$T$1),),)</f>
        <v>0</v>
      </c>
      <c r="W56" s="35">
        <f>IFERROR(VLOOKUP($C56,'[4]10.09'!$C$2:$P$129,MATCH(W$2,'[4]10.09'!$C$1:$P$1),),)</f>
        <v>0</v>
      </c>
      <c r="X56" s="35">
        <f>IFERROR(VLOOKUP($C56,'[4]11.09'!$C$2:$Q$129,MATCH(X$2,'[4]11.09'!$C$1:$Q$1),),)</f>
        <v>0</v>
      </c>
      <c r="Y56" s="35">
        <f>IFERROR(VLOOKUP($C56,'[4]11.09'!$C$2:$Q$129,MATCH(Y$2,'[4]11.09'!$C$1:$Q$1),),)</f>
        <v>0</v>
      </c>
      <c r="Z56" s="35">
        <f>IFERROR(VLOOKUP($C56,'[4]11.09'!$C$2:$Q$129,MATCH(Z$2,'[4]11.09'!$C$1:$Q$1),),)</f>
        <v>0</v>
      </c>
      <c r="AA56" s="35">
        <f>IFERROR(VLOOKUP($C56,'[4]11.09'!$C$2:$Q$129,MATCH(AA$2,'[4]11.09'!$C$1:$Q$1),),)</f>
        <v>0</v>
      </c>
      <c r="AB56" s="35">
        <f>IFERROR(VLOOKUP($C56,'[4]14.09'!$C$2:$K$143,MATCH(AB$2,'[4]14.09'!$C$1:$K$1),),)</f>
        <v>0</v>
      </c>
      <c r="AC56" s="35">
        <f>IFERROR(VLOOKUP($C56,'[4]14.09'!$C$2:$K$143,MATCH(AC$2,'[4]14.09'!$C$1:$K$1),),)</f>
        <v>0</v>
      </c>
      <c r="AD56" s="35">
        <f>IFERROR(VLOOKUP($C56,'[4]14.09'!$C$2:$K$143,MATCH(AD$2,'[4]14.09'!$C$1:$K$1),),)</f>
        <v>0</v>
      </c>
      <c r="AE56" s="35">
        <f>IFERROR(VLOOKUP($C56,'[4]14.09'!$C$2:$K$143,MATCH(AE$2,'[4]14.09'!$C$1:$K$1),),)</f>
        <v>0</v>
      </c>
      <c r="AF56" s="35">
        <f>IFERROR(VLOOKUP($C56,'[4]14.09'!$C$2:$K$143,MATCH(AF$2,'[4]14.09'!$C$1:$K$1),),)</f>
        <v>0</v>
      </c>
      <c r="AG56" s="35">
        <f>IFERROR(VLOOKUP($C56,'[4]14.09'!$C$2:$K$143,MATCH(AG$2,'[4]14.09'!$C$1:$K$1),),)</f>
        <v>0</v>
      </c>
      <c r="AH56" s="35">
        <f>IFERROR(VLOOKUP($C56,'[4]14.09'!$C$2:$K$143,MATCH(AH$2,'[4]14.09'!$C$1:$K$1),),)</f>
        <v>0</v>
      </c>
      <c r="AI56" s="35">
        <f>IFERROR(VLOOKUP($C56,'[4]14.09'!$C$2:$K$143,MATCH(AI$2,'[4]14.09'!$C$1:$K$1),),)</f>
        <v>0</v>
      </c>
      <c r="AJ56" s="35">
        <f>IFERROR(VLOOKUP($C56,'[4]11.09'!$C$2:$Q$129,MATCH(AJ$2,'[4]11.09'!$C$1:$Q$1),),)</f>
        <v>0</v>
      </c>
      <c r="AK56" s="35">
        <f>IFERROR(VLOOKUP($C56,'[4]11.09'!$C$2:$Q$129,MATCH(AK$2,'[4]11.09'!$C$1:$Q$1),),)</f>
        <v>0</v>
      </c>
      <c r="AL56" s="36">
        <f t="shared" si="0"/>
        <v>0</v>
      </c>
    </row>
    <row r="57" spans="1:38" ht="27.75" customHeight="1">
      <c r="A57" s="39" t="s">
        <v>336</v>
      </c>
      <c r="B57" s="39" t="s">
        <v>306</v>
      </c>
      <c r="C57" s="33" t="s">
        <v>150</v>
      </c>
      <c r="D57" s="35">
        <f>IFERROR(VLOOKUP($C57,'[4]24.08'!$C$2:$L$145,MATCH(D$2,'[4]24.08'!$C$1:$L$1),),)</f>
        <v>0</v>
      </c>
      <c r="E57" s="35">
        <f>IFERROR(VLOOKUP($C57,'[4]25.08'!$C$2:$J$145,MATCH(E$2,'[4]25.08'!$C$1:$J$1),),)</f>
        <v>0</v>
      </c>
      <c r="F57" s="35">
        <f>IFERROR(VLOOKUP($C57,'[4]26.08'!$C$2:$S$136,MATCH(F$2,'[4]26.08'!$C$1:$S$1),),)</f>
        <v>0</v>
      </c>
      <c r="G57" s="35">
        <f>IFERROR(VLOOKUP($C57,'[4]27.08'!$C$2:$P$145,MATCH(G$2,'[4]27.08'!$C$1:$P$1),),)</f>
        <v>0</v>
      </c>
      <c r="H57" s="35">
        <f>IFERROR(VLOOKUP($C57,'[4]28.08'!$C$2:$O$144,MATCH(H$2,'[4]28.08'!$C$1:$O$1),),)</f>
        <v>0</v>
      </c>
      <c r="I57" s="35">
        <f>IFERROR(VLOOKUP($C57,'[4]28.08'!$C$2:$O$144,MATCH(I$2,'[4]28.08'!$C$1:$O$1),),)</f>
        <v>0</v>
      </c>
      <c r="J57" s="35">
        <f>IFERROR(VLOOKUP($C57,'[4]28.08'!$C$2:$O$144,MATCH(J$2,'[4]28.08'!$C$1:$O$1),),)</f>
        <v>0</v>
      </c>
      <c r="K57" s="35">
        <f>IFERROR(VLOOKUP($C57,'[4]28.08'!$C$2:$O$144,MATCH(K$2,'[4]28.08'!$C$1:$O$1),),)</f>
        <v>0</v>
      </c>
      <c r="L57" s="35">
        <f>IFERROR(VLOOKUP($C57,'[4]31.08.'!$C$2:$K$144,MATCH(L$2,'[4]31.08.'!$C$1:$K$1),),)</f>
        <v>0</v>
      </c>
      <c r="M57" s="35">
        <f>IFERROR(VLOOKUP($C57,'[4]01.09'!$C$2:$K$144,MATCH(M$2,'[4]01.09'!$C$1:$K$1),),)</f>
        <v>0</v>
      </c>
      <c r="N57" s="35">
        <f>IFERROR(VLOOKUP($C57,'[4]01.09'!$C$2:$K$144,MATCH(N$2,'[4]01.09'!$C$1:$K$1),),)</f>
        <v>0</v>
      </c>
      <c r="O57" s="35">
        <f>IFERROR(VLOOKUP($C57,'[4]03.09'!$C$2:$R$130,MATCH(O$2,'[4]03.09'!$C$1:$R$1),),)</f>
        <v>0</v>
      </c>
      <c r="P57" s="35">
        <f>IFERROR(VLOOKUP($C57,'[4]04.09'!$C$2:$O$139,MATCH(P$2,'[4]04.09'!$C$1:$O$1),),)</f>
        <v>0</v>
      </c>
      <c r="Q57" s="35">
        <f>IFERROR(VLOOKUP($C57,'[4]04.09'!$C$2:$O$139,MATCH(Q$2,'[4]04.09'!$C$1:$O$1),),)</f>
        <v>0</v>
      </c>
      <c r="R57" s="35">
        <f>IFERROR(VLOOKUP($C57,'[4]04.09'!$C$2:$O$139,MATCH(R$2,'[4]04.09'!$C$1:$O$1),),)</f>
        <v>0</v>
      </c>
      <c r="S57" s="35">
        <f>IFERROR(VLOOKUP($C57,'[4]04.09'!$C$2:$O$139,MATCH(S$2,'[4]04.09'!$C$1:$O$1),),)</f>
        <v>0</v>
      </c>
      <c r="T57" s="35">
        <f>IFERROR(VLOOKUP($C57,'[4]07.09'!$C$2:$K$144,MATCH(T$2,'[4]07.09'!$C$1:$K$1),),)</f>
        <v>0</v>
      </c>
      <c r="U57" s="35">
        <f>IFERROR(VLOOKUP($C57,'[4]08.09'!$C$2:$J$143,MATCH(U$2,'[4]08.09'!$C$1:$J$1),),)</f>
        <v>0</v>
      </c>
      <c r="V57" s="35">
        <f>IFERROR(VLOOKUP($C57,'[4]09.09'!$C$2:$T$129,MATCH(V$2,'[4]09.09'!$C$1:$T$1),),)</f>
        <v>0</v>
      </c>
      <c r="W57" s="35">
        <f>IFERROR(VLOOKUP($C57,'[4]10.09'!$C$2:$P$129,MATCH(W$2,'[4]10.09'!$C$1:$P$1),),)</f>
        <v>0</v>
      </c>
      <c r="X57" s="35">
        <f>IFERROR(VLOOKUP($C57,'[4]11.09'!$C$2:$Q$129,MATCH(X$2,'[4]11.09'!$C$1:$Q$1),),)</f>
        <v>0</v>
      </c>
      <c r="Y57" s="35">
        <f>IFERROR(VLOOKUP($C57,'[4]11.09'!$C$2:$Q$129,MATCH(Y$2,'[4]11.09'!$C$1:$Q$1),),)</f>
        <v>0</v>
      </c>
      <c r="Z57" s="35">
        <f>IFERROR(VLOOKUP($C57,'[4]11.09'!$C$2:$Q$129,MATCH(Z$2,'[4]11.09'!$C$1:$Q$1),),)</f>
        <v>0</v>
      </c>
      <c r="AA57" s="35">
        <f>IFERROR(VLOOKUP($C57,'[4]11.09'!$C$2:$Q$129,MATCH(AA$2,'[4]11.09'!$C$1:$Q$1),),)</f>
        <v>0</v>
      </c>
      <c r="AB57" s="35">
        <f>IFERROR(VLOOKUP($C57,'[4]14.09'!$C$2:$K$143,MATCH(AB$2,'[4]14.09'!$C$1:$K$1),),)</f>
        <v>0</v>
      </c>
      <c r="AC57" s="35">
        <f>IFERROR(VLOOKUP($C57,'[4]14.09'!$C$2:$K$143,MATCH(AC$2,'[4]14.09'!$C$1:$K$1),),)</f>
        <v>0</v>
      </c>
      <c r="AD57" s="35">
        <f>IFERROR(VLOOKUP($C57,'[4]14.09'!$C$2:$K$143,MATCH(AD$2,'[4]14.09'!$C$1:$K$1),),)</f>
        <v>0</v>
      </c>
      <c r="AE57" s="35">
        <f>IFERROR(VLOOKUP($C57,'[4]14.09'!$C$2:$K$143,MATCH(AE$2,'[4]14.09'!$C$1:$K$1),),)</f>
        <v>0</v>
      </c>
      <c r="AF57" s="35">
        <f>IFERROR(VLOOKUP($C57,'[4]14.09'!$C$2:$K$143,MATCH(AF$2,'[4]14.09'!$C$1:$K$1),),)</f>
        <v>0</v>
      </c>
      <c r="AG57" s="35">
        <f>IFERROR(VLOOKUP($C57,'[4]14.09'!$C$2:$K$143,MATCH(AG$2,'[4]14.09'!$C$1:$K$1),),)</f>
        <v>0</v>
      </c>
      <c r="AH57" s="35">
        <f>IFERROR(VLOOKUP($C57,'[4]14.09'!$C$2:$K$143,MATCH(AH$2,'[4]14.09'!$C$1:$K$1),),)</f>
        <v>0</v>
      </c>
      <c r="AI57" s="35">
        <f>IFERROR(VLOOKUP($C57,'[4]14.09'!$C$2:$K$143,MATCH(AI$2,'[4]14.09'!$C$1:$K$1),),)</f>
        <v>0</v>
      </c>
      <c r="AJ57" s="35">
        <f>IFERROR(VLOOKUP($C57,'[4]11.09'!$C$2:$Q$129,MATCH(AJ$2,'[4]11.09'!$C$1:$Q$1),),)</f>
        <v>0</v>
      </c>
      <c r="AK57" s="35">
        <f>IFERROR(VLOOKUP($C57,'[4]11.09'!$C$2:$Q$129,MATCH(AK$2,'[4]11.09'!$C$1:$Q$1),),)</f>
        <v>9000</v>
      </c>
      <c r="AL57" s="36">
        <f t="shared" si="0"/>
        <v>9000</v>
      </c>
    </row>
    <row r="58" spans="1:38" ht="27.75" customHeight="1">
      <c r="A58" s="39" t="s">
        <v>336</v>
      </c>
      <c r="B58" s="39" t="s">
        <v>314</v>
      </c>
      <c r="C58" s="33" t="s">
        <v>337</v>
      </c>
      <c r="D58" s="35">
        <f>IFERROR(VLOOKUP($C58,'[4]24.08'!$C$2:$L$145,MATCH(D$2,'[4]24.08'!$C$1:$L$1),),)</f>
        <v>0</v>
      </c>
      <c r="E58" s="35">
        <f>IFERROR(VLOOKUP($C58,'[4]25.08'!$C$2:$J$145,MATCH(E$2,'[4]25.08'!$C$1:$J$1),),)</f>
        <v>0</v>
      </c>
      <c r="F58" s="35">
        <f>IFERROR(VLOOKUP($C58,'[4]26.08'!$C$2:$S$136,MATCH(F$2,'[4]26.08'!$C$1:$S$1),),)</f>
        <v>0</v>
      </c>
      <c r="G58" s="35">
        <f>IFERROR(VLOOKUP($C58,'[4]27.08'!$C$2:$P$145,MATCH(G$2,'[4]27.08'!$C$1:$P$1),),)</f>
        <v>0</v>
      </c>
      <c r="H58" s="35">
        <f>IFERROR(VLOOKUP($C58,'[4]28.08'!$C$2:$O$144,MATCH(H$2,'[4]28.08'!$C$1:$O$1),),)</f>
        <v>0</v>
      </c>
      <c r="I58" s="35">
        <f>IFERROR(VLOOKUP($C58,'[4]28.08'!$C$2:$O$144,MATCH(I$2,'[4]28.08'!$C$1:$O$1),),)</f>
        <v>0</v>
      </c>
      <c r="J58" s="35">
        <f>IFERROR(VLOOKUP($C58,'[4]28.08'!$C$2:$O$144,MATCH(J$2,'[4]28.08'!$C$1:$O$1),),)</f>
        <v>0</v>
      </c>
      <c r="K58" s="35">
        <f>IFERROR(VLOOKUP($C58,'[4]28.08'!$C$2:$O$144,MATCH(K$2,'[4]28.08'!$C$1:$O$1),),)</f>
        <v>0</v>
      </c>
      <c r="L58" s="35">
        <f>IFERROR(VLOOKUP($C58,'[4]31.08.'!$C$2:$K$144,MATCH(L$2,'[4]31.08.'!$C$1:$K$1),),)</f>
        <v>0</v>
      </c>
      <c r="M58" s="35">
        <f>IFERROR(VLOOKUP($C58,'[4]01.09'!$C$2:$K$144,MATCH(M$2,'[4]01.09'!$C$1:$K$1),),)</f>
        <v>0</v>
      </c>
      <c r="N58" s="35">
        <f>IFERROR(VLOOKUP($C58,'[4]01.09'!$C$2:$K$144,MATCH(N$2,'[4]01.09'!$C$1:$K$1),),)</f>
        <v>0</v>
      </c>
      <c r="O58" s="35">
        <f>IFERROR(VLOOKUP($C58,'[4]03.09'!$C$2:$R$130,MATCH(O$2,'[4]03.09'!$C$1:$R$1),),)</f>
        <v>0</v>
      </c>
      <c r="P58" s="35">
        <f>IFERROR(VLOOKUP($C58,'[4]04.09'!$C$2:$O$139,MATCH(P$2,'[4]04.09'!$C$1:$O$1),),)</f>
        <v>0</v>
      </c>
      <c r="Q58" s="35">
        <f>IFERROR(VLOOKUP($C58,'[4]04.09'!$C$2:$O$139,MATCH(Q$2,'[4]04.09'!$C$1:$O$1),),)</f>
        <v>0</v>
      </c>
      <c r="R58" s="35">
        <f>IFERROR(VLOOKUP($C58,'[4]04.09'!$C$2:$O$139,MATCH(R$2,'[4]04.09'!$C$1:$O$1),),)</f>
        <v>0</v>
      </c>
      <c r="S58" s="35">
        <f>IFERROR(VLOOKUP($C58,'[4]04.09'!$C$2:$O$139,MATCH(S$2,'[4]04.09'!$C$1:$O$1),),)</f>
        <v>0</v>
      </c>
      <c r="T58" s="35">
        <f>IFERROR(VLOOKUP($C58,'[4]07.09'!$C$2:$K$144,MATCH(T$2,'[4]07.09'!$C$1:$K$1),),)</f>
        <v>0</v>
      </c>
      <c r="U58" s="35">
        <f>IFERROR(VLOOKUP($C58,'[4]08.09'!$C$2:$J$143,MATCH(U$2,'[4]08.09'!$C$1:$J$1),),)</f>
        <v>0</v>
      </c>
      <c r="V58" s="35">
        <f>IFERROR(VLOOKUP($C58,'[4]09.09'!$C$2:$T$129,MATCH(V$2,'[4]09.09'!$C$1:$T$1),),)</f>
        <v>0</v>
      </c>
      <c r="W58" s="35">
        <f>IFERROR(VLOOKUP($C58,'[4]10.09'!$C$2:$P$129,MATCH(W$2,'[4]10.09'!$C$1:$P$1),),)</f>
        <v>0</v>
      </c>
      <c r="X58" s="35">
        <f>IFERROR(VLOOKUP($C58,'[4]11.09'!$C$2:$Q$129,MATCH(X$2,'[4]11.09'!$C$1:$Q$1),),)</f>
        <v>0</v>
      </c>
      <c r="Y58" s="35">
        <f>IFERROR(VLOOKUP($C58,'[4]11.09'!$C$2:$Q$129,MATCH(Y$2,'[4]11.09'!$C$1:$Q$1),),)</f>
        <v>0</v>
      </c>
      <c r="Z58" s="35">
        <f>IFERROR(VLOOKUP($C58,'[4]11.09'!$C$2:$Q$129,MATCH(Z$2,'[4]11.09'!$C$1:$Q$1),),)</f>
        <v>0</v>
      </c>
      <c r="AA58" s="35">
        <f>IFERROR(VLOOKUP($C58,'[4]11.09'!$C$2:$Q$129,MATCH(AA$2,'[4]11.09'!$C$1:$Q$1),),)</f>
        <v>0</v>
      </c>
      <c r="AB58" s="35">
        <f>IFERROR(VLOOKUP($C58,'[4]14.09'!$C$2:$K$143,MATCH(AB$2,'[4]14.09'!$C$1:$K$1),),)</f>
        <v>0</v>
      </c>
      <c r="AC58" s="35">
        <f>IFERROR(VLOOKUP($C58,'[4]14.09'!$C$2:$K$143,MATCH(AC$2,'[4]14.09'!$C$1:$K$1),),)</f>
        <v>0</v>
      </c>
      <c r="AD58" s="35">
        <f>IFERROR(VLOOKUP($C58,'[4]14.09'!$C$2:$K$143,MATCH(AD$2,'[4]14.09'!$C$1:$K$1),),)</f>
        <v>0</v>
      </c>
      <c r="AE58" s="35">
        <f>IFERROR(VLOOKUP($C58,'[4]14.09'!$C$2:$K$143,MATCH(AE$2,'[4]14.09'!$C$1:$K$1),),)</f>
        <v>0</v>
      </c>
      <c r="AF58" s="35">
        <f>IFERROR(VLOOKUP($C58,'[4]14.09'!$C$2:$K$143,MATCH(AF$2,'[4]14.09'!$C$1:$K$1),),)</f>
        <v>0</v>
      </c>
      <c r="AG58" s="35">
        <f>IFERROR(VLOOKUP($C58,'[4]14.09'!$C$2:$K$143,MATCH(AG$2,'[4]14.09'!$C$1:$K$1),),)</f>
        <v>0</v>
      </c>
      <c r="AH58" s="35">
        <f>IFERROR(VLOOKUP($C58,'[4]14.09'!$C$2:$K$143,MATCH(AH$2,'[4]14.09'!$C$1:$K$1),),)</f>
        <v>0</v>
      </c>
      <c r="AI58" s="35">
        <f>IFERROR(VLOOKUP($C58,'[4]14.09'!$C$2:$K$143,MATCH(AI$2,'[4]14.09'!$C$1:$K$1),),)</f>
        <v>0</v>
      </c>
      <c r="AJ58" s="35">
        <f>IFERROR(VLOOKUP($C58,'[4]11.09'!$C$2:$Q$129,MATCH(AJ$2,'[4]11.09'!$C$1:$Q$1),),)</f>
        <v>0</v>
      </c>
      <c r="AK58" s="35">
        <f>IFERROR(VLOOKUP($C58,'[4]11.09'!$C$2:$Q$129,MATCH(AK$2,'[4]11.09'!$C$1:$Q$1),),)</f>
        <v>9000</v>
      </c>
      <c r="AL58" s="36">
        <f t="shared" si="0"/>
        <v>9000</v>
      </c>
    </row>
    <row r="59" spans="1:38" ht="27.75" customHeight="1">
      <c r="A59" s="39" t="s">
        <v>336</v>
      </c>
      <c r="B59" s="39" t="s">
        <v>328</v>
      </c>
      <c r="C59" s="33" t="s">
        <v>338</v>
      </c>
      <c r="D59" s="35">
        <f>IFERROR(VLOOKUP($C59,'[4]24.08'!$C$2:$L$145,MATCH(D$2,'[4]24.08'!$C$1:$L$1),),)</f>
        <v>0</v>
      </c>
      <c r="E59" s="35">
        <f>IFERROR(VLOOKUP($C59,'[4]25.08'!$C$2:$J$145,MATCH(E$2,'[4]25.08'!$C$1:$J$1),),)</f>
        <v>0</v>
      </c>
      <c r="F59" s="35">
        <f>IFERROR(VLOOKUP($C59,'[4]26.08'!$C$2:$S$136,MATCH(F$2,'[4]26.08'!$C$1:$S$1),),)</f>
        <v>0</v>
      </c>
      <c r="G59" s="35">
        <f>IFERROR(VLOOKUP($C59,'[4]27.08'!$C$2:$P$145,MATCH(G$2,'[4]27.08'!$C$1:$P$1),),)</f>
        <v>0</v>
      </c>
      <c r="H59" s="35">
        <f>IFERROR(VLOOKUP($C59,'[4]28.08'!$C$2:$O$144,MATCH(H$2,'[4]28.08'!$C$1:$O$1),),)</f>
        <v>0</v>
      </c>
      <c r="I59" s="35">
        <f>IFERROR(VLOOKUP($C59,'[4]28.08'!$C$2:$O$144,MATCH(I$2,'[4]28.08'!$C$1:$O$1),),)</f>
        <v>0</v>
      </c>
      <c r="J59" s="35">
        <f>IFERROR(VLOOKUP($C59,'[4]28.08'!$C$2:$O$144,MATCH(J$2,'[4]28.08'!$C$1:$O$1),),)</f>
        <v>0</v>
      </c>
      <c r="K59" s="35">
        <f>IFERROR(VLOOKUP($C59,'[4]28.08'!$C$2:$O$144,MATCH(K$2,'[4]28.08'!$C$1:$O$1),),)</f>
        <v>0</v>
      </c>
      <c r="L59" s="35">
        <f>IFERROR(VLOOKUP($C59,'[4]31.08.'!$C$2:$K$144,MATCH(L$2,'[4]31.08.'!$C$1:$K$1),),)</f>
        <v>0</v>
      </c>
      <c r="M59" s="35">
        <f>IFERROR(VLOOKUP($C59,'[4]01.09'!$C$2:$K$144,MATCH(M$2,'[4]01.09'!$C$1:$K$1),),)</f>
        <v>0</v>
      </c>
      <c r="N59" s="35">
        <f>IFERROR(VLOOKUP($C59,'[4]01.09'!$C$2:$K$144,MATCH(N$2,'[4]01.09'!$C$1:$K$1),),)</f>
        <v>0</v>
      </c>
      <c r="O59" s="35">
        <f>IFERROR(VLOOKUP($C59,'[4]03.09'!$C$2:$R$130,MATCH(O$2,'[4]03.09'!$C$1:$R$1),),)</f>
        <v>0</v>
      </c>
      <c r="P59" s="35">
        <f>IFERROR(VLOOKUP($C59,'[4]04.09'!$C$2:$O$139,MATCH(P$2,'[4]04.09'!$C$1:$O$1),),)</f>
        <v>0</v>
      </c>
      <c r="Q59" s="35">
        <f>IFERROR(VLOOKUP($C59,'[4]04.09'!$C$2:$O$139,MATCH(Q$2,'[4]04.09'!$C$1:$O$1),),)</f>
        <v>0</v>
      </c>
      <c r="R59" s="35">
        <f>IFERROR(VLOOKUP($C59,'[4]04.09'!$C$2:$O$139,MATCH(R$2,'[4]04.09'!$C$1:$O$1),),)</f>
        <v>0</v>
      </c>
      <c r="S59" s="35">
        <f>IFERROR(VLOOKUP($C59,'[4]04.09'!$C$2:$O$139,MATCH(S$2,'[4]04.09'!$C$1:$O$1),),)</f>
        <v>0</v>
      </c>
      <c r="T59" s="35">
        <f>IFERROR(VLOOKUP($C59,'[4]07.09'!$C$2:$K$144,MATCH(T$2,'[4]07.09'!$C$1:$K$1),),)</f>
        <v>0</v>
      </c>
      <c r="U59" s="35">
        <f>IFERROR(VLOOKUP($C59,'[4]08.09'!$C$2:$J$143,MATCH(U$2,'[4]08.09'!$C$1:$J$1),),)</f>
        <v>0</v>
      </c>
      <c r="V59" s="35">
        <f>IFERROR(VLOOKUP($C59,'[4]09.09'!$C$2:$T$129,MATCH(V$2,'[4]09.09'!$C$1:$T$1),),)</f>
        <v>0</v>
      </c>
      <c r="W59" s="35">
        <f>IFERROR(VLOOKUP($C59,'[4]10.09'!$C$2:$P$129,MATCH(W$2,'[4]10.09'!$C$1:$P$1),),)</f>
        <v>0</v>
      </c>
      <c r="X59" s="35">
        <f>IFERROR(VLOOKUP($C59,'[4]11.09'!$C$2:$Q$129,MATCH(X$2,'[4]11.09'!$C$1:$Q$1),),)</f>
        <v>0</v>
      </c>
      <c r="Y59" s="35">
        <f>IFERROR(VLOOKUP($C59,'[4]11.09'!$C$2:$Q$129,MATCH(Y$2,'[4]11.09'!$C$1:$Q$1),),)</f>
        <v>0</v>
      </c>
      <c r="Z59" s="35">
        <f>IFERROR(VLOOKUP($C59,'[4]11.09'!$C$2:$Q$129,MATCH(Z$2,'[4]11.09'!$C$1:$Q$1),),)</f>
        <v>0</v>
      </c>
      <c r="AA59" s="35">
        <f>IFERROR(VLOOKUP($C59,'[4]11.09'!$C$2:$Q$129,MATCH(AA$2,'[4]11.09'!$C$1:$Q$1),),)</f>
        <v>0</v>
      </c>
      <c r="AB59" s="35">
        <f>IFERROR(VLOOKUP($C59,'[4]14.09'!$C$2:$K$143,MATCH(AB$2,'[4]14.09'!$C$1:$K$1),),)</f>
        <v>0</v>
      </c>
      <c r="AC59" s="35">
        <f>IFERROR(VLOOKUP($C59,'[4]14.09'!$C$2:$K$143,MATCH(AC$2,'[4]14.09'!$C$1:$K$1),),)</f>
        <v>0</v>
      </c>
      <c r="AD59" s="35">
        <f>IFERROR(VLOOKUP($C59,'[4]14.09'!$C$2:$K$143,MATCH(AD$2,'[4]14.09'!$C$1:$K$1),),)</f>
        <v>0</v>
      </c>
      <c r="AE59" s="35">
        <f>IFERROR(VLOOKUP($C59,'[4]14.09'!$C$2:$K$143,MATCH(AE$2,'[4]14.09'!$C$1:$K$1),),)</f>
        <v>0</v>
      </c>
      <c r="AF59" s="35">
        <f>IFERROR(VLOOKUP($C59,'[4]14.09'!$C$2:$K$143,MATCH(AF$2,'[4]14.09'!$C$1:$K$1),),)</f>
        <v>0</v>
      </c>
      <c r="AG59" s="35">
        <f>IFERROR(VLOOKUP($C59,'[4]14.09'!$C$2:$K$143,MATCH(AG$2,'[4]14.09'!$C$1:$K$1),),)</f>
        <v>0</v>
      </c>
      <c r="AH59" s="35">
        <f>IFERROR(VLOOKUP($C59,'[4]14.09'!$C$2:$K$143,MATCH(AH$2,'[4]14.09'!$C$1:$K$1),),)</f>
        <v>0</v>
      </c>
      <c r="AI59" s="35">
        <f>IFERROR(VLOOKUP($C59,'[4]14.09'!$C$2:$K$143,MATCH(AI$2,'[4]14.09'!$C$1:$K$1),),)</f>
        <v>0</v>
      </c>
      <c r="AJ59" s="35">
        <f>IFERROR(VLOOKUP($C59,'[4]11.09'!$C$2:$Q$129,MATCH(AJ$2,'[4]11.09'!$C$1:$Q$1),),)</f>
        <v>0</v>
      </c>
      <c r="AK59" s="35">
        <f>IFERROR(VLOOKUP($C59,'[4]11.09'!$C$2:$Q$129,MATCH(AK$2,'[4]11.09'!$C$1:$Q$1),),)</f>
        <v>9000</v>
      </c>
      <c r="AL59" s="36">
        <f t="shared" si="0"/>
        <v>9000</v>
      </c>
    </row>
    <row r="60" spans="1:38" ht="27.75" customHeight="1">
      <c r="A60" s="39" t="s">
        <v>336</v>
      </c>
      <c r="B60" s="39" t="s">
        <v>286</v>
      </c>
      <c r="C60" s="33" t="s">
        <v>133</v>
      </c>
      <c r="D60" s="35">
        <f>IFERROR(VLOOKUP($C60,'[4]24.08'!$C$2:$L$145,MATCH(D$2,'[4]24.08'!$C$1:$L$1),),)</f>
        <v>0</v>
      </c>
      <c r="E60" s="35">
        <f>IFERROR(VLOOKUP($C60,'[4]25.08'!$C$2:$J$145,MATCH(E$2,'[4]25.08'!$C$1:$J$1),),)</f>
        <v>0</v>
      </c>
      <c r="F60" s="35">
        <f>IFERROR(VLOOKUP($C60,'[4]26.08'!$C$2:$S$136,MATCH(F$2,'[4]26.08'!$C$1:$S$1),),)</f>
        <v>0</v>
      </c>
      <c r="G60" s="35">
        <f>IFERROR(VLOOKUP($C60,'[4]27.08'!$C$2:$P$145,MATCH(G$2,'[4]27.08'!$C$1:$P$1),),)</f>
        <v>0</v>
      </c>
      <c r="H60" s="35">
        <f>IFERROR(VLOOKUP($C60,'[4]28.08'!$C$2:$O$144,MATCH(H$2,'[4]28.08'!$C$1:$O$1),),)</f>
        <v>0</v>
      </c>
      <c r="I60" s="35">
        <f>IFERROR(VLOOKUP($C60,'[4]28.08'!$C$2:$O$144,MATCH(I$2,'[4]28.08'!$C$1:$O$1),),)</f>
        <v>0</v>
      </c>
      <c r="J60" s="35">
        <f>IFERROR(VLOOKUP($C60,'[4]28.08'!$C$2:$O$144,MATCH(J$2,'[4]28.08'!$C$1:$O$1),),)</f>
        <v>0</v>
      </c>
      <c r="K60" s="35">
        <f>IFERROR(VLOOKUP($C60,'[4]28.08'!$C$2:$O$144,MATCH(K$2,'[4]28.08'!$C$1:$O$1),),)</f>
        <v>0</v>
      </c>
      <c r="L60" s="35">
        <f>IFERROR(VLOOKUP($C60,'[4]31.08.'!$C$2:$K$144,MATCH(L$2,'[4]31.08.'!$C$1:$K$1),),)</f>
        <v>0</v>
      </c>
      <c r="M60" s="35">
        <f>IFERROR(VLOOKUP($C60,'[4]01.09'!$C$2:$K$144,MATCH(M$2,'[4]01.09'!$C$1:$K$1),),)</f>
        <v>0</v>
      </c>
      <c r="N60" s="35">
        <f>IFERROR(VLOOKUP($C60,'[4]01.09'!$C$2:$K$144,MATCH(N$2,'[4]01.09'!$C$1:$K$1),),)</f>
        <v>0</v>
      </c>
      <c r="O60" s="35">
        <f>IFERROR(VLOOKUP($C60,'[4]03.09'!$C$2:$R$130,MATCH(O$2,'[4]03.09'!$C$1:$R$1),),)</f>
        <v>0</v>
      </c>
      <c r="P60" s="35">
        <f>IFERROR(VLOOKUP($C60,'[4]04.09'!$C$2:$O$139,MATCH(P$2,'[4]04.09'!$C$1:$O$1),),)</f>
        <v>0</v>
      </c>
      <c r="Q60" s="35">
        <f>IFERROR(VLOOKUP($C60,'[4]04.09'!$C$2:$O$139,MATCH(Q$2,'[4]04.09'!$C$1:$O$1),),)</f>
        <v>0</v>
      </c>
      <c r="R60" s="35">
        <f>IFERROR(VLOOKUP($C60,'[4]04.09'!$C$2:$O$139,MATCH(R$2,'[4]04.09'!$C$1:$O$1),),)</f>
        <v>0</v>
      </c>
      <c r="S60" s="35">
        <f>IFERROR(VLOOKUP($C60,'[4]04.09'!$C$2:$O$139,MATCH(S$2,'[4]04.09'!$C$1:$O$1),),)</f>
        <v>0</v>
      </c>
      <c r="T60" s="35">
        <f>IFERROR(VLOOKUP($C60,'[4]07.09'!$C$2:$K$144,MATCH(T$2,'[4]07.09'!$C$1:$K$1),),)</f>
        <v>0</v>
      </c>
      <c r="U60" s="35">
        <f>IFERROR(VLOOKUP($C60,'[4]08.09'!$C$2:$J$143,MATCH(U$2,'[4]08.09'!$C$1:$J$1),),)</f>
        <v>0</v>
      </c>
      <c r="V60" s="35">
        <f>IFERROR(VLOOKUP($C60,'[4]09.09'!$C$2:$T$129,MATCH(V$2,'[4]09.09'!$C$1:$T$1),),)</f>
        <v>0</v>
      </c>
      <c r="W60" s="35">
        <f>IFERROR(VLOOKUP($C60,'[4]10.09'!$C$2:$P$129,MATCH(W$2,'[4]10.09'!$C$1:$P$1),),)</f>
        <v>0</v>
      </c>
      <c r="X60" s="35">
        <f>IFERROR(VLOOKUP($C60,'[4]11.09'!$C$2:$Q$129,MATCH(X$2,'[4]11.09'!$C$1:$Q$1),),)</f>
        <v>0</v>
      </c>
      <c r="Y60" s="35">
        <f>IFERROR(VLOOKUP($C60,'[4]11.09'!$C$2:$Q$129,MATCH(Y$2,'[4]11.09'!$C$1:$Q$1),),)</f>
        <v>0</v>
      </c>
      <c r="Z60" s="35">
        <f>IFERROR(VLOOKUP($C60,'[4]11.09'!$C$2:$Q$129,MATCH(Z$2,'[4]11.09'!$C$1:$Q$1),),)</f>
        <v>0</v>
      </c>
      <c r="AA60" s="35">
        <f>IFERROR(VLOOKUP($C60,'[4]11.09'!$C$2:$Q$129,MATCH(AA$2,'[4]11.09'!$C$1:$Q$1),),)</f>
        <v>0</v>
      </c>
      <c r="AB60" s="35">
        <f>IFERROR(VLOOKUP($C60,'[4]14.09'!$C$2:$K$143,MATCH(AB$2,'[4]14.09'!$C$1:$K$1),),)</f>
        <v>0</v>
      </c>
      <c r="AC60" s="35">
        <f>IFERROR(VLOOKUP($C60,'[4]14.09'!$C$2:$K$143,MATCH(AC$2,'[4]14.09'!$C$1:$K$1),),)</f>
        <v>0</v>
      </c>
      <c r="AD60" s="35">
        <f>IFERROR(VLOOKUP($C60,'[4]14.09'!$C$2:$K$143,MATCH(AD$2,'[4]14.09'!$C$1:$K$1),),)</f>
        <v>3500</v>
      </c>
      <c r="AE60" s="35">
        <f>IFERROR(VLOOKUP($C60,'[4]14.09'!$C$2:$K$143,MATCH(AE$2,'[4]14.09'!$C$1:$K$1),),)</f>
        <v>7000</v>
      </c>
      <c r="AF60" s="35">
        <f>IFERROR(VLOOKUP($C60,'[4]14.09'!$C$2:$K$143,MATCH(AF$2,'[4]14.09'!$C$1:$K$1),),)</f>
        <v>0</v>
      </c>
      <c r="AG60" s="35">
        <f>IFERROR(VLOOKUP($C60,'[4]14.09'!$C$2:$K$143,MATCH(AG$2,'[4]14.09'!$C$1:$K$1),),)</f>
        <v>7000</v>
      </c>
      <c r="AH60" s="35">
        <f>IFERROR(VLOOKUP($C60,'[4]14.09'!$C$2:$K$143,MATCH(AH$2,'[4]14.09'!$C$1:$K$1),),)</f>
        <v>10500</v>
      </c>
      <c r="AI60" s="35">
        <f>IFERROR(VLOOKUP($C60,'[4]14.09'!$C$2:$K$143,MATCH(AI$2,'[4]14.09'!$C$1:$K$1),),)</f>
        <v>28000</v>
      </c>
      <c r="AJ60" s="35">
        <f>IFERROR(VLOOKUP($C60,'[4]11.09'!$C$2:$Q$129,MATCH(AJ$2,'[4]11.09'!$C$1:$Q$1),),)</f>
        <v>17500</v>
      </c>
      <c r="AK60" s="35">
        <f>IFERROR(VLOOKUP($C60,'[4]11.09'!$C$2:$Q$129,MATCH(AK$2,'[4]11.09'!$C$1:$Q$1),),)</f>
        <v>26500</v>
      </c>
      <c r="AL60" s="36">
        <f t="shared" si="0"/>
        <v>100000</v>
      </c>
    </row>
    <row r="61" spans="1:38" ht="27.75" customHeight="1">
      <c r="A61" s="39" t="s">
        <v>336</v>
      </c>
      <c r="B61" s="39" t="s">
        <v>271</v>
      </c>
      <c r="C61" s="33" t="s">
        <v>151</v>
      </c>
      <c r="D61" s="35">
        <f>IFERROR(VLOOKUP($C61,'[4]24.08'!$C$2:$L$145,MATCH(D$2,'[4]24.08'!$C$1:$L$1),),)</f>
        <v>0</v>
      </c>
      <c r="E61" s="35">
        <f>IFERROR(VLOOKUP($C61,'[4]25.08'!$C$2:$J$145,MATCH(E$2,'[4]25.08'!$C$1:$J$1),),)</f>
        <v>0</v>
      </c>
      <c r="F61" s="35">
        <f>IFERROR(VLOOKUP($C61,'[4]26.08'!$C$2:$S$136,MATCH(F$2,'[4]26.08'!$C$1:$S$1),),)</f>
        <v>0</v>
      </c>
      <c r="G61" s="35">
        <f>IFERROR(VLOOKUP($C61,'[4]27.08'!$C$2:$P$145,MATCH(G$2,'[4]27.08'!$C$1:$P$1),),)</f>
        <v>0</v>
      </c>
      <c r="H61" s="35">
        <f>IFERROR(VLOOKUP($C61,'[4]28.08'!$C$2:$O$144,MATCH(H$2,'[4]28.08'!$C$1:$O$1),),)</f>
        <v>0</v>
      </c>
      <c r="I61" s="35">
        <f>IFERROR(VLOOKUP($C61,'[4]28.08'!$C$2:$O$144,MATCH(I$2,'[4]28.08'!$C$1:$O$1),),)</f>
        <v>0</v>
      </c>
      <c r="J61" s="35">
        <f>IFERROR(VLOOKUP($C61,'[4]28.08'!$C$2:$O$144,MATCH(J$2,'[4]28.08'!$C$1:$O$1),),)</f>
        <v>0</v>
      </c>
      <c r="K61" s="35">
        <f>IFERROR(VLOOKUP($C61,'[4]28.08'!$C$2:$O$144,MATCH(K$2,'[4]28.08'!$C$1:$O$1),),)</f>
        <v>0</v>
      </c>
      <c r="L61" s="35">
        <f>IFERROR(VLOOKUP($C61,'[4]31.08.'!$C$2:$K$144,MATCH(L$2,'[4]31.08.'!$C$1:$K$1),),)</f>
        <v>0</v>
      </c>
      <c r="M61" s="35">
        <f>IFERROR(VLOOKUP($C61,'[4]01.09'!$C$2:$K$144,MATCH(M$2,'[4]01.09'!$C$1:$K$1),),)</f>
        <v>0</v>
      </c>
      <c r="N61" s="35">
        <f>IFERROR(VLOOKUP($C61,'[4]01.09'!$C$2:$K$144,MATCH(N$2,'[4]01.09'!$C$1:$K$1),),)</f>
        <v>0</v>
      </c>
      <c r="O61" s="35">
        <f>IFERROR(VLOOKUP($C61,'[4]03.09'!$C$2:$R$130,MATCH(O$2,'[4]03.09'!$C$1:$R$1),),)</f>
        <v>0</v>
      </c>
      <c r="P61" s="35">
        <f>IFERROR(VLOOKUP($C61,'[4]04.09'!$C$2:$O$139,MATCH(P$2,'[4]04.09'!$C$1:$O$1),),)</f>
        <v>0</v>
      </c>
      <c r="Q61" s="35">
        <f>IFERROR(VLOOKUP($C61,'[4]04.09'!$C$2:$O$139,MATCH(Q$2,'[4]04.09'!$C$1:$O$1),),)</f>
        <v>0</v>
      </c>
      <c r="R61" s="35">
        <f>IFERROR(VLOOKUP($C61,'[4]04.09'!$C$2:$O$139,MATCH(R$2,'[4]04.09'!$C$1:$O$1),),)</f>
        <v>0</v>
      </c>
      <c r="S61" s="35">
        <f>IFERROR(VLOOKUP($C61,'[4]04.09'!$C$2:$O$139,MATCH(S$2,'[4]04.09'!$C$1:$O$1),),)</f>
        <v>0</v>
      </c>
      <c r="T61" s="35">
        <f>IFERROR(VLOOKUP($C61,'[4]07.09'!$C$2:$K$144,MATCH(T$2,'[4]07.09'!$C$1:$K$1),),)</f>
        <v>0</v>
      </c>
      <c r="U61" s="35">
        <f>IFERROR(VLOOKUP($C61,'[4]08.09'!$C$2:$J$143,MATCH(U$2,'[4]08.09'!$C$1:$J$1),),)</f>
        <v>0</v>
      </c>
      <c r="V61" s="35">
        <f>IFERROR(VLOOKUP($C61,'[4]09.09'!$C$2:$T$129,MATCH(V$2,'[4]09.09'!$C$1:$T$1),),)</f>
        <v>0</v>
      </c>
      <c r="W61" s="35">
        <f>IFERROR(VLOOKUP($C61,'[4]10.09'!$C$2:$P$129,MATCH(W$2,'[4]10.09'!$C$1:$P$1),),)</f>
        <v>0</v>
      </c>
      <c r="X61" s="35">
        <f>IFERROR(VLOOKUP($C61,'[4]11.09'!$C$2:$Q$129,MATCH(X$2,'[4]11.09'!$C$1:$Q$1),),)</f>
        <v>0</v>
      </c>
      <c r="Y61" s="35">
        <f>IFERROR(VLOOKUP($C61,'[4]11.09'!$C$2:$Q$129,MATCH(Y$2,'[4]11.09'!$C$1:$Q$1),),)</f>
        <v>0</v>
      </c>
      <c r="Z61" s="35">
        <f>IFERROR(VLOOKUP($C61,'[4]11.09'!$C$2:$Q$129,MATCH(Z$2,'[4]11.09'!$C$1:$Q$1),),)</f>
        <v>0</v>
      </c>
      <c r="AA61" s="35">
        <f>IFERROR(VLOOKUP($C61,'[4]11.09'!$C$2:$Q$129,MATCH(AA$2,'[4]11.09'!$C$1:$Q$1),),)</f>
        <v>0</v>
      </c>
      <c r="AB61" s="35">
        <f>IFERROR(VLOOKUP($C61,'[4]14.09'!$C$2:$K$143,MATCH(AB$2,'[4]14.09'!$C$1:$K$1),),)</f>
        <v>0</v>
      </c>
      <c r="AC61" s="35">
        <f>IFERROR(VLOOKUP($C61,'[4]14.09'!$C$2:$K$143,MATCH(AC$2,'[4]14.09'!$C$1:$K$1),),)</f>
        <v>0</v>
      </c>
      <c r="AD61" s="35">
        <f>IFERROR(VLOOKUP($C61,'[4]14.09'!$C$2:$K$143,MATCH(AD$2,'[4]14.09'!$C$1:$K$1),),)</f>
        <v>0</v>
      </c>
      <c r="AE61" s="35">
        <f>IFERROR(VLOOKUP($C61,'[4]14.09'!$C$2:$K$143,MATCH(AE$2,'[4]14.09'!$C$1:$K$1),),)</f>
        <v>0</v>
      </c>
      <c r="AF61" s="35">
        <f>IFERROR(VLOOKUP($C61,'[4]14.09'!$C$2:$K$143,MATCH(AF$2,'[4]14.09'!$C$1:$K$1),),)</f>
        <v>0</v>
      </c>
      <c r="AG61" s="35">
        <f>IFERROR(VLOOKUP($C61,'[4]14.09'!$C$2:$K$143,MATCH(AG$2,'[4]14.09'!$C$1:$K$1),),)</f>
        <v>0</v>
      </c>
      <c r="AH61" s="35">
        <f>IFERROR(VLOOKUP($C61,'[4]14.09'!$C$2:$K$143,MATCH(AH$2,'[4]14.09'!$C$1:$K$1),),)</f>
        <v>0</v>
      </c>
      <c r="AI61" s="35">
        <f>IFERROR(VLOOKUP($C61,'[4]14.09'!$C$2:$K$143,MATCH(AI$2,'[4]14.09'!$C$1:$K$1),),)</f>
        <v>0</v>
      </c>
      <c r="AJ61" s="35">
        <f>IFERROR(VLOOKUP($C61,'[4]11.09'!$C$2:$Q$129,MATCH(AJ$2,'[4]11.09'!$C$1:$Q$1),),)</f>
        <v>0</v>
      </c>
      <c r="AK61" s="35">
        <f>IFERROR(VLOOKUP($C61,'[4]11.09'!$C$2:$Q$129,MATCH(AK$2,'[4]11.09'!$C$1:$Q$1),),)</f>
        <v>9000</v>
      </c>
      <c r="AL61" s="36">
        <f t="shared" si="0"/>
        <v>9000</v>
      </c>
    </row>
    <row r="62" spans="1:38" ht="27.75" customHeight="1">
      <c r="A62" s="39" t="s">
        <v>336</v>
      </c>
      <c r="B62" s="39" t="s">
        <v>267</v>
      </c>
      <c r="C62" s="33" t="s">
        <v>339</v>
      </c>
      <c r="D62" s="35">
        <f>IFERROR(VLOOKUP($C62,'[4]24.08'!$C$2:$L$145,MATCH(D$2,'[4]24.08'!$C$1:$L$1),),)</f>
        <v>0</v>
      </c>
      <c r="E62" s="35">
        <f>IFERROR(VLOOKUP($C62,'[4]25.08'!$C$2:$J$145,MATCH(E$2,'[4]25.08'!$C$1:$J$1),),)</f>
        <v>0</v>
      </c>
      <c r="F62" s="35">
        <f>IFERROR(VLOOKUP($C62,'[4]26.08'!$C$2:$S$136,MATCH(F$2,'[4]26.08'!$C$1:$S$1),),)</f>
        <v>0</v>
      </c>
      <c r="G62" s="35">
        <f>IFERROR(VLOOKUP($C62,'[4]27.08'!$C$2:$P$145,MATCH(G$2,'[4]27.08'!$C$1:$P$1),),)</f>
        <v>0</v>
      </c>
      <c r="H62" s="35">
        <f>IFERROR(VLOOKUP($C62,'[4]28.08'!$C$2:$O$144,MATCH(H$2,'[4]28.08'!$C$1:$O$1),),)</f>
        <v>0</v>
      </c>
      <c r="I62" s="35">
        <f>IFERROR(VLOOKUP($C62,'[4]28.08'!$C$2:$O$144,MATCH(I$2,'[4]28.08'!$C$1:$O$1),),)</f>
        <v>0</v>
      </c>
      <c r="J62" s="35">
        <f>IFERROR(VLOOKUP($C62,'[4]28.08'!$C$2:$O$144,MATCH(J$2,'[4]28.08'!$C$1:$O$1),),)</f>
        <v>0</v>
      </c>
      <c r="K62" s="35">
        <f>IFERROR(VLOOKUP($C62,'[4]28.08'!$C$2:$O$144,MATCH(K$2,'[4]28.08'!$C$1:$O$1),),)</f>
        <v>0</v>
      </c>
      <c r="L62" s="35">
        <f>IFERROR(VLOOKUP($C62,'[4]31.08.'!$C$2:$K$144,MATCH(L$2,'[4]31.08.'!$C$1:$K$1),),)</f>
        <v>0</v>
      </c>
      <c r="M62" s="35">
        <f>IFERROR(VLOOKUP($C62,'[4]01.09'!$C$2:$K$144,MATCH(M$2,'[4]01.09'!$C$1:$K$1),),)</f>
        <v>0</v>
      </c>
      <c r="N62" s="35">
        <f>IFERROR(VLOOKUP($C62,'[4]01.09'!$C$2:$K$144,MATCH(N$2,'[4]01.09'!$C$1:$K$1),),)</f>
        <v>0</v>
      </c>
      <c r="O62" s="35">
        <f>IFERROR(VLOOKUP($C62,'[4]03.09'!$C$2:$R$130,MATCH(O$2,'[4]03.09'!$C$1:$R$1),),)</f>
        <v>0</v>
      </c>
      <c r="P62" s="35">
        <f>IFERROR(VLOOKUP($C62,'[4]04.09'!$C$2:$O$139,MATCH(P$2,'[4]04.09'!$C$1:$O$1),),)</f>
        <v>0</v>
      </c>
      <c r="Q62" s="35">
        <f>IFERROR(VLOOKUP($C62,'[4]04.09'!$C$2:$O$139,MATCH(Q$2,'[4]04.09'!$C$1:$O$1),),)</f>
        <v>0</v>
      </c>
      <c r="R62" s="35">
        <f>IFERROR(VLOOKUP($C62,'[4]04.09'!$C$2:$O$139,MATCH(R$2,'[4]04.09'!$C$1:$O$1),),)</f>
        <v>0</v>
      </c>
      <c r="S62" s="35">
        <f>IFERROR(VLOOKUP($C62,'[4]04.09'!$C$2:$O$139,MATCH(S$2,'[4]04.09'!$C$1:$O$1),),)</f>
        <v>0</v>
      </c>
      <c r="T62" s="35">
        <f>IFERROR(VLOOKUP($C62,'[4]07.09'!$C$2:$K$144,MATCH(T$2,'[4]07.09'!$C$1:$K$1),),)</f>
        <v>0</v>
      </c>
      <c r="U62" s="35">
        <f>IFERROR(VLOOKUP($C62,'[4]08.09'!$C$2:$J$143,MATCH(U$2,'[4]08.09'!$C$1:$J$1),),)</f>
        <v>0</v>
      </c>
      <c r="V62" s="35">
        <f>IFERROR(VLOOKUP($C62,'[4]09.09'!$C$2:$T$129,MATCH(V$2,'[4]09.09'!$C$1:$T$1),),)</f>
        <v>0</v>
      </c>
      <c r="W62" s="35">
        <f>IFERROR(VLOOKUP($C62,'[4]10.09'!$C$2:$P$129,MATCH(W$2,'[4]10.09'!$C$1:$P$1),),)</f>
        <v>0</v>
      </c>
      <c r="X62" s="35">
        <f>IFERROR(VLOOKUP($C62,'[4]11.09'!$C$2:$Q$129,MATCH(X$2,'[4]11.09'!$C$1:$Q$1),),)</f>
        <v>0</v>
      </c>
      <c r="Y62" s="35">
        <f>IFERROR(VLOOKUP($C62,'[4]11.09'!$C$2:$Q$129,MATCH(Y$2,'[4]11.09'!$C$1:$Q$1),),)</f>
        <v>0</v>
      </c>
      <c r="Z62" s="35">
        <f>IFERROR(VLOOKUP($C62,'[4]11.09'!$C$2:$Q$129,MATCH(Z$2,'[4]11.09'!$C$1:$Q$1),),)</f>
        <v>0</v>
      </c>
      <c r="AA62" s="35">
        <f>IFERROR(VLOOKUP($C62,'[4]11.09'!$C$2:$Q$129,MATCH(AA$2,'[4]11.09'!$C$1:$Q$1),),)</f>
        <v>0</v>
      </c>
      <c r="AB62" s="35">
        <f>IFERROR(VLOOKUP($C62,'[4]14.09'!$C$2:$K$143,MATCH(AB$2,'[4]14.09'!$C$1:$K$1),),)</f>
        <v>0</v>
      </c>
      <c r="AC62" s="35">
        <f>IFERROR(VLOOKUP($C62,'[4]14.09'!$C$2:$K$143,MATCH(AC$2,'[4]14.09'!$C$1:$K$1),),)</f>
        <v>0</v>
      </c>
      <c r="AD62" s="35">
        <f>IFERROR(VLOOKUP($C62,'[4]14.09'!$C$2:$K$143,MATCH(AD$2,'[4]14.09'!$C$1:$K$1),),)</f>
        <v>0</v>
      </c>
      <c r="AE62" s="35">
        <f>IFERROR(VLOOKUP($C62,'[4]14.09'!$C$2:$K$143,MATCH(AE$2,'[4]14.09'!$C$1:$K$1),),)</f>
        <v>0</v>
      </c>
      <c r="AF62" s="35">
        <f>IFERROR(VLOOKUP($C62,'[4]14.09'!$C$2:$K$143,MATCH(AF$2,'[4]14.09'!$C$1:$K$1),),)</f>
        <v>0</v>
      </c>
      <c r="AG62" s="35">
        <f>IFERROR(VLOOKUP($C62,'[4]14.09'!$C$2:$K$143,MATCH(AG$2,'[4]14.09'!$C$1:$K$1),),)</f>
        <v>0</v>
      </c>
      <c r="AH62" s="35">
        <f>IFERROR(VLOOKUP($C62,'[4]14.09'!$C$2:$K$143,MATCH(AH$2,'[4]14.09'!$C$1:$K$1),),)</f>
        <v>0</v>
      </c>
      <c r="AI62" s="35">
        <f>IFERROR(VLOOKUP($C62,'[4]14.09'!$C$2:$K$143,MATCH(AI$2,'[4]14.09'!$C$1:$K$1),),)</f>
        <v>0</v>
      </c>
      <c r="AJ62" s="35">
        <f>IFERROR(VLOOKUP($C62,'[4]11.09'!$C$2:$Q$129,MATCH(AJ$2,'[4]11.09'!$C$1:$Q$1),),)</f>
        <v>0</v>
      </c>
      <c r="AK62" s="35">
        <f>IFERROR(VLOOKUP($C62,'[4]11.09'!$C$2:$Q$129,MATCH(AK$2,'[4]11.09'!$C$1:$Q$1),),)</f>
        <v>9000</v>
      </c>
      <c r="AL62" s="36">
        <f t="shared" si="0"/>
        <v>9000</v>
      </c>
    </row>
    <row r="63" spans="1:38" ht="27.75" customHeight="1">
      <c r="A63" s="34" t="s">
        <v>334</v>
      </c>
      <c r="B63" s="39" t="s">
        <v>318</v>
      </c>
      <c r="C63" s="33" t="s">
        <v>97</v>
      </c>
      <c r="D63" s="35">
        <f>IFERROR(VLOOKUP($C63,'[4]24.08'!$C$2:$L$145,MATCH(D$2,'[4]24.08'!$C$1:$L$1),),)</f>
        <v>15000</v>
      </c>
      <c r="E63" s="35">
        <f>IFERROR(VLOOKUP($C63,'[4]25.08'!$C$2:$J$145,MATCH(E$2,'[4]25.08'!$C$1:$J$1),),)</f>
        <v>0</v>
      </c>
      <c r="F63" s="35">
        <f>IFERROR(VLOOKUP($C63,'[4]26.08'!$C$2:$S$136,MATCH(F$2,'[4]26.08'!$C$1:$S$1),),)</f>
        <v>15000</v>
      </c>
      <c r="G63" s="35">
        <f>IFERROR(VLOOKUP($C63,'[4]27.08'!$C$2:$P$145,MATCH(G$2,'[4]27.08'!$C$1:$P$1),),)</f>
        <v>9000</v>
      </c>
      <c r="H63" s="35">
        <f>IFERROR(VLOOKUP($C63,'[4]28.08'!$C$2:$O$144,MATCH(H$2,'[4]28.08'!$C$1:$O$1),),)</f>
        <v>0</v>
      </c>
      <c r="I63" s="35">
        <f>IFERROR(VLOOKUP($C63,'[4]28.08'!$C$2:$O$144,MATCH(I$2,'[4]28.08'!$C$1:$O$1),),)</f>
        <v>15000</v>
      </c>
      <c r="J63" s="35">
        <f>IFERROR(VLOOKUP($C63,'[4]28.08'!$C$2:$O$144,MATCH(J$2,'[4]28.08'!$C$1:$O$1),),)</f>
        <v>15000</v>
      </c>
      <c r="K63" s="35">
        <f>IFERROR(VLOOKUP($C63,'[4]28.08'!$C$2:$O$144,MATCH(K$2,'[4]28.08'!$C$1:$O$1),),)</f>
        <v>69000</v>
      </c>
      <c r="L63" s="35">
        <f>IFERROR(VLOOKUP($C63,'[4]31.08.'!$C$2:$K$144,MATCH(L$2,'[4]31.08.'!$C$1:$K$1),),)</f>
        <v>15000</v>
      </c>
      <c r="M63" s="35">
        <f>IFERROR(VLOOKUP($C63,'[4]01.09'!$C$2:$K$144,MATCH(M$2,'[4]01.09'!$C$1:$K$1),),)</f>
        <v>15000</v>
      </c>
      <c r="N63" s="35">
        <f>IFERROR(VLOOKUP($C63,'[4]01.09'!$C$2:$K$144,MATCH(N$2,'[4]01.09'!$C$1:$K$1),),)</f>
        <v>12000</v>
      </c>
      <c r="O63" s="35">
        <f>IFERROR(VLOOKUP($C63,'[4]03.09'!$C$2:$R$130,MATCH(O$2,'[4]03.09'!$C$1:$R$1),),)</f>
        <v>15000</v>
      </c>
      <c r="P63" s="35">
        <f>IFERROR(VLOOKUP($C63,'[4]04.09'!$C$2:$O$139,MATCH(P$2,'[4]04.09'!$C$1:$O$1),),)</f>
        <v>12000</v>
      </c>
      <c r="Q63" s="35">
        <f>IFERROR(VLOOKUP($C63,'[4]04.09'!$C$2:$O$139,MATCH(Q$2,'[4]04.09'!$C$1:$O$1),),)</f>
        <v>0</v>
      </c>
      <c r="R63" s="35">
        <f>IFERROR(VLOOKUP($C63,'[4]04.09'!$C$2:$O$139,MATCH(R$2,'[4]04.09'!$C$1:$O$1),),)</f>
        <v>12000</v>
      </c>
      <c r="S63" s="35">
        <f>IFERROR(VLOOKUP($C63,'[4]04.09'!$C$2:$O$139,MATCH(S$2,'[4]04.09'!$C$1:$O$1),),)</f>
        <v>81000</v>
      </c>
      <c r="T63" s="35">
        <f>IFERROR(VLOOKUP($C63,'[4]07.09'!$C$2:$K$144,MATCH(T$2,'[4]07.09'!$C$1:$K$1),),)</f>
        <v>12000</v>
      </c>
      <c r="U63" s="35">
        <f>IFERROR(VLOOKUP($C63,'[4]08.09'!$C$2:$J$143,MATCH(U$2,'[4]08.09'!$C$1:$J$1),),)</f>
        <v>0</v>
      </c>
      <c r="V63" s="35">
        <f>IFERROR(VLOOKUP($C63,'[4]09.09'!$C$2:$T$129,MATCH(V$2,'[4]09.09'!$C$1:$T$1),),)</f>
        <v>9000</v>
      </c>
      <c r="W63" s="35">
        <f>IFERROR(VLOOKUP($C63,'[4]10.09'!$C$2:$P$129,MATCH(W$2,'[4]10.09'!$C$1:$P$1),),)</f>
        <v>0</v>
      </c>
      <c r="X63" s="35">
        <f>IFERROR(VLOOKUP($C63,'[4]11.09'!$C$2:$Q$129,MATCH(X$2,'[4]11.09'!$C$1:$Q$1),),)</f>
        <v>0</v>
      </c>
      <c r="Y63" s="35">
        <f>IFERROR(VLOOKUP($C63,'[4]11.09'!$C$2:$Q$129,MATCH(Y$2,'[4]11.09'!$C$1:$Q$1),),)</f>
        <v>0</v>
      </c>
      <c r="Z63" s="35">
        <f>IFERROR(VLOOKUP($C63,'[4]11.09'!$C$2:$Q$129,MATCH(Z$2,'[4]11.09'!$C$1:$Q$1),),)</f>
        <v>12000</v>
      </c>
      <c r="AA63" s="35">
        <f>IFERROR(VLOOKUP($C63,'[4]11.09'!$C$2:$Q$129,MATCH(AA$2,'[4]11.09'!$C$1:$Q$1),),)</f>
        <v>33000</v>
      </c>
      <c r="AB63" s="35">
        <f>IFERROR(VLOOKUP($C63,'[4]14.09'!$C$2:$K$143,MATCH(AB$2,'[4]14.09'!$C$1:$K$1),),)</f>
        <v>12000</v>
      </c>
      <c r="AC63" s="35">
        <f>IFERROR(VLOOKUP($C63,'[4]14.09'!$C$2:$K$143,MATCH(AC$2,'[4]14.09'!$C$1:$K$1),),)</f>
        <v>12000</v>
      </c>
      <c r="AD63" s="35">
        <f>IFERROR(VLOOKUP($C63,'[4]14.09'!$C$2:$K$143,MATCH(AD$2,'[4]14.09'!$C$1:$K$1),),)</f>
        <v>12000</v>
      </c>
      <c r="AE63" s="35">
        <f>IFERROR(VLOOKUP($C63,'[4]14.09'!$C$2:$K$143,MATCH(AE$2,'[4]14.09'!$C$1:$K$1),),)</f>
        <v>12000</v>
      </c>
      <c r="AF63" s="35">
        <f>IFERROR(VLOOKUP($C63,'[4]14.09'!$C$2:$K$143,MATCH(AF$2,'[4]14.09'!$C$1:$K$1),),)</f>
        <v>0</v>
      </c>
      <c r="AG63" s="35">
        <f>IFERROR(VLOOKUP($C63,'[4]14.09'!$C$2:$K$143,MATCH(AG$2,'[4]14.09'!$C$1:$K$1),),)</f>
        <v>0</v>
      </c>
      <c r="AH63" s="35">
        <f>IFERROR(VLOOKUP($C63,'[4]14.09'!$C$2:$K$143,MATCH(AH$2,'[4]14.09'!$C$1:$K$1),),)</f>
        <v>0</v>
      </c>
      <c r="AI63" s="35">
        <f>IFERROR(VLOOKUP($C63,'[4]14.09'!$C$2:$K$143,MATCH(AI$2,'[4]14.09'!$C$1:$K$1),),)</f>
        <v>48000</v>
      </c>
      <c r="AJ63" s="35">
        <f>IFERROR(VLOOKUP($C63,'[4]11.09'!$C$2:$Q$129,MATCH(AJ$2,'[4]11.09'!$C$1:$Q$1),),)</f>
        <v>0</v>
      </c>
      <c r="AK63" s="35">
        <f>IFERROR(VLOOKUP($C63,'[4]11.09'!$C$2:$Q$129,MATCH(AK$2,'[4]11.09'!$C$1:$Q$1),),)</f>
        <v>0</v>
      </c>
      <c r="AL63" s="36">
        <f t="shared" si="0"/>
        <v>84000</v>
      </c>
    </row>
    <row r="64" spans="1:38" ht="27.75" customHeight="1">
      <c r="A64" s="34" t="s">
        <v>334</v>
      </c>
      <c r="B64" s="39" t="s">
        <v>312</v>
      </c>
      <c r="C64" s="33" t="s">
        <v>132</v>
      </c>
      <c r="D64" s="35">
        <f>IFERROR(VLOOKUP($C64,'[4]24.08'!$C$2:$L$145,MATCH(D$2,'[4]24.08'!$C$1:$L$1),),)</f>
        <v>14000</v>
      </c>
      <c r="E64" s="35">
        <f>IFERROR(VLOOKUP($C64,'[4]25.08'!$C$2:$J$145,MATCH(E$2,'[4]25.08'!$C$1:$J$1),),)</f>
        <v>0</v>
      </c>
      <c r="F64" s="35">
        <f>IFERROR(VLOOKUP($C64,'[4]26.08'!$C$2:$S$136,MATCH(F$2,'[4]26.08'!$C$1:$S$1),),)</f>
        <v>0</v>
      </c>
      <c r="G64" s="35">
        <f>IFERROR(VLOOKUP($C64,'[4]27.08'!$C$2:$P$145,MATCH(G$2,'[4]27.08'!$C$1:$P$1),),)</f>
        <v>0</v>
      </c>
      <c r="H64" s="35">
        <f>IFERROR(VLOOKUP($C64,'[4]28.08'!$C$2:$O$144,MATCH(H$2,'[4]28.08'!$C$1:$O$1),),)</f>
        <v>14000</v>
      </c>
      <c r="I64" s="35">
        <f>IFERROR(VLOOKUP($C64,'[4]28.08'!$C$2:$O$144,MATCH(I$2,'[4]28.08'!$C$1:$O$1),),)</f>
        <v>14000</v>
      </c>
      <c r="J64" s="35">
        <f>IFERROR(VLOOKUP($C64,'[4]28.08'!$C$2:$O$144,MATCH(J$2,'[4]28.08'!$C$1:$O$1),),)</f>
        <v>10500</v>
      </c>
      <c r="K64" s="35">
        <f>IFERROR(VLOOKUP($C64,'[4]28.08'!$C$2:$O$144,MATCH(K$2,'[4]28.08'!$C$1:$O$1),),)</f>
        <v>52500</v>
      </c>
      <c r="L64" s="35">
        <f>IFERROR(VLOOKUP($C64,'[4]31.08.'!$C$2:$K$144,MATCH(L$2,'[4]31.08.'!$C$1:$K$1),),)</f>
        <v>14000</v>
      </c>
      <c r="M64" s="35">
        <f>IFERROR(VLOOKUP($C64,'[4]01.09'!$C$2:$K$144,MATCH(M$2,'[4]01.09'!$C$1:$K$1),),)</f>
        <v>10500</v>
      </c>
      <c r="N64" s="35">
        <f>IFERROR(VLOOKUP($C64,'[4]01.09'!$C$2:$K$144,MATCH(N$2,'[4]01.09'!$C$1:$K$1),),)</f>
        <v>10500</v>
      </c>
      <c r="O64" s="35">
        <f>IFERROR(VLOOKUP($C64,'[4]03.09'!$C$2:$R$130,MATCH(O$2,'[4]03.09'!$C$1:$R$1),),)</f>
        <v>10500</v>
      </c>
      <c r="P64" s="35">
        <f>IFERROR(VLOOKUP($C64,'[4]04.09'!$C$2:$O$139,MATCH(P$2,'[4]04.09'!$C$1:$O$1),),)</f>
        <v>0</v>
      </c>
      <c r="Q64" s="35">
        <f>IFERROR(VLOOKUP($C64,'[4]04.09'!$C$2:$O$139,MATCH(Q$2,'[4]04.09'!$C$1:$O$1),),)</f>
        <v>14000</v>
      </c>
      <c r="R64" s="35">
        <f>IFERROR(VLOOKUP($C64,'[4]04.09'!$C$2:$O$139,MATCH(R$2,'[4]04.09'!$C$1:$O$1),),)</f>
        <v>14000</v>
      </c>
      <c r="S64" s="35">
        <f>IFERROR(VLOOKUP($C64,'[4]04.09'!$C$2:$O$139,MATCH(S$2,'[4]04.09'!$C$1:$O$1),),)</f>
        <v>73500</v>
      </c>
      <c r="T64" s="35">
        <f>IFERROR(VLOOKUP($C64,'[4]07.09'!$C$2:$K$144,MATCH(T$2,'[4]07.09'!$C$1:$K$1),),)</f>
        <v>10500</v>
      </c>
      <c r="U64" s="35">
        <f>IFERROR(VLOOKUP($C64,'[4]08.09'!$C$2:$J$143,MATCH(U$2,'[4]08.09'!$C$1:$J$1),),)</f>
        <v>0</v>
      </c>
      <c r="V64" s="35">
        <f>IFERROR(VLOOKUP($C64,'[4]09.09'!$C$2:$T$129,MATCH(V$2,'[4]09.09'!$C$1:$T$1),),)</f>
        <v>0</v>
      </c>
      <c r="W64" s="35">
        <f>IFERROR(VLOOKUP($C64,'[4]10.09'!$C$2:$P$129,MATCH(W$2,'[4]10.09'!$C$1:$P$1),),)</f>
        <v>0</v>
      </c>
      <c r="X64" s="35">
        <f>IFERROR(VLOOKUP($C64,'[4]11.09'!$C$2:$Q$129,MATCH(X$2,'[4]11.09'!$C$1:$Q$1),),)</f>
        <v>0</v>
      </c>
      <c r="Y64" s="35">
        <f>IFERROR(VLOOKUP($C64,'[4]11.09'!$C$2:$Q$129,MATCH(Y$2,'[4]11.09'!$C$1:$Q$1),),)</f>
        <v>0</v>
      </c>
      <c r="Z64" s="35">
        <f>IFERROR(VLOOKUP($C64,'[4]11.09'!$C$2:$Q$129,MATCH(Z$2,'[4]11.09'!$C$1:$Q$1),),)</f>
        <v>10500</v>
      </c>
      <c r="AA64" s="35">
        <f>IFERROR(VLOOKUP($C64,'[4]11.09'!$C$2:$Q$129,MATCH(AA$2,'[4]11.09'!$C$1:$Q$1),),)</f>
        <v>21000</v>
      </c>
      <c r="AB64" s="35">
        <f>IFERROR(VLOOKUP($C64,'[4]14.09'!$C$2:$K$143,MATCH(AB$2,'[4]14.09'!$C$1:$K$1),),)</f>
        <v>10500</v>
      </c>
      <c r="AC64" s="35">
        <f>IFERROR(VLOOKUP($C64,'[4]14.09'!$C$2:$K$143,MATCH(AC$2,'[4]14.09'!$C$1:$K$1),),)</f>
        <v>0</v>
      </c>
      <c r="AD64" s="35">
        <f>IFERROR(VLOOKUP($C64,'[4]14.09'!$C$2:$K$143,MATCH(AD$2,'[4]14.09'!$C$1:$K$1),),)</f>
        <v>10500</v>
      </c>
      <c r="AE64" s="35">
        <f>IFERROR(VLOOKUP($C64,'[4]14.09'!$C$2:$K$143,MATCH(AE$2,'[4]14.09'!$C$1:$K$1),),)</f>
        <v>10500</v>
      </c>
      <c r="AF64" s="35">
        <f>IFERROR(VLOOKUP($C64,'[4]14.09'!$C$2:$K$143,MATCH(AF$2,'[4]14.09'!$C$1:$K$1),),)</f>
        <v>10500</v>
      </c>
      <c r="AG64" s="35">
        <f>IFERROR(VLOOKUP($C64,'[4]14.09'!$C$2:$K$143,MATCH(AG$2,'[4]14.09'!$C$1:$K$1),),)</f>
        <v>0</v>
      </c>
      <c r="AH64" s="35">
        <f>IFERROR(VLOOKUP($C64,'[4]14.09'!$C$2:$K$143,MATCH(AH$2,'[4]14.09'!$C$1:$K$1),),)</f>
        <v>0</v>
      </c>
      <c r="AI64" s="35">
        <f>IFERROR(VLOOKUP($C64,'[4]14.09'!$C$2:$K$143,MATCH(AI$2,'[4]14.09'!$C$1:$K$1),),)</f>
        <v>42000</v>
      </c>
      <c r="AJ64" s="35">
        <f>IFERROR(VLOOKUP($C64,'[4]11.09'!$C$2:$Q$129,MATCH(AJ$2,'[4]11.09'!$C$1:$Q$1),),)</f>
        <v>0</v>
      </c>
      <c r="AK64" s="35">
        <f>IFERROR(VLOOKUP($C64,'[4]11.09'!$C$2:$Q$129,MATCH(AK$2,'[4]11.09'!$C$1:$Q$1),),)</f>
        <v>0</v>
      </c>
      <c r="AL64" s="36">
        <f t="shared" si="0"/>
        <v>73500</v>
      </c>
    </row>
    <row r="65" spans="1:38" ht="27.75" customHeight="1">
      <c r="A65" s="34" t="s">
        <v>334</v>
      </c>
      <c r="B65" s="39" t="s">
        <v>318</v>
      </c>
      <c r="C65" s="33" t="s">
        <v>340</v>
      </c>
      <c r="D65" s="35">
        <f>IFERROR(VLOOKUP($C65,'[4]24.08'!$C$2:$L$145,MATCH(D$2,'[4]24.08'!$C$1:$L$1),),)</f>
        <v>0</v>
      </c>
      <c r="E65" s="35">
        <f>IFERROR(VLOOKUP($C65,'[4]25.08'!$C$2:$J$145,MATCH(E$2,'[4]25.08'!$C$1:$J$1),),)</f>
        <v>0</v>
      </c>
      <c r="F65" s="35">
        <f>IFERROR(VLOOKUP($C65,'[4]26.08'!$C$2:$S$136,MATCH(F$2,'[4]26.08'!$C$1:$S$1),),)</f>
        <v>0</v>
      </c>
      <c r="G65" s="35">
        <f>IFERROR(VLOOKUP($C65,'[4]27.08'!$C$2:$P$145,MATCH(G$2,'[4]27.08'!$C$1:$P$1),),)</f>
        <v>0</v>
      </c>
      <c r="H65" s="35">
        <f>IFERROR(VLOOKUP($C65,'[4]28.08'!$C$2:$O$144,MATCH(H$2,'[4]28.08'!$C$1:$O$1),),)</f>
        <v>0</v>
      </c>
      <c r="I65" s="35">
        <f>IFERROR(VLOOKUP($C65,'[4]28.08'!$C$2:$O$144,MATCH(I$2,'[4]28.08'!$C$1:$O$1),),)</f>
        <v>0</v>
      </c>
      <c r="J65" s="35">
        <f>IFERROR(VLOOKUP($C65,'[4]28.08'!$C$2:$O$144,MATCH(J$2,'[4]28.08'!$C$1:$O$1),),)</f>
        <v>0</v>
      </c>
      <c r="K65" s="35">
        <f>IFERROR(VLOOKUP($C65,'[4]28.08'!$C$2:$O$144,MATCH(K$2,'[4]28.08'!$C$1:$O$1),),)</f>
        <v>0</v>
      </c>
      <c r="L65" s="35">
        <f>IFERROR(VLOOKUP($C65,'[4]31.08.'!$C$2:$K$144,MATCH(L$2,'[4]31.08.'!$C$1:$K$1),),)</f>
        <v>0</v>
      </c>
      <c r="M65" s="35">
        <f>IFERROR(VLOOKUP($C65,'[4]01.09'!$C$2:$K$144,MATCH(M$2,'[4]01.09'!$C$1:$K$1),),)</f>
        <v>0</v>
      </c>
      <c r="N65" s="35">
        <f>IFERROR(VLOOKUP($C65,'[4]01.09'!$C$2:$K$144,MATCH(N$2,'[4]01.09'!$C$1:$K$1),),)</f>
        <v>0</v>
      </c>
      <c r="O65" s="35">
        <f>IFERROR(VLOOKUP($C65,'[4]03.09'!$C$2:$R$130,MATCH(O$2,'[4]03.09'!$C$1:$R$1),),)</f>
        <v>0</v>
      </c>
      <c r="P65" s="35">
        <f>IFERROR(VLOOKUP($C65,'[4]04.09'!$C$2:$O$139,MATCH(P$2,'[4]04.09'!$C$1:$O$1),),)</f>
        <v>0</v>
      </c>
      <c r="Q65" s="35">
        <f>IFERROR(VLOOKUP($C65,'[4]04.09'!$C$2:$O$139,MATCH(Q$2,'[4]04.09'!$C$1:$O$1),),)</f>
        <v>0</v>
      </c>
      <c r="R65" s="35">
        <f>IFERROR(VLOOKUP($C65,'[4]04.09'!$C$2:$O$139,MATCH(R$2,'[4]04.09'!$C$1:$O$1),),)</f>
        <v>0</v>
      </c>
      <c r="S65" s="35">
        <f>IFERROR(VLOOKUP($C65,'[4]04.09'!$C$2:$O$139,MATCH(S$2,'[4]04.09'!$C$1:$O$1),),)</f>
        <v>0</v>
      </c>
      <c r="T65" s="35">
        <f>IFERROR(VLOOKUP($C65,'[4]07.09'!$C$2:$K$144,MATCH(T$2,'[4]07.09'!$C$1:$K$1),),)</f>
        <v>0</v>
      </c>
      <c r="U65" s="35">
        <f>IFERROR(VLOOKUP($C65,'[4]08.09'!$C$2:$J$143,MATCH(U$2,'[4]08.09'!$C$1:$J$1),),)</f>
        <v>0</v>
      </c>
      <c r="V65" s="35">
        <f>IFERROR(VLOOKUP($C65,'[4]09.09'!$C$2:$T$129,MATCH(V$2,'[4]09.09'!$C$1:$T$1),),)</f>
        <v>0</v>
      </c>
      <c r="W65" s="35">
        <f>IFERROR(VLOOKUP($C65,'[4]10.09'!$C$2:$P$129,MATCH(W$2,'[4]10.09'!$C$1:$P$1),),)</f>
        <v>0</v>
      </c>
      <c r="X65" s="35">
        <f>IFERROR(VLOOKUP($C65,'[4]11.09'!$C$2:$Q$129,MATCH(X$2,'[4]11.09'!$C$1:$Q$1),),)</f>
        <v>0</v>
      </c>
      <c r="Y65" s="35">
        <f>IFERROR(VLOOKUP($C65,'[4]11.09'!$C$2:$Q$129,MATCH(Y$2,'[4]11.09'!$C$1:$Q$1),),)</f>
        <v>0</v>
      </c>
      <c r="Z65" s="35">
        <f>IFERROR(VLOOKUP($C65,'[4]11.09'!$C$2:$Q$129,MATCH(Z$2,'[4]11.09'!$C$1:$Q$1),),)</f>
        <v>0</v>
      </c>
      <c r="AA65" s="35">
        <f>IFERROR(VLOOKUP($C65,'[4]11.09'!$C$2:$Q$129,MATCH(AA$2,'[4]11.09'!$C$1:$Q$1),),)</f>
        <v>0</v>
      </c>
      <c r="AB65" s="35">
        <f>IFERROR(VLOOKUP($C65,'[4]14.09'!$C$2:$K$143,MATCH(AB$2,'[4]14.09'!$C$1:$K$1),),)</f>
        <v>0</v>
      </c>
      <c r="AC65" s="35">
        <f>IFERROR(VLOOKUP($C65,'[4]14.09'!$C$2:$K$143,MATCH(AC$2,'[4]14.09'!$C$1:$K$1),),)</f>
        <v>0</v>
      </c>
      <c r="AD65" s="35">
        <f>IFERROR(VLOOKUP($C65,'[4]14.09'!$C$2:$K$143,MATCH(AD$2,'[4]14.09'!$C$1:$K$1),),)</f>
        <v>0</v>
      </c>
      <c r="AE65" s="35">
        <f>IFERROR(VLOOKUP($C65,'[4]14.09'!$C$2:$K$143,MATCH(AE$2,'[4]14.09'!$C$1:$K$1),),)</f>
        <v>0</v>
      </c>
      <c r="AF65" s="35">
        <f>IFERROR(VLOOKUP($C65,'[4]14.09'!$C$2:$K$143,MATCH(AF$2,'[4]14.09'!$C$1:$K$1),),)</f>
        <v>0</v>
      </c>
      <c r="AG65" s="35">
        <f>IFERROR(VLOOKUP($C65,'[4]14.09'!$C$2:$K$143,MATCH(AG$2,'[4]14.09'!$C$1:$K$1),),)</f>
        <v>0</v>
      </c>
      <c r="AH65" s="35">
        <f>IFERROR(VLOOKUP($C65,'[4]14.09'!$C$2:$K$143,MATCH(AH$2,'[4]14.09'!$C$1:$K$1),),)</f>
        <v>0</v>
      </c>
      <c r="AI65" s="35">
        <f>IFERROR(VLOOKUP($C65,'[4]14.09'!$C$2:$K$143,MATCH(AI$2,'[4]14.09'!$C$1:$K$1),),)</f>
        <v>0</v>
      </c>
      <c r="AJ65" s="35">
        <f>IFERROR(VLOOKUP($C65,'[4]11.09'!$C$2:$Q$129,MATCH(AJ$2,'[4]11.09'!$C$1:$Q$1),),)</f>
        <v>0</v>
      </c>
      <c r="AK65" s="35">
        <f>IFERROR(VLOOKUP($C65,'[4]11.09'!$C$2:$Q$129,MATCH(AK$2,'[4]11.09'!$C$1:$Q$1),),)</f>
        <v>0</v>
      </c>
      <c r="AL65" s="36">
        <f t="shared" si="0"/>
        <v>0</v>
      </c>
    </row>
    <row r="66" spans="1:38" s="38" customFormat="1" ht="27.75" customHeight="1">
      <c r="A66" s="34" t="s">
        <v>334</v>
      </c>
      <c r="B66" s="39" t="s">
        <v>311</v>
      </c>
      <c r="C66" s="33" t="s">
        <v>17</v>
      </c>
      <c r="D66" s="35">
        <f>IFERROR(VLOOKUP($C66,'[4]24.08'!$C$2:$L$145,MATCH(D$2,'[4]24.08'!$C$1:$L$1),),)</f>
        <v>12000</v>
      </c>
      <c r="E66" s="35">
        <f>IFERROR(VLOOKUP($C66,'[4]25.08'!$C$2:$J$145,MATCH(E$2,'[4]25.08'!$C$1:$J$1),),)</f>
        <v>0</v>
      </c>
      <c r="F66" s="35">
        <f>IFERROR(VLOOKUP($C66,'[4]26.08'!$C$2:$S$136,MATCH(F$2,'[4]26.08'!$C$1:$S$1),),)</f>
        <v>12000</v>
      </c>
      <c r="G66" s="35">
        <f>IFERROR(VLOOKUP($C66,'[4]27.08'!$C$2:$P$145,MATCH(G$2,'[4]27.08'!$C$1:$P$1),),)</f>
        <v>9000</v>
      </c>
      <c r="H66" s="35">
        <f>IFERROR(VLOOKUP($C66,'[4]28.08'!$C$2:$O$144,MATCH(H$2,'[4]28.08'!$C$1:$O$1),),)</f>
        <v>12000</v>
      </c>
      <c r="I66" s="35">
        <f>IFERROR(VLOOKUP($C66,'[4]28.08'!$C$2:$O$144,MATCH(I$2,'[4]28.08'!$C$1:$O$1),),)</f>
        <v>9000</v>
      </c>
      <c r="J66" s="35">
        <f>IFERROR(VLOOKUP($C66,'[4]28.08'!$C$2:$O$144,MATCH(J$2,'[4]28.08'!$C$1:$O$1),),)</f>
        <v>9000</v>
      </c>
      <c r="K66" s="35">
        <f>IFERROR(VLOOKUP($C66,'[4]28.08'!$C$2:$O$144,MATCH(K$2,'[4]28.08'!$C$1:$O$1),),)</f>
        <v>63000</v>
      </c>
      <c r="L66" s="35">
        <f>IFERROR(VLOOKUP($C66,'[4]31.08.'!$C$2:$K$144,MATCH(L$2,'[4]31.08.'!$C$1:$K$1),),)</f>
        <v>0</v>
      </c>
      <c r="M66" s="35">
        <f>IFERROR(VLOOKUP($C66,'[4]01.09'!$C$2:$K$144,MATCH(M$2,'[4]01.09'!$C$1:$K$1),),)</f>
        <v>12000</v>
      </c>
      <c r="N66" s="35">
        <f>IFERROR(VLOOKUP($C66,'[4]01.09'!$C$2:$K$144,MATCH(N$2,'[4]01.09'!$C$1:$K$1),),)</f>
        <v>12000</v>
      </c>
      <c r="O66" s="35">
        <f>IFERROR(VLOOKUP($C66,'[4]03.09'!$C$2:$R$130,MATCH(O$2,'[4]03.09'!$C$1:$R$1),),)</f>
        <v>12000</v>
      </c>
      <c r="P66" s="35">
        <f>IFERROR(VLOOKUP($C66,'[4]04.09'!$C$2:$O$139,MATCH(P$2,'[4]04.09'!$C$1:$O$1),),)</f>
        <v>0</v>
      </c>
      <c r="Q66" s="35">
        <f>IFERROR(VLOOKUP($C66,'[4]04.09'!$C$2:$O$139,MATCH(Q$2,'[4]04.09'!$C$1:$O$1),),)</f>
        <v>0</v>
      </c>
      <c r="R66" s="35">
        <f>IFERROR(VLOOKUP($C66,'[4]04.09'!$C$2:$O$139,MATCH(R$2,'[4]04.09'!$C$1:$O$1),),)</f>
        <v>12000</v>
      </c>
      <c r="S66" s="35">
        <f>IFERROR(VLOOKUP($C66,'[4]04.09'!$C$2:$O$139,MATCH(S$2,'[4]04.09'!$C$1:$O$1),),)</f>
        <v>48000</v>
      </c>
      <c r="T66" s="35">
        <f>IFERROR(VLOOKUP($C66,'[4]07.09'!$C$2:$K$144,MATCH(T$2,'[4]07.09'!$C$1:$K$1),),)</f>
        <v>12000</v>
      </c>
      <c r="U66" s="35">
        <f>IFERROR(VLOOKUP($C66,'[4]08.09'!$C$2:$J$143,MATCH(U$2,'[4]08.09'!$C$1:$J$1),),)</f>
        <v>0</v>
      </c>
      <c r="V66" s="35">
        <f>IFERROR(VLOOKUP($C66,'[4]09.09'!$C$2:$T$129,MATCH(V$2,'[4]09.09'!$C$1:$T$1),),)</f>
        <v>0</v>
      </c>
      <c r="W66" s="35">
        <f>IFERROR(VLOOKUP($C66,'[4]10.09'!$C$2:$P$129,MATCH(W$2,'[4]10.09'!$C$1:$P$1),),)</f>
        <v>0</v>
      </c>
      <c r="X66" s="35">
        <f>IFERROR(VLOOKUP($C66,'[4]11.09'!$C$2:$Q$129,MATCH(X$2,'[4]11.09'!$C$1:$Q$1),),)</f>
        <v>0</v>
      </c>
      <c r="Y66" s="35">
        <f>IFERROR(VLOOKUP($C66,'[4]11.09'!$C$2:$Q$129,MATCH(Y$2,'[4]11.09'!$C$1:$Q$1),),)</f>
        <v>0</v>
      </c>
      <c r="Z66" s="35">
        <f>IFERROR(VLOOKUP($C66,'[4]11.09'!$C$2:$Q$129,MATCH(Z$2,'[4]11.09'!$C$1:$Q$1),),)</f>
        <v>12000</v>
      </c>
      <c r="AA66" s="35">
        <f>IFERROR(VLOOKUP($C66,'[4]11.09'!$C$2:$Q$129,MATCH(AA$2,'[4]11.09'!$C$1:$Q$1),),)</f>
        <v>24000</v>
      </c>
      <c r="AB66" s="35">
        <f>IFERROR(VLOOKUP($C66,'[4]14.09'!$C$2:$K$143,MATCH(AB$2,'[4]14.09'!$C$1:$K$1),),)</f>
        <v>12000</v>
      </c>
      <c r="AC66" s="35">
        <f>IFERROR(VLOOKUP($C66,'[4]14.09'!$C$2:$K$143,MATCH(AC$2,'[4]14.09'!$C$1:$K$1),),)</f>
        <v>12000</v>
      </c>
      <c r="AD66" s="35">
        <f>IFERROR(VLOOKUP($C66,'[4]14.09'!$C$2:$K$143,MATCH(AD$2,'[4]14.09'!$C$1:$K$1),),)</f>
        <v>6000</v>
      </c>
      <c r="AE66" s="35">
        <f>IFERROR(VLOOKUP($C66,'[4]14.09'!$C$2:$K$143,MATCH(AE$2,'[4]14.09'!$C$1:$K$1),),)</f>
        <v>0</v>
      </c>
      <c r="AF66" s="35">
        <f>IFERROR(VLOOKUP($C66,'[4]14.09'!$C$2:$K$143,MATCH(AF$2,'[4]14.09'!$C$1:$K$1),),)</f>
        <v>0</v>
      </c>
      <c r="AG66" s="35">
        <f>IFERROR(VLOOKUP($C66,'[4]14.09'!$C$2:$K$143,MATCH(AG$2,'[4]14.09'!$C$1:$K$1),),)</f>
        <v>0</v>
      </c>
      <c r="AH66" s="35">
        <f>IFERROR(VLOOKUP($C66,'[4]14.09'!$C$2:$K$143,MATCH(AH$2,'[4]14.09'!$C$1:$K$1),),)</f>
        <v>0</v>
      </c>
      <c r="AI66" s="35">
        <f>IFERROR(VLOOKUP($C66,'[4]14.09'!$C$2:$K$143,MATCH(AI$2,'[4]14.09'!$C$1:$K$1),),)</f>
        <v>30000</v>
      </c>
      <c r="AJ66" s="35">
        <f>IFERROR(VLOOKUP($C66,'[4]11.09'!$C$2:$Q$129,MATCH(AJ$2,'[4]11.09'!$C$1:$Q$1),),)</f>
        <v>0</v>
      </c>
      <c r="AK66" s="35">
        <f>IFERROR(VLOOKUP($C66,'[4]11.09'!$C$2:$Q$129,MATCH(AK$2,'[4]11.09'!$C$1:$Q$1),),)</f>
        <v>0</v>
      </c>
      <c r="AL66" s="36">
        <f t="shared" si="0"/>
        <v>48000</v>
      </c>
    </row>
    <row r="67" spans="1:38" s="38" customFormat="1" ht="27.75" customHeight="1">
      <c r="A67" s="34" t="s">
        <v>334</v>
      </c>
      <c r="B67" s="34" t="s">
        <v>298</v>
      </c>
      <c r="C67" s="33" t="s">
        <v>15</v>
      </c>
      <c r="D67" s="35">
        <f>IFERROR(VLOOKUP($C67,'[4]24.08'!$C$2:$L$145,MATCH(D$2,'[4]24.08'!$C$1:$L$1),),)</f>
        <v>13000</v>
      </c>
      <c r="E67" s="35">
        <f>IFERROR(VLOOKUP($C67,'[4]25.08'!$C$2:$J$145,MATCH(E$2,'[4]25.08'!$C$1:$J$1),),)</f>
        <v>0</v>
      </c>
      <c r="F67" s="35">
        <f>IFERROR(VLOOKUP($C67,'[4]26.08'!$C$2:$S$136,MATCH(F$2,'[4]26.08'!$C$1:$S$1),),)</f>
        <v>7000</v>
      </c>
      <c r="G67" s="35">
        <f>IFERROR(VLOOKUP($C67,'[4]27.08'!$C$2:$P$145,MATCH(G$2,'[4]27.08'!$C$1:$P$1),),)</f>
        <v>0</v>
      </c>
      <c r="H67" s="35">
        <f>IFERROR(VLOOKUP($C67,'[4]28.08'!$C$2:$O$144,MATCH(H$2,'[4]28.08'!$C$1:$O$1),),)</f>
        <v>13000</v>
      </c>
      <c r="I67" s="35">
        <f>IFERROR(VLOOKUP($C67,'[4]28.08'!$C$2:$O$144,MATCH(I$2,'[4]28.08'!$C$1:$O$1),),)</f>
        <v>13000</v>
      </c>
      <c r="J67" s="35">
        <f>IFERROR(VLOOKUP($C67,'[4]28.08'!$C$2:$O$144,MATCH(J$2,'[4]28.08'!$C$1:$O$1),),)</f>
        <v>13000</v>
      </c>
      <c r="K67" s="35">
        <f>IFERROR(VLOOKUP($C67,'[4]28.08'!$C$2:$O$144,MATCH(K$2,'[4]28.08'!$C$1:$O$1),),)</f>
        <v>59000</v>
      </c>
      <c r="L67" s="35">
        <f>IFERROR(VLOOKUP($C67,'[4]31.08.'!$C$2:$K$144,MATCH(L$2,'[4]31.08.'!$C$1:$K$1),),)</f>
        <v>8000</v>
      </c>
      <c r="M67" s="35">
        <f>IFERROR(VLOOKUP($C67,'[4]01.09'!$C$2:$K$144,MATCH(M$2,'[4]01.09'!$C$1:$K$1),),)</f>
        <v>10000</v>
      </c>
      <c r="N67" s="35">
        <f>IFERROR(VLOOKUP($C67,'[4]01.09'!$C$2:$K$144,MATCH(N$2,'[4]01.09'!$C$1:$K$1),),)</f>
        <v>10000</v>
      </c>
      <c r="O67" s="35">
        <f>IFERROR(VLOOKUP($C67,'[4]03.09'!$C$2:$R$130,MATCH(O$2,'[4]03.09'!$C$1:$R$1),),)</f>
        <v>13000</v>
      </c>
      <c r="P67" s="35">
        <f>IFERROR(VLOOKUP($C67,'[4]04.09'!$C$2:$O$139,MATCH(P$2,'[4]04.09'!$C$1:$O$1),),)</f>
        <v>0</v>
      </c>
      <c r="Q67" s="35">
        <f>IFERROR(VLOOKUP($C67,'[4]04.09'!$C$2:$O$139,MATCH(Q$2,'[4]04.09'!$C$1:$O$1),),)</f>
        <v>6000</v>
      </c>
      <c r="R67" s="35">
        <f>IFERROR(VLOOKUP($C67,'[4]04.09'!$C$2:$O$139,MATCH(R$2,'[4]04.09'!$C$1:$O$1),),)</f>
        <v>12000</v>
      </c>
      <c r="S67" s="35">
        <f>IFERROR(VLOOKUP($C67,'[4]04.09'!$C$2:$O$139,MATCH(S$2,'[4]04.09'!$C$1:$O$1),),)</f>
        <v>59000</v>
      </c>
      <c r="T67" s="35">
        <f>IFERROR(VLOOKUP($C67,'[4]07.09'!$C$2:$K$144,MATCH(T$2,'[4]07.09'!$C$1:$K$1),),)</f>
        <v>6600</v>
      </c>
      <c r="U67" s="35">
        <f>IFERROR(VLOOKUP($C67,'[4]08.09'!$C$2:$J$143,MATCH(U$2,'[4]08.09'!$C$1:$J$1),),)</f>
        <v>0</v>
      </c>
      <c r="V67" s="35">
        <f>IFERROR(VLOOKUP($C67,'[4]09.09'!$C$2:$T$129,MATCH(V$2,'[4]09.09'!$C$1:$T$1),),)</f>
        <v>0</v>
      </c>
      <c r="W67" s="35">
        <f>IFERROR(VLOOKUP($C67,'[4]10.09'!$C$2:$P$129,MATCH(W$2,'[4]10.09'!$C$1:$P$1),),)</f>
        <v>0</v>
      </c>
      <c r="X67" s="35">
        <f>IFERROR(VLOOKUP($C67,'[4]11.09'!$C$2:$Q$129,MATCH(X$2,'[4]11.09'!$C$1:$Q$1),),)</f>
        <v>6000</v>
      </c>
      <c r="Y67" s="35">
        <f>IFERROR(VLOOKUP($C67,'[4]11.09'!$C$2:$Q$129,MATCH(Y$2,'[4]11.09'!$C$1:$Q$1),),)</f>
        <v>12000</v>
      </c>
      <c r="Z67" s="35">
        <f>IFERROR(VLOOKUP($C67,'[4]11.09'!$C$2:$Q$129,MATCH(Z$2,'[4]11.09'!$C$1:$Q$1),),)</f>
        <v>12000</v>
      </c>
      <c r="AA67" s="35">
        <f>IFERROR(VLOOKUP($C67,'[4]11.09'!$C$2:$Q$129,MATCH(AA$2,'[4]11.09'!$C$1:$Q$1),),)</f>
        <v>36600</v>
      </c>
      <c r="AB67" s="35">
        <f>IFERROR(VLOOKUP($C67,'[4]14.09'!$C$2:$K$143,MATCH(AB$2,'[4]14.09'!$C$1:$K$1),),)</f>
        <v>12000</v>
      </c>
      <c r="AC67" s="35">
        <f>IFERROR(VLOOKUP($C67,'[4]14.09'!$C$2:$K$143,MATCH(AC$2,'[4]14.09'!$C$1:$K$1),),)</f>
        <v>0</v>
      </c>
      <c r="AD67" s="35">
        <f>IFERROR(VLOOKUP($C67,'[4]14.09'!$C$2:$K$143,MATCH(AD$2,'[4]14.09'!$C$1:$K$1),),)</f>
        <v>12000</v>
      </c>
      <c r="AE67" s="35">
        <f>IFERROR(VLOOKUP($C67,'[4]14.09'!$C$2:$K$143,MATCH(AE$2,'[4]14.09'!$C$1:$K$1),),)</f>
        <v>10000</v>
      </c>
      <c r="AF67" s="35">
        <f>IFERROR(VLOOKUP($C67,'[4]14.09'!$C$2:$K$143,MATCH(AF$2,'[4]14.09'!$C$1:$K$1),),)</f>
        <v>6000</v>
      </c>
      <c r="AG67" s="35">
        <f>IFERROR(VLOOKUP($C67,'[4]14.09'!$C$2:$K$143,MATCH(AG$2,'[4]14.09'!$C$1:$K$1),),)</f>
        <v>0</v>
      </c>
      <c r="AH67" s="35">
        <f>IFERROR(VLOOKUP($C67,'[4]14.09'!$C$2:$K$143,MATCH(AH$2,'[4]14.09'!$C$1:$K$1),),)</f>
        <v>0</v>
      </c>
      <c r="AI67" s="35">
        <f>IFERROR(VLOOKUP($C67,'[4]14.09'!$C$2:$K$143,MATCH(AI$2,'[4]14.09'!$C$1:$K$1),),)</f>
        <v>40000</v>
      </c>
      <c r="AJ67" s="35">
        <f>IFERROR(VLOOKUP($C67,'[4]11.09'!$C$2:$Q$129,MATCH(AJ$2,'[4]11.09'!$C$1:$Q$1),),)</f>
        <v>0</v>
      </c>
      <c r="AK67" s="35">
        <f>IFERROR(VLOOKUP($C67,'[4]11.09'!$C$2:$Q$129,MATCH(AK$2,'[4]11.09'!$C$1:$Q$1),),)</f>
        <v>0</v>
      </c>
      <c r="AL67" s="36">
        <f t="shared" si="0"/>
        <v>68000</v>
      </c>
    </row>
    <row r="68" spans="1:38" s="38" customFormat="1" ht="27.75" customHeight="1">
      <c r="A68" s="34" t="s">
        <v>334</v>
      </c>
      <c r="B68" s="34" t="s">
        <v>298</v>
      </c>
      <c r="C68" s="33" t="s">
        <v>341</v>
      </c>
      <c r="D68" s="35">
        <f>IFERROR(VLOOKUP($C68,'[4]24.08'!$C$2:$L$145,MATCH(D$2,'[4]24.08'!$C$1:$L$1),),)</f>
        <v>0</v>
      </c>
      <c r="E68" s="35">
        <f>IFERROR(VLOOKUP($C68,'[4]25.08'!$C$2:$J$145,MATCH(E$2,'[4]25.08'!$C$1:$J$1),),)</f>
        <v>0</v>
      </c>
      <c r="F68" s="35">
        <f>IFERROR(VLOOKUP($C68,'[4]26.08'!$C$2:$S$136,MATCH(F$2,'[4]26.08'!$C$1:$S$1),),)</f>
        <v>0</v>
      </c>
      <c r="G68" s="35">
        <f>IFERROR(VLOOKUP($C68,'[4]27.08'!$C$2:$P$145,MATCH(G$2,'[4]27.08'!$C$1:$P$1),),)</f>
        <v>0</v>
      </c>
      <c r="H68" s="35">
        <f>IFERROR(VLOOKUP($C68,'[4]28.08'!$C$2:$O$144,MATCH(H$2,'[4]28.08'!$C$1:$O$1),),)</f>
        <v>0</v>
      </c>
      <c r="I68" s="35">
        <f>IFERROR(VLOOKUP($C68,'[4]28.08'!$C$2:$O$144,MATCH(I$2,'[4]28.08'!$C$1:$O$1),),)</f>
        <v>0</v>
      </c>
      <c r="J68" s="35">
        <f>IFERROR(VLOOKUP($C68,'[4]28.08'!$C$2:$O$144,MATCH(J$2,'[4]28.08'!$C$1:$O$1),),)</f>
        <v>0</v>
      </c>
      <c r="K68" s="35">
        <f>IFERROR(VLOOKUP($C68,'[4]28.08'!$C$2:$O$144,MATCH(K$2,'[4]28.08'!$C$1:$O$1),),)</f>
        <v>0</v>
      </c>
      <c r="L68" s="35">
        <f>IFERROR(VLOOKUP($C68,'[4]31.08.'!$C$2:$K$144,MATCH(L$2,'[4]31.08.'!$C$1:$K$1),),)</f>
        <v>0</v>
      </c>
      <c r="M68" s="35">
        <f>IFERROR(VLOOKUP($C68,'[4]01.09'!$C$2:$K$144,MATCH(M$2,'[4]01.09'!$C$1:$K$1),),)</f>
        <v>0</v>
      </c>
      <c r="N68" s="35">
        <f>IFERROR(VLOOKUP($C68,'[4]01.09'!$C$2:$K$144,MATCH(N$2,'[4]01.09'!$C$1:$K$1),),)</f>
        <v>0</v>
      </c>
      <c r="O68" s="35">
        <f>IFERROR(VLOOKUP($C68,'[4]03.09'!$C$2:$R$130,MATCH(O$2,'[4]03.09'!$C$1:$R$1),),)</f>
        <v>0</v>
      </c>
      <c r="P68" s="35">
        <f>IFERROR(VLOOKUP($C68,'[4]04.09'!$C$2:$O$139,MATCH(P$2,'[4]04.09'!$C$1:$O$1),),)</f>
        <v>0</v>
      </c>
      <c r="Q68" s="35">
        <f>IFERROR(VLOOKUP($C68,'[4]04.09'!$C$2:$O$139,MATCH(Q$2,'[4]04.09'!$C$1:$O$1),),)</f>
        <v>0</v>
      </c>
      <c r="R68" s="35">
        <f>IFERROR(VLOOKUP($C68,'[4]04.09'!$C$2:$O$139,MATCH(R$2,'[4]04.09'!$C$1:$O$1),),)</f>
        <v>0</v>
      </c>
      <c r="S68" s="35">
        <f>IFERROR(VLOOKUP($C68,'[4]04.09'!$C$2:$O$139,MATCH(S$2,'[4]04.09'!$C$1:$O$1),),)</f>
        <v>0</v>
      </c>
      <c r="T68" s="35">
        <f>IFERROR(VLOOKUP($C68,'[4]07.09'!$C$2:$K$144,MATCH(T$2,'[4]07.09'!$C$1:$K$1),),)</f>
        <v>0</v>
      </c>
      <c r="U68" s="35">
        <f>IFERROR(VLOOKUP($C68,'[4]08.09'!$C$2:$J$143,MATCH(U$2,'[4]08.09'!$C$1:$J$1),),)</f>
        <v>0</v>
      </c>
      <c r="V68" s="35">
        <f>IFERROR(VLOOKUP($C68,'[4]09.09'!$C$2:$T$129,MATCH(V$2,'[4]09.09'!$C$1:$T$1),),)</f>
        <v>0</v>
      </c>
      <c r="W68" s="35">
        <f>IFERROR(VLOOKUP($C68,'[4]10.09'!$C$2:$P$129,MATCH(W$2,'[4]10.09'!$C$1:$P$1),),)</f>
        <v>0</v>
      </c>
      <c r="X68" s="35">
        <f>IFERROR(VLOOKUP($C68,'[4]11.09'!$C$2:$Q$129,MATCH(X$2,'[4]11.09'!$C$1:$Q$1),),)</f>
        <v>0</v>
      </c>
      <c r="Y68" s="35">
        <f>IFERROR(VLOOKUP($C68,'[4]11.09'!$C$2:$Q$129,MATCH(Y$2,'[4]11.09'!$C$1:$Q$1),),)</f>
        <v>0</v>
      </c>
      <c r="Z68" s="35">
        <f>IFERROR(VLOOKUP($C68,'[4]11.09'!$C$2:$Q$129,MATCH(Z$2,'[4]11.09'!$C$1:$Q$1),),)</f>
        <v>0</v>
      </c>
      <c r="AA68" s="35">
        <f>IFERROR(VLOOKUP($C68,'[4]11.09'!$C$2:$Q$129,MATCH(AA$2,'[4]11.09'!$C$1:$Q$1),),)</f>
        <v>0</v>
      </c>
      <c r="AB68" s="35">
        <f>IFERROR(VLOOKUP($C68,'[4]14.09'!$C$2:$K$143,MATCH(AB$2,'[4]14.09'!$C$1:$K$1),),)</f>
        <v>0</v>
      </c>
      <c r="AC68" s="35">
        <f>IFERROR(VLOOKUP($C68,'[4]14.09'!$C$2:$K$143,MATCH(AC$2,'[4]14.09'!$C$1:$K$1),),)</f>
        <v>0</v>
      </c>
      <c r="AD68" s="35">
        <f>IFERROR(VLOOKUP($C68,'[4]14.09'!$C$2:$K$143,MATCH(AD$2,'[4]14.09'!$C$1:$K$1),),)</f>
        <v>0</v>
      </c>
      <c r="AE68" s="35">
        <f>IFERROR(VLOOKUP($C68,'[4]14.09'!$C$2:$K$143,MATCH(AE$2,'[4]14.09'!$C$1:$K$1),),)</f>
        <v>0</v>
      </c>
      <c r="AF68" s="35">
        <f>IFERROR(VLOOKUP($C68,'[4]14.09'!$C$2:$K$143,MATCH(AF$2,'[4]14.09'!$C$1:$K$1),),)</f>
        <v>0</v>
      </c>
      <c r="AG68" s="35">
        <f>IFERROR(VLOOKUP($C68,'[4]14.09'!$C$2:$K$143,MATCH(AG$2,'[4]14.09'!$C$1:$K$1),),)</f>
        <v>0</v>
      </c>
      <c r="AH68" s="35">
        <f>IFERROR(VLOOKUP($C68,'[4]14.09'!$C$2:$K$143,MATCH(AH$2,'[4]14.09'!$C$1:$K$1),),)</f>
        <v>0</v>
      </c>
      <c r="AI68" s="35">
        <f>IFERROR(VLOOKUP($C68,'[4]14.09'!$C$2:$K$143,MATCH(AI$2,'[4]14.09'!$C$1:$K$1),),)</f>
        <v>0</v>
      </c>
      <c r="AJ68" s="35">
        <f>IFERROR(VLOOKUP($C68,'[4]11.09'!$C$2:$Q$129,MATCH(AJ$2,'[4]11.09'!$C$1:$Q$1),),)</f>
        <v>0</v>
      </c>
      <c r="AK68" s="35">
        <f>IFERROR(VLOOKUP($C68,'[4]11.09'!$C$2:$Q$129,MATCH(AK$2,'[4]11.09'!$C$1:$Q$1),),)</f>
        <v>0</v>
      </c>
      <c r="AL68" s="36">
        <f t="shared" ref="AL68:AL131" si="1">+SUM(AC68:AK68)</f>
        <v>0</v>
      </c>
    </row>
    <row r="69" spans="1:38" s="38" customFormat="1" ht="27.75" customHeight="1">
      <c r="A69" s="41" t="s">
        <v>342</v>
      </c>
      <c r="B69" s="34" t="s">
        <v>286</v>
      </c>
      <c r="C69" s="33" t="s">
        <v>131</v>
      </c>
      <c r="D69" s="35">
        <f>IFERROR(VLOOKUP($C69,'[4]24.08'!$C$2:$L$145,MATCH(D$2,'[4]24.08'!$C$1:$L$1),),)</f>
        <v>0</v>
      </c>
      <c r="E69" s="35">
        <f>IFERROR(VLOOKUP($C69,'[4]25.08'!$C$2:$J$145,MATCH(E$2,'[4]25.08'!$C$1:$J$1),),)</f>
        <v>0</v>
      </c>
      <c r="F69" s="35">
        <f>IFERROR(VLOOKUP($C69,'[4]26.08'!$C$2:$S$136,MATCH(F$2,'[4]26.08'!$C$1:$S$1),),)</f>
        <v>0</v>
      </c>
      <c r="G69" s="35">
        <f>IFERROR(VLOOKUP($C69,'[4]27.08'!$C$2:$P$145,MATCH(G$2,'[4]27.08'!$C$1:$P$1),),)</f>
        <v>0</v>
      </c>
      <c r="H69" s="35">
        <f>IFERROR(VLOOKUP($C69,'[4]28.08'!$C$2:$O$144,MATCH(H$2,'[4]28.08'!$C$1:$O$1),),)</f>
        <v>0</v>
      </c>
      <c r="I69" s="35">
        <f>IFERROR(VLOOKUP($C69,'[4]28.08'!$C$2:$O$144,MATCH(I$2,'[4]28.08'!$C$1:$O$1),),)</f>
        <v>0</v>
      </c>
      <c r="J69" s="35">
        <f>IFERROR(VLOOKUP($C69,'[4]28.08'!$C$2:$O$144,MATCH(J$2,'[4]28.08'!$C$1:$O$1),),)</f>
        <v>0</v>
      </c>
      <c r="K69" s="35">
        <f>IFERROR(VLOOKUP($C69,'[4]28.08'!$C$2:$O$144,MATCH(K$2,'[4]28.08'!$C$1:$O$1),),)</f>
        <v>0</v>
      </c>
      <c r="L69" s="35">
        <f>IFERROR(VLOOKUP($C69,'[4]31.08.'!$C$2:$K$144,MATCH(L$2,'[4]31.08.'!$C$1:$K$1),),)</f>
        <v>0</v>
      </c>
      <c r="M69" s="35">
        <f>IFERROR(VLOOKUP($C69,'[4]01.09'!$C$2:$K$144,MATCH(M$2,'[4]01.09'!$C$1:$K$1),),)</f>
        <v>0</v>
      </c>
      <c r="N69" s="35">
        <f>IFERROR(VLOOKUP($C69,'[4]01.09'!$C$2:$K$144,MATCH(N$2,'[4]01.09'!$C$1:$K$1),),)</f>
        <v>0</v>
      </c>
      <c r="O69" s="35">
        <f>IFERROR(VLOOKUP($C69,'[4]03.09'!$C$2:$R$130,MATCH(O$2,'[4]03.09'!$C$1:$R$1),),)</f>
        <v>0</v>
      </c>
      <c r="P69" s="35">
        <f>IFERROR(VLOOKUP($C69,'[4]04.09'!$C$2:$O$139,MATCH(P$2,'[4]04.09'!$C$1:$O$1),),)</f>
        <v>0</v>
      </c>
      <c r="Q69" s="35">
        <f>IFERROR(VLOOKUP($C69,'[4]04.09'!$C$2:$O$139,MATCH(Q$2,'[4]04.09'!$C$1:$O$1),),)</f>
        <v>0</v>
      </c>
      <c r="R69" s="35">
        <f>IFERROR(VLOOKUP($C69,'[4]04.09'!$C$2:$O$139,MATCH(R$2,'[4]04.09'!$C$1:$O$1),),)</f>
        <v>10500</v>
      </c>
      <c r="S69" s="35">
        <f>IFERROR(VLOOKUP($C69,'[4]04.09'!$C$2:$O$139,MATCH(S$2,'[4]04.09'!$C$1:$O$1),),)</f>
        <v>10500</v>
      </c>
      <c r="T69" s="35">
        <f>IFERROR(VLOOKUP($C69,'[4]07.09'!$C$2:$K$144,MATCH(T$2,'[4]07.09'!$C$1:$K$1),),)</f>
        <v>10500</v>
      </c>
      <c r="U69" s="35">
        <f>IFERROR(VLOOKUP($C69,'[4]08.09'!$C$2:$J$143,MATCH(U$2,'[4]08.09'!$C$1:$J$1),),)</f>
        <v>10500</v>
      </c>
      <c r="V69" s="35">
        <f>IFERROR(VLOOKUP($C69,'[4]09.09'!$C$2:$T$129,MATCH(V$2,'[4]09.09'!$C$1:$T$1),),)</f>
        <v>10500</v>
      </c>
      <c r="W69" s="35">
        <f>IFERROR(VLOOKUP($C69,'[4]10.09'!$C$2:$P$129,MATCH(W$2,'[4]10.09'!$C$1:$P$1),),)</f>
        <v>0</v>
      </c>
      <c r="X69" s="35">
        <f>IFERROR(VLOOKUP($C69,'[4]11.09'!$C$2:$Q$129,MATCH(X$2,'[4]11.09'!$C$1:$Q$1),),)</f>
        <v>10500</v>
      </c>
      <c r="Y69" s="35">
        <f>IFERROR(VLOOKUP($C69,'[4]11.09'!$C$2:$Q$129,MATCH(Y$2,'[4]11.09'!$C$1:$Q$1),),)</f>
        <v>14000</v>
      </c>
      <c r="Z69" s="35">
        <f>IFERROR(VLOOKUP($C69,'[4]11.09'!$C$2:$Q$129,MATCH(Z$2,'[4]11.09'!$C$1:$Q$1),),)</f>
        <v>14000</v>
      </c>
      <c r="AA69" s="35">
        <f>IFERROR(VLOOKUP($C69,'[4]11.09'!$C$2:$Q$129,MATCH(AA$2,'[4]11.09'!$C$1:$Q$1),),)</f>
        <v>70000</v>
      </c>
      <c r="AB69" s="35">
        <f>IFERROR(VLOOKUP($C69,'[4]14.09'!$C$2:$K$143,MATCH(AB$2,'[4]14.09'!$C$1:$K$1),),)</f>
        <v>24500</v>
      </c>
      <c r="AC69" s="35">
        <f>IFERROR(VLOOKUP($C69,'[4]14.09'!$C$2:$K$143,MATCH(AC$2,'[4]14.09'!$C$1:$K$1),),)</f>
        <v>24500</v>
      </c>
      <c r="AD69" s="35">
        <f>IFERROR(VLOOKUP($C69,'[4]14.09'!$C$2:$K$143,MATCH(AD$2,'[4]14.09'!$C$1:$K$1),),)</f>
        <v>24500</v>
      </c>
      <c r="AE69" s="35">
        <f>IFERROR(VLOOKUP($C69,'[4]14.09'!$C$2:$K$143,MATCH(AE$2,'[4]14.09'!$C$1:$K$1),),)</f>
        <v>24500</v>
      </c>
      <c r="AF69" s="35">
        <f>IFERROR(VLOOKUP($C69,'[4]14.09'!$C$2:$K$143,MATCH(AF$2,'[4]14.09'!$C$1:$K$1),),)</f>
        <v>24500</v>
      </c>
      <c r="AG69" s="35">
        <f>IFERROR(VLOOKUP($C69,'[4]14.09'!$C$2:$K$143,MATCH(AG$2,'[4]14.09'!$C$1:$K$1),),)</f>
        <v>24500</v>
      </c>
      <c r="AH69" s="35">
        <f>IFERROR(VLOOKUP($C69,'[4]14.09'!$C$2:$K$143,MATCH(AH$2,'[4]14.09'!$C$1:$K$1),),)</f>
        <v>24500</v>
      </c>
      <c r="AI69" s="35">
        <f>IFERROR(VLOOKUP($C69,'[4]14.09'!$C$2:$K$143,MATCH(AI$2,'[4]14.09'!$C$1:$K$1),),)</f>
        <v>171500</v>
      </c>
      <c r="AJ69" s="35">
        <v>0</v>
      </c>
      <c r="AK69" s="35">
        <f>IFERROR(VLOOKUP($C69,'[4]11.09'!$C$2:$Q$129,MATCH(AK$2,'[4]11.09'!$C$1:$Q$1),),)</f>
        <v>0</v>
      </c>
      <c r="AL69" s="36">
        <f t="shared" si="1"/>
        <v>318500</v>
      </c>
    </row>
    <row r="70" spans="1:38" s="38" customFormat="1" ht="27.75" customHeight="1">
      <c r="A70" s="41" t="s">
        <v>342</v>
      </c>
      <c r="B70" s="34" t="s">
        <v>306</v>
      </c>
      <c r="C70" s="33" t="s">
        <v>16</v>
      </c>
      <c r="D70" s="35">
        <f>IFERROR(VLOOKUP($C70,'[4]24.08'!$C$2:$L$145,MATCH(D$2,'[4]24.08'!$C$1:$L$1),),)</f>
        <v>0</v>
      </c>
      <c r="E70" s="35">
        <f>IFERROR(VLOOKUP($C70,'[4]25.08'!$C$2:$J$145,MATCH(E$2,'[4]25.08'!$C$1:$J$1),),)</f>
        <v>0</v>
      </c>
      <c r="F70" s="35">
        <f>IFERROR(VLOOKUP($C70,'[4]26.08'!$C$2:$S$136,MATCH(F$2,'[4]26.08'!$C$1:$S$1),),)</f>
        <v>0</v>
      </c>
      <c r="G70" s="35">
        <f>IFERROR(VLOOKUP($C70,'[4]27.08'!$C$2:$P$145,MATCH(G$2,'[4]27.08'!$C$1:$P$1),),)</f>
        <v>0</v>
      </c>
      <c r="H70" s="35">
        <f>IFERROR(VLOOKUP($C70,'[4]28.08'!$C$2:$O$144,MATCH(H$2,'[4]28.08'!$C$1:$O$1),),)</f>
        <v>0</v>
      </c>
      <c r="I70" s="35">
        <f>IFERROR(VLOOKUP($C70,'[4]28.08'!$C$2:$O$144,MATCH(I$2,'[4]28.08'!$C$1:$O$1),),)</f>
        <v>0</v>
      </c>
      <c r="J70" s="35">
        <f>IFERROR(VLOOKUP($C70,'[4]28.08'!$C$2:$O$144,MATCH(J$2,'[4]28.08'!$C$1:$O$1),),)</f>
        <v>0</v>
      </c>
      <c r="K70" s="35">
        <f>IFERROR(VLOOKUP($C70,'[4]28.08'!$C$2:$O$144,MATCH(K$2,'[4]28.08'!$C$1:$O$1),),)</f>
        <v>0</v>
      </c>
      <c r="L70" s="35">
        <f>IFERROR(VLOOKUP($C70,'[4]31.08.'!$C$2:$K$144,MATCH(L$2,'[4]31.08.'!$C$1:$K$1),),)</f>
        <v>0</v>
      </c>
      <c r="M70" s="35">
        <f>IFERROR(VLOOKUP($C70,'[4]01.09'!$C$2:$K$144,MATCH(M$2,'[4]01.09'!$C$1:$K$1),),)</f>
        <v>0</v>
      </c>
      <c r="N70" s="35">
        <f>IFERROR(VLOOKUP($C70,'[4]01.09'!$C$2:$K$144,MATCH(N$2,'[4]01.09'!$C$1:$K$1),),)</f>
        <v>0</v>
      </c>
      <c r="O70" s="35">
        <f>IFERROR(VLOOKUP($C70,'[4]03.09'!$C$2:$R$130,MATCH(O$2,'[4]03.09'!$C$1:$R$1),),)</f>
        <v>0</v>
      </c>
      <c r="P70" s="35">
        <f>IFERROR(VLOOKUP($C70,'[4]04.09'!$C$2:$O$139,MATCH(P$2,'[4]04.09'!$C$1:$O$1),),)</f>
        <v>15000</v>
      </c>
      <c r="Q70" s="35">
        <f>IFERROR(VLOOKUP($C70,'[4]04.09'!$C$2:$O$139,MATCH(Q$2,'[4]04.09'!$C$1:$O$1),),)</f>
        <v>15000</v>
      </c>
      <c r="R70" s="35">
        <f>IFERROR(VLOOKUP($C70,'[4]04.09'!$C$2:$O$139,MATCH(R$2,'[4]04.09'!$C$1:$O$1),),)</f>
        <v>15000</v>
      </c>
      <c r="S70" s="35">
        <f>IFERROR(VLOOKUP($C70,'[4]04.09'!$C$2:$O$139,MATCH(S$2,'[4]04.09'!$C$1:$O$1),),)</f>
        <v>45000</v>
      </c>
      <c r="T70" s="35">
        <f>IFERROR(VLOOKUP($C70,'[4]07.09'!$C$2:$K$144,MATCH(T$2,'[4]07.09'!$C$1:$K$1),),)</f>
        <v>15000</v>
      </c>
      <c r="U70" s="35">
        <f>IFERROR(VLOOKUP($C70,'[4]08.09'!$C$2:$J$143,MATCH(U$2,'[4]08.09'!$C$1:$J$1),),)</f>
        <v>0</v>
      </c>
      <c r="V70" s="35">
        <f>IFERROR(VLOOKUP($C70,'[4]09.09'!$C$2:$T$129,MATCH(V$2,'[4]09.09'!$C$1:$T$1),),)</f>
        <v>6000</v>
      </c>
      <c r="W70" s="35">
        <f>IFERROR(VLOOKUP($C70,'[4]10.09'!$C$2:$P$129,MATCH(W$2,'[4]10.09'!$C$1:$P$1),),)</f>
        <v>9000</v>
      </c>
      <c r="X70" s="35">
        <f>IFERROR(VLOOKUP($C70,'[4]11.09'!$C$2:$Q$129,MATCH(X$2,'[4]11.09'!$C$1:$Q$1),),)</f>
        <v>15000</v>
      </c>
      <c r="Y70" s="35">
        <f>IFERROR(VLOOKUP($C70,'[4]11.09'!$C$2:$Q$129,MATCH(Y$2,'[4]11.09'!$C$1:$Q$1),),)</f>
        <v>15000</v>
      </c>
      <c r="Z70" s="35">
        <f>IFERROR(VLOOKUP($C70,'[4]11.09'!$C$2:$Q$129,MATCH(Z$2,'[4]11.09'!$C$1:$Q$1),),)</f>
        <v>15000</v>
      </c>
      <c r="AA70" s="35">
        <f>IFERROR(VLOOKUP($C70,'[4]11.09'!$C$2:$Q$129,MATCH(AA$2,'[4]11.09'!$C$1:$Q$1),),)</f>
        <v>75000</v>
      </c>
      <c r="AB70" s="35">
        <f>IFERROR(VLOOKUP($C70,'[4]14.09'!$C$2:$K$143,MATCH(AB$2,'[4]14.09'!$C$1:$K$1),),)</f>
        <v>24000</v>
      </c>
      <c r="AC70" s="35">
        <f>IFERROR(VLOOKUP($C70,'[4]14.09'!$C$2:$K$143,MATCH(AC$2,'[4]14.09'!$C$1:$K$1),),)</f>
        <v>15000</v>
      </c>
      <c r="AD70" s="35">
        <f>IFERROR(VLOOKUP($C70,'[4]14.09'!$C$2:$K$143,MATCH(AD$2,'[4]14.09'!$C$1:$K$1),),)</f>
        <v>15000</v>
      </c>
      <c r="AE70" s="35">
        <f>IFERROR(VLOOKUP($C70,'[4]14.09'!$C$2:$K$143,MATCH(AE$2,'[4]14.09'!$C$1:$K$1),),)</f>
        <v>30000</v>
      </c>
      <c r="AF70" s="35">
        <f>IFERROR(VLOOKUP($C70,'[4]14.09'!$C$2:$K$143,MATCH(AF$2,'[4]14.09'!$C$1:$K$1),),)</f>
        <v>30000</v>
      </c>
      <c r="AG70" s="35">
        <f>IFERROR(VLOOKUP($C70,'[4]14.09'!$C$2:$K$143,MATCH(AG$2,'[4]14.09'!$C$1:$K$1),),)</f>
        <v>30000</v>
      </c>
      <c r="AH70" s="35">
        <f>IFERROR(VLOOKUP($C70,'[4]14.09'!$C$2:$K$143,MATCH(AH$2,'[4]14.09'!$C$1:$K$1),),)</f>
        <v>15000</v>
      </c>
      <c r="AI70" s="35">
        <f>IFERROR(VLOOKUP($C70,'[4]14.09'!$C$2:$K$143,MATCH(AI$2,'[4]14.09'!$C$1:$K$1),),)</f>
        <v>159000</v>
      </c>
      <c r="AJ70" s="35">
        <v>0</v>
      </c>
      <c r="AK70" s="35">
        <v>0</v>
      </c>
      <c r="AL70" s="36">
        <f t="shared" si="1"/>
        <v>294000</v>
      </c>
    </row>
    <row r="71" spans="1:38" s="38" customFormat="1" ht="27.75" customHeight="1">
      <c r="A71" s="41" t="s">
        <v>342</v>
      </c>
      <c r="B71" s="34" t="s">
        <v>314</v>
      </c>
      <c r="C71" s="33" t="s">
        <v>21</v>
      </c>
      <c r="D71" s="35">
        <f>IFERROR(VLOOKUP($C71,'[4]24.08'!$C$2:$L$145,MATCH(D$2,'[4]24.08'!$C$1:$L$1),),)</f>
        <v>0</v>
      </c>
      <c r="E71" s="35">
        <f>IFERROR(VLOOKUP($C71,'[4]25.08'!$C$2:$J$145,MATCH(E$2,'[4]25.08'!$C$1:$J$1),),)</f>
        <v>0</v>
      </c>
      <c r="F71" s="35">
        <f>IFERROR(VLOOKUP($C71,'[4]26.08'!$C$2:$S$136,MATCH(F$2,'[4]26.08'!$C$1:$S$1),),)</f>
        <v>0</v>
      </c>
      <c r="G71" s="35">
        <f>IFERROR(VLOOKUP($C71,'[4]27.08'!$C$2:$P$145,MATCH(G$2,'[4]27.08'!$C$1:$P$1),),)</f>
        <v>0</v>
      </c>
      <c r="H71" s="35">
        <f>IFERROR(VLOOKUP($C71,'[4]28.08'!$C$2:$O$144,MATCH(H$2,'[4]28.08'!$C$1:$O$1),),)</f>
        <v>0</v>
      </c>
      <c r="I71" s="35">
        <f>IFERROR(VLOOKUP($C71,'[4]28.08'!$C$2:$O$144,MATCH(I$2,'[4]28.08'!$C$1:$O$1),),)</f>
        <v>0</v>
      </c>
      <c r="J71" s="35">
        <f>IFERROR(VLOOKUP($C71,'[4]28.08'!$C$2:$O$144,MATCH(J$2,'[4]28.08'!$C$1:$O$1),),)</f>
        <v>0</v>
      </c>
      <c r="K71" s="35">
        <f>IFERROR(VLOOKUP($C71,'[4]28.08'!$C$2:$O$144,MATCH(K$2,'[4]28.08'!$C$1:$O$1),),)</f>
        <v>0</v>
      </c>
      <c r="L71" s="35">
        <f>IFERROR(VLOOKUP($C71,'[4]31.08.'!$C$2:$K$144,MATCH(L$2,'[4]31.08.'!$C$1:$K$1),),)</f>
        <v>0</v>
      </c>
      <c r="M71" s="35">
        <f>IFERROR(VLOOKUP($C71,'[4]01.09'!$C$2:$K$144,MATCH(M$2,'[4]01.09'!$C$1:$K$1),),)</f>
        <v>0</v>
      </c>
      <c r="N71" s="35">
        <f>IFERROR(VLOOKUP($C71,'[4]01.09'!$C$2:$K$144,MATCH(N$2,'[4]01.09'!$C$1:$K$1),),)</f>
        <v>0</v>
      </c>
      <c r="O71" s="35">
        <f>IFERROR(VLOOKUP($C71,'[4]03.09'!$C$2:$R$130,MATCH(O$2,'[4]03.09'!$C$1:$R$1),),)</f>
        <v>0</v>
      </c>
      <c r="P71" s="35">
        <f>IFERROR(VLOOKUP($C71,'[4]04.09'!$C$2:$O$139,MATCH(P$2,'[4]04.09'!$C$1:$O$1),),)</f>
        <v>0</v>
      </c>
      <c r="Q71" s="35">
        <f>IFERROR(VLOOKUP($C71,'[4]04.09'!$C$2:$O$139,MATCH(Q$2,'[4]04.09'!$C$1:$O$1),),)</f>
        <v>0</v>
      </c>
      <c r="R71" s="35">
        <f>IFERROR(VLOOKUP($C71,'[4]04.09'!$C$2:$O$139,MATCH(R$2,'[4]04.09'!$C$1:$O$1),),)</f>
        <v>10500</v>
      </c>
      <c r="S71" s="35">
        <f>IFERROR(VLOOKUP($C71,'[4]04.09'!$C$2:$O$139,MATCH(S$2,'[4]04.09'!$C$1:$O$1),),)</f>
        <v>10500</v>
      </c>
      <c r="T71" s="35">
        <f>IFERROR(VLOOKUP($C71,'[4]07.09'!$C$2:$K$144,MATCH(T$2,'[4]07.09'!$C$1:$K$1),),)</f>
        <v>10500</v>
      </c>
      <c r="U71" s="35">
        <f>IFERROR(VLOOKUP($C71,'[4]08.09'!$C$2:$J$143,MATCH(U$2,'[4]08.09'!$C$1:$J$1),),)</f>
        <v>0</v>
      </c>
      <c r="V71" s="35">
        <f>IFERROR(VLOOKUP($C71,'[4]09.09'!$C$2:$T$129,MATCH(V$2,'[4]09.09'!$C$1:$T$1),),)</f>
        <v>0</v>
      </c>
      <c r="W71" s="35">
        <f>IFERROR(VLOOKUP($C71,'[4]10.09'!$C$2:$P$129,MATCH(W$2,'[4]10.09'!$C$1:$P$1),),)</f>
        <v>10000</v>
      </c>
      <c r="X71" s="35">
        <f>IFERROR(VLOOKUP($C71,'[4]11.09'!$C$2:$Q$129,MATCH(X$2,'[4]11.09'!$C$1:$Q$1),),)</f>
        <v>6000</v>
      </c>
      <c r="Y71" s="35">
        <f>IFERROR(VLOOKUP($C71,'[4]11.09'!$C$2:$Q$129,MATCH(Y$2,'[4]11.09'!$C$1:$Q$1),),)+10000</f>
        <v>22000</v>
      </c>
      <c r="Z71" s="35">
        <f>IFERROR(VLOOKUP($C71,'[4]11.09'!$C$2:$Q$129,MATCH(Z$2,'[4]11.09'!$C$1:$Q$1),),)</f>
        <v>12000</v>
      </c>
      <c r="AA71" s="35">
        <f>IFERROR(VLOOKUP($C71,'[4]11.09'!$C$2:$Q$129,MATCH(AA$2,'[4]11.09'!$C$1:$Q$1),),)</f>
        <v>50500</v>
      </c>
      <c r="AB71" s="35">
        <f>IFERROR(VLOOKUP($C71,'[4]14.09'!$C$2:$K$143,MATCH(AB$2,'[4]14.09'!$C$1:$K$1),),)</f>
        <v>14250</v>
      </c>
      <c r="AC71" s="35">
        <f>IFERROR(VLOOKUP($C71,'[4]14.09'!$C$2:$K$143,MATCH(AC$2,'[4]14.09'!$C$1:$K$1),),)</f>
        <v>24500</v>
      </c>
      <c r="AD71" s="35">
        <f>IFERROR(VLOOKUP($C71,'[4]14.09'!$C$2:$K$143,MATCH(AD$2,'[4]14.09'!$C$1:$K$1),),)</f>
        <v>24500</v>
      </c>
      <c r="AE71" s="35">
        <f>IFERROR(VLOOKUP($C71,'[4]14.09'!$C$2:$K$143,MATCH(AE$2,'[4]14.09'!$C$1:$K$1),),)</f>
        <v>24500</v>
      </c>
      <c r="AF71" s="35">
        <f>IFERROR(VLOOKUP($C71,'[4]14.09'!$C$2:$K$143,MATCH(AF$2,'[4]14.09'!$C$1:$K$1),),)</f>
        <v>24500</v>
      </c>
      <c r="AG71" s="35">
        <f>IFERROR(VLOOKUP($C71,'[4]14.09'!$C$2:$K$143,MATCH(AG$2,'[4]14.09'!$C$1:$K$1),),)</f>
        <v>24500</v>
      </c>
      <c r="AH71" s="35">
        <f>IFERROR(VLOOKUP($C71,'[4]14.09'!$C$2:$K$143,MATCH(AH$2,'[4]14.09'!$C$1:$K$1),),)</f>
        <v>24500</v>
      </c>
      <c r="AI71" s="35">
        <f>IFERROR(VLOOKUP($C71,'[4]14.09'!$C$2:$K$143,MATCH(AI$2,'[4]14.09'!$C$1:$K$1),),)</f>
        <v>161250</v>
      </c>
      <c r="AJ71" s="35">
        <v>0</v>
      </c>
      <c r="AK71" s="35">
        <f>IFERROR(VLOOKUP($C71,'[4]11.09'!$C$2:$Q$129,MATCH(AK$2,'[4]11.09'!$C$1:$Q$1),),)</f>
        <v>0</v>
      </c>
      <c r="AL71" s="36">
        <f t="shared" si="1"/>
        <v>308250</v>
      </c>
    </row>
    <row r="72" spans="1:38" s="38" customFormat="1" ht="27.75" customHeight="1">
      <c r="A72" s="41" t="s">
        <v>342</v>
      </c>
      <c r="B72" s="42" t="s">
        <v>328</v>
      </c>
      <c r="C72" s="33" t="s">
        <v>95</v>
      </c>
      <c r="D72" s="35">
        <f>IFERROR(VLOOKUP($C72,'[4]24.08'!$C$2:$L$145,MATCH(D$2,'[4]24.08'!$C$1:$L$1),),)</f>
        <v>0</v>
      </c>
      <c r="E72" s="35">
        <f>IFERROR(VLOOKUP($C72,'[4]25.08'!$C$2:$J$145,MATCH(E$2,'[4]25.08'!$C$1:$J$1),),)</f>
        <v>0</v>
      </c>
      <c r="F72" s="35">
        <f>IFERROR(VLOOKUP($C72,'[4]26.08'!$C$2:$S$136,MATCH(F$2,'[4]26.08'!$C$1:$S$1),),)</f>
        <v>0</v>
      </c>
      <c r="G72" s="35">
        <f>IFERROR(VLOOKUP($C72,'[4]27.08'!$C$2:$P$145,MATCH(G$2,'[4]27.08'!$C$1:$P$1),),)</f>
        <v>0</v>
      </c>
      <c r="H72" s="35">
        <f>IFERROR(VLOOKUP($C72,'[4]28.08'!$C$2:$O$144,MATCH(H$2,'[4]28.08'!$C$1:$O$1),),)</f>
        <v>0</v>
      </c>
      <c r="I72" s="35">
        <f>IFERROR(VLOOKUP($C72,'[4]28.08'!$C$2:$O$144,MATCH(I$2,'[4]28.08'!$C$1:$O$1),),)</f>
        <v>0</v>
      </c>
      <c r="J72" s="35">
        <f>IFERROR(VLOOKUP($C72,'[4]28.08'!$C$2:$O$144,MATCH(J$2,'[4]28.08'!$C$1:$O$1),),)</f>
        <v>0</v>
      </c>
      <c r="K72" s="35">
        <f>IFERROR(VLOOKUP($C72,'[4]28.08'!$C$2:$O$144,MATCH(K$2,'[4]28.08'!$C$1:$O$1),),)</f>
        <v>0</v>
      </c>
      <c r="L72" s="35">
        <f>IFERROR(VLOOKUP($C72,'[4]31.08.'!$C$2:$K$144,MATCH(L$2,'[4]31.08.'!$C$1:$K$1),),)</f>
        <v>0</v>
      </c>
      <c r="M72" s="35">
        <f>IFERROR(VLOOKUP($C72,'[4]01.09'!$C$2:$K$144,MATCH(M$2,'[4]01.09'!$C$1:$K$1),),)</f>
        <v>0</v>
      </c>
      <c r="N72" s="35">
        <f>IFERROR(VLOOKUP($C72,'[4]01.09'!$C$2:$K$144,MATCH(N$2,'[4]01.09'!$C$1:$K$1),),)</f>
        <v>0</v>
      </c>
      <c r="O72" s="35">
        <f>IFERROR(VLOOKUP($C72,'[4]03.09'!$C$2:$R$130,MATCH(O$2,'[4]03.09'!$C$1:$R$1),),)</f>
        <v>0</v>
      </c>
      <c r="P72" s="35">
        <f>IFERROR(VLOOKUP($C72,'[4]04.09'!$C$2:$O$139,MATCH(P$2,'[4]04.09'!$C$1:$O$1),),)</f>
        <v>0</v>
      </c>
      <c r="Q72" s="35">
        <f>IFERROR(VLOOKUP($C72,'[4]04.09'!$C$2:$O$139,MATCH(Q$2,'[4]04.09'!$C$1:$O$1),),)</f>
        <v>0</v>
      </c>
      <c r="R72" s="35">
        <f>IFERROR(VLOOKUP($C72,'[4]04.09'!$C$2:$O$139,MATCH(R$2,'[4]04.09'!$C$1:$O$1),),)</f>
        <v>12000</v>
      </c>
      <c r="S72" s="35">
        <f>IFERROR(VLOOKUP($C72,'[4]04.09'!$C$2:$O$139,MATCH(S$2,'[4]04.09'!$C$1:$O$1),),)</f>
        <v>12000</v>
      </c>
      <c r="T72" s="35">
        <f>IFERROR(VLOOKUP($C72,'[4]07.09'!$C$2:$K$144,MATCH(T$2,'[4]07.09'!$C$1:$K$1),),)</f>
        <v>12000</v>
      </c>
      <c r="U72" s="35">
        <f>IFERROR(VLOOKUP($C72,'[4]08.09'!$C$2:$J$143,MATCH(U$2,'[4]08.09'!$C$1:$J$1),),)</f>
        <v>12000</v>
      </c>
      <c r="V72" s="35">
        <f>IFERROR(VLOOKUP($C72,'[4]09.09'!$C$2:$T$129,MATCH(V$2,'[4]09.09'!$C$1:$T$1),),)</f>
        <v>0</v>
      </c>
      <c r="W72" s="35">
        <f>IFERROR(VLOOKUP($C72,'[4]10.09'!$C$2:$P$129,MATCH(W$2,'[4]10.09'!$C$1:$P$1),),)</f>
        <v>0</v>
      </c>
      <c r="X72" s="35">
        <f>IFERROR(VLOOKUP($C72,'[4]11.09'!$C$2:$Q$129,MATCH(X$2,'[4]11.09'!$C$1:$Q$1),),)</f>
        <v>12000</v>
      </c>
      <c r="Y72" s="35">
        <v>12000</v>
      </c>
      <c r="Z72" s="35">
        <f>IFERROR(VLOOKUP($C72,'[4]11.09'!$C$2:$Q$129,MATCH(Z$2,'[4]11.09'!$C$1:$Q$1),),)</f>
        <v>12000</v>
      </c>
      <c r="AA72" s="35">
        <f>IFERROR(VLOOKUP($C72,'[4]11.09'!$C$2:$Q$129,MATCH(AA$2,'[4]11.09'!$C$1:$Q$1),),)</f>
        <v>48000</v>
      </c>
      <c r="AB72" s="35">
        <f>IFERROR(VLOOKUP($C72,'[4]14.09'!$C$2:$K$143,MATCH(AB$2,'[4]14.09'!$C$1:$K$1),),)</f>
        <v>12000</v>
      </c>
      <c r="AC72" s="35">
        <f>IFERROR(VLOOKUP($C72,'[4]14.09'!$C$2:$K$143,MATCH(AC$2,'[4]14.09'!$C$1:$K$1),),)</f>
        <v>24000</v>
      </c>
      <c r="AD72" s="35">
        <f>IFERROR(VLOOKUP($C72,'[4]14.09'!$C$2:$K$143,MATCH(AD$2,'[4]14.09'!$C$1:$K$1),),)</f>
        <v>24000</v>
      </c>
      <c r="AE72" s="35">
        <f>IFERROR(VLOOKUP($C72,'[4]14.09'!$C$2:$K$143,MATCH(AE$2,'[4]14.09'!$C$1:$K$1),),)</f>
        <v>24000</v>
      </c>
      <c r="AF72" s="35">
        <f>IFERROR(VLOOKUP($C72,'[4]14.09'!$C$2:$K$143,MATCH(AF$2,'[4]14.09'!$C$1:$K$1),),)</f>
        <v>24000</v>
      </c>
      <c r="AG72" s="35">
        <f>IFERROR(VLOOKUP($C72,'[4]14.09'!$C$2:$K$143,MATCH(AG$2,'[4]14.09'!$C$1:$K$1),),)</f>
        <v>24000</v>
      </c>
      <c r="AH72" s="35">
        <f>IFERROR(VLOOKUP($C72,'[4]14.09'!$C$2:$K$143,MATCH(AH$2,'[4]14.09'!$C$1:$K$1),),)</f>
        <v>24000</v>
      </c>
      <c r="AI72" s="35">
        <f>IFERROR(VLOOKUP($C72,'[4]14.09'!$C$2:$K$143,MATCH(AI$2,'[4]14.09'!$C$1:$K$1),),)</f>
        <v>156000</v>
      </c>
      <c r="AJ72" s="35">
        <v>0</v>
      </c>
      <c r="AK72" s="35">
        <f>IFERROR(VLOOKUP($C72,'[4]11.09'!$C$2:$Q$129,MATCH(AK$2,'[4]11.09'!$C$1:$Q$1),),)</f>
        <v>0</v>
      </c>
      <c r="AL72" s="36">
        <f t="shared" si="1"/>
        <v>300000</v>
      </c>
    </row>
    <row r="73" spans="1:38" s="38" customFormat="1" ht="27.75" customHeight="1">
      <c r="A73" s="33" t="s">
        <v>343</v>
      </c>
      <c r="B73" s="34" t="s">
        <v>344</v>
      </c>
      <c r="C73" s="34" t="s">
        <v>345</v>
      </c>
      <c r="D73" s="35">
        <f>IFERROR(VLOOKUP($C73,'[4]24.08'!$C$2:$L$145,MATCH(D$2,'[4]24.08'!$C$1:$L$1),),)</f>
        <v>0</v>
      </c>
      <c r="E73" s="35">
        <f>IFERROR(VLOOKUP($C73,'[4]25.08'!$C$2:$J$145,MATCH(E$2,'[4]25.08'!$C$1:$J$1),),)</f>
        <v>0</v>
      </c>
      <c r="F73" s="35">
        <f>IFERROR(VLOOKUP($C73,'[4]26.08'!$C$2:$S$136,MATCH(F$2,'[4]26.08'!$C$1:$S$1),),)</f>
        <v>0</v>
      </c>
      <c r="G73" s="35">
        <f>IFERROR(VLOOKUP($C73,'[4]27.08'!$C$2:$P$145,MATCH(G$2,'[4]27.08'!$C$1:$P$1),),)</f>
        <v>0</v>
      </c>
      <c r="H73" s="35">
        <f>IFERROR(VLOOKUP($C73,'[4]28.08'!$C$2:$O$144,MATCH(H$2,'[4]28.08'!$C$1:$O$1),),)</f>
        <v>0</v>
      </c>
      <c r="I73" s="35">
        <f>IFERROR(VLOOKUP($C73,'[4]28.08'!$C$2:$O$144,MATCH(I$2,'[4]28.08'!$C$1:$O$1),),)</f>
        <v>0</v>
      </c>
      <c r="J73" s="35">
        <f>IFERROR(VLOOKUP($C73,'[4]28.08'!$C$2:$O$144,MATCH(J$2,'[4]28.08'!$C$1:$O$1),),)</f>
        <v>0</v>
      </c>
      <c r="K73" s="35">
        <f>IFERROR(VLOOKUP($C73,'[4]28.08'!$C$2:$O$144,MATCH(K$2,'[4]28.08'!$C$1:$O$1),),)</f>
        <v>0</v>
      </c>
      <c r="L73" s="35">
        <f>IFERROR(VLOOKUP($C73,'[4]31.08.'!$C$2:$K$144,MATCH(L$2,'[4]31.08.'!$C$1:$K$1),),)</f>
        <v>0</v>
      </c>
      <c r="M73" s="35">
        <f>IFERROR(VLOOKUP($C73,'[4]01.09'!$C$2:$K$144,MATCH(M$2,'[4]01.09'!$C$1:$K$1),),)</f>
        <v>0</v>
      </c>
      <c r="N73" s="35">
        <f>IFERROR(VLOOKUP($C73,'[4]01.09'!$C$2:$K$144,MATCH(N$2,'[4]01.09'!$C$1:$K$1),),)</f>
        <v>0</v>
      </c>
      <c r="O73" s="35">
        <f>IFERROR(VLOOKUP($C73,'[4]03.09'!$C$2:$R$130,MATCH(O$2,'[4]03.09'!$C$1:$R$1),),)</f>
        <v>0</v>
      </c>
      <c r="P73" s="35">
        <f>IFERROR(VLOOKUP($C73,'[4]04.09'!$C$2:$O$139,MATCH(P$2,'[4]04.09'!$C$1:$O$1),),)</f>
        <v>0</v>
      </c>
      <c r="Q73" s="35">
        <f>IFERROR(VLOOKUP($C73,'[4]04.09'!$C$2:$O$139,MATCH(Q$2,'[4]04.09'!$C$1:$O$1),),)</f>
        <v>0</v>
      </c>
      <c r="R73" s="35">
        <f>IFERROR(VLOOKUP($C73,'[4]04.09'!$C$2:$O$139,MATCH(R$2,'[4]04.09'!$C$1:$O$1),),)</f>
        <v>0</v>
      </c>
      <c r="S73" s="35">
        <f>IFERROR(VLOOKUP($C73,'[4]04.09'!$C$2:$O$139,MATCH(S$2,'[4]04.09'!$C$1:$O$1),),)</f>
        <v>0</v>
      </c>
      <c r="T73" s="35">
        <f>IFERROR(VLOOKUP($C73,'[4]07.09'!$C$2:$K$144,MATCH(T$2,'[4]07.09'!$C$1:$K$1),),)</f>
        <v>0</v>
      </c>
      <c r="U73" s="35">
        <f>IFERROR(VLOOKUP($C73,'[4]08.09'!$C$2:$J$143,MATCH(U$2,'[4]08.09'!$C$1:$J$1),),)</f>
        <v>0</v>
      </c>
      <c r="V73" s="35">
        <f>IFERROR(VLOOKUP($C73,'[4]09.09'!$C$2:$T$129,MATCH(V$2,'[4]09.09'!$C$1:$T$1),),)</f>
        <v>0</v>
      </c>
      <c r="W73" s="35">
        <f>IFERROR(VLOOKUP($C73,'[4]10.09'!$C$2:$P$129,MATCH(W$2,'[4]10.09'!$C$1:$P$1),),)</f>
        <v>0</v>
      </c>
      <c r="X73" s="35">
        <f>IFERROR(VLOOKUP($C73,'[4]11.09'!$C$2:$Q$129,MATCH(X$2,'[4]11.09'!$C$1:$Q$1),),)</f>
        <v>0</v>
      </c>
      <c r="Y73" s="35">
        <f>IFERROR(VLOOKUP($C73,'[4]11.09'!$C$2:$Q$129,MATCH(Y$2,'[4]11.09'!$C$1:$Q$1),),)</f>
        <v>0</v>
      </c>
      <c r="Z73" s="35">
        <f>IFERROR(VLOOKUP($C73,'[4]11.09'!$C$2:$Q$129,MATCH(Z$2,'[4]11.09'!$C$1:$Q$1),),)</f>
        <v>0</v>
      </c>
      <c r="AA73" s="35">
        <f>IFERROR(VLOOKUP($C73,'[4]11.09'!$C$2:$Q$129,MATCH(AA$2,'[4]11.09'!$C$1:$Q$1),),)</f>
        <v>0</v>
      </c>
      <c r="AB73" s="35">
        <f>IFERROR(VLOOKUP($C73,'[4]14.09'!$C$2:$K$143,MATCH(AB$2,'[4]14.09'!$C$1:$K$1),),)</f>
        <v>0</v>
      </c>
      <c r="AC73" s="35">
        <f>IFERROR(VLOOKUP($C73,'[4]14.09'!$C$2:$K$143,MATCH(AC$2,'[4]14.09'!$C$1:$K$1),),)</f>
        <v>0</v>
      </c>
      <c r="AD73" s="35">
        <f>IFERROR(VLOOKUP($C73,'[4]14.09'!$C$2:$K$143,MATCH(AD$2,'[4]14.09'!$C$1:$K$1),),)</f>
        <v>0</v>
      </c>
      <c r="AE73" s="35">
        <f>IFERROR(VLOOKUP($C73,'[4]14.09'!$C$2:$K$143,MATCH(AE$2,'[4]14.09'!$C$1:$K$1),),)</f>
        <v>0</v>
      </c>
      <c r="AF73" s="35">
        <f>IFERROR(VLOOKUP($C73,'[4]14.09'!$C$2:$K$143,MATCH(AF$2,'[4]14.09'!$C$1:$K$1),),)</f>
        <v>0</v>
      </c>
      <c r="AG73" s="35">
        <f>IFERROR(VLOOKUP($C73,'[4]14.09'!$C$2:$K$143,MATCH(AG$2,'[4]14.09'!$C$1:$K$1),),)</f>
        <v>0</v>
      </c>
      <c r="AH73" s="35">
        <f>IFERROR(VLOOKUP($C73,'[4]14.09'!$C$2:$K$143,MATCH(AH$2,'[4]14.09'!$C$1:$K$1),),)</f>
        <v>0</v>
      </c>
      <c r="AI73" s="35">
        <f>IFERROR(VLOOKUP($C73,'[4]14.09'!$C$2:$K$143,MATCH(AI$2,'[4]14.09'!$C$1:$K$1),),)</f>
        <v>0</v>
      </c>
      <c r="AJ73" s="35">
        <f>IFERROR(VLOOKUP($C73,'[4]11.09'!$C$2:$Q$129,MATCH(AJ$2,'[4]11.09'!$C$1:$Q$1),),)</f>
        <v>0</v>
      </c>
      <c r="AK73" s="35">
        <f>IFERROR(VLOOKUP($C73,'[4]11.09'!$C$2:$Q$129,MATCH(AK$2,'[4]11.09'!$C$1:$Q$1),),)</f>
        <v>0</v>
      </c>
      <c r="AL73" s="36">
        <f t="shared" si="1"/>
        <v>0</v>
      </c>
    </row>
    <row r="74" spans="1:38" s="38" customFormat="1" ht="27.75" customHeight="1">
      <c r="A74" s="33" t="s">
        <v>343</v>
      </c>
      <c r="B74" s="34" t="s">
        <v>344</v>
      </c>
      <c r="C74" s="34" t="s">
        <v>79</v>
      </c>
      <c r="D74" s="35">
        <f>IFERROR(VLOOKUP($C74,'[4]24.08'!$C$2:$L$145,MATCH(D$2,'[4]24.08'!$C$1:$L$1),),)</f>
        <v>10000</v>
      </c>
      <c r="E74" s="35">
        <f>IFERROR(VLOOKUP($C74,'[4]25.08'!$C$2:$J$145,MATCH(E$2,'[4]25.08'!$C$1:$J$1),),)</f>
        <v>10000</v>
      </c>
      <c r="F74" s="35">
        <f>IFERROR(VLOOKUP($C74,'[4]26.08'!$C$2:$S$136,MATCH(F$2,'[4]26.08'!$C$1:$S$1),),)</f>
        <v>0</v>
      </c>
      <c r="G74" s="35">
        <f>IFERROR(VLOOKUP($C74,'[4]27.08'!$C$2:$P$145,MATCH(G$2,'[4]27.08'!$C$1:$P$1),),)</f>
        <v>0</v>
      </c>
      <c r="H74" s="35">
        <f>IFERROR(VLOOKUP($C74,'[4]28.08'!$C$2:$O$144,MATCH(H$2,'[4]28.08'!$C$1:$O$1),),)</f>
        <v>5000</v>
      </c>
      <c r="I74" s="35">
        <f>IFERROR(VLOOKUP($C74,'[4]28.08'!$C$2:$O$144,MATCH(I$2,'[4]28.08'!$C$1:$O$1),),)</f>
        <v>10000</v>
      </c>
      <c r="J74" s="35">
        <f>IFERROR(VLOOKUP($C74,'[4]28.08'!$C$2:$O$144,MATCH(J$2,'[4]28.08'!$C$1:$O$1),),)</f>
        <v>10000</v>
      </c>
      <c r="K74" s="35">
        <f>IFERROR(VLOOKUP($C74,'[4]28.08'!$C$2:$O$144,MATCH(K$2,'[4]28.08'!$C$1:$O$1),),)</f>
        <v>39000</v>
      </c>
      <c r="L74" s="35">
        <f>IFERROR(VLOOKUP($C74,'[4]31.08.'!$C$2:$K$144,MATCH(L$2,'[4]31.08.'!$C$1:$K$1),),)</f>
        <v>3000</v>
      </c>
      <c r="M74" s="35">
        <f>IFERROR(VLOOKUP($C74,'[4]01.09'!$C$2:$K$144,MATCH(M$2,'[4]01.09'!$C$1:$K$1),),)</f>
        <v>10000</v>
      </c>
      <c r="N74" s="35">
        <f>IFERROR(VLOOKUP($C74,'[4]01.09'!$C$2:$K$144,MATCH(N$2,'[4]01.09'!$C$1:$K$1),),)</f>
        <v>10000</v>
      </c>
      <c r="O74" s="35">
        <f>IFERROR(VLOOKUP($C74,'[4]03.09'!$C$2:$R$130,MATCH(O$2,'[4]03.09'!$C$1:$R$1),),)</f>
        <v>15000</v>
      </c>
      <c r="P74" s="35">
        <f>IFERROR(VLOOKUP($C74,'[4]04.09'!$C$2:$O$139,MATCH(P$2,'[4]04.09'!$C$1:$O$1),),)</f>
        <v>10000</v>
      </c>
      <c r="Q74" s="35">
        <f>IFERROR(VLOOKUP($C74,'[4]04.09'!$C$2:$O$139,MATCH(Q$2,'[4]04.09'!$C$1:$O$1),),)</f>
        <v>10000</v>
      </c>
      <c r="R74" s="35">
        <f>IFERROR(VLOOKUP($C74,'[4]04.09'!$C$2:$O$139,MATCH(R$2,'[4]04.09'!$C$1:$O$1),),)</f>
        <v>10000</v>
      </c>
      <c r="S74" s="35">
        <f>IFERROR(VLOOKUP($C74,'[4]04.09'!$C$2:$O$139,MATCH(S$2,'[4]04.09'!$C$1:$O$1),),)</f>
        <v>68000</v>
      </c>
      <c r="T74" s="35">
        <f>IFERROR(VLOOKUP($C74,'[4]07.09'!$C$2:$K$144,MATCH(T$2,'[4]07.09'!$C$1:$K$1),),)</f>
        <v>11000</v>
      </c>
      <c r="U74" s="35">
        <f>IFERROR(VLOOKUP($C74,'[4]08.09'!$C$2:$J$143,MATCH(U$2,'[4]08.09'!$C$1:$J$1),),)</f>
        <v>10000</v>
      </c>
      <c r="V74" s="35">
        <f>IFERROR(VLOOKUP($C74,'[4]09.09'!$C$2:$T$129,MATCH(V$2,'[4]09.09'!$C$1:$T$1),),)</f>
        <v>10000</v>
      </c>
      <c r="W74" s="35">
        <f>IFERROR(VLOOKUP($C74,'[4]10.09'!$C$2:$P$129,MATCH(W$2,'[4]10.09'!$C$1:$P$1),),)</f>
        <v>11000</v>
      </c>
      <c r="X74" s="35">
        <f>IFERROR(VLOOKUP($C74,'[4]11.09'!$C$2:$Q$129,MATCH(X$2,'[4]11.09'!$C$1:$Q$1),),)</f>
        <v>0</v>
      </c>
      <c r="Y74" s="35">
        <f>IFERROR(VLOOKUP($C74,'[4]11.09'!$C$2:$Q$129,MATCH(Y$2,'[4]11.09'!$C$1:$Q$1),),)</f>
        <v>11000</v>
      </c>
      <c r="Z74" s="35">
        <f>IFERROR(VLOOKUP($C74,'[4]11.09'!$C$2:$Q$129,MATCH(Z$2,'[4]11.09'!$C$1:$Q$1),),)</f>
        <v>11000</v>
      </c>
      <c r="AA74" s="35">
        <f>IFERROR(VLOOKUP($C74,'[4]11.09'!$C$2:$Q$129,MATCH(AA$2,'[4]11.09'!$C$1:$Q$1),),)</f>
        <v>65000</v>
      </c>
      <c r="AB74" s="35">
        <f>IFERROR(VLOOKUP($C74,'[4]14.09'!$C$2:$K$143,MATCH(AB$2,'[4]14.09'!$C$1:$K$1),),)</f>
        <v>10000</v>
      </c>
      <c r="AC74" s="35">
        <f>IFERROR(VLOOKUP($C74,'[4]14.09'!$C$2:$K$143,MATCH(AC$2,'[4]14.09'!$C$1:$K$1),),)</f>
        <v>0</v>
      </c>
      <c r="AD74" s="35">
        <f>IFERROR(VLOOKUP($C74,'[4]14.09'!$C$2:$K$143,MATCH(AD$2,'[4]14.09'!$C$1:$K$1),),)</f>
        <v>8000</v>
      </c>
      <c r="AE74" s="35">
        <f>IFERROR(VLOOKUP($C74,'[4]14.09'!$C$2:$K$143,MATCH(AE$2,'[4]14.09'!$C$1:$K$1),),)</f>
        <v>8000</v>
      </c>
      <c r="AF74" s="35">
        <f>IFERROR(VLOOKUP($C74,'[4]14.09'!$C$2:$K$143,MATCH(AF$2,'[4]14.09'!$C$1:$K$1),),)</f>
        <v>8000</v>
      </c>
      <c r="AG74" s="35">
        <f>IFERROR(VLOOKUP($C74,'[4]14.09'!$C$2:$K$143,MATCH(AG$2,'[4]14.09'!$C$1:$K$1),),)</f>
        <v>8000</v>
      </c>
      <c r="AH74" s="35">
        <f>IFERROR(VLOOKUP($C74,'[4]14.09'!$C$2:$K$143,MATCH(AH$2,'[4]14.09'!$C$1:$K$1),),)</f>
        <v>8000</v>
      </c>
      <c r="AI74" s="35">
        <f>IFERROR(VLOOKUP($C74,'[4]14.09'!$C$2:$K$143,MATCH(AI$2,'[4]14.09'!$C$1:$K$1),),)</f>
        <v>50000</v>
      </c>
      <c r="AJ74" s="35">
        <f>IFERROR(VLOOKUP($C74,'[4]11.09'!$C$2:$Q$129,MATCH(AJ$2,'[4]11.09'!$C$1:$Q$1),),)</f>
        <v>70000</v>
      </c>
      <c r="AK74" s="35">
        <f>IFERROR(VLOOKUP($C74,'[4]11.09'!$C$2:$Q$129,MATCH(AK$2,'[4]11.09'!$C$1:$Q$1),),)</f>
        <v>70000</v>
      </c>
      <c r="AL74" s="36">
        <f t="shared" si="1"/>
        <v>230000</v>
      </c>
    </row>
    <row r="75" spans="1:38" s="38" customFormat="1" ht="27.75" customHeight="1">
      <c r="A75" s="33" t="s">
        <v>343</v>
      </c>
      <c r="B75" s="34" t="s">
        <v>306</v>
      </c>
      <c r="C75" s="33" t="s">
        <v>152</v>
      </c>
      <c r="D75" s="35">
        <f>IFERROR(VLOOKUP($C75,'[4]24.08'!$C$2:$L$145,MATCH(D$2,'[4]24.08'!$C$1:$L$1),),)</f>
        <v>10000</v>
      </c>
      <c r="E75" s="35">
        <f>IFERROR(VLOOKUP($C75,'[4]25.08'!$C$2:$J$145,MATCH(E$2,'[4]25.08'!$C$1:$J$1),),)</f>
        <v>10000</v>
      </c>
      <c r="F75" s="35">
        <f>IFERROR(VLOOKUP($C75,'[4]26.08'!$C$2:$S$136,MATCH(F$2,'[4]26.08'!$C$1:$S$1),),)</f>
        <v>0</v>
      </c>
      <c r="G75" s="35">
        <f>IFERROR(VLOOKUP($C75,'[4]27.08'!$C$2:$P$145,MATCH(G$2,'[4]27.08'!$C$1:$P$1),),)</f>
        <v>0</v>
      </c>
      <c r="H75" s="35">
        <f>IFERROR(VLOOKUP($C75,'[4]28.08'!$C$2:$O$144,MATCH(H$2,'[4]28.08'!$C$1:$O$1),),)</f>
        <v>5000</v>
      </c>
      <c r="I75" s="35">
        <f>IFERROR(VLOOKUP($C75,'[4]28.08'!$C$2:$O$144,MATCH(I$2,'[4]28.08'!$C$1:$O$1),),)</f>
        <v>10000</v>
      </c>
      <c r="J75" s="35">
        <f>IFERROR(VLOOKUP($C75,'[4]28.08'!$C$2:$O$144,MATCH(J$2,'[4]28.08'!$C$1:$O$1),),)</f>
        <v>10000</v>
      </c>
      <c r="K75" s="35">
        <f>IFERROR(VLOOKUP($C75,'[4]28.08'!$C$2:$O$144,MATCH(K$2,'[4]28.08'!$C$1:$O$1),),)</f>
        <v>45000</v>
      </c>
      <c r="L75" s="35">
        <f>IFERROR(VLOOKUP($C75,'[4]31.08.'!$C$2:$K$144,MATCH(L$2,'[4]31.08.'!$C$1:$K$1),),)</f>
        <v>10000</v>
      </c>
      <c r="M75" s="35">
        <f>IFERROR(VLOOKUP($C75,'[4]01.09'!$C$2:$K$144,MATCH(M$2,'[4]01.09'!$C$1:$K$1),),)</f>
        <v>10000</v>
      </c>
      <c r="N75" s="35">
        <f>IFERROR(VLOOKUP($C75,'[4]01.09'!$C$2:$K$144,MATCH(N$2,'[4]01.09'!$C$1:$K$1),),)</f>
        <v>0</v>
      </c>
      <c r="O75" s="35">
        <f>IFERROR(VLOOKUP($C75,'[4]03.09'!$C$2:$R$130,MATCH(O$2,'[4]03.09'!$C$1:$R$1),),)</f>
        <v>10000</v>
      </c>
      <c r="P75" s="35">
        <f>IFERROR(VLOOKUP($C75,'[4]04.09'!$C$2:$O$139,MATCH(P$2,'[4]04.09'!$C$1:$O$1),),)</f>
        <v>10000</v>
      </c>
      <c r="Q75" s="35">
        <f>IFERROR(VLOOKUP($C75,'[4]04.09'!$C$2:$O$139,MATCH(Q$2,'[4]04.09'!$C$1:$O$1),),)</f>
        <v>10000</v>
      </c>
      <c r="R75" s="35">
        <f>IFERROR(VLOOKUP($C75,'[4]04.09'!$C$2:$O$139,MATCH(R$2,'[4]04.09'!$C$1:$O$1),),)</f>
        <v>10000</v>
      </c>
      <c r="S75" s="35">
        <f>IFERROR(VLOOKUP($C75,'[4]04.09'!$C$2:$O$139,MATCH(S$2,'[4]04.09'!$C$1:$O$1),),)</f>
        <v>60000</v>
      </c>
      <c r="T75" s="35">
        <f>IFERROR(VLOOKUP($C75,'[4]07.09'!$C$2:$K$144,MATCH(T$2,'[4]07.09'!$C$1:$K$1),),)</f>
        <v>10000</v>
      </c>
      <c r="U75" s="35">
        <f>IFERROR(VLOOKUP($C75,'[4]08.09'!$C$2:$J$143,MATCH(U$2,'[4]08.09'!$C$1:$J$1),),)</f>
        <v>10000</v>
      </c>
      <c r="V75" s="35">
        <f>IFERROR(VLOOKUP($C75,'[4]09.09'!$C$2:$T$129,MATCH(V$2,'[4]09.09'!$C$1:$T$1),),)</f>
        <v>0</v>
      </c>
      <c r="W75" s="35">
        <f>IFERROR(VLOOKUP($C75,'[4]10.09'!$C$2:$P$129,MATCH(W$2,'[4]10.09'!$C$1:$P$1),),)</f>
        <v>10000</v>
      </c>
      <c r="X75" s="35">
        <f>IFERROR(VLOOKUP($C75,'[4]11.09'!$C$2:$Q$129,MATCH(X$2,'[4]11.09'!$C$1:$Q$1),),)</f>
        <v>10000</v>
      </c>
      <c r="Y75" s="35">
        <f>IFERROR(VLOOKUP($C75,'[4]11.09'!$C$2:$Q$129,MATCH(Y$2,'[4]11.09'!$C$1:$Q$1),),)</f>
        <v>10000</v>
      </c>
      <c r="Z75" s="35">
        <f>IFERROR(VLOOKUP($C75,'[4]11.09'!$C$2:$Q$129,MATCH(Z$2,'[4]11.09'!$C$1:$Q$1),),)</f>
        <v>12500</v>
      </c>
      <c r="AA75" s="35">
        <f>IFERROR(VLOOKUP($C75,'[4]11.09'!$C$2:$Q$129,MATCH(AA$2,'[4]11.09'!$C$1:$Q$1),),)</f>
        <v>62500</v>
      </c>
      <c r="AB75" s="35">
        <f>IFERROR(VLOOKUP($C75,'[4]14.09'!$C$2:$K$143,MATCH(AB$2,'[4]14.09'!$C$1:$K$1),),)</f>
        <v>10000</v>
      </c>
      <c r="AC75" s="35">
        <f>IFERROR(VLOOKUP($C75,'[4]14.09'!$C$2:$K$143,MATCH(AC$2,'[4]14.09'!$C$1:$K$1),),)</f>
        <v>10000</v>
      </c>
      <c r="AD75" s="35">
        <f>IFERROR(VLOOKUP($C75,'[4]14.09'!$C$2:$K$143,MATCH(AD$2,'[4]14.09'!$C$1:$K$1),),)</f>
        <v>10000</v>
      </c>
      <c r="AE75" s="35">
        <f>IFERROR(VLOOKUP($C75,'[4]14.09'!$C$2:$K$143,MATCH(AE$2,'[4]14.09'!$C$1:$K$1),),)</f>
        <v>10000</v>
      </c>
      <c r="AF75" s="35">
        <f>IFERROR(VLOOKUP($C75,'[4]14.09'!$C$2:$K$143,MATCH(AF$2,'[4]14.09'!$C$1:$K$1),),)</f>
        <v>10000</v>
      </c>
      <c r="AG75" s="35">
        <f>IFERROR(VLOOKUP($C75,'[4]14.09'!$C$2:$K$143,MATCH(AG$2,'[4]14.09'!$C$1:$K$1),),)</f>
        <v>10000</v>
      </c>
      <c r="AH75" s="35">
        <f>IFERROR(VLOOKUP($C75,'[4]14.09'!$C$2:$K$143,MATCH(AH$2,'[4]14.09'!$C$1:$K$1),),)</f>
        <v>10000</v>
      </c>
      <c r="AI75" s="35">
        <f>IFERROR(VLOOKUP($C75,'[4]14.09'!$C$2:$K$143,MATCH(AI$2,'[4]14.09'!$C$1:$K$1),),)</f>
        <v>70000</v>
      </c>
      <c r="AJ75" s="35">
        <f>IFERROR(VLOOKUP($C75,'[4]11.09'!$C$2:$Q$129,MATCH(AJ$2,'[4]11.09'!$C$1:$Q$1),),)</f>
        <v>70000</v>
      </c>
      <c r="AK75" s="35">
        <f>IFERROR(VLOOKUP($C75,'[4]11.09'!$C$2:$Q$129,MATCH(AK$2,'[4]11.09'!$C$1:$Q$1),),)</f>
        <v>70000</v>
      </c>
      <c r="AL75" s="36">
        <f t="shared" si="1"/>
        <v>270000</v>
      </c>
    </row>
    <row r="76" spans="1:38" s="38" customFormat="1" ht="27.75" customHeight="1">
      <c r="A76" s="33" t="s">
        <v>343</v>
      </c>
      <c r="B76" s="34" t="s">
        <v>286</v>
      </c>
      <c r="C76" s="33" t="s">
        <v>346</v>
      </c>
      <c r="D76" s="35">
        <f>IFERROR(VLOOKUP($C76,'[4]24.08'!$C$2:$L$145,MATCH(D$2,'[4]24.08'!$C$1:$L$1),),)</f>
        <v>0</v>
      </c>
      <c r="E76" s="35">
        <f>IFERROR(VLOOKUP($C76,'[4]25.08'!$C$2:$J$145,MATCH(E$2,'[4]25.08'!$C$1:$J$1),),)</f>
        <v>0</v>
      </c>
      <c r="F76" s="35">
        <f>IFERROR(VLOOKUP($C76,'[4]26.08'!$C$2:$S$136,MATCH(F$2,'[4]26.08'!$C$1:$S$1),),)</f>
        <v>0</v>
      </c>
      <c r="G76" s="35">
        <f>IFERROR(VLOOKUP($C76,'[4]27.08'!$C$2:$P$145,MATCH(G$2,'[4]27.08'!$C$1:$P$1),),)</f>
        <v>0</v>
      </c>
      <c r="H76" s="35">
        <f>IFERROR(VLOOKUP($C76,'[4]28.08'!$C$2:$O$144,MATCH(H$2,'[4]28.08'!$C$1:$O$1),),)</f>
        <v>0</v>
      </c>
      <c r="I76" s="35">
        <f>IFERROR(VLOOKUP($C76,'[4]28.08'!$C$2:$O$144,MATCH(I$2,'[4]28.08'!$C$1:$O$1),),)</f>
        <v>0</v>
      </c>
      <c r="J76" s="35">
        <f>IFERROR(VLOOKUP($C76,'[4]28.08'!$C$2:$O$144,MATCH(J$2,'[4]28.08'!$C$1:$O$1),),)</f>
        <v>0</v>
      </c>
      <c r="K76" s="35">
        <f>IFERROR(VLOOKUP($C76,'[4]28.08'!$C$2:$O$144,MATCH(K$2,'[4]28.08'!$C$1:$O$1),),)</f>
        <v>0</v>
      </c>
      <c r="L76" s="35">
        <f>IFERROR(VLOOKUP($C76,'[4]31.08.'!$C$2:$K$144,MATCH(L$2,'[4]31.08.'!$C$1:$K$1),),)</f>
        <v>0</v>
      </c>
      <c r="M76" s="35">
        <f>IFERROR(VLOOKUP($C76,'[4]01.09'!$C$2:$K$144,MATCH(M$2,'[4]01.09'!$C$1:$K$1),),)</f>
        <v>0</v>
      </c>
      <c r="N76" s="35">
        <f>IFERROR(VLOOKUP($C76,'[4]01.09'!$C$2:$K$144,MATCH(N$2,'[4]01.09'!$C$1:$K$1),),)</f>
        <v>0</v>
      </c>
      <c r="O76" s="35">
        <f>IFERROR(VLOOKUP($C76,'[4]03.09'!$C$2:$R$130,MATCH(O$2,'[4]03.09'!$C$1:$R$1),),)</f>
        <v>0</v>
      </c>
      <c r="P76" s="35">
        <f>IFERROR(VLOOKUP($C76,'[4]04.09'!$C$2:$O$139,MATCH(P$2,'[4]04.09'!$C$1:$O$1),),)</f>
        <v>0</v>
      </c>
      <c r="Q76" s="35">
        <f>IFERROR(VLOOKUP($C76,'[4]04.09'!$C$2:$O$139,MATCH(Q$2,'[4]04.09'!$C$1:$O$1),),)</f>
        <v>0</v>
      </c>
      <c r="R76" s="35">
        <f>IFERROR(VLOOKUP($C76,'[4]04.09'!$C$2:$O$139,MATCH(R$2,'[4]04.09'!$C$1:$O$1),),)</f>
        <v>0</v>
      </c>
      <c r="S76" s="35">
        <f>IFERROR(VLOOKUP($C76,'[4]04.09'!$C$2:$O$139,MATCH(S$2,'[4]04.09'!$C$1:$O$1),),)</f>
        <v>0</v>
      </c>
      <c r="T76" s="35">
        <f>IFERROR(VLOOKUP($C76,'[4]07.09'!$C$2:$K$144,MATCH(T$2,'[4]07.09'!$C$1:$K$1),),)</f>
        <v>0</v>
      </c>
      <c r="U76" s="35">
        <f>IFERROR(VLOOKUP($C76,'[4]08.09'!$C$2:$J$143,MATCH(U$2,'[4]08.09'!$C$1:$J$1),),)</f>
        <v>0</v>
      </c>
      <c r="V76" s="35">
        <f>IFERROR(VLOOKUP($C76,'[4]09.09'!$C$2:$T$129,MATCH(V$2,'[4]09.09'!$C$1:$T$1),),)</f>
        <v>0</v>
      </c>
      <c r="W76" s="35">
        <f>IFERROR(VLOOKUP($C76,'[4]10.09'!$C$2:$P$129,MATCH(W$2,'[4]10.09'!$C$1:$P$1),),)</f>
        <v>0</v>
      </c>
      <c r="X76" s="35">
        <f>IFERROR(VLOOKUP($C76,'[4]11.09'!$C$2:$Q$129,MATCH(X$2,'[4]11.09'!$C$1:$Q$1),),)</f>
        <v>0</v>
      </c>
      <c r="Y76" s="35">
        <f>IFERROR(VLOOKUP($C76,'[4]11.09'!$C$2:$Q$129,MATCH(Y$2,'[4]11.09'!$C$1:$Q$1),),)</f>
        <v>0</v>
      </c>
      <c r="Z76" s="35">
        <f>IFERROR(VLOOKUP($C76,'[4]11.09'!$C$2:$Q$129,MATCH(Z$2,'[4]11.09'!$C$1:$Q$1),),)</f>
        <v>0</v>
      </c>
      <c r="AA76" s="35">
        <f>IFERROR(VLOOKUP($C76,'[4]11.09'!$C$2:$Q$129,MATCH(AA$2,'[4]11.09'!$C$1:$Q$1),),)</f>
        <v>0</v>
      </c>
      <c r="AB76" s="35">
        <f>IFERROR(VLOOKUP($C76,'[4]14.09'!$C$2:$K$143,MATCH(AB$2,'[4]14.09'!$C$1:$K$1),),)</f>
        <v>0</v>
      </c>
      <c r="AC76" s="35">
        <f>IFERROR(VLOOKUP($C76,'[4]14.09'!$C$2:$K$143,MATCH(AC$2,'[4]14.09'!$C$1:$K$1),),)</f>
        <v>0</v>
      </c>
      <c r="AD76" s="35">
        <f>IFERROR(VLOOKUP($C76,'[4]14.09'!$C$2:$K$143,MATCH(AD$2,'[4]14.09'!$C$1:$K$1),),)</f>
        <v>0</v>
      </c>
      <c r="AE76" s="35">
        <f>IFERROR(VLOOKUP($C76,'[4]14.09'!$C$2:$K$143,MATCH(AE$2,'[4]14.09'!$C$1:$K$1),),)</f>
        <v>0</v>
      </c>
      <c r="AF76" s="35">
        <f>IFERROR(VLOOKUP($C76,'[4]14.09'!$C$2:$K$143,MATCH(AF$2,'[4]14.09'!$C$1:$K$1),),)</f>
        <v>0</v>
      </c>
      <c r="AG76" s="35">
        <f>IFERROR(VLOOKUP($C76,'[4]14.09'!$C$2:$K$143,MATCH(AG$2,'[4]14.09'!$C$1:$K$1),),)</f>
        <v>0</v>
      </c>
      <c r="AH76" s="35">
        <f>IFERROR(VLOOKUP($C76,'[4]14.09'!$C$2:$K$143,MATCH(AH$2,'[4]14.09'!$C$1:$K$1),),)</f>
        <v>0</v>
      </c>
      <c r="AI76" s="35">
        <f>IFERROR(VLOOKUP($C76,'[4]14.09'!$C$2:$K$143,MATCH(AI$2,'[4]14.09'!$C$1:$K$1),),)</f>
        <v>0</v>
      </c>
      <c r="AJ76" s="35">
        <f>IFERROR(VLOOKUP($C76,'[4]11.09'!$C$2:$Q$129,MATCH(AJ$2,'[4]11.09'!$C$1:$Q$1),),)</f>
        <v>0</v>
      </c>
      <c r="AK76" s="35">
        <f>IFERROR(VLOOKUP($C76,'[4]11.09'!$C$2:$Q$129,MATCH(AK$2,'[4]11.09'!$C$1:$Q$1),),)</f>
        <v>0</v>
      </c>
      <c r="AL76" s="36">
        <f t="shared" si="1"/>
        <v>0</v>
      </c>
    </row>
    <row r="77" spans="1:38" s="38" customFormat="1" ht="27.75" customHeight="1">
      <c r="A77" s="33" t="s">
        <v>343</v>
      </c>
      <c r="B77" s="34" t="s">
        <v>278</v>
      </c>
      <c r="C77" s="33" t="s">
        <v>63</v>
      </c>
      <c r="D77" s="35">
        <f>IFERROR(VLOOKUP($C77,'[4]24.08'!$C$2:$L$145,MATCH(D$2,'[4]24.08'!$C$1:$L$1),),)</f>
        <v>10000</v>
      </c>
      <c r="E77" s="35">
        <f>IFERROR(VLOOKUP($C77,'[4]25.08'!$C$2:$J$145,MATCH(E$2,'[4]25.08'!$C$1:$J$1),),)</f>
        <v>10000</v>
      </c>
      <c r="F77" s="35">
        <f>IFERROR(VLOOKUP($C77,'[4]26.08'!$C$2:$S$136,MATCH(F$2,'[4]26.08'!$C$1:$S$1),),)</f>
        <v>0</v>
      </c>
      <c r="G77" s="35">
        <f>IFERROR(VLOOKUP($C77,'[4]27.08'!$C$2:$P$145,MATCH(G$2,'[4]27.08'!$C$1:$P$1),),)</f>
        <v>8000</v>
      </c>
      <c r="H77" s="35">
        <f>IFERROR(VLOOKUP($C77,'[4]28.08'!$C$2:$O$144,MATCH(H$2,'[4]28.08'!$C$1:$O$1),),)</f>
        <v>10000</v>
      </c>
      <c r="I77" s="35">
        <f>IFERROR(VLOOKUP($C77,'[4]28.08'!$C$2:$O$144,MATCH(I$2,'[4]28.08'!$C$1:$O$1),),)</f>
        <v>10000</v>
      </c>
      <c r="J77" s="35">
        <f>IFERROR(VLOOKUP($C77,'[4]28.08'!$C$2:$O$144,MATCH(J$2,'[4]28.08'!$C$1:$O$1),),)</f>
        <v>10000</v>
      </c>
      <c r="K77" s="35">
        <f>IFERROR(VLOOKUP($C77,'[4]28.08'!$C$2:$O$144,MATCH(K$2,'[4]28.08'!$C$1:$O$1),),)</f>
        <v>58000</v>
      </c>
      <c r="L77" s="35">
        <f>IFERROR(VLOOKUP($C77,'[4]31.08.'!$C$2:$K$144,MATCH(L$2,'[4]31.08.'!$C$1:$K$1),),)</f>
        <v>4000</v>
      </c>
      <c r="M77" s="35">
        <f>IFERROR(VLOOKUP($C77,'[4]01.09'!$C$2:$K$144,MATCH(M$2,'[4]01.09'!$C$1:$K$1),),)</f>
        <v>10000</v>
      </c>
      <c r="N77" s="35">
        <f>IFERROR(VLOOKUP($C77,'[4]01.09'!$C$2:$K$144,MATCH(N$2,'[4]01.09'!$C$1:$K$1),),)</f>
        <v>0</v>
      </c>
      <c r="O77" s="35">
        <f>IFERROR(VLOOKUP($C77,'[4]03.09'!$C$2:$R$130,MATCH(O$2,'[4]03.09'!$C$1:$R$1),),)</f>
        <v>15000</v>
      </c>
      <c r="P77" s="35">
        <f>IFERROR(VLOOKUP($C77,'[4]04.09'!$C$2:$O$139,MATCH(P$2,'[4]04.09'!$C$1:$O$1),),)</f>
        <v>15000</v>
      </c>
      <c r="Q77" s="35">
        <f>IFERROR(VLOOKUP($C77,'[4]04.09'!$C$2:$O$139,MATCH(Q$2,'[4]04.09'!$C$1:$O$1),),)</f>
        <v>11000</v>
      </c>
      <c r="R77" s="35">
        <f>IFERROR(VLOOKUP($C77,'[4]04.09'!$C$2:$O$139,MATCH(R$2,'[4]04.09'!$C$1:$O$1),),)</f>
        <v>10000</v>
      </c>
      <c r="S77" s="35">
        <f>IFERROR(VLOOKUP($C77,'[4]04.09'!$C$2:$O$139,MATCH(S$2,'[4]04.09'!$C$1:$O$1),),)</f>
        <v>65000</v>
      </c>
      <c r="T77" s="35">
        <f>IFERROR(VLOOKUP($C77,'[4]07.09'!$C$2:$K$144,MATCH(T$2,'[4]07.09'!$C$1:$K$1),),)</f>
        <v>11000</v>
      </c>
      <c r="U77" s="35">
        <f>IFERROR(VLOOKUP($C77,'[4]08.09'!$C$2:$J$143,MATCH(U$2,'[4]08.09'!$C$1:$J$1),),)</f>
        <v>6000</v>
      </c>
      <c r="V77" s="35">
        <f>IFERROR(VLOOKUP($C77,'[4]09.09'!$C$2:$T$129,MATCH(V$2,'[4]09.09'!$C$1:$T$1),),)</f>
        <v>6000</v>
      </c>
      <c r="W77" s="35">
        <f>IFERROR(VLOOKUP($C77,'[4]10.09'!$C$2:$P$129,MATCH(W$2,'[4]10.09'!$C$1:$P$1),),)</f>
        <v>6000</v>
      </c>
      <c r="X77" s="35">
        <f>IFERROR(VLOOKUP($C77,'[4]11.09'!$C$2:$Q$129,MATCH(X$2,'[4]11.09'!$C$1:$Q$1),),)</f>
        <v>11000</v>
      </c>
      <c r="Y77" s="35">
        <f>IFERROR(VLOOKUP($C77,'[4]11.09'!$C$2:$Q$129,MATCH(Y$2,'[4]11.09'!$C$1:$Q$1),),)</f>
        <v>11000</v>
      </c>
      <c r="Z77" s="35">
        <f>IFERROR(VLOOKUP($C77,'[4]11.09'!$C$2:$Q$129,MATCH(Z$2,'[4]11.09'!$C$1:$Q$1),),)</f>
        <v>11000</v>
      </c>
      <c r="AA77" s="35">
        <f>IFERROR(VLOOKUP($C77,'[4]11.09'!$C$2:$Q$129,MATCH(AA$2,'[4]11.09'!$C$1:$Q$1),),)</f>
        <v>67000</v>
      </c>
      <c r="AB77" s="35">
        <f>IFERROR(VLOOKUP($C77,'[4]14.09'!$C$2:$K$143,MATCH(AB$2,'[4]14.09'!$C$1:$K$1),),)</f>
        <v>10000</v>
      </c>
      <c r="AC77" s="35">
        <f>IFERROR(VLOOKUP($C77,'[4]14.09'!$C$2:$K$143,MATCH(AC$2,'[4]14.09'!$C$1:$K$1),),)</f>
        <v>0</v>
      </c>
      <c r="AD77" s="35">
        <f>IFERROR(VLOOKUP($C77,'[4]14.09'!$C$2:$K$143,MATCH(AD$2,'[4]14.09'!$C$1:$K$1),),)</f>
        <v>10000</v>
      </c>
      <c r="AE77" s="35">
        <f>IFERROR(VLOOKUP($C77,'[4]14.09'!$C$2:$K$143,MATCH(AE$2,'[4]14.09'!$C$1:$K$1),),)</f>
        <v>10000</v>
      </c>
      <c r="AF77" s="35">
        <f>IFERROR(VLOOKUP($C77,'[4]14.09'!$C$2:$K$143,MATCH(AF$2,'[4]14.09'!$C$1:$K$1),),)</f>
        <v>10000</v>
      </c>
      <c r="AG77" s="35">
        <f>IFERROR(VLOOKUP($C77,'[4]14.09'!$C$2:$K$143,MATCH(AG$2,'[4]14.09'!$C$1:$K$1),),)</f>
        <v>10000</v>
      </c>
      <c r="AH77" s="35">
        <f>IFERROR(VLOOKUP($C77,'[4]14.09'!$C$2:$K$143,MATCH(AH$2,'[4]14.09'!$C$1:$K$1),),)</f>
        <v>10000</v>
      </c>
      <c r="AI77" s="35">
        <f>IFERROR(VLOOKUP($C77,'[4]14.09'!$C$2:$K$143,MATCH(AI$2,'[4]14.09'!$C$1:$K$1),),)</f>
        <v>60000</v>
      </c>
      <c r="AJ77" s="35">
        <f>IFERROR(VLOOKUP($C77,'[4]11.09'!$C$2:$Q$129,MATCH(AJ$2,'[4]11.09'!$C$1:$Q$1),),)</f>
        <v>70000</v>
      </c>
      <c r="AK77" s="35">
        <f>IFERROR(VLOOKUP($C77,'[4]11.09'!$C$2:$Q$129,MATCH(AK$2,'[4]11.09'!$C$1:$Q$1),),)</f>
        <v>70000</v>
      </c>
      <c r="AL77" s="36">
        <f t="shared" si="1"/>
        <v>250000</v>
      </c>
    </row>
    <row r="78" spans="1:38" s="38" customFormat="1" ht="27.75" customHeight="1">
      <c r="A78" s="33" t="s">
        <v>347</v>
      </c>
      <c r="B78" s="34" t="s">
        <v>344</v>
      </c>
      <c r="C78" s="33" t="s">
        <v>69</v>
      </c>
      <c r="D78" s="35">
        <f>IFERROR(VLOOKUP($C78,'[4]24.08'!$C$2:$L$145,MATCH(D$2,'[4]24.08'!$C$1:$L$1),),)</f>
        <v>10000</v>
      </c>
      <c r="E78" s="35">
        <f>IFERROR(VLOOKUP($C78,'[4]25.08'!$C$2:$J$145,MATCH(E$2,'[4]25.08'!$C$1:$J$1),),)</f>
        <v>0</v>
      </c>
      <c r="F78" s="35">
        <f>IFERROR(VLOOKUP($C78,'[4]26.08'!$C$2:$S$136,MATCH(F$2,'[4]26.08'!$C$1:$S$1),),)</f>
        <v>0</v>
      </c>
      <c r="G78" s="35">
        <f>IFERROR(VLOOKUP($C78,'[4]27.08'!$C$2:$P$145,MATCH(G$2,'[4]27.08'!$C$1:$P$1),),)</f>
        <v>0</v>
      </c>
      <c r="H78" s="35">
        <f>IFERROR(VLOOKUP($C78,'[4]28.08'!$C$2:$O$144,MATCH(H$2,'[4]28.08'!$C$1:$O$1),),)</f>
        <v>0</v>
      </c>
      <c r="I78" s="35">
        <f>IFERROR(VLOOKUP($C78,'[4]28.08'!$C$2:$O$144,MATCH(I$2,'[4]28.08'!$C$1:$O$1),),)</f>
        <v>0</v>
      </c>
      <c r="J78" s="35">
        <f>IFERROR(VLOOKUP($C78,'[4]28.08'!$C$2:$O$144,MATCH(J$2,'[4]28.08'!$C$1:$O$1),),)</f>
        <v>0</v>
      </c>
      <c r="K78" s="35">
        <f>IFERROR(VLOOKUP($C78,'[4]28.08'!$C$2:$O$144,MATCH(K$2,'[4]28.08'!$C$1:$O$1),),)</f>
        <v>14000</v>
      </c>
      <c r="L78" s="35">
        <f>IFERROR(VLOOKUP($C78,'[4]31.08.'!$C$2:$K$144,MATCH(L$2,'[4]31.08.'!$C$1:$K$1),),)</f>
        <v>0</v>
      </c>
      <c r="M78" s="35">
        <f>IFERROR(VLOOKUP($C78,'[4]01.09'!$C$2:$K$144,MATCH(M$2,'[4]01.09'!$C$1:$K$1),),)</f>
        <v>0</v>
      </c>
      <c r="N78" s="35">
        <f>IFERROR(VLOOKUP($C78,'[4]01.09'!$C$2:$K$144,MATCH(N$2,'[4]01.09'!$C$1:$K$1),),)</f>
        <v>0</v>
      </c>
      <c r="O78" s="35">
        <f>IFERROR(VLOOKUP($C78,'[4]03.09'!$C$2:$R$130,MATCH(O$2,'[4]03.09'!$C$1:$R$1),),)</f>
        <v>6000</v>
      </c>
      <c r="P78" s="35">
        <f>IFERROR(VLOOKUP($C78,'[4]04.09'!$C$2:$O$139,MATCH(P$2,'[4]04.09'!$C$1:$O$1),),)</f>
        <v>15000</v>
      </c>
      <c r="Q78" s="35">
        <f>IFERROR(VLOOKUP($C78,'[4]04.09'!$C$2:$O$139,MATCH(Q$2,'[4]04.09'!$C$1:$O$1),),)</f>
        <v>10000</v>
      </c>
      <c r="R78" s="35">
        <f>IFERROR(VLOOKUP($C78,'[4]04.09'!$C$2:$O$139,MATCH(R$2,'[4]04.09'!$C$1:$O$1),),)</f>
        <v>10000</v>
      </c>
      <c r="S78" s="35">
        <f>IFERROR(VLOOKUP($C78,'[4]04.09'!$C$2:$O$139,MATCH(S$2,'[4]04.09'!$C$1:$O$1),),)</f>
        <v>41000</v>
      </c>
      <c r="T78" s="35">
        <f>IFERROR(VLOOKUP($C78,'[4]07.09'!$C$2:$K$144,MATCH(T$2,'[4]07.09'!$C$1:$K$1),),)</f>
        <v>13000</v>
      </c>
      <c r="U78" s="35">
        <f>IFERROR(VLOOKUP($C78,'[4]08.09'!$C$2:$J$143,MATCH(U$2,'[4]08.09'!$C$1:$J$1),),)</f>
        <v>8000</v>
      </c>
      <c r="V78" s="35">
        <f>IFERROR(VLOOKUP($C78,'[4]09.09'!$C$2:$T$129,MATCH(V$2,'[4]09.09'!$C$1:$T$1),),)</f>
        <v>9000</v>
      </c>
      <c r="W78" s="35">
        <f>IFERROR(VLOOKUP($C78,'[4]10.09'!$C$2:$P$129,MATCH(W$2,'[4]10.09'!$C$1:$P$1),),)</f>
        <v>10000</v>
      </c>
      <c r="X78" s="35">
        <f>IFERROR(VLOOKUP($C78,'[4]11.09'!$C$2:$Q$129,MATCH(X$2,'[4]11.09'!$C$1:$Q$1),),)</f>
        <v>10000</v>
      </c>
      <c r="Y78" s="35">
        <f>IFERROR(VLOOKUP($C78,'[4]11.09'!$C$2:$Q$129,MATCH(Y$2,'[4]11.09'!$C$1:$Q$1),),)</f>
        <v>8000</v>
      </c>
      <c r="Z78" s="35">
        <f>IFERROR(VLOOKUP($C78,'[4]11.09'!$C$2:$Q$129,MATCH(Z$2,'[4]11.09'!$C$1:$Q$1),),)</f>
        <v>8000</v>
      </c>
      <c r="AA78" s="35">
        <f>IFERROR(VLOOKUP($C78,'[4]11.09'!$C$2:$Q$129,MATCH(AA$2,'[4]11.09'!$C$1:$Q$1),),)</f>
        <v>66000</v>
      </c>
      <c r="AB78" s="35">
        <f>IFERROR(VLOOKUP($C78,'[4]14.09'!$C$2:$K$143,MATCH(AB$2,'[4]14.09'!$C$1:$K$1),),)</f>
        <v>10000</v>
      </c>
      <c r="AC78" s="35">
        <f>IFERROR(VLOOKUP($C78,'[4]14.09'!$C$2:$K$143,MATCH(AC$2,'[4]14.09'!$C$1:$K$1),),)</f>
        <v>13000</v>
      </c>
      <c r="AD78" s="35">
        <f>IFERROR(VLOOKUP($C78,'[4]14.09'!$C$2:$K$143,MATCH(AD$2,'[4]14.09'!$C$1:$K$1),),)</f>
        <v>10000</v>
      </c>
      <c r="AE78" s="35">
        <f>IFERROR(VLOOKUP($C78,'[4]14.09'!$C$2:$K$143,MATCH(AE$2,'[4]14.09'!$C$1:$K$1),),)</f>
        <v>10000</v>
      </c>
      <c r="AF78" s="35">
        <f>IFERROR(VLOOKUP($C78,'[4]14.09'!$C$2:$K$143,MATCH(AF$2,'[4]14.09'!$C$1:$K$1),),)</f>
        <v>10000</v>
      </c>
      <c r="AG78" s="35">
        <f>IFERROR(VLOOKUP($C78,'[4]14.09'!$C$2:$K$143,MATCH(AG$2,'[4]14.09'!$C$1:$K$1),),)</f>
        <v>10000</v>
      </c>
      <c r="AH78" s="35">
        <f>IFERROR(VLOOKUP($C78,'[4]14.09'!$C$2:$K$143,MATCH(AH$2,'[4]14.09'!$C$1:$K$1),),)</f>
        <v>10000</v>
      </c>
      <c r="AI78" s="35">
        <f>IFERROR(VLOOKUP($C78,'[4]14.09'!$C$2:$K$143,MATCH(AI$2,'[4]14.09'!$C$1:$K$1),),)</f>
        <v>70000</v>
      </c>
      <c r="AJ78" s="35">
        <f>IFERROR(VLOOKUP($C78,'[4]11.09'!$C$2:$Q$129,MATCH(AJ$2,'[4]11.09'!$C$1:$Q$1),),)</f>
        <v>70000</v>
      </c>
      <c r="AK78" s="35">
        <f>IFERROR(VLOOKUP($C78,'[4]11.09'!$C$2:$Q$129,MATCH(AK$2,'[4]11.09'!$C$1:$Q$1),),)</f>
        <v>70000</v>
      </c>
      <c r="AL78" s="36">
        <f t="shared" si="1"/>
        <v>273000</v>
      </c>
    </row>
    <row r="79" spans="1:38" ht="27.75" customHeight="1">
      <c r="A79" s="33" t="s">
        <v>347</v>
      </c>
      <c r="B79" s="34" t="s">
        <v>306</v>
      </c>
      <c r="C79" s="33" t="s">
        <v>154</v>
      </c>
      <c r="D79" s="35">
        <f>IFERROR(VLOOKUP($C79,'[4]24.08'!$C$2:$L$145,MATCH(D$2,'[4]24.08'!$C$1:$L$1),),)</f>
        <v>10000</v>
      </c>
      <c r="E79" s="35">
        <f>IFERROR(VLOOKUP($C79,'[4]25.08'!$C$2:$J$145,MATCH(E$2,'[4]25.08'!$C$1:$J$1),),)</f>
        <v>10000</v>
      </c>
      <c r="F79" s="35">
        <f>IFERROR(VLOOKUP($C79,'[4]26.08'!$C$2:$S$136,MATCH(F$2,'[4]26.08'!$C$1:$S$1),),)</f>
        <v>0</v>
      </c>
      <c r="G79" s="35">
        <f>IFERROR(VLOOKUP($C79,'[4]27.08'!$C$2:$P$145,MATCH(G$2,'[4]27.08'!$C$1:$P$1),),)</f>
        <v>0</v>
      </c>
      <c r="H79" s="35">
        <f>IFERROR(VLOOKUP($C79,'[4]28.08'!$C$2:$O$144,MATCH(H$2,'[4]28.08'!$C$1:$O$1),),)</f>
        <v>0</v>
      </c>
      <c r="I79" s="35">
        <f>IFERROR(VLOOKUP($C79,'[4]28.08'!$C$2:$O$144,MATCH(I$2,'[4]28.08'!$C$1:$O$1),),)</f>
        <v>0</v>
      </c>
      <c r="J79" s="35">
        <f>IFERROR(VLOOKUP($C79,'[4]28.08'!$C$2:$O$144,MATCH(J$2,'[4]28.08'!$C$1:$O$1),),)</f>
        <v>10000</v>
      </c>
      <c r="K79" s="35">
        <f>IFERROR(VLOOKUP($C79,'[4]28.08'!$C$2:$O$144,MATCH(K$2,'[4]28.08'!$C$1:$O$1),),)</f>
        <v>30000</v>
      </c>
      <c r="L79" s="35">
        <f>IFERROR(VLOOKUP($C79,'[4]31.08.'!$C$2:$K$144,MATCH(L$2,'[4]31.08.'!$C$1:$K$1),),)</f>
        <v>10000</v>
      </c>
      <c r="M79" s="35">
        <f>IFERROR(VLOOKUP($C79,'[4]01.09'!$C$2:$K$144,MATCH(M$2,'[4]01.09'!$C$1:$K$1),),)</f>
        <v>10000</v>
      </c>
      <c r="N79" s="35">
        <f>IFERROR(VLOOKUP($C79,'[4]01.09'!$C$2:$K$144,MATCH(N$2,'[4]01.09'!$C$1:$K$1),),)</f>
        <v>0</v>
      </c>
      <c r="O79" s="35">
        <f>IFERROR(VLOOKUP($C79,'[4]03.09'!$C$2:$R$130,MATCH(O$2,'[4]03.09'!$C$1:$R$1),),)</f>
        <v>10000</v>
      </c>
      <c r="P79" s="35">
        <f>IFERROR(VLOOKUP($C79,'[4]04.09'!$C$2:$O$139,MATCH(P$2,'[4]04.09'!$C$1:$O$1),),)</f>
        <v>0</v>
      </c>
      <c r="Q79" s="35">
        <f>IFERROR(VLOOKUP($C79,'[4]04.09'!$C$2:$O$139,MATCH(Q$2,'[4]04.09'!$C$1:$O$1),),)</f>
        <v>12500</v>
      </c>
      <c r="R79" s="35">
        <f>IFERROR(VLOOKUP($C79,'[4]04.09'!$C$2:$O$139,MATCH(R$2,'[4]04.09'!$C$1:$O$1),),)</f>
        <v>10000</v>
      </c>
      <c r="S79" s="35">
        <f>IFERROR(VLOOKUP($C79,'[4]04.09'!$C$2:$O$139,MATCH(S$2,'[4]04.09'!$C$1:$O$1),),)</f>
        <v>52500</v>
      </c>
      <c r="T79" s="35">
        <f>IFERROR(VLOOKUP($C79,'[4]07.09'!$C$2:$K$144,MATCH(T$2,'[4]07.09'!$C$1:$K$1),),)</f>
        <v>12500</v>
      </c>
      <c r="U79" s="35">
        <f>IFERROR(VLOOKUP($C79,'[4]08.09'!$C$2:$J$143,MATCH(U$2,'[4]08.09'!$C$1:$J$1),),)</f>
        <v>0</v>
      </c>
      <c r="V79" s="35">
        <f>IFERROR(VLOOKUP($C79,'[4]09.09'!$C$2:$T$129,MATCH(V$2,'[4]09.09'!$C$1:$T$1),),)</f>
        <v>10000</v>
      </c>
      <c r="W79" s="35">
        <f>IFERROR(VLOOKUP($C79,'[4]10.09'!$C$2:$P$129,MATCH(W$2,'[4]10.09'!$C$1:$P$1),),)</f>
        <v>10000</v>
      </c>
      <c r="X79" s="35">
        <f>IFERROR(VLOOKUP($C79,'[4]11.09'!$C$2:$Q$129,MATCH(X$2,'[4]11.09'!$C$1:$Q$1),),)</f>
        <v>0</v>
      </c>
      <c r="Y79" s="35">
        <f>IFERROR(VLOOKUP($C79,'[4]11.09'!$C$2:$Q$129,MATCH(Y$2,'[4]11.09'!$C$1:$Q$1),),)</f>
        <v>10000</v>
      </c>
      <c r="Z79" s="35">
        <f>IFERROR(VLOOKUP($C79,'[4]11.09'!$C$2:$Q$129,MATCH(Z$2,'[4]11.09'!$C$1:$Q$1),),)</f>
        <v>10000</v>
      </c>
      <c r="AA79" s="35">
        <f>IFERROR(VLOOKUP($C79,'[4]11.09'!$C$2:$Q$129,MATCH(AA$2,'[4]11.09'!$C$1:$Q$1),),)</f>
        <v>52500</v>
      </c>
      <c r="AB79" s="35">
        <f>IFERROR(VLOOKUP($C79,'[4]14.09'!$C$2:$K$143,MATCH(AB$2,'[4]14.09'!$C$1:$K$1),),)</f>
        <v>10000</v>
      </c>
      <c r="AC79" s="35">
        <f>IFERROR(VLOOKUP($C79,'[4]14.09'!$C$2:$K$143,MATCH(AC$2,'[4]14.09'!$C$1:$K$1),),)</f>
        <v>10000</v>
      </c>
      <c r="AD79" s="35">
        <f>IFERROR(VLOOKUP($C79,'[4]14.09'!$C$2:$K$143,MATCH(AD$2,'[4]14.09'!$C$1:$K$1),),)</f>
        <v>10000</v>
      </c>
      <c r="AE79" s="35">
        <f>IFERROR(VLOOKUP($C79,'[4]14.09'!$C$2:$K$143,MATCH(AE$2,'[4]14.09'!$C$1:$K$1),),)</f>
        <v>10000</v>
      </c>
      <c r="AF79" s="35">
        <f>IFERROR(VLOOKUP($C79,'[4]14.09'!$C$2:$K$143,MATCH(AF$2,'[4]14.09'!$C$1:$K$1),),)</f>
        <v>10000</v>
      </c>
      <c r="AG79" s="35">
        <f>IFERROR(VLOOKUP($C79,'[4]14.09'!$C$2:$K$143,MATCH(AG$2,'[4]14.09'!$C$1:$K$1),),)</f>
        <v>10000</v>
      </c>
      <c r="AH79" s="35">
        <f>IFERROR(VLOOKUP($C79,'[4]14.09'!$C$2:$K$143,MATCH(AH$2,'[4]14.09'!$C$1:$K$1),),)</f>
        <v>10000</v>
      </c>
      <c r="AI79" s="35">
        <f>IFERROR(VLOOKUP($C79,'[4]14.09'!$C$2:$K$143,MATCH(AI$2,'[4]14.09'!$C$1:$K$1),),)</f>
        <v>70000</v>
      </c>
      <c r="AJ79" s="35">
        <f>IFERROR(VLOOKUP($C79,'[4]11.09'!$C$2:$Q$129,MATCH(AJ$2,'[4]11.09'!$C$1:$Q$1),),)</f>
        <v>70000</v>
      </c>
      <c r="AK79" s="35">
        <f>IFERROR(VLOOKUP($C79,'[4]11.09'!$C$2:$Q$129,MATCH(AK$2,'[4]11.09'!$C$1:$Q$1),),)</f>
        <v>70000</v>
      </c>
      <c r="AL79" s="36">
        <f t="shared" si="1"/>
        <v>270000</v>
      </c>
    </row>
    <row r="80" spans="1:38" s="38" customFormat="1" ht="27.75" customHeight="1">
      <c r="A80" s="33" t="s">
        <v>347</v>
      </c>
      <c r="B80" s="34" t="s">
        <v>286</v>
      </c>
      <c r="C80" s="33" t="s">
        <v>9</v>
      </c>
      <c r="D80" s="35">
        <f>IFERROR(VLOOKUP($C80,'[4]24.08'!$C$2:$L$145,MATCH(D$2,'[4]24.08'!$C$1:$L$1),),)</f>
        <v>20000</v>
      </c>
      <c r="E80" s="35">
        <f>IFERROR(VLOOKUP($C80,'[4]25.08'!$C$2:$J$145,MATCH(E$2,'[4]25.08'!$C$1:$J$1),),)</f>
        <v>0</v>
      </c>
      <c r="F80" s="35">
        <f>IFERROR(VLOOKUP($C80,'[4]26.08'!$C$2:$S$136,MATCH(F$2,'[4]26.08'!$C$1:$S$1),),)</f>
        <v>10000</v>
      </c>
      <c r="G80" s="35">
        <f>IFERROR(VLOOKUP($C80,'[4]27.08'!$C$2:$P$145,MATCH(G$2,'[4]27.08'!$C$1:$P$1),),)</f>
        <v>15000</v>
      </c>
      <c r="H80" s="35">
        <f>IFERROR(VLOOKUP($C80,'[4]28.08'!$C$2:$O$144,MATCH(H$2,'[4]28.08'!$C$1:$O$1),),)</f>
        <v>20000</v>
      </c>
      <c r="I80" s="35">
        <f>IFERROR(VLOOKUP($C80,'[4]28.08'!$C$2:$O$144,MATCH(I$2,'[4]28.08'!$C$1:$O$1),),)</f>
        <v>0</v>
      </c>
      <c r="J80" s="35">
        <f>IFERROR(VLOOKUP($C80,'[4]28.08'!$C$2:$O$144,MATCH(J$2,'[4]28.08'!$C$1:$O$1),),)</f>
        <v>0</v>
      </c>
      <c r="K80" s="35">
        <f>IFERROR(VLOOKUP($C80,'[4]28.08'!$C$2:$O$144,MATCH(K$2,'[4]28.08'!$C$1:$O$1),),)</f>
        <v>65000</v>
      </c>
      <c r="L80" s="35">
        <f>IFERROR(VLOOKUP($C80,'[4]31.08.'!$C$2:$K$144,MATCH(L$2,'[4]31.08.'!$C$1:$K$1),),)</f>
        <v>0</v>
      </c>
      <c r="M80" s="35">
        <f>IFERROR(VLOOKUP($C80,'[4]01.09'!$C$2:$K$144,MATCH(M$2,'[4]01.09'!$C$1:$K$1),),)</f>
        <v>15000</v>
      </c>
      <c r="N80" s="35">
        <f>IFERROR(VLOOKUP($C80,'[4]01.09'!$C$2:$K$144,MATCH(N$2,'[4]01.09'!$C$1:$K$1),),)</f>
        <v>0</v>
      </c>
      <c r="O80" s="35">
        <f>IFERROR(VLOOKUP($C80,'[4]03.09'!$C$2:$R$130,MATCH(O$2,'[4]03.09'!$C$1:$R$1),),)</f>
        <v>30000</v>
      </c>
      <c r="P80" s="35">
        <f>IFERROR(VLOOKUP($C80,'[4]04.09'!$C$2:$O$139,MATCH(P$2,'[4]04.09'!$C$1:$O$1),),)</f>
        <v>35000</v>
      </c>
      <c r="Q80" s="35">
        <f>IFERROR(VLOOKUP($C80,'[4]04.09'!$C$2:$O$139,MATCH(Q$2,'[4]04.09'!$C$1:$O$1),),)</f>
        <v>20000</v>
      </c>
      <c r="R80" s="35">
        <f>IFERROR(VLOOKUP($C80,'[4]04.09'!$C$2:$O$139,MATCH(R$2,'[4]04.09'!$C$1:$O$1),),)</f>
        <v>20000</v>
      </c>
      <c r="S80" s="35">
        <f>IFERROR(VLOOKUP($C80,'[4]04.09'!$C$2:$O$139,MATCH(S$2,'[4]04.09'!$C$1:$O$1),),)</f>
        <v>120000</v>
      </c>
      <c r="T80" s="35">
        <f>IFERROR(VLOOKUP($C80,'[4]07.09'!$C$2:$K$144,MATCH(T$2,'[4]07.09'!$C$1:$K$1),),)</f>
        <v>20000</v>
      </c>
      <c r="U80" s="35">
        <f>IFERROR(VLOOKUP($C80,'[4]08.09'!$C$2:$J$143,MATCH(U$2,'[4]08.09'!$C$1:$J$1),),)</f>
        <v>20000</v>
      </c>
      <c r="V80" s="35">
        <f>IFERROR(VLOOKUP($C80,'[4]09.09'!$C$2:$T$129,MATCH(V$2,'[4]09.09'!$C$1:$T$1),),)</f>
        <v>20000</v>
      </c>
      <c r="W80" s="35">
        <f>IFERROR(VLOOKUP($C80,'[4]10.09'!$C$2:$P$129,MATCH(W$2,'[4]10.09'!$C$1:$P$1),),)</f>
        <v>15000</v>
      </c>
      <c r="X80" s="35">
        <f>IFERROR(VLOOKUP($C80,'[4]11.09'!$C$2:$Q$129,MATCH(X$2,'[4]11.09'!$C$1:$Q$1),),)</f>
        <v>22500</v>
      </c>
      <c r="Y80" s="35">
        <f>IFERROR(VLOOKUP($C80,'[4]11.09'!$C$2:$Q$129,MATCH(Y$2,'[4]11.09'!$C$1:$Q$1),),)</f>
        <v>15000</v>
      </c>
      <c r="Z80" s="35">
        <f>IFERROR(VLOOKUP($C80,'[4]11.09'!$C$2:$Q$129,MATCH(Z$2,'[4]11.09'!$C$1:$Q$1),),)</f>
        <v>20000</v>
      </c>
      <c r="AA80" s="35">
        <f>IFERROR(VLOOKUP($C80,'[4]11.09'!$C$2:$Q$129,MATCH(AA$2,'[4]11.09'!$C$1:$Q$1),),)</f>
        <v>132500</v>
      </c>
      <c r="AB80" s="35">
        <f>IFERROR(VLOOKUP($C80,'[4]14.09'!$C$2:$K$143,MATCH(AB$2,'[4]14.09'!$C$1:$K$1),),)</f>
        <v>20000</v>
      </c>
      <c r="AC80" s="35">
        <f>IFERROR(VLOOKUP($C80,'[4]14.09'!$C$2:$K$143,MATCH(AC$2,'[4]14.09'!$C$1:$K$1),),)</f>
        <v>20000</v>
      </c>
      <c r="AD80" s="35">
        <f>IFERROR(VLOOKUP($C80,'[4]14.09'!$C$2:$K$143,MATCH(AD$2,'[4]14.09'!$C$1:$K$1),),)</f>
        <v>20000</v>
      </c>
      <c r="AE80" s="35">
        <f>IFERROR(VLOOKUP($C80,'[4]14.09'!$C$2:$K$143,MATCH(AE$2,'[4]14.09'!$C$1:$K$1),),)</f>
        <v>20000</v>
      </c>
      <c r="AF80" s="35">
        <f>IFERROR(VLOOKUP($C80,'[4]14.09'!$C$2:$K$143,MATCH(AF$2,'[4]14.09'!$C$1:$K$1),),)</f>
        <v>20000</v>
      </c>
      <c r="AG80" s="35">
        <f>IFERROR(VLOOKUP($C80,'[4]14.09'!$C$2:$K$143,MATCH(AG$2,'[4]14.09'!$C$1:$K$1),),)</f>
        <v>20000</v>
      </c>
      <c r="AH80" s="35">
        <f>IFERROR(VLOOKUP($C80,'[4]14.09'!$C$2:$K$143,MATCH(AH$2,'[4]14.09'!$C$1:$K$1),),)</f>
        <v>20000</v>
      </c>
      <c r="AI80" s="35">
        <f>IFERROR(VLOOKUP($C80,'[4]14.09'!$C$2:$K$143,MATCH(AI$2,'[4]14.09'!$C$1:$K$1),),)</f>
        <v>140000</v>
      </c>
      <c r="AJ80" s="35">
        <f>IFERROR(VLOOKUP($C80,'[4]11.09'!$C$2:$Q$129,MATCH(AJ$2,'[4]11.09'!$C$1:$Q$1),),)</f>
        <v>154000</v>
      </c>
      <c r="AK80" s="35">
        <f>IFERROR(VLOOKUP($C80,'[4]11.09'!$C$2:$Q$129,MATCH(AK$2,'[4]11.09'!$C$1:$Q$1),),)</f>
        <v>154000</v>
      </c>
      <c r="AL80" s="36">
        <f t="shared" si="1"/>
        <v>568000</v>
      </c>
    </row>
    <row r="81" spans="1:38" ht="27.75" customHeight="1">
      <c r="A81" s="33" t="s">
        <v>347</v>
      </c>
      <c r="B81" s="34" t="s">
        <v>278</v>
      </c>
      <c r="C81" s="33" t="s">
        <v>60</v>
      </c>
      <c r="D81" s="35">
        <f>IFERROR(VLOOKUP($C81,'[4]24.08'!$C$2:$L$145,MATCH(D$2,'[4]24.08'!$C$1:$L$1),),)</f>
        <v>10000</v>
      </c>
      <c r="E81" s="35">
        <f>IFERROR(VLOOKUP($C81,'[4]25.08'!$C$2:$J$145,MATCH(E$2,'[4]25.08'!$C$1:$J$1),),)</f>
        <v>10000</v>
      </c>
      <c r="F81" s="35">
        <f>IFERROR(VLOOKUP($C81,'[4]26.08'!$C$2:$S$136,MATCH(F$2,'[4]26.08'!$C$1:$S$1),),)</f>
        <v>0</v>
      </c>
      <c r="G81" s="35">
        <f>IFERROR(VLOOKUP($C81,'[4]27.08'!$C$2:$P$145,MATCH(G$2,'[4]27.08'!$C$1:$P$1),),)</f>
        <v>0</v>
      </c>
      <c r="H81" s="35">
        <f>IFERROR(VLOOKUP($C81,'[4]28.08'!$C$2:$O$144,MATCH(H$2,'[4]28.08'!$C$1:$O$1),),)</f>
        <v>0</v>
      </c>
      <c r="I81" s="35">
        <f>IFERROR(VLOOKUP($C81,'[4]28.08'!$C$2:$O$144,MATCH(I$2,'[4]28.08'!$C$1:$O$1),),)</f>
        <v>0</v>
      </c>
      <c r="J81" s="35">
        <f>IFERROR(VLOOKUP($C81,'[4]28.08'!$C$2:$O$144,MATCH(J$2,'[4]28.08'!$C$1:$O$1),),)</f>
        <v>0</v>
      </c>
      <c r="K81" s="35">
        <f>IFERROR(VLOOKUP($C81,'[4]28.08'!$C$2:$O$144,MATCH(K$2,'[4]28.08'!$C$1:$O$1),),)</f>
        <v>20000</v>
      </c>
      <c r="L81" s="35">
        <f>IFERROR(VLOOKUP($C81,'[4]31.08.'!$C$2:$K$144,MATCH(L$2,'[4]31.08.'!$C$1:$K$1),),)</f>
        <v>0</v>
      </c>
      <c r="M81" s="35">
        <f>IFERROR(VLOOKUP($C81,'[4]01.09'!$C$2:$K$144,MATCH(M$2,'[4]01.09'!$C$1:$K$1),),)</f>
        <v>0</v>
      </c>
      <c r="N81" s="35">
        <f>IFERROR(VLOOKUP($C81,'[4]01.09'!$C$2:$K$144,MATCH(N$2,'[4]01.09'!$C$1:$K$1),),)</f>
        <v>0</v>
      </c>
      <c r="O81" s="35">
        <f>IFERROR(VLOOKUP($C81,'[4]03.09'!$C$2:$R$130,MATCH(O$2,'[4]03.09'!$C$1:$R$1),),)</f>
        <v>0</v>
      </c>
      <c r="P81" s="35">
        <f>IFERROR(VLOOKUP($C81,'[4]04.09'!$C$2:$O$139,MATCH(P$2,'[4]04.09'!$C$1:$O$1),),)</f>
        <v>10000</v>
      </c>
      <c r="Q81" s="35">
        <f>IFERROR(VLOOKUP($C81,'[4]04.09'!$C$2:$O$139,MATCH(Q$2,'[4]04.09'!$C$1:$O$1),),)</f>
        <v>10000</v>
      </c>
      <c r="R81" s="35">
        <f>IFERROR(VLOOKUP($C81,'[4]04.09'!$C$2:$O$139,MATCH(R$2,'[4]04.09'!$C$1:$O$1),),)</f>
        <v>10000</v>
      </c>
      <c r="S81" s="35">
        <f>IFERROR(VLOOKUP($C81,'[4]04.09'!$C$2:$O$139,MATCH(S$2,'[4]04.09'!$C$1:$O$1),),)</f>
        <v>30000</v>
      </c>
      <c r="T81" s="35">
        <f>IFERROR(VLOOKUP($C81,'[4]07.09'!$C$2:$K$144,MATCH(T$2,'[4]07.09'!$C$1:$K$1),),)</f>
        <v>13000</v>
      </c>
      <c r="U81" s="35">
        <f>IFERROR(VLOOKUP($C81,'[4]08.09'!$C$2:$J$143,MATCH(U$2,'[4]08.09'!$C$1:$J$1),),)</f>
        <v>12000</v>
      </c>
      <c r="V81" s="35">
        <f>IFERROR(VLOOKUP($C81,'[4]09.09'!$C$2:$T$129,MATCH(V$2,'[4]09.09'!$C$1:$T$1),),)</f>
        <v>10000</v>
      </c>
      <c r="W81" s="35">
        <f>IFERROR(VLOOKUP($C81,'[4]10.09'!$C$2:$P$129,MATCH(W$2,'[4]10.09'!$C$1:$P$1),),)</f>
        <v>10000</v>
      </c>
      <c r="X81" s="35">
        <f>IFERROR(VLOOKUP($C81,'[4]11.09'!$C$2:$Q$129,MATCH(X$2,'[4]11.09'!$C$1:$Q$1),),)</f>
        <v>10000</v>
      </c>
      <c r="Y81" s="35">
        <f>IFERROR(VLOOKUP($C81,'[4]11.09'!$C$2:$Q$129,MATCH(Y$2,'[4]11.09'!$C$1:$Q$1),),)</f>
        <v>10000</v>
      </c>
      <c r="Z81" s="35">
        <f>IFERROR(VLOOKUP($C81,'[4]11.09'!$C$2:$Q$129,MATCH(Z$2,'[4]11.09'!$C$1:$Q$1),),)</f>
        <v>10000</v>
      </c>
      <c r="AA81" s="35">
        <f>IFERROR(VLOOKUP($C81,'[4]11.09'!$C$2:$Q$129,MATCH(AA$2,'[4]11.09'!$C$1:$Q$1),),)</f>
        <v>75000</v>
      </c>
      <c r="AB81" s="35">
        <f>IFERROR(VLOOKUP($C81,'[4]14.09'!$C$2:$K$143,MATCH(AB$2,'[4]14.09'!$C$1:$K$1),),)</f>
        <v>10000</v>
      </c>
      <c r="AC81" s="35">
        <f>IFERROR(VLOOKUP($C81,'[4]14.09'!$C$2:$K$143,MATCH(AC$2,'[4]14.09'!$C$1:$K$1),),)</f>
        <v>10000</v>
      </c>
      <c r="AD81" s="35">
        <f>IFERROR(VLOOKUP($C81,'[4]14.09'!$C$2:$K$143,MATCH(AD$2,'[4]14.09'!$C$1:$K$1),),)</f>
        <v>10000</v>
      </c>
      <c r="AE81" s="35">
        <f>IFERROR(VLOOKUP($C81,'[4]14.09'!$C$2:$K$143,MATCH(AE$2,'[4]14.09'!$C$1:$K$1),),)</f>
        <v>10000</v>
      </c>
      <c r="AF81" s="35">
        <f>IFERROR(VLOOKUP($C81,'[4]14.09'!$C$2:$K$143,MATCH(AF$2,'[4]14.09'!$C$1:$K$1),),)</f>
        <v>10000</v>
      </c>
      <c r="AG81" s="35">
        <f>IFERROR(VLOOKUP($C81,'[4]14.09'!$C$2:$K$143,MATCH(AG$2,'[4]14.09'!$C$1:$K$1),),)</f>
        <v>10000</v>
      </c>
      <c r="AH81" s="35">
        <f>IFERROR(VLOOKUP($C81,'[4]14.09'!$C$2:$K$143,MATCH(AH$2,'[4]14.09'!$C$1:$K$1),),)</f>
        <v>10000</v>
      </c>
      <c r="AI81" s="35">
        <f>IFERROR(VLOOKUP($C81,'[4]14.09'!$C$2:$K$143,MATCH(AI$2,'[4]14.09'!$C$1:$K$1),),)</f>
        <v>70000</v>
      </c>
      <c r="AJ81" s="35">
        <f>IFERROR(VLOOKUP($C81,'[4]11.09'!$C$2:$Q$129,MATCH(AJ$2,'[4]11.09'!$C$1:$Q$1),),)</f>
        <v>70000</v>
      </c>
      <c r="AK81" s="35">
        <f>IFERROR(VLOOKUP($C81,'[4]11.09'!$C$2:$Q$129,MATCH(AK$2,'[4]11.09'!$C$1:$Q$1),),)</f>
        <v>70000</v>
      </c>
      <c r="AL81" s="36">
        <f t="shared" si="1"/>
        <v>270000</v>
      </c>
    </row>
    <row r="82" spans="1:38" ht="27.75" customHeight="1">
      <c r="A82" s="33" t="s">
        <v>343</v>
      </c>
      <c r="B82" s="34" t="s">
        <v>348</v>
      </c>
      <c r="C82" s="33" t="s">
        <v>26</v>
      </c>
      <c r="D82" s="35">
        <f>IFERROR(VLOOKUP($C82,'[4]24.08'!$C$2:$L$145,MATCH(D$2,'[4]24.08'!$C$1:$L$1),),)</f>
        <v>10000</v>
      </c>
      <c r="E82" s="35">
        <f>IFERROR(VLOOKUP($C82,'[4]25.08'!$C$2:$J$145,MATCH(E$2,'[4]25.08'!$C$1:$J$1),),)</f>
        <v>10000</v>
      </c>
      <c r="F82" s="35">
        <f>IFERROR(VLOOKUP($C82,'[4]26.08'!$C$2:$S$136,MATCH(F$2,'[4]26.08'!$C$1:$S$1),),)</f>
        <v>0</v>
      </c>
      <c r="G82" s="35">
        <f>IFERROR(VLOOKUP($C82,'[4]27.08'!$C$2:$P$145,MATCH(G$2,'[4]27.08'!$C$1:$P$1),),)</f>
        <v>0</v>
      </c>
      <c r="H82" s="35">
        <f>IFERROR(VLOOKUP($C82,'[4]28.08'!$C$2:$O$144,MATCH(H$2,'[4]28.08'!$C$1:$O$1),),)</f>
        <v>5000</v>
      </c>
      <c r="I82" s="35">
        <f>IFERROR(VLOOKUP($C82,'[4]28.08'!$C$2:$O$144,MATCH(I$2,'[4]28.08'!$C$1:$O$1),),)</f>
        <v>10000</v>
      </c>
      <c r="J82" s="35">
        <f>IFERROR(VLOOKUP($C82,'[4]28.08'!$C$2:$O$144,MATCH(J$2,'[4]28.08'!$C$1:$O$1),),)</f>
        <v>12000</v>
      </c>
      <c r="K82" s="35">
        <f>IFERROR(VLOOKUP($C82,'[4]28.08'!$C$2:$O$144,MATCH(K$2,'[4]28.08'!$C$1:$O$1),),)</f>
        <v>47000</v>
      </c>
      <c r="L82" s="35">
        <f>IFERROR(VLOOKUP($C82,'[4]31.08.'!$C$2:$K$144,MATCH(L$2,'[4]31.08.'!$C$1:$K$1),),)</f>
        <v>15000</v>
      </c>
      <c r="M82" s="35">
        <f>IFERROR(VLOOKUP($C82,'[4]01.09'!$C$2:$K$144,MATCH(M$2,'[4]01.09'!$C$1:$K$1),),)</f>
        <v>20000</v>
      </c>
      <c r="N82" s="35">
        <f>IFERROR(VLOOKUP($C82,'[4]01.09'!$C$2:$K$144,MATCH(N$2,'[4]01.09'!$C$1:$K$1),),)</f>
        <v>0</v>
      </c>
      <c r="O82" s="35">
        <f>IFERROR(VLOOKUP($C82,'[4]03.09'!$C$2:$R$130,MATCH(O$2,'[4]03.09'!$C$1:$R$1),),)</f>
        <v>33000</v>
      </c>
      <c r="P82" s="35">
        <f>IFERROR(VLOOKUP($C82,'[4]04.09'!$C$2:$O$139,MATCH(P$2,'[4]04.09'!$C$1:$O$1),),)</f>
        <v>20000</v>
      </c>
      <c r="Q82" s="35">
        <f>IFERROR(VLOOKUP($C82,'[4]04.09'!$C$2:$O$139,MATCH(Q$2,'[4]04.09'!$C$1:$O$1),),)</f>
        <v>20000</v>
      </c>
      <c r="R82" s="35">
        <f>IFERROR(VLOOKUP($C82,'[4]04.09'!$C$2:$O$139,MATCH(R$2,'[4]04.09'!$C$1:$O$1),),)</f>
        <v>20000</v>
      </c>
      <c r="S82" s="35">
        <f>IFERROR(VLOOKUP($C82,'[4]04.09'!$C$2:$O$139,MATCH(S$2,'[4]04.09'!$C$1:$O$1),),)</f>
        <v>128000</v>
      </c>
      <c r="T82" s="35">
        <f>IFERROR(VLOOKUP($C82,'[4]07.09'!$C$2:$K$144,MATCH(T$2,'[4]07.09'!$C$1:$K$1),),)</f>
        <v>22000</v>
      </c>
      <c r="U82" s="35">
        <f>IFERROR(VLOOKUP($C82,'[4]08.09'!$C$2:$J$143,MATCH(U$2,'[4]08.09'!$C$1:$J$1),),)</f>
        <v>22000</v>
      </c>
      <c r="V82" s="35">
        <f>IFERROR(VLOOKUP($C82,'[4]09.09'!$C$2:$T$129,MATCH(V$2,'[4]09.09'!$C$1:$T$1),),)</f>
        <v>22000</v>
      </c>
      <c r="W82" s="35">
        <f>IFERROR(VLOOKUP($C82,'[4]10.09'!$C$2:$P$129,MATCH(W$2,'[4]10.09'!$C$1:$P$1),),)</f>
        <v>22000</v>
      </c>
      <c r="X82" s="35">
        <f>IFERROR(VLOOKUP($C82,'[4]11.09'!$C$2:$Q$129,MATCH(X$2,'[4]11.09'!$C$1:$Q$1),),)</f>
        <v>15000</v>
      </c>
      <c r="Y82" s="35">
        <f>IFERROR(VLOOKUP($C82,'[4]11.09'!$C$2:$Q$129,MATCH(Y$2,'[4]11.09'!$C$1:$Q$1),),)</f>
        <v>20000</v>
      </c>
      <c r="Z82" s="35">
        <f>IFERROR(VLOOKUP($C82,'[4]11.09'!$C$2:$Q$129,MATCH(Z$2,'[4]11.09'!$C$1:$Q$1),),)</f>
        <v>20000</v>
      </c>
      <c r="AA82" s="35">
        <f>IFERROR(VLOOKUP($C82,'[4]11.09'!$C$2:$Q$129,MATCH(AA$2,'[4]11.09'!$C$1:$Q$1),),)</f>
        <v>143000</v>
      </c>
      <c r="AB82" s="35">
        <f>IFERROR(VLOOKUP($C82,'[4]14.09'!$C$2:$K$143,MATCH(AB$2,'[4]14.09'!$C$1:$K$1),),)</f>
        <v>20000</v>
      </c>
      <c r="AC82" s="35">
        <f>IFERROR(VLOOKUP($C82,'[4]14.09'!$C$2:$K$143,MATCH(AC$2,'[4]14.09'!$C$1:$K$1),),)</f>
        <v>20000</v>
      </c>
      <c r="AD82" s="35">
        <f>IFERROR(VLOOKUP($C82,'[4]14.09'!$C$2:$K$143,MATCH(AD$2,'[4]14.09'!$C$1:$K$1),),)</f>
        <v>20000</v>
      </c>
      <c r="AE82" s="35">
        <f>IFERROR(VLOOKUP($C82,'[4]14.09'!$C$2:$K$143,MATCH(AE$2,'[4]14.09'!$C$1:$K$1),),)</f>
        <v>20000</v>
      </c>
      <c r="AF82" s="35">
        <f>IFERROR(VLOOKUP($C82,'[4]14.09'!$C$2:$K$143,MATCH(AF$2,'[4]14.09'!$C$1:$K$1),),)</f>
        <v>20000</v>
      </c>
      <c r="AG82" s="35">
        <f>IFERROR(VLOOKUP($C82,'[4]14.09'!$C$2:$K$143,MATCH(AG$2,'[4]14.09'!$C$1:$K$1),),)</f>
        <v>20000</v>
      </c>
      <c r="AH82" s="35">
        <f>IFERROR(VLOOKUP($C82,'[4]14.09'!$C$2:$K$143,MATCH(AH$2,'[4]14.09'!$C$1:$K$1),),)</f>
        <v>20000</v>
      </c>
      <c r="AI82" s="35">
        <f>IFERROR(VLOOKUP($C82,'[4]14.09'!$C$2:$K$143,MATCH(AI$2,'[4]14.09'!$C$1:$K$1),),)</f>
        <v>140000</v>
      </c>
      <c r="AJ82" s="35">
        <f>IFERROR(VLOOKUP($C82,'[4]11.09'!$C$2:$Q$129,MATCH(AJ$2,'[4]11.09'!$C$1:$Q$1),),)</f>
        <v>140000</v>
      </c>
      <c r="AK82" s="35">
        <f>IFERROR(VLOOKUP($C82,'[4]11.09'!$C$2:$Q$129,MATCH(AK$2,'[4]11.09'!$C$1:$Q$1),),)</f>
        <v>130000</v>
      </c>
      <c r="AL82" s="36">
        <f t="shared" si="1"/>
        <v>530000</v>
      </c>
    </row>
    <row r="83" spans="1:38" ht="27.75" customHeight="1">
      <c r="A83" s="33" t="s">
        <v>349</v>
      </c>
      <c r="B83" s="34" t="s">
        <v>328</v>
      </c>
      <c r="C83" s="43" t="s">
        <v>350</v>
      </c>
      <c r="D83" s="35">
        <f>IFERROR(VLOOKUP($C83,'[4]24.08'!$C$2:$L$145,MATCH(D$2,'[4]24.08'!$C$1:$L$1),),)</f>
        <v>0</v>
      </c>
      <c r="E83" s="35">
        <f>IFERROR(VLOOKUP($C83,'[4]25.08'!$C$2:$J$145,MATCH(E$2,'[4]25.08'!$C$1:$J$1),),)</f>
        <v>0</v>
      </c>
      <c r="F83" s="35">
        <f>IFERROR(VLOOKUP($C83,'[4]26.08'!$C$2:$S$136,MATCH(F$2,'[4]26.08'!$C$1:$S$1),),)</f>
        <v>0</v>
      </c>
      <c r="G83" s="35">
        <f>IFERROR(VLOOKUP($C83,'[4]27.08'!$C$2:$P$145,MATCH(G$2,'[4]27.08'!$C$1:$P$1),),)</f>
        <v>0</v>
      </c>
      <c r="H83" s="35">
        <f>IFERROR(VLOOKUP($C83,'[4]28.08'!$C$2:$O$144,MATCH(H$2,'[4]28.08'!$C$1:$O$1),),)</f>
        <v>0</v>
      </c>
      <c r="I83" s="35">
        <f>IFERROR(VLOOKUP($C83,'[4]28.08'!$C$2:$O$144,MATCH(I$2,'[4]28.08'!$C$1:$O$1),),)</f>
        <v>0</v>
      </c>
      <c r="J83" s="35">
        <f>IFERROR(VLOOKUP($C83,'[4]28.08'!$C$2:$O$144,MATCH(J$2,'[4]28.08'!$C$1:$O$1),),)</f>
        <v>0</v>
      </c>
      <c r="K83" s="35">
        <f>IFERROR(VLOOKUP($C83,'[4]28.08'!$C$2:$O$144,MATCH(K$2,'[4]28.08'!$C$1:$O$1),),)</f>
        <v>0</v>
      </c>
      <c r="L83" s="35">
        <f>IFERROR(VLOOKUP($C83,'[4]31.08.'!$C$2:$K$144,MATCH(L$2,'[4]31.08.'!$C$1:$K$1),),)</f>
        <v>0</v>
      </c>
      <c r="M83" s="35">
        <f>IFERROR(VLOOKUP($C83,'[4]01.09'!$C$2:$K$144,MATCH(M$2,'[4]01.09'!$C$1:$K$1),),)</f>
        <v>0</v>
      </c>
      <c r="N83" s="35">
        <f>IFERROR(VLOOKUP($C83,'[4]01.09'!$C$2:$K$144,MATCH(N$2,'[4]01.09'!$C$1:$K$1),),)</f>
        <v>0</v>
      </c>
      <c r="O83" s="35">
        <f>IFERROR(VLOOKUP($C83,'[4]03.09'!$C$2:$R$130,MATCH(O$2,'[4]03.09'!$C$1:$R$1),),)</f>
        <v>0</v>
      </c>
      <c r="P83" s="35">
        <f>IFERROR(VLOOKUP($C83,'[4]04.09'!$C$2:$O$139,MATCH(P$2,'[4]04.09'!$C$1:$O$1),),)</f>
        <v>0</v>
      </c>
      <c r="Q83" s="35">
        <f>IFERROR(VLOOKUP($C83,'[4]04.09'!$C$2:$O$139,MATCH(Q$2,'[4]04.09'!$C$1:$O$1),),)</f>
        <v>0</v>
      </c>
      <c r="R83" s="35">
        <f>IFERROR(VLOOKUP($C83,'[4]04.09'!$C$2:$O$139,MATCH(R$2,'[4]04.09'!$C$1:$O$1),),)</f>
        <v>0</v>
      </c>
      <c r="S83" s="35">
        <f>IFERROR(VLOOKUP($C83,'[4]04.09'!$C$2:$O$139,MATCH(S$2,'[4]04.09'!$C$1:$O$1),),)</f>
        <v>0</v>
      </c>
      <c r="T83" s="35">
        <f>IFERROR(VLOOKUP($C83,'[4]07.09'!$C$2:$K$144,MATCH(T$2,'[4]07.09'!$C$1:$K$1),),)</f>
        <v>0</v>
      </c>
      <c r="U83" s="35">
        <f>IFERROR(VLOOKUP($C83,'[4]08.09'!$C$2:$J$143,MATCH(U$2,'[4]08.09'!$C$1:$J$1),),)</f>
        <v>0</v>
      </c>
      <c r="V83" s="35">
        <f>IFERROR(VLOOKUP($C83,'[4]09.09'!$C$2:$T$129,MATCH(V$2,'[4]09.09'!$C$1:$T$1),),)</f>
        <v>0</v>
      </c>
      <c r="W83" s="35">
        <f>IFERROR(VLOOKUP($C83,'[4]10.09'!$C$2:$P$129,MATCH(W$2,'[4]10.09'!$C$1:$P$1),),)</f>
        <v>0</v>
      </c>
      <c r="X83" s="35">
        <f>IFERROR(VLOOKUP($C83,'[4]11.09'!$C$2:$Q$129,MATCH(X$2,'[4]11.09'!$C$1:$Q$1),),)</f>
        <v>0</v>
      </c>
      <c r="Y83" s="35">
        <f>IFERROR(VLOOKUP($C83,'[4]11.09'!$C$2:$Q$129,MATCH(Y$2,'[4]11.09'!$C$1:$Q$1),),)</f>
        <v>0</v>
      </c>
      <c r="Z83" s="35">
        <f>IFERROR(VLOOKUP($C83,'[4]11.09'!$C$2:$Q$129,MATCH(Z$2,'[4]11.09'!$C$1:$Q$1),),)</f>
        <v>0</v>
      </c>
      <c r="AA83" s="35">
        <f>IFERROR(VLOOKUP($C83,'[4]11.09'!$C$2:$Q$129,MATCH(AA$2,'[4]11.09'!$C$1:$Q$1),),)</f>
        <v>0</v>
      </c>
      <c r="AB83" s="35">
        <f>IFERROR(VLOOKUP($C83,'[4]14.09'!$C$2:$K$143,MATCH(AB$2,'[4]14.09'!$C$1:$K$1),),)</f>
        <v>0</v>
      </c>
      <c r="AC83" s="35">
        <f>IFERROR(VLOOKUP($C83,'[4]14.09'!$C$2:$K$143,MATCH(AC$2,'[4]14.09'!$C$1:$K$1),),)</f>
        <v>0</v>
      </c>
      <c r="AD83" s="35">
        <f>IFERROR(VLOOKUP($C83,'[4]14.09'!$C$2:$K$143,MATCH(AD$2,'[4]14.09'!$C$1:$K$1),),)</f>
        <v>0</v>
      </c>
      <c r="AE83" s="35">
        <f>IFERROR(VLOOKUP($C83,'[4]14.09'!$C$2:$K$143,MATCH(AE$2,'[4]14.09'!$C$1:$K$1),),)</f>
        <v>0</v>
      </c>
      <c r="AF83" s="35">
        <f>IFERROR(VLOOKUP($C83,'[4]14.09'!$C$2:$K$143,MATCH(AF$2,'[4]14.09'!$C$1:$K$1),),)</f>
        <v>0</v>
      </c>
      <c r="AG83" s="35">
        <f>IFERROR(VLOOKUP($C83,'[4]14.09'!$C$2:$K$143,MATCH(AG$2,'[4]14.09'!$C$1:$K$1),),)</f>
        <v>0</v>
      </c>
      <c r="AH83" s="35">
        <f>IFERROR(VLOOKUP($C83,'[4]14.09'!$C$2:$K$143,MATCH(AH$2,'[4]14.09'!$C$1:$K$1),),)</f>
        <v>0</v>
      </c>
      <c r="AI83" s="35">
        <f>IFERROR(VLOOKUP($C83,'[4]14.09'!$C$2:$K$143,MATCH(AI$2,'[4]14.09'!$C$1:$K$1),),)</f>
        <v>0</v>
      </c>
      <c r="AJ83" s="35">
        <f>IFERROR(VLOOKUP($C83,'[4]11.09'!$C$2:$Q$129,MATCH(AJ$2,'[4]11.09'!$C$1:$Q$1),),)</f>
        <v>0</v>
      </c>
      <c r="AK83" s="35">
        <f>IFERROR(VLOOKUP($C83,'[4]11.09'!$C$2:$Q$129,MATCH(AK$2,'[4]11.09'!$C$1:$Q$1),),)</f>
        <v>0</v>
      </c>
      <c r="AL83" s="36">
        <f t="shared" si="1"/>
        <v>0</v>
      </c>
    </row>
    <row r="84" spans="1:38" ht="27.75" customHeight="1">
      <c r="A84" s="33" t="s">
        <v>349</v>
      </c>
      <c r="B84" s="34" t="s">
        <v>351</v>
      </c>
      <c r="C84" s="43" t="s">
        <v>352</v>
      </c>
      <c r="D84" s="35">
        <f>IFERROR(VLOOKUP($C84,'[4]24.08'!$C$2:$L$145,MATCH(D$2,'[4]24.08'!$C$1:$L$1),),)</f>
        <v>0</v>
      </c>
      <c r="E84" s="35">
        <f>IFERROR(VLOOKUP($C84,'[4]25.08'!$C$2:$J$145,MATCH(E$2,'[4]25.08'!$C$1:$J$1),),)</f>
        <v>0</v>
      </c>
      <c r="F84" s="35">
        <f>IFERROR(VLOOKUP($C84,'[4]26.08'!$C$2:$S$136,MATCH(F$2,'[4]26.08'!$C$1:$S$1),),)</f>
        <v>0</v>
      </c>
      <c r="G84" s="35">
        <f>IFERROR(VLOOKUP($C84,'[4]27.08'!$C$2:$P$145,MATCH(G$2,'[4]27.08'!$C$1:$P$1),),)</f>
        <v>0</v>
      </c>
      <c r="H84" s="35">
        <f>IFERROR(VLOOKUP($C84,'[4]28.08'!$C$2:$O$144,MATCH(H$2,'[4]28.08'!$C$1:$O$1),),)</f>
        <v>0</v>
      </c>
      <c r="I84" s="35">
        <f>IFERROR(VLOOKUP($C84,'[4]28.08'!$C$2:$O$144,MATCH(I$2,'[4]28.08'!$C$1:$O$1),),)</f>
        <v>0</v>
      </c>
      <c r="J84" s="35">
        <f>IFERROR(VLOOKUP($C84,'[4]28.08'!$C$2:$O$144,MATCH(J$2,'[4]28.08'!$C$1:$O$1),),)</f>
        <v>0</v>
      </c>
      <c r="K84" s="35">
        <f>IFERROR(VLOOKUP($C84,'[4]28.08'!$C$2:$O$144,MATCH(K$2,'[4]28.08'!$C$1:$O$1),),)</f>
        <v>0</v>
      </c>
      <c r="L84" s="35">
        <f>IFERROR(VLOOKUP($C84,'[4]31.08.'!$C$2:$K$144,MATCH(L$2,'[4]31.08.'!$C$1:$K$1),),)</f>
        <v>0</v>
      </c>
      <c r="M84" s="35">
        <f>IFERROR(VLOOKUP($C84,'[4]01.09'!$C$2:$K$144,MATCH(M$2,'[4]01.09'!$C$1:$K$1),),)</f>
        <v>0</v>
      </c>
      <c r="N84" s="35">
        <f>IFERROR(VLOOKUP($C84,'[4]01.09'!$C$2:$K$144,MATCH(N$2,'[4]01.09'!$C$1:$K$1),),)</f>
        <v>0</v>
      </c>
      <c r="O84" s="35">
        <f>IFERROR(VLOOKUP($C84,'[4]03.09'!$C$2:$R$130,MATCH(O$2,'[4]03.09'!$C$1:$R$1),),)</f>
        <v>0</v>
      </c>
      <c r="P84" s="35">
        <f>IFERROR(VLOOKUP($C84,'[4]04.09'!$C$2:$O$139,MATCH(P$2,'[4]04.09'!$C$1:$O$1),),)</f>
        <v>0</v>
      </c>
      <c r="Q84" s="35">
        <f>IFERROR(VLOOKUP($C84,'[4]04.09'!$C$2:$O$139,MATCH(Q$2,'[4]04.09'!$C$1:$O$1),),)</f>
        <v>0</v>
      </c>
      <c r="R84" s="35">
        <f>IFERROR(VLOOKUP($C84,'[4]04.09'!$C$2:$O$139,MATCH(R$2,'[4]04.09'!$C$1:$O$1),),)</f>
        <v>0</v>
      </c>
      <c r="S84" s="35">
        <f>IFERROR(VLOOKUP($C84,'[4]04.09'!$C$2:$O$139,MATCH(S$2,'[4]04.09'!$C$1:$O$1),),)</f>
        <v>0</v>
      </c>
      <c r="T84" s="35">
        <f>IFERROR(VLOOKUP($C84,'[4]07.09'!$C$2:$K$144,MATCH(T$2,'[4]07.09'!$C$1:$K$1),),)</f>
        <v>0</v>
      </c>
      <c r="U84" s="35">
        <f>IFERROR(VLOOKUP($C84,'[4]08.09'!$C$2:$J$143,MATCH(U$2,'[4]08.09'!$C$1:$J$1),),)</f>
        <v>0</v>
      </c>
      <c r="V84" s="35">
        <f>IFERROR(VLOOKUP($C84,'[4]09.09'!$C$2:$T$129,MATCH(V$2,'[4]09.09'!$C$1:$T$1),),)</f>
        <v>0</v>
      </c>
      <c r="W84" s="35">
        <f>IFERROR(VLOOKUP($C84,'[4]10.09'!$C$2:$P$129,MATCH(W$2,'[4]10.09'!$C$1:$P$1),),)</f>
        <v>0</v>
      </c>
      <c r="X84" s="35">
        <f>IFERROR(VLOOKUP($C84,'[4]11.09'!$C$2:$Q$129,MATCH(X$2,'[4]11.09'!$C$1:$Q$1),),)</f>
        <v>0</v>
      </c>
      <c r="Y84" s="35">
        <f>IFERROR(VLOOKUP($C84,'[4]11.09'!$C$2:$Q$129,MATCH(Y$2,'[4]11.09'!$C$1:$Q$1),),)</f>
        <v>0</v>
      </c>
      <c r="Z84" s="35">
        <f>IFERROR(VLOOKUP($C84,'[4]11.09'!$C$2:$Q$129,MATCH(Z$2,'[4]11.09'!$C$1:$Q$1),),)</f>
        <v>0</v>
      </c>
      <c r="AA84" s="35">
        <f>IFERROR(VLOOKUP($C84,'[4]11.09'!$C$2:$Q$129,MATCH(AA$2,'[4]11.09'!$C$1:$Q$1),),)</f>
        <v>0</v>
      </c>
      <c r="AB84" s="35">
        <f>IFERROR(VLOOKUP($C84,'[4]14.09'!$C$2:$K$143,MATCH(AB$2,'[4]14.09'!$C$1:$K$1),),)</f>
        <v>0</v>
      </c>
      <c r="AC84" s="35">
        <f>IFERROR(VLOOKUP($C84,'[4]14.09'!$C$2:$K$143,MATCH(AC$2,'[4]14.09'!$C$1:$K$1),),)</f>
        <v>0</v>
      </c>
      <c r="AD84" s="35">
        <f>IFERROR(VLOOKUP($C84,'[4]14.09'!$C$2:$K$143,MATCH(AD$2,'[4]14.09'!$C$1:$K$1),),)</f>
        <v>0</v>
      </c>
      <c r="AE84" s="35">
        <f>IFERROR(VLOOKUP($C84,'[4]14.09'!$C$2:$K$143,MATCH(AE$2,'[4]14.09'!$C$1:$K$1),),)</f>
        <v>0</v>
      </c>
      <c r="AF84" s="35">
        <f>IFERROR(VLOOKUP($C84,'[4]14.09'!$C$2:$K$143,MATCH(AF$2,'[4]14.09'!$C$1:$K$1),),)</f>
        <v>0</v>
      </c>
      <c r="AG84" s="35">
        <f>IFERROR(VLOOKUP($C84,'[4]14.09'!$C$2:$K$143,MATCH(AG$2,'[4]14.09'!$C$1:$K$1),),)</f>
        <v>0</v>
      </c>
      <c r="AH84" s="35">
        <f>IFERROR(VLOOKUP($C84,'[4]14.09'!$C$2:$K$143,MATCH(AH$2,'[4]14.09'!$C$1:$K$1),),)</f>
        <v>0</v>
      </c>
      <c r="AI84" s="35">
        <f>IFERROR(VLOOKUP($C84,'[4]14.09'!$C$2:$K$143,MATCH(AI$2,'[4]14.09'!$C$1:$K$1),),)</f>
        <v>0</v>
      </c>
      <c r="AJ84" s="35">
        <f>IFERROR(VLOOKUP($C84,'[4]11.09'!$C$2:$Q$129,MATCH(AJ$2,'[4]11.09'!$C$1:$Q$1),),)</f>
        <v>0</v>
      </c>
      <c r="AK84" s="35">
        <f>IFERROR(VLOOKUP($C84,'[4]11.09'!$C$2:$Q$129,MATCH(AK$2,'[4]11.09'!$C$1:$Q$1),),)</f>
        <v>0</v>
      </c>
      <c r="AL84" s="36">
        <f t="shared" si="1"/>
        <v>0</v>
      </c>
    </row>
    <row r="85" spans="1:38" ht="27.75" customHeight="1">
      <c r="A85" s="33" t="s">
        <v>349</v>
      </c>
      <c r="B85" s="34" t="s">
        <v>351</v>
      </c>
      <c r="C85" s="43" t="s">
        <v>353</v>
      </c>
      <c r="D85" s="35">
        <f>IFERROR(VLOOKUP($C85,'[4]24.08'!$C$2:$L$145,MATCH(D$2,'[4]24.08'!$C$1:$L$1),),)</f>
        <v>0</v>
      </c>
      <c r="E85" s="35">
        <f>IFERROR(VLOOKUP($C85,'[4]25.08'!$C$2:$J$145,MATCH(E$2,'[4]25.08'!$C$1:$J$1),),)</f>
        <v>0</v>
      </c>
      <c r="F85" s="35">
        <f>IFERROR(VLOOKUP($C85,'[4]26.08'!$C$2:$S$136,MATCH(F$2,'[4]26.08'!$C$1:$S$1),),)</f>
        <v>0</v>
      </c>
      <c r="G85" s="35">
        <f>IFERROR(VLOOKUP($C85,'[4]27.08'!$C$2:$P$145,MATCH(G$2,'[4]27.08'!$C$1:$P$1),),)</f>
        <v>0</v>
      </c>
      <c r="H85" s="35">
        <f>IFERROR(VLOOKUP($C85,'[4]28.08'!$C$2:$O$144,MATCH(H$2,'[4]28.08'!$C$1:$O$1),),)</f>
        <v>0</v>
      </c>
      <c r="I85" s="35">
        <f>IFERROR(VLOOKUP($C85,'[4]28.08'!$C$2:$O$144,MATCH(I$2,'[4]28.08'!$C$1:$O$1),),)</f>
        <v>0</v>
      </c>
      <c r="J85" s="35">
        <f>IFERROR(VLOOKUP($C85,'[4]28.08'!$C$2:$O$144,MATCH(J$2,'[4]28.08'!$C$1:$O$1),),)</f>
        <v>0</v>
      </c>
      <c r="K85" s="35">
        <f>IFERROR(VLOOKUP($C85,'[4]28.08'!$C$2:$O$144,MATCH(K$2,'[4]28.08'!$C$1:$O$1),),)</f>
        <v>0</v>
      </c>
      <c r="L85" s="35">
        <f>IFERROR(VLOOKUP($C85,'[4]31.08.'!$C$2:$K$144,MATCH(L$2,'[4]31.08.'!$C$1:$K$1),),)</f>
        <v>0</v>
      </c>
      <c r="M85" s="35">
        <f>IFERROR(VLOOKUP($C85,'[4]01.09'!$C$2:$K$144,MATCH(M$2,'[4]01.09'!$C$1:$K$1),),)</f>
        <v>0</v>
      </c>
      <c r="N85" s="35">
        <f>IFERROR(VLOOKUP($C85,'[4]01.09'!$C$2:$K$144,MATCH(N$2,'[4]01.09'!$C$1:$K$1),),)</f>
        <v>0</v>
      </c>
      <c r="O85" s="35">
        <f>IFERROR(VLOOKUP($C85,'[4]03.09'!$C$2:$R$130,MATCH(O$2,'[4]03.09'!$C$1:$R$1),),)</f>
        <v>0</v>
      </c>
      <c r="P85" s="35">
        <f>IFERROR(VLOOKUP($C85,'[4]04.09'!$C$2:$O$139,MATCH(P$2,'[4]04.09'!$C$1:$O$1),),)</f>
        <v>0</v>
      </c>
      <c r="Q85" s="35">
        <f>IFERROR(VLOOKUP($C85,'[4]04.09'!$C$2:$O$139,MATCH(Q$2,'[4]04.09'!$C$1:$O$1),),)</f>
        <v>0</v>
      </c>
      <c r="R85" s="35">
        <f>IFERROR(VLOOKUP($C85,'[4]04.09'!$C$2:$O$139,MATCH(R$2,'[4]04.09'!$C$1:$O$1),),)</f>
        <v>0</v>
      </c>
      <c r="S85" s="35">
        <f>IFERROR(VLOOKUP($C85,'[4]04.09'!$C$2:$O$139,MATCH(S$2,'[4]04.09'!$C$1:$O$1),),)</f>
        <v>0</v>
      </c>
      <c r="T85" s="35">
        <f>IFERROR(VLOOKUP($C85,'[4]07.09'!$C$2:$K$144,MATCH(T$2,'[4]07.09'!$C$1:$K$1),),)</f>
        <v>0</v>
      </c>
      <c r="U85" s="35">
        <f>IFERROR(VLOOKUP($C85,'[4]08.09'!$C$2:$J$143,MATCH(U$2,'[4]08.09'!$C$1:$J$1),),)</f>
        <v>0</v>
      </c>
      <c r="V85" s="35">
        <f>IFERROR(VLOOKUP($C85,'[4]09.09'!$C$2:$T$129,MATCH(V$2,'[4]09.09'!$C$1:$T$1),),)</f>
        <v>0</v>
      </c>
      <c r="W85" s="35">
        <f>IFERROR(VLOOKUP($C85,'[4]10.09'!$C$2:$P$129,MATCH(W$2,'[4]10.09'!$C$1:$P$1),),)</f>
        <v>0</v>
      </c>
      <c r="X85" s="35">
        <f>IFERROR(VLOOKUP($C85,'[4]11.09'!$C$2:$Q$129,MATCH(X$2,'[4]11.09'!$C$1:$Q$1),),)</f>
        <v>0</v>
      </c>
      <c r="Y85" s="35">
        <f>IFERROR(VLOOKUP($C85,'[4]11.09'!$C$2:$Q$129,MATCH(Y$2,'[4]11.09'!$C$1:$Q$1),),)</f>
        <v>0</v>
      </c>
      <c r="Z85" s="35">
        <f>IFERROR(VLOOKUP($C85,'[4]11.09'!$C$2:$Q$129,MATCH(Z$2,'[4]11.09'!$C$1:$Q$1),),)</f>
        <v>0</v>
      </c>
      <c r="AA85" s="35">
        <f>IFERROR(VLOOKUP($C85,'[4]11.09'!$C$2:$Q$129,MATCH(AA$2,'[4]11.09'!$C$1:$Q$1),),)</f>
        <v>0</v>
      </c>
      <c r="AB85" s="35">
        <f>IFERROR(VLOOKUP($C85,'[4]14.09'!$C$2:$K$143,MATCH(AB$2,'[4]14.09'!$C$1:$K$1),),)</f>
        <v>0</v>
      </c>
      <c r="AC85" s="35">
        <f>IFERROR(VLOOKUP($C85,'[4]14.09'!$C$2:$K$143,MATCH(AC$2,'[4]14.09'!$C$1:$K$1),),)</f>
        <v>0</v>
      </c>
      <c r="AD85" s="35">
        <f>IFERROR(VLOOKUP($C85,'[4]14.09'!$C$2:$K$143,MATCH(AD$2,'[4]14.09'!$C$1:$K$1),),)</f>
        <v>0</v>
      </c>
      <c r="AE85" s="35">
        <f>IFERROR(VLOOKUP($C85,'[4]14.09'!$C$2:$K$143,MATCH(AE$2,'[4]14.09'!$C$1:$K$1),),)</f>
        <v>0</v>
      </c>
      <c r="AF85" s="35">
        <f>IFERROR(VLOOKUP($C85,'[4]14.09'!$C$2:$K$143,MATCH(AF$2,'[4]14.09'!$C$1:$K$1),),)</f>
        <v>0</v>
      </c>
      <c r="AG85" s="35">
        <f>IFERROR(VLOOKUP($C85,'[4]14.09'!$C$2:$K$143,MATCH(AG$2,'[4]14.09'!$C$1:$K$1),),)</f>
        <v>0</v>
      </c>
      <c r="AH85" s="35">
        <f>IFERROR(VLOOKUP($C85,'[4]14.09'!$C$2:$K$143,MATCH(AH$2,'[4]14.09'!$C$1:$K$1),),)</f>
        <v>0</v>
      </c>
      <c r="AI85" s="35">
        <f>IFERROR(VLOOKUP($C85,'[4]14.09'!$C$2:$K$143,MATCH(AI$2,'[4]14.09'!$C$1:$K$1),),)</f>
        <v>0</v>
      </c>
      <c r="AJ85" s="35">
        <f>IFERROR(VLOOKUP($C85,'[4]11.09'!$C$2:$Q$129,MATCH(AJ$2,'[4]11.09'!$C$1:$Q$1),),)</f>
        <v>0</v>
      </c>
      <c r="AK85" s="35">
        <f>IFERROR(VLOOKUP($C85,'[4]11.09'!$C$2:$Q$129,MATCH(AK$2,'[4]11.09'!$C$1:$Q$1),),)</f>
        <v>0</v>
      </c>
      <c r="AL85" s="36">
        <f t="shared" si="1"/>
        <v>0</v>
      </c>
    </row>
    <row r="86" spans="1:38" ht="27.75" customHeight="1">
      <c r="A86" s="33" t="s">
        <v>349</v>
      </c>
      <c r="B86" s="34" t="s">
        <v>306</v>
      </c>
      <c r="C86" s="43" t="s">
        <v>155</v>
      </c>
      <c r="D86" s="35">
        <f>IFERROR(VLOOKUP($C86,'[4]24.08'!$C$2:$L$145,MATCH(D$2,'[4]24.08'!$C$1:$L$1),),)</f>
        <v>0</v>
      </c>
      <c r="E86" s="35">
        <f>IFERROR(VLOOKUP($C86,'[4]25.08'!$C$2:$J$145,MATCH(E$2,'[4]25.08'!$C$1:$J$1),),)</f>
        <v>0</v>
      </c>
      <c r="F86" s="35">
        <f>IFERROR(VLOOKUP($C86,'[4]26.08'!$C$2:$S$136,MATCH(F$2,'[4]26.08'!$C$1:$S$1),),)</f>
        <v>0</v>
      </c>
      <c r="G86" s="35">
        <f>IFERROR(VLOOKUP($C86,'[4]27.08'!$C$2:$P$145,MATCH(G$2,'[4]27.08'!$C$1:$P$1),),)</f>
        <v>0</v>
      </c>
      <c r="H86" s="35">
        <f>IFERROR(VLOOKUP($C86,'[4]28.08'!$C$2:$O$144,MATCH(H$2,'[4]28.08'!$C$1:$O$1),),)</f>
        <v>0</v>
      </c>
      <c r="I86" s="35">
        <f>IFERROR(VLOOKUP($C86,'[4]28.08'!$C$2:$O$144,MATCH(I$2,'[4]28.08'!$C$1:$O$1),),)</f>
        <v>0</v>
      </c>
      <c r="J86" s="35">
        <f>IFERROR(VLOOKUP($C86,'[4]28.08'!$C$2:$O$144,MATCH(J$2,'[4]28.08'!$C$1:$O$1),),)</f>
        <v>0</v>
      </c>
      <c r="K86" s="35">
        <f>IFERROR(VLOOKUP($C86,'[4]28.08'!$C$2:$O$144,MATCH(K$2,'[4]28.08'!$C$1:$O$1),),)</f>
        <v>0</v>
      </c>
      <c r="L86" s="35">
        <f>IFERROR(VLOOKUP($C86,'[4]31.08.'!$C$2:$K$144,MATCH(L$2,'[4]31.08.'!$C$1:$K$1),),)</f>
        <v>0</v>
      </c>
      <c r="M86" s="35">
        <f>IFERROR(VLOOKUP($C86,'[4]01.09'!$C$2:$K$144,MATCH(M$2,'[4]01.09'!$C$1:$K$1),),)</f>
        <v>0</v>
      </c>
      <c r="N86" s="35">
        <f>IFERROR(VLOOKUP($C86,'[4]01.09'!$C$2:$K$144,MATCH(N$2,'[4]01.09'!$C$1:$K$1),),)</f>
        <v>0</v>
      </c>
      <c r="O86" s="35">
        <f>IFERROR(VLOOKUP($C86,'[4]03.09'!$C$2:$R$130,MATCH(O$2,'[4]03.09'!$C$1:$R$1),),)</f>
        <v>0</v>
      </c>
      <c r="P86" s="35">
        <f>IFERROR(VLOOKUP($C86,'[4]04.09'!$C$2:$O$139,MATCH(P$2,'[4]04.09'!$C$1:$O$1),),)</f>
        <v>0</v>
      </c>
      <c r="Q86" s="35">
        <f>IFERROR(VLOOKUP($C86,'[4]04.09'!$C$2:$O$139,MATCH(Q$2,'[4]04.09'!$C$1:$O$1),),)</f>
        <v>0</v>
      </c>
      <c r="R86" s="35">
        <f>IFERROR(VLOOKUP($C86,'[4]04.09'!$C$2:$O$139,MATCH(R$2,'[4]04.09'!$C$1:$O$1),),)</f>
        <v>0</v>
      </c>
      <c r="S86" s="35">
        <f>IFERROR(VLOOKUP($C86,'[4]04.09'!$C$2:$O$139,MATCH(S$2,'[4]04.09'!$C$1:$O$1),),)</f>
        <v>0</v>
      </c>
      <c r="T86" s="35">
        <f>IFERROR(VLOOKUP($C86,'[4]07.09'!$C$2:$K$144,MATCH(T$2,'[4]07.09'!$C$1:$K$1),),)</f>
        <v>0</v>
      </c>
      <c r="U86" s="35">
        <f>IFERROR(VLOOKUP($C86,'[4]08.09'!$C$2:$J$143,MATCH(U$2,'[4]08.09'!$C$1:$J$1),),)</f>
        <v>0</v>
      </c>
      <c r="V86" s="35">
        <f>IFERROR(VLOOKUP($C86,'[4]09.09'!$C$2:$T$129,MATCH(V$2,'[4]09.09'!$C$1:$T$1),),)</f>
        <v>0</v>
      </c>
      <c r="W86" s="35">
        <f>IFERROR(VLOOKUP($C86,'[4]10.09'!$C$2:$P$129,MATCH(W$2,'[4]10.09'!$C$1:$P$1),),)</f>
        <v>0</v>
      </c>
      <c r="X86" s="35">
        <f>IFERROR(VLOOKUP($C86,'[4]11.09'!$C$2:$Q$129,MATCH(X$2,'[4]11.09'!$C$1:$Q$1),),)</f>
        <v>0</v>
      </c>
      <c r="Y86" s="35">
        <f>IFERROR(VLOOKUP($C86,'[4]11.09'!$C$2:$Q$129,MATCH(Y$2,'[4]11.09'!$C$1:$Q$1),),)</f>
        <v>0</v>
      </c>
      <c r="Z86" s="35">
        <f>IFERROR(VLOOKUP($C86,'[4]11.09'!$C$2:$Q$129,MATCH(Z$2,'[4]11.09'!$C$1:$Q$1),),)</f>
        <v>0</v>
      </c>
      <c r="AA86" s="35">
        <f>IFERROR(VLOOKUP($C86,'[4]11.09'!$C$2:$Q$129,MATCH(AA$2,'[4]11.09'!$C$1:$Q$1),),)</f>
        <v>0</v>
      </c>
      <c r="AB86" s="35">
        <f>IFERROR(VLOOKUP($C86,'[4]14.09'!$C$2:$K$143,MATCH(AB$2,'[4]14.09'!$C$1:$K$1),),)</f>
        <v>0</v>
      </c>
      <c r="AC86" s="35">
        <f>IFERROR(VLOOKUP($C86,'[4]14.09'!$C$2:$K$143,MATCH(AC$2,'[4]14.09'!$C$1:$K$1),),)</f>
        <v>0</v>
      </c>
      <c r="AD86" s="35">
        <f>IFERROR(VLOOKUP($C86,'[4]14.09'!$C$2:$K$143,MATCH(AD$2,'[4]14.09'!$C$1:$K$1),),)</f>
        <v>0</v>
      </c>
      <c r="AE86" s="35">
        <f>IFERROR(VLOOKUP($C86,'[4]14.09'!$C$2:$K$143,MATCH(AE$2,'[4]14.09'!$C$1:$K$1),),)</f>
        <v>0</v>
      </c>
      <c r="AF86" s="35">
        <f>IFERROR(VLOOKUP($C86,'[4]14.09'!$C$2:$K$143,MATCH(AF$2,'[4]14.09'!$C$1:$K$1),),)</f>
        <v>0</v>
      </c>
      <c r="AG86" s="35">
        <f>IFERROR(VLOOKUP($C86,'[4]14.09'!$C$2:$K$143,MATCH(AG$2,'[4]14.09'!$C$1:$K$1),),)</f>
        <v>0</v>
      </c>
      <c r="AH86" s="35">
        <f>IFERROR(VLOOKUP($C86,'[4]14.09'!$C$2:$K$143,MATCH(AH$2,'[4]14.09'!$C$1:$K$1),),)</f>
        <v>0</v>
      </c>
      <c r="AI86" s="35">
        <f>IFERROR(VLOOKUP($C86,'[4]14.09'!$C$2:$K$143,MATCH(AI$2,'[4]14.09'!$C$1:$K$1),),)</f>
        <v>0</v>
      </c>
      <c r="AJ86" s="35">
        <f>IFERROR(VLOOKUP($C86,'[4]11.09'!$C$2:$Q$129,MATCH(AJ$2,'[4]11.09'!$C$1:$Q$1),),)</f>
        <v>0</v>
      </c>
      <c r="AK86" s="35">
        <f>IFERROR(VLOOKUP($C86,'[4]11.09'!$C$2:$Q$129,MATCH(AK$2,'[4]11.09'!$C$1:$Q$1),),)</f>
        <v>0</v>
      </c>
      <c r="AL86" s="36">
        <f t="shared" si="1"/>
        <v>0</v>
      </c>
    </row>
    <row r="87" spans="1:38" ht="27.75" customHeight="1">
      <c r="A87" s="33" t="s">
        <v>349</v>
      </c>
      <c r="B87" s="34" t="s">
        <v>286</v>
      </c>
      <c r="C87" s="43" t="s">
        <v>158</v>
      </c>
      <c r="D87" s="35">
        <f>IFERROR(VLOOKUP($C87,'[4]24.08'!$C$2:$L$145,MATCH(D$2,'[4]24.08'!$C$1:$L$1),),)</f>
        <v>0</v>
      </c>
      <c r="E87" s="35">
        <f>IFERROR(VLOOKUP($C87,'[4]25.08'!$C$2:$J$145,MATCH(E$2,'[4]25.08'!$C$1:$J$1),),)</f>
        <v>0</v>
      </c>
      <c r="F87" s="35">
        <f>IFERROR(VLOOKUP($C87,'[4]26.08'!$C$2:$S$136,MATCH(F$2,'[4]26.08'!$C$1:$S$1),),)</f>
        <v>0</v>
      </c>
      <c r="G87" s="35">
        <f>IFERROR(VLOOKUP($C87,'[4]27.08'!$C$2:$P$145,MATCH(G$2,'[4]27.08'!$C$1:$P$1),),)</f>
        <v>0</v>
      </c>
      <c r="H87" s="35">
        <f>IFERROR(VLOOKUP($C87,'[4]28.08'!$C$2:$O$144,MATCH(H$2,'[4]28.08'!$C$1:$O$1),),)</f>
        <v>0</v>
      </c>
      <c r="I87" s="35">
        <f>IFERROR(VLOOKUP($C87,'[4]28.08'!$C$2:$O$144,MATCH(I$2,'[4]28.08'!$C$1:$O$1),),)</f>
        <v>0</v>
      </c>
      <c r="J87" s="35">
        <f>IFERROR(VLOOKUP($C87,'[4]28.08'!$C$2:$O$144,MATCH(J$2,'[4]28.08'!$C$1:$O$1),),)</f>
        <v>0</v>
      </c>
      <c r="K87" s="35">
        <f>IFERROR(VLOOKUP($C87,'[4]28.08'!$C$2:$O$144,MATCH(K$2,'[4]28.08'!$C$1:$O$1),),)</f>
        <v>0</v>
      </c>
      <c r="L87" s="35">
        <f>IFERROR(VLOOKUP($C87,'[4]31.08.'!$C$2:$K$144,MATCH(L$2,'[4]31.08.'!$C$1:$K$1),),)</f>
        <v>0</v>
      </c>
      <c r="M87" s="35">
        <f>IFERROR(VLOOKUP($C87,'[4]01.09'!$C$2:$K$144,MATCH(M$2,'[4]01.09'!$C$1:$K$1),),)</f>
        <v>0</v>
      </c>
      <c r="N87" s="35">
        <f>IFERROR(VLOOKUP($C87,'[4]01.09'!$C$2:$K$144,MATCH(N$2,'[4]01.09'!$C$1:$K$1),),)</f>
        <v>0</v>
      </c>
      <c r="O87" s="35">
        <f>IFERROR(VLOOKUP($C87,'[4]03.09'!$C$2:$R$130,MATCH(O$2,'[4]03.09'!$C$1:$R$1),),)</f>
        <v>0</v>
      </c>
      <c r="P87" s="35">
        <f>IFERROR(VLOOKUP($C87,'[4]04.09'!$C$2:$O$139,MATCH(P$2,'[4]04.09'!$C$1:$O$1),),)</f>
        <v>0</v>
      </c>
      <c r="Q87" s="35">
        <f>IFERROR(VLOOKUP($C87,'[4]04.09'!$C$2:$O$139,MATCH(Q$2,'[4]04.09'!$C$1:$O$1),),)</f>
        <v>0</v>
      </c>
      <c r="R87" s="35">
        <f>IFERROR(VLOOKUP($C87,'[4]04.09'!$C$2:$O$139,MATCH(R$2,'[4]04.09'!$C$1:$O$1),),)</f>
        <v>0</v>
      </c>
      <c r="S87" s="35">
        <f>IFERROR(VLOOKUP($C87,'[4]04.09'!$C$2:$O$139,MATCH(S$2,'[4]04.09'!$C$1:$O$1),),)</f>
        <v>0</v>
      </c>
      <c r="T87" s="35">
        <f>IFERROR(VLOOKUP($C87,'[4]07.09'!$C$2:$K$144,MATCH(T$2,'[4]07.09'!$C$1:$K$1),),)</f>
        <v>0</v>
      </c>
      <c r="U87" s="35">
        <f>IFERROR(VLOOKUP($C87,'[4]08.09'!$C$2:$J$143,MATCH(U$2,'[4]08.09'!$C$1:$J$1),),)</f>
        <v>0</v>
      </c>
      <c r="V87" s="35">
        <f>IFERROR(VLOOKUP($C87,'[4]09.09'!$C$2:$T$129,MATCH(V$2,'[4]09.09'!$C$1:$T$1),),)</f>
        <v>0</v>
      </c>
      <c r="W87" s="35">
        <f>IFERROR(VLOOKUP($C87,'[4]10.09'!$C$2:$P$129,MATCH(W$2,'[4]10.09'!$C$1:$P$1),),)</f>
        <v>0</v>
      </c>
      <c r="X87" s="35">
        <f>IFERROR(VLOOKUP($C87,'[4]11.09'!$C$2:$Q$129,MATCH(X$2,'[4]11.09'!$C$1:$Q$1),),)</f>
        <v>0</v>
      </c>
      <c r="Y87" s="35">
        <f>IFERROR(VLOOKUP($C87,'[4]11.09'!$C$2:$Q$129,MATCH(Y$2,'[4]11.09'!$C$1:$Q$1),),)</f>
        <v>0</v>
      </c>
      <c r="Z87" s="35">
        <f>IFERROR(VLOOKUP($C87,'[4]11.09'!$C$2:$Q$129,MATCH(Z$2,'[4]11.09'!$C$1:$Q$1),),)</f>
        <v>0</v>
      </c>
      <c r="AA87" s="35">
        <f>IFERROR(VLOOKUP($C87,'[4]11.09'!$C$2:$Q$129,MATCH(AA$2,'[4]11.09'!$C$1:$Q$1),),)</f>
        <v>0</v>
      </c>
      <c r="AB87" s="35">
        <f>IFERROR(VLOOKUP($C87,'[4]14.09'!$C$2:$K$143,MATCH(AB$2,'[4]14.09'!$C$1:$K$1),),)</f>
        <v>0</v>
      </c>
      <c r="AC87" s="35">
        <f>IFERROR(VLOOKUP($C87,'[4]14.09'!$C$2:$K$143,MATCH(AC$2,'[4]14.09'!$C$1:$K$1),),)</f>
        <v>0</v>
      </c>
      <c r="AD87" s="35">
        <f>IFERROR(VLOOKUP($C87,'[4]14.09'!$C$2:$K$143,MATCH(AD$2,'[4]14.09'!$C$1:$K$1),),)</f>
        <v>0</v>
      </c>
      <c r="AE87" s="35">
        <f>IFERROR(VLOOKUP($C87,'[4]14.09'!$C$2:$K$143,MATCH(AE$2,'[4]14.09'!$C$1:$K$1),),)</f>
        <v>0</v>
      </c>
      <c r="AF87" s="35">
        <f>IFERROR(VLOOKUP($C87,'[4]14.09'!$C$2:$K$143,MATCH(AF$2,'[4]14.09'!$C$1:$K$1),),)</f>
        <v>0</v>
      </c>
      <c r="AG87" s="35">
        <f>IFERROR(VLOOKUP($C87,'[4]14.09'!$C$2:$K$143,MATCH(AG$2,'[4]14.09'!$C$1:$K$1),),)</f>
        <v>0</v>
      </c>
      <c r="AH87" s="35">
        <f>IFERROR(VLOOKUP($C87,'[4]14.09'!$C$2:$K$143,MATCH(AH$2,'[4]14.09'!$C$1:$K$1),),)</f>
        <v>0</v>
      </c>
      <c r="AI87" s="35">
        <f>IFERROR(VLOOKUP($C87,'[4]14.09'!$C$2:$K$143,MATCH(AI$2,'[4]14.09'!$C$1:$K$1),),)</f>
        <v>0</v>
      </c>
      <c r="AJ87" s="35">
        <f>IFERROR(VLOOKUP($C87,'[4]11.09'!$C$2:$Q$129,MATCH(AJ$2,'[4]11.09'!$C$1:$Q$1),),)</f>
        <v>0</v>
      </c>
      <c r="AK87" s="35">
        <f>IFERROR(VLOOKUP($C87,'[4]11.09'!$C$2:$Q$129,MATCH(AK$2,'[4]11.09'!$C$1:$Q$1),),)</f>
        <v>0</v>
      </c>
      <c r="AL87" s="36">
        <f t="shared" si="1"/>
        <v>0</v>
      </c>
    </row>
    <row r="88" spans="1:38" ht="27.75" customHeight="1">
      <c r="A88" s="33" t="s">
        <v>349</v>
      </c>
      <c r="B88" s="34" t="s">
        <v>314</v>
      </c>
      <c r="C88" s="43" t="s">
        <v>354</v>
      </c>
      <c r="D88" s="35">
        <f>IFERROR(VLOOKUP($C88,'[4]24.08'!$C$2:$L$145,MATCH(D$2,'[4]24.08'!$C$1:$L$1),),)</f>
        <v>0</v>
      </c>
      <c r="E88" s="35">
        <f>IFERROR(VLOOKUP($C88,'[4]25.08'!$C$2:$J$145,MATCH(E$2,'[4]25.08'!$C$1:$J$1),),)</f>
        <v>0</v>
      </c>
      <c r="F88" s="35">
        <f>IFERROR(VLOOKUP($C88,'[4]26.08'!$C$2:$S$136,MATCH(F$2,'[4]26.08'!$C$1:$S$1),),)</f>
        <v>0</v>
      </c>
      <c r="G88" s="35">
        <f>IFERROR(VLOOKUP($C88,'[4]27.08'!$C$2:$P$145,MATCH(G$2,'[4]27.08'!$C$1:$P$1),),)</f>
        <v>0</v>
      </c>
      <c r="H88" s="35">
        <f>IFERROR(VLOOKUP($C88,'[4]28.08'!$C$2:$O$144,MATCH(H$2,'[4]28.08'!$C$1:$O$1),),)</f>
        <v>0</v>
      </c>
      <c r="I88" s="35">
        <f>IFERROR(VLOOKUP($C88,'[4]28.08'!$C$2:$O$144,MATCH(I$2,'[4]28.08'!$C$1:$O$1),),)</f>
        <v>0</v>
      </c>
      <c r="J88" s="35">
        <f>IFERROR(VLOOKUP($C88,'[4]28.08'!$C$2:$O$144,MATCH(J$2,'[4]28.08'!$C$1:$O$1),),)</f>
        <v>0</v>
      </c>
      <c r="K88" s="35">
        <f>IFERROR(VLOOKUP($C88,'[4]28.08'!$C$2:$O$144,MATCH(K$2,'[4]28.08'!$C$1:$O$1),),)</f>
        <v>0</v>
      </c>
      <c r="L88" s="35">
        <f>IFERROR(VLOOKUP($C88,'[4]31.08.'!$C$2:$K$144,MATCH(L$2,'[4]31.08.'!$C$1:$K$1),),)</f>
        <v>0</v>
      </c>
      <c r="M88" s="35">
        <f>IFERROR(VLOOKUP($C88,'[4]01.09'!$C$2:$K$144,MATCH(M$2,'[4]01.09'!$C$1:$K$1),),)</f>
        <v>0</v>
      </c>
      <c r="N88" s="35">
        <f>IFERROR(VLOOKUP($C88,'[4]01.09'!$C$2:$K$144,MATCH(N$2,'[4]01.09'!$C$1:$K$1),),)</f>
        <v>0</v>
      </c>
      <c r="O88" s="35">
        <f>IFERROR(VLOOKUP($C88,'[4]03.09'!$C$2:$R$130,MATCH(O$2,'[4]03.09'!$C$1:$R$1),),)</f>
        <v>0</v>
      </c>
      <c r="P88" s="35">
        <f>IFERROR(VLOOKUP($C88,'[4]04.09'!$C$2:$O$139,MATCH(P$2,'[4]04.09'!$C$1:$O$1),),)</f>
        <v>0</v>
      </c>
      <c r="Q88" s="35">
        <f>IFERROR(VLOOKUP($C88,'[4]04.09'!$C$2:$O$139,MATCH(Q$2,'[4]04.09'!$C$1:$O$1),),)</f>
        <v>0</v>
      </c>
      <c r="R88" s="35">
        <f>IFERROR(VLOOKUP($C88,'[4]04.09'!$C$2:$O$139,MATCH(R$2,'[4]04.09'!$C$1:$O$1),),)</f>
        <v>0</v>
      </c>
      <c r="S88" s="35">
        <f>IFERROR(VLOOKUP($C88,'[4]04.09'!$C$2:$O$139,MATCH(S$2,'[4]04.09'!$C$1:$O$1),),)</f>
        <v>0</v>
      </c>
      <c r="T88" s="35">
        <f>IFERROR(VLOOKUP($C88,'[4]07.09'!$C$2:$K$144,MATCH(T$2,'[4]07.09'!$C$1:$K$1),),)</f>
        <v>0</v>
      </c>
      <c r="U88" s="35">
        <f>IFERROR(VLOOKUP($C88,'[4]08.09'!$C$2:$J$143,MATCH(U$2,'[4]08.09'!$C$1:$J$1),),)</f>
        <v>0</v>
      </c>
      <c r="V88" s="35">
        <f>IFERROR(VLOOKUP($C88,'[4]09.09'!$C$2:$T$129,MATCH(V$2,'[4]09.09'!$C$1:$T$1),),)</f>
        <v>0</v>
      </c>
      <c r="W88" s="35">
        <f>IFERROR(VLOOKUP($C88,'[4]10.09'!$C$2:$P$129,MATCH(W$2,'[4]10.09'!$C$1:$P$1),),)</f>
        <v>0</v>
      </c>
      <c r="X88" s="35">
        <f>IFERROR(VLOOKUP($C88,'[4]11.09'!$C$2:$Q$129,MATCH(X$2,'[4]11.09'!$C$1:$Q$1),),)</f>
        <v>0</v>
      </c>
      <c r="Y88" s="35">
        <f>IFERROR(VLOOKUP($C88,'[4]11.09'!$C$2:$Q$129,MATCH(Y$2,'[4]11.09'!$C$1:$Q$1),),)</f>
        <v>0</v>
      </c>
      <c r="Z88" s="35">
        <f>IFERROR(VLOOKUP($C88,'[4]11.09'!$C$2:$Q$129,MATCH(Z$2,'[4]11.09'!$C$1:$Q$1),),)</f>
        <v>0</v>
      </c>
      <c r="AA88" s="35">
        <f>IFERROR(VLOOKUP($C88,'[4]11.09'!$C$2:$Q$129,MATCH(AA$2,'[4]11.09'!$C$1:$Q$1),),)</f>
        <v>0</v>
      </c>
      <c r="AB88" s="35">
        <f>IFERROR(VLOOKUP($C88,'[4]14.09'!$C$2:$K$143,MATCH(AB$2,'[4]14.09'!$C$1:$K$1),),)</f>
        <v>0</v>
      </c>
      <c r="AC88" s="35">
        <f>IFERROR(VLOOKUP($C88,'[4]14.09'!$C$2:$K$143,MATCH(AC$2,'[4]14.09'!$C$1:$K$1),),)</f>
        <v>0</v>
      </c>
      <c r="AD88" s="35">
        <f>IFERROR(VLOOKUP($C88,'[4]14.09'!$C$2:$K$143,MATCH(AD$2,'[4]14.09'!$C$1:$K$1),),)</f>
        <v>0</v>
      </c>
      <c r="AE88" s="35">
        <f>IFERROR(VLOOKUP($C88,'[4]14.09'!$C$2:$K$143,MATCH(AE$2,'[4]14.09'!$C$1:$K$1),),)</f>
        <v>0</v>
      </c>
      <c r="AF88" s="35">
        <f>IFERROR(VLOOKUP($C88,'[4]14.09'!$C$2:$K$143,MATCH(AF$2,'[4]14.09'!$C$1:$K$1),),)</f>
        <v>0</v>
      </c>
      <c r="AG88" s="35">
        <f>IFERROR(VLOOKUP($C88,'[4]14.09'!$C$2:$K$143,MATCH(AG$2,'[4]14.09'!$C$1:$K$1),),)</f>
        <v>0</v>
      </c>
      <c r="AH88" s="35">
        <f>IFERROR(VLOOKUP($C88,'[4]14.09'!$C$2:$K$143,MATCH(AH$2,'[4]14.09'!$C$1:$K$1),),)</f>
        <v>0</v>
      </c>
      <c r="AI88" s="35">
        <f>IFERROR(VLOOKUP($C88,'[4]14.09'!$C$2:$K$143,MATCH(AI$2,'[4]14.09'!$C$1:$K$1),),)</f>
        <v>0</v>
      </c>
      <c r="AJ88" s="35">
        <f>IFERROR(VLOOKUP($C88,'[4]11.09'!$C$2:$Q$129,MATCH(AJ$2,'[4]11.09'!$C$1:$Q$1),),)</f>
        <v>0</v>
      </c>
      <c r="AK88" s="35">
        <f>IFERROR(VLOOKUP($C88,'[4]11.09'!$C$2:$Q$129,MATCH(AK$2,'[4]11.09'!$C$1:$Q$1),),)</f>
        <v>0</v>
      </c>
      <c r="AL88" s="36">
        <f t="shared" si="1"/>
        <v>0</v>
      </c>
    </row>
    <row r="89" spans="1:38" ht="27.75" customHeight="1">
      <c r="A89" s="33" t="s">
        <v>355</v>
      </c>
      <c r="B89" s="34" t="s">
        <v>351</v>
      </c>
      <c r="C89" s="43" t="s">
        <v>356</v>
      </c>
      <c r="D89" s="35">
        <f>IFERROR(VLOOKUP($C89,'[4]24.08'!$C$2:$L$145,MATCH(D$2,'[4]24.08'!$C$1:$L$1),),)</f>
        <v>0</v>
      </c>
      <c r="E89" s="35">
        <f>IFERROR(VLOOKUP($C89,'[4]25.08'!$C$2:$J$145,MATCH(E$2,'[4]25.08'!$C$1:$J$1),),)</f>
        <v>0</v>
      </c>
      <c r="F89" s="35">
        <f>IFERROR(VLOOKUP($C89,'[4]26.08'!$C$2:$S$136,MATCH(F$2,'[4]26.08'!$C$1:$S$1),),)</f>
        <v>0</v>
      </c>
      <c r="G89" s="35">
        <f>IFERROR(VLOOKUP($C89,'[4]27.08'!$C$2:$P$145,MATCH(G$2,'[4]27.08'!$C$1:$P$1),),)</f>
        <v>0</v>
      </c>
      <c r="H89" s="35">
        <f>IFERROR(VLOOKUP($C89,'[4]28.08'!$C$2:$O$144,MATCH(H$2,'[4]28.08'!$C$1:$O$1),),)</f>
        <v>0</v>
      </c>
      <c r="I89" s="35">
        <f>IFERROR(VLOOKUP($C89,'[4]28.08'!$C$2:$O$144,MATCH(I$2,'[4]28.08'!$C$1:$O$1),),)</f>
        <v>0</v>
      </c>
      <c r="J89" s="35">
        <f>IFERROR(VLOOKUP($C89,'[4]28.08'!$C$2:$O$144,MATCH(J$2,'[4]28.08'!$C$1:$O$1),),)</f>
        <v>0</v>
      </c>
      <c r="K89" s="35">
        <f>IFERROR(VLOOKUP($C89,'[4]28.08'!$C$2:$O$144,MATCH(K$2,'[4]28.08'!$C$1:$O$1),),)</f>
        <v>0</v>
      </c>
      <c r="L89" s="35">
        <f>IFERROR(VLOOKUP($C89,'[4]31.08.'!$C$2:$K$144,MATCH(L$2,'[4]31.08.'!$C$1:$K$1),),)</f>
        <v>0</v>
      </c>
      <c r="M89" s="35">
        <f>IFERROR(VLOOKUP($C89,'[4]01.09'!$C$2:$K$144,MATCH(M$2,'[4]01.09'!$C$1:$K$1),),)</f>
        <v>0</v>
      </c>
      <c r="N89" s="35">
        <f>IFERROR(VLOOKUP($C89,'[4]01.09'!$C$2:$K$144,MATCH(N$2,'[4]01.09'!$C$1:$K$1),),)</f>
        <v>0</v>
      </c>
      <c r="O89" s="35">
        <f>IFERROR(VLOOKUP($C89,'[4]03.09'!$C$2:$R$130,MATCH(O$2,'[4]03.09'!$C$1:$R$1),),)</f>
        <v>0</v>
      </c>
      <c r="P89" s="35">
        <f>IFERROR(VLOOKUP($C89,'[4]04.09'!$C$2:$O$139,MATCH(P$2,'[4]04.09'!$C$1:$O$1),),)</f>
        <v>0</v>
      </c>
      <c r="Q89" s="35">
        <f>IFERROR(VLOOKUP($C89,'[4]04.09'!$C$2:$O$139,MATCH(Q$2,'[4]04.09'!$C$1:$O$1),),)</f>
        <v>0</v>
      </c>
      <c r="R89" s="35">
        <f>IFERROR(VLOOKUP($C89,'[4]04.09'!$C$2:$O$139,MATCH(R$2,'[4]04.09'!$C$1:$O$1),),)</f>
        <v>0</v>
      </c>
      <c r="S89" s="35">
        <f>IFERROR(VLOOKUP($C89,'[4]04.09'!$C$2:$O$139,MATCH(S$2,'[4]04.09'!$C$1:$O$1),),)</f>
        <v>0</v>
      </c>
      <c r="T89" s="35">
        <f>IFERROR(VLOOKUP($C89,'[4]07.09'!$C$2:$K$144,MATCH(T$2,'[4]07.09'!$C$1:$K$1),),)</f>
        <v>0</v>
      </c>
      <c r="U89" s="35">
        <f>IFERROR(VLOOKUP($C89,'[4]08.09'!$C$2:$J$143,MATCH(U$2,'[4]08.09'!$C$1:$J$1),),)</f>
        <v>0</v>
      </c>
      <c r="V89" s="35">
        <f>IFERROR(VLOOKUP($C89,'[4]09.09'!$C$2:$T$129,MATCH(V$2,'[4]09.09'!$C$1:$T$1),),)</f>
        <v>0</v>
      </c>
      <c r="W89" s="35">
        <f>IFERROR(VLOOKUP($C89,'[4]10.09'!$C$2:$P$129,MATCH(W$2,'[4]10.09'!$C$1:$P$1),),)</f>
        <v>0</v>
      </c>
      <c r="X89" s="35">
        <f>IFERROR(VLOOKUP($C89,'[4]11.09'!$C$2:$Q$129,MATCH(X$2,'[4]11.09'!$C$1:$Q$1),),)</f>
        <v>0</v>
      </c>
      <c r="Y89" s="35">
        <f>IFERROR(VLOOKUP($C89,'[4]11.09'!$C$2:$Q$129,MATCH(Y$2,'[4]11.09'!$C$1:$Q$1),),)</f>
        <v>0</v>
      </c>
      <c r="Z89" s="35">
        <f>IFERROR(VLOOKUP($C89,'[4]11.09'!$C$2:$Q$129,MATCH(Z$2,'[4]11.09'!$C$1:$Q$1),),)</f>
        <v>0</v>
      </c>
      <c r="AA89" s="35">
        <f>IFERROR(VLOOKUP($C89,'[4]11.09'!$C$2:$Q$129,MATCH(AA$2,'[4]11.09'!$C$1:$Q$1),),)</f>
        <v>0</v>
      </c>
      <c r="AB89" s="35">
        <f>IFERROR(VLOOKUP($C89,'[4]14.09'!$C$2:$K$143,MATCH(AB$2,'[4]14.09'!$C$1:$K$1),),)</f>
        <v>0</v>
      </c>
      <c r="AC89" s="35">
        <f>IFERROR(VLOOKUP($C89,'[4]14.09'!$C$2:$K$143,MATCH(AC$2,'[4]14.09'!$C$1:$K$1),),)</f>
        <v>0</v>
      </c>
      <c r="AD89" s="35">
        <f>IFERROR(VLOOKUP($C89,'[4]14.09'!$C$2:$K$143,MATCH(AD$2,'[4]14.09'!$C$1:$K$1),),)</f>
        <v>0</v>
      </c>
      <c r="AE89" s="35">
        <f>IFERROR(VLOOKUP($C89,'[4]14.09'!$C$2:$K$143,MATCH(AE$2,'[4]14.09'!$C$1:$K$1),),)</f>
        <v>0</v>
      </c>
      <c r="AF89" s="35">
        <f>IFERROR(VLOOKUP($C89,'[4]14.09'!$C$2:$K$143,MATCH(AF$2,'[4]14.09'!$C$1:$K$1),),)</f>
        <v>0</v>
      </c>
      <c r="AG89" s="35">
        <f>IFERROR(VLOOKUP($C89,'[4]14.09'!$C$2:$K$143,MATCH(AG$2,'[4]14.09'!$C$1:$K$1),),)</f>
        <v>0</v>
      </c>
      <c r="AH89" s="35">
        <f>IFERROR(VLOOKUP($C89,'[4]14.09'!$C$2:$K$143,MATCH(AH$2,'[4]14.09'!$C$1:$K$1),),)</f>
        <v>0</v>
      </c>
      <c r="AI89" s="35">
        <f>IFERROR(VLOOKUP($C89,'[4]14.09'!$C$2:$K$143,MATCH(AI$2,'[4]14.09'!$C$1:$K$1),),)</f>
        <v>0</v>
      </c>
      <c r="AJ89" s="35">
        <f>IFERROR(VLOOKUP($C89,'[4]11.09'!$C$2:$Q$129,MATCH(AJ$2,'[4]11.09'!$C$1:$Q$1),),)</f>
        <v>4000</v>
      </c>
      <c r="AK89" s="35">
        <f>IFERROR(VLOOKUP($C89,'[4]11.09'!$C$2:$Q$129,MATCH(AK$2,'[4]11.09'!$C$1:$Q$1),),)</f>
        <v>0</v>
      </c>
      <c r="AL89" s="36">
        <f t="shared" si="1"/>
        <v>4000</v>
      </c>
    </row>
    <row r="90" spans="1:38" ht="27.75" customHeight="1">
      <c r="A90" s="33" t="s">
        <v>355</v>
      </c>
      <c r="B90" s="34" t="s">
        <v>351</v>
      </c>
      <c r="C90" s="43" t="s">
        <v>14</v>
      </c>
      <c r="D90" s="35">
        <f>IFERROR(VLOOKUP($C90,'[4]24.08'!$C$2:$L$145,MATCH(D$2,'[4]24.08'!$C$1:$L$1),),)</f>
        <v>6000</v>
      </c>
      <c r="E90" s="35">
        <f>IFERROR(VLOOKUP($C90,'[4]25.08'!$C$2:$J$145,MATCH(E$2,'[4]25.08'!$C$1:$J$1),),)</f>
        <v>12000</v>
      </c>
      <c r="F90" s="35">
        <f>IFERROR(VLOOKUP($C90,'[4]26.08'!$C$2:$S$136,MATCH(F$2,'[4]26.08'!$C$1:$S$1),),)</f>
        <v>6000</v>
      </c>
      <c r="G90" s="35">
        <f>IFERROR(VLOOKUP($C90,'[4]27.08'!$C$2:$P$145,MATCH(G$2,'[4]27.08'!$C$1:$P$1),),)</f>
        <v>6000</v>
      </c>
      <c r="H90" s="35">
        <f>IFERROR(VLOOKUP($C90,'[4]28.08'!$C$2:$O$144,MATCH(H$2,'[4]28.08'!$C$1:$O$1),),)</f>
        <v>6000</v>
      </c>
      <c r="I90" s="35">
        <f>IFERROR(VLOOKUP($C90,'[4]28.08'!$C$2:$O$144,MATCH(I$2,'[4]28.08'!$C$1:$O$1),),)</f>
        <v>6000</v>
      </c>
      <c r="J90" s="35">
        <f>IFERROR(VLOOKUP($C90,'[4]28.08'!$C$2:$O$144,MATCH(J$2,'[4]28.08'!$C$1:$O$1),),)</f>
        <v>18000</v>
      </c>
      <c r="K90" s="35">
        <f>IFERROR(VLOOKUP($C90,'[4]28.08'!$C$2:$O$144,MATCH(K$2,'[4]28.08'!$C$1:$O$1),),)</f>
        <v>60000</v>
      </c>
      <c r="L90" s="35">
        <f>IFERROR(VLOOKUP($C90,'[4]31.08.'!$C$2:$K$144,MATCH(L$2,'[4]31.08.'!$C$1:$K$1),),)</f>
        <v>9000</v>
      </c>
      <c r="M90" s="35">
        <f>IFERROR(VLOOKUP($C90,'[4]01.09'!$C$2:$K$144,MATCH(M$2,'[4]01.09'!$C$1:$K$1),),)</f>
        <v>12000</v>
      </c>
      <c r="N90" s="35">
        <f>IFERROR(VLOOKUP($C90,'[4]01.09'!$C$2:$K$144,MATCH(N$2,'[4]01.09'!$C$1:$K$1),),)</f>
        <v>12000</v>
      </c>
      <c r="O90" s="35">
        <f>IFERROR(VLOOKUP($C90,'[4]03.09'!$C$2:$R$130,MATCH(O$2,'[4]03.09'!$C$1:$R$1),),)</f>
        <v>5900</v>
      </c>
      <c r="P90" s="35">
        <f>IFERROR(VLOOKUP($C90,'[4]04.09'!$C$2:$O$139,MATCH(P$2,'[4]04.09'!$C$1:$O$1),),)</f>
        <v>0</v>
      </c>
      <c r="Q90" s="35">
        <f>IFERROR(VLOOKUP($C90,'[4]04.09'!$C$2:$O$139,MATCH(Q$2,'[4]04.09'!$C$1:$O$1),),)</f>
        <v>10000</v>
      </c>
      <c r="R90" s="35">
        <f>IFERROR(VLOOKUP($C90,'[4]04.09'!$C$2:$O$139,MATCH(R$2,'[4]04.09'!$C$1:$O$1),),)</f>
        <v>10000</v>
      </c>
      <c r="S90" s="35">
        <f>IFERROR(VLOOKUP($C90,'[4]04.09'!$C$2:$O$139,MATCH(S$2,'[4]04.09'!$C$1:$O$1),),)</f>
        <v>70900</v>
      </c>
      <c r="T90" s="35">
        <f>IFERROR(VLOOKUP($C90,'[4]07.09'!$C$2:$K$144,MATCH(T$2,'[4]07.09'!$C$1:$K$1),),)</f>
        <v>5400</v>
      </c>
      <c r="U90" s="35">
        <f>IFERROR(VLOOKUP($C90,'[4]08.09'!$C$2:$J$143,MATCH(U$2,'[4]08.09'!$C$1:$J$1),),)</f>
        <v>0</v>
      </c>
      <c r="V90" s="35">
        <f>IFERROR(VLOOKUP($C90,'[4]09.09'!$C$2:$T$129,MATCH(V$2,'[4]09.09'!$C$1:$T$1),),)</f>
        <v>0</v>
      </c>
      <c r="W90" s="35">
        <f>IFERROR(VLOOKUP($C90,'[4]10.09'!$C$2:$P$129,MATCH(W$2,'[4]10.09'!$C$1:$P$1),),)</f>
        <v>0</v>
      </c>
      <c r="X90" s="35">
        <f>IFERROR(VLOOKUP($C90,'[4]11.09'!$C$2:$Q$129,MATCH(X$2,'[4]11.09'!$C$1:$Q$1),),)</f>
        <v>0</v>
      </c>
      <c r="Y90" s="35">
        <f>IFERROR(VLOOKUP($C90,'[4]11.09'!$C$2:$Q$129,MATCH(Y$2,'[4]11.09'!$C$1:$Q$1),),)</f>
        <v>10000</v>
      </c>
      <c r="Z90" s="35">
        <f>IFERROR(VLOOKUP($C90,'[4]11.09'!$C$2:$Q$129,MATCH(Z$2,'[4]11.09'!$C$1:$Q$1),),)</f>
        <v>10000</v>
      </c>
      <c r="AA90" s="35">
        <f>IFERROR(VLOOKUP($C90,'[4]11.09'!$C$2:$Q$129,MATCH(AA$2,'[4]11.09'!$C$1:$Q$1),),)</f>
        <v>25400</v>
      </c>
      <c r="AB90" s="35">
        <f>IFERROR(VLOOKUP($C90,'[4]14.09'!$C$2:$K$143,MATCH(AB$2,'[4]14.09'!$C$1:$K$1),),)</f>
        <v>0</v>
      </c>
      <c r="AC90" s="35">
        <f>IFERROR(VLOOKUP($C90,'[4]14.09'!$C$2:$K$143,MATCH(AC$2,'[4]14.09'!$C$1:$K$1),),)</f>
        <v>0</v>
      </c>
      <c r="AD90" s="35">
        <f>IFERROR(VLOOKUP($C90,'[4]14.09'!$C$2:$K$143,MATCH(AD$2,'[4]14.09'!$C$1:$K$1),),)</f>
        <v>0</v>
      </c>
      <c r="AE90" s="35">
        <f>IFERROR(VLOOKUP($C90,'[4]14.09'!$C$2:$K$143,MATCH(AE$2,'[4]14.09'!$C$1:$K$1),),)</f>
        <v>0</v>
      </c>
      <c r="AF90" s="35">
        <f>IFERROR(VLOOKUP($C90,'[4]14.09'!$C$2:$K$143,MATCH(AF$2,'[4]14.09'!$C$1:$K$1),),)</f>
        <v>0</v>
      </c>
      <c r="AG90" s="35">
        <f>IFERROR(VLOOKUP($C90,'[4]14.09'!$C$2:$K$143,MATCH(AG$2,'[4]14.09'!$C$1:$K$1),),)</f>
        <v>0</v>
      </c>
      <c r="AH90" s="35">
        <f>IFERROR(VLOOKUP($C90,'[4]14.09'!$C$2:$K$143,MATCH(AH$2,'[4]14.09'!$C$1:$K$1),),)</f>
        <v>0</v>
      </c>
      <c r="AI90" s="35">
        <f>IFERROR(VLOOKUP($C90,'[4]14.09'!$C$2:$K$143,MATCH(AI$2,'[4]14.09'!$C$1:$K$1),),)</f>
        <v>0</v>
      </c>
      <c r="AJ90" s="35">
        <f>IFERROR(VLOOKUP($C90,'[4]11.09'!$C$2:$Q$129,MATCH(AJ$2,'[4]11.09'!$C$1:$Q$1),),)</f>
        <v>0</v>
      </c>
      <c r="AK90" s="35">
        <f>IFERROR(VLOOKUP($C90,'[4]11.09'!$C$2:$Q$129,MATCH(AK$2,'[4]11.09'!$C$1:$Q$1),),)</f>
        <v>0</v>
      </c>
      <c r="AL90" s="36">
        <f t="shared" si="1"/>
        <v>0</v>
      </c>
    </row>
    <row r="91" spans="1:38" ht="27.75" customHeight="1">
      <c r="A91" s="33" t="s">
        <v>355</v>
      </c>
      <c r="B91" s="34" t="s">
        <v>306</v>
      </c>
      <c r="C91" s="43" t="s">
        <v>27</v>
      </c>
      <c r="D91" s="35">
        <f>IFERROR(VLOOKUP($C91,'[4]24.08'!$C$2:$L$145,MATCH(D$2,'[4]24.08'!$C$1:$L$1),),)</f>
        <v>12000</v>
      </c>
      <c r="E91" s="35">
        <f>IFERROR(VLOOKUP($C91,'[4]25.08'!$C$2:$J$145,MATCH(E$2,'[4]25.08'!$C$1:$J$1),),)</f>
        <v>9000</v>
      </c>
      <c r="F91" s="35">
        <f>IFERROR(VLOOKUP($C91,'[4]26.08'!$C$2:$S$136,MATCH(F$2,'[4]26.08'!$C$1:$S$1),),)</f>
        <v>6000</v>
      </c>
      <c r="G91" s="35">
        <f>IFERROR(VLOOKUP($C91,'[4]27.08'!$C$2:$P$145,MATCH(G$2,'[4]27.08'!$C$1:$P$1),),)</f>
        <v>24000</v>
      </c>
      <c r="H91" s="35">
        <f>IFERROR(VLOOKUP($C91,'[4]28.08'!$C$2:$O$144,MATCH(H$2,'[4]28.08'!$C$1:$O$1),),)</f>
        <v>15000</v>
      </c>
      <c r="I91" s="35">
        <f>IFERROR(VLOOKUP($C91,'[4]28.08'!$C$2:$O$144,MATCH(I$2,'[4]28.08'!$C$1:$O$1),),)</f>
        <v>9000</v>
      </c>
      <c r="J91" s="35">
        <f>IFERROR(VLOOKUP($C91,'[4]28.08'!$C$2:$O$144,MATCH(J$2,'[4]28.08'!$C$1:$O$1),),)</f>
        <v>15000</v>
      </c>
      <c r="K91" s="35">
        <f>IFERROR(VLOOKUP($C91,'[4]28.08'!$C$2:$O$144,MATCH(K$2,'[4]28.08'!$C$1:$O$1),),)</f>
        <v>90000</v>
      </c>
      <c r="L91" s="35">
        <f>IFERROR(VLOOKUP($C91,'[4]31.08.'!$C$2:$K$144,MATCH(L$2,'[4]31.08.'!$C$1:$K$1),),)</f>
        <v>12000</v>
      </c>
      <c r="M91" s="35">
        <f>IFERROR(VLOOKUP($C91,'[4]01.09'!$C$2:$K$144,MATCH(M$2,'[4]01.09'!$C$1:$K$1),),)</f>
        <v>18000</v>
      </c>
      <c r="N91" s="35">
        <f>IFERROR(VLOOKUP($C91,'[4]01.09'!$C$2:$K$144,MATCH(N$2,'[4]01.09'!$C$1:$K$1),),)</f>
        <v>0</v>
      </c>
      <c r="O91" s="35">
        <f>IFERROR(VLOOKUP($C91,'[4]03.09'!$C$2:$R$130,MATCH(O$2,'[4]03.09'!$C$1:$R$1),),)</f>
        <v>15000</v>
      </c>
      <c r="P91" s="35">
        <f>IFERROR(VLOOKUP($C91,'[4]04.09'!$C$2:$O$139,MATCH(P$2,'[4]04.09'!$C$1:$O$1),),)</f>
        <v>3000</v>
      </c>
      <c r="Q91" s="35">
        <f>IFERROR(VLOOKUP($C91,'[4]04.09'!$C$2:$O$139,MATCH(Q$2,'[4]04.09'!$C$1:$O$1),),)</f>
        <v>6000</v>
      </c>
      <c r="R91" s="35">
        <f>IFERROR(VLOOKUP($C91,'[4]04.09'!$C$2:$O$139,MATCH(R$2,'[4]04.09'!$C$1:$O$1),),)</f>
        <v>15000</v>
      </c>
      <c r="S91" s="35">
        <f>IFERROR(VLOOKUP($C91,'[4]04.09'!$C$2:$O$139,MATCH(S$2,'[4]04.09'!$C$1:$O$1),),)</f>
        <v>69000</v>
      </c>
      <c r="T91" s="35">
        <f>IFERROR(VLOOKUP($C91,'[4]07.09'!$C$2:$K$144,MATCH(T$2,'[4]07.09'!$C$1:$K$1),),)</f>
        <v>15000</v>
      </c>
      <c r="U91" s="35">
        <f>IFERROR(VLOOKUP($C91,'[4]08.09'!$C$2:$J$143,MATCH(U$2,'[4]08.09'!$C$1:$J$1),),)</f>
        <v>0</v>
      </c>
      <c r="V91" s="35">
        <f>IFERROR(VLOOKUP($C91,'[4]09.09'!$C$2:$T$129,MATCH(V$2,'[4]09.09'!$C$1:$T$1),),)</f>
        <v>0</v>
      </c>
      <c r="W91" s="35">
        <f>IFERROR(VLOOKUP($C91,'[4]10.09'!$C$2:$P$129,MATCH(W$2,'[4]10.09'!$C$1:$P$1),),)</f>
        <v>6000</v>
      </c>
      <c r="X91" s="35">
        <f>IFERROR(VLOOKUP($C91,'[4]11.09'!$C$2:$Q$129,MATCH(X$2,'[4]11.09'!$C$1:$Q$1),),)</f>
        <v>6000</v>
      </c>
      <c r="Y91" s="35">
        <f>IFERROR(VLOOKUP($C91,'[4]11.09'!$C$2:$Q$129,MATCH(Y$2,'[4]11.09'!$C$1:$Q$1),),)</f>
        <v>6000</v>
      </c>
      <c r="Z91" s="35">
        <f>IFERROR(VLOOKUP($C91,'[4]11.09'!$C$2:$Q$129,MATCH(Z$2,'[4]11.09'!$C$1:$Q$1),),)</f>
        <v>15000</v>
      </c>
      <c r="AA91" s="35">
        <f>IFERROR(VLOOKUP($C91,'[4]11.09'!$C$2:$Q$129,MATCH(AA$2,'[4]11.09'!$C$1:$Q$1),),)</f>
        <v>48000</v>
      </c>
      <c r="AB91" s="35">
        <f>IFERROR(VLOOKUP($C91,'[4]14.09'!$C$2:$K$143,MATCH(AB$2,'[4]14.09'!$C$1:$K$1),),)</f>
        <v>15000</v>
      </c>
      <c r="AC91" s="35">
        <f>IFERROR(VLOOKUP($C91,'[4]14.09'!$C$2:$K$143,MATCH(AC$2,'[4]14.09'!$C$1:$K$1),),)</f>
        <v>9000</v>
      </c>
      <c r="AD91" s="35">
        <f>IFERROR(VLOOKUP($C91,'[4]14.09'!$C$2:$K$143,MATCH(AD$2,'[4]14.09'!$C$1:$K$1),),)</f>
        <v>15000</v>
      </c>
      <c r="AE91" s="35">
        <f>IFERROR(VLOOKUP($C91,'[4]14.09'!$C$2:$K$143,MATCH(AE$2,'[4]14.09'!$C$1:$K$1),),)</f>
        <v>15000</v>
      </c>
      <c r="AF91" s="35">
        <f>IFERROR(VLOOKUP($C91,'[4]14.09'!$C$2:$K$143,MATCH(AF$2,'[4]14.09'!$C$1:$K$1),),)</f>
        <v>15000</v>
      </c>
      <c r="AG91" s="35">
        <f>IFERROR(VLOOKUP($C91,'[4]14.09'!$C$2:$K$143,MATCH(AG$2,'[4]14.09'!$C$1:$K$1),),)</f>
        <v>15000</v>
      </c>
      <c r="AH91" s="35">
        <f>IFERROR(VLOOKUP($C91,'[4]14.09'!$C$2:$K$143,MATCH(AH$2,'[4]14.09'!$C$1:$K$1),),)</f>
        <v>15000</v>
      </c>
      <c r="AI91" s="35">
        <f>IFERROR(VLOOKUP($C91,'[4]14.09'!$C$2:$K$143,MATCH(AI$2,'[4]14.09'!$C$1:$K$1),),)</f>
        <v>99000</v>
      </c>
      <c r="AJ91" s="35">
        <f>IFERROR(VLOOKUP($C91,'[4]11.09'!$C$2:$Q$129,MATCH(AJ$2,'[4]11.09'!$C$1:$Q$1),),)</f>
        <v>30000</v>
      </c>
      <c r="AK91" s="35">
        <f>IFERROR(VLOOKUP($C91,'[4]11.09'!$C$2:$Q$129,MATCH(AK$2,'[4]11.09'!$C$1:$Q$1),),)</f>
        <v>15000</v>
      </c>
      <c r="AL91" s="36">
        <f t="shared" si="1"/>
        <v>228000</v>
      </c>
    </row>
    <row r="92" spans="1:38" ht="27.75" customHeight="1">
      <c r="A92" s="33" t="s">
        <v>355</v>
      </c>
      <c r="B92" s="34" t="s">
        <v>314</v>
      </c>
      <c r="C92" s="43" t="s">
        <v>28</v>
      </c>
      <c r="D92" s="35">
        <f>IFERROR(VLOOKUP($C92,'[4]24.08'!$C$2:$L$145,MATCH(D$2,'[4]24.08'!$C$1:$L$1),),)</f>
        <v>21000</v>
      </c>
      <c r="E92" s="35">
        <f>IFERROR(VLOOKUP($C92,'[4]25.08'!$C$2:$J$145,MATCH(E$2,'[4]25.08'!$C$1:$J$1),),)</f>
        <v>27000</v>
      </c>
      <c r="F92" s="35">
        <f>IFERROR(VLOOKUP($C92,'[4]26.08'!$C$2:$S$136,MATCH(F$2,'[4]26.08'!$C$1:$S$1),),)</f>
        <v>0</v>
      </c>
      <c r="G92" s="35">
        <f>IFERROR(VLOOKUP($C92,'[4]27.08'!$C$2:$P$145,MATCH(G$2,'[4]27.08'!$C$1:$P$1),),)</f>
        <v>20250</v>
      </c>
      <c r="H92" s="35">
        <f>IFERROR(VLOOKUP($C92,'[4]28.08'!$C$2:$O$144,MATCH(H$2,'[4]28.08'!$C$1:$O$1),),)</f>
        <v>14250</v>
      </c>
      <c r="I92" s="35">
        <f>IFERROR(VLOOKUP($C92,'[4]28.08'!$C$2:$O$144,MATCH(I$2,'[4]28.08'!$C$1:$O$1),),)</f>
        <v>12000</v>
      </c>
      <c r="J92" s="35">
        <f>IFERROR(VLOOKUP($C92,'[4]28.08'!$C$2:$O$144,MATCH(J$2,'[4]28.08'!$C$1:$O$1),),)</f>
        <v>33000</v>
      </c>
      <c r="K92" s="35">
        <f>IFERROR(VLOOKUP($C92,'[4]28.08'!$C$2:$O$144,MATCH(K$2,'[4]28.08'!$C$1:$O$1),),)</f>
        <v>127500</v>
      </c>
      <c r="L92" s="35">
        <f>IFERROR(VLOOKUP($C92,'[4]31.08.'!$C$2:$K$144,MATCH(L$2,'[4]31.08.'!$C$1:$K$1),),)</f>
        <v>21000</v>
      </c>
      <c r="M92" s="35">
        <f>IFERROR(VLOOKUP($C92,'[4]01.09'!$C$2:$K$144,MATCH(M$2,'[4]01.09'!$C$1:$K$1),),)</f>
        <v>36000</v>
      </c>
      <c r="N92" s="35">
        <f>IFERROR(VLOOKUP($C92,'[4]01.09'!$C$2:$K$144,MATCH(N$2,'[4]01.09'!$C$1:$K$1),),)</f>
        <v>30000</v>
      </c>
      <c r="O92" s="35">
        <f>IFERROR(VLOOKUP($C92,'[4]03.09'!$C$2:$R$130,MATCH(O$2,'[4]03.09'!$C$1:$R$1),),)</f>
        <v>33000</v>
      </c>
      <c r="P92" s="35">
        <f>IFERROR(VLOOKUP($C92,'[4]04.09'!$C$2:$O$139,MATCH(P$2,'[4]04.09'!$C$1:$O$1),),)</f>
        <v>29125</v>
      </c>
      <c r="Q92" s="35">
        <f>IFERROR(VLOOKUP($C92,'[4]04.09'!$C$2:$O$139,MATCH(Q$2,'[4]04.09'!$C$1:$O$1),),)</f>
        <v>35000</v>
      </c>
      <c r="R92" s="35">
        <f>IFERROR(VLOOKUP($C92,'[4]04.09'!$C$2:$O$139,MATCH(R$2,'[4]04.09'!$C$1:$O$1),),)</f>
        <v>37000</v>
      </c>
      <c r="S92" s="35">
        <f>IFERROR(VLOOKUP($C92,'[4]04.09'!$C$2:$O$139,MATCH(S$2,'[4]04.09'!$C$1:$O$1),),)</f>
        <v>221125</v>
      </c>
      <c r="T92" s="35">
        <f>IFERROR(VLOOKUP($C92,'[4]07.09'!$C$2:$K$144,MATCH(T$2,'[4]07.09'!$C$1:$K$1),),)</f>
        <v>30375</v>
      </c>
      <c r="U92" s="35">
        <f>IFERROR(VLOOKUP($C92,'[4]08.09'!$C$2:$J$143,MATCH(U$2,'[4]08.09'!$C$1:$J$1),),)</f>
        <v>0</v>
      </c>
      <c r="V92" s="35">
        <f>IFERROR(VLOOKUP($C92,'[4]09.09'!$C$2:$T$129,MATCH(V$2,'[4]09.09'!$C$1:$T$1),),)</f>
        <v>0</v>
      </c>
      <c r="W92" s="35">
        <f>IFERROR(VLOOKUP($C92,'[4]10.09'!$C$2:$P$129,MATCH(W$2,'[4]10.09'!$C$1:$P$1),),)</f>
        <v>0</v>
      </c>
      <c r="X92" s="35">
        <f>IFERROR(VLOOKUP($C92,'[4]11.09'!$C$2:$Q$129,MATCH(X$2,'[4]11.09'!$C$1:$Q$1),),)</f>
        <v>0</v>
      </c>
      <c r="Y92" s="35">
        <f>IFERROR(VLOOKUP($C92,'[4]11.09'!$C$2:$Q$129,MATCH(Y$2,'[4]11.09'!$C$1:$Q$1),),)</f>
        <v>15000</v>
      </c>
      <c r="Z92" s="35">
        <f>IFERROR(VLOOKUP($C92,'[4]11.09'!$C$2:$Q$129,MATCH(Z$2,'[4]11.09'!$C$1:$Q$1),),)</f>
        <v>33000</v>
      </c>
      <c r="AA92" s="35">
        <f>IFERROR(VLOOKUP($C92,'[4]11.09'!$C$2:$Q$129,MATCH(AA$2,'[4]11.09'!$C$1:$Q$1),),)</f>
        <v>78375</v>
      </c>
      <c r="AB92" s="35">
        <f>IFERROR(VLOOKUP($C92,'[4]14.09'!$C$2:$K$143,MATCH(AB$2,'[4]14.09'!$C$1:$K$1),),)</f>
        <v>32000</v>
      </c>
      <c r="AC92" s="35">
        <f>IFERROR(VLOOKUP($C92,'[4]14.09'!$C$2:$K$143,MATCH(AC$2,'[4]14.09'!$C$1:$K$1),),)</f>
        <v>26000</v>
      </c>
      <c r="AD92" s="35">
        <f>IFERROR(VLOOKUP($C92,'[4]14.09'!$C$2:$K$143,MATCH(AD$2,'[4]14.09'!$C$1:$K$1),),)</f>
        <v>32000</v>
      </c>
      <c r="AE92" s="35">
        <f>IFERROR(VLOOKUP($C92,'[4]14.09'!$C$2:$K$143,MATCH(AE$2,'[4]14.09'!$C$1:$K$1),),)</f>
        <v>32000</v>
      </c>
      <c r="AF92" s="35">
        <f>IFERROR(VLOOKUP($C92,'[4]14.09'!$C$2:$K$143,MATCH(AF$2,'[4]14.09'!$C$1:$K$1),),)</f>
        <v>32000</v>
      </c>
      <c r="AG92" s="35">
        <f>IFERROR(VLOOKUP($C92,'[4]14.09'!$C$2:$K$143,MATCH(AG$2,'[4]14.09'!$C$1:$K$1),),)</f>
        <v>32000</v>
      </c>
      <c r="AH92" s="35">
        <f>IFERROR(VLOOKUP($C92,'[4]14.09'!$C$2:$K$143,MATCH(AH$2,'[4]14.09'!$C$1:$K$1),),)</f>
        <v>32000</v>
      </c>
      <c r="AI92" s="35">
        <f>IFERROR(VLOOKUP($C92,'[4]14.09'!$C$2:$K$143,MATCH(AI$2,'[4]14.09'!$C$1:$K$1),),)</f>
        <v>218000</v>
      </c>
      <c r="AJ92" s="35">
        <f>IFERROR(VLOOKUP($C92,'[4]11.09'!$C$2:$Q$129,MATCH(AJ$2,'[4]11.09'!$C$1:$Q$1),),)</f>
        <v>128000</v>
      </c>
      <c r="AK92" s="35">
        <f>IFERROR(VLOOKUP($C92,'[4]11.09'!$C$2:$Q$129,MATCH(AK$2,'[4]11.09'!$C$1:$Q$1),),)</f>
        <v>96000</v>
      </c>
      <c r="AL92" s="36">
        <f t="shared" si="1"/>
        <v>628000</v>
      </c>
    </row>
    <row r="93" spans="1:38" ht="27.75" customHeight="1">
      <c r="A93" s="33" t="s">
        <v>355</v>
      </c>
      <c r="B93" s="34" t="s">
        <v>328</v>
      </c>
      <c r="C93" s="43" t="s">
        <v>98</v>
      </c>
      <c r="D93" s="35">
        <f>IFERROR(VLOOKUP($C93,'[4]24.08'!$C$2:$L$145,MATCH(D$2,'[4]24.08'!$C$1:$L$1),),)</f>
        <v>9000</v>
      </c>
      <c r="E93" s="35">
        <f>IFERROR(VLOOKUP($C93,'[4]25.08'!$C$2:$J$145,MATCH(E$2,'[4]25.08'!$C$1:$J$1),),)</f>
        <v>6000</v>
      </c>
      <c r="F93" s="35">
        <f>IFERROR(VLOOKUP($C93,'[4]26.08'!$C$2:$S$136,MATCH(F$2,'[4]26.08'!$C$1:$S$1),),)</f>
        <v>0</v>
      </c>
      <c r="G93" s="35">
        <f>IFERROR(VLOOKUP($C93,'[4]27.08'!$C$2:$P$145,MATCH(G$2,'[4]27.08'!$C$1:$P$1),),)</f>
        <v>15000</v>
      </c>
      <c r="H93" s="35">
        <f>IFERROR(VLOOKUP($C93,'[4]28.08'!$C$2:$O$144,MATCH(H$2,'[4]28.08'!$C$1:$O$1),),)</f>
        <v>9000</v>
      </c>
      <c r="I93" s="35">
        <f>IFERROR(VLOOKUP($C93,'[4]28.08'!$C$2:$O$144,MATCH(I$2,'[4]28.08'!$C$1:$O$1),),)</f>
        <v>6000</v>
      </c>
      <c r="J93" s="35">
        <f>IFERROR(VLOOKUP($C93,'[4]28.08'!$C$2:$O$144,MATCH(J$2,'[4]28.08'!$C$1:$O$1),),)</f>
        <v>15000</v>
      </c>
      <c r="K93" s="35">
        <f>IFERROR(VLOOKUP($C93,'[4]28.08'!$C$2:$O$144,MATCH(K$2,'[4]28.08'!$C$1:$O$1),),)</f>
        <v>60000</v>
      </c>
      <c r="L93" s="35">
        <f>IFERROR(VLOOKUP($C93,'[4]31.08.'!$C$2:$K$144,MATCH(L$2,'[4]31.08.'!$C$1:$K$1),),)</f>
        <v>15000</v>
      </c>
      <c r="M93" s="35">
        <f>IFERROR(VLOOKUP($C93,'[4]01.09'!$C$2:$K$144,MATCH(M$2,'[4]01.09'!$C$1:$K$1),),)</f>
        <v>12000</v>
      </c>
      <c r="N93" s="35">
        <f>IFERROR(VLOOKUP($C93,'[4]01.09'!$C$2:$K$144,MATCH(N$2,'[4]01.09'!$C$1:$K$1),),)</f>
        <v>12000</v>
      </c>
      <c r="O93" s="35">
        <f>IFERROR(VLOOKUP($C93,'[4]03.09'!$C$2:$R$130,MATCH(O$2,'[4]03.09'!$C$1:$R$1),),)</f>
        <v>15000</v>
      </c>
      <c r="P93" s="35">
        <f>IFERROR(VLOOKUP($C93,'[4]04.09'!$C$2:$O$139,MATCH(P$2,'[4]04.09'!$C$1:$O$1),),)</f>
        <v>12000</v>
      </c>
      <c r="Q93" s="35">
        <f>IFERROR(VLOOKUP($C93,'[4]04.09'!$C$2:$O$139,MATCH(Q$2,'[4]04.09'!$C$1:$O$1),),)</f>
        <v>9000</v>
      </c>
      <c r="R93" s="35">
        <f>IFERROR(VLOOKUP($C93,'[4]04.09'!$C$2:$O$139,MATCH(R$2,'[4]04.09'!$C$1:$O$1),),)</f>
        <v>15000</v>
      </c>
      <c r="S93" s="35">
        <f>IFERROR(VLOOKUP($C93,'[4]04.09'!$C$2:$O$139,MATCH(S$2,'[4]04.09'!$C$1:$O$1),),)</f>
        <v>90000</v>
      </c>
      <c r="T93" s="35">
        <f>IFERROR(VLOOKUP($C93,'[4]07.09'!$C$2:$K$144,MATCH(T$2,'[4]07.09'!$C$1:$K$1),),)</f>
        <v>15000</v>
      </c>
      <c r="U93" s="35">
        <f>IFERROR(VLOOKUP($C93,'[4]08.09'!$C$2:$J$143,MATCH(U$2,'[4]08.09'!$C$1:$J$1),),)</f>
        <v>0</v>
      </c>
      <c r="V93" s="35">
        <f>IFERROR(VLOOKUP($C93,'[4]09.09'!$C$2:$T$129,MATCH(V$2,'[4]09.09'!$C$1:$T$1),),)</f>
        <v>6000</v>
      </c>
      <c r="W93" s="35">
        <f>IFERROR(VLOOKUP($C93,'[4]10.09'!$C$2:$P$129,MATCH(W$2,'[4]10.09'!$C$1:$P$1),),)</f>
        <v>9000</v>
      </c>
      <c r="X93" s="35">
        <f>IFERROR(VLOOKUP($C93,'[4]11.09'!$C$2:$Q$129,MATCH(X$2,'[4]11.09'!$C$1:$Q$1),),)</f>
        <v>9000</v>
      </c>
      <c r="Y93" s="35">
        <f>IFERROR(VLOOKUP($C93,'[4]11.09'!$C$2:$Q$129,MATCH(Y$2,'[4]11.09'!$C$1:$Q$1),),)</f>
        <v>6000</v>
      </c>
      <c r="Z93" s="35">
        <f>IFERROR(VLOOKUP($C93,'[4]11.09'!$C$2:$Q$129,MATCH(Z$2,'[4]11.09'!$C$1:$Q$1),),)</f>
        <v>15000</v>
      </c>
      <c r="AA93" s="35">
        <f>IFERROR(VLOOKUP($C93,'[4]11.09'!$C$2:$Q$129,MATCH(AA$2,'[4]11.09'!$C$1:$Q$1),),)</f>
        <v>60000</v>
      </c>
      <c r="AB93" s="35">
        <f>IFERROR(VLOOKUP($C93,'[4]14.09'!$C$2:$K$143,MATCH(AB$2,'[4]14.09'!$C$1:$K$1),),)</f>
        <v>15000</v>
      </c>
      <c r="AC93" s="35">
        <f>IFERROR(VLOOKUP($C93,'[4]14.09'!$C$2:$K$143,MATCH(AC$2,'[4]14.09'!$C$1:$K$1),),)</f>
        <v>9000</v>
      </c>
      <c r="AD93" s="35">
        <f>IFERROR(VLOOKUP($C93,'[4]14.09'!$C$2:$K$143,MATCH(AD$2,'[4]14.09'!$C$1:$K$1),),)</f>
        <v>15000</v>
      </c>
      <c r="AE93" s="35">
        <f>IFERROR(VLOOKUP($C93,'[4]14.09'!$C$2:$K$143,MATCH(AE$2,'[4]14.09'!$C$1:$K$1),),)</f>
        <v>15000</v>
      </c>
      <c r="AF93" s="35">
        <f>IFERROR(VLOOKUP($C93,'[4]14.09'!$C$2:$K$143,MATCH(AF$2,'[4]14.09'!$C$1:$K$1),),)</f>
        <v>15000</v>
      </c>
      <c r="AG93" s="35">
        <f>IFERROR(VLOOKUP($C93,'[4]14.09'!$C$2:$K$143,MATCH(AG$2,'[4]14.09'!$C$1:$K$1),),)</f>
        <v>15000</v>
      </c>
      <c r="AH93" s="35">
        <f>IFERROR(VLOOKUP($C93,'[4]14.09'!$C$2:$K$143,MATCH(AH$2,'[4]14.09'!$C$1:$K$1),),)</f>
        <v>15000</v>
      </c>
      <c r="AI93" s="35">
        <f>IFERROR(VLOOKUP($C93,'[4]14.09'!$C$2:$K$143,MATCH(AI$2,'[4]14.09'!$C$1:$K$1),),)</f>
        <v>99000</v>
      </c>
      <c r="AJ93" s="35">
        <f>IFERROR(VLOOKUP($C93,'[4]11.09'!$C$2:$Q$129,MATCH(AJ$2,'[4]11.09'!$C$1:$Q$1),),)</f>
        <v>60000</v>
      </c>
      <c r="AK93" s="35">
        <f>IFERROR(VLOOKUP($C93,'[4]11.09'!$C$2:$Q$129,MATCH(AK$2,'[4]11.09'!$C$1:$Q$1),),)</f>
        <v>45000</v>
      </c>
      <c r="AL93" s="36">
        <f t="shared" si="1"/>
        <v>288000</v>
      </c>
    </row>
    <row r="94" spans="1:38" ht="27.75" customHeight="1">
      <c r="A94" s="33" t="s">
        <v>355</v>
      </c>
      <c r="B94" s="34" t="s">
        <v>328</v>
      </c>
      <c r="C94" s="43" t="s">
        <v>357</v>
      </c>
      <c r="D94" s="35">
        <f>IFERROR(VLOOKUP($C94,'[4]24.08'!$C$2:$L$145,MATCH(D$2,'[4]24.08'!$C$1:$L$1),),)</f>
        <v>0</v>
      </c>
      <c r="E94" s="35">
        <f>IFERROR(VLOOKUP($C94,'[4]25.08'!$C$2:$J$145,MATCH(E$2,'[4]25.08'!$C$1:$J$1),),)</f>
        <v>0</v>
      </c>
      <c r="F94" s="35">
        <f>IFERROR(VLOOKUP($C94,'[4]26.08'!$C$2:$S$136,MATCH(F$2,'[4]26.08'!$C$1:$S$1),),)</f>
        <v>0</v>
      </c>
      <c r="G94" s="35">
        <f>IFERROR(VLOOKUP($C94,'[4]27.08'!$C$2:$P$145,MATCH(G$2,'[4]27.08'!$C$1:$P$1),),)</f>
        <v>0</v>
      </c>
      <c r="H94" s="35">
        <f>IFERROR(VLOOKUP($C94,'[4]28.08'!$C$2:$O$144,MATCH(H$2,'[4]28.08'!$C$1:$O$1),),)</f>
        <v>0</v>
      </c>
      <c r="I94" s="35">
        <f>IFERROR(VLOOKUP($C94,'[4]28.08'!$C$2:$O$144,MATCH(I$2,'[4]28.08'!$C$1:$O$1),),)</f>
        <v>0</v>
      </c>
      <c r="J94" s="35">
        <f>IFERROR(VLOOKUP($C94,'[4]28.08'!$C$2:$O$144,MATCH(J$2,'[4]28.08'!$C$1:$O$1),),)</f>
        <v>0</v>
      </c>
      <c r="K94" s="35">
        <f>IFERROR(VLOOKUP($C94,'[4]28.08'!$C$2:$O$144,MATCH(K$2,'[4]28.08'!$C$1:$O$1),),)</f>
        <v>0</v>
      </c>
      <c r="L94" s="35">
        <f>IFERROR(VLOOKUP($C94,'[4]31.08.'!$C$2:$K$144,MATCH(L$2,'[4]31.08.'!$C$1:$K$1),),)</f>
        <v>0</v>
      </c>
      <c r="M94" s="35">
        <f>IFERROR(VLOOKUP($C94,'[4]01.09'!$C$2:$K$144,MATCH(M$2,'[4]01.09'!$C$1:$K$1),),)</f>
        <v>0</v>
      </c>
      <c r="N94" s="35">
        <f>IFERROR(VLOOKUP($C94,'[4]01.09'!$C$2:$K$144,MATCH(N$2,'[4]01.09'!$C$1:$K$1),),)</f>
        <v>0</v>
      </c>
      <c r="O94" s="35">
        <f>IFERROR(VLOOKUP($C94,'[4]03.09'!$C$2:$R$130,MATCH(O$2,'[4]03.09'!$C$1:$R$1),),)</f>
        <v>0</v>
      </c>
      <c r="P94" s="35">
        <f>IFERROR(VLOOKUP($C94,'[4]04.09'!$C$2:$O$139,MATCH(P$2,'[4]04.09'!$C$1:$O$1),),)</f>
        <v>0</v>
      </c>
      <c r="Q94" s="35">
        <f>IFERROR(VLOOKUP($C94,'[4]04.09'!$C$2:$O$139,MATCH(Q$2,'[4]04.09'!$C$1:$O$1),),)</f>
        <v>0</v>
      </c>
      <c r="R94" s="35">
        <f>IFERROR(VLOOKUP($C94,'[4]04.09'!$C$2:$O$139,MATCH(R$2,'[4]04.09'!$C$1:$O$1),),)</f>
        <v>0</v>
      </c>
      <c r="S94" s="35">
        <f>IFERROR(VLOOKUP($C94,'[4]04.09'!$C$2:$O$139,MATCH(S$2,'[4]04.09'!$C$1:$O$1),),)</f>
        <v>0</v>
      </c>
      <c r="T94" s="35">
        <f>IFERROR(VLOOKUP($C94,'[4]07.09'!$C$2:$K$144,MATCH(T$2,'[4]07.09'!$C$1:$K$1),),)</f>
        <v>0</v>
      </c>
      <c r="U94" s="35">
        <f>IFERROR(VLOOKUP($C94,'[4]08.09'!$C$2:$J$143,MATCH(U$2,'[4]08.09'!$C$1:$J$1),),)</f>
        <v>0</v>
      </c>
      <c r="V94" s="35">
        <f>IFERROR(VLOOKUP($C94,'[4]09.09'!$C$2:$T$129,MATCH(V$2,'[4]09.09'!$C$1:$T$1),),)</f>
        <v>0</v>
      </c>
      <c r="W94" s="35">
        <f>IFERROR(VLOOKUP($C94,'[4]10.09'!$C$2:$P$129,MATCH(W$2,'[4]10.09'!$C$1:$P$1),),)</f>
        <v>0</v>
      </c>
      <c r="X94" s="35">
        <f>IFERROR(VLOOKUP($C94,'[4]11.09'!$C$2:$Q$129,MATCH(X$2,'[4]11.09'!$C$1:$Q$1),),)</f>
        <v>0</v>
      </c>
      <c r="Y94" s="35">
        <f>IFERROR(VLOOKUP($C94,'[4]11.09'!$C$2:$Q$129,MATCH(Y$2,'[4]11.09'!$C$1:$Q$1),),)</f>
        <v>0</v>
      </c>
      <c r="Z94" s="35">
        <f>IFERROR(VLOOKUP($C94,'[4]11.09'!$C$2:$Q$129,MATCH(Z$2,'[4]11.09'!$C$1:$Q$1),),)</f>
        <v>0</v>
      </c>
      <c r="AA94" s="35">
        <f>IFERROR(VLOOKUP($C94,'[4]11.09'!$C$2:$Q$129,MATCH(AA$2,'[4]11.09'!$C$1:$Q$1),),)</f>
        <v>0</v>
      </c>
      <c r="AB94" s="35">
        <f>IFERROR(VLOOKUP($C94,'[4]14.09'!$C$2:$K$143,MATCH(AB$2,'[4]14.09'!$C$1:$K$1),),)</f>
        <v>0</v>
      </c>
      <c r="AC94" s="35">
        <f>IFERROR(VLOOKUP($C94,'[4]14.09'!$C$2:$K$143,MATCH(AC$2,'[4]14.09'!$C$1:$K$1),),)</f>
        <v>0</v>
      </c>
      <c r="AD94" s="35">
        <f>IFERROR(VLOOKUP($C94,'[4]14.09'!$C$2:$K$143,MATCH(AD$2,'[4]14.09'!$C$1:$K$1),),)</f>
        <v>0</v>
      </c>
      <c r="AE94" s="35">
        <f>IFERROR(VLOOKUP($C94,'[4]14.09'!$C$2:$K$143,MATCH(AE$2,'[4]14.09'!$C$1:$K$1),),)</f>
        <v>0</v>
      </c>
      <c r="AF94" s="35">
        <f>IFERROR(VLOOKUP($C94,'[4]14.09'!$C$2:$K$143,MATCH(AF$2,'[4]14.09'!$C$1:$K$1),),)</f>
        <v>0</v>
      </c>
      <c r="AG94" s="35">
        <f>IFERROR(VLOOKUP($C94,'[4]14.09'!$C$2:$K$143,MATCH(AG$2,'[4]14.09'!$C$1:$K$1),),)</f>
        <v>0</v>
      </c>
      <c r="AH94" s="35">
        <f>IFERROR(VLOOKUP($C94,'[4]14.09'!$C$2:$K$143,MATCH(AH$2,'[4]14.09'!$C$1:$K$1),),)</f>
        <v>0</v>
      </c>
      <c r="AI94" s="35">
        <f>IFERROR(VLOOKUP($C94,'[4]14.09'!$C$2:$K$143,MATCH(AI$2,'[4]14.09'!$C$1:$K$1),),)</f>
        <v>0</v>
      </c>
      <c r="AJ94" s="35">
        <f>IFERROR(VLOOKUP($C94,'[4]11.09'!$C$2:$Q$129,MATCH(AJ$2,'[4]11.09'!$C$1:$Q$1),),)</f>
        <v>0</v>
      </c>
      <c r="AK94" s="35">
        <f>IFERROR(VLOOKUP($C94,'[4]11.09'!$C$2:$Q$129,MATCH(AK$2,'[4]11.09'!$C$1:$Q$1),),)</f>
        <v>0</v>
      </c>
      <c r="AL94" s="36">
        <f t="shared" si="1"/>
        <v>0</v>
      </c>
    </row>
    <row r="95" spans="1:38" ht="28.5" customHeight="1">
      <c r="A95" s="33" t="s">
        <v>355</v>
      </c>
      <c r="B95" s="34" t="s">
        <v>358</v>
      </c>
      <c r="C95" s="43" t="s">
        <v>29</v>
      </c>
      <c r="D95" s="35">
        <f>IFERROR(VLOOKUP($C95,'[4]24.08'!$C$2:$L$145,MATCH(D$2,'[4]24.08'!$C$1:$L$1),),)</f>
        <v>9000</v>
      </c>
      <c r="E95" s="35">
        <f>IFERROR(VLOOKUP($C95,'[4]25.08'!$C$2:$J$145,MATCH(E$2,'[4]25.08'!$C$1:$J$1),),)</f>
        <v>0</v>
      </c>
      <c r="F95" s="35">
        <f>IFERROR(VLOOKUP($C95,'[4]26.08'!$C$2:$S$136,MATCH(F$2,'[4]26.08'!$C$1:$S$1),),)</f>
        <v>0</v>
      </c>
      <c r="G95" s="35">
        <f>IFERROR(VLOOKUP($C95,'[4]27.08'!$C$2:$P$145,MATCH(G$2,'[4]27.08'!$C$1:$P$1),),)</f>
        <v>15000</v>
      </c>
      <c r="H95" s="35">
        <f>IFERROR(VLOOKUP($C95,'[4]28.08'!$C$2:$O$144,MATCH(H$2,'[4]28.08'!$C$1:$O$1),),)</f>
        <v>9000</v>
      </c>
      <c r="I95" s="35">
        <f>IFERROR(VLOOKUP($C95,'[4]28.08'!$C$2:$O$144,MATCH(I$2,'[4]28.08'!$C$1:$O$1),),)</f>
        <v>6000</v>
      </c>
      <c r="J95" s="35">
        <f>IFERROR(VLOOKUP($C95,'[4]28.08'!$C$2:$O$144,MATCH(J$2,'[4]28.08'!$C$1:$O$1),),)</f>
        <v>15000</v>
      </c>
      <c r="K95" s="35">
        <f>IFERROR(VLOOKUP($C95,'[4]28.08'!$C$2:$O$144,MATCH(K$2,'[4]28.08'!$C$1:$O$1),),)</f>
        <v>54000</v>
      </c>
      <c r="L95" s="35">
        <f>IFERROR(VLOOKUP($C95,'[4]31.08.'!$C$2:$K$144,MATCH(L$2,'[4]31.08.'!$C$1:$K$1),),)</f>
        <v>12000</v>
      </c>
      <c r="M95" s="35">
        <f>IFERROR(VLOOKUP($C95,'[4]01.09'!$C$2:$K$144,MATCH(M$2,'[4]01.09'!$C$1:$K$1),),)</f>
        <v>15000</v>
      </c>
      <c r="N95" s="35">
        <f>IFERROR(VLOOKUP($C95,'[4]01.09'!$C$2:$K$144,MATCH(N$2,'[4]01.09'!$C$1:$K$1),),)</f>
        <v>15000</v>
      </c>
      <c r="O95" s="35">
        <f>IFERROR(VLOOKUP($C95,'[4]03.09'!$C$2:$R$130,MATCH(O$2,'[4]03.09'!$C$1:$R$1),),)</f>
        <v>15000</v>
      </c>
      <c r="P95" s="35">
        <f>IFERROR(VLOOKUP($C95,'[4]04.09'!$C$2:$O$139,MATCH(P$2,'[4]04.09'!$C$1:$O$1),),)</f>
        <v>21000</v>
      </c>
      <c r="Q95" s="35">
        <f>IFERROR(VLOOKUP($C95,'[4]04.09'!$C$2:$O$139,MATCH(Q$2,'[4]04.09'!$C$1:$O$1),),)</f>
        <v>15000</v>
      </c>
      <c r="R95" s="35">
        <f>IFERROR(VLOOKUP($C95,'[4]04.09'!$C$2:$O$139,MATCH(R$2,'[4]04.09'!$C$1:$O$1),),)</f>
        <v>15000</v>
      </c>
      <c r="S95" s="35">
        <f>IFERROR(VLOOKUP($C95,'[4]04.09'!$C$2:$O$139,MATCH(S$2,'[4]04.09'!$C$1:$O$1),),)</f>
        <v>108000</v>
      </c>
      <c r="T95" s="35">
        <f>IFERROR(VLOOKUP($C95,'[4]07.09'!$C$2:$K$144,MATCH(T$2,'[4]07.09'!$C$1:$K$1),),)</f>
        <v>15000</v>
      </c>
      <c r="U95" s="35">
        <f>IFERROR(VLOOKUP($C95,'[4]08.09'!$C$2:$J$143,MATCH(U$2,'[4]08.09'!$C$1:$J$1),),)</f>
        <v>15000</v>
      </c>
      <c r="V95" s="35">
        <f>IFERROR(VLOOKUP($C95,'[4]09.09'!$C$2:$T$129,MATCH(V$2,'[4]09.09'!$C$1:$T$1),),)</f>
        <v>6000</v>
      </c>
      <c r="W95" s="35">
        <f>IFERROR(VLOOKUP($C95,'[4]10.09'!$C$2:$P$129,MATCH(W$2,'[4]10.09'!$C$1:$P$1),),)</f>
        <v>0</v>
      </c>
      <c r="X95" s="35">
        <f>IFERROR(VLOOKUP($C95,'[4]11.09'!$C$2:$Q$129,MATCH(X$2,'[4]11.09'!$C$1:$Q$1),),)</f>
        <v>6000</v>
      </c>
      <c r="Y95" s="35">
        <f>IFERROR(VLOOKUP($C95,'[4]11.09'!$C$2:$Q$129,MATCH(Y$2,'[4]11.09'!$C$1:$Q$1),),)</f>
        <v>6000</v>
      </c>
      <c r="Z95" s="35">
        <f>IFERROR(VLOOKUP($C95,'[4]11.09'!$C$2:$Q$129,MATCH(Z$2,'[4]11.09'!$C$1:$Q$1),),)</f>
        <v>6000</v>
      </c>
      <c r="AA95" s="35">
        <f>IFERROR(VLOOKUP($C95,'[4]11.09'!$C$2:$Q$129,MATCH(AA$2,'[4]11.09'!$C$1:$Q$1),),)</f>
        <v>54000</v>
      </c>
      <c r="AB95" s="35">
        <f>IFERROR(VLOOKUP($C95,'[4]14.09'!$C$2:$K$143,MATCH(AB$2,'[4]14.09'!$C$1:$K$1),),)</f>
        <v>15000</v>
      </c>
      <c r="AC95" s="35">
        <f>IFERROR(VLOOKUP($C95,'[4]14.09'!$C$2:$K$143,MATCH(AC$2,'[4]14.09'!$C$1:$K$1),),)</f>
        <v>15000</v>
      </c>
      <c r="AD95" s="35">
        <f>IFERROR(VLOOKUP($C95,'[4]14.09'!$C$2:$K$143,MATCH(AD$2,'[4]14.09'!$C$1:$K$1),),)</f>
        <v>15000</v>
      </c>
      <c r="AE95" s="35">
        <f>IFERROR(VLOOKUP($C95,'[4]14.09'!$C$2:$K$143,MATCH(AE$2,'[4]14.09'!$C$1:$K$1),),)</f>
        <v>15000</v>
      </c>
      <c r="AF95" s="35">
        <f>IFERROR(VLOOKUP($C95,'[4]14.09'!$C$2:$K$143,MATCH(AF$2,'[4]14.09'!$C$1:$K$1),),)</f>
        <v>15000</v>
      </c>
      <c r="AG95" s="35">
        <f>IFERROR(VLOOKUP($C95,'[4]14.09'!$C$2:$K$143,MATCH(AG$2,'[4]14.09'!$C$1:$K$1),),)</f>
        <v>15000</v>
      </c>
      <c r="AH95" s="35">
        <f>IFERROR(VLOOKUP($C95,'[4]14.09'!$C$2:$K$143,MATCH(AH$2,'[4]14.09'!$C$1:$K$1),),)</f>
        <v>15000</v>
      </c>
      <c r="AI95" s="35">
        <f>IFERROR(VLOOKUP($C95,'[4]14.09'!$C$2:$K$143,MATCH(AI$2,'[4]14.09'!$C$1:$K$1),),)</f>
        <v>105000</v>
      </c>
      <c r="AJ95" s="35">
        <f>IFERROR(VLOOKUP($C95,'[4]11.09'!$C$2:$Q$129,MATCH(AJ$2,'[4]11.09'!$C$1:$Q$1),),)</f>
        <v>60000</v>
      </c>
      <c r="AK95" s="35">
        <f>IFERROR(VLOOKUP($C95,'[4]11.09'!$C$2:$Q$129,MATCH(AK$2,'[4]11.09'!$C$1:$Q$1),),)</f>
        <v>45000</v>
      </c>
      <c r="AL95" s="36">
        <f t="shared" si="1"/>
        <v>300000</v>
      </c>
    </row>
    <row r="96" spans="1:38" ht="27.75" customHeight="1">
      <c r="A96" s="39" t="s">
        <v>359</v>
      </c>
      <c r="B96" s="39" t="s">
        <v>311</v>
      </c>
      <c r="C96" s="33" t="s">
        <v>163</v>
      </c>
      <c r="D96" s="35">
        <f>IFERROR(VLOOKUP($C96,'[4]24.08'!$C$2:$L$145,MATCH(D$2,'[4]24.08'!$C$1:$L$1),),)</f>
        <v>12000</v>
      </c>
      <c r="E96" s="35">
        <f>IFERROR(VLOOKUP($C96,'[4]25.08'!$C$2:$J$145,MATCH(E$2,'[4]25.08'!$C$1:$J$1),),)</f>
        <v>0</v>
      </c>
      <c r="F96" s="35">
        <f>IFERROR(VLOOKUP($C96,'[4]26.08'!$C$2:$S$136,MATCH(F$2,'[4]26.08'!$C$1:$S$1),),)</f>
        <v>0</v>
      </c>
      <c r="G96" s="35">
        <f>IFERROR(VLOOKUP($C96,'[4]27.08'!$C$2:$P$145,MATCH(G$2,'[4]27.08'!$C$1:$P$1),),)</f>
        <v>12000</v>
      </c>
      <c r="H96" s="35">
        <f>IFERROR(VLOOKUP($C96,'[4]28.08'!$C$2:$O$144,MATCH(H$2,'[4]28.08'!$C$1:$O$1),),)</f>
        <v>12000</v>
      </c>
      <c r="I96" s="35">
        <f>IFERROR(VLOOKUP($C96,'[4]28.08'!$C$2:$O$144,MATCH(I$2,'[4]28.08'!$C$1:$O$1),),)</f>
        <v>12000</v>
      </c>
      <c r="J96" s="35">
        <f>IFERROR(VLOOKUP($C96,'[4]28.08'!$C$2:$O$144,MATCH(J$2,'[4]28.08'!$C$1:$O$1),),)</f>
        <v>12000</v>
      </c>
      <c r="K96" s="35">
        <f>IFERROR(VLOOKUP($C96,'[4]28.08'!$C$2:$O$144,MATCH(K$2,'[4]28.08'!$C$1:$O$1),),)</f>
        <v>60000</v>
      </c>
      <c r="L96" s="35">
        <f>IFERROR(VLOOKUP($C96,'[4]31.08.'!$C$2:$K$144,MATCH(L$2,'[4]31.08.'!$C$1:$K$1),),)</f>
        <v>0</v>
      </c>
      <c r="M96" s="35">
        <f>IFERROR(VLOOKUP($C96,'[4]01.09'!$C$2:$K$144,MATCH(M$2,'[4]01.09'!$C$1:$K$1),),)</f>
        <v>12000</v>
      </c>
      <c r="N96" s="35">
        <f>IFERROR(VLOOKUP($C96,'[4]01.09'!$C$2:$K$144,MATCH(N$2,'[4]01.09'!$C$1:$K$1),),)</f>
        <v>12000</v>
      </c>
      <c r="O96" s="35">
        <f>IFERROR(VLOOKUP($C96,'[4]03.09'!$C$2:$R$130,MATCH(O$2,'[4]03.09'!$C$1:$R$1),),)</f>
        <v>48000</v>
      </c>
      <c r="P96" s="35">
        <f>IFERROR(VLOOKUP($C96,'[4]04.09'!$C$2:$O$139,MATCH(P$2,'[4]04.09'!$C$1:$O$1),),)</f>
        <v>12000</v>
      </c>
      <c r="Q96" s="35">
        <f>IFERROR(VLOOKUP($C96,'[4]04.09'!$C$2:$O$139,MATCH(Q$2,'[4]04.09'!$C$1:$O$1),),)</f>
        <v>48000</v>
      </c>
      <c r="R96" s="35">
        <f>IFERROR(VLOOKUP($C96,'[4]04.09'!$C$2:$O$139,MATCH(R$2,'[4]04.09'!$C$1:$O$1),),)</f>
        <v>48000</v>
      </c>
      <c r="S96" s="35">
        <f>IFERROR(VLOOKUP($C96,'[4]04.09'!$C$2:$O$139,MATCH(S$2,'[4]04.09'!$C$1:$O$1),),)</f>
        <v>180000</v>
      </c>
      <c r="T96" s="35">
        <f>IFERROR(VLOOKUP($C96,'[4]07.09'!$C$2:$K$144,MATCH(T$2,'[4]07.09'!$C$1:$K$1),),)</f>
        <v>48000</v>
      </c>
      <c r="U96" s="35">
        <f>IFERROR(VLOOKUP($C96,'[4]08.09'!$C$2:$J$143,MATCH(U$2,'[4]08.09'!$C$1:$J$1),),)</f>
        <v>0</v>
      </c>
      <c r="V96" s="35">
        <f>IFERROR(VLOOKUP($C96,'[4]09.09'!$C$2:$T$129,MATCH(V$2,'[4]09.09'!$C$1:$T$1),),)</f>
        <v>24000</v>
      </c>
      <c r="W96" s="35">
        <f>IFERROR(VLOOKUP($C96,'[4]10.09'!$C$2:$P$129,MATCH(W$2,'[4]10.09'!$C$1:$P$1),),)</f>
        <v>24000</v>
      </c>
      <c r="X96" s="35">
        <f>IFERROR(VLOOKUP($C96,'[4]11.09'!$C$2:$Q$129,MATCH(X$2,'[4]11.09'!$C$1:$Q$1),),)</f>
        <v>36000</v>
      </c>
      <c r="Y96" s="35">
        <f>IFERROR(VLOOKUP($C96,'[4]11.09'!$C$2:$Q$129,MATCH(Y$2,'[4]11.09'!$C$1:$Q$1),),)</f>
        <v>0</v>
      </c>
      <c r="Z96" s="35">
        <f>IFERROR(VLOOKUP($C96,'[4]11.09'!$C$2:$Q$129,MATCH(Z$2,'[4]11.09'!$C$1:$Q$1),),)</f>
        <v>24000</v>
      </c>
      <c r="AA96" s="35">
        <f>IFERROR(VLOOKUP($C96,'[4]11.09'!$C$2:$Q$129,MATCH(AA$2,'[4]11.09'!$C$1:$Q$1),),)</f>
        <v>156000</v>
      </c>
      <c r="AB96" s="35">
        <f>IFERROR(VLOOKUP($C96,'[4]14.09'!$C$2:$K$143,MATCH(AB$2,'[4]14.09'!$C$1:$K$1),),)</f>
        <v>48000</v>
      </c>
      <c r="AC96" s="35">
        <f>IFERROR(VLOOKUP($C96,'[4]14.09'!$C$2:$K$143,MATCH(AC$2,'[4]14.09'!$C$1:$K$1),),)</f>
        <v>42000</v>
      </c>
      <c r="AD96" s="35">
        <f>IFERROR(VLOOKUP($C96,'[4]14.09'!$C$2:$K$143,MATCH(AD$2,'[4]14.09'!$C$1:$K$1),),)</f>
        <v>42000</v>
      </c>
      <c r="AE96" s="35">
        <f>IFERROR(VLOOKUP($C96,'[4]14.09'!$C$2:$K$143,MATCH(AE$2,'[4]14.09'!$C$1:$K$1),),)</f>
        <v>48000</v>
      </c>
      <c r="AF96" s="35">
        <f>IFERROR(VLOOKUP($C96,'[4]14.09'!$C$2:$K$143,MATCH(AF$2,'[4]14.09'!$C$1:$K$1),),)</f>
        <v>48000</v>
      </c>
      <c r="AG96" s="35">
        <f>IFERROR(VLOOKUP($C96,'[4]14.09'!$C$2:$K$143,MATCH(AG$2,'[4]14.09'!$C$1:$K$1),),)</f>
        <v>48000</v>
      </c>
      <c r="AH96" s="35">
        <f>IFERROR(VLOOKUP($C96,'[4]14.09'!$C$2:$K$143,MATCH(AH$2,'[4]14.09'!$C$1:$K$1),),)</f>
        <v>48000</v>
      </c>
      <c r="AI96" s="35">
        <f>IFERROR(VLOOKUP($C96,'[4]14.09'!$C$2:$K$143,MATCH(AI$2,'[4]14.09'!$C$1:$K$1),),)</f>
        <v>324000</v>
      </c>
      <c r="AJ96" s="35">
        <f>IFERROR(VLOOKUP($C96,'[4]11.09'!$C$2:$Q$129,MATCH(AJ$2,'[4]11.09'!$C$1:$Q$1),),)</f>
        <v>522000</v>
      </c>
      <c r="AK96" s="35">
        <f>IFERROR(VLOOKUP($C96,'[4]11.09'!$C$2:$Q$129,MATCH(AK$2,'[4]11.09'!$C$1:$Q$1),),)</f>
        <v>315000</v>
      </c>
      <c r="AL96" s="36">
        <f t="shared" si="1"/>
        <v>1437000</v>
      </c>
    </row>
    <row r="97" spans="1:38" ht="27.75" customHeight="1">
      <c r="A97" s="39" t="s">
        <v>359</v>
      </c>
      <c r="B97" s="39" t="s">
        <v>360</v>
      </c>
      <c r="C97" s="33" t="s">
        <v>165</v>
      </c>
      <c r="D97" s="35">
        <f>IFERROR(VLOOKUP($C97,'[4]24.08'!$C$2:$L$145,MATCH(D$2,'[4]24.08'!$C$1:$L$1),),)</f>
        <v>10500</v>
      </c>
      <c r="E97" s="35">
        <f>IFERROR(VLOOKUP($C97,'[4]25.08'!$C$2:$J$145,MATCH(E$2,'[4]25.08'!$C$1:$J$1),),)</f>
        <v>0</v>
      </c>
      <c r="F97" s="35">
        <f>IFERROR(VLOOKUP($C97,'[4]26.08'!$C$2:$S$136,MATCH(F$2,'[4]26.08'!$C$1:$S$1),),)</f>
        <v>0</v>
      </c>
      <c r="G97" s="35">
        <f>IFERROR(VLOOKUP($C97,'[4]27.08'!$C$2:$P$145,MATCH(G$2,'[4]27.08'!$C$1:$P$1),),)</f>
        <v>10500</v>
      </c>
      <c r="H97" s="35">
        <f>IFERROR(VLOOKUP($C97,'[4]28.08'!$C$2:$O$144,MATCH(H$2,'[4]28.08'!$C$1:$O$1),),)</f>
        <v>10500</v>
      </c>
      <c r="I97" s="35">
        <f>IFERROR(VLOOKUP($C97,'[4]28.08'!$C$2:$O$144,MATCH(I$2,'[4]28.08'!$C$1:$O$1),),)</f>
        <v>10500</v>
      </c>
      <c r="J97" s="35">
        <f>IFERROR(VLOOKUP($C97,'[4]28.08'!$C$2:$O$144,MATCH(J$2,'[4]28.08'!$C$1:$O$1),),)</f>
        <v>10500</v>
      </c>
      <c r="K97" s="35">
        <f>IFERROR(VLOOKUP($C97,'[4]28.08'!$C$2:$O$144,MATCH(K$2,'[4]28.08'!$C$1:$O$1),),)</f>
        <v>52500</v>
      </c>
      <c r="L97" s="35">
        <f>IFERROR(VLOOKUP($C97,'[4]31.08.'!$C$2:$K$144,MATCH(L$2,'[4]31.08.'!$C$1:$K$1),),)</f>
        <v>24000</v>
      </c>
      <c r="M97" s="35">
        <f>IFERROR(VLOOKUP($C97,'[4]01.09'!$C$2:$K$144,MATCH(M$2,'[4]01.09'!$C$1:$K$1),),)</f>
        <v>35000</v>
      </c>
      <c r="N97" s="35">
        <f>IFERROR(VLOOKUP($C97,'[4]01.09'!$C$2:$K$144,MATCH(N$2,'[4]01.09'!$C$1:$K$1),),)</f>
        <v>34500</v>
      </c>
      <c r="O97" s="35">
        <f>IFERROR(VLOOKUP($C97,'[4]03.09'!$C$2:$R$130,MATCH(O$2,'[4]03.09'!$C$1:$R$1),),)</f>
        <v>35000</v>
      </c>
      <c r="P97" s="35">
        <f>IFERROR(VLOOKUP($C97,'[4]04.09'!$C$2:$O$139,MATCH(P$2,'[4]04.09'!$C$1:$O$1),),)</f>
        <v>21000</v>
      </c>
      <c r="Q97" s="35">
        <f>IFERROR(VLOOKUP($C97,'[4]04.09'!$C$2:$O$139,MATCH(Q$2,'[4]04.09'!$C$1:$O$1),),)</f>
        <v>46000</v>
      </c>
      <c r="R97" s="35">
        <f>IFERROR(VLOOKUP($C97,'[4]04.09'!$C$2:$O$139,MATCH(R$2,'[4]04.09'!$C$1:$O$1),),)</f>
        <v>46000</v>
      </c>
      <c r="S97" s="35">
        <f>IFERROR(VLOOKUP($C97,'[4]04.09'!$C$2:$O$139,MATCH(S$2,'[4]04.09'!$C$1:$O$1),),)</f>
        <v>242500</v>
      </c>
      <c r="T97" s="35">
        <f>IFERROR(VLOOKUP($C97,'[4]07.09'!$C$2:$K$144,MATCH(T$2,'[4]07.09'!$C$1:$K$1),),)</f>
        <v>38500</v>
      </c>
      <c r="U97" s="35">
        <f>IFERROR(VLOOKUP($C97,'[4]08.09'!$C$2:$J$143,MATCH(U$2,'[4]08.09'!$C$1:$J$1),),)</f>
        <v>14000</v>
      </c>
      <c r="V97" s="35">
        <f>IFERROR(VLOOKUP($C97,'[4]09.09'!$C$2:$T$129,MATCH(V$2,'[4]09.09'!$C$1:$T$1),),)</f>
        <v>17500</v>
      </c>
      <c r="W97" s="35">
        <f>IFERROR(VLOOKUP($C97,'[4]10.09'!$C$2:$P$129,MATCH(W$2,'[4]10.09'!$C$1:$P$1),),)</f>
        <v>24500</v>
      </c>
      <c r="X97" s="35">
        <f>IFERROR(VLOOKUP($C97,'[4]11.09'!$C$2:$Q$129,MATCH(X$2,'[4]11.09'!$C$1:$Q$1),),)</f>
        <v>59000</v>
      </c>
      <c r="Y97" s="35">
        <f>IFERROR(VLOOKUP($C97,'[4]11.09'!$C$2:$Q$129,MATCH(Y$2,'[4]11.09'!$C$1:$Q$1),),)</f>
        <v>42000</v>
      </c>
      <c r="Z97" s="35">
        <f>IFERROR(VLOOKUP($C97,'[4]11.09'!$C$2:$Q$129,MATCH(Z$2,'[4]11.09'!$C$1:$Q$1),),)</f>
        <v>42000</v>
      </c>
      <c r="AA97" s="35">
        <f>IFERROR(VLOOKUP($C97,'[4]11.09'!$C$2:$Q$129,MATCH(AA$2,'[4]11.09'!$C$1:$Q$1),),)</f>
        <v>237500</v>
      </c>
      <c r="AB97" s="35">
        <f>IFERROR(VLOOKUP($C97,'[4]14.09'!$C$2:$K$143,MATCH(AB$2,'[4]14.09'!$C$1:$K$1),),)</f>
        <v>38500</v>
      </c>
      <c r="AC97" s="35">
        <f>IFERROR(VLOOKUP($C97,'[4]14.09'!$C$2:$K$143,MATCH(AC$2,'[4]14.09'!$C$1:$K$1),),)</f>
        <v>14000</v>
      </c>
      <c r="AD97" s="35">
        <f>IFERROR(VLOOKUP($C97,'[4]14.09'!$C$2:$K$143,MATCH(AD$2,'[4]14.09'!$C$1:$K$1),),)</f>
        <v>38500</v>
      </c>
      <c r="AE97" s="35">
        <f>IFERROR(VLOOKUP($C97,'[4]14.09'!$C$2:$K$143,MATCH(AE$2,'[4]14.09'!$C$1:$K$1),),)</f>
        <v>38500</v>
      </c>
      <c r="AF97" s="35">
        <f>IFERROR(VLOOKUP($C97,'[4]14.09'!$C$2:$K$143,MATCH(AF$2,'[4]14.09'!$C$1:$K$1),),)</f>
        <v>38500</v>
      </c>
      <c r="AG97" s="35">
        <f>IFERROR(VLOOKUP($C97,'[4]14.09'!$C$2:$K$143,MATCH(AG$2,'[4]14.09'!$C$1:$K$1),),)</f>
        <v>38500</v>
      </c>
      <c r="AH97" s="35">
        <f>IFERROR(VLOOKUP($C97,'[4]14.09'!$C$2:$K$143,MATCH(AH$2,'[4]14.09'!$C$1:$K$1),),)</f>
        <v>38500</v>
      </c>
      <c r="AI97" s="35">
        <f>IFERROR(VLOOKUP($C97,'[4]14.09'!$C$2:$K$143,MATCH(AI$2,'[4]14.09'!$C$1:$K$1),),)</f>
        <v>245000</v>
      </c>
      <c r="AJ97" s="35">
        <f>IFERROR(VLOOKUP($C97,'[4]11.09'!$C$2:$Q$129,MATCH(AJ$2,'[4]11.09'!$C$1:$Q$1),),)</f>
        <v>567000</v>
      </c>
      <c r="AK97" s="35">
        <f>IFERROR(VLOOKUP($C97,'[4]11.09'!$C$2:$Q$129,MATCH(AK$2,'[4]11.09'!$C$1:$Q$1),),)</f>
        <v>387000</v>
      </c>
      <c r="AL97" s="36">
        <f t="shared" si="1"/>
        <v>1405500</v>
      </c>
    </row>
    <row r="98" spans="1:38" ht="27.75" customHeight="1">
      <c r="A98" s="39" t="s">
        <v>359</v>
      </c>
      <c r="B98" s="39" t="s">
        <v>361</v>
      </c>
      <c r="C98" s="33" t="s">
        <v>72</v>
      </c>
      <c r="D98" s="35">
        <f>IFERROR(VLOOKUP($C98,'[4]24.08'!$C$2:$L$145,MATCH(D$2,'[4]24.08'!$C$1:$L$1),),)</f>
        <v>9000</v>
      </c>
      <c r="E98" s="35">
        <f>IFERROR(VLOOKUP($C98,'[4]25.08'!$C$2:$J$145,MATCH(E$2,'[4]25.08'!$C$1:$J$1),),)</f>
        <v>0</v>
      </c>
      <c r="F98" s="35">
        <f>IFERROR(VLOOKUP($C98,'[4]26.08'!$C$2:$S$136,MATCH(F$2,'[4]26.08'!$C$1:$S$1),),)</f>
        <v>9000</v>
      </c>
      <c r="G98" s="35">
        <f>IFERROR(VLOOKUP($C98,'[4]27.08'!$C$2:$P$145,MATCH(G$2,'[4]27.08'!$C$1:$P$1),),)</f>
        <v>9000</v>
      </c>
      <c r="H98" s="35">
        <f>IFERROR(VLOOKUP($C98,'[4]28.08'!$C$2:$O$144,MATCH(H$2,'[4]28.08'!$C$1:$O$1),),)</f>
        <v>0</v>
      </c>
      <c r="I98" s="35">
        <f>IFERROR(VLOOKUP($C98,'[4]28.08'!$C$2:$O$144,MATCH(I$2,'[4]28.08'!$C$1:$O$1),),)</f>
        <v>9000</v>
      </c>
      <c r="J98" s="35">
        <f>IFERROR(VLOOKUP($C98,'[4]28.08'!$C$2:$O$144,MATCH(J$2,'[4]28.08'!$C$1:$O$1),),)</f>
        <v>9000</v>
      </c>
      <c r="K98" s="35">
        <f>IFERROR(VLOOKUP($C98,'[4]28.08'!$C$2:$O$144,MATCH(K$2,'[4]28.08'!$C$1:$O$1),),)</f>
        <v>45000</v>
      </c>
      <c r="L98" s="35">
        <f>IFERROR(VLOOKUP($C98,'[4]31.08.'!$C$2:$K$144,MATCH(L$2,'[4]31.08.'!$C$1:$K$1),),)</f>
        <v>9000</v>
      </c>
      <c r="M98" s="35">
        <f>IFERROR(VLOOKUP($C98,'[4]01.09'!$C$2:$K$144,MATCH(M$2,'[4]01.09'!$C$1:$K$1),),)</f>
        <v>9000</v>
      </c>
      <c r="N98" s="35">
        <f>IFERROR(VLOOKUP($C98,'[4]01.09'!$C$2:$K$144,MATCH(N$2,'[4]01.09'!$C$1:$K$1),),)</f>
        <v>9000</v>
      </c>
      <c r="O98" s="35">
        <f>IFERROR(VLOOKUP($C98,'[4]03.09'!$C$2:$R$130,MATCH(O$2,'[4]03.09'!$C$1:$R$1),),)</f>
        <v>9000</v>
      </c>
      <c r="P98" s="35">
        <f>IFERROR(VLOOKUP($C98,'[4]04.09'!$C$2:$O$139,MATCH(P$2,'[4]04.09'!$C$1:$O$1),),)</f>
        <v>9000</v>
      </c>
      <c r="Q98" s="35">
        <f>IFERROR(VLOOKUP($C98,'[4]04.09'!$C$2:$O$139,MATCH(Q$2,'[4]04.09'!$C$1:$O$1),),)</f>
        <v>9000</v>
      </c>
      <c r="R98" s="35">
        <f>IFERROR(VLOOKUP($C98,'[4]04.09'!$C$2:$O$139,MATCH(R$2,'[4]04.09'!$C$1:$O$1),),)</f>
        <v>18000</v>
      </c>
      <c r="S98" s="35">
        <f>IFERROR(VLOOKUP($C98,'[4]04.09'!$C$2:$O$139,MATCH(S$2,'[4]04.09'!$C$1:$O$1),),)</f>
        <v>72000</v>
      </c>
      <c r="T98" s="35">
        <f>IFERROR(VLOOKUP($C98,'[4]07.09'!$C$2:$K$144,MATCH(T$2,'[4]07.09'!$C$1:$K$1),),)</f>
        <v>18000</v>
      </c>
      <c r="U98" s="35">
        <f>IFERROR(VLOOKUP($C98,'[4]08.09'!$C$2:$J$143,MATCH(U$2,'[4]08.09'!$C$1:$J$1),),)</f>
        <v>0</v>
      </c>
      <c r="V98" s="35">
        <f>IFERROR(VLOOKUP($C98,'[4]09.09'!$C$2:$T$129,MATCH(V$2,'[4]09.09'!$C$1:$T$1),),)</f>
        <v>9000</v>
      </c>
      <c r="W98" s="35">
        <f>IFERROR(VLOOKUP($C98,'[4]10.09'!$C$2:$P$129,MATCH(W$2,'[4]10.09'!$C$1:$P$1),),)</f>
        <v>0</v>
      </c>
      <c r="X98" s="35">
        <f>IFERROR(VLOOKUP($C98,'[4]11.09'!$C$2:$Q$129,MATCH(X$2,'[4]11.09'!$C$1:$Q$1),),)</f>
        <v>18000</v>
      </c>
      <c r="Y98" s="35">
        <f>IFERROR(VLOOKUP($C98,'[4]11.09'!$C$2:$Q$129,MATCH(Y$2,'[4]11.09'!$C$1:$Q$1),),)</f>
        <v>18000</v>
      </c>
      <c r="Z98" s="35">
        <f>IFERROR(VLOOKUP($C98,'[4]11.09'!$C$2:$Q$129,MATCH(Z$2,'[4]11.09'!$C$1:$Q$1),),)</f>
        <v>18000</v>
      </c>
      <c r="AA98" s="35">
        <f>IFERROR(VLOOKUP($C98,'[4]11.09'!$C$2:$Q$129,MATCH(AA$2,'[4]11.09'!$C$1:$Q$1),),)</f>
        <v>81000</v>
      </c>
      <c r="AB98" s="35">
        <f>IFERROR(VLOOKUP($C98,'[4]14.09'!$C$2:$K$143,MATCH(AB$2,'[4]14.09'!$C$1:$K$1),),)</f>
        <v>24000</v>
      </c>
      <c r="AC98" s="35">
        <f>IFERROR(VLOOKUP($C98,'[4]14.09'!$C$2:$K$143,MATCH(AC$2,'[4]14.09'!$C$1:$K$1),),)</f>
        <v>24000</v>
      </c>
      <c r="AD98" s="35">
        <f>IFERROR(VLOOKUP($C98,'[4]14.09'!$C$2:$K$143,MATCH(AD$2,'[4]14.09'!$C$1:$K$1),),)</f>
        <v>24000</v>
      </c>
      <c r="AE98" s="35">
        <f>IFERROR(VLOOKUP($C98,'[4]14.09'!$C$2:$K$143,MATCH(AE$2,'[4]14.09'!$C$1:$K$1),),)</f>
        <v>24000</v>
      </c>
      <c r="AF98" s="35">
        <f>IFERROR(VLOOKUP($C98,'[4]14.09'!$C$2:$K$143,MATCH(AF$2,'[4]14.09'!$C$1:$K$1),),)</f>
        <v>24000</v>
      </c>
      <c r="AG98" s="35">
        <f>IFERROR(VLOOKUP($C98,'[4]14.09'!$C$2:$K$143,MATCH(AG$2,'[4]14.09'!$C$1:$K$1),),)</f>
        <v>24000</v>
      </c>
      <c r="AH98" s="35">
        <f>IFERROR(VLOOKUP($C98,'[4]14.09'!$C$2:$K$143,MATCH(AH$2,'[4]14.09'!$C$1:$K$1),),)</f>
        <v>24000</v>
      </c>
      <c r="AI98" s="35">
        <f>IFERROR(VLOOKUP($C98,'[4]14.09'!$C$2:$K$143,MATCH(AI$2,'[4]14.09'!$C$1:$K$1),),)</f>
        <v>168000</v>
      </c>
      <c r="AJ98" s="35">
        <f>IFERROR(VLOOKUP($C98,'[4]11.09'!$C$2:$Q$129,MATCH(AJ$2,'[4]11.09'!$C$1:$Q$1),),)</f>
        <v>126000</v>
      </c>
      <c r="AK98" s="35">
        <f>IFERROR(VLOOKUP($C98,'[4]11.09'!$C$2:$Q$129,MATCH(AK$2,'[4]11.09'!$C$1:$Q$1),),)</f>
        <v>72000</v>
      </c>
      <c r="AL98" s="36">
        <f t="shared" si="1"/>
        <v>510000</v>
      </c>
    </row>
    <row r="99" spans="1:38" ht="27.75" customHeight="1">
      <c r="A99" s="39" t="s">
        <v>359</v>
      </c>
      <c r="B99" s="39" t="s">
        <v>362</v>
      </c>
      <c r="C99" s="33" t="s">
        <v>363</v>
      </c>
      <c r="D99" s="35">
        <f>IFERROR(VLOOKUP($C99,'[4]24.08'!$C$2:$L$145,MATCH(D$2,'[4]24.08'!$C$1:$L$1),),)</f>
        <v>0</v>
      </c>
      <c r="E99" s="35">
        <f>IFERROR(VLOOKUP($C99,'[4]25.08'!$C$2:$J$145,MATCH(E$2,'[4]25.08'!$C$1:$J$1),),)</f>
        <v>0</v>
      </c>
      <c r="F99" s="35">
        <f>IFERROR(VLOOKUP($C99,'[4]26.08'!$C$2:$S$136,MATCH(F$2,'[4]26.08'!$C$1:$S$1),),)</f>
        <v>0</v>
      </c>
      <c r="G99" s="35">
        <f>IFERROR(VLOOKUP($C99,'[4]27.08'!$C$2:$P$145,MATCH(G$2,'[4]27.08'!$C$1:$P$1),),)</f>
        <v>0</v>
      </c>
      <c r="H99" s="35">
        <f>IFERROR(VLOOKUP($C99,'[4]28.08'!$C$2:$O$144,MATCH(H$2,'[4]28.08'!$C$1:$O$1),),)</f>
        <v>0</v>
      </c>
      <c r="I99" s="35">
        <f>IFERROR(VLOOKUP($C99,'[4]28.08'!$C$2:$O$144,MATCH(I$2,'[4]28.08'!$C$1:$O$1),),)</f>
        <v>0</v>
      </c>
      <c r="J99" s="35">
        <f>IFERROR(VLOOKUP($C99,'[4]28.08'!$C$2:$O$144,MATCH(J$2,'[4]28.08'!$C$1:$O$1),),)</f>
        <v>0</v>
      </c>
      <c r="K99" s="35">
        <f>IFERROR(VLOOKUP($C99,'[4]28.08'!$C$2:$O$144,MATCH(K$2,'[4]28.08'!$C$1:$O$1),),)</f>
        <v>0</v>
      </c>
      <c r="L99" s="35">
        <f>IFERROR(VLOOKUP($C99,'[4]31.08.'!$C$2:$K$144,MATCH(L$2,'[4]31.08.'!$C$1:$K$1),),)</f>
        <v>0</v>
      </c>
      <c r="M99" s="35">
        <f>IFERROR(VLOOKUP($C99,'[4]01.09'!$C$2:$K$144,MATCH(M$2,'[4]01.09'!$C$1:$K$1),),)</f>
        <v>0</v>
      </c>
      <c r="N99" s="35">
        <f>IFERROR(VLOOKUP($C99,'[4]01.09'!$C$2:$K$144,MATCH(N$2,'[4]01.09'!$C$1:$K$1),),)</f>
        <v>0</v>
      </c>
      <c r="O99" s="35">
        <f>IFERROR(VLOOKUP($C99,'[4]03.09'!$C$2:$R$130,MATCH(O$2,'[4]03.09'!$C$1:$R$1),),)</f>
        <v>0</v>
      </c>
      <c r="P99" s="35">
        <f>IFERROR(VLOOKUP($C99,'[4]04.09'!$C$2:$O$139,MATCH(P$2,'[4]04.09'!$C$1:$O$1),),)</f>
        <v>0</v>
      </c>
      <c r="Q99" s="35">
        <f>IFERROR(VLOOKUP($C99,'[4]04.09'!$C$2:$O$139,MATCH(Q$2,'[4]04.09'!$C$1:$O$1),),)</f>
        <v>0</v>
      </c>
      <c r="R99" s="35">
        <f>IFERROR(VLOOKUP($C99,'[4]04.09'!$C$2:$O$139,MATCH(R$2,'[4]04.09'!$C$1:$O$1),),)</f>
        <v>0</v>
      </c>
      <c r="S99" s="35">
        <f>IFERROR(VLOOKUP($C99,'[4]04.09'!$C$2:$O$139,MATCH(S$2,'[4]04.09'!$C$1:$O$1),),)</f>
        <v>0</v>
      </c>
      <c r="T99" s="35">
        <f>IFERROR(VLOOKUP($C99,'[4]07.09'!$C$2:$K$144,MATCH(T$2,'[4]07.09'!$C$1:$K$1),),)</f>
        <v>0</v>
      </c>
      <c r="U99" s="35">
        <f>IFERROR(VLOOKUP($C99,'[4]08.09'!$C$2:$J$143,MATCH(U$2,'[4]08.09'!$C$1:$J$1),),)</f>
        <v>0</v>
      </c>
      <c r="V99" s="35">
        <f>IFERROR(VLOOKUP($C99,'[4]09.09'!$C$2:$T$129,MATCH(V$2,'[4]09.09'!$C$1:$T$1),),)</f>
        <v>0</v>
      </c>
      <c r="W99" s="35">
        <f>IFERROR(VLOOKUP($C99,'[4]10.09'!$C$2:$P$129,MATCH(W$2,'[4]10.09'!$C$1:$P$1),),)</f>
        <v>0</v>
      </c>
      <c r="X99" s="35">
        <f>IFERROR(VLOOKUP($C99,'[4]11.09'!$C$2:$Q$129,MATCH(X$2,'[4]11.09'!$C$1:$Q$1),),)</f>
        <v>0</v>
      </c>
      <c r="Y99" s="35">
        <f>IFERROR(VLOOKUP($C99,'[4]11.09'!$C$2:$Q$129,MATCH(Y$2,'[4]11.09'!$C$1:$Q$1),),)</f>
        <v>0</v>
      </c>
      <c r="Z99" s="35">
        <f>IFERROR(VLOOKUP($C99,'[4]11.09'!$C$2:$Q$129,MATCH(Z$2,'[4]11.09'!$C$1:$Q$1),),)</f>
        <v>0</v>
      </c>
      <c r="AA99" s="35">
        <f>IFERROR(VLOOKUP($C99,'[4]11.09'!$C$2:$Q$129,MATCH(AA$2,'[4]11.09'!$C$1:$Q$1),),)</f>
        <v>0</v>
      </c>
      <c r="AB99" s="35">
        <f>IFERROR(VLOOKUP($C99,'[4]14.09'!$C$2:$K$143,MATCH(AB$2,'[4]14.09'!$C$1:$K$1),),)</f>
        <v>0</v>
      </c>
      <c r="AC99" s="35">
        <f>IFERROR(VLOOKUP($C99,'[4]14.09'!$C$2:$K$143,MATCH(AC$2,'[4]14.09'!$C$1:$K$1),),)</f>
        <v>0</v>
      </c>
      <c r="AD99" s="35">
        <f>IFERROR(VLOOKUP($C99,'[4]14.09'!$C$2:$K$143,MATCH(AD$2,'[4]14.09'!$C$1:$K$1),),)</f>
        <v>0</v>
      </c>
      <c r="AE99" s="35">
        <f>IFERROR(VLOOKUP($C99,'[4]14.09'!$C$2:$K$143,MATCH(AE$2,'[4]14.09'!$C$1:$K$1),),)</f>
        <v>0</v>
      </c>
      <c r="AF99" s="35">
        <f>IFERROR(VLOOKUP($C99,'[4]14.09'!$C$2:$K$143,MATCH(AF$2,'[4]14.09'!$C$1:$K$1),),)</f>
        <v>0</v>
      </c>
      <c r="AG99" s="35">
        <f>IFERROR(VLOOKUP($C99,'[4]14.09'!$C$2:$K$143,MATCH(AG$2,'[4]14.09'!$C$1:$K$1),),)</f>
        <v>0</v>
      </c>
      <c r="AH99" s="35">
        <f>IFERROR(VLOOKUP($C99,'[4]14.09'!$C$2:$K$143,MATCH(AH$2,'[4]14.09'!$C$1:$K$1),),)</f>
        <v>0</v>
      </c>
      <c r="AI99" s="35">
        <f>IFERROR(VLOOKUP($C99,'[4]14.09'!$C$2:$K$143,MATCH(AI$2,'[4]14.09'!$C$1:$K$1),),)</f>
        <v>0</v>
      </c>
      <c r="AJ99" s="35">
        <f>IFERROR(VLOOKUP($C99,'[4]11.09'!$C$2:$Q$129,MATCH(AJ$2,'[4]11.09'!$C$1:$Q$1),),)</f>
        <v>0</v>
      </c>
      <c r="AK99" s="35">
        <f>IFERROR(VLOOKUP($C99,'[4]11.09'!$C$2:$Q$129,MATCH(AK$2,'[4]11.09'!$C$1:$Q$1),),)</f>
        <v>0</v>
      </c>
      <c r="AL99" s="36">
        <f t="shared" si="1"/>
        <v>0</v>
      </c>
    </row>
    <row r="100" spans="1:38" ht="27.75" customHeight="1">
      <c r="A100" s="39" t="s">
        <v>359</v>
      </c>
      <c r="B100" s="39" t="s">
        <v>364</v>
      </c>
      <c r="C100" s="33" t="s">
        <v>11</v>
      </c>
      <c r="D100" s="35">
        <f>IFERROR(VLOOKUP($C100,'[4]24.08'!$C$2:$L$145,MATCH(D$2,'[4]24.08'!$C$1:$L$1),),)</f>
        <v>9000</v>
      </c>
      <c r="E100" s="35">
        <f>IFERROR(VLOOKUP($C100,'[4]25.08'!$C$2:$J$145,MATCH(E$2,'[4]25.08'!$C$1:$J$1),),)</f>
        <v>9000</v>
      </c>
      <c r="F100" s="35">
        <f>IFERROR(VLOOKUP($C100,'[4]26.08'!$C$2:$S$136,MATCH(F$2,'[4]26.08'!$C$1:$S$1),),)</f>
        <v>0</v>
      </c>
      <c r="G100" s="35">
        <f>IFERROR(VLOOKUP($C100,'[4]27.08'!$C$2:$P$145,MATCH(G$2,'[4]27.08'!$C$1:$P$1),),)</f>
        <v>9000</v>
      </c>
      <c r="H100" s="35">
        <f>IFERROR(VLOOKUP($C100,'[4]28.08'!$C$2:$O$144,MATCH(H$2,'[4]28.08'!$C$1:$O$1),),)</f>
        <v>9000</v>
      </c>
      <c r="I100" s="35">
        <f>IFERROR(VLOOKUP($C100,'[4]28.08'!$C$2:$O$144,MATCH(I$2,'[4]28.08'!$C$1:$O$1),),)</f>
        <v>9000</v>
      </c>
      <c r="J100" s="35">
        <f>IFERROR(VLOOKUP($C100,'[4]28.08'!$C$2:$O$144,MATCH(J$2,'[4]28.08'!$C$1:$O$1),),)</f>
        <v>9000</v>
      </c>
      <c r="K100" s="35">
        <f>IFERROR(VLOOKUP($C100,'[4]28.08'!$C$2:$O$144,MATCH(K$2,'[4]28.08'!$C$1:$O$1),),)</f>
        <v>54000</v>
      </c>
      <c r="L100" s="35">
        <f>IFERROR(VLOOKUP($C100,'[4]31.08.'!$C$2:$K$144,MATCH(L$2,'[4]31.08.'!$C$1:$K$1),),)</f>
        <v>9000</v>
      </c>
      <c r="M100" s="35">
        <f>IFERROR(VLOOKUP($C100,'[4]01.09'!$C$2:$K$144,MATCH(M$2,'[4]01.09'!$C$1:$K$1),),)</f>
        <v>24000</v>
      </c>
      <c r="N100" s="35">
        <f>IFERROR(VLOOKUP($C100,'[4]01.09'!$C$2:$K$144,MATCH(N$2,'[4]01.09'!$C$1:$K$1),),)</f>
        <v>33000</v>
      </c>
      <c r="O100" s="35">
        <f>IFERROR(VLOOKUP($C100,'[4]03.09'!$C$2:$R$130,MATCH(O$2,'[4]03.09'!$C$1:$R$1),),)</f>
        <v>33000</v>
      </c>
      <c r="P100" s="35">
        <f>IFERROR(VLOOKUP($C100,'[4]04.09'!$C$2:$O$139,MATCH(P$2,'[4]04.09'!$C$1:$O$1),),)</f>
        <v>19500</v>
      </c>
      <c r="Q100" s="35">
        <f>IFERROR(VLOOKUP($C100,'[4]04.09'!$C$2:$O$139,MATCH(Q$2,'[4]04.09'!$C$1:$O$1),),)</f>
        <v>45000</v>
      </c>
      <c r="R100" s="35">
        <f>IFERROR(VLOOKUP($C100,'[4]04.09'!$C$2:$O$139,MATCH(R$2,'[4]04.09'!$C$1:$O$1),),)</f>
        <v>45000</v>
      </c>
      <c r="S100" s="35">
        <f>IFERROR(VLOOKUP($C100,'[4]04.09'!$C$2:$O$139,MATCH(S$2,'[4]04.09'!$C$1:$O$1),),)</f>
        <v>208443</v>
      </c>
      <c r="T100" s="35">
        <f>IFERROR(VLOOKUP($C100,'[4]07.09'!$C$2:$K$144,MATCH(T$2,'[4]07.09'!$C$1:$K$1),),)</f>
        <v>20250</v>
      </c>
      <c r="U100" s="35">
        <f>IFERROR(VLOOKUP($C100,'[4]08.09'!$C$2:$J$143,MATCH(U$2,'[4]08.09'!$C$1:$J$1),),)</f>
        <v>0</v>
      </c>
      <c r="V100" s="35">
        <f>IFERROR(VLOOKUP($C100,'[4]09.09'!$C$2:$T$129,MATCH(V$2,'[4]09.09'!$C$1:$T$1),),)</f>
        <v>17625</v>
      </c>
      <c r="W100" s="35">
        <f>IFERROR(VLOOKUP($C100,'[4]10.09'!$C$2:$P$129,MATCH(W$2,'[4]10.09'!$C$1:$P$1),),)</f>
        <v>24000</v>
      </c>
      <c r="X100" s="35">
        <f>IFERROR(VLOOKUP($C100,'[4]11.09'!$C$2:$Q$129,MATCH(X$2,'[4]11.09'!$C$1:$Q$1),),)</f>
        <v>71000</v>
      </c>
      <c r="Y100" s="35">
        <f>IFERROR(VLOOKUP($C100,'[4]11.09'!$C$2:$Q$129,MATCH(Y$2,'[4]11.09'!$C$1:$Q$1),),)</f>
        <v>42500</v>
      </c>
      <c r="Z100" s="35">
        <v>18000</v>
      </c>
      <c r="AA100" s="35">
        <f>IFERROR(VLOOKUP($C100,'[4]11.09'!$C$2:$Q$129,MATCH(AA$2,'[4]11.09'!$C$1:$Q$1),),)</f>
        <v>217875</v>
      </c>
      <c r="AB100" s="35">
        <f>IFERROR(VLOOKUP($C100,'[4]14.09'!$C$2:$K$143,MATCH(AB$2,'[4]14.09'!$C$1:$K$1),),)</f>
        <v>24220</v>
      </c>
      <c r="AC100" s="35">
        <f>IFERROR(VLOOKUP($C100,'[4]14.09'!$C$2:$K$143,MATCH(AC$2,'[4]14.09'!$C$1:$K$1),),)</f>
        <v>38000</v>
      </c>
      <c r="AD100" s="35">
        <f>IFERROR(VLOOKUP($C100,'[4]14.09'!$C$2:$K$143,MATCH(AD$2,'[4]14.09'!$C$1:$K$1),),)</f>
        <v>38000</v>
      </c>
      <c r="AE100" s="35">
        <f>IFERROR(VLOOKUP($C100,'[4]14.09'!$C$2:$K$143,MATCH(AE$2,'[4]14.09'!$C$1:$K$1),),)</f>
        <v>38000</v>
      </c>
      <c r="AF100" s="35">
        <f>IFERROR(VLOOKUP($C100,'[4]14.09'!$C$2:$K$143,MATCH(AF$2,'[4]14.09'!$C$1:$K$1),),)</f>
        <v>38000</v>
      </c>
      <c r="AG100" s="35">
        <f>IFERROR(VLOOKUP($C100,'[4]14.09'!$C$2:$K$143,MATCH(AG$2,'[4]14.09'!$C$1:$K$1),),)</f>
        <v>38000</v>
      </c>
      <c r="AH100" s="35">
        <f>IFERROR(VLOOKUP($C100,'[4]14.09'!$C$2:$K$143,MATCH(AH$2,'[4]14.09'!$C$1:$K$1),),)</f>
        <v>38000</v>
      </c>
      <c r="AI100" s="35">
        <f>IFERROR(VLOOKUP($C100,'[4]14.09'!$C$2:$K$143,MATCH(AI$2,'[4]14.09'!$C$1:$K$1),),)</f>
        <v>252220</v>
      </c>
      <c r="AJ100" s="35">
        <f>IFERROR(VLOOKUP($C100,'[4]11.09'!$C$2:$Q$129,MATCH(AJ$2,'[4]11.09'!$C$1:$Q$1),),)</f>
        <v>567000</v>
      </c>
      <c r="AK100" s="35">
        <f>IFERROR(VLOOKUP($C100,'[4]11.09'!$C$2:$Q$129,MATCH(AK$2,'[4]11.09'!$C$1:$Q$1),),)</f>
        <v>324000</v>
      </c>
      <c r="AL100" s="36">
        <f t="shared" si="1"/>
        <v>1371220</v>
      </c>
    </row>
    <row r="101" spans="1:38" ht="27.75" customHeight="1">
      <c r="A101" s="39" t="s">
        <v>359</v>
      </c>
      <c r="B101" s="39" t="s">
        <v>365</v>
      </c>
      <c r="C101" s="33" t="s">
        <v>96</v>
      </c>
      <c r="D101" s="35">
        <f>IFERROR(VLOOKUP($C101,'[4]24.08'!$C$2:$L$145,MATCH(D$2,'[4]24.08'!$C$1:$L$1),),)</f>
        <v>9000</v>
      </c>
      <c r="E101" s="35">
        <f>IFERROR(VLOOKUP($C101,'[4]25.08'!$C$2:$J$145,MATCH(E$2,'[4]25.08'!$C$1:$J$1),),)</f>
        <v>0</v>
      </c>
      <c r="F101" s="35">
        <f>IFERROR(VLOOKUP($C101,'[4]26.08'!$C$2:$S$136,MATCH(F$2,'[4]26.08'!$C$1:$S$1),),)</f>
        <v>9000</v>
      </c>
      <c r="G101" s="35">
        <f>IFERROR(VLOOKUP($C101,'[4]27.08'!$C$2:$P$145,MATCH(G$2,'[4]27.08'!$C$1:$P$1),),)</f>
        <v>12000</v>
      </c>
      <c r="H101" s="35">
        <f>IFERROR(VLOOKUP($C101,'[4]28.08'!$C$2:$O$144,MATCH(H$2,'[4]28.08'!$C$1:$O$1),),)</f>
        <v>0</v>
      </c>
      <c r="I101" s="35">
        <f>IFERROR(VLOOKUP($C101,'[4]28.08'!$C$2:$O$144,MATCH(I$2,'[4]28.08'!$C$1:$O$1),),)</f>
        <v>12000</v>
      </c>
      <c r="J101" s="35">
        <f>IFERROR(VLOOKUP($C101,'[4]28.08'!$C$2:$O$144,MATCH(J$2,'[4]28.08'!$C$1:$O$1),),)</f>
        <v>12000</v>
      </c>
      <c r="K101" s="35">
        <f>IFERROR(VLOOKUP($C101,'[4]28.08'!$C$2:$O$144,MATCH(K$2,'[4]28.08'!$C$1:$O$1),),)</f>
        <v>54000</v>
      </c>
      <c r="L101" s="35">
        <f>IFERROR(VLOOKUP($C101,'[4]31.08.'!$C$2:$K$144,MATCH(L$2,'[4]31.08.'!$C$1:$K$1),),)</f>
        <v>9000</v>
      </c>
      <c r="M101" s="35">
        <f>IFERROR(VLOOKUP($C101,'[4]01.09'!$C$2:$K$144,MATCH(M$2,'[4]01.09'!$C$1:$K$1),),)</f>
        <v>12000</v>
      </c>
      <c r="N101" s="35">
        <f>IFERROR(VLOOKUP($C101,'[4]01.09'!$C$2:$K$144,MATCH(N$2,'[4]01.09'!$C$1:$K$1),),)</f>
        <v>9000</v>
      </c>
      <c r="O101" s="35">
        <f>IFERROR(VLOOKUP($C101,'[4]03.09'!$C$2:$R$130,MATCH(O$2,'[4]03.09'!$C$1:$R$1),),)</f>
        <v>12000</v>
      </c>
      <c r="P101" s="35">
        <f>IFERROR(VLOOKUP($C101,'[4]04.09'!$C$2:$O$139,MATCH(P$2,'[4]04.09'!$C$1:$O$1),),)</f>
        <v>9000</v>
      </c>
      <c r="Q101" s="35">
        <f>IFERROR(VLOOKUP($C101,'[4]04.09'!$C$2:$O$139,MATCH(Q$2,'[4]04.09'!$C$1:$O$1),),)</f>
        <v>18000</v>
      </c>
      <c r="R101" s="35">
        <f>IFERROR(VLOOKUP($C101,'[4]04.09'!$C$2:$O$139,MATCH(R$2,'[4]04.09'!$C$1:$O$1),),)</f>
        <v>18000</v>
      </c>
      <c r="S101" s="35">
        <f>IFERROR(VLOOKUP($C101,'[4]04.09'!$C$2:$O$139,MATCH(S$2,'[4]04.09'!$C$1:$O$1),),)</f>
        <v>87000</v>
      </c>
      <c r="T101" s="35">
        <f>IFERROR(VLOOKUP($C101,'[4]07.09'!$C$2:$K$144,MATCH(T$2,'[4]07.09'!$C$1:$K$1),),)</f>
        <v>18000</v>
      </c>
      <c r="U101" s="35">
        <f>IFERROR(VLOOKUP($C101,'[4]08.09'!$C$2:$J$143,MATCH(U$2,'[4]08.09'!$C$1:$J$1),),)</f>
        <v>0</v>
      </c>
      <c r="V101" s="35">
        <f>IFERROR(VLOOKUP($C101,'[4]09.09'!$C$2:$T$129,MATCH(V$2,'[4]09.09'!$C$1:$T$1),),)</f>
        <v>0</v>
      </c>
      <c r="W101" s="35">
        <f>IFERROR(VLOOKUP($C101,'[4]10.09'!$C$2:$P$129,MATCH(W$2,'[4]10.09'!$C$1:$P$1),),)</f>
        <v>18000</v>
      </c>
      <c r="X101" s="35">
        <f>IFERROR(VLOOKUP($C101,'[4]11.09'!$C$2:$Q$129,MATCH(X$2,'[4]11.09'!$C$1:$Q$1),),)</f>
        <v>18000</v>
      </c>
      <c r="Y101" s="35">
        <f>IFERROR(VLOOKUP($C101,'[4]11.09'!$C$2:$Q$129,MATCH(Y$2,'[4]11.09'!$C$1:$Q$1),),)</f>
        <v>18000</v>
      </c>
      <c r="Z101" s="35">
        <f>IFERROR(VLOOKUP($C101,'[4]11.09'!$C$2:$Q$129,MATCH(Z$2,'[4]11.09'!$C$1:$Q$1),),)</f>
        <v>18000</v>
      </c>
      <c r="AA101" s="35">
        <f>IFERROR(VLOOKUP($C101,'[4]11.09'!$C$2:$Q$129,MATCH(AA$2,'[4]11.09'!$C$1:$Q$1),),)</f>
        <v>90000</v>
      </c>
      <c r="AB101" s="35">
        <f>IFERROR(VLOOKUP($C101,'[4]14.09'!$C$2:$K$143,MATCH(AB$2,'[4]14.09'!$C$1:$K$1),),)</f>
        <v>24000</v>
      </c>
      <c r="AC101" s="35">
        <f>IFERROR(VLOOKUP($C101,'[4]14.09'!$C$2:$K$143,MATCH(AC$2,'[4]14.09'!$C$1:$K$1),),)</f>
        <v>24000</v>
      </c>
      <c r="AD101" s="35">
        <f>IFERROR(VLOOKUP($C101,'[4]14.09'!$C$2:$K$143,MATCH(AD$2,'[4]14.09'!$C$1:$K$1),),)</f>
        <v>24000</v>
      </c>
      <c r="AE101" s="35">
        <f>IFERROR(VLOOKUP($C101,'[4]14.09'!$C$2:$K$143,MATCH(AE$2,'[4]14.09'!$C$1:$K$1),),)</f>
        <v>24000</v>
      </c>
      <c r="AF101" s="35">
        <f>IFERROR(VLOOKUP($C101,'[4]14.09'!$C$2:$K$143,MATCH(AF$2,'[4]14.09'!$C$1:$K$1),),)</f>
        <v>24000</v>
      </c>
      <c r="AG101" s="35">
        <f>IFERROR(VLOOKUP($C101,'[4]14.09'!$C$2:$K$143,MATCH(AG$2,'[4]14.09'!$C$1:$K$1),),)</f>
        <v>24000</v>
      </c>
      <c r="AH101" s="35">
        <f>IFERROR(VLOOKUP($C101,'[4]14.09'!$C$2:$K$143,MATCH(AH$2,'[4]14.09'!$C$1:$K$1),),)</f>
        <v>24000</v>
      </c>
      <c r="AI101" s="35">
        <f>IFERROR(VLOOKUP($C101,'[4]14.09'!$C$2:$K$143,MATCH(AI$2,'[4]14.09'!$C$1:$K$1),),)</f>
        <v>168000</v>
      </c>
      <c r="AJ101" s="35">
        <f>IFERROR(VLOOKUP($C101,'[4]11.09'!$C$2:$Q$129,MATCH(AJ$2,'[4]11.09'!$C$1:$Q$1),),)</f>
        <v>126000</v>
      </c>
      <c r="AK101" s="35">
        <f>IFERROR(VLOOKUP($C101,'[4]11.09'!$C$2:$Q$129,MATCH(AK$2,'[4]11.09'!$C$1:$Q$1),),)</f>
        <v>72000</v>
      </c>
      <c r="AL101" s="36">
        <f t="shared" si="1"/>
        <v>510000</v>
      </c>
    </row>
    <row r="102" spans="1:38" ht="27.75" customHeight="1">
      <c r="A102" s="44" t="s">
        <v>366</v>
      </c>
      <c r="B102" s="39" t="s">
        <v>367</v>
      </c>
      <c r="C102" s="39" t="s">
        <v>153</v>
      </c>
      <c r="D102" s="35">
        <f>IFERROR(VLOOKUP($C102,'[4]24.08'!$C$2:$L$145,MATCH(D$2,'[4]24.08'!$C$1:$L$1),),)</f>
        <v>0</v>
      </c>
      <c r="E102" s="35">
        <f>IFERROR(VLOOKUP($C102,'[4]25.08'!$C$2:$J$145,MATCH(E$2,'[4]25.08'!$C$1:$J$1),),)</f>
        <v>0</v>
      </c>
      <c r="F102" s="35">
        <f>IFERROR(VLOOKUP($C102,'[4]26.08'!$C$2:$S$136,MATCH(F$2,'[4]26.08'!$C$1:$S$1),),)</f>
        <v>0</v>
      </c>
      <c r="G102" s="35">
        <f>IFERROR(VLOOKUP($C102,'[4]27.08'!$C$2:$P$145,MATCH(G$2,'[4]27.08'!$C$1:$P$1),),)</f>
        <v>0</v>
      </c>
      <c r="H102" s="35">
        <f>IFERROR(VLOOKUP($C102,'[4]28.08'!$C$2:$O$144,MATCH(H$2,'[4]28.08'!$C$1:$O$1),),)</f>
        <v>0</v>
      </c>
      <c r="I102" s="35">
        <f>IFERROR(VLOOKUP($C102,'[4]28.08'!$C$2:$O$144,MATCH(I$2,'[4]28.08'!$C$1:$O$1),),)</f>
        <v>0</v>
      </c>
      <c r="J102" s="35">
        <f>IFERROR(VLOOKUP($C102,'[4]28.08'!$C$2:$O$144,MATCH(J$2,'[4]28.08'!$C$1:$O$1),),)</f>
        <v>0</v>
      </c>
      <c r="K102" s="35">
        <f>IFERROR(VLOOKUP($C102,'[4]28.08'!$C$2:$O$144,MATCH(K$2,'[4]28.08'!$C$1:$O$1),),)</f>
        <v>0</v>
      </c>
      <c r="L102" s="35">
        <f>IFERROR(VLOOKUP($C102,'[4]31.08.'!$C$2:$K$144,MATCH(L$2,'[4]31.08.'!$C$1:$K$1),),)</f>
        <v>0</v>
      </c>
      <c r="M102" s="35">
        <f>IFERROR(VLOOKUP($C102,'[4]01.09'!$C$2:$K$144,MATCH(M$2,'[4]01.09'!$C$1:$K$1),),)</f>
        <v>0</v>
      </c>
      <c r="N102" s="35">
        <f>IFERROR(VLOOKUP($C102,'[4]01.09'!$C$2:$K$144,MATCH(N$2,'[4]01.09'!$C$1:$K$1),),)</f>
        <v>0</v>
      </c>
      <c r="O102" s="35">
        <f>IFERROR(VLOOKUP($C102,'[4]03.09'!$C$2:$R$130,MATCH(O$2,'[4]03.09'!$C$1:$R$1),),)</f>
        <v>0</v>
      </c>
      <c r="P102" s="35">
        <f>IFERROR(VLOOKUP($C102,'[4]04.09'!$C$2:$O$139,MATCH(P$2,'[4]04.09'!$C$1:$O$1),),)</f>
        <v>0</v>
      </c>
      <c r="Q102" s="35">
        <f>IFERROR(VLOOKUP($C102,'[4]04.09'!$C$2:$O$139,MATCH(Q$2,'[4]04.09'!$C$1:$O$1),),)</f>
        <v>0</v>
      </c>
      <c r="R102" s="35">
        <f>IFERROR(VLOOKUP($C102,'[4]04.09'!$C$2:$O$139,MATCH(R$2,'[4]04.09'!$C$1:$O$1),),)</f>
        <v>0</v>
      </c>
      <c r="S102" s="35">
        <f>IFERROR(VLOOKUP($C102,'[4]04.09'!$C$2:$O$139,MATCH(S$2,'[4]04.09'!$C$1:$O$1),),)</f>
        <v>0</v>
      </c>
      <c r="T102" s="35">
        <f>IFERROR(VLOOKUP($C102,'[4]07.09'!$C$2:$K$144,MATCH(T$2,'[4]07.09'!$C$1:$K$1),),)</f>
        <v>0</v>
      </c>
      <c r="U102" s="35">
        <f>IFERROR(VLOOKUP($C102,'[4]08.09'!$C$2:$J$143,MATCH(U$2,'[4]08.09'!$C$1:$J$1),),)</f>
        <v>0</v>
      </c>
      <c r="V102" s="35">
        <f>IFERROR(VLOOKUP($C102,'[4]09.09'!$C$2:$T$129,MATCH(V$2,'[4]09.09'!$C$1:$T$1),),)</f>
        <v>0</v>
      </c>
      <c r="W102" s="35">
        <f>IFERROR(VLOOKUP($C102,'[4]10.09'!$C$2:$P$129,MATCH(W$2,'[4]10.09'!$C$1:$P$1),),)</f>
        <v>0</v>
      </c>
      <c r="X102" s="35">
        <f>IFERROR(VLOOKUP($C102,'[4]11.09'!$C$2:$Q$129,MATCH(X$2,'[4]11.09'!$C$1:$Q$1),),)</f>
        <v>0</v>
      </c>
      <c r="Y102" s="35">
        <f>IFERROR(VLOOKUP($C102,'[4]11.09'!$C$2:$Q$129,MATCH(Y$2,'[4]11.09'!$C$1:$Q$1),),)</f>
        <v>0</v>
      </c>
      <c r="Z102" s="35">
        <f>IFERROR(VLOOKUP($C102,'[4]11.09'!$C$2:$Q$129,MATCH(Z$2,'[4]11.09'!$C$1:$Q$1),),)</f>
        <v>0</v>
      </c>
      <c r="AA102" s="35">
        <f>IFERROR(VLOOKUP($C102,'[4]11.09'!$C$2:$Q$129,MATCH(AA$2,'[4]11.09'!$C$1:$Q$1),),)</f>
        <v>0</v>
      </c>
      <c r="AB102" s="35">
        <f>IFERROR(VLOOKUP($C102,'[4]14.09'!$C$2:$K$143,MATCH(AB$2,'[4]14.09'!$C$1:$K$1),),)</f>
        <v>0</v>
      </c>
      <c r="AC102" s="35">
        <f>IFERROR(VLOOKUP($C102,'[4]14.09'!$C$2:$K$143,MATCH(AC$2,'[4]14.09'!$C$1:$K$1),),)</f>
        <v>0</v>
      </c>
      <c r="AD102" s="35">
        <f>IFERROR(VLOOKUP($C102,'[4]14.09'!$C$2:$K$143,MATCH(AD$2,'[4]14.09'!$C$1:$K$1),),)</f>
        <v>0</v>
      </c>
      <c r="AE102" s="35">
        <f>IFERROR(VLOOKUP($C102,'[4]14.09'!$C$2:$K$143,MATCH(AE$2,'[4]14.09'!$C$1:$K$1),),)</f>
        <v>0</v>
      </c>
      <c r="AF102" s="35">
        <f>IFERROR(VLOOKUP($C102,'[4]14.09'!$C$2:$K$143,MATCH(AF$2,'[4]14.09'!$C$1:$K$1),),)</f>
        <v>0</v>
      </c>
      <c r="AG102" s="35">
        <f>IFERROR(VLOOKUP($C102,'[4]14.09'!$C$2:$K$143,MATCH(AG$2,'[4]14.09'!$C$1:$K$1),),)</f>
        <v>0</v>
      </c>
      <c r="AH102" s="35">
        <f>IFERROR(VLOOKUP($C102,'[4]14.09'!$C$2:$K$143,MATCH(AH$2,'[4]14.09'!$C$1:$K$1),),)</f>
        <v>0</v>
      </c>
      <c r="AI102" s="35">
        <f>IFERROR(VLOOKUP($C102,'[4]14.09'!$C$2:$K$143,MATCH(AI$2,'[4]14.09'!$C$1:$K$1),),)</f>
        <v>0</v>
      </c>
      <c r="AJ102" s="35">
        <f>IFERROR(VLOOKUP($C102,'[4]11.09'!$C$2:$Q$129,MATCH(AJ$2,'[4]11.09'!$C$1:$Q$1),),)</f>
        <v>0</v>
      </c>
      <c r="AK102" s="35">
        <f>IFERROR(VLOOKUP($C102,'[4]11.09'!$C$2:$Q$129,MATCH(AK$2,'[4]11.09'!$C$1:$Q$1),),)</f>
        <v>0</v>
      </c>
      <c r="AL102" s="36">
        <f t="shared" si="1"/>
        <v>0</v>
      </c>
    </row>
    <row r="103" spans="1:38" ht="27.75" customHeight="1">
      <c r="A103" s="44" t="s">
        <v>366</v>
      </c>
      <c r="B103" s="39" t="s">
        <v>368</v>
      </c>
      <c r="C103" s="39" t="s">
        <v>369</v>
      </c>
      <c r="D103" s="35">
        <f>IFERROR(VLOOKUP($C103,'[4]24.08'!$C$2:$L$145,MATCH(D$2,'[4]24.08'!$C$1:$L$1),),)</f>
        <v>0</v>
      </c>
      <c r="E103" s="35">
        <f>IFERROR(VLOOKUP($C103,'[4]25.08'!$C$2:$J$145,MATCH(E$2,'[4]25.08'!$C$1:$J$1),),)</f>
        <v>20000</v>
      </c>
      <c r="F103" s="35">
        <f>IFERROR(VLOOKUP($C103,'[4]26.08'!$C$2:$S$136,MATCH(F$2,'[4]26.08'!$C$1:$S$1),),)</f>
        <v>0</v>
      </c>
      <c r="G103" s="35">
        <f>IFERROR(VLOOKUP($C103,'[4]27.08'!$C$2:$P$145,MATCH(G$2,'[4]27.08'!$C$1:$P$1),),)</f>
        <v>0</v>
      </c>
      <c r="H103" s="35">
        <f>IFERROR(VLOOKUP($C103,'[4]28.08'!$C$2:$O$144,MATCH(H$2,'[4]28.08'!$C$1:$O$1),),)</f>
        <v>0</v>
      </c>
      <c r="I103" s="35">
        <f>IFERROR(VLOOKUP($C103,'[4]28.08'!$C$2:$O$144,MATCH(I$2,'[4]28.08'!$C$1:$O$1),),)</f>
        <v>0</v>
      </c>
      <c r="J103" s="35">
        <f>IFERROR(VLOOKUP($C103,'[4]28.08'!$C$2:$O$144,MATCH(J$2,'[4]28.08'!$C$1:$O$1),),)</f>
        <v>0</v>
      </c>
      <c r="K103" s="35">
        <f>IFERROR(VLOOKUP($C103,'[4]28.08'!$C$2:$O$144,MATCH(K$2,'[4]28.08'!$C$1:$O$1),),)</f>
        <v>22000</v>
      </c>
      <c r="L103" s="35">
        <f>IFERROR(VLOOKUP($C103,'[4]31.08.'!$C$2:$K$144,MATCH(L$2,'[4]31.08.'!$C$1:$K$1),),)</f>
        <v>0</v>
      </c>
      <c r="M103" s="35">
        <f>IFERROR(VLOOKUP($C103,'[4]01.09'!$C$2:$K$144,MATCH(M$2,'[4]01.09'!$C$1:$K$1),),)</f>
        <v>0</v>
      </c>
      <c r="N103" s="35">
        <f>IFERROR(VLOOKUP($C103,'[4]01.09'!$C$2:$K$144,MATCH(N$2,'[4]01.09'!$C$1:$K$1),),)</f>
        <v>0</v>
      </c>
      <c r="O103" s="35">
        <f>IFERROR(VLOOKUP($C103,'[4]03.09'!$C$2:$R$130,MATCH(O$2,'[4]03.09'!$C$1:$R$1),),)</f>
        <v>0</v>
      </c>
      <c r="P103" s="35">
        <f>IFERROR(VLOOKUP($C103,'[4]04.09'!$C$2:$O$139,MATCH(P$2,'[4]04.09'!$C$1:$O$1),),)</f>
        <v>0</v>
      </c>
      <c r="Q103" s="35">
        <f>IFERROR(VLOOKUP($C103,'[4]04.09'!$C$2:$O$139,MATCH(Q$2,'[4]04.09'!$C$1:$O$1),),)</f>
        <v>0</v>
      </c>
      <c r="R103" s="35">
        <f>IFERROR(VLOOKUP($C103,'[4]04.09'!$C$2:$O$139,MATCH(R$2,'[4]04.09'!$C$1:$O$1),),)</f>
        <v>0</v>
      </c>
      <c r="S103" s="35">
        <f>IFERROR(VLOOKUP($C103,'[4]04.09'!$C$2:$O$139,MATCH(S$2,'[4]04.09'!$C$1:$O$1),),)</f>
        <v>0</v>
      </c>
      <c r="T103" s="35">
        <f>IFERROR(VLOOKUP($C103,'[4]07.09'!$C$2:$K$144,MATCH(T$2,'[4]07.09'!$C$1:$K$1),),)</f>
        <v>0</v>
      </c>
      <c r="U103" s="35">
        <f>IFERROR(VLOOKUP($C103,'[4]08.09'!$C$2:$J$143,MATCH(U$2,'[4]08.09'!$C$1:$J$1),),)</f>
        <v>0</v>
      </c>
      <c r="V103" s="35">
        <f>IFERROR(VLOOKUP($C103,'[4]09.09'!$C$2:$T$129,MATCH(V$2,'[4]09.09'!$C$1:$T$1),),)</f>
        <v>0</v>
      </c>
      <c r="W103" s="35">
        <f>IFERROR(VLOOKUP($C103,'[4]10.09'!$C$2:$P$129,MATCH(W$2,'[4]10.09'!$C$1:$P$1),),)</f>
        <v>0</v>
      </c>
      <c r="X103" s="35">
        <f>IFERROR(VLOOKUP($C103,'[4]11.09'!$C$2:$Q$129,MATCH(X$2,'[4]11.09'!$C$1:$Q$1),),)</f>
        <v>0</v>
      </c>
      <c r="Y103" s="35">
        <f>IFERROR(VLOOKUP($C103,'[4]11.09'!$C$2:$Q$129,MATCH(Y$2,'[4]11.09'!$C$1:$Q$1),),)</f>
        <v>0</v>
      </c>
      <c r="Z103" s="35">
        <f>IFERROR(VLOOKUP($C103,'[4]11.09'!$C$2:$Q$129,MATCH(Z$2,'[4]11.09'!$C$1:$Q$1),),)</f>
        <v>0</v>
      </c>
      <c r="AA103" s="35">
        <f>IFERROR(VLOOKUP($C103,'[4]11.09'!$C$2:$Q$129,MATCH(AA$2,'[4]11.09'!$C$1:$Q$1),),)</f>
        <v>0</v>
      </c>
      <c r="AB103" s="35">
        <f>IFERROR(VLOOKUP($C103,'[4]14.09'!$C$2:$K$143,MATCH(AB$2,'[4]14.09'!$C$1:$K$1),),)</f>
        <v>0</v>
      </c>
      <c r="AC103" s="35">
        <f>IFERROR(VLOOKUP($C103,'[4]14.09'!$C$2:$K$143,MATCH(AC$2,'[4]14.09'!$C$1:$K$1),),)</f>
        <v>0</v>
      </c>
      <c r="AD103" s="35">
        <f>IFERROR(VLOOKUP($C103,'[4]14.09'!$C$2:$K$143,MATCH(AD$2,'[4]14.09'!$C$1:$K$1),),)</f>
        <v>0</v>
      </c>
      <c r="AE103" s="35">
        <f>IFERROR(VLOOKUP($C103,'[4]14.09'!$C$2:$K$143,MATCH(AE$2,'[4]14.09'!$C$1:$K$1),),)</f>
        <v>0</v>
      </c>
      <c r="AF103" s="35">
        <f>IFERROR(VLOOKUP($C103,'[4]14.09'!$C$2:$K$143,MATCH(AF$2,'[4]14.09'!$C$1:$K$1),),)</f>
        <v>0</v>
      </c>
      <c r="AG103" s="35">
        <f>IFERROR(VLOOKUP($C103,'[4]14.09'!$C$2:$K$143,MATCH(AG$2,'[4]14.09'!$C$1:$K$1),),)</f>
        <v>0</v>
      </c>
      <c r="AH103" s="35">
        <f>IFERROR(VLOOKUP($C103,'[4]14.09'!$C$2:$K$143,MATCH(AH$2,'[4]14.09'!$C$1:$K$1),),)</f>
        <v>0</v>
      </c>
      <c r="AI103" s="35">
        <f>IFERROR(VLOOKUP($C103,'[4]14.09'!$C$2:$K$143,MATCH(AI$2,'[4]14.09'!$C$1:$K$1),),)</f>
        <v>0</v>
      </c>
      <c r="AJ103" s="35">
        <f>IFERROR(VLOOKUP($C103,'[4]11.09'!$C$2:$Q$129,MATCH(AJ$2,'[4]11.09'!$C$1:$Q$1),),)</f>
        <v>0</v>
      </c>
      <c r="AK103" s="35">
        <f>IFERROR(VLOOKUP($C103,'[4]11.09'!$C$2:$Q$129,MATCH(AK$2,'[4]11.09'!$C$1:$Q$1),),)</f>
        <v>0</v>
      </c>
      <c r="AL103" s="36">
        <f t="shared" si="1"/>
        <v>0</v>
      </c>
    </row>
    <row r="104" spans="1:38" ht="27.75" customHeight="1">
      <c r="A104" s="44" t="s">
        <v>366</v>
      </c>
      <c r="B104" s="39" t="s">
        <v>303</v>
      </c>
      <c r="C104" s="39" t="s">
        <v>370</v>
      </c>
      <c r="D104" s="35">
        <f>IFERROR(VLOOKUP($C104,'[4]24.08'!$C$2:$L$145,MATCH(D$2,'[4]24.08'!$C$1:$L$1),),)</f>
        <v>0</v>
      </c>
      <c r="E104" s="35">
        <f>IFERROR(VLOOKUP($C104,'[4]25.08'!$C$2:$J$145,MATCH(E$2,'[4]25.08'!$C$1:$J$1),),)</f>
        <v>10000</v>
      </c>
      <c r="F104" s="35">
        <f>IFERROR(VLOOKUP($C104,'[4]26.08'!$C$2:$S$136,MATCH(F$2,'[4]26.08'!$C$1:$S$1),),)</f>
        <v>0</v>
      </c>
      <c r="G104" s="35">
        <f>IFERROR(VLOOKUP($C104,'[4]27.08'!$C$2:$P$145,MATCH(G$2,'[4]27.08'!$C$1:$P$1),),)</f>
        <v>0</v>
      </c>
      <c r="H104" s="35">
        <f>IFERROR(VLOOKUP($C104,'[4]28.08'!$C$2:$O$144,MATCH(H$2,'[4]28.08'!$C$1:$O$1),),)</f>
        <v>0</v>
      </c>
      <c r="I104" s="35">
        <f>IFERROR(VLOOKUP($C104,'[4]28.08'!$C$2:$O$144,MATCH(I$2,'[4]28.08'!$C$1:$O$1),),)</f>
        <v>0</v>
      </c>
      <c r="J104" s="35">
        <f>IFERROR(VLOOKUP($C104,'[4]28.08'!$C$2:$O$144,MATCH(J$2,'[4]28.08'!$C$1:$O$1),),)</f>
        <v>0</v>
      </c>
      <c r="K104" s="35">
        <f>IFERROR(VLOOKUP($C104,'[4]28.08'!$C$2:$O$144,MATCH(K$2,'[4]28.08'!$C$1:$O$1),),)</f>
        <v>10000</v>
      </c>
      <c r="L104" s="35">
        <f>IFERROR(VLOOKUP($C104,'[4]31.08.'!$C$2:$K$144,MATCH(L$2,'[4]31.08.'!$C$1:$K$1),),)</f>
        <v>0</v>
      </c>
      <c r="M104" s="35">
        <f>IFERROR(VLOOKUP($C104,'[4]01.09'!$C$2:$K$144,MATCH(M$2,'[4]01.09'!$C$1:$K$1),),)</f>
        <v>0</v>
      </c>
      <c r="N104" s="35">
        <f>IFERROR(VLOOKUP($C104,'[4]01.09'!$C$2:$K$144,MATCH(N$2,'[4]01.09'!$C$1:$K$1),),)</f>
        <v>0</v>
      </c>
      <c r="O104" s="35">
        <f>IFERROR(VLOOKUP($C104,'[4]03.09'!$C$2:$R$130,MATCH(O$2,'[4]03.09'!$C$1:$R$1),),)</f>
        <v>0</v>
      </c>
      <c r="P104" s="35">
        <f>IFERROR(VLOOKUP($C104,'[4]04.09'!$C$2:$O$139,MATCH(P$2,'[4]04.09'!$C$1:$O$1),),)</f>
        <v>0</v>
      </c>
      <c r="Q104" s="35">
        <f>IFERROR(VLOOKUP($C104,'[4]04.09'!$C$2:$O$139,MATCH(Q$2,'[4]04.09'!$C$1:$O$1),),)</f>
        <v>0</v>
      </c>
      <c r="R104" s="35">
        <f>IFERROR(VLOOKUP($C104,'[4]04.09'!$C$2:$O$139,MATCH(R$2,'[4]04.09'!$C$1:$O$1),),)</f>
        <v>0</v>
      </c>
      <c r="S104" s="35">
        <f>IFERROR(VLOOKUP($C104,'[4]04.09'!$C$2:$O$139,MATCH(S$2,'[4]04.09'!$C$1:$O$1),),)</f>
        <v>0</v>
      </c>
      <c r="T104" s="35">
        <f>IFERROR(VLOOKUP($C104,'[4]07.09'!$C$2:$K$144,MATCH(T$2,'[4]07.09'!$C$1:$K$1),),)</f>
        <v>0</v>
      </c>
      <c r="U104" s="35">
        <f>IFERROR(VLOOKUP($C104,'[4]08.09'!$C$2:$J$143,MATCH(U$2,'[4]08.09'!$C$1:$J$1),),)</f>
        <v>0</v>
      </c>
      <c r="V104" s="35">
        <f>IFERROR(VLOOKUP($C104,'[4]09.09'!$C$2:$T$129,MATCH(V$2,'[4]09.09'!$C$1:$T$1),),)</f>
        <v>0</v>
      </c>
      <c r="W104" s="35">
        <f>IFERROR(VLOOKUP($C104,'[4]10.09'!$C$2:$P$129,MATCH(W$2,'[4]10.09'!$C$1:$P$1),),)</f>
        <v>0</v>
      </c>
      <c r="X104" s="35">
        <f>IFERROR(VLOOKUP($C104,'[4]11.09'!$C$2:$Q$129,MATCH(X$2,'[4]11.09'!$C$1:$Q$1),),)</f>
        <v>0</v>
      </c>
      <c r="Y104" s="35">
        <f>IFERROR(VLOOKUP($C104,'[4]11.09'!$C$2:$Q$129,MATCH(Y$2,'[4]11.09'!$C$1:$Q$1),),)</f>
        <v>0</v>
      </c>
      <c r="Z104" s="35">
        <f>IFERROR(VLOOKUP($C104,'[4]11.09'!$C$2:$Q$129,MATCH(Z$2,'[4]11.09'!$C$1:$Q$1),),)</f>
        <v>0</v>
      </c>
      <c r="AA104" s="35">
        <f>IFERROR(VLOOKUP($C104,'[4]11.09'!$C$2:$Q$129,MATCH(AA$2,'[4]11.09'!$C$1:$Q$1),),)</f>
        <v>0</v>
      </c>
      <c r="AB104" s="35">
        <f>IFERROR(VLOOKUP($C104,'[4]14.09'!$C$2:$K$143,MATCH(AB$2,'[4]14.09'!$C$1:$K$1),),)</f>
        <v>0</v>
      </c>
      <c r="AC104" s="35">
        <f>IFERROR(VLOOKUP($C104,'[4]14.09'!$C$2:$K$143,MATCH(AC$2,'[4]14.09'!$C$1:$K$1),),)</f>
        <v>0</v>
      </c>
      <c r="AD104" s="35">
        <f>IFERROR(VLOOKUP($C104,'[4]14.09'!$C$2:$K$143,MATCH(AD$2,'[4]14.09'!$C$1:$K$1),),)</f>
        <v>0</v>
      </c>
      <c r="AE104" s="35">
        <f>IFERROR(VLOOKUP($C104,'[4]14.09'!$C$2:$K$143,MATCH(AE$2,'[4]14.09'!$C$1:$K$1),),)</f>
        <v>0</v>
      </c>
      <c r="AF104" s="35">
        <f>IFERROR(VLOOKUP($C104,'[4]14.09'!$C$2:$K$143,MATCH(AF$2,'[4]14.09'!$C$1:$K$1),),)</f>
        <v>0</v>
      </c>
      <c r="AG104" s="35">
        <f>IFERROR(VLOOKUP($C104,'[4]14.09'!$C$2:$K$143,MATCH(AG$2,'[4]14.09'!$C$1:$K$1),),)</f>
        <v>0</v>
      </c>
      <c r="AH104" s="35">
        <f>IFERROR(VLOOKUP($C104,'[4]14.09'!$C$2:$K$143,MATCH(AH$2,'[4]14.09'!$C$1:$K$1),),)</f>
        <v>0</v>
      </c>
      <c r="AI104" s="35">
        <f>IFERROR(VLOOKUP($C104,'[4]14.09'!$C$2:$K$143,MATCH(AI$2,'[4]14.09'!$C$1:$K$1),),)</f>
        <v>0</v>
      </c>
      <c r="AJ104" s="35">
        <f>IFERROR(VLOOKUP($C104,'[4]11.09'!$C$2:$Q$129,MATCH(AJ$2,'[4]11.09'!$C$1:$Q$1),),)</f>
        <v>0</v>
      </c>
      <c r="AK104" s="35">
        <f>IFERROR(VLOOKUP($C104,'[4]11.09'!$C$2:$Q$129,MATCH(AK$2,'[4]11.09'!$C$1:$Q$1),),)</f>
        <v>0</v>
      </c>
      <c r="AL104" s="36">
        <f t="shared" si="1"/>
        <v>0</v>
      </c>
    </row>
    <row r="105" spans="1:38" ht="27.75" customHeight="1">
      <c r="A105" s="44" t="s">
        <v>371</v>
      </c>
      <c r="B105" s="39" t="s">
        <v>303</v>
      </c>
      <c r="C105" s="39" t="s">
        <v>372</v>
      </c>
      <c r="D105" s="35">
        <f>IFERROR(VLOOKUP($C105,'[4]24.08'!$C$2:$L$145,MATCH(D$2,'[4]24.08'!$C$1:$L$1),),)</f>
        <v>0</v>
      </c>
      <c r="E105" s="35">
        <f>IFERROR(VLOOKUP($C105,'[4]25.08'!$C$2:$J$145,MATCH(E$2,'[4]25.08'!$C$1:$J$1),),)</f>
        <v>0</v>
      </c>
      <c r="F105" s="35">
        <f>IFERROR(VLOOKUP($C105,'[4]26.08'!$C$2:$S$136,MATCH(F$2,'[4]26.08'!$C$1:$S$1),),)</f>
        <v>0</v>
      </c>
      <c r="G105" s="35">
        <f>IFERROR(VLOOKUP($C105,'[4]27.08'!$C$2:$P$145,MATCH(G$2,'[4]27.08'!$C$1:$P$1),),)</f>
        <v>0</v>
      </c>
      <c r="H105" s="35">
        <f>IFERROR(VLOOKUP($C105,'[4]28.08'!$C$2:$O$144,MATCH(H$2,'[4]28.08'!$C$1:$O$1),),)</f>
        <v>0</v>
      </c>
      <c r="I105" s="35">
        <f>IFERROR(VLOOKUP($C105,'[4]28.08'!$C$2:$O$144,MATCH(I$2,'[4]28.08'!$C$1:$O$1),),)</f>
        <v>0</v>
      </c>
      <c r="J105" s="35">
        <f>IFERROR(VLOOKUP($C105,'[4]28.08'!$C$2:$O$144,MATCH(J$2,'[4]28.08'!$C$1:$O$1),),)</f>
        <v>0</v>
      </c>
      <c r="K105" s="35">
        <f>IFERROR(VLOOKUP($C105,'[4]28.08'!$C$2:$O$144,MATCH(K$2,'[4]28.08'!$C$1:$O$1),),)</f>
        <v>0</v>
      </c>
      <c r="L105" s="35">
        <f>IFERROR(VLOOKUP($C105,'[4]31.08.'!$C$2:$K$144,MATCH(L$2,'[4]31.08.'!$C$1:$K$1),),)</f>
        <v>0</v>
      </c>
      <c r="M105" s="35">
        <f>IFERROR(VLOOKUP($C105,'[4]01.09'!$C$2:$K$144,MATCH(M$2,'[4]01.09'!$C$1:$K$1),),)</f>
        <v>0</v>
      </c>
      <c r="N105" s="35">
        <f>IFERROR(VLOOKUP($C105,'[4]01.09'!$C$2:$K$144,MATCH(N$2,'[4]01.09'!$C$1:$K$1),),)</f>
        <v>0</v>
      </c>
      <c r="O105" s="35">
        <f>IFERROR(VLOOKUP($C105,'[4]03.09'!$C$2:$R$130,MATCH(O$2,'[4]03.09'!$C$1:$R$1),),)</f>
        <v>0</v>
      </c>
      <c r="P105" s="35">
        <f>IFERROR(VLOOKUP($C105,'[4]04.09'!$C$2:$O$139,MATCH(P$2,'[4]04.09'!$C$1:$O$1),),)</f>
        <v>0</v>
      </c>
      <c r="Q105" s="35">
        <f>IFERROR(VLOOKUP($C105,'[4]04.09'!$C$2:$O$139,MATCH(Q$2,'[4]04.09'!$C$1:$O$1),),)</f>
        <v>0</v>
      </c>
      <c r="R105" s="35">
        <f>IFERROR(VLOOKUP($C105,'[4]04.09'!$C$2:$O$139,MATCH(R$2,'[4]04.09'!$C$1:$O$1),),)</f>
        <v>0</v>
      </c>
      <c r="S105" s="35">
        <f>IFERROR(VLOOKUP($C105,'[4]04.09'!$C$2:$O$139,MATCH(S$2,'[4]04.09'!$C$1:$O$1),),)</f>
        <v>0</v>
      </c>
      <c r="T105" s="35">
        <f>IFERROR(VLOOKUP($C105,'[4]07.09'!$C$2:$K$144,MATCH(T$2,'[4]07.09'!$C$1:$K$1),),)</f>
        <v>0</v>
      </c>
      <c r="U105" s="35">
        <f>IFERROR(VLOOKUP($C105,'[4]08.09'!$C$2:$J$143,MATCH(U$2,'[4]08.09'!$C$1:$J$1),),)</f>
        <v>0</v>
      </c>
      <c r="V105" s="35">
        <f>IFERROR(VLOOKUP($C105,'[4]09.09'!$C$2:$T$129,MATCH(V$2,'[4]09.09'!$C$1:$T$1),),)</f>
        <v>0</v>
      </c>
      <c r="W105" s="35">
        <f>IFERROR(VLOOKUP($C105,'[4]10.09'!$C$2:$P$129,MATCH(W$2,'[4]10.09'!$C$1:$P$1),),)</f>
        <v>0</v>
      </c>
      <c r="X105" s="35">
        <f>IFERROR(VLOOKUP($C105,'[4]11.09'!$C$2:$Q$129,MATCH(X$2,'[4]11.09'!$C$1:$Q$1),),)</f>
        <v>0</v>
      </c>
      <c r="Y105" s="35">
        <f>IFERROR(VLOOKUP($C105,'[4]11.09'!$C$2:$Q$129,MATCH(Y$2,'[4]11.09'!$C$1:$Q$1),),)</f>
        <v>0</v>
      </c>
      <c r="Z105" s="35">
        <f>IFERROR(VLOOKUP($C105,'[4]11.09'!$C$2:$Q$129,MATCH(Z$2,'[4]11.09'!$C$1:$Q$1),),)</f>
        <v>0</v>
      </c>
      <c r="AA105" s="35">
        <f>IFERROR(VLOOKUP($C105,'[4]11.09'!$C$2:$Q$129,MATCH(AA$2,'[4]11.09'!$C$1:$Q$1),),)</f>
        <v>0</v>
      </c>
      <c r="AB105" s="35">
        <f>IFERROR(VLOOKUP($C105,'[4]14.09'!$C$2:$K$143,MATCH(AB$2,'[4]14.09'!$C$1:$K$1),),)</f>
        <v>0</v>
      </c>
      <c r="AC105" s="35">
        <f>IFERROR(VLOOKUP($C105,'[4]14.09'!$C$2:$K$143,MATCH(AC$2,'[4]14.09'!$C$1:$K$1),),)</f>
        <v>0</v>
      </c>
      <c r="AD105" s="35">
        <f>IFERROR(VLOOKUP($C105,'[4]14.09'!$C$2:$K$143,MATCH(AD$2,'[4]14.09'!$C$1:$K$1),),)</f>
        <v>0</v>
      </c>
      <c r="AE105" s="35">
        <f>IFERROR(VLOOKUP($C105,'[4]14.09'!$C$2:$K$143,MATCH(AE$2,'[4]14.09'!$C$1:$K$1),),)</f>
        <v>0</v>
      </c>
      <c r="AF105" s="35">
        <f>IFERROR(VLOOKUP($C105,'[4]14.09'!$C$2:$K$143,MATCH(AF$2,'[4]14.09'!$C$1:$K$1),),)</f>
        <v>0</v>
      </c>
      <c r="AG105" s="35">
        <f>IFERROR(VLOOKUP($C105,'[4]14.09'!$C$2:$K$143,MATCH(AG$2,'[4]14.09'!$C$1:$K$1),),)</f>
        <v>0</v>
      </c>
      <c r="AH105" s="35">
        <f>IFERROR(VLOOKUP($C105,'[4]14.09'!$C$2:$K$143,MATCH(AH$2,'[4]14.09'!$C$1:$K$1),),)</f>
        <v>0</v>
      </c>
      <c r="AI105" s="35">
        <f>IFERROR(VLOOKUP($C105,'[4]14.09'!$C$2:$K$143,MATCH(AI$2,'[4]14.09'!$C$1:$K$1),),)</f>
        <v>0</v>
      </c>
      <c r="AJ105" s="35">
        <f>IFERROR(VLOOKUP($C105,'[4]11.09'!$C$2:$Q$129,MATCH(AJ$2,'[4]11.09'!$C$1:$Q$1),),)</f>
        <v>0</v>
      </c>
      <c r="AK105" s="35">
        <f>IFERROR(VLOOKUP($C105,'[4]11.09'!$C$2:$Q$129,MATCH(AK$2,'[4]11.09'!$C$1:$Q$1),),)</f>
        <v>0</v>
      </c>
      <c r="AL105" s="36">
        <f t="shared" si="1"/>
        <v>0</v>
      </c>
    </row>
    <row r="106" spans="1:38" ht="27.75" customHeight="1">
      <c r="A106" s="44" t="s">
        <v>366</v>
      </c>
      <c r="B106" s="39" t="s">
        <v>373</v>
      </c>
      <c r="C106" s="39" t="s">
        <v>51</v>
      </c>
      <c r="D106" s="35">
        <f>IFERROR(VLOOKUP($C106,'[4]24.08'!$C$2:$L$145,MATCH(D$2,'[4]24.08'!$C$1:$L$1),),)</f>
        <v>10000</v>
      </c>
      <c r="E106" s="35">
        <f>IFERROR(VLOOKUP($C106,'[4]25.08'!$C$2:$J$145,MATCH(E$2,'[4]25.08'!$C$1:$J$1),),)</f>
        <v>0</v>
      </c>
      <c r="F106" s="35">
        <f>IFERROR(VLOOKUP($C106,'[4]26.08'!$C$2:$S$136,MATCH(F$2,'[4]26.08'!$C$1:$S$1),),)</f>
        <v>0</v>
      </c>
      <c r="G106" s="35">
        <f>IFERROR(VLOOKUP($C106,'[4]27.08'!$C$2:$P$145,MATCH(G$2,'[4]27.08'!$C$1:$P$1),),)</f>
        <v>0</v>
      </c>
      <c r="H106" s="35">
        <f>IFERROR(VLOOKUP($C106,'[4]28.08'!$C$2:$O$144,MATCH(H$2,'[4]28.08'!$C$1:$O$1),),)</f>
        <v>10000</v>
      </c>
      <c r="I106" s="35">
        <f>IFERROR(VLOOKUP($C106,'[4]28.08'!$C$2:$O$144,MATCH(I$2,'[4]28.08'!$C$1:$O$1),),)</f>
        <v>5000</v>
      </c>
      <c r="J106" s="35">
        <f>IFERROR(VLOOKUP($C106,'[4]28.08'!$C$2:$O$144,MATCH(J$2,'[4]28.08'!$C$1:$O$1),),)</f>
        <v>10000</v>
      </c>
      <c r="K106" s="35">
        <f>IFERROR(VLOOKUP($C106,'[4]28.08'!$C$2:$O$144,MATCH(K$2,'[4]28.08'!$C$1:$O$1),),)</f>
        <v>35000</v>
      </c>
      <c r="L106" s="35">
        <f>IFERROR(VLOOKUP($C106,'[4]31.08.'!$C$2:$K$144,MATCH(L$2,'[4]31.08.'!$C$1:$K$1),),)</f>
        <v>20000</v>
      </c>
      <c r="M106" s="35">
        <f>IFERROR(VLOOKUP($C106,'[4]01.09'!$C$2:$K$144,MATCH(M$2,'[4]01.09'!$C$1:$K$1),),)</f>
        <v>10000</v>
      </c>
      <c r="N106" s="35">
        <f>IFERROR(VLOOKUP($C106,'[4]01.09'!$C$2:$K$144,MATCH(N$2,'[4]01.09'!$C$1:$K$1),),)</f>
        <v>0</v>
      </c>
      <c r="O106" s="35">
        <f>IFERROR(VLOOKUP($C106,'[4]03.09'!$C$2:$R$130,MATCH(O$2,'[4]03.09'!$C$1:$R$1),),)</f>
        <v>10000</v>
      </c>
      <c r="P106" s="35">
        <f>IFERROR(VLOOKUP($C106,'[4]04.09'!$C$2:$O$139,MATCH(P$2,'[4]04.09'!$C$1:$O$1),),)</f>
        <v>10000</v>
      </c>
      <c r="Q106" s="35">
        <f>IFERROR(VLOOKUP($C106,'[4]04.09'!$C$2:$O$139,MATCH(Q$2,'[4]04.09'!$C$1:$O$1),),)</f>
        <v>10000</v>
      </c>
      <c r="R106" s="35">
        <f>IFERROR(VLOOKUP($C106,'[4]04.09'!$C$2:$O$139,MATCH(R$2,'[4]04.09'!$C$1:$O$1),),)</f>
        <v>10000</v>
      </c>
      <c r="S106" s="35">
        <f>IFERROR(VLOOKUP($C106,'[4]04.09'!$C$2:$O$139,MATCH(S$2,'[4]04.09'!$C$1:$O$1),),)</f>
        <v>70000</v>
      </c>
      <c r="T106" s="35">
        <f>IFERROR(VLOOKUP($C106,'[4]07.09'!$C$2:$K$144,MATCH(T$2,'[4]07.09'!$C$1:$K$1),),)</f>
        <v>12500</v>
      </c>
      <c r="U106" s="35">
        <f>IFERROR(VLOOKUP($C106,'[4]08.09'!$C$2:$J$143,MATCH(U$2,'[4]08.09'!$C$1:$J$1),),)</f>
        <v>5000</v>
      </c>
      <c r="V106" s="35">
        <f>IFERROR(VLOOKUP($C106,'[4]09.09'!$C$2:$T$129,MATCH(V$2,'[4]09.09'!$C$1:$T$1),),)</f>
        <v>12500</v>
      </c>
      <c r="W106" s="35">
        <f>IFERROR(VLOOKUP($C106,'[4]10.09'!$C$2:$P$129,MATCH(W$2,'[4]10.09'!$C$1:$P$1),),)</f>
        <v>12500</v>
      </c>
      <c r="X106" s="35">
        <f>IFERROR(VLOOKUP($C106,'[4]11.09'!$C$2:$Q$129,MATCH(X$2,'[4]11.09'!$C$1:$Q$1),),)</f>
        <v>5000</v>
      </c>
      <c r="Y106" s="35">
        <f>IFERROR(VLOOKUP($C106,'[4]11.09'!$C$2:$Q$129,MATCH(Y$2,'[4]11.09'!$C$1:$Q$1),),)</f>
        <v>5000</v>
      </c>
      <c r="Z106" s="35">
        <f>IFERROR(VLOOKUP($C106,'[4]11.09'!$C$2:$Q$129,MATCH(Z$2,'[4]11.09'!$C$1:$Q$1),),)</f>
        <v>10000</v>
      </c>
      <c r="AA106" s="35">
        <f>IFERROR(VLOOKUP($C106,'[4]11.09'!$C$2:$Q$129,MATCH(AA$2,'[4]11.09'!$C$1:$Q$1),),)</f>
        <v>62500</v>
      </c>
      <c r="AB106" s="35">
        <f>IFERROR(VLOOKUP($C106,'[4]14.09'!$C$2:$K$143,MATCH(AB$2,'[4]14.09'!$C$1:$K$1),),)</f>
        <v>10000</v>
      </c>
      <c r="AC106" s="35">
        <f>IFERROR(VLOOKUP($C106,'[4]14.09'!$C$2:$K$143,MATCH(AC$2,'[4]14.09'!$C$1:$K$1),),)</f>
        <v>10000</v>
      </c>
      <c r="AD106" s="35">
        <f>IFERROR(VLOOKUP($C106,'[4]14.09'!$C$2:$K$143,MATCH(AD$2,'[4]14.09'!$C$1:$K$1),),)</f>
        <v>10000</v>
      </c>
      <c r="AE106" s="35">
        <f>IFERROR(VLOOKUP($C106,'[4]14.09'!$C$2:$K$143,MATCH(AE$2,'[4]14.09'!$C$1:$K$1),),)</f>
        <v>10000</v>
      </c>
      <c r="AF106" s="35">
        <f>IFERROR(VLOOKUP($C106,'[4]14.09'!$C$2:$K$143,MATCH(AF$2,'[4]14.09'!$C$1:$K$1),),)</f>
        <v>10000</v>
      </c>
      <c r="AG106" s="35">
        <f>IFERROR(VLOOKUP($C106,'[4]14.09'!$C$2:$K$143,MATCH(AG$2,'[4]14.09'!$C$1:$K$1),),)</f>
        <v>10000</v>
      </c>
      <c r="AH106" s="35">
        <f>IFERROR(VLOOKUP($C106,'[4]14.09'!$C$2:$K$143,MATCH(AH$2,'[4]14.09'!$C$1:$K$1),),)</f>
        <v>10000</v>
      </c>
      <c r="AI106" s="35">
        <f>IFERROR(VLOOKUP($C106,'[4]14.09'!$C$2:$K$143,MATCH(AI$2,'[4]14.09'!$C$1:$K$1),),)</f>
        <v>70000</v>
      </c>
      <c r="AJ106" s="35">
        <f>IFERROR(VLOOKUP($C106,'[4]11.09'!$C$2:$Q$129,MATCH(AJ$2,'[4]11.09'!$C$1:$Q$1),),)</f>
        <v>70000</v>
      </c>
      <c r="AK106" s="35">
        <f>IFERROR(VLOOKUP($C106,'[4]11.09'!$C$2:$Q$129,MATCH(AK$2,'[4]11.09'!$C$1:$Q$1),),)</f>
        <v>70000</v>
      </c>
      <c r="AL106" s="36">
        <f t="shared" si="1"/>
        <v>270000</v>
      </c>
    </row>
    <row r="107" spans="1:38" ht="27.75" customHeight="1">
      <c r="A107" s="44" t="s">
        <v>374</v>
      </c>
      <c r="B107" s="39" t="s">
        <v>303</v>
      </c>
      <c r="C107" s="39" t="s">
        <v>375</v>
      </c>
      <c r="D107" s="35">
        <f>IFERROR(VLOOKUP($C107,'[4]24.08'!$C$2:$L$145,MATCH(D$2,'[4]24.08'!$C$1:$L$1),),)</f>
        <v>0</v>
      </c>
      <c r="E107" s="35">
        <f>IFERROR(VLOOKUP($C107,'[4]25.08'!$C$2:$J$145,MATCH(E$2,'[4]25.08'!$C$1:$J$1),),)</f>
        <v>16000</v>
      </c>
      <c r="F107" s="35">
        <f>IFERROR(VLOOKUP($C107,'[4]26.08'!$C$2:$S$136,MATCH(F$2,'[4]26.08'!$C$1:$S$1),),)</f>
        <v>0</v>
      </c>
      <c r="G107" s="35">
        <f>IFERROR(VLOOKUP($C107,'[4]27.08'!$C$2:$P$145,MATCH(G$2,'[4]27.08'!$C$1:$P$1),),)</f>
        <v>0</v>
      </c>
      <c r="H107" s="35">
        <f>IFERROR(VLOOKUP($C107,'[4]28.08'!$C$2:$O$144,MATCH(H$2,'[4]28.08'!$C$1:$O$1),),)</f>
        <v>0</v>
      </c>
      <c r="I107" s="35">
        <f>IFERROR(VLOOKUP($C107,'[4]28.08'!$C$2:$O$144,MATCH(I$2,'[4]28.08'!$C$1:$O$1),),)</f>
        <v>0</v>
      </c>
      <c r="J107" s="35">
        <f>IFERROR(VLOOKUP($C107,'[4]28.08'!$C$2:$O$144,MATCH(J$2,'[4]28.08'!$C$1:$O$1),),)</f>
        <v>0</v>
      </c>
      <c r="K107" s="35">
        <f>IFERROR(VLOOKUP($C107,'[4]28.08'!$C$2:$O$144,MATCH(K$2,'[4]28.08'!$C$1:$O$1),),)</f>
        <v>16000</v>
      </c>
      <c r="L107" s="35">
        <f>IFERROR(VLOOKUP($C107,'[4]31.08.'!$C$2:$K$144,MATCH(L$2,'[4]31.08.'!$C$1:$K$1),),)</f>
        <v>0</v>
      </c>
      <c r="M107" s="35">
        <f>IFERROR(VLOOKUP($C107,'[4]01.09'!$C$2:$K$144,MATCH(M$2,'[4]01.09'!$C$1:$K$1),),)</f>
        <v>0</v>
      </c>
      <c r="N107" s="35">
        <f>IFERROR(VLOOKUP($C107,'[4]01.09'!$C$2:$K$144,MATCH(N$2,'[4]01.09'!$C$1:$K$1),),)</f>
        <v>0</v>
      </c>
      <c r="O107" s="35">
        <f>IFERROR(VLOOKUP($C107,'[4]03.09'!$C$2:$R$130,MATCH(O$2,'[4]03.09'!$C$1:$R$1),),)</f>
        <v>0</v>
      </c>
      <c r="P107" s="35">
        <f>IFERROR(VLOOKUP($C107,'[4]04.09'!$C$2:$O$139,MATCH(P$2,'[4]04.09'!$C$1:$O$1),),)</f>
        <v>0</v>
      </c>
      <c r="Q107" s="35">
        <f>IFERROR(VLOOKUP($C107,'[4]04.09'!$C$2:$O$139,MATCH(Q$2,'[4]04.09'!$C$1:$O$1),),)</f>
        <v>0</v>
      </c>
      <c r="R107" s="35">
        <f>IFERROR(VLOOKUP($C107,'[4]04.09'!$C$2:$O$139,MATCH(R$2,'[4]04.09'!$C$1:$O$1),),)</f>
        <v>0</v>
      </c>
      <c r="S107" s="35">
        <f>IFERROR(VLOOKUP($C107,'[4]04.09'!$C$2:$O$139,MATCH(S$2,'[4]04.09'!$C$1:$O$1),),)</f>
        <v>0</v>
      </c>
      <c r="T107" s="35">
        <f>IFERROR(VLOOKUP($C107,'[4]07.09'!$C$2:$K$144,MATCH(T$2,'[4]07.09'!$C$1:$K$1),),)</f>
        <v>0</v>
      </c>
      <c r="U107" s="35">
        <f>IFERROR(VLOOKUP($C107,'[4]08.09'!$C$2:$J$143,MATCH(U$2,'[4]08.09'!$C$1:$J$1),),)</f>
        <v>0</v>
      </c>
      <c r="V107" s="35">
        <f>IFERROR(VLOOKUP($C107,'[4]09.09'!$C$2:$T$129,MATCH(V$2,'[4]09.09'!$C$1:$T$1),),)</f>
        <v>0</v>
      </c>
      <c r="W107" s="35">
        <f>IFERROR(VLOOKUP($C107,'[4]10.09'!$C$2:$P$129,MATCH(W$2,'[4]10.09'!$C$1:$P$1),),)</f>
        <v>0</v>
      </c>
      <c r="X107" s="35">
        <f>IFERROR(VLOOKUP($C107,'[4]11.09'!$C$2:$Q$129,MATCH(X$2,'[4]11.09'!$C$1:$Q$1),),)</f>
        <v>0</v>
      </c>
      <c r="Y107" s="35">
        <f>IFERROR(VLOOKUP($C107,'[4]11.09'!$C$2:$Q$129,MATCH(Y$2,'[4]11.09'!$C$1:$Q$1),),)</f>
        <v>0</v>
      </c>
      <c r="Z107" s="35">
        <f>IFERROR(VLOOKUP($C107,'[4]11.09'!$C$2:$Q$129,MATCH(Z$2,'[4]11.09'!$C$1:$Q$1),),)</f>
        <v>0</v>
      </c>
      <c r="AA107" s="35">
        <f>IFERROR(VLOOKUP($C107,'[4]11.09'!$C$2:$Q$129,MATCH(AA$2,'[4]11.09'!$C$1:$Q$1),),)</f>
        <v>0</v>
      </c>
      <c r="AB107" s="35">
        <f>IFERROR(VLOOKUP($C107,'[4]14.09'!$C$2:$K$143,MATCH(AB$2,'[4]14.09'!$C$1:$K$1),),)</f>
        <v>0</v>
      </c>
      <c r="AC107" s="35">
        <f>IFERROR(VLOOKUP($C107,'[4]14.09'!$C$2:$K$143,MATCH(AC$2,'[4]14.09'!$C$1:$K$1),),)</f>
        <v>0</v>
      </c>
      <c r="AD107" s="35">
        <f>IFERROR(VLOOKUP($C107,'[4]14.09'!$C$2:$K$143,MATCH(AD$2,'[4]14.09'!$C$1:$K$1),),)</f>
        <v>0</v>
      </c>
      <c r="AE107" s="35">
        <f>IFERROR(VLOOKUP($C107,'[4]14.09'!$C$2:$K$143,MATCH(AE$2,'[4]14.09'!$C$1:$K$1),),)</f>
        <v>0</v>
      </c>
      <c r="AF107" s="35">
        <f>IFERROR(VLOOKUP($C107,'[4]14.09'!$C$2:$K$143,MATCH(AF$2,'[4]14.09'!$C$1:$K$1),),)</f>
        <v>0</v>
      </c>
      <c r="AG107" s="35">
        <f>IFERROR(VLOOKUP($C107,'[4]14.09'!$C$2:$K$143,MATCH(AG$2,'[4]14.09'!$C$1:$K$1),),)</f>
        <v>0</v>
      </c>
      <c r="AH107" s="35">
        <f>IFERROR(VLOOKUP($C107,'[4]14.09'!$C$2:$K$143,MATCH(AH$2,'[4]14.09'!$C$1:$K$1),),)</f>
        <v>0</v>
      </c>
      <c r="AI107" s="35">
        <f>IFERROR(VLOOKUP($C107,'[4]14.09'!$C$2:$K$143,MATCH(AI$2,'[4]14.09'!$C$1:$K$1),),)</f>
        <v>0</v>
      </c>
      <c r="AJ107" s="35">
        <f>IFERROR(VLOOKUP($C107,'[4]11.09'!$C$2:$Q$129,MATCH(AJ$2,'[4]11.09'!$C$1:$Q$1),),)</f>
        <v>0</v>
      </c>
      <c r="AK107" s="35">
        <f>IFERROR(VLOOKUP($C107,'[4]11.09'!$C$2:$Q$129,MATCH(AK$2,'[4]11.09'!$C$1:$Q$1),),)</f>
        <v>0</v>
      </c>
      <c r="AL107" s="36">
        <f t="shared" si="1"/>
        <v>0</v>
      </c>
    </row>
    <row r="108" spans="1:38" ht="27.75" customHeight="1">
      <c r="A108" s="44" t="s">
        <v>376</v>
      </c>
      <c r="B108" s="39" t="s">
        <v>377</v>
      </c>
      <c r="C108" s="33" t="s">
        <v>378</v>
      </c>
      <c r="D108" s="35">
        <f>IFERROR(VLOOKUP($C108,'[4]24.08'!$C$2:$L$145,MATCH(D$2,'[4]24.08'!$C$1:$L$1),),)</f>
        <v>0</v>
      </c>
      <c r="E108" s="35">
        <f>IFERROR(VLOOKUP($C108,'[4]25.08'!$C$2:$J$145,MATCH(E$2,'[4]25.08'!$C$1:$J$1),),)</f>
        <v>0</v>
      </c>
      <c r="F108" s="35">
        <f>IFERROR(VLOOKUP($C108,'[4]26.08'!$C$2:$S$136,MATCH(F$2,'[4]26.08'!$C$1:$S$1),),)</f>
        <v>0</v>
      </c>
      <c r="G108" s="35">
        <f>IFERROR(VLOOKUP($C108,'[4]27.08'!$C$2:$P$145,MATCH(G$2,'[4]27.08'!$C$1:$P$1),),)</f>
        <v>0</v>
      </c>
      <c r="H108" s="35">
        <f>IFERROR(VLOOKUP($C108,'[4]28.08'!$C$2:$O$144,MATCH(H$2,'[4]28.08'!$C$1:$O$1),),)</f>
        <v>0</v>
      </c>
      <c r="I108" s="35">
        <f>IFERROR(VLOOKUP($C108,'[4]28.08'!$C$2:$O$144,MATCH(I$2,'[4]28.08'!$C$1:$O$1),),)</f>
        <v>0</v>
      </c>
      <c r="J108" s="35">
        <f>IFERROR(VLOOKUP($C108,'[4]28.08'!$C$2:$O$144,MATCH(J$2,'[4]28.08'!$C$1:$O$1),),)</f>
        <v>0</v>
      </c>
      <c r="K108" s="35">
        <f>IFERROR(VLOOKUP($C108,'[4]28.08'!$C$2:$O$144,MATCH(K$2,'[4]28.08'!$C$1:$O$1),),)</f>
        <v>0</v>
      </c>
      <c r="L108" s="35">
        <f>IFERROR(VLOOKUP($C108,'[4]31.08.'!$C$2:$K$144,MATCH(L$2,'[4]31.08.'!$C$1:$K$1),),)</f>
        <v>0</v>
      </c>
      <c r="M108" s="35">
        <f>IFERROR(VLOOKUP($C108,'[4]01.09'!$C$2:$K$144,MATCH(M$2,'[4]01.09'!$C$1:$K$1),),)</f>
        <v>0</v>
      </c>
      <c r="N108" s="35">
        <f>IFERROR(VLOOKUP($C108,'[4]01.09'!$C$2:$K$144,MATCH(N$2,'[4]01.09'!$C$1:$K$1),),)</f>
        <v>0</v>
      </c>
      <c r="O108" s="35">
        <f>IFERROR(VLOOKUP($C108,'[4]03.09'!$C$2:$R$130,MATCH(O$2,'[4]03.09'!$C$1:$R$1),),)</f>
        <v>0</v>
      </c>
      <c r="P108" s="35">
        <f>IFERROR(VLOOKUP($C108,'[4]04.09'!$C$2:$O$139,MATCH(P$2,'[4]04.09'!$C$1:$O$1),),)</f>
        <v>0</v>
      </c>
      <c r="Q108" s="35">
        <f>IFERROR(VLOOKUP($C108,'[4]04.09'!$C$2:$O$139,MATCH(Q$2,'[4]04.09'!$C$1:$O$1),),)</f>
        <v>0</v>
      </c>
      <c r="R108" s="35">
        <f>IFERROR(VLOOKUP($C108,'[4]04.09'!$C$2:$O$139,MATCH(R$2,'[4]04.09'!$C$1:$O$1),),)</f>
        <v>0</v>
      </c>
      <c r="S108" s="35">
        <f>IFERROR(VLOOKUP($C108,'[4]04.09'!$C$2:$O$139,MATCH(S$2,'[4]04.09'!$C$1:$O$1),),)</f>
        <v>0</v>
      </c>
      <c r="T108" s="35">
        <f>IFERROR(VLOOKUP($C108,'[4]07.09'!$C$2:$K$144,MATCH(T$2,'[4]07.09'!$C$1:$K$1),),)</f>
        <v>0</v>
      </c>
      <c r="U108" s="35">
        <f>IFERROR(VLOOKUP($C108,'[4]08.09'!$C$2:$J$143,MATCH(U$2,'[4]08.09'!$C$1:$J$1),),)</f>
        <v>0</v>
      </c>
      <c r="V108" s="35">
        <f>IFERROR(VLOOKUP($C108,'[4]09.09'!$C$2:$T$129,MATCH(V$2,'[4]09.09'!$C$1:$T$1),),)</f>
        <v>0</v>
      </c>
      <c r="W108" s="35">
        <f>IFERROR(VLOOKUP($C108,'[4]10.09'!$C$2:$P$129,MATCH(W$2,'[4]10.09'!$C$1:$P$1),),)</f>
        <v>0</v>
      </c>
      <c r="X108" s="35">
        <f>IFERROR(VLOOKUP($C108,'[4]11.09'!$C$2:$Q$129,MATCH(X$2,'[4]11.09'!$C$1:$Q$1),),)</f>
        <v>0</v>
      </c>
      <c r="Y108" s="35">
        <f>IFERROR(VLOOKUP($C108,'[4]11.09'!$C$2:$Q$129,MATCH(Y$2,'[4]11.09'!$C$1:$Q$1),),)</f>
        <v>0</v>
      </c>
      <c r="Z108" s="35">
        <f>IFERROR(VLOOKUP($C108,'[4]11.09'!$C$2:$Q$129,MATCH(Z$2,'[4]11.09'!$C$1:$Q$1),),)</f>
        <v>0</v>
      </c>
      <c r="AA108" s="35">
        <f>IFERROR(VLOOKUP($C108,'[4]11.09'!$C$2:$Q$129,MATCH(AA$2,'[4]11.09'!$C$1:$Q$1),),)</f>
        <v>0</v>
      </c>
      <c r="AB108" s="35">
        <f>IFERROR(VLOOKUP($C108,'[4]14.09'!$C$2:$K$143,MATCH(AB$2,'[4]14.09'!$C$1:$K$1),),)</f>
        <v>0</v>
      </c>
      <c r="AC108" s="35">
        <f>IFERROR(VLOOKUP($C108,'[4]14.09'!$C$2:$K$143,MATCH(AC$2,'[4]14.09'!$C$1:$K$1),),)</f>
        <v>0</v>
      </c>
      <c r="AD108" s="35">
        <f>IFERROR(VLOOKUP($C108,'[4]14.09'!$C$2:$K$143,MATCH(AD$2,'[4]14.09'!$C$1:$K$1),),)</f>
        <v>0</v>
      </c>
      <c r="AE108" s="35">
        <f>IFERROR(VLOOKUP($C108,'[4]14.09'!$C$2:$K$143,MATCH(AE$2,'[4]14.09'!$C$1:$K$1),),)</f>
        <v>0</v>
      </c>
      <c r="AF108" s="35">
        <f>IFERROR(VLOOKUP($C108,'[4]14.09'!$C$2:$K$143,MATCH(AF$2,'[4]14.09'!$C$1:$K$1),),)</f>
        <v>0</v>
      </c>
      <c r="AG108" s="35">
        <f>IFERROR(VLOOKUP($C108,'[4]14.09'!$C$2:$K$143,MATCH(AG$2,'[4]14.09'!$C$1:$K$1),),)</f>
        <v>0</v>
      </c>
      <c r="AH108" s="35">
        <f>IFERROR(VLOOKUP($C108,'[4]14.09'!$C$2:$K$143,MATCH(AH$2,'[4]14.09'!$C$1:$K$1),),)</f>
        <v>0</v>
      </c>
      <c r="AI108" s="35">
        <f>IFERROR(VLOOKUP($C108,'[4]14.09'!$C$2:$K$143,MATCH(AI$2,'[4]14.09'!$C$1:$K$1),),)</f>
        <v>0</v>
      </c>
      <c r="AJ108" s="35">
        <f>IFERROR(VLOOKUP($C108,'[4]11.09'!$C$2:$Q$129,MATCH(AJ$2,'[4]11.09'!$C$1:$Q$1),),)</f>
        <v>0</v>
      </c>
      <c r="AK108" s="35">
        <f>IFERROR(VLOOKUP($C108,'[4]11.09'!$C$2:$Q$129,MATCH(AK$2,'[4]11.09'!$C$1:$Q$1),),)</f>
        <v>0</v>
      </c>
      <c r="AL108" s="36">
        <f t="shared" si="1"/>
        <v>0</v>
      </c>
    </row>
    <row r="109" spans="1:38" ht="27.75" customHeight="1">
      <c r="A109" s="44" t="s">
        <v>376</v>
      </c>
      <c r="B109" s="39" t="s">
        <v>377</v>
      </c>
      <c r="C109" s="33" t="s">
        <v>379</v>
      </c>
      <c r="D109" s="35">
        <f>IFERROR(VLOOKUP($C109,'[4]24.08'!$C$2:$L$145,MATCH(D$2,'[4]24.08'!$C$1:$L$1),),)</f>
        <v>12000</v>
      </c>
      <c r="E109" s="35">
        <f>IFERROR(VLOOKUP($C109,'[4]25.08'!$C$2:$J$145,MATCH(E$2,'[4]25.08'!$C$1:$J$1),),)</f>
        <v>0</v>
      </c>
      <c r="F109" s="35">
        <f>IFERROR(VLOOKUP($C109,'[4]26.08'!$C$2:$S$136,MATCH(F$2,'[4]26.08'!$C$1:$S$1),),)</f>
        <v>0</v>
      </c>
      <c r="G109" s="35">
        <f>IFERROR(VLOOKUP($C109,'[4]27.08'!$C$2:$P$145,MATCH(G$2,'[4]27.08'!$C$1:$P$1),),)</f>
        <v>6000</v>
      </c>
      <c r="H109" s="35">
        <f>IFERROR(VLOOKUP($C109,'[4]28.08'!$C$2:$O$144,MATCH(H$2,'[4]28.08'!$C$1:$O$1),),)</f>
        <v>6000</v>
      </c>
      <c r="I109" s="35">
        <f>IFERROR(VLOOKUP($C109,'[4]28.08'!$C$2:$O$144,MATCH(I$2,'[4]28.08'!$C$1:$O$1),),)</f>
        <v>12000</v>
      </c>
      <c r="J109" s="35">
        <f>IFERROR(VLOOKUP($C109,'[4]28.08'!$C$2:$O$144,MATCH(J$2,'[4]28.08'!$C$1:$O$1),),)</f>
        <v>12000</v>
      </c>
      <c r="K109" s="35">
        <f>IFERROR(VLOOKUP($C109,'[4]28.08'!$C$2:$O$144,MATCH(K$2,'[4]28.08'!$C$1:$O$1),),)</f>
        <v>48000</v>
      </c>
      <c r="L109" s="35">
        <f>IFERROR(VLOOKUP($C109,'[4]31.08.'!$C$2:$K$144,MATCH(L$2,'[4]31.08.'!$C$1:$K$1),),)</f>
        <v>15000</v>
      </c>
      <c r="M109" s="35">
        <f>IFERROR(VLOOKUP($C109,'[4]01.09'!$C$2:$K$144,MATCH(M$2,'[4]01.09'!$C$1:$K$1),),)</f>
        <v>24000</v>
      </c>
      <c r="N109" s="35">
        <f>IFERROR(VLOOKUP($C109,'[4]01.09'!$C$2:$K$144,MATCH(N$2,'[4]01.09'!$C$1:$K$1),),)</f>
        <v>24000</v>
      </c>
      <c r="O109" s="35">
        <f>IFERROR(VLOOKUP($C109,'[4]03.09'!$C$2:$R$130,MATCH(O$2,'[4]03.09'!$C$1:$R$1),),)</f>
        <v>24000</v>
      </c>
      <c r="P109" s="35">
        <f>IFERROR(VLOOKUP($C109,'[4]04.09'!$C$2:$O$139,MATCH(P$2,'[4]04.09'!$C$1:$O$1),),)</f>
        <v>9000</v>
      </c>
      <c r="Q109" s="35">
        <f>IFERROR(VLOOKUP($C109,'[4]04.09'!$C$2:$O$139,MATCH(Q$2,'[4]04.09'!$C$1:$O$1),),)</f>
        <v>24000</v>
      </c>
      <c r="R109" s="35">
        <f>IFERROR(VLOOKUP($C109,'[4]04.09'!$C$2:$O$139,MATCH(R$2,'[4]04.09'!$C$1:$O$1),),)</f>
        <v>24000</v>
      </c>
      <c r="S109" s="35">
        <f>IFERROR(VLOOKUP($C109,'[4]04.09'!$C$2:$O$139,MATCH(S$2,'[4]04.09'!$C$1:$O$1),),)</f>
        <v>144000</v>
      </c>
      <c r="T109" s="35">
        <f>IFERROR(VLOOKUP($C109,'[4]07.09'!$C$2:$K$144,MATCH(T$2,'[4]07.09'!$C$1:$K$1),),)</f>
        <v>15600</v>
      </c>
      <c r="U109" s="35">
        <f>IFERROR(VLOOKUP($C109,'[4]08.09'!$C$2:$J$143,MATCH(U$2,'[4]08.09'!$C$1:$J$1),),)</f>
        <v>0</v>
      </c>
      <c r="V109" s="35">
        <f>IFERROR(VLOOKUP($C109,'[4]09.09'!$C$2:$T$129,MATCH(V$2,'[4]09.09'!$C$1:$T$1),),)</f>
        <v>12000</v>
      </c>
      <c r="W109" s="35">
        <f>IFERROR(VLOOKUP($C109,'[4]10.09'!$C$2:$P$129,MATCH(W$2,'[4]10.09'!$C$1:$P$1),),)</f>
        <v>12000</v>
      </c>
      <c r="X109" s="35">
        <f>IFERROR(VLOOKUP($C109,'[4]11.09'!$C$2:$Q$129,MATCH(X$2,'[4]11.09'!$C$1:$Q$1),),)</f>
        <v>24000</v>
      </c>
      <c r="Y109" s="35">
        <f>IFERROR(VLOOKUP($C109,'[4]11.09'!$C$2:$Q$129,MATCH(Y$2,'[4]11.09'!$C$1:$Q$1),),)</f>
        <v>24000</v>
      </c>
      <c r="Z109" s="35">
        <f>IFERROR(VLOOKUP($C109,'[4]11.09'!$C$2:$Q$129,MATCH(Z$2,'[4]11.09'!$C$1:$Q$1),),)</f>
        <v>24000</v>
      </c>
      <c r="AA109" s="35">
        <f>IFERROR(VLOOKUP($C109,'[4]11.09'!$C$2:$Q$129,MATCH(AA$2,'[4]11.09'!$C$1:$Q$1),),)</f>
        <v>111600</v>
      </c>
      <c r="AB109" s="35">
        <f>IFERROR(VLOOKUP($C109,'[4]14.09'!$C$2:$K$143,MATCH(AB$2,'[4]14.09'!$C$1:$K$1),),)</f>
        <v>36000</v>
      </c>
      <c r="AC109" s="35">
        <f>IFERROR(VLOOKUP($C109,'[4]14.09'!$C$2:$K$143,MATCH(AC$2,'[4]14.09'!$C$1:$K$1),),)</f>
        <v>0</v>
      </c>
      <c r="AD109" s="35">
        <f>IFERROR(VLOOKUP($C109,'[4]14.09'!$C$2:$K$143,MATCH(AD$2,'[4]14.09'!$C$1:$K$1),),)</f>
        <v>30000</v>
      </c>
      <c r="AE109" s="35">
        <f>IFERROR(VLOOKUP($C109,'[4]14.09'!$C$2:$K$143,MATCH(AE$2,'[4]14.09'!$C$1:$K$1),),)</f>
        <v>30000</v>
      </c>
      <c r="AF109" s="35">
        <f>IFERROR(VLOOKUP($C109,'[4]14.09'!$C$2:$K$143,MATCH(AF$2,'[4]14.09'!$C$1:$K$1),),)</f>
        <v>30000</v>
      </c>
      <c r="AG109" s="35">
        <f>IFERROR(VLOOKUP($C109,'[4]14.09'!$C$2:$K$143,MATCH(AG$2,'[4]14.09'!$C$1:$K$1),),)</f>
        <v>30000</v>
      </c>
      <c r="AH109" s="35">
        <f>IFERROR(VLOOKUP($C109,'[4]14.09'!$C$2:$K$143,MATCH(AH$2,'[4]14.09'!$C$1:$K$1),),)</f>
        <v>30000</v>
      </c>
      <c r="AI109" s="35">
        <f>IFERROR(VLOOKUP($C109,'[4]14.09'!$C$2:$K$143,MATCH(AI$2,'[4]14.09'!$C$1:$K$1),),)</f>
        <v>186000</v>
      </c>
      <c r="AJ109" s="35">
        <f>IFERROR(VLOOKUP($C109,'[4]11.09'!$C$2:$Q$129,MATCH(AJ$2,'[4]11.09'!$C$1:$Q$1),),)</f>
        <v>378000</v>
      </c>
      <c r="AK109" s="35">
        <f>IFERROR(VLOOKUP($C109,'[4]11.09'!$C$2:$Q$129,MATCH(AK$2,'[4]11.09'!$C$1:$Q$1),),)</f>
        <v>324000</v>
      </c>
      <c r="AL109" s="36">
        <f t="shared" si="1"/>
        <v>1038000</v>
      </c>
    </row>
    <row r="110" spans="1:38" ht="27.75" customHeight="1">
      <c r="A110" s="44" t="s">
        <v>376</v>
      </c>
      <c r="B110" s="39" t="s">
        <v>365</v>
      </c>
      <c r="C110" s="33" t="s">
        <v>198</v>
      </c>
      <c r="D110" s="35">
        <f>IFERROR(VLOOKUP($C110,'[4]24.08'!$C$2:$L$145,MATCH(D$2,'[4]24.08'!$C$1:$L$1),),)</f>
        <v>0</v>
      </c>
      <c r="E110" s="35">
        <f>IFERROR(VLOOKUP($C110,'[4]25.08'!$C$2:$J$145,MATCH(E$2,'[4]25.08'!$C$1:$J$1),),)</f>
        <v>0</v>
      </c>
      <c r="F110" s="35">
        <f>IFERROR(VLOOKUP($C110,'[4]26.08'!$C$2:$S$136,MATCH(F$2,'[4]26.08'!$C$1:$S$1),),)</f>
        <v>0</v>
      </c>
      <c r="G110" s="35">
        <f>IFERROR(VLOOKUP($C110,'[4]27.08'!$C$2:$P$145,MATCH(G$2,'[4]27.08'!$C$1:$P$1),),)</f>
        <v>0</v>
      </c>
      <c r="H110" s="35">
        <f>IFERROR(VLOOKUP($C110,'[4]28.08'!$C$2:$O$144,MATCH(H$2,'[4]28.08'!$C$1:$O$1),),)</f>
        <v>0</v>
      </c>
      <c r="I110" s="35">
        <f>IFERROR(VLOOKUP($C110,'[4]28.08'!$C$2:$O$144,MATCH(I$2,'[4]28.08'!$C$1:$O$1),),)</f>
        <v>0</v>
      </c>
      <c r="J110" s="35">
        <f>IFERROR(VLOOKUP($C110,'[4]28.08'!$C$2:$O$144,MATCH(J$2,'[4]28.08'!$C$1:$O$1),),)</f>
        <v>0</v>
      </c>
      <c r="K110" s="35">
        <f>IFERROR(VLOOKUP($C110,'[4]28.08'!$C$2:$O$144,MATCH(K$2,'[4]28.08'!$C$1:$O$1),),)</f>
        <v>0</v>
      </c>
      <c r="L110" s="35">
        <f>IFERROR(VLOOKUP($C110,'[4]31.08.'!$C$2:$K$144,MATCH(L$2,'[4]31.08.'!$C$1:$K$1),),)</f>
        <v>0</v>
      </c>
      <c r="M110" s="35">
        <f>IFERROR(VLOOKUP($C110,'[4]01.09'!$C$2:$K$144,MATCH(M$2,'[4]01.09'!$C$1:$K$1),),)</f>
        <v>0</v>
      </c>
      <c r="N110" s="35">
        <f>IFERROR(VLOOKUP($C110,'[4]01.09'!$C$2:$K$144,MATCH(N$2,'[4]01.09'!$C$1:$K$1),),)</f>
        <v>0</v>
      </c>
      <c r="O110" s="35">
        <f>IFERROR(VLOOKUP($C110,'[4]03.09'!$C$2:$R$130,MATCH(O$2,'[4]03.09'!$C$1:$R$1),),)</f>
        <v>36000</v>
      </c>
      <c r="P110" s="35">
        <f>IFERROR(VLOOKUP($C110,'[4]04.09'!$C$2:$O$139,MATCH(P$2,'[4]04.09'!$C$1:$O$1),),)</f>
        <v>0</v>
      </c>
      <c r="Q110" s="35">
        <f>IFERROR(VLOOKUP($C110,'[4]04.09'!$C$2:$O$139,MATCH(Q$2,'[4]04.09'!$C$1:$O$1),),)</f>
        <v>0</v>
      </c>
      <c r="R110" s="35">
        <f>IFERROR(VLOOKUP($C110,'[4]04.09'!$C$2:$O$139,MATCH(R$2,'[4]04.09'!$C$1:$O$1),),)</f>
        <v>0</v>
      </c>
      <c r="S110" s="35">
        <f>IFERROR(VLOOKUP($C110,'[4]04.09'!$C$2:$O$139,MATCH(S$2,'[4]04.09'!$C$1:$O$1),),)</f>
        <v>0</v>
      </c>
      <c r="T110" s="35">
        <f>IFERROR(VLOOKUP($C110,'[4]07.09'!$C$2:$K$144,MATCH(T$2,'[4]07.09'!$C$1:$K$1),),)</f>
        <v>0</v>
      </c>
      <c r="U110" s="35">
        <f>IFERROR(VLOOKUP($C110,'[4]08.09'!$C$2:$J$143,MATCH(U$2,'[4]08.09'!$C$1:$J$1),),)</f>
        <v>0</v>
      </c>
      <c r="V110" s="35">
        <f>IFERROR(VLOOKUP($C110,'[4]09.09'!$C$2:$T$129,MATCH(V$2,'[4]09.09'!$C$1:$T$1),),)</f>
        <v>0</v>
      </c>
      <c r="W110" s="35">
        <f>IFERROR(VLOOKUP($C110,'[4]10.09'!$C$2:$P$129,MATCH(W$2,'[4]10.09'!$C$1:$P$1),),)</f>
        <v>0</v>
      </c>
      <c r="X110" s="35">
        <f>IFERROR(VLOOKUP($C110,'[4]11.09'!$C$2:$Q$129,MATCH(X$2,'[4]11.09'!$C$1:$Q$1),),)</f>
        <v>0</v>
      </c>
      <c r="Y110" s="35">
        <f>IFERROR(VLOOKUP($C110,'[4]11.09'!$C$2:$Q$129,MATCH(Y$2,'[4]11.09'!$C$1:$Q$1),),)</f>
        <v>0</v>
      </c>
      <c r="Z110" s="35">
        <f>IFERROR(VLOOKUP($C110,'[4]11.09'!$C$2:$Q$129,MATCH(Z$2,'[4]11.09'!$C$1:$Q$1),),)</f>
        <v>0</v>
      </c>
      <c r="AA110" s="35">
        <f>IFERROR(VLOOKUP($C110,'[4]11.09'!$C$2:$Q$129,MATCH(AA$2,'[4]11.09'!$C$1:$Q$1),),)</f>
        <v>0</v>
      </c>
      <c r="AB110" s="35">
        <f>IFERROR(VLOOKUP($C110,'[4]14.09'!$C$2:$K$143,MATCH(AB$2,'[4]14.09'!$C$1:$K$1),),)</f>
        <v>0</v>
      </c>
      <c r="AC110" s="35">
        <f>IFERROR(VLOOKUP($C110,'[4]14.09'!$C$2:$K$143,MATCH(AC$2,'[4]14.09'!$C$1:$K$1),),)</f>
        <v>0</v>
      </c>
      <c r="AD110" s="35">
        <f>IFERROR(VLOOKUP($C110,'[4]14.09'!$C$2:$K$143,MATCH(AD$2,'[4]14.09'!$C$1:$K$1),),)</f>
        <v>0</v>
      </c>
      <c r="AE110" s="35">
        <f>IFERROR(VLOOKUP($C110,'[4]14.09'!$C$2:$K$143,MATCH(AE$2,'[4]14.09'!$C$1:$K$1),),)</f>
        <v>0</v>
      </c>
      <c r="AF110" s="35">
        <f>IFERROR(VLOOKUP($C110,'[4]14.09'!$C$2:$K$143,MATCH(AF$2,'[4]14.09'!$C$1:$K$1),),)</f>
        <v>0</v>
      </c>
      <c r="AG110" s="35">
        <f>IFERROR(VLOOKUP($C110,'[4]14.09'!$C$2:$K$143,MATCH(AG$2,'[4]14.09'!$C$1:$K$1),),)</f>
        <v>0</v>
      </c>
      <c r="AH110" s="35">
        <f>IFERROR(VLOOKUP($C110,'[4]14.09'!$C$2:$K$143,MATCH(AH$2,'[4]14.09'!$C$1:$K$1),),)</f>
        <v>0</v>
      </c>
      <c r="AI110" s="35">
        <f>IFERROR(VLOOKUP($C110,'[4]14.09'!$C$2:$K$143,MATCH(AI$2,'[4]14.09'!$C$1:$K$1),),)</f>
        <v>0</v>
      </c>
      <c r="AJ110" s="35">
        <f>IFERROR(VLOOKUP($C110,'[4]11.09'!$C$2:$Q$129,MATCH(AJ$2,'[4]11.09'!$C$1:$Q$1),),)</f>
        <v>0</v>
      </c>
      <c r="AK110" s="35">
        <f>IFERROR(VLOOKUP($C110,'[4]11.09'!$C$2:$Q$129,MATCH(AK$2,'[4]11.09'!$C$1:$Q$1),),)</f>
        <v>0</v>
      </c>
      <c r="AL110" s="36">
        <f t="shared" si="1"/>
        <v>0</v>
      </c>
    </row>
    <row r="111" spans="1:38" ht="27.75" customHeight="1">
      <c r="A111" s="44" t="s">
        <v>380</v>
      </c>
      <c r="B111" s="39" t="s">
        <v>381</v>
      </c>
      <c r="C111" s="33" t="s">
        <v>68</v>
      </c>
      <c r="D111" s="35">
        <f>IFERROR(VLOOKUP($C111,'[4]24.08'!$C$2:$L$145,MATCH(D$2,'[4]24.08'!$C$1:$L$1),),)</f>
        <v>0</v>
      </c>
      <c r="E111" s="35">
        <f>IFERROR(VLOOKUP($C111,'[4]25.08'!$C$2:$J$145,MATCH(E$2,'[4]25.08'!$C$1:$J$1),),)</f>
        <v>0</v>
      </c>
      <c r="F111" s="35">
        <f>IFERROR(VLOOKUP($C111,'[4]26.08'!$C$2:$S$136,MATCH(F$2,'[4]26.08'!$C$1:$S$1),),)</f>
        <v>0</v>
      </c>
      <c r="G111" s="35">
        <f>IFERROR(VLOOKUP($C111,'[4]27.08'!$C$2:$P$145,MATCH(G$2,'[4]27.08'!$C$1:$P$1),),)</f>
        <v>0</v>
      </c>
      <c r="H111" s="35">
        <f>IFERROR(VLOOKUP($C111,'[4]28.08'!$C$2:$O$144,MATCH(H$2,'[4]28.08'!$C$1:$O$1),),)</f>
        <v>0</v>
      </c>
      <c r="I111" s="35">
        <f>IFERROR(VLOOKUP($C111,'[4]28.08'!$C$2:$O$144,MATCH(I$2,'[4]28.08'!$C$1:$O$1),),)</f>
        <v>0</v>
      </c>
      <c r="J111" s="35">
        <f>IFERROR(VLOOKUP($C111,'[4]28.08'!$C$2:$O$144,MATCH(J$2,'[4]28.08'!$C$1:$O$1),),)</f>
        <v>0</v>
      </c>
      <c r="K111" s="35">
        <f>IFERROR(VLOOKUP($C111,'[4]28.08'!$C$2:$O$144,MATCH(K$2,'[4]28.08'!$C$1:$O$1),),)</f>
        <v>0</v>
      </c>
      <c r="L111" s="35">
        <f>IFERROR(VLOOKUP($C111,'[4]31.08.'!$C$2:$K$144,MATCH(L$2,'[4]31.08.'!$C$1:$K$1),),)</f>
        <v>0</v>
      </c>
      <c r="M111" s="35">
        <f>IFERROR(VLOOKUP($C111,'[4]01.09'!$C$2:$K$144,MATCH(M$2,'[4]01.09'!$C$1:$K$1),),)</f>
        <v>0</v>
      </c>
      <c r="N111" s="35">
        <f>IFERROR(VLOOKUP($C111,'[4]01.09'!$C$2:$K$144,MATCH(N$2,'[4]01.09'!$C$1:$K$1),),)</f>
        <v>0</v>
      </c>
      <c r="O111" s="35">
        <f>IFERROR(VLOOKUP($C111,'[4]03.09'!$C$2:$R$130,MATCH(O$2,'[4]03.09'!$C$1:$R$1),),)</f>
        <v>0</v>
      </c>
      <c r="P111" s="35">
        <f>IFERROR(VLOOKUP($C111,'[4]04.09'!$C$2:$O$139,MATCH(P$2,'[4]04.09'!$C$1:$O$1),),)</f>
        <v>9600</v>
      </c>
      <c r="Q111" s="35">
        <f>IFERROR(VLOOKUP($C111,'[4]04.09'!$C$2:$O$139,MATCH(Q$2,'[4]04.09'!$C$1:$O$1),),)</f>
        <v>0</v>
      </c>
      <c r="R111" s="35">
        <f>IFERROR(VLOOKUP($C111,'[4]04.09'!$C$2:$O$139,MATCH(R$2,'[4]04.09'!$C$1:$O$1),),)</f>
        <v>0</v>
      </c>
      <c r="S111" s="35">
        <f>IFERROR(VLOOKUP($C111,'[4]04.09'!$C$2:$O$139,MATCH(S$2,'[4]04.09'!$C$1:$O$1),),)</f>
        <v>9600</v>
      </c>
      <c r="T111" s="35">
        <f>IFERROR(VLOOKUP($C111,'[4]07.09'!$C$2:$K$144,MATCH(T$2,'[4]07.09'!$C$1:$K$1),),)</f>
        <v>0</v>
      </c>
      <c r="U111" s="35">
        <f>IFERROR(VLOOKUP($C111,'[4]08.09'!$C$2:$J$143,MATCH(U$2,'[4]08.09'!$C$1:$J$1),),)</f>
        <v>0</v>
      </c>
      <c r="V111" s="35">
        <f>IFERROR(VLOOKUP($C111,'[4]09.09'!$C$2:$T$129,MATCH(V$2,'[4]09.09'!$C$1:$T$1),),)</f>
        <v>0</v>
      </c>
      <c r="W111" s="35">
        <f>IFERROR(VLOOKUP($C111,'[4]10.09'!$C$2:$P$129,MATCH(W$2,'[4]10.09'!$C$1:$P$1),),)</f>
        <v>0</v>
      </c>
      <c r="X111" s="35">
        <f>IFERROR(VLOOKUP($C111,'[4]11.09'!$C$2:$Q$129,MATCH(X$2,'[4]11.09'!$C$1:$Q$1),),)</f>
        <v>0</v>
      </c>
      <c r="Y111" s="35">
        <f>IFERROR(VLOOKUP($C111,'[4]11.09'!$C$2:$Q$129,MATCH(Y$2,'[4]11.09'!$C$1:$Q$1),),)</f>
        <v>0</v>
      </c>
      <c r="Z111" s="35">
        <f>IFERROR(VLOOKUP($C111,'[4]11.09'!$C$2:$Q$129,MATCH(Z$2,'[4]11.09'!$C$1:$Q$1),),)</f>
        <v>0</v>
      </c>
      <c r="AA111" s="35">
        <f>IFERROR(VLOOKUP($C111,'[4]11.09'!$C$2:$Q$129,MATCH(AA$2,'[4]11.09'!$C$1:$Q$1),),)</f>
        <v>0</v>
      </c>
      <c r="AB111" s="35">
        <f>IFERROR(VLOOKUP($C111,'[4]14.09'!$C$2:$K$143,MATCH(AB$2,'[4]14.09'!$C$1:$K$1),),)</f>
        <v>0</v>
      </c>
      <c r="AC111" s="35">
        <f>IFERROR(VLOOKUP($C111,'[4]14.09'!$C$2:$K$143,MATCH(AC$2,'[4]14.09'!$C$1:$K$1),),)</f>
        <v>0</v>
      </c>
      <c r="AD111" s="35">
        <f>IFERROR(VLOOKUP($C111,'[4]14.09'!$C$2:$K$143,MATCH(AD$2,'[4]14.09'!$C$1:$K$1),),)</f>
        <v>0</v>
      </c>
      <c r="AE111" s="35">
        <f>IFERROR(VLOOKUP($C111,'[4]14.09'!$C$2:$K$143,MATCH(AE$2,'[4]14.09'!$C$1:$K$1),),)</f>
        <v>0</v>
      </c>
      <c r="AF111" s="35">
        <f>IFERROR(VLOOKUP($C111,'[4]14.09'!$C$2:$K$143,MATCH(AF$2,'[4]14.09'!$C$1:$K$1),),)</f>
        <v>0</v>
      </c>
      <c r="AG111" s="35">
        <f>IFERROR(VLOOKUP($C111,'[4]14.09'!$C$2:$K$143,MATCH(AG$2,'[4]14.09'!$C$1:$K$1),),)</f>
        <v>0</v>
      </c>
      <c r="AH111" s="35">
        <f>IFERROR(VLOOKUP($C111,'[4]14.09'!$C$2:$K$143,MATCH(AH$2,'[4]14.09'!$C$1:$K$1),),)</f>
        <v>0</v>
      </c>
      <c r="AI111" s="35">
        <f>IFERROR(VLOOKUP($C111,'[4]14.09'!$C$2:$K$143,MATCH(AI$2,'[4]14.09'!$C$1:$K$1),),)</f>
        <v>0</v>
      </c>
      <c r="AJ111" s="35">
        <f>IFERROR(VLOOKUP($C111,'[4]11.09'!$C$2:$Q$129,MATCH(AJ$2,'[4]11.09'!$C$1:$Q$1),),)</f>
        <v>0</v>
      </c>
      <c r="AK111" s="35">
        <f>IFERROR(VLOOKUP($C111,'[4]11.09'!$C$2:$Q$129,MATCH(AK$2,'[4]11.09'!$C$1:$Q$1),),)</f>
        <v>0</v>
      </c>
      <c r="AL111" s="36">
        <f t="shared" si="1"/>
        <v>0</v>
      </c>
    </row>
    <row r="112" spans="1:38" ht="27.75" customHeight="1">
      <c r="A112" s="44" t="s">
        <v>380</v>
      </c>
      <c r="B112" s="39" t="s">
        <v>382</v>
      </c>
      <c r="C112" s="33" t="s">
        <v>92</v>
      </c>
      <c r="D112" s="35">
        <f>IFERROR(VLOOKUP($C112,'[4]24.08'!$C$2:$L$145,MATCH(D$2,'[4]24.08'!$C$1:$L$1),),)</f>
        <v>0</v>
      </c>
      <c r="E112" s="35">
        <f>IFERROR(VLOOKUP($C112,'[4]25.08'!$C$2:$J$145,MATCH(E$2,'[4]25.08'!$C$1:$J$1),),)</f>
        <v>0</v>
      </c>
      <c r="F112" s="35">
        <f>IFERROR(VLOOKUP($C112,'[4]26.08'!$C$2:$S$136,MATCH(F$2,'[4]26.08'!$C$1:$S$1),),)</f>
        <v>0</v>
      </c>
      <c r="G112" s="35">
        <f>IFERROR(VLOOKUP($C112,'[4]27.08'!$C$2:$P$145,MATCH(G$2,'[4]27.08'!$C$1:$P$1),),)</f>
        <v>3000</v>
      </c>
      <c r="H112" s="35">
        <f>IFERROR(VLOOKUP($C112,'[4]28.08'!$C$2:$O$144,MATCH(H$2,'[4]28.08'!$C$1:$O$1),),)</f>
        <v>0</v>
      </c>
      <c r="I112" s="35">
        <f>IFERROR(VLOOKUP($C112,'[4]28.08'!$C$2:$O$144,MATCH(I$2,'[4]28.08'!$C$1:$O$1),),)</f>
        <v>0</v>
      </c>
      <c r="J112" s="35">
        <f>IFERROR(VLOOKUP($C112,'[4]28.08'!$C$2:$O$144,MATCH(J$2,'[4]28.08'!$C$1:$O$1),),)</f>
        <v>0</v>
      </c>
      <c r="K112" s="35">
        <f>IFERROR(VLOOKUP($C112,'[4]28.08'!$C$2:$O$144,MATCH(K$2,'[4]28.08'!$C$1:$O$1),),)</f>
        <v>3000</v>
      </c>
      <c r="L112" s="35">
        <f>IFERROR(VLOOKUP($C112,'[4]31.08.'!$C$2:$K$144,MATCH(L$2,'[4]31.08.'!$C$1:$K$1),),)</f>
        <v>0</v>
      </c>
      <c r="M112" s="35">
        <f>IFERROR(VLOOKUP($C112,'[4]01.09'!$C$2:$K$144,MATCH(M$2,'[4]01.09'!$C$1:$K$1),),)</f>
        <v>0</v>
      </c>
      <c r="N112" s="35">
        <f>IFERROR(VLOOKUP($C112,'[4]01.09'!$C$2:$K$144,MATCH(N$2,'[4]01.09'!$C$1:$K$1),),)</f>
        <v>0</v>
      </c>
      <c r="O112" s="35">
        <f>IFERROR(VLOOKUP($C112,'[4]03.09'!$C$2:$R$130,MATCH(O$2,'[4]03.09'!$C$1:$R$1),),)</f>
        <v>0</v>
      </c>
      <c r="P112" s="35">
        <f>IFERROR(VLOOKUP($C112,'[4]04.09'!$C$2:$O$139,MATCH(P$2,'[4]04.09'!$C$1:$O$1),),)</f>
        <v>9000</v>
      </c>
      <c r="Q112" s="35">
        <f>IFERROR(VLOOKUP($C112,'[4]04.09'!$C$2:$O$139,MATCH(Q$2,'[4]04.09'!$C$1:$O$1),),)</f>
        <v>0</v>
      </c>
      <c r="R112" s="35">
        <f>IFERROR(VLOOKUP($C112,'[4]04.09'!$C$2:$O$139,MATCH(R$2,'[4]04.09'!$C$1:$O$1),),)</f>
        <v>0</v>
      </c>
      <c r="S112" s="35">
        <f>IFERROR(VLOOKUP($C112,'[4]04.09'!$C$2:$O$139,MATCH(S$2,'[4]04.09'!$C$1:$O$1),),)</f>
        <v>9000</v>
      </c>
      <c r="T112" s="35">
        <f>IFERROR(VLOOKUP($C112,'[4]07.09'!$C$2:$K$144,MATCH(T$2,'[4]07.09'!$C$1:$K$1),),)</f>
        <v>0</v>
      </c>
      <c r="U112" s="35">
        <f>IFERROR(VLOOKUP($C112,'[4]08.09'!$C$2:$J$143,MATCH(U$2,'[4]08.09'!$C$1:$J$1),),)</f>
        <v>6000</v>
      </c>
      <c r="V112" s="35">
        <f>IFERROR(VLOOKUP($C112,'[4]09.09'!$C$2:$T$129,MATCH(V$2,'[4]09.09'!$C$1:$T$1),),)</f>
        <v>0</v>
      </c>
      <c r="W112" s="35">
        <f>IFERROR(VLOOKUP($C112,'[4]10.09'!$C$2:$P$129,MATCH(W$2,'[4]10.09'!$C$1:$P$1),),)</f>
        <v>0</v>
      </c>
      <c r="X112" s="35">
        <f>IFERROR(VLOOKUP($C112,'[4]11.09'!$C$2:$Q$129,MATCH(X$2,'[4]11.09'!$C$1:$Q$1),),)</f>
        <v>0</v>
      </c>
      <c r="Y112" s="35">
        <f>IFERROR(VLOOKUP($C112,'[4]11.09'!$C$2:$Q$129,MATCH(Y$2,'[4]11.09'!$C$1:$Q$1),),)</f>
        <v>0</v>
      </c>
      <c r="Z112" s="35">
        <f>IFERROR(VLOOKUP($C112,'[4]11.09'!$C$2:$Q$129,MATCH(Z$2,'[4]11.09'!$C$1:$Q$1),),)</f>
        <v>0</v>
      </c>
      <c r="AA112" s="35">
        <f>IFERROR(VLOOKUP($C112,'[4]11.09'!$C$2:$Q$129,MATCH(AA$2,'[4]11.09'!$C$1:$Q$1),),)</f>
        <v>6000</v>
      </c>
      <c r="AB112" s="35">
        <f>IFERROR(VLOOKUP($C112,'[4]14.09'!$C$2:$K$143,MATCH(AB$2,'[4]14.09'!$C$1:$K$1),),)</f>
        <v>0</v>
      </c>
      <c r="AC112" s="35">
        <f>IFERROR(VLOOKUP($C112,'[4]14.09'!$C$2:$K$143,MATCH(AC$2,'[4]14.09'!$C$1:$K$1),),)</f>
        <v>0</v>
      </c>
      <c r="AD112" s="35">
        <f>IFERROR(VLOOKUP($C112,'[4]14.09'!$C$2:$K$143,MATCH(AD$2,'[4]14.09'!$C$1:$K$1),),)</f>
        <v>0</v>
      </c>
      <c r="AE112" s="35">
        <f>IFERROR(VLOOKUP($C112,'[4]14.09'!$C$2:$K$143,MATCH(AE$2,'[4]14.09'!$C$1:$K$1),),)</f>
        <v>0</v>
      </c>
      <c r="AF112" s="35">
        <f>IFERROR(VLOOKUP($C112,'[4]14.09'!$C$2:$K$143,MATCH(AF$2,'[4]14.09'!$C$1:$K$1),),)</f>
        <v>0</v>
      </c>
      <c r="AG112" s="35">
        <f>IFERROR(VLOOKUP($C112,'[4]14.09'!$C$2:$K$143,MATCH(AG$2,'[4]14.09'!$C$1:$K$1),),)</f>
        <v>0</v>
      </c>
      <c r="AH112" s="35">
        <f>IFERROR(VLOOKUP($C112,'[4]14.09'!$C$2:$K$143,MATCH(AH$2,'[4]14.09'!$C$1:$K$1),),)</f>
        <v>0</v>
      </c>
      <c r="AI112" s="35">
        <f>IFERROR(VLOOKUP($C112,'[4]14.09'!$C$2:$K$143,MATCH(AI$2,'[4]14.09'!$C$1:$K$1),),)</f>
        <v>0</v>
      </c>
      <c r="AJ112" s="35">
        <f>IFERROR(VLOOKUP($C112,'[4]11.09'!$C$2:$Q$129,MATCH(AJ$2,'[4]11.09'!$C$1:$Q$1),),)</f>
        <v>0</v>
      </c>
      <c r="AK112" s="35">
        <f>IFERROR(VLOOKUP($C112,'[4]11.09'!$C$2:$Q$129,MATCH(AK$2,'[4]11.09'!$C$1:$Q$1),),)</f>
        <v>0</v>
      </c>
      <c r="AL112" s="36">
        <f t="shared" si="1"/>
        <v>0</v>
      </c>
    </row>
    <row r="113" spans="1:38" ht="27.75" customHeight="1">
      <c r="A113" s="44" t="s">
        <v>380</v>
      </c>
      <c r="B113" s="39" t="s">
        <v>383</v>
      </c>
      <c r="C113" s="33" t="s">
        <v>46</v>
      </c>
      <c r="D113" s="35">
        <f>IFERROR(VLOOKUP($C113,'[4]24.08'!$C$2:$L$145,MATCH(D$2,'[4]24.08'!$C$1:$L$1),),)</f>
        <v>0</v>
      </c>
      <c r="E113" s="35">
        <f>IFERROR(VLOOKUP($C113,'[4]25.08'!$C$2:$J$145,MATCH(E$2,'[4]25.08'!$C$1:$J$1),),)</f>
        <v>0</v>
      </c>
      <c r="F113" s="35">
        <f>IFERROR(VLOOKUP($C113,'[4]26.08'!$C$2:$S$136,MATCH(F$2,'[4]26.08'!$C$1:$S$1),),)</f>
        <v>0</v>
      </c>
      <c r="G113" s="35">
        <f>IFERROR(VLOOKUP($C113,'[4]27.08'!$C$2:$P$145,MATCH(G$2,'[4]27.08'!$C$1:$P$1),),)</f>
        <v>0</v>
      </c>
      <c r="H113" s="35">
        <f>IFERROR(VLOOKUP($C113,'[4]28.08'!$C$2:$O$144,MATCH(H$2,'[4]28.08'!$C$1:$O$1),),)</f>
        <v>0</v>
      </c>
      <c r="I113" s="35">
        <f>IFERROR(VLOOKUP($C113,'[4]28.08'!$C$2:$O$144,MATCH(I$2,'[4]28.08'!$C$1:$O$1),),)</f>
        <v>0</v>
      </c>
      <c r="J113" s="35">
        <f>IFERROR(VLOOKUP($C113,'[4]28.08'!$C$2:$O$144,MATCH(J$2,'[4]28.08'!$C$1:$O$1),),)</f>
        <v>0</v>
      </c>
      <c r="K113" s="35">
        <f>IFERROR(VLOOKUP($C113,'[4]28.08'!$C$2:$O$144,MATCH(K$2,'[4]28.08'!$C$1:$O$1),),)</f>
        <v>0</v>
      </c>
      <c r="L113" s="35">
        <f>IFERROR(VLOOKUP($C113,'[4]31.08.'!$C$2:$K$144,MATCH(L$2,'[4]31.08.'!$C$1:$K$1),),)</f>
        <v>0</v>
      </c>
      <c r="M113" s="35">
        <f>IFERROR(VLOOKUP($C113,'[4]01.09'!$C$2:$K$144,MATCH(M$2,'[4]01.09'!$C$1:$K$1),),)</f>
        <v>0</v>
      </c>
      <c r="N113" s="35">
        <f>IFERROR(VLOOKUP($C113,'[4]01.09'!$C$2:$K$144,MATCH(N$2,'[4]01.09'!$C$1:$K$1),),)</f>
        <v>0</v>
      </c>
      <c r="O113" s="35">
        <f>IFERROR(VLOOKUP($C113,'[4]03.09'!$C$2:$R$130,MATCH(O$2,'[4]03.09'!$C$1:$R$1),),)</f>
        <v>0</v>
      </c>
      <c r="P113" s="35">
        <f>IFERROR(VLOOKUP($C113,'[4]04.09'!$C$2:$O$139,MATCH(P$2,'[4]04.09'!$C$1:$O$1),),)</f>
        <v>0</v>
      </c>
      <c r="Q113" s="35">
        <f>IFERROR(VLOOKUP($C113,'[4]04.09'!$C$2:$O$139,MATCH(Q$2,'[4]04.09'!$C$1:$O$1),),)</f>
        <v>0</v>
      </c>
      <c r="R113" s="35">
        <f>IFERROR(VLOOKUP($C113,'[4]04.09'!$C$2:$O$139,MATCH(R$2,'[4]04.09'!$C$1:$O$1),),)</f>
        <v>10500</v>
      </c>
      <c r="S113" s="35">
        <f>IFERROR(VLOOKUP($C113,'[4]04.09'!$C$2:$O$139,MATCH(S$2,'[4]04.09'!$C$1:$O$1),),)</f>
        <v>10500</v>
      </c>
      <c r="T113" s="35">
        <f>IFERROR(VLOOKUP($C113,'[4]07.09'!$C$2:$K$144,MATCH(T$2,'[4]07.09'!$C$1:$K$1),),)</f>
        <v>10500</v>
      </c>
      <c r="U113" s="35">
        <f>IFERROR(VLOOKUP($C113,'[4]08.09'!$C$2:$J$143,MATCH(U$2,'[4]08.09'!$C$1:$J$1),),)</f>
        <v>0</v>
      </c>
      <c r="V113" s="35">
        <f>IFERROR(VLOOKUP($C113,'[4]09.09'!$C$2:$T$129,MATCH(V$2,'[4]09.09'!$C$1:$T$1),),)</f>
        <v>0</v>
      </c>
      <c r="W113" s="35">
        <f>IFERROR(VLOOKUP($C113,'[4]10.09'!$C$2:$P$129,MATCH(W$2,'[4]10.09'!$C$1:$P$1),),)</f>
        <v>0</v>
      </c>
      <c r="X113" s="35">
        <f>IFERROR(VLOOKUP($C113,'[4]11.09'!$C$2:$Q$129,MATCH(X$2,'[4]11.09'!$C$1:$Q$1),),)</f>
        <v>0</v>
      </c>
      <c r="Y113" s="35">
        <f>IFERROR(VLOOKUP($C113,'[4]11.09'!$C$2:$Q$129,MATCH(Y$2,'[4]11.09'!$C$1:$Q$1),),)</f>
        <v>21000</v>
      </c>
      <c r="Z113" s="35">
        <f>IFERROR(VLOOKUP($C113,'[4]11.09'!$C$2:$Q$129,MATCH(Z$2,'[4]11.09'!$C$1:$Q$1),),)</f>
        <v>21000</v>
      </c>
      <c r="AA113" s="35">
        <f>IFERROR(VLOOKUP($C113,'[4]11.09'!$C$2:$Q$129,MATCH(AA$2,'[4]11.09'!$C$1:$Q$1),),)</f>
        <v>52500</v>
      </c>
      <c r="AB113" s="35">
        <f>IFERROR(VLOOKUP($C113,'[4]14.09'!$C$2:$K$143,MATCH(AB$2,'[4]14.09'!$C$1:$K$1),),)</f>
        <v>10500</v>
      </c>
      <c r="AC113" s="35">
        <f>IFERROR(VLOOKUP($C113,'[4]14.09'!$C$2:$K$143,MATCH(AC$2,'[4]14.09'!$C$1:$K$1),),)</f>
        <v>0</v>
      </c>
      <c r="AD113" s="35">
        <f>IFERROR(VLOOKUP($C113,'[4]14.09'!$C$2:$K$143,MATCH(AD$2,'[4]14.09'!$C$1:$K$1),),)</f>
        <v>10500</v>
      </c>
      <c r="AE113" s="35">
        <f>IFERROR(VLOOKUP($C113,'[4]14.09'!$C$2:$K$143,MATCH(AE$2,'[4]14.09'!$C$1:$K$1),),)</f>
        <v>10500</v>
      </c>
      <c r="AF113" s="35">
        <f>IFERROR(VLOOKUP($C113,'[4]14.09'!$C$2:$K$143,MATCH(AF$2,'[4]14.09'!$C$1:$K$1),),)</f>
        <v>10500</v>
      </c>
      <c r="AG113" s="35">
        <f>IFERROR(VLOOKUP($C113,'[4]14.09'!$C$2:$K$143,MATCH(AG$2,'[4]14.09'!$C$1:$K$1),),)</f>
        <v>10500</v>
      </c>
      <c r="AH113" s="35">
        <f>IFERROR(VLOOKUP($C113,'[4]14.09'!$C$2:$K$143,MATCH(AH$2,'[4]14.09'!$C$1:$K$1),),)</f>
        <v>10500</v>
      </c>
      <c r="AI113" s="35">
        <f>IFERROR(VLOOKUP($C113,'[4]14.09'!$C$2:$K$143,MATCH(AI$2,'[4]14.09'!$C$1:$K$1),),)</f>
        <v>63000</v>
      </c>
      <c r="AJ113" s="35">
        <f>IFERROR(VLOOKUP($C113,'[4]11.09'!$C$2:$Q$129,MATCH(AJ$2,'[4]11.09'!$C$1:$Q$1),),)</f>
        <v>17500</v>
      </c>
      <c r="AK113" s="35">
        <f>IFERROR(VLOOKUP($C113,'[4]11.09'!$C$2:$Q$129,MATCH(AK$2,'[4]11.09'!$C$1:$Q$1),),)</f>
        <v>0</v>
      </c>
      <c r="AL113" s="36">
        <f t="shared" si="1"/>
        <v>133000</v>
      </c>
    </row>
    <row r="114" spans="1:38" ht="27.75" customHeight="1">
      <c r="A114" s="44" t="s">
        <v>380</v>
      </c>
      <c r="B114" s="39" t="s">
        <v>384</v>
      </c>
      <c r="C114" s="33" t="s">
        <v>53</v>
      </c>
      <c r="D114" s="35">
        <f>IFERROR(VLOOKUP($C114,'[4]24.08'!$C$2:$L$145,MATCH(D$2,'[4]24.08'!$C$1:$L$1),),)</f>
        <v>0</v>
      </c>
      <c r="E114" s="35">
        <f>IFERROR(VLOOKUP($C114,'[4]25.08'!$C$2:$J$145,MATCH(E$2,'[4]25.08'!$C$1:$J$1),),)</f>
        <v>0</v>
      </c>
      <c r="F114" s="35">
        <f>IFERROR(VLOOKUP($C114,'[4]26.08'!$C$2:$S$136,MATCH(F$2,'[4]26.08'!$C$1:$S$1),),)</f>
        <v>3000</v>
      </c>
      <c r="G114" s="35">
        <f>IFERROR(VLOOKUP($C114,'[4]27.08'!$C$2:$P$145,MATCH(G$2,'[4]27.08'!$C$1:$P$1),),)</f>
        <v>9000</v>
      </c>
      <c r="H114" s="35">
        <f>IFERROR(VLOOKUP($C114,'[4]28.08'!$C$2:$O$144,MATCH(H$2,'[4]28.08'!$C$1:$O$1),),)</f>
        <v>0</v>
      </c>
      <c r="I114" s="35">
        <f>IFERROR(VLOOKUP($C114,'[4]28.08'!$C$2:$O$144,MATCH(I$2,'[4]28.08'!$C$1:$O$1),),)</f>
        <v>0</v>
      </c>
      <c r="J114" s="35">
        <f>IFERROR(VLOOKUP($C114,'[4]28.08'!$C$2:$O$144,MATCH(J$2,'[4]28.08'!$C$1:$O$1),),)</f>
        <v>0</v>
      </c>
      <c r="K114" s="35">
        <f>IFERROR(VLOOKUP($C114,'[4]28.08'!$C$2:$O$144,MATCH(K$2,'[4]28.08'!$C$1:$O$1),),)</f>
        <v>12000</v>
      </c>
      <c r="L114" s="35">
        <f>IFERROR(VLOOKUP($C114,'[4]31.08.'!$C$2:$K$144,MATCH(L$2,'[4]31.08.'!$C$1:$K$1),),)</f>
        <v>0</v>
      </c>
      <c r="M114" s="35">
        <f>IFERROR(VLOOKUP($C114,'[4]01.09'!$C$2:$K$144,MATCH(M$2,'[4]01.09'!$C$1:$K$1),),)</f>
        <v>12000</v>
      </c>
      <c r="N114" s="35">
        <f>IFERROR(VLOOKUP($C114,'[4]01.09'!$C$2:$K$144,MATCH(N$2,'[4]01.09'!$C$1:$K$1),),)</f>
        <v>0</v>
      </c>
      <c r="O114" s="35">
        <f>IFERROR(VLOOKUP($C114,'[4]03.09'!$C$2:$R$130,MATCH(O$2,'[4]03.09'!$C$1:$R$1),),)</f>
        <v>0</v>
      </c>
      <c r="P114" s="35">
        <f>IFERROR(VLOOKUP($C114,'[4]04.09'!$C$2:$O$139,MATCH(P$2,'[4]04.09'!$C$1:$O$1),),)</f>
        <v>0</v>
      </c>
      <c r="Q114" s="35">
        <f>IFERROR(VLOOKUP($C114,'[4]04.09'!$C$2:$O$139,MATCH(Q$2,'[4]04.09'!$C$1:$O$1),),)</f>
        <v>0</v>
      </c>
      <c r="R114" s="35">
        <f>IFERROR(VLOOKUP($C114,'[4]04.09'!$C$2:$O$139,MATCH(R$2,'[4]04.09'!$C$1:$O$1),),)</f>
        <v>0</v>
      </c>
      <c r="S114" s="35">
        <f>IFERROR(VLOOKUP($C114,'[4]04.09'!$C$2:$O$139,MATCH(S$2,'[4]04.09'!$C$1:$O$1),),)</f>
        <v>6000</v>
      </c>
      <c r="T114" s="35">
        <f>IFERROR(VLOOKUP($C114,'[4]07.09'!$C$2:$K$144,MATCH(T$2,'[4]07.09'!$C$1:$K$1),),)</f>
        <v>0</v>
      </c>
      <c r="U114" s="35">
        <f>IFERROR(VLOOKUP($C114,'[4]08.09'!$C$2:$J$143,MATCH(U$2,'[4]08.09'!$C$1:$J$1),),)</f>
        <v>0</v>
      </c>
      <c r="V114" s="35">
        <f>IFERROR(VLOOKUP($C114,'[4]09.09'!$C$2:$T$129,MATCH(V$2,'[4]09.09'!$C$1:$T$1),),)</f>
        <v>0</v>
      </c>
      <c r="W114" s="35">
        <f>IFERROR(VLOOKUP($C114,'[4]10.09'!$C$2:$P$129,MATCH(W$2,'[4]10.09'!$C$1:$P$1),),)</f>
        <v>0</v>
      </c>
      <c r="X114" s="35">
        <f>IFERROR(VLOOKUP($C114,'[4]11.09'!$C$2:$Q$129,MATCH(X$2,'[4]11.09'!$C$1:$Q$1),),)</f>
        <v>0</v>
      </c>
      <c r="Y114" s="35">
        <f>IFERROR(VLOOKUP($C114,'[4]11.09'!$C$2:$Q$129,MATCH(Y$2,'[4]11.09'!$C$1:$Q$1),),)</f>
        <v>0</v>
      </c>
      <c r="Z114" s="35">
        <f>IFERROR(VLOOKUP($C114,'[4]11.09'!$C$2:$Q$129,MATCH(Z$2,'[4]11.09'!$C$1:$Q$1),),)</f>
        <v>0</v>
      </c>
      <c r="AA114" s="35">
        <f>IFERROR(VLOOKUP($C114,'[4]11.09'!$C$2:$Q$129,MATCH(AA$2,'[4]11.09'!$C$1:$Q$1),),)</f>
        <v>0</v>
      </c>
      <c r="AB114" s="35">
        <f>IFERROR(VLOOKUP($C114,'[4]14.09'!$C$2:$K$143,MATCH(AB$2,'[4]14.09'!$C$1:$K$1),),)</f>
        <v>0</v>
      </c>
      <c r="AC114" s="35">
        <f>IFERROR(VLOOKUP($C114,'[4]14.09'!$C$2:$K$143,MATCH(AC$2,'[4]14.09'!$C$1:$K$1),),)</f>
        <v>0</v>
      </c>
      <c r="AD114" s="35">
        <f>IFERROR(VLOOKUP($C114,'[4]14.09'!$C$2:$K$143,MATCH(AD$2,'[4]14.09'!$C$1:$K$1),),)</f>
        <v>0</v>
      </c>
      <c r="AE114" s="35">
        <f>IFERROR(VLOOKUP($C114,'[4]14.09'!$C$2:$K$143,MATCH(AE$2,'[4]14.09'!$C$1:$K$1),),)</f>
        <v>0</v>
      </c>
      <c r="AF114" s="35">
        <f>IFERROR(VLOOKUP($C114,'[4]14.09'!$C$2:$K$143,MATCH(AF$2,'[4]14.09'!$C$1:$K$1),),)</f>
        <v>0</v>
      </c>
      <c r="AG114" s="35">
        <f>IFERROR(VLOOKUP($C114,'[4]14.09'!$C$2:$K$143,MATCH(AG$2,'[4]14.09'!$C$1:$K$1),),)</f>
        <v>0</v>
      </c>
      <c r="AH114" s="35">
        <f>IFERROR(VLOOKUP($C114,'[4]14.09'!$C$2:$K$143,MATCH(AH$2,'[4]14.09'!$C$1:$K$1),),)</f>
        <v>0</v>
      </c>
      <c r="AI114" s="35">
        <f>IFERROR(VLOOKUP($C114,'[4]14.09'!$C$2:$K$143,MATCH(AI$2,'[4]14.09'!$C$1:$K$1),),)</f>
        <v>0</v>
      </c>
      <c r="AJ114" s="35">
        <f>IFERROR(VLOOKUP($C114,'[4]11.09'!$C$2:$Q$129,MATCH(AJ$2,'[4]11.09'!$C$1:$Q$1),),)</f>
        <v>9000</v>
      </c>
      <c r="AK114" s="35">
        <f>IFERROR(VLOOKUP($C114,'[4]11.09'!$C$2:$Q$129,MATCH(AK$2,'[4]11.09'!$C$1:$Q$1),),)</f>
        <v>0</v>
      </c>
      <c r="AL114" s="36">
        <f t="shared" si="1"/>
        <v>9000</v>
      </c>
    </row>
    <row r="115" spans="1:38" ht="27.75" customHeight="1">
      <c r="A115" s="44" t="s">
        <v>380</v>
      </c>
      <c r="B115" s="39" t="s">
        <v>384</v>
      </c>
      <c r="C115" s="33" t="s">
        <v>385</v>
      </c>
      <c r="D115" s="35">
        <f>IFERROR(VLOOKUP($C115,'[4]24.08'!$C$2:$L$145,MATCH(D$2,'[4]24.08'!$C$1:$L$1),),)</f>
        <v>0</v>
      </c>
      <c r="E115" s="35">
        <f>IFERROR(VLOOKUP($C115,'[4]25.08'!$C$2:$J$145,MATCH(E$2,'[4]25.08'!$C$1:$J$1),),)</f>
        <v>0</v>
      </c>
      <c r="F115" s="35">
        <f>IFERROR(VLOOKUP($C115,'[4]26.08'!$C$2:$S$136,MATCH(F$2,'[4]26.08'!$C$1:$S$1),),)</f>
        <v>0</v>
      </c>
      <c r="G115" s="35">
        <f>IFERROR(VLOOKUP($C115,'[4]27.08'!$C$2:$P$145,MATCH(G$2,'[4]27.08'!$C$1:$P$1),),)</f>
        <v>0</v>
      </c>
      <c r="H115" s="35">
        <f>IFERROR(VLOOKUP($C115,'[4]28.08'!$C$2:$O$144,MATCH(H$2,'[4]28.08'!$C$1:$O$1),),)</f>
        <v>0</v>
      </c>
      <c r="I115" s="35">
        <f>IFERROR(VLOOKUP($C115,'[4]28.08'!$C$2:$O$144,MATCH(I$2,'[4]28.08'!$C$1:$O$1),),)</f>
        <v>0</v>
      </c>
      <c r="J115" s="35">
        <f>IFERROR(VLOOKUP($C115,'[4]28.08'!$C$2:$O$144,MATCH(J$2,'[4]28.08'!$C$1:$O$1),),)</f>
        <v>0</v>
      </c>
      <c r="K115" s="35">
        <f>IFERROR(VLOOKUP($C115,'[4]28.08'!$C$2:$O$144,MATCH(K$2,'[4]28.08'!$C$1:$O$1),),)</f>
        <v>0</v>
      </c>
      <c r="L115" s="35">
        <f>IFERROR(VLOOKUP($C115,'[4]31.08.'!$C$2:$K$144,MATCH(L$2,'[4]31.08.'!$C$1:$K$1),),)</f>
        <v>0</v>
      </c>
      <c r="M115" s="35">
        <f>IFERROR(VLOOKUP($C115,'[4]01.09'!$C$2:$K$144,MATCH(M$2,'[4]01.09'!$C$1:$K$1),),)</f>
        <v>0</v>
      </c>
      <c r="N115" s="35">
        <f>IFERROR(VLOOKUP($C115,'[4]01.09'!$C$2:$K$144,MATCH(N$2,'[4]01.09'!$C$1:$K$1),),)</f>
        <v>0</v>
      </c>
      <c r="O115" s="35">
        <f>IFERROR(VLOOKUP($C115,'[4]03.09'!$C$2:$R$130,MATCH(O$2,'[4]03.09'!$C$1:$R$1),),)</f>
        <v>0</v>
      </c>
      <c r="P115" s="35">
        <f>IFERROR(VLOOKUP($C115,'[4]04.09'!$C$2:$O$139,MATCH(P$2,'[4]04.09'!$C$1:$O$1),),)</f>
        <v>0</v>
      </c>
      <c r="Q115" s="35">
        <f>IFERROR(VLOOKUP($C115,'[4]04.09'!$C$2:$O$139,MATCH(Q$2,'[4]04.09'!$C$1:$O$1),),)</f>
        <v>0</v>
      </c>
      <c r="R115" s="35">
        <f>IFERROR(VLOOKUP($C115,'[4]04.09'!$C$2:$O$139,MATCH(R$2,'[4]04.09'!$C$1:$O$1),),)</f>
        <v>0</v>
      </c>
      <c r="S115" s="35">
        <f>IFERROR(VLOOKUP($C115,'[4]04.09'!$C$2:$O$139,MATCH(S$2,'[4]04.09'!$C$1:$O$1),),)</f>
        <v>0</v>
      </c>
      <c r="T115" s="35">
        <f>IFERROR(VLOOKUP($C115,'[4]07.09'!$C$2:$K$144,MATCH(T$2,'[4]07.09'!$C$1:$K$1),),)</f>
        <v>0</v>
      </c>
      <c r="U115" s="35">
        <f>IFERROR(VLOOKUP($C115,'[4]08.09'!$C$2:$J$143,MATCH(U$2,'[4]08.09'!$C$1:$J$1),),)</f>
        <v>0</v>
      </c>
      <c r="V115" s="35">
        <f>IFERROR(VLOOKUP($C115,'[4]09.09'!$C$2:$T$129,MATCH(V$2,'[4]09.09'!$C$1:$T$1),),)</f>
        <v>0</v>
      </c>
      <c r="W115" s="35">
        <f>IFERROR(VLOOKUP($C115,'[4]10.09'!$C$2:$P$129,MATCH(W$2,'[4]10.09'!$C$1:$P$1),),)</f>
        <v>0</v>
      </c>
      <c r="X115" s="35">
        <f>IFERROR(VLOOKUP($C115,'[4]11.09'!$C$2:$Q$129,MATCH(X$2,'[4]11.09'!$C$1:$Q$1),),)</f>
        <v>0</v>
      </c>
      <c r="Y115" s="35">
        <f>IFERROR(VLOOKUP($C115,'[4]11.09'!$C$2:$Q$129,MATCH(Y$2,'[4]11.09'!$C$1:$Q$1),),)</f>
        <v>0</v>
      </c>
      <c r="Z115" s="35">
        <f>IFERROR(VLOOKUP($C115,'[4]11.09'!$C$2:$Q$129,MATCH(Z$2,'[4]11.09'!$C$1:$Q$1),),)</f>
        <v>0</v>
      </c>
      <c r="AA115" s="35">
        <f>IFERROR(VLOOKUP($C115,'[4]11.09'!$C$2:$Q$129,MATCH(AA$2,'[4]11.09'!$C$1:$Q$1),),)</f>
        <v>0</v>
      </c>
      <c r="AB115" s="35">
        <f>IFERROR(VLOOKUP($C115,'[4]14.09'!$C$2:$K$143,MATCH(AB$2,'[4]14.09'!$C$1:$K$1),),)</f>
        <v>0</v>
      </c>
      <c r="AC115" s="35">
        <f>IFERROR(VLOOKUP($C115,'[4]14.09'!$C$2:$K$143,MATCH(AC$2,'[4]14.09'!$C$1:$K$1),),)</f>
        <v>0</v>
      </c>
      <c r="AD115" s="35">
        <f>IFERROR(VLOOKUP($C115,'[4]14.09'!$C$2:$K$143,MATCH(AD$2,'[4]14.09'!$C$1:$K$1),),)</f>
        <v>0</v>
      </c>
      <c r="AE115" s="35">
        <f>IFERROR(VLOOKUP($C115,'[4]14.09'!$C$2:$K$143,MATCH(AE$2,'[4]14.09'!$C$1:$K$1),),)</f>
        <v>0</v>
      </c>
      <c r="AF115" s="35">
        <f>IFERROR(VLOOKUP($C115,'[4]14.09'!$C$2:$K$143,MATCH(AF$2,'[4]14.09'!$C$1:$K$1),),)</f>
        <v>0</v>
      </c>
      <c r="AG115" s="35">
        <f>IFERROR(VLOOKUP($C115,'[4]14.09'!$C$2:$K$143,MATCH(AG$2,'[4]14.09'!$C$1:$K$1),),)</f>
        <v>0</v>
      </c>
      <c r="AH115" s="35">
        <f>IFERROR(VLOOKUP($C115,'[4]14.09'!$C$2:$K$143,MATCH(AH$2,'[4]14.09'!$C$1:$K$1),),)</f>
        <v>0</v>
      </c>
      <c r="AI115" s="35">
        <f>IFERROR(VLOOKUP($C115,'[4]14.09'!$C$2:$K$143,MATCH(AI$2,'[4]14.09'!$C$1:$K$1),),)</f>
        <v>0</v>
      </c>
      <c r="AJ115" s="35">
        <f>IFERROR(VLOOKUP($C115,'[4]11.09'!$C$2:$Q$129,MATCH(AJ$2,'[4]11.09'!$C$1:$Q$1),),)</f>
        <v>0</v>
      </c>
      <c r="AK115" s="35">
        <f>IFERROR(VLOOKUP($C115,'[4]11.09'!$C$2:$Q$129,MATCH(AK$2,'[4]11.09'!$C$1:$Q$1),),)</f>
        <v>0</v>
      </c>
      <c r="AL115" s="36">
        <f t="shared" si="1"/>
        <v>0</v>
      </c>
    </row>
    <row r="116" spans="1:38" ht="27.75" customHeight="1">
      <c r="A116" s="44" t="s">
        <v>380</v>
      </c>
      <c r="B116" s="39" t="s">
        <v>386</v>
      </c>
      <c r="C116" s="33" t="s">
        <v>87</v>
      </c>
      <c r="D116" s="35">
        <f>IFERROR(VLOOKUP($C116,'[4]24.08'!$C$2:$L$145,MATCH(D$2,'[4]24.08'!$C$1:$L$1),),)</f>
        <v>0</v>
      </c>
      <c r="E116" s="35">
        <f>IFERROR(VLOOKUP($C116,'[4]25.08'!$C$2:$J$145,MATCH(E$2,'[4]25.08'!$C$1:$J$1),),)</f>
        <v>0</v>
      </c>
      <c r="F116" s="35">
        <f>IFERROR(VLOOKUP($C116,'[4]26.08'!$C$2:$S$136,MATCH(F$2,'[4]26.08'!$C$1:$S$1),),)</f>
        <v>0</v>
      </c>
      <c r="G116" s="35">
        <f>IFERROR(VLOOKUP($C116,'[4]27.08'!$C$2:$P$145,MATCH(G$2,'[4]27.08'!$C$1:$P$1),),)</f>
        <v>0</v>
      </c>
      <c r="H116" s="35">
        <f>IFERROR(VLOOKUP($C116,'[4]28.08'!$C$2:$O$144,MATCH(H$2,'[4]28.08'!$C$1:$O$1),),)</f>
        <v>0</v>
      </c>
      <c r="I116" s="35">
        <f>IFERROR(VLOOKUP($C116,'[4]28.08'!$C$2:$O$144,MATCH(I$2,'[4]28.08'!$C$1:$O$1),),)</f>
        <v>0</v>
      </c>
      <c r="J116" s="35">
        <f>IFERROR(VLOOKUP($C116,'[4]28.08'!$C$2:$O$144,MATCH(J$2,'[4]28.08'!$C$1:$O$1),),)</f>
        <v>0</v>
      </c>
      <c r="K116" s="35">
        <f>IFERROR(VLOOKUP($C116,'[4]28.08'!$C$2:$O$144,MATCH(K$2,'[4]28.08'!$C$1:$O$1),),)</f>
        <v>0</v>
      </c>
      <c r="L116" s="35">
        <f>IFERROR(VLOOKUP($C116,'[4]31.08.'!$C$2:$K$144,MATCH(L$2,'[4]31.08.'!$C$1:$K$1),),)</f>
        <v>0</v>
      </c>
      <c r="M116" s="35">
        <f>IFERROR(VLOOKUP($C116,'[4]01.09'!$C$2:$K$144,MATCH(M$2,'[4]01.09'!$C$1:$K$1),),)</f>
        <v>0</v>
      </c>
      <c r="N116" s="35">
        <f>IFERROR(VLOOKUP($C116,'[4]01.09'!$C$2:$K$144,MATCH(N$2,'[4]01.09'!$C$1:$K$1),),)</f>
        <v>0</v>
      </c>
      <c r="O116" s="35">
        <f>IFERROR(VLOOKUP($C116,'[4]03.09'!$C$2:$R$130,MATCH(O$2,'[4]03.09'!$C$1:$R$1),),)</f>
        <v>0</v>
      </c>
      <c r="P116" s="35">
        <f>IFERROR(VLOOKUP($C116,'[4]04.09'!$C$2:$O$139,MATCH(P$2,'[4]04.09'!$C$1:$O$1),),)</f>
        <v>7800</v>
      </c>
      <c r="Q116" s="35">
        <f>IFERROR(VLOOKUP($C116,'[4]04.09'!$C$2:$O$139,MATCH(Q$2,'[4]04.09'!$C$1:$O$1),),)</f>
        <v>0</v>
      </c>
      <c r="R116" s="35">
        <f>IFERROR(VLOOKUP($C116,'[4]04.09'!$C$2:$O$139,MATCH(R$2,'[4]04.09'!$C$1:$O$1),),)</f>
        <v>0</v>
      </c>
      <c r="S116" s="35">
        <f>IFERROR(VLOOKUP($C116,'[4]04.09'!$C$2:$O$139,MATCH(S$2,'[4]04.09'!$C$1:$O$1),),)</f>
        <v>7800</v>
      </c>
      <c r="T116" s="35">
        <f>IFERROR(VLOOKUP($C116,'[4]07.09'!$C$2:$K$144,MATCH(T$2,'[4]07.09'!$C$1:$K$1),),)</f>
        <v>0</v>
      </c>
      <c r="U116" s="35">
        <f>IFERROR(VLOOKUP($C116,'[4]08.09'!$C$2:$J$143,MATCH(U$2,'[4]08.09'!$C$1:$J$1),),)</f>
        <v>0</v>
      </c>
      <c r="V116" s="35">
        <f>IFERROR(VLOOKUP($C116,'[4]09.09'!$C$2:$T$129,MATCH(V$2,'[4]09.09'!$C$1:$T$1),),)</f>
        <v>0</v>
      </c>
      <c r="W116" s="35">
        <f>IFERROR(VLOOKUP($C116,'[4]10.09'!$C$2:$P$129,MATCH(W$2,'[4]10.09'!$C$1:$P$1),),)</f>
        <v>0</v>
      </c>
      <c r="X116" s="35">
        <f>IFERROR(VLOOKUP($C116,'[4]11.09'!$C$2:$Q$129,MATCH(X$2,'[4]11.09'!$C$1:$Q$1),),)</f>
        <v>0</v>
      </c>
      <c r="Y116" s="35">
        <f>IFERROR(VLOOKUP($C116,'[4]11.09'!$C$2:$Q$129,MATCH(Y$2,'[4]11.09'!$C$1:$Q$1),),)</f>
        <v>0</v>
      </c>
      <c r="Z116" s="35">
        <f>IFERROR(VLOOKUP($C116,'[4]11.09'!$C$2:$Q$129,MATCH(Z$2,'[4]11.09'!$C$1:$Q$1),),)</f>
        <v>9000</v>
      </c>
      <c r="AA116" s="35">
        <f>IFERROR(VLOOKUP($C116,'[4]11.09'!$C$2:$Q$129,MATCH(AA$2,'[4]11.09'!$C$1:$Q$1),),)</f>
        <v>9000</v>
      </c>
      <c r="AB116" s="35">
        <f>IFERROR(VLOOKUP($C116,'[4]14.09'!$C$2:$K$143,MATCH(AB$2,'[4]14.09'!$C$1:$K$1),),)</f>
        <v>9000</v>
      </c>
      <c r="AC116" s="35">
        <f>IFERROR(VLOOKUP($C116,'[4]14.09'!$C$2:$K$143,MATCH(AC$2,'[4]14.09'!$C$1:$K$1),),)</f>
        <v>9000</v>
      </c>
      <c r="AD116" s="35">
        <f>IFERROR(VLOOKUP($C116,'[4]14.09'!$C$2:$K$143,MATCH(AD$2,'[4]14.09'!$C$1:$K$1),),)</f>
        <v>9000</v>
      </c>
      <c r="AE116" s="35">
        <f>IFERROR(VLOOKUP($C116,'[4]14.09'!$C$2:$K$143,MATCH(AE$2,'[4]14.09'!$C$1:$K$1),),)</f>
        <v>9000</v>
      </c>
      <c r="AF116" s="35">
        <f>IFERROR(VLOOKUP($C116,'[4]14.09'!$C$2:$K$143,MATCH(AF$2,'[4]14.09'!$C$1:$K$1),),)</f>
        <v>9000</v>
      </c>
      <c r="AG116" s="35">
        <f>IFERROR(VLOOKUP($C116,'[4]14.09'!$C$2:$K$143,MATCH(AG$2,'[4]14.09'!$C$1:$K$1),),)</f>
        <v>9000</v>
      </c>
      <c r="AH116" s="35">
        <f>IFERROR(VLOOKUP($C116,'[4]14.09'!$C$2:$K$143,MATCH(AH$2,'[4]14.09'!$C$1:$K$1),),)</f>
        <v>5000</v>
      </c>
      <c r="AI116" s="35">
        <f>IFERROR(VLOOKUP($C116,'[4]14.09'!$C$2:$K$143,MATCH(AI$2,'[4]14.09'!$C$1:$K$1),),)</f>
        <v>59000</v>
      </c>
      <c r="AJ116" s="35">
        <f>IFERROR(VLOOKUP($C116,'[4]11.09'!$C$2:$Q$129,MATCH(AJ$2,'[4]11.09'!$C$1:$Q$1),),)</f>
        <v>0</v>
      </c>
      <c r="AK116" s="35">
        <f>IFERROR(VLOOKUP($C116,'[4]11.09'!$C$2:$Q$129,MATCH(AK$2,'[4]11.09'!$C$1:$Q$1),),)</f>
        <v>0</v>
      </c>
      <c r="AL116" s="36">
        <f t="shared" si="1"/>
        <v>109000</v>
      </c>
    </row>
    <row r="117" spans="1:38" ht="27.75" customHeight="1">
      <c r="A117" s="44" t="s">
        <v>387</v>
      </c>
      <c r="B117" s="39" t="s">
        <v>361</v>
      </c>
      <c r="C117" s="33" t="s">
        <v>388</v>
      </c>
      <c r="D117" s="35">
        <f>IFERROR(VLOOKUP($C117,'[4]24.08'!$C$2:$L$145,MATCH(D$2,'[4]24.08'!$C$1:$L$1),),)</f>
        <v>0</v>
      </c>
      <c r="E117" s="35">
        <f>IFERROR(VLOOKUP($C117,'[4]25.08'!$C$2:$J$145,MATCH(E$2,'[4]25.08'!$C$1:$J$1),),)</f>
        <v>0</v>
      </c>
      <c r="F117" s="35">
        <f>IFERROR(VLOOKUP($C117,'[4]26.08'!$C$2:$S$136,MATCH(F$2,'[4]26.08'!$C$1:$S$1),),)</f>
        <v>0</v>
      </c>
      <c r="G117" s="35">
        <f>IFERROR(VLOOKUP($C117,'[4]27.08'!$C$2:$P$145,MATCH(G$2,'[4]27.08'!$C$1:$P$1),),)</f>
        <v>0</v>
      </c>
      <c r="H117" s="35">
        <f>IFERROR(VLOOKUP($C117,'[4]28.08'!$C$2:$O$144,MATCH(H$2,'[4]28.08'!$C$1:$O$1),),)</f>
        <v>0</v>
      </c>
      <c r="I117" s="35">
        <f>IFERROR(VLOOKUP($C117,'[4]28.08'!$C$2:$O$144,MATCH(I$2,'[4]28.08'!$C$1:$O$1),),)</f>
        <v>0</v>
      </c>
      <c r="J117" s="35">
        <f>IFERROR(VLOOKUP($C117,'[4]28.08'!$C$2:$O$144,MATCH(J$2,'[4]28.08'!$C$1:$O$1),),)</f>
        <v>0</v>
      </c>
      <c r="K117" s="35">
        <f>IFERROR(VLOOKUP($C117,'[4]28.08'!$C$2:$O$144,MATCH(K$2,'[4]28.08'!$C$1:$O$1),),)</f>
        <v>0</v>
      </c>
      <c r="L117" s="35">
        <f>IFERROR(VLOOKUP($C117,'[4]31.08.'!$C$2:$K$144,MATCH(L$2,'[4]31.08.'!$C$1:$K$1),),)</f>
        <v>0</v>
      </c>
      <c r="M117" s="35">
        <f>IFERROR(VLOOKUP($C117,'[4]01.09'!$C$2:$K$144,MATCH(M$2,'[4]01.09'!$C$1:$K$1),),)</f>
        <v>0</v>
      </c>
      <c r="N117" s="35">
        <f>IFERROR(VLOOKUP($C117,'[4]01.09'!$C$2:$K$144,MATCH(N$2,'[4]01.09'!$C$1:$K$1),),)</f>
        <v>0</v>
      </c>
      <c r="O117" s="35">
        <f>IFERROR(VLOOKUP($C117,'[4]03.09'!$C$2:$R$130,MATCH(O$2,'[4]03.09'!$C$1:$R$1),),)</f>
        <v>0</v>
      </c>
      <c r="P117" s="35">
        <f>IFERROR(VLOOKUP($C117,'[4]04.09'!$C$2:$O$139,MATCH(P$2,'[4]04.09'!$C$1:$O$1),),)</f>
        <v>0</v>
      </c>
      <c r="Q117" s="35">
        <f>IFERROR(VLOOKUP($C117,'[4]04.09'!$C$2:$O$139,MATCH(Q$2,'[4]04.09'!$C$1:$O$1),),)</f>
        <v>0</v>
      </c>
      <c r="R117" s="35">
        <f>IFERROR(VLOOKUP($C117,'[4]04.09'!$C$2:$O$139,MATCH(R$2,'[4]04.09'!$C$1:$O$1),),)</f>
        <v>0</v>
      </c>
      <c r="S117" s="35">
        <f>IFERROR(VLOOKUP($C117,'[4]04.09'!$C$2:$O$139,MATCH(S$2,'[4]04.09'!$C$1:$O$1),),)</f>
        <v>0</v>
      </c>
      <c r="T117" s="35">
        <f>IFERROR(VLOOKUP($C117,'[4]07.09'!$C$2:$K$144,MATCH(T$2,'[4]07.09'!$C$1:$K$1),),)</f>
        <v>0</v>
      </c>
      <c r="U117" s="35">
        <f>IFERROR(VLOOKUP($C117,'[4]08.09'!$C$2:$J$143,MATCH(U$2,'[4]08.09'!$C$1:$J$1),),)</f>
        <v>0</v>
      </c>
      <c r="V117" s="35">
        <f>IFERROR(VLOOKUP($C117,'[4]09.09'!$C$2:$T$129,MATCH(V$2,'[4]09.09'!$C$1:$T$1),),)</f>
        <v>0</v>
      </c>
      <c r="W117" s="35">
        <f>IFERROR(VLOOKUP($C117,'[4]10.09'!$C$2:$P$129,MATCH(W$2,'[4]10.09'!$C$1:$P$1),),)</f>
        <v>0</v>
      </c>
      <c r="X117" s="35">
        <f>IFERROR(VLOOKUP($C117,'[4]11.09'!$C$2:$Q$129,MATCH(X$2,'[4]11.09'!$C$1:$Q$1),),)</f>
        <v>0</v>
      </c>
      <c r="Y117" s="35">
        <f>IFERROR(VLOOKUP($C117,'[4]11.09'!$C$2:$Q$129,MATCH(Y$2,'[4]11.09'!$C$1:$Q$1),),)</f>
        <v>0</v>
      </c>
      <c r="Z117" s="35">
        <f>IFERROR(VLOOKUP($C117,'[4]11.09'!$C$2:$Q$129,MATCH(Z$2,'[4]11.09'!$C$1:$Q$1),),)</f>
        <v>0</v>
      </c>
      <c r="AA117" s="35">
        <f>IFERROR(VLOOKUP($C117,'[4]11.09'!$C$2:$Q$129,MATCH(AA$2,'[4]11.09'!$C$1:$Q$1),),)</f>
        <v>0</v>
      </c>
      <c r="AB117" s="35">
        <f>IFERROR(VLOOKUP($C117,'[4]14.09'!$C$2:$K$143,MATCH(AB$2,'[4]14.09'!$C$1:$K$1),),)</f>
        <v>0</v>
      </c>
      <c r="AC117" s="35">
        <f>IFERROR(VLOOKUP($C117,'[4]14.09'!$C$2:$K$143,MATCH(AC$2,'[4]14.09'!$C$1:$K$1),),)</f>
        <v>0</v>
      </c>
      <c r="AD117" s="35">
        <f>IFERROR(VLOOKUP($C117,'[4]14.09'!$C$2:$K$143,MATCH(AD$2,'[4]14.09'!$C$1:$K$1),),)</f>
        <v>0</v>
      </c>
      <c r="AE117" s="35">
        <f>IFERROR(VLOOKUP($C117,'[4]14.09'!$C$2:$K$143,MATCH(AE$2,'[4]14.09'!$C$1:$K$1),),)</f>
        <v>0</v>
      </c>
      <c r="AF117" s="35">
        <f>IFERROR(VLOOKUP($C117,'[4]14.09'!$C$2:$K$143,MATCH(AF$2,'[4]14.09'!$C$1:$K$1),),)</f>
        <v>0</v>
      </c>
      <c r="AG117" s="35">
        <f>IFERROR(VLOOKUP($C117,'[4]14.09'!$C$2:$K$143,MATCH(AG$2,'[4]14.09'!$C$1:$K$1),),)</f>
        <v>0</v>
      </c>
      <c r="AH117" s="35">
        <f>IFERROR(VLOOKUP($C117,'[4]14.09'!$C$2:$K$143,MATCH(AH$2,'[4]14.09'!$C$1:$K$1),),)</f>
        <v>0</v>
      </c>
      <c r="AI117" s="35">
        <f>IFERROR(VLOOKUP($C117,'[4]14.09'!$C$2:$K$143,MATCH(AI$2,'[4]14.09'!$C$1:$K$1),),)</f>
        <v>0</v>
      </c>
      <c r="AJ117" s="35">
        <f>IFERROR(VLOOKUP($C117,'[4]11.09'!$C$2:$Q$129,MATCH(AJ$2,'[4]11.09'!$C$1:$Q$1),),)</f>
        <v>0</v>
      </c>
      <c r="AK117" s="35">
        <f>IFERROR(VLOOKUP($C117,'[4]11.09'!$C$2:$Q$129,MATCH(AK$2,'[4]11.09'!$C$1:$Q$1),),)</f>
        <v>0</v>
      </c>
      <c r="AL117" s="36">
        <f t="shared" si="1"/>
        <v>0</v>
      </c>
    </row>
    <row r="118" spans="1:38" ht="27.75" customHeight="1">
      <c r="A118" s="44" t="s">
        <v>387</v>
      </c>
      <c r="B118" s="39" t="s">
        <v>362</v>
      </c>
      <c r="C118" s="33" t="s">
        <v>100</v>
      </c>
      <c r="D118" s="35">
        <f>IFERROR(VLOOKUP($C118,'[4]24.08'!$C$2:$L$145,MATCH(D$2,'[4]24.08'!$C$1:$L$1),),)</f>
        <v>0</v>
      </c>
      <c r="E118" s="35">
        <f>IFERROR(VLOOKUP($C118,'[4]25.08'!$C$2:$J$145,MATCH(E$2,'[4]25.08'!$C$1:$J$1),),)</f>
        <v>0</v>
      </c>
      <c r="F118" s="35">
        <f>IFERROR(VLOOKUP($C118,'[4]26.08'!$C$2:$S$136,MATCH(F$2,'[4]26.08'!$C$1:$S$1),),)</f>
        <v>0</v>
      </c>
      <c r="G118" s="35">
        <f>IFERROR(VLOOKUP($C118,'[4]27.08'!$C$2:$P$145,MATCH(G$2,'[4]27.08'!$C$1:$P$1),),)</f>
        <v>0</v>
      </c>
      <c r="H118" s="35">
        <f>IFERROR(VLOOKUP($C118,'[4]28.08'!$C$2:$O$144,MATCH(H$2,'[4]28.08'!$C$1:$O$1),),)</f>
        <v>0</v>
      </c>
      <c r="I118" s="35">
        <f>IFERROR(VLOOKUP($C118,'[4]28.08'!$C$2:$O$144,MATCH(I$2,'[4]28.08'!$C$1:$O$1),),)</f>
        <v>0</v>
      </c>
      <c r="J118" s="35">
        <f>IFERROR(VLOOKUP($C118,'[4]28.08'!$C$2:$O$144,MATCH(J$2,'[4]28.08'!$C$1:$O$1),),)</f>
        <v>0</v>
      </c>
      <c r="K118" s="35">
        <f>IFERROR(VLOOKUP($C118,'[4]28.08'!$C$2:$O$144,MATCH(K$2,'[4]28.08'!$C$1:$O$1),),)</f>
        <v>0</v>
      </c>
      <c r="L118" s="35">
        <f>IFERROR(VLOOKUP($C118,'[4]31.08.'!$C$2:$K$144,MATCH(L$2,'[4]31.08.'!$C$1:$K$1),),)</f>
        <v>0</v>
      </c>
      <c r="M118" s="35">
        <f>IFERROR(VLOOKUP($C118,'[4]01.09'!$C$2:$K$144,MATCH(M$2,'[4]01.09'!$C$1:$K$1),),)</f>
        <v>0</v>
      </c>
      <c r="N118" s="35">
        <f>IFERROR(VLOOKUP($C118,'[4]01.09'!$C$2:$K$144,MATCH(N$2,'[4]01.09'!$C$1:$K$1),),)</f>
        <v>0</v>
      </c>
      <c r="O118" s="35">
        <f>IFERROR(VLOOKUP($C118,'[4]03.09'!$C$2:$R$130,MATCH(O$2,'[4]03.09'!$C$1:$R$1),),)</f>
        <v>0</v>
      </c>
      <c r="P118" s="35">
        <f>IFERROR(VLOOKUP($C118,'[4]04.09'!$C$2:$O$139,MATCH(P$2,'[4]04.09'!$C$1:$O$1),),)</f>
        <v>0</v>
      </c>
      <c r="Q118" s="35">
        <f>IFERROR(VLOOKUP($C118,'[4]04.09'!$C$2:$O$139,MATCH(Q$2,'[4]04.09'!$C$1:$O$1),),)</f>
        <v>0</v>
      </c>
      <c r="R118" s="35">
        <f>IFERROR(VLOOKUP($C118,'[4]04.09'!$C$2:$O$139,MATCH(R$2,'[4]04.09'!$C$1:$O$1),),)</f>
        <v>0</v>
      </c>
      <c r="S118" s="35">
        <f>IFERROR(VLOOKUP($C118,'[4]04.09'!$C$2:$O$139,MATCH(S$2,'[4]04.09'!$C$1:$O$1),),)</f>
        <v>0</v>
      </c>
      <c r="T118" s="35">
        <f>IFERROR(VLOOKUP($C118,'[4]07.09'!$C$2:$K$144,MATCH(T$2,'[4]07.09'!$C$1:$K$1),),)</f>
        <v>0</v>
      </c>
      <c r="U118" s="35">
        <f>IFERROR(VLOOKUP($C118,'[4]08.09'!$C$2:$J$143,MATCH(U$2,'[4]08.09'!$C$1:$J$1),),)</f>
        <v>0</v>
      </c>
      <c r="V118" s="35">
        <f>IFERROR(VLOOKUP($C118,'[4]09.09'!$C$2:$T$129,MATCH(V$2,'[4]09.09'!$C$1:$T$1),),)</f>
        <v>0</v>
      </c>
      <c r="W118" s="35">
        <f>IFERROR(VLOOKUP($C118,'[4]10.09'!$C$2:$P$129,MATCH(W$2,'[4]10.09'!$C$1:$P$1),),)</f>
        <v>0</v>
      </c>
      <c r="X118" s="35">
        <f>IFERROR(VLOOKUP($C118,'[4]11.09'!$C$2:$Q$129,MATCH(X$2,'[4]11.09'!$C$1:$Q$1),),)</f>
        <v>0</v>
      </c>
      <c r="Y118" s="35">
        <f>IFERROR(VLOOKUP($C118,'[4]11.09'!$C$2:$Q$129,MATCH(Y$2,'[4]11.09'!$C$1:$Q$1),),)</f>
        <v>0</v>
      </c>
      <c r="Z118" s="35">
        <f>IFERROR(VLOOKUP($C118,'[4]11.09'!$C$2:$Q$129,MATCH(Z$2,'[4]11.09'!$C$1:$Q$1),),)</f>
        <v>0</v>
      </c>
      <c r="AA118" s="35">
        <f>IFERROR(VLOOKUP($C118,'[4]11.09'!$C$2:$Q$129,MATCH(AA$2,'[4]11.09'!$C$1:$Q$1),),)</f>
        <v>0</v>
      </c>
      <c r="AB118" s="35">
        <f>IFERROR(VLOOKUP($C118,'[4]14.09'!$C$2:$K$143,MATCH(AB$2,'[4]14.09'!$C$1:$K$1),),)</f>
        <v>0</v>
      </c>
      <c r="AC118" s="35">
        <f>IFERROR(VLOOKUP($C118,'[4]14.09'!$C$2:$K$143,MATCH(AC$2,'[4]14.09'!$C$1:$K$1),),)</f>
        <v>0</v>
      </c>
      <c r="AD118" s="35">
        <f>IFERROR(VLOOKUP($C118,'[4]14.09'!$C$2:$K$143,MATCH(AD$2,'[4]14.09'!$C$1:$K$1),),)</f>
        <v>0</v>
      </c>
      <c r="AE118" s="35">
        <f>IFERROR(VLOOKUP($C118,'[4]14.09'!$C$2:$K$143,MATCH(AE$2,'[4]14.09'!$C$1:$K$1),),)</f>
        <v>0</v>
      </c>
      <c r="AF118" s="35">
        <f>IFERROR(VLOOKUP($C118,'[4]14.09'!$C$2:$K$143,MATCH(AF$2,'[4]14.09'!$C$1:$K$1),),)</f>
        <v>0</v>
      </c>
      <c r="AG118" s="35">
        <f>IFERROR(VLOOKUP($C118,'[4]14.09'!$C$2:$K$143,MATCH(AG$2,'[4]14.09'!$C$1:$K$1),),)</f>
        <v>0</v>
      </c>
      <c r="AH118" s="35">
        <f>IFERROR(VLOOKUP($C118,'[4]14.09'!$C$2:$K$143,MATCH(AH$2,'[4]14.09'!$C$1:$K$1),),)</f>
        <v>0</v>
      </c>
      <c r="AI118" s="35">
        <f>IFERROR(VLOOKUP($C118,'[4]14.09'!$C$2:$K$143,MATCH(AI$2,'[4]14.09'!$C$1:$K$1),),)</f>
        <v>0</v>
      </c>
      <c r="AJ118" s="35">
        <f>IFERROR(VLOOKUP($C118,'[4]11.09'!$C$2:$Q$129,MATCH(AJ$2,'[4]11.09'!$C$1:$Q$1),),)</f>
        <v>15800</v>
      </c>
      <c r="AK118" s="35">
        <f>IFERROR(VLOOKUP($C118,'[4]11.09'!$C$2:$Q$129,MATCH(AK$2,'[4]11.09'!$C$1:$Q$1),),)</f>
        <v>0</v>
      </c>
      <c r="AL118" s="36">
        <f t="shared" si="1"/>
        <v>15800</v>
      </c>
    </row>
    <row r="119" spans="1:38" ht="27.75" customHeight="1">
      <c r="A119" s="44" t="s">
        <v>387</v>
      </c>
      <c r="B119" s="34" t="s">
        <v>382</v>
      </c>
      <c r="C119" s="33" t="s">
        <v>93</v>
      </c>
      <c r="D119" s="35">
        <f>IFERROR(VLOOKUP($C119,'[4]24.08'!$C$2:$L$145,MATCH(D$2,'[4]24.08'!$C$1:$L$1),),)</f>
        <v>0</v>
      </c>
      <c r="E119" s="35">
        <f>IFERROR(VLOOKUP($C119,'[4]25.08'!$C$2:$J$145,MATCH(E$2,'[4]25.08'!$C$1:$J$1),),)</f>
        <v>0</v>
      </c>
      <c r="F119" s="35">
        <f>IFERROR(VLOOKUP($C119,'[4]26.08'!$C$2:$S$136,MATCH(F$2,'[4]26.08'!$C$1:$S$1),),)</f>
        <v>0</v>
      </c>
      <c r="G119" s="35">
        <f>IFERROR(VLOOKUP($C119,'[4]27.08'!$C$2:$P$145,MATCH(G$2,'[4]27.08'!$C$1:$P$1),),)</f>
        <v>0</v>
      </c>
      <c r="H119" s="35">
        <f>IFERROR(VLOOKUP($C119,'[4]28.08'!$C$2:$O$144,MATCH(H$2,'[4]28.08'!$C$1:$O$1),),)</f>
        <v>0</v>
      </c>
      <c r="I119" s="35">
        <f>IFERROR(VLOOKUP($C119,'[4]28.08'!$C$2:$O$144,MATCH(I$2,'[4]28.08'!$C$1:$O$1),),)</f>
        <v>0</v>
      </c>
      <c r="J119" s="35">
        <f>IFERROR(VLOOKUP($C119,'[4]28.08'!$C$2:$O$144,MATCH(J$2,'[4]28.08'!$C$1:$O$1),),)</f>
        <v>0</v>
      </c>
      <c r="K119" s="35">
        <f>IFERROR(VLOOKUP($C119,'[4]28.08'!$C$2:$O$144,MATCH(K$2,'[4]28.08'!$C$1:$O$1),),)</f>
        <v>0</v>
      </c>
      <c r="L119" s="35">
        <f>IFERROR(VLOOKUP($C119,'[4]31.08.'!$C$2:$K$144,MATCH(L$2,'[4]31.08.'!$C$1:$K$1),),)</f>
        <v>0</v>
      </c>
      <c r="M119" s="35">
        <f>IFERROR(VLOOKUP($C119,'[4]01.09'!$C$2:$K$144,MATCH(M$2,'[4]01.09'!$C$1:$K$1),),)</f>
        <v>0</v>
      </c>
      <c r="N119" s="35">
        <f>IFERROR(VLOOKUP($C119,'[4]01.09'!$C$2:$K$144,MATCH(N$2,'[4]01.09'!$C$1:$K$1),),)</f>
        <v>0</v>
      </c>
      <c r="O119" s="35">
        <f>IFERROR(VLOOKUP($C119,'[4]03.09'!$C$2:$R$130,MATCH(O$2,'[4]03.09'!$C$1:$R$1),),)</f>
        <v>0</v>
      </c>
      <c r="P119" s="35">
        <f>IFERROR(VLOOKUP($C119,'[4]04.09'!$C$2:$O$139,MATCH(P$2,'[4]04.09'!$C$1:$O$1),),)</f>
        <v>0</v>
      </c>
      <c r="Q119" s="35">
        <f>IFERROR(VLOOKUP($C119,'[4]04.09'!$C$2:$O$139,MATCH(Q$2,'[4]04.09'!$C$1:$O$1),),)</f>
        <v>0</v>
      </c>
      <c r="R119" s="35">
        <f>IFERROR(VLOOKUP($C119,'[4]04.09'!$C$2:$O$139,MATCH(R$2,'[4]04.09'!$C$1:$O$1),),)</f>
        <v>0</v>
      </c>
      <c r="S119" s="35">
        <f>IFERROR(VLOOKUP($C119,'[4]04.09'!$C$2:$O$139,MATCH(S$2,'[4]04.09'!$C$1:$O$1),),)</f>
        <v>0</v>
      </c>
      <c r="T119" s="35">
        <f>IFERROR(VLOOKUP($C119,'[4]07.09'!$C$2:$K$144,MATCH(T$2,'[4]07.09'!$C$1:$K$1),),)</f>
        <v>0</v>
      </c>
      <c r="U119" s="35">
        <f>IFERROR(VLOOKUP($C119,'[4]08.09'!$C$2:$J$143,MATCH(U$2,'[4]08.09'!$C$1:$J$1),),)</f>
        <v>0</v>
      </c>
      <c r="V119" s="35">
        <f>IFERROR(VLOOKUP($C119,'[4]09.09'!$C$2:$T$129,MATCH(V$2,'[4]09.09'!$C$1:$T$1),),)</f>
        <v>0</v>
      </c>
      <c r="W119" s="35">
        <f>IFERROR(VLOOKUP($C119,'[4]10.09'!$C$2:$P$129,MATCH(W$2,'[4]10.09'!$C$1:$P$1),),)</f>
        <v>0</v>
      </c>
      <c r="X119" s="35">
        <f>IFERROR(VLOOKUP($C119,'[4]11.09'!$C$2:$Q$129,MATCH(X$2,'[4]11.09'!$C$1:$Q$1),),)</f>
        <v>0</v>
      </c>
      <c r="Y119" s="35">
        <f>IFERROR(VLOOKUP($C119,'[4]11.09'!$C$2:$Q$129,MATCH(Y$2,'[4]11.09'!$C$1:$Q$1),),)</f>
        <v>0</v>
      </c>
      <c r="Z119" s="35">
        <f>IFERROR(VLOOKUP($C119,'[4]11.09'!$C$2:$Q$129,MATCH(Z$2,'[4]11.09'!$C$1:$Q$1),),)</f>
        <v>0</v>
      </c>
      <c r="AA119" s="35">
        <f>IFERROR(VLOOKUP($C119,'[4]11.09'!$C$2:$Q$129,MATCH(AA$2,'[4]11.09'!$C$1:$Q$1),),)</f>
        <v>0</v>
      </c>
      <c r="AB119" s="35">
        <f>IFERROR(VLOOKUP($C119,'[4]14.09'!$C$2:$K$143,MATCH(AB$2,'[4]14.09'!$C$1:$K$1),),)</f>
        <v>0</v>
      </c>
      <c r="AC119" s="35">
        <f>IFERROR(VLOOKUP($C119,'[4]14.09'!$C$2:$K$143,MATCH(AC$2,'[4]14.09'!$C$1:$K$1),),)</f>
        <v>0</v>
      </c>
      <c r="AD119" s="35">
        <f>IFERROR(VLOOKUP($C119,'[4]14.09'!$C$2:$K$143,MATCH(AD$2,'[4]14.09'!$C$1:$K$1),),)</f>
        <v>0</v>
      </c>
      <c r="AE119" s="35">
        <f>IFERROR(VLOOKUP($C119,'[4]14.09'!$C$2:$K$143,MATCH(AE$2,'[4]14.09'!$C$1:$K$1),),)</f>
        <v>0</v>
      </c>
      <c r="AF119" s="35">
        <f>IFERROR(VLOOKUP($C119,'[4]14.09'!$C$2:$K$143,MATCH(AF$2,'[4]14.09'!$C$1:$K$1),),)</f>
        <v>0</v>
      </c>
      <c r="AG119" s="35">
        <f>IFERROR(VLOOKUP($C119,'[4]14.09'!$C$2:$K$143,MATCH(AG$2,'[4]14.09'!$C$1:$K$1),),)</f>
        <v>0</v>
      </c>
      <c r="AH119" s="35">
        <f>IFERROR(VLOOKUP($C119,'[4]14.09'!$C$2:$K$143,MATCH(AH$2,'[4]14.09'!$C$1:$K$1),),)</f>
        <v>0</v>
      </c>
      <c r="AI119" s="35">
        <f>IFERROR(VLOOKUP($C119,'[4]14.09'!$C$2:$K$143,MATCH(AI$2,'[4]14.09'!$C$1:$K$1),),)</f>
        <v>0</v>
      </c>
      <c r="AJ119" s="35">
        <f>IFERROR(VLOOKUP($C119,'[4]11.09'!$C$2:$Q$129,MATCH(AJ$2,'[4]11.09'!$C$1:$Q$1),),)</f>
        <v>18000</v>
      </c>
      <c r="AK119" s="35">
        <f>IFERROR(VLOOKUP($C119,'[4]11.09'!$C$2:$Q$129,MATCH(AK$2,'[4]11.09'!$C$1:$Q$1),),)</f>
        <v>0</v>
      </c>
      <c r="AL119" s="36">
        <f t="shared" si="1"/>
        <v>18000</v>
      </c>
    </row>
    <row r="120" spans="1:38" ht="27.75" customHeight="1">
      <c r="A120" s="44" t="s">
        <v>387</v>
      </c>
      <c r="B120" s="34" t="s">
        <v>386</v>
      </c>
      <c r="C120" s="33" t="s">
        <v>23</v>
      </c>
      <c r="D120" s="35">
        <f>IFERROR(VLOOKUP($C120,'[4]24.08'!$C$2:$L$145,MATCH(D$2,'[4]24.08'!$C$1:$L$1),),)</f>
        <v>0</v>
      </c>
      <c r="E120" s="35">
        <f>IFERROR(VLOOKUP($C120,'[4]25.08'!$C$2:$J$145,MATCH(E$2,'[4]25.08'!$C$1:$J$1),),)</f>
        <v>0</v>
      </c>
      <c r="F120" s="35">
        <f>IFERROR(VLOOKUP($C120,'[4]26.08'!$C$2:$S$136,MATCH(F$2,'[4]26.08'!$C$1:$S$1),),)</f>
        <v>0</v>
      </c>
      <c r="G120" s="35">
        <f>IFERROR(VLOOKUP($C120,'[4]27.08'!$C$2:$P$145,MATCH(G$2,'[4]27.08'!$C$1:$P$1),),)</f>
        <v>0</v>
      </c>
      <c r="H120" s="35">
        <f>IFERROR(VLOOKUP($C120,'[4]28.08'!$C$2:$O$144,MATCH(H$2,'[4]28.08'!$C$1:$O$1),),)</f>
        <v>0</v>
      </c>
      <c r="I120" s="35">
        <f>IFERROR(VLOOKUP($C120,'[4]28.08'!$C$2:$O$144,MATCH(I$2,'[4]28.08'!$C$1:$O$1),),)</f>
        <v>0</v>
      </c>
      <c r="J120" s="35">
        <f>IFERROR(VLOOKUP($C120,'[4]28.08'!$C$2:$O$144,MATCH(J$2,'[4]28.08'!$C$1:$O$1),),)</f>
        <v>0</v>
      </c>
      <c r="K120" s="35">
        <f>IFERROR(VLOOKUP($C120,'[4]28.08'!$C$2:$O$144,MATCH(K$2,'[4]28.08'!$C$1:$O$1),),)</f>
        <v>0</v>
      </c>
      <c r="L120" s="35">
        <f>IFERROR(VLOOKUP($C120,'[4]31.08.'!$C$2:$K$144,MATCH(L$2,'[4]31.08.'!$C$1:$K$1),),)</f>
        <v>0</v>
      </c>
      <c r="M120" s="35">
        <f>IFERROR(VLOOKUP($C120,'[4]01.09'!$C$2:$K$144,MATCH(M$2,'[4]01.09'!$C$1:$K$1),),)</f>
        <v>0</v>
      </c>
      <c r="N120" s="35">
        <f>IFERROR(VLOOKUP($C120,'[4]01.09'!$C$2:$K$144,MATCH(N$2,'[4]01.09'!$C$1:$K$1),),)</f>
        <v>0</v>
      </c>
      <c r="O120" s="35">
        <f>IFERROR(VLOOKUP($C120,'[4]03.09'!$C$2:$R$130,MATCH(O$2,'[4]03.09'!$C$1:$R$1),),)</f>
        <v>0</v>
      </c>
      <c r="P120" s="35">
        <f>IFERROR(VLOOKUP($C120,'[4]04.09'!$C$2:$O$139,MATCH(P$2,'[4]04.09'!$C$1:$O$1),),)</f>
        <v>0</v>
      </c>
      <c r="Q120" s="35">
        <f>IFERROR(VLOOKUP($C120,'[4]04.09'!$C$2:$O$139,MATCH(Q$2,'[4]04.09'!$C$1:$O$1),),)</f>
        <v>0</v>
      </c>
      <c r="R120" s="35">
        <f>IFERROR(VLOOKUP($C120,'[4]04.09'!$C$2:$O$139,MATCH(R$2,'[4]04.09'!$C$1:$O$1),),)</f>
        <v>0</v>
      </c>
      <c r="S120" s="35">
        <f>IFERROR(VLOOKUP($C120,'[4]04.09'!$C$2:$O$139,MATCH(S$2,'[4]04.09'!$C$1:$O$1),),)</f>
        <v>0</v>
      </c>
      <c r="T120" s="35">
        <f>IFERROR(VLOOKUP($C120,'[4]07.09'!$C$2:$K$144,MATCH(T$2,'[4]07.09'!$C$1:$K$1),),)</f>
        <v>0</v>
      </c>
      <c r="U120" s="35">
        <f>IFERROR(VLOOKUP($C120,'[4]08.09'!$C$2:$J$143,MATCH(U$2,'[4]08.09'!$C$1:$J$1),),)</f>
        <v>0</v>
      </c>
      <c r="V120" s="35">
        <f>IFERROR(VLOOKUP($C120,'[4]09.09'!$C$2:$T$129,MATCH(V$2,'[4]09.09'!$C$1:$T$1),),)</f>
        <v>0</v>
      </c>
      <c r="W120" s="35">
        <f>IFERROR(VLOOKUP($C120,'[4]10.09'!$C$2:$P$129,MATCH(W$2,'[4]10.09'!$C$1:$P$1),),)</f>
        <v>0</v>
      </c>
      <c r="X120" s="35">
        <f>IFERROR(VLOOKUP($C120,'[4]11.09'!$C$2:$Q$129,MATCH(X$2,'[4]11.09'!$C$1:$Q$1),),)</f>
        <v>0</v>
      </c>
      <c r="Y120" s="35">
        <f>IFERROR(VLOOKUP($C120,'[4]11.09'!$C$2:$Q$129,MATCH(Y$2,'[4]11.09'!$C$1:$Q$1),),)</f>
        <v>0</v>
      </c>
      <c r="Z120" s="35">
        <f>IFERROR(VLOOKUP($C120,'[4]11.09'!$C$2:$Q$129,MATCH(Z$2,'[4]11.09'!$C$1:$Q$1),),)</f>
        <v>0</v>
      </c>
      <c r="AA120" s="35">
        <f>IFERROR(VLOOKUP($C120,'[4]11.09'!$C$2:$Q$129,MATCH(AA$2,'[4]11.09'!$C$1:$Q$1),),)</f>
        <v>0</v>
      </c>
      <c r="AB120" s="35">
        <f>IFERROR(VLOOKUP($C120,'[4]14.09'!$C$2:$K$143,MATCH(AB$2,'[4]14.09'!$C$1:$K$1),),)</f>
        <v>0</v>
      </c>
      <c r="AC120" s="35">
        <f>IFERROR(VLOOKUP($C120,'[4]14.09'!$C$2:$K$143,MATCH(AC$2,'[4]14.09'!$C$1:$K$1),),)</f>
        <v>0</v>
      </c>
      <c r="AD120" s="35">
        <f>IFERROR(VLOOKUP($C120,'[4]14.09'!$C$2:$K$143,MATCH(AD$2,'[4]14.09'!$C$1:$K$1),),)</f>
        <v>0</v>
      </c>
      <c r="AE120" s="35">
        <f>IFERROR(VLOOKUP($C120,'[4]14.09'!$C$2:$K$143,MATCH(AE$2,'[4]14.09'!$C$1:$K$1),),)</f>
        <v>0</v>
      </c>
      <c r="AF120" s="35">
        <f>IFERROR(VLOOKUP($C120,'[4]14.09'!$C$2:$K$143,MATCH(AF$2,'[4]14.09'!$C$1:$K$1),),)</f>
        <v>0</v>
      </c>
      <c r="AG120" s="35">
        <f>IFERROR(VLOOKUP($C120,'[4]14.09'!$C$2:$K$143,MATCH(AG$2,'[4]14.09'!$C$1:$K$1),),)</f>
        <v>0</v>
      </c>
      <c r="AH120" s="35">
        <f>IFERROR(VLOOKUP($C120,'[4]14.09'!$C$2:$K$143,MATCH(AH$2,'[4]14.09'!$C$1:$K$1),),)</f>
        <v>0</v>
      </c>
      <c r="AI120" s="35">
        <f>IFERROR(VLOOKUP($C120,'[4]14.09'!$C$2:$K$143,MATCH(AI$2,'[4]14.09'!$C$1:$K$1),),)</f>
        <v>0</v>
      </c>
      <c r="AJ120" s="35">
        <f>IFERROR(VLOOKUP($C120,'[4]11.09'!$C$2:$Q$129,MATCH(AJ$2,'[4]11.09'!$C$1:$Q$1),),)</f>
        <v>15800</v>
      </c>
      <c r="AK120" s="35">
        <f>IFERROR(VLOOKUP($C120,'[4]11.09'!$C$2:$Q$129,MATCH(AK$2,'[4]11.09'!$C$1:$Q$1),),)</f>
        <v>0</v>
      </c>
      <c r="AL120" s="36">
        <f t="shared" si="1"/>
        <v>15800</v>
      </c>
    </row>
    <row r="121" spans="1:38" ht="27.75" customHeight="1">
      <c r="A121" s="44" t="s">
        <v>389</v>
      </c>
      <c r="B121" s="39" t="s">
        <v>377</v>
      </c>
      <c r="C121" s="33" t="s">
        <v>66</v>
      </c>
      <c r="D121" s="35">
        <f>IFERROR(VLOOKUP($C121,'[4]24.08'!$C$2:$L$145,MATCH(D$2,'[4]24.08'!$C$1:$L$1),),)</f>
        <v>10000</v>
      </c>
      <c r="E121" s="35">
        <f>IFERROR(VLOOKUP($C121,'[4]25.08'!$C$2:$J$145,MATCH(E$2,'[4]25.08'!$C$1:$J$1),),)</f>
        <v>10000</v>
      </c>
      <c r="F121" s="35">
        <f>IFERROR(VLOOKUP($C121,'[4]26.08'!$C$2:$S$136,MATCH(F$2,'[4]26.08'!$C$1:$S$1),),)</f>
        <v>10000</v>
      </c>
      <c r="G121" s="35">
        <f>IFERROR(VLOOKUP($C121,'[4]27.08'!$C$2:$P$145,MATCH(G$2,'[4]27.08'!$C$1:$P$1),),)</f>
        <v>10000</v>
      </c>
      <c r="H121" s="35">
        <f>IFERROR(VLOOKUP($C121,'[4]28.08'!$C$2:$O$144,MATCH(H$2,'[4]28.08'!$C$1:$O$1),),)</f>
        <v>0</v>
      </c>
      <c r="I121" s="35">
        <f>IFERROR(VLOOKUP($C121,'[4]28.08'!$C$2:$O$144,MATCH(I$2,'[4]28.08'!$C$1:$O$1),),)</f>
        <v>10000</v>
      </c>
      <c r="J121" s="35">
        <f>IFERROR(VLOOKUP($C121,'[4]28.08'!$C$2:$O$144,MATCH(J$2,'[4]28.08'!$C$1:$O$1),),)</f>
        <v>10000</v>
      </c>
      <c r="K121" s="35">
        <f>IFERROR(VLOOKUP($C121,'[4]28.08'!$C$2:$O$144,MATCH(K$2,'[4]28.08'!$C$1:$O$1),),)</f>
        <v>60000</v>
      </c>
      <c r="L121" s="35">
        <f>IFERROR(VLOOKUP($C121,'[4]31.08.'!$C$2:$K$144,MATCH(L$2,'[4]31.08.'!$C$1:$K$1),),)</f>
        <v>0</v>
      </c>
      <c r="M121" s="35">
        <f>IFERROR(VLOOKUP($C121,'[4]01.09'!$C$2:$K$144,MATCH(M$2,'[4]01.09'!$C$1:$K$1),),)</f>
        <v>10000</v>
      </c>
      <c r="N121" s="35">
        <f>IFERROR(VLOOKUP($C121,'[4]01.09'!$C$2:$K$144,MATCH(N$2,'[4]01.09'!$C$1:$K$1),),)</f>
        <v>10000</v>
      </c>
      <c r="O121" s="35">
        <f>IFERROR(VLOOKUP($C121,'[4]03.09'!$C$2:$R$130,MATCH(O$2,'[4]03.09'!$C$1:$R$1),),)</f>
        <v>15000</v>
      </c>
      <c r="P121" s="35">
        <f>IFERROR(VLOOKUP($C121,'[4]04.09'!$C$2:$O$139,MATCH(P$2,'[4]04.09'!$C$1:$O$1),),)</f>
        <v>15000</v>
      </c>
      <c r="Q121" s="35">
        <f>IFERROR(VLOOKUP($C121,'[4]04.09'!$C$2:$O$139,MATCH(Q$2,'[4]04.09'!$C$1:$O$1),),)</f>
        <v>0</v>
      </c>
      <c r="R121" s="35">
        <f>IFERROR(VLOOKUP($C121,'[4]04.09'!$C$2:$O$139,MATCH(R$2,'[4]04.09'!$C$1:$O$1),),)</f>
        <v>10000</v>
      </c>
      <c r="S121" s="35">
        <f>IFERROR(VLOOKUP($C121,'[4]04.09'!$C$2:$O$139,MATCH(S$2,'[4]04.09'!$C$1:$O$1),),)</f>
        <v>60000</v>
      </c>
      <c r="T121" s="35">
        <f>IFERROR(VLOOKUP($C121,'[4]07.09'!$C$2:$K$144,MATCH(T$2,'[4]07.09'!$C$1:$K$1),),)</f>
        <v>10000</v>
      </c>
      <c r="U121" s="35">
        <f>IFERROR(VLOOKUP($C121,'[4]08.09'!$C$2:$J$143,MATCH(U$2,'[4]08.09'!$C$1:$J$1),),)</f>
        <v>14000</v>
      </c>
      <c r="V121" s="35">
        <f>IFERROR(VLOOKUP($C121,'[4]09.09'!$C$2:$T$129,MATCH(V$2,'[4]09.09'!$C$1:$T$1),),)</f>
        <v>12000</v>
      </c>
      <c r="W121" s="35">
        <f>IFERROR(VLOOKUP($C121,'[4]10.09'!$C$2:$P$129,MATCH(W$2,'[4]10.09'!$C$1:$P$1),),)</f>
        <v>10000</v>
      </c>
      <c r="X121" s="35">
        <f>IFERROR(VLOOKUP($C121,'[4]11.09'!$C$2:$Q$129,MATCH(X$2,'[4]11.09'!$C$1:$Q$1),),)</f>
        <v>11000</v>
      </c>
      <c r="Y121" s="35">
        <f>IFERROR(VLOOKUP($C121,'[4]11.09'!$C$2:$Q$129,MATCH(Y$2,'[4]11.09'!$C$1:$Q$1),),)</f>
        <v>10000</v>
      </c>
      <c r="Z121" s="35">
        <f>IFERROR(VLOOKUP($C121,'[4]11.09'!$C$2:$Q$129,MATCH(Z$2,'[4]11.09'!$C$1:$Q$1),),)</f>
        <v>10000</v>
      </c>
      <c r="AA121" s="35">
        <f>IFERROR(VLOOKUP($C121,'[4]11.09'!$C$2:$Q$129,MATCH(AA$2,'[4]11.09'!$C$1:$Q$1),),)</f>
        <v>68000</v>
      </c>
      <c r="AB121" s="35">
        <f>IFERROR(VLOOKUP($C121,'[4]14.09'!$C$2:$K$143,MATCH(AB$2,'[4]14.09'!$C$1:$K$1),),)</f>
        <v>10000</v>
      </c>
      <c r="AC121" s="35">
        <f>IFERROR(VLOOKUP($C121,'[4]14.09'!$C$2:$K$143,MATCH(AC$2,'[4]14.09'!$C$1:$K$1),),)</f>
        <v>0</v>
      </c>
      <c r="AD121" s="35">
        <f>IFERROR(VLOOKUP($C121,'[4]14.09'!$C$2:$K$143,MATCH(AD$2,'[4]14.09'!$C$1:$K$1),),)</f>
        <v>10000</v>
      </c>
      <c r="AE121" s="35">
        <f>IFERROR(VLOOKUP($C121,'[4]14.09'!$C$2:$K$143,MATCH(AE$2,'[4]14.09'!$C$1:$K$1),),)</f>
        <v>10000</v>
      </c>
      <c r="AF121" s="35">
        <f>IFERROR(VLOOKUP($C121,'[4]14.09'!$C$2:$K$143,MATCH(AF$2,'[4]14.09'!$C$1:$K$1),),)</f>
        <v>10000</v>
      </c>
      <c r="AG121" s="35">
        <f>IFERROR(VLOOKUP($C121,'[4]14.09'!$C$2:$K$143,MATCH(AG$2,'[4]14.09'!$C$1:$K$1),),)</f>
        <v>10000</v>
      </c>
      <c r="AH121" s="35">
        <f>IFERROR(VLOOKUP($C121,'[4]14.09'!$C$2:$K$143,MATCH(AH$2,'[4]14.09'!$C$1:$K$1),),)</f>
        <v>10000</v>
      </c>
      <c r="AI121" s="35">
        <f>IFERROR(VLOOKUP($C121,'[4]14.09'!$C$2:$K$143,MATCH(AI$2,'[4]14.09'!$C$1:$K$1),),)</f>
        <v>60000</v>
      </c>
      <c r="AJ121" s="35">
        <f>IFERROR(VLOOKUP($C121,'[4]11.09'!$C$2:$Q$129,MATCH(AJ$2,'[4]11.09'!$C$1:$Q$1),),)</f>
        <v>70000</v>
      </c>
      <c r="AK121" s="35">
        <f>IFERROR(VLOOKUP($C121,'[4]11.09'!$C$2:$Q$129,MATCH(AK$2,'[4]11.09'!$C$1:$Q$1),),)</f>
        <v>50000</v>
      </c>
      <c r="AL121" s="36">
        <f t="shared" si="1"/>
        <v>230000</v>
      </c>
    </row>
    <row r="122" spans="1:38" ht="27.75" customHeight="1">
      <c r="A122" s="44" t="s">
        <v>389</v>
      </c>
      <c r="B122" s="39" t="s">
        <v>384</v>
      </c>
      <c r="C122" s="33" t="s">
        <v>10</v>
      </c>
      <c r="D122" s="35">
        <f>IFERROR(VLOOKUP($C122,'[4]24.08'!$C$2:$L$145,MATCH(D$2,'[4]24.08'!$C$1:$L$1),),)</f>
        <v>10000</v>
      </c>
      <c r="E122" s="35">
        <f>IFERROR(VLOOKUP($C122,'[4]25.08'!$C$2:$J$145,MATCH(E$2,'[4]25.08'!$C$1:$J$1),),)</f>
        <v>10000</v>
      </c>
      <c r="F122" s="35">
        <f>IFERROR(VLOOKUP($C122,'[4]26.08'!$C$2:$S$136,MATCH(F$2,'[4]26.08'!$C$1:$S$1),),)</f>
        <v>10000</v>
      </c>
      <c r="G122" s="35">
        <f>IFERROR(VLOOKUP($C122,'[4]27.08'!$C$2:$P$145,MATCH(G$2,'[4]27.08'!$C$1:$P$1),),)</f>
        <v>0</v>
      </c>
      <c r="H122" s="35">
        <f>IFERROR(VLOOKUP($C122,'[4]28.08'!$C$2:$O$144,MATCH(H$2,'[4]28.08'!$C$1:$O$1),),)</f>
        <v>7500</v>
      </c>
      <c r="I122" s="35">
        <f>IFERROR(VLOOKUP($C122,'[4]28.08'!$C$2:$O$144,MATCH(I$2,'[4]28.08'!$C$1:$O$1),),)</f>
        <v>10000</v>
      </c>
      <c r="J122" s="35">
        <f>IFERROR(VLOOKUP($C122,'[4]28.08'!$C$2:$O$144,MATCH(J$2,'[4]28.08'!$C$1:$O$1),),)</f>
        <v>10000</v>
      </c>
      <c r="K122" s="35">
        <f>IFERROR(VLOOKUP($C122,'[4]28.08'!$C$2:$O$144,MATCH(K$2,'[4]28.08'!$C$1:$O$1),),)</f>
        <v>57500</v>
      </c>
      <c r="L122" s="35">
        <f>IFERROR(VLOOKUP($C122,'[4]31.08.'!$C$2:$K$144,MATCH(L$2,'[4]31.08.'!$C$1:$K$1),),)</f>
        <v>10000</v>
      </c>
      <c r="M122" s="35">
        <f>IFERROR(VLOOKUP($C122,'[4]01.09'!$C$2:$K$144,MATCH(M$2,'[4]01.09'!$C$1:$K$1),),)</f>
        <v>10000</v>
      </c>
      <c r="N122" s="35">
        <f>IFERROR(VLOOKUP($C122,'[4]01.09'!$C$2:$K$144,MATCH(N$2,'[4]01.09'!$C$1:$K$1),),)</f>
        <v>0</v>
      </c>
      <c r="O122" s="35">
        <f>IFERROR(VLOOKUP($C122,'[4]03.09'!$C$2:$R$130,MATCH(O$2,'[4]03.09'!$C$1:$R$1),),)</f>
        <v>10000</v>
      </c>
      <c r="P122" s="35">
        <f>IFERROR(VLOOKUP($C122,'[4]04.09'!$C$2:$O$139,MATCH(P$2,'[4]04.09'!$C$1:$O$1),),)</f>
        <v>10000</v>
      </c>
      <c r="Q122" s="35">
        <f>IFERROR(VLOOKUP($C122,'[4]04.09'!$C$2:$O$139,MATCH(Q$2,'[4]04.09'!$C$1:$O$1),),)</f>
        <v>10000</v>
      </c>
      <c r="R122" s="35">
        <f>IFERROR(VLOOKUP($C122,'[4]04.09'!$C$2:$O$139,MATCH(R$2,'[4]04.09'!$C$1:$O$1),),)</f>
        <v>10000</v>
      </c>
      <c r="S122" s="35">
        <f>IFERROR(VLOOKUP($C122,'[4]04.09'!$C$2:$O$139,MATCH(S$2,'[4]04.09'!$C$1:$O$1),),)</f>
        <v>60000</v>
      </c>
      <c r="T122" s="35">
        <f>IFERROR(VLOOKUP($C122,'[4]07.09'!$C$2:$K$144,MATCH(T$2,'[4]07.09'!$C$1:$K$1),),)</f>
        <v>10000</v>
      </c>
      <c r="U122" s="35">
        <f>IFERROR(VLOOKUP($C122,'[4]08.09'!$C$2:$J$143,MATCH(U$2,'[4]08.09'!$C$1:$J$1),),)</f>
        <v>15000</v>
      </c>
      <c r="V122" s="35">
        <f>IFERROR(VLOOKUP($C122,'[4]09.09'!$C$2:$T$129,MATCH(V$2,'[4]09.09'!$C$1:$T$1),),)</f>
        <v>10000</v>
      </c>
      <c r="W122" s="35">
        <f>IFERROR(VLOOKUP($C122,'[4]10.09'!$C$2:$P$129,MATCH(W$2,'[4]10.09'!$C$1:$P$1),),)</f>
        <v>10000</v>
      </c>
      <c r="X122" s="35">
        <f>IFERROR(VLOOKUP($C122,'[4]11.09'!$C$2:$Q$129,MATCH(X$2,'[4]11.09'!$C$1:$Q$1),),)</f>
        <v>10000</v>
      </c>
      <c r="Y122" s="35">
        <f>IFERROR(VLOOKUP($C122,'[4]11.09'!$C$2:$Q$129,MATCH(Y$2,'[4]11.09'!$C$1:$Q$1),),)</f>
        <v>10000</v>
      </c>
      <c r="Z122" s="35">
        <f>IFERROR(VLOOKUP($C122,'[4]11.09'!$C$2:$Q$129,MATCH(Z$2,'[4]11.09'!$C$1:$Q$1),),)</f>
        <v>10000</v>
      </c>
      <c r="AA122" s="35">
        <f>IFERROR(VLOOKUP($C122,'[4]11.09'!$C$2:$Q$129,MATCH(AA$2,'[4]11.09'!$C$1:$Q$1),),)</f>
        <v>75000</v>
      </c>
      <c r="AB122" s="35">
        <f>IFERROR(VLOOKUP($C122,'[4]14.09'!$C$2:$K$143,MATCH(AB$2,'[4]14.09'!$C$1:$K$1),),)</f>
        <v>10000</v>
      </c>
      <c r="AC122" s="35">
        <f>IFERROR(VLOOKUP($C122,'[4]14.09'!$C$2:$K$143,MATCH(AC$2,'[4]14.09'!$C$1:$K$1),),)</f>
        <v>10000</v>
      </c>
      <c r="AD122" s="35">
        <f>IFERROR(VLOOKUP($C122,'[4]14.09'!$C$2:$K$143,MATCH(AD$2,'[4]14.09'!$C$1:$K$1),),)</f>
        <v>10000</v>
      </c>
      <c r="AE122" s="35">
        <f>IFERROR(VLOOKUP($C122,'[4]14.09'!$C$2:$K$143,MATCH(AE$2,'[4]14.09'!$C$1:$K$1),),)</f>
        <v>10000</v>
      </c>
      <c r="AF122" s="35">
        <f>IFERROR(VLOOKUP($C122,'[4]14.09'!$C$2:$K$143,MATCH(AF$2,'[4]14.09'!$C$1:$K$1),),)</f>
        <v>10000</v>
      </c>
      <c r="AG122" s="35">
        <f>IFERROR(VLOOKUP($C122,'[4]14.09'!$C$2:$K$143,MATCH(AG$2,'[4]14.09'!$C$1:$K$1),),)</f>
        <v>10000</v>
      </c>
      <c r="AH122" s="35">
        <f>IFERROR(VLOOKUP($C122,'[4]14.09'!$C$2:$K$143,MATCH(AH$2,'[4]14.09'!$C$1:$K$1),),)</f>
        <v>10000</v>
      </c>
      <c r="AI122" s="35">
        <f>IFERROR(VLOOKUP($C122,'[4]14.09'!$C$2:$K$143,MATCH(AI$2,'[4]14.09'!$C$1:$K$1),),)</f>
        <v>70000</v>
      </c>
      <c r="AJ122" s="35">
        <f>IFERROR(VLOOKUP($C122,'[4]11.09'!$C$2:$Q$129,MATCH(AJ$2,'[4]11.09'!$C$1:$Q$1),),)</f>
        <v>70000</v>
      </c>
      <c r="AK122" s="35">
        <f>IFERROR(VLOOKUP($C122,'[4]11.09'!$C$2:$Q$129,MATCH(AK$2,'[4]11.09'!$C$1:$Q$1),),)</f>
        <v>50000</v>
      </c>
      <c r="AL122" s="36">
        <f t="shared" si="1"/>
        <v>250000</v>
      </c>
    </row>
    <row r="123" spans="1:38" ht="27.75" customHeight="1">
      <c r="A123" s="44" t="s">
        <v>389</v>
      </c>
      <c r="B123" s="45" t="s">
        <v>390</v>
      </c>
      <c r="C123" s="33" t="s">
        <v>12</v>
      </c>
      <c r="D123" s="35">
        <f>IFERROR(VLOOKUP($C123,'[4]24.08'!$C$2:$L$145,MATCH(D$2,'[4]24.08'!$C$1:$L$1),),)</f>
        <v>10000</v>
      </c>
      <c r="E123" s="35">
        <f>IFERROR(VLOOKUP($C123,'[4]25.08'!$C$2:$J$145,MATCH(E$2,'[4]25.08'!$C$1:$J$1),),)</f>
        <v>10000</v>
      </c>
      <c r="F123" s="35">
        <f>IFERROR(VLOOKUP($C123,'[4]26.08'!$C$2:$S$136,MATCH(F$2,'[4]26.08'!$C$1:$S$1),),)</f>
        <v>0</v>
      </c>
      <c r="G123" s="35">
        <f>IFERROR(VLOOKUP($C123,'[4]27.08'!$C$2:$P$145,MATCH(G$2,'[4]27.08'!$C$1:$P$1),),)</f>
        <v>10000</v>
      </c>
      <c r="H123" s="35">
        <f>IFERROR(VLOOKUP($C123,'[4]28.08'!$C$2:$O$144,MATCH(H$2,'[4]28.08'!$C$1:$O$1),),)</f>
        <v>10000</v>
      </c>
      <c r="I123" s="35">
        <f>IFERROR(VLOOKUP($C123,'[4]28.08'!$C$2:$O$144,MATCH(I$2,'[4]28.08'!$C$1:$O$1),),)</f>
        <v>0</v>
      </c>
      <c r="J123" s="35">
        <f>IFERROR(VLOOKUP($C123,'[4]28.08'!$C$2:$O$144,MATCH(J$2,'[4]28.08'!$C$1:$O$1),),)</f>
        <v>10000</v>
      </c>
      <c r="K123" s="35">
        <f>IFERROR(VLOOKUP($C123,'[4]28.08'!$C$2:$O$144,MATCH(K$2,'[4]28.08'!$C$1:$O$1),),)</f>
        <v>50000</v>
      </c>
      <c r="L123" s="35">
        <f>IFERROR(VLOOKUP($C123,'[4]31.08.'!$C$2:$K$144,MATCH(L$2,'[4]31.08.'!$C$1:$K$1),),)</f>
        <v>5000</v>
      </c>
      <c r="M123" s="35">
        <f>IFERROR(VLOOKUP($C123,'[4]01.09'!$C$2:$K$144,MATCH(M$2,'[4]01.09'!$C$1:$K$1),),)</f>
        <v>10000</v>
      </c>
      <c r="N123" s="35">
        <f>IFERROR(VLOOKUP($C123,'[4]01.09'!$C$2:$K$144,MATCH(N$2,'[4]01.09'!$C$1:$K$1),),)</f>
        <v>0</v>
      </c>
      <c r="O123" s="35">
        <f>IFERROR(VLOOKUP($C123,'[4]03.09'!$C$2:$R$130,MATCH(O$2,'[4]03.09'!$C$1:$R$1),),)</f>
        <v>15000</v>
      </c>
      <c r="P123" s="35">
        <f>IFERROR(VLOOKUP($C123,'[4]04.09'!$C$2:$O$139,MATCH(P$2,'[4]04.09'!$C$1:$O$1),),)</f>
        <v>15000</v>
      </c>
      <c r="Q123" s="35">
        <f>IFERROR(VLOOKUP($C123,'[4]04.09'!$C$2:$O$139,MATCH(Q$2,'[4]04.09'!$C$1:$O$1),),)</f>
        <v>11000</v>
      </c>
      <c r="R123" s="35">
        <f>IFERROR(VLOOKUP($C123,'[4]04.09'!$C$2:$O$139,MATCH(R$2,'[4]04.09'!$C$1:$O$1),),)</f>
        <v>11000</v>
      </c>
      <c r="S123" s="35">
        <f>IFERROR(VLOOKUP($C123,'[4]04.09'!$C$2:$O$139,MATCH(S$2,'[4]04.09'!$C$1:$O$1),),)</f>
        <v>72000</v>
      </c>
      <c r="T123" s="35">
        <f>IFERROR(VLOOKUP($C123,'[4]07.09'!$C$2:$K$144,MATCH(T$2,'[4]07.09'!$C$1:$K$1),),)</f>
        <v>10000</v>
      </c>
      <c r="U123" s="35">
        <f>IFERROR(VLOOKUP($C123,'[4]08.09'!$C$2:$J$143,MATCH(U$2,'[4]08.09'!$C$1:$J$1),),)</f>
        <v>10000</v>
      </c>
      <c r="V123" s="35">
        <f>IFERROR(VLOOKUP($C123,'[4]09.09'!$C$2:$T$129,MATCH(V$2,'[4]09.09'!$C$1:$T$1),),)</f>
        <v>8000</v>
      </c>
      <c r="W123" s="35">
        <f>IFERROR(VLOOKUP($C123,'[4]10.09'!$C$2:$P$129,MATCH(W$2,'[4]10.09'!$C$1:$P$1),),)</f>
        <v>8000</v>
      </c>
      <c r="X123" s="35">
        <f>IFERROR(VLOOKUP($C123,'[4]11.09'!$C$2:$Q$129,MATCH(X$2,'[4]11.09'!$C$1:$Q$1),),)</f>
        <v>10000</v>
      </c>
      <c r="Y123" s="35">
        <f>IFERROR(VLOOKUP($C123,'[4]11.09'!$C$2:$Q$129,MATCH(Y$2,'[4]11.09'!$C$1:$Q$1),),)</f>
        <v>10000</v>
      </c>
      <c r="Z123" s="35">
        <f>IFERROR(VLOOKUP($C123,'[4]11.09'!$C$2:$Q$129,MATCH(Z$2,'[4]11.09'!$C$1:$Q$1),),)</f>
        <v>10000</v>
      </c>
      <c r="AA123" s="35">
        <f>IFERROR(VLOOKUP($C123,'[4]11.09'!$C$2:$Q$129,MATCH(AA$2,'[4]11.09'!$C$1:$Q$1),),)</f>
        <v>66000</v>
      </c>
      <c r="AB123" s="35">
        <f>IFERROR(VLOOKUP($C123,'[4]14.09'!$C$2:$K$143,MATCH(AB$2,'[4]14.09'!$C$1:$K$1),),)</f>
        <v>10000</v>
      </c>
      <c r="AC123" s="35">
        <f>IFERROR(VLOOKUP($C123,'[4]14.09'!$C$2:$K$143,MATCH(AC$2,'[4]14.09'!$C$1:$K$1),),)</f>
        <v>10000</v>
      </c>
      <c r="AD123" s="35">
        <f>IFERROR(VLOOKUP($C123,'[4]14.09'!$C$2:$K$143,MATCH(AD$2,'[4]14.09'!$C$1:$K$1),),)</f>
        <v>10000</v>
      </c>
      <c r="AE123" s="35">
        <f>IFERROR(VLOOKUP($C123,'[4]14.09'!$C$2:$K$143,MATCH(AE$2,'[4]14.09'!$C$1:$K$1),),)</f>
        <v>10000</v>
      </c>
      <c r="AF123" s="35">
        <f>IFERROR(VLOOKUP($C123,'[4]14.09'!$C$2:$K$143,MATCH(AF$2,'[4]14.09'!$C$1:$K$1),),)</f>
        <v>10000</v>
      </c>
      <c r="AG123" s="35">
        <f>IFERROR(VLOOKUP($C123,'[4]14.09'!$C$2:$K$143,MATCH(AG$2,'[4]14.09'!$C$1:$K$1),),)</f>
        <v>10000</v>
      </c>
      <c r="AH123" s="35">
        <f>IFERROR(VLOOKUP($C123,'[4]14.09'!$C$2:$K$143,MATCH(AH$2,'[4]14.09'!$C$1:$K$1),),)</f>
        <v>10000</v>
      </c>
      <c r="AI123" s="35">
        <f>IFERROR(VLOOKUP($C123,'[4]14.09'!$C$2:$K$143,MATCH(AI$2,'[4]14.09'!$C$1:$K$1),),)</f>
        <v>70000</v>
      </c>
      <c r="AJ123" s="35">
        <f>IFERROR(VLOOKUP($C123,'[4]11.09'!$C$2:$Q$129,MATCH(AJ$2,'[4]11.09'!$C$1:$Q$1),),)</f>
        <v>60000</v>
      </c>
      <c r="AK123" s="35">
        <f>IFERROR(VLOOKUP($C123,'[4]11.09'!$C$2:$Q$129,MATCH(AK$2,'[4]11.09'!$C$1:$Q$1),),)</f>
        <v>60000</v>
      </c>
      <c r="AL123" s="36">
        <f t="shared" si="1"/>
        <v>250000</v>
      </c>
    </row>
    <row r="124" spans="1:38" ht="27.75" customHeight="1">
      <c r="A124" s="44" t="s">
        <v>391</v>
      </c>
      <c r="B124" s="45" t="s">
        <v>390</v>
      </c>
      <c r="C124" s="33" t="s">
        <v>392</v>
      </c>
      <c r="D124" s="35">
        <f>IFERROR(VLOOKUP($C124,'[4]24.08'!$C$2:$L$145,MATCH(D$2,'[4]24.08'!$C$1:$L$1),),)</f>
        <v>0</v>
      </c>
      <c r="E124" s="35">
        <f>IFERROR(VLOOKUP($C124,'[4]25.08'!$C$2:$J$145,MATCH(E$2,'[4]25.08'!$C$1:$J$1),),)</f>
        <v>0</v>
      </c>
      <c r="F124" s="35">
        <f>IFERROR(VLOOKUP($C124,'[4]26.08'!$C$2:$S$136,MATCH(F$2,'[4]26.08'!$C$1:$S$1),),)</f>
        <v>0</v>
      </c>
      <c r="G124" s="35">
        <f>IFERROR(VLOOKUP($C124,'[4]27.08'!$C$2:$P$145,MATCH(G$2,'[4]27.08'!$C$1:$P$1),),)</f>
        <v>0</v>
      </c>
      <c r="H124" s="35">
        <f>IFERROR(VLOOKUP($C124,'[4]28.08'!$C$2:$O$144,MATCH(H$2,'[4]28.08'!$C$1:$O$1),),)</f>
        <v>0</v>
      </c>
      <c r="I124" s="35">
        <f>IFERROR(VLOOKUP($C124,'[4]28.08'!$C$2:$O$144,MATCH(I$2,'[4]28.08'!$C$1:$O$1),),)</f>
        <v>0</v>
      </c>
      <c r="J124" s="35">
        <f>IFERROR(VLOOKUP($C124,'[4]28.08'!$C$2:$O$144,MATCH(J$2,'[4]28.08'!$C$1:$O$1),),)</f>
        <v>0</v>
      </c>
      <c r="K124" s="35">
        <f>IFERROR(VLOOKUP($C124,'[4]28.08'!$C$2:$O$144,MATCH(K$2,'[4]28.08'!$C$1:$O$1),),)</f>
        <v>0</v>
      </c>
      <c r="L124" s="35">
        <f>IFERROR(VLOOKUP($C124,'[4]31.08.'!$C$2:$K$144,MATCH(L$2,'[4]31.08.'!$C$1:$K$1),),)</f>
        <v>0</v>
      </c>
      <c r="M124" s="35">
        <f>IFERROR(VLOOKUP($C124,'[4]01.09'!$C$2:$K$144,MATCH(M$2,'[4]01.09'!$C$1:$K$1),),)</f>
        <v>0</v>
      </c>
      <c r="N124" s="35">
        <f>IFERROR(VLOOKUP($C124,'[4]01.09'!$C$2:$K$144,MATCH(N$2,'[4]01.09'!$C$1:$K$1),),)</f>
        <v>0</v>
      </c>
      <c r="O124" s="35">
        <f>IFERROR(VLOOKUP($C124,'[4]03.09'!$C$2:$R$130,MATCH(O$2,'[4]03.09'!$C$1:$R$1),),)</f>
        <v>0</v>
      </c>
      <c r="P124" s="35">
        <f>IFERROR(VLOOKUP($C124,'[4]04.09'!$C$2:$O$139,MATCH(P$2,'[4]04.09'!$C$1:$O$1),),)</f>
        <v>0</v>
      </c>
      <c r="Q124" s="35">
        <f>IFERROR(VLOOKUP($C124,'[4]04.09'!$C$2:$O$139,MATCH(Q$2,'[4]04.09'!$C$1:$O$1),),)</f>
        <v>0</v>
      </c>
      <c r="R124" s="35">
        <f>IFERROR(VLOOKUP($C124,'[4]04.09'!$C$2:$O$139,MATCH(R$2,'[4]04.09'!$C$1:$O$1),),)</f>
        <v>0</v>
      </c>
      <c r="S124" s="35">
        <f>IFERROR(VLOOKUP($C124,'[4]04.09'!$C$2:$O$139,MATCH(S$2,'[4]04.09'!$C$1:$O$1),),)</f>
        <v>0</v>
      </c>
      <c r="T124" s="35">
        <f>IFERROR(VLOOKUP($C124,'[4]07.09'!$C$2:$K$144,MATCH(T$2,'[4]07.09'!$C$1:$K$1),),)</f>
        <v>0</v>
      </c>
      <c r="U124" s="35">
        <f>IFERROR(VLOOKUP($C124,'[4]08.09'!$C$2:$J$143,MATCH(U$2,'[4]08.09'!$C$1:$J$1),),)</f>
        <v>0</v>
      </c>
      <c r="V124" s="35">
        <f>IFERROR(VLOOKUP($C124,'[4]09.09'!$C$2:$T$129,MATCH(V$2,'[4]09.09'!$C$1:$T$1),),)</f>
        <v>0</v>
      </c>
      <c r="W124" s="35">
        <f>IFERROR(VLOOKUP($C124,'[4]10.09'!$C$2:$P$129,MATCH(W$2,'[4]10.09'!$C$1:$P$1),),)</f>
        <v>0</v>
      </c>
      <c r="X124" s="35">
        <f>IFERROR(VLOOKUP($C124,'[4]11.09'!$C$2:$Q$129,MATCH(X$2,'[4]11.09'!$C$1:$Q$1),),)</f>
        <v>0</v>
      </c>
      <c r="Y124" s="35">
        <f>IFERROR(VLOOKUP($C124,'[4]11.09'!$C$2:$Q$129,MATCH(Y$2,'[4]11.09'!$C$1:$Q$1),),)</f>
        <v>0</v>
      </c>
      <c r="Z124" s="35">
        <f>IFERROR(VLOOKUP($C124,'[4]11.09'!$C$2:$Q$129,MATCH(Z$2,'[4]11.09'!$C$1:$Q$1),),)</f>
        <v>0</v>
      </c>
      <c r="AA124" s="35">
        <f>IFERROR(VLOOKUP($C124,'[4]11.09'!$C$2:$Q$129,MATCH(AA$2,'[4]11.09'!$C$1:$Q$1),),)</f>
        <v>0</v>
      </c>
      <c r="AB124" s="35">
        <f>IFERROR(VLOOKUP($C124,'[4]14.09'!$C$2:$K$143,MATCH(AB$2,'[4]14.09'!$C$1:$K$1),),)</f>
        <v>0</v>
      </c>
      <c r="AC124" s="35">
        <f>IFERROR(VLOOKUP($C124,'[4]14.09'!$C$2:$K$143,MATCH(AC$2,'[4]14.09'!$C$1:$K$1),),)</f>
        <v>0</v>
      </c>
      <c r="AD124" s="35">
        <f>IFERROR(VLOOKUP($C124,'[4]14.09'!$C$2:$K$143,MATCH(AD$2,'[4]14.09'!$C$1:$K$1),),)</f>
        <v>0</v>
      </c>
      <c r="AE124" s="35">
        <f>IFERROR(VLOOKUP($C124,'[4]14.09'!$C$2:$K$143,MATCH(AE$2,'[4]14.09'!$C$1:$K$1),),)</f>
        <v>0</v>
      </c>
      <c r="AF124" s="35">
        <f>IFERROR(VLOOKUP($C124,'[4]14.09'!$C$2:$K$143,MATCH(AF$2,'[4]14.09'!$C$1:$K$1),),)</f>
        <v>0</v>
      </c>
      <c r="AG124" s="35">
        <f>IFERROR(VLOOKUP($C124,'[4]14.09'!$C$2:$K$143,MATCH(AG$2,'[4]14.09'!$C$1:$K$1),),)</f>
        <v>0</v>
      </c>
      <c r="AH124" s="35">
        <f>IFERROR(VLOOKUP($C124,'[4]14.09'!$C$2:$K$143,MATCH(AH$2,'[4]14.09'!$C$1:$K$1),),)</f>
        <v>0</v>
      </c>
      <c r="AI124" s="35">
        <f>IFERROR(VLOOKUP($C124,'[4]14.09'!$C$2:$K$143,MATCH(AI$2,'[4]14.09'!$C$1:$K$1),),)</f>
        <v>0</v>
      </c>
      <c r="AJ124" s="35">
        <f>IFERROR(VLOOKUP($C124,'[4]11.09'!$C$2:$Q$129,MATCH(AJ$2,'[4]11.09'!$C$1:$Q$1),),)</f>
        <v>0</v>
      </c>
      <c r="AK124" s="35">
        <f>IFERROR(VLOOKUP($C124,'[4]11.09'!$C$2:$Q$129,MATCH(AK$2,'[4]11.09'!$C$1:$Q$1),),)</f>
        <v>0</v>
      </c>
      <c r="AL124" s="36">
        <f t="shared" si="1"/>
        <v>0</v>
      </c>
    </row>
    <row r="125" spans="1:38" ht="27.75" customHeight="1">
      <c r="A125" s="44" t="s">
        <v>389</v>
      </c>
      <c r="B125" s="45" t="s">
        <v>390</v>
      </c>
      <c r="C125" s="33" t="s">
        <v>13</v>
      </c>
      <c r="D125" s="35">
        <f>IFERROR(VLOOKUP($C125,'[4]24.08'!$C$2:$L$145,MATCH(D$2,'[4]24.08'!$C$1:$L$1),),)</f>
        <v>10000</v>
      </c>
      <c r="E125" s="35">
        <f>IFERROR(VLOOKUP($C125,'[4]25.08'!$C$2:$J$145,MATCH(E$2,'[4]25.08'!$C$1:$J$1),),)</f>
        <v>10000</v>
      </c>
      <c r="F125" s="35">
        <f>IFERROR(VLOOKUP($C125,'[4]26.08'!$C$2:$S$136,MATCH(F$2,'[4]26.08'!$C$1:$S$1),),)</f>
        <v>10000</v>
      </c>
      <c r="G125" s="35">
        <f>IFERROR(VLOOKUP($C125,'[4]27.08'!$C$2:$P$145,MATCH(G$2,'[4]27.08'!$C$1:$P$1),),)</f>
        <v>10000</v>
      </c>
      <c r="H125" s="35">
        <f>IFERROR(VLOOKUP($C125,'[4]28.08'!$C$2:$O$144,MATCH(H$2,'[4]28.08'!$C$1:$O$1),),)</f>
        <v>10000</v>
      </c>
      <c r="I125" s="35">
        <f>IFERROR(VLOOKUP($C125,'[4]28.08'!$C$2:$O$144,MATCH(I$2,'[4]28.08'!$C$1:$O$1),),)</f>
        <v>5000</v>
      </c>
      <c r="J125" s="35">
        <f>IFERROR(VLOOKUP($C125,'[4]28.08'!$C$2:$O$144,MATCH(J$2,'[4]28.08'!$C$1:$O$1),),)</f>
        <v>10000</v>
      </c>
      <c r="K125" s="35">
        <f>IFERROR(VLOOKUP($C125,'[4]28.08'!$C$2:$O$144,MATCH(K$2,'[4]28.08'!$C$1:$O$1),),)</f>
        <v>65000</v>
      </c>
      <c r="L125" s="35">
        <f>IFERROR(VLOOKUP($C125,'[4]31.08.'!$C$2:$K$144,MATCH(L$2,'[4]31.08.'!$C$1:$K$1),),)</f>
        <v>7000</v>
      </c>
      <c r="M125" s="35">
        <f>IFERROR(VLOOKUP($C125,'[4]01.09'!$C$2:$K$144,MATCH(M$2,'[4]01.09'!$C$1:$K$1),),)</f>
        <v>10000</v>
      </c>
      <c r="N125" s="35">
        <f>IFERROR(VLOOKUP($C125,'[4]01.09'!$C$2:$K$144,MATCH(N$2,'[4]01.09'!$C$1:$K$1),),)</f>
        <v>0</v>
      </c>
      <c r="O125" s="35">
        <f>IFERROR(VLOOKUP($C125,'[4]03.09'!$C$2:$R$130,MATCH(O$2,'[4]03.09'!$C$1:$R$1),),)</f>
        <v>15000</v>
      </c>
      <c r="P125" s="35">
        <f>IFERROR(VLOOKUP($C125,'[4]04.09'!$C$2:$O$139,MATCH(P$2,'[4]04.09'!$C$1:$O$1),),)</f>
        <v>15000</v>
      </c>
      <c r="Q125" s="35">
        <f>IFERROR(VLOOKUP($C125,'[4]04.09'!$C$2:$O$139,MATCH(Q$2,'[4]04.09'!$C$1:$O$1),),)</f>
        <v>10000</v>
      </c>
      <c r="R125" s="35">
        <f>IFERROR(VLOOKUP($C125,'[4]04.09'!$C$2:$O$139,MATCH(R$2,'[4]04.09'!$C$1:$O$1),),)</f>
        <v>10000</v>
      </c>
      <c r="S125" s="35">
        <f>IFERROR(VLOOKUP($C125,'[4]04.09'!$C$2:$O$139,MATCH(S$2,'[4]04.09'!$C$1:$O$1),),)</f>
        <v>72000</v>
      </c>
      <c r="T125" s="35">
        <f>IFERROR(VLOOKUP($C125,'[4]07.09'!$C$2:$K$144,MATCH(T$2,'[4]07.09'!$C$1:$K$1),),)</f>
        <v>10000</v>
      </c>
      <c r="U125" s="35">
        <f>IFERROR(VLOOKUP($C125,'[4]08.09'!$C$2:$J$143,MATCH(U$2,'[4]08.09'!$C$1:$J$1),),)</f>
        <v>0</v>
      </c>
      <c r="V125" s="35">
        <f>IFERROR(VLOOKUP($C125,'[4]09.09'!$C$2:$T$129,MATCH(V$2,'[4]09.09'!$C$1:$T$1),),)</f>
        <v>16000</v>
      </c>
      <c r="W125" s="35">
        <f>IFERROR(VLOOKUP($C125,'[4]10.09'!$C$2:$P$129,MATCH(W$2,'[4]10.09'!$C$1:$P$1),),)</f>
        <v>12000</v>
      </c>
      <c r="X125" s="35">
        <f>IFERROR(VLOOKUP($C125,'[4]11.09'!$C$2:$Q$129,MATCH(X$2,'[4]11.09'!$C$1:$Q$1),),)</f>
        <v>6000</v>
      </c>
      <c r="Y125" s="35">
        <f>IFERROR(VLOOKUP($C125,'[4]11.09'!$C$2:$Q$129,MATCH(Y$2,'[4]11.09'!$C$1:$Q$1),),)</f>
        <v>6000</v>
      </c>
      <c r="Z125" s="35">
        <f>IFERROR(VLOOKUP($C125,'[4]11.09'!$C$2:$Q$129,MATCH(Z$2,'[4]11.09'!$C$1:$Q$1),),)</f>
        <v>10000</v>
      </c>
      <c r="AA125" s="35">
        <f>IFERROR(VLOOKUP($C125,'[4]11.09'!$C$2:$Q$129,MATCH(AA$2,'[4]11.09'!$C$1:$Q$1),),)</f>
        <v>60000</v>
      </c>
      <c r="AB125" s="35">
        <f>IFERROR(VLOOKUP($C125,'[4]14.09'!$C$2:$K$143,MATCH(AB$2,'[4]14.09'!$C$1:$K$1),),)</f>
        <v>10000</v>
      </c>
      <c r="AC125" s="35">
        <f>IFERROR(VLOOKUP($C125,'[4]14.09'!$C$2:$K$143,MATCH(AC$2,'[4]14.09'!$C$1:$K$1),),)</f>
        <v>10000</v>
      </c>
      <c r="AD125" s="35">
        <f>IFERROR(VLOOKUP($C125,'[4]14.09'!$C$2:$K$143,MATCH(AD$2,'[4]14.09'!$C$1:$K$1),),)</f>
        <v>10000</v>
      </c>
      <c r="AE125" s="35">
        <f>IFERROR(VLOOKUP($C125,'[4]14.09'!$C$2:$K$143,MATCH(AE$2,'[4]14.09'!$C$1:$K$1),),)</f>
        <v>10000</v>
      </c>
      <c r="AF125" s="35">
        <f>IFERROR(VLOOKUP($C125,'[4]14.09'!$C$2:$K$143,MATCH(AF$2,'[4]14.09'!$C$1:$K$1),),)</f>
        <v>10000</v>
      </c>
      <c r="AG125" s="35">
        <f>IFERROR(VLOOKUP($C125,'[4]14.09'!$C$2:$K$143,MATCH(AG$2,'[4]14.09'!$C$1:$K$1),),)</f>
        <v>10000</v>
      </c>
      <c r="AH125" s="35">
        <f>IFERROR(VLOOKUP($C125,'[4]14.09'!$C$2:$K$143,MATCH(AH$2,'[4]14.09'!$C$1:$K$1),),)</f>
        <v>10000</v>
      </c>
      <c r="AI125" s="35">
        <f>IFERROR(VLOOKUP($C125,'[4]14.09'!$C$2:$K$143,MATCH(AI$2,'[4]14.09'!$C$1:$K$1),),)</f>
        <v>70000</v>
      </c>
      <c r="AJ125" s="35">
        <f>IFERROR(VLOOKUP($C125,'[4]11.09'!$C$2:$Q$129,MATCH(AJ$2,'[4]11.09'!$C$1:$Q$1),),)</f>
        <v>70000</v>
      </c>
      <c r="AK125" s="35">
        <f>IFERROR(VLOOKUP($C125,'[4]11.09'!$C$2:$Q$129,MATCH(AK$2,'[4]11.09'!$C$1:$Q$1),),)</f>
        <v>50000</v>
      </c>
      <c r="AL125" s="36">
        <f t="shared" si="1"/>
        <v>250000</v>
      </c>
    </row>
    <row r="126" spans="1:38" ht="27.75" customHeight="1">
      <c r="A126" s="44" t="s">
        <v>389</v>
      </c>
      <c r="B126" s="34" t="s">
        <v>386</v>
      </c>
      <c r="C126" s="33" t="s">
        <v>6</v>
      </c>
      <c r="D126" s="35">
        <f>IFERROR(VLOOKUP($C126,'[4]24.08'!$C$2:$L$145,MATCH(D$2,'[4]24.08'!$C$1:$L$1),),)</f>
        <v>20000</v>
      </c>
      <c r="E126" s="35">
        <f>IFERROR(VLOOKUP($C126,'[4]25.08'!$C$2:$J$145,MATCH(E$2,'[4]25.08'!$C$1:$J$1),),)</f>
        <v>0</v>
      </c>
      <c r="F126" s="35">
        <f>IFERROR(VLOOKUP($C126,'[4]26.08'!$C$2:$S$136,MATCH(F$2,'[4]26.08'!$C$1:$S$1),),)</f>
        <v>10000</v>
      </c>
      <c r="G126" s="35">
        <f>IFERROR(VLOOKUP($C126,'[4]27.08'!$C$2:$P$145,MATCH(G$2,'[4]27.08'!$C$1:$P$1),),)</f>
        <v>30000</v>
      </c>
      <c r="H126" s="35">
        <f>IFERROR(VLOOKUP($C126,'[4]28.08'!$C$2:$O$144,MATCH(H$2,'[4]28.08'!$C$1:$O$1),),)</f>
        <v>10000</v>
      </c>
      <c r="I126" s="35">
        <f>IFERROR(VLOOKUP($C126,'[4]28.08'!$C$2:$O$144,MATCH(I$2,'[4]28.08'!$C$1:$O$1),),)</f>
        <v>0</v>
      </c>
      <c r="J126" s="35">
        <f>IFERROR(VLOOKUP($C126,'[4]28.08'!$C$2:$O$144,MATCH(J$2,'[4]28.08'!$C$1:$O$1),),)</f>
        <v>0</v>
      </c>
      <c r="K126" s="35">
        <f>IFERROR(VLOOKUP($C126,'[4]28.08'!$C$2:$O$144,MATCH(K$2,'[4]28.08'!$C$1:$O$1),),)</f>
        <v>70000</v>
      </c>
      <c r="L126" s="35">
        <f>IFERROR(VLOOKUP($C126,'[4]31.08.'!$C$2:$K$144,MATCH(L$2,'[4]31.08.'!$C$1:$K$1),),)</f>
        <v>11000</v>
      </c>
      <c r="M126" s="35">
        <f>IFERROR(VLOOKUP($C126,'[4]01.09'!$C$2:$K$144,MATCH(M$2,'[4]01.09'!$C$1:$K$1),),)</f>
        <v>10000</v>
      </c>
      <c r="N126" s="35">
        <f>IFERROR(VLOOKUP($C126,'[4]01.09'!$C$2:$K$144,MATCH(N$2,'[4]01.09'!$C$1:$K$1),),)</f>
        <v>0</v>
      </c>
      <c r="O126" s="35">
        <f>IFERROR(VLOOKUP($C126,'[4]03.09'!$C$2:$R$130,MATCH(O$2,'[4]03.09'!$C$1:$R$1),),)</f>
        <v>11000</v>
      </c>
      <c r="P126" s="35">
        <f>IFERROR(VLOOKUP($C126,'[4]04.09'!$C$2:$O$139,MATCH(P$2,'[4]04.09'!$C$1:$O$1),),)</f>
        <v>10000</v>
      </c>
      <c r="Q126" s="35">
        <f>IFERROR(VLOOKUP($C126,'[4]04.09'!$C$2:$O$139,MATCH(Q$2,'[4]04.09'!$C$1:$O$1),),)</f>
        <v>10000</v>
      </c>
      <c r="R126" s="35">
        <f>IFERROR(VLOOKUP($C126,'[4]04.09'!$C$2:$O$139,MATCH(R$2,'[4]04.09'!$C$1:$O$1),),)</f>
        <v>10000</v>
      </c>
      <c r="S126" s="35">
        <f>IFERROR(VLOOKUP($C126,'[4]04.09'!$C$2:$O$139,MATCH(S$2,'[4]04.09'!$C$1:$O$1),),)</f>
        <v>62000</v>
      </c>
      <c r="T126" s="35">
        <f>IFERROR(VLOOKUP($C126,'[4]07.09'!$C$2:$K$144,MATCH(T$2,'[4]07.09'!$C$1:$K$1),),)</f>
        <v>12000</v>
      </c>
      <c r="U126" s="35">
        <f>IFERROR(VLOOKUP($C126,'[4]08.09'!$C$2:$J$143,MATCH(U$2,'[4]08.09'!$C$1:$J$1),),)</f>
        <v>6000</v>
      </c>
      <c r="V126" s="35">
        <f>IFERROR(VLOOKUP($C126,'[4]09.09'!$C$2:$T$129,MATCH(V$2,'[4]09.09'!$C$1:$T$1),),)</f>
        <v>12000</v>
      </c>
      <c r="W126" s="35">
        <f>IFERROR(VLOOKUP($C126,'[4]10.09'!$C$2:$P$129,MATCH(W$2,'[4]10.09'!$C$1:$P$1),),)</f>
        <v>12000</v>
      </c>
      <c r="X126" s="35">
        <f>IFERROR(VLOOKUP($C126,'[4]11.09'!$C$2:$Q$129,MATCH(X$2,'[4]11.09'!$C$1:$Q$1),),)</f>
        <v>10000</v>
      </c>
      <c r="Y126" s="35">
        <f>IFERROR(VLOOKUP($C126,'[4]11.09'!$C$2:$Q$129,MATCH(Y$2,'[4]11.09'!$C$1:$Q$1),),)</f>
        <v>0</v>
      </c>
      <c r="Z126" s="35">
        <f>IFERROR(VLOOKUP($C126,'[4]11.09'!$C$2:$Q$129,MATCH(Z$2,'[4]11.09'!$C$1:$Q$1),),)</f>
        <v>10000</v>
      </c>
      <c r="AA126" s="35">
        <f>IFERROR(VLOOKUP($C126,'[4]11.09'!$C$2:$Q$129,MATCH(AA$2,'[4]11.09'!$C$1:$Q$1),),)</f>
        <v>62000</v>
      </c>
      <c r="AB126" s="35">
        <f>IFERROR(VLOOKUP($C126,'[4]14.09'!$C$2:$K$143,MATCH(AB$2,'[4]14.09'!$C$1:$K$1),),)</f>
        <v>10000</v>
      </c>
      <c r="AC126" s="35">
        <f>IFERROR(VLOOKUP($C126,'[4]14.09'!$C$2:$K$143,MATCH(AC$2,'[4]14.09'!$C$1:$K$1),),)</f>
        <v>10000</v>
      </c>
      <c r="AD126" s="35">
        <f>IFERROR(VLOOKUP($C126,'[4]14.09'!$C$2:$K$143,MATCH(AD$2,'[4]14.09'!$C$1:$K$1),),)</f>
        <v>10000</v>
      </c>
      <c r="AE126" s="35">
        <f>IFERROR(VLOOKUP($C126,'[4]14.09'!$C$2:$K$143,MATCH(AE$2,'[4]14.09'!$C$1:$K$1),),)</f>
        <v>10000</v>
      </c>
      <c r="AF126" s="35">
        <f>IFERROR(VLOOKUP($C126,'[4]14.09'!$C$2:$K$143,MATCH(AF$2,'[4]14.09'!$C$1:$K$1),),)</f>
        <v>10000</v>
      </c>
      <c r="AG126" s="35">
        <f>IFERROR(VLOOKUP($C126,'[4]14.09'!$C$2:$K$143,MATCH(AG$2,'[4]14.09'!$C$1:$K$1),),)</f>
        <v>10000</v>
      </c>
      <c r="AH126" s="35">
        <f>IFERROR(VLOOKUP($C126,'[4]14.09'!$C$2:$K$143,MATCH(AH$2,'[4]14.09'!$C$1:$K$1),),)</f>
        <v>10000</v>
      </c>
      <c r="AI126" s="35">
        <f>IFERROR(VLOOKUP($C126,'[4]14.09'!$C$2:$K$143,MATCH(AI$2,'[4]14.09'!$C$1:$K$1),),)</f>
        <v>70000</v>
      </c>
      <c r="AJ126" s="35">
        <f>IFERROR(VLOOKUP($C126,'[4]11.09'!$C$2:$Q$129,MATCH(AJ$2,'[4]11.09'!$C$1:$Q$1),),)</f>
        <v>70000</v>
      </c>
      <c r="AK126" s="35">
        <f>IFERROR(VLOOKUP($C126,'[4]11.09'!$C$2:$Q$129,MATCH(AK$2,'[4]11.09'!$C$1:$Q$1),),)</f>
        <v>70000</v>
      </c>
      <c r="AL126" s="36">
        <f t="shared" si="1"/>
        <v>270000</v>
      </c>
    </row>
    <row r="127" spans="1:38" ht="27.75" customHeight="1">
      <c r="A127" s="46" t="s">
        <v>393</v>
      </c>
      <c r="B127" s="39" t="s">
        <v>394</v>
      </c>
      <c r="C127" s="33" t="s">
        <v>395</v>
      </c>
      <c r="D127" s="35">
        <f>IFERROR(VLOOKUP($C127,'[4]24.08'!$C$2:$L$145,MATCH(D$2,'[4]24.08'!$C$1:$L$1),),)</f>
        <v>0</v>
      </c>
      <c r="E127" s="35">
        <f>IFERROR(VLOOKUP($C127,'[4]25.08'!$C$2:$J$145,MATCH(E$2,'[4]25.08'!$C$1:$J$1),),)</f>
        <v>0</v>
      </c>
      <c r="F127" s="35">
        <f>IFERROR(VLOOKUP($C127,'[4]26.08'!$C$2:$S$136,MATCH(F$2,'[4]26.08'!$C$1:$S$1),),)</f>
        <v>0</v>
      </c>
      <c r="G127" s="35">
        <f>IFERROR(VLOOKUP($C127,'[4]27.08'!$C$2:$P$145,MATCH(G$2,'[4]27.08'!$C$1:$P$1),),)</f>
        <v>0</v>
      </c>
      <c r="H127" s="35">
        <f>IFERROR(VLOOKUP($C127,'[4]28.08'!$C$2:$O$144,MATCH(H$2,'[4]28.08'!$C$1:$O$1),),)</f>
        <v>0</v>
      </c>
      <c r="I127" s="35">
        <f>IFERROR(VLOOKUP($C127,'[4]28.08'!$C$2:$O$144,MATCH(I$2,'[4]28.08'!$C$1:$O$1),),)</f>
        <v>0</v>
      </c>
      <c r="J127" s="35">
        <f>IFERROR(VLOOKUP($C127,'[4]28.08'!$C$2:$O$144,MATCH(J$2,'[4]28.08'!$C$1:$O$1),),)</f>
        <v>0</v>
      </c>
      <c r="K127" s="35">
        <f>IFERROR(VLOOKUP($C127,'[4]28.08'!$C$2:$O$144,MATCH(K$2,'[4]28.08'!$C$1:$O$1),),)</f>
        <v>0</v>
      </c>
      <c r="L127" s="35">
        <f>IFERROR(VLOOKUP($C127,'[4]31.08.'!$C$2:$K$144,MATCH(L$2,'[4]31.08.'!$C$1:$K$1),),)</f>
        <v>0</v>
      </c>
      <c r="M127" s="35">
        <f>IFERROR(VLOOKUP($C127,'[4]01.09'!$C$2:$K$144,MATCH(M$2,'[4]01.09'!$C$1:$K$1),),)</f>
        <v>0</v>
      </c>
      <c r="N127" s="35">
        <f>IFERROR(VLOOKUP($C127,'[4]01.09'!$C$2:$K$144,MATCH(N$2,'[4]01.09'!$C$1:$K$1),),)</f>
        <v>0</v>
      </c>
      <c r="O127" s="35">
        <f>IFERROR(VLOOKUP($C127,'[4]03.09'!$C$2:$R$130,MATCH(O$2,'[4]03.09'!$C$1:$R$1),),)</f>
        <v>0</v>
      </c>
      <c r="P127" s="35">
        <f>IFERROR(VLOOKUP($C127,'[4]04.09'!$C$2:$O$139,MATCH(P$2,'[4]04.09'!$C$1:$O$1),),)</f>
        <v>0</v>
      </c>
      <c r="Q127" s="35">
        <f>IFERROR(VLOOKUP($C127,'[4]04.09'!$C$2:$O$139,MATCH(Q$2,'[4]04.09'!$C$1:$O$1),),)</f>
        <v>0</v>
      </c>
      <c r="R127" s="35">
        <f>IFERROR(VLOOKUP($C127,'[4]04.09'!$C$2:$O$139,MATCH(R$2,'[4]04.09'!$C$1:$O$1),),)</f>
        <v>0</v>
      </c>
      <c r="S127" s="35">
        <f>IFERROR(VLOOKUP($C127,'[4]04.09'!$C$2:$O$139,MATCH(S$2,'[4]04.09'!$C$1:$O$1),),)</f>
        <v>0</v>
      </c>
      <c r="T127" s="35">
        <f>IFERROR(VLOOKUP($C127,'[4]07.09'!$C$2:$K$144,MATCH(T$2,'[4]07.09'!$C$1:$K$1),),)</f>
        <v>0</v>
      </c>
      <c r="U127" s="35">
        <f>IFERROR(VLOOKUP($C127,'[4]08.09'!$C$2:$J$143,MATCH(U$2,'[4]08.09'!$C$1:$J$1),),)</f>
        <v>0</v>
      </c>
      <c r="V127" s="35">
        <f>IFERROR(VLOOKUP($C127,'[4]09.09'!$C$2:$T$129,MATCH(V$2,'[4]09.09'!$C$1:$T$1),),)</f>
        <v>0</v>
      </c>
      <c r="W127" s="35">
        <f>IFERROR(VLOOKUP($C127,'[4]10.09'!$C$2:$P$129,MATCH(W$2,'[4]10.09'!$C$1:$P$1),),)</f>
        <v>0</v>
      </c>
      <c r="X127" s="35">
        <f>IFERROR(VLOOKUP($C127,'[4]11.09'!$C$2:$Q$129,MATCH(X$2,'[4]11.09'!$C$1:$Q$1),),)</f>
        <v>0</v>
      </c>
      <c r="Y127" s="35">
        <f>IFERROR(VLOOKUP($C127,'[4]11.09'!$C$2:$Q$129,MATCH(Y$2,'[4]11.09'!$C$1:$Q$1),),)</f>
        <v>0</v>
      </c>
      <c r="Z127" s="35">
        <f>IFERROR(VLOOKUP($C127,'[4]11.09'!$C$2:$Q$129,MATCH(Z$2,'[4]11.09'!$C$1:$Q$1),),)</f>
        <v>0</v>
      </c>
      <c r="AA127" s="35">
        <f>IFERROR(VLOOKUP($C127,'[4]11.09'!$C$2:$Q$129,MATCH(AA$2,'[4]11.09'!$C$1:$Q$1),),)</f>
        <v>0</v>
      </c>
      <c r="AB127" s="35">
        <f>IFERROR(VLOOKUP($C127,'[4]14.09'!$C$2:$K$143,MATCH(AB$2,'[4]14.09'!$C$1:$K$1),),)</f>
        <v>0</v>
      </c>
      <c r="AC127" s="35">
        <f>IFERROR(VLOOKUP($C127,'[4]14.09'!$C$2:$K$143,MATCH(AC$2,'[4]14.09'!$C$1:$K$1),),)</f>
        <v>0</v>
      </c>
      <c r="AD127" s="35">
        <f>IFERROR(VLOOKUP($C127,'[4]14.09'!$C$2:$K$143,MATCH(AD$2,'[4]14.09'!$C$1:$K$1),),)</f>
        <v>0</v>
      </c>
      <c r="AE127" s="35">
        <f>IFERROR(VLOOKUP($C127,'[4]14.09'!$C$2:$K$143,MATCH(AE$2,'[4]14.09'!$C$1:$K$1),),)</f>
        <v>0</v>
      </c>
      <c r="AF127" s="35">
        <f>IFERROR(VLOOKUP($C127,'[4]14.09'!$C$2:$K$143,MATCH(AF$2,'[4]14.09'!$C$1:$K$1),),)</f>
        <v>0</v>
      </c>
      <c r="AG127" s="35">
        <f>IFERROR(VLOOKUP($C127,'[4]14.09'!$C$2:$K$143,MATCH(AG$2,'[4]14.09'!$C$1:$K$1),),)</f>
        <v>0</v>
      </c>
      <c r="AH127" s="35">
        <f>IFERROR(VLOOKUP($C127,'[4]14.09'!$C$2:$K$143,MATCH(AH$2,'[4]14.09'!$C$1:$K$1),),)</f>
        <v>0</v>
      </c>
      <c r="AI127" s="35">
        <f>IFERROR(VLOOKUP($C127,'[4]14.09'!$C$2:$K$143,MATCH(AI$2,'[4]14.09'!$C$1:$K$1),),)</f>
        <v>0</v>
      </c>
      <c r="AJ127" s="35">
        <f>IFERROR(VLOOKUP($C127,'[4]11.09'!$C$2:$Q$129,MATCH(AJ$2,'[4]11.09'!$C$1:$Q$1),),)</f>
        <v>0</v>
      </c>
      <c r="AK127" s="35">
        <f>IFERROR(VLOOKUP($C127,'[4]11.09'!$C$2:$Q$129,MATCH(AK$2,'[4]11.09'!$C$1:$Q$1),),)</f>
        <v>0</v>
      </c>
      <c r="AL127" s="36">
        <f t="shared" si="1"/>
        <v>0</v>
      </c>
    </row>
    <row r="128" spans="1:38" ht="27.75" customHeight="1">
      <c r="A128" s="46" t="s">
        <v>393</v>
      </c>
      <c r="B128" s="39" t="s">
        <v>396</v>
      </c>
      <c r="C128" s="33" t="s">
        <v>397</v>
      </c>
      <c r="D128" s="35">
        <f>IFERROR(VLOOKUP($C128,'[4]24.08'!$C$2:$L$145,MATCH(D$2,'[4]24.08'!$C$1:$L$1),),)</f>
        <v>0</v>
      </c>
      <c r="E128" s="35">
        <f>IFERROR(VLOOKUP($C128,'[4]25.08'!$C$2:$J$145,MATCH(E$2,'[4]25.08'!$C$1:$J$1),),)</f>
        <v>0</v>
      </c>
      <c r="F128" s="35">
        <f>IFERROR(VLOOKUP($C128,'[4]26.08'!$C$2:$S$136,MATCH(F$2,'[4]26.08'!$C$1:$S$1),),)</f>
        <v>0</v>
      </c>
      <c r="G128" s="35">
        <f>IFERROR(VLOOKUP($C128,'[4]27.08'!$C$2:$P$145,MATCH(G$2,'[4]27.08'!$C$1:$P$1),),)</f>
        <v>0</v>
      </c>
      <c r="H128" s="35">
        <f>IFERROR(VLOOKUP($C128,'[4]28.08'!$C$2:$O$144,MATCH(H$2,'[4]28.08'!$C$1:$O$1),),)</f>
        <v>0</v>
      </c>
      <c r="I128" s="35">
        <f>IFERROR(VLOOKUP($C128,'[4]28.08'!$C$2:$O$144,MATCH(I$2,'[4]28.08'!$C$1:$O$1),),)</f>
        <v>0</v>
      </c>
      <c r="J128" s="35">
        <f>IFERROR(VLOOKUP($C128,'[4]28.08'!$C$2:$O$144,MATCH(J$2,'[4]28.08'!$C$1:$O$1),),)</f>
        <v>0</v>
      </c>
      <c r="K128" s="35">
        <f>IFERROR(VLOOKUP($C128,'[4]28.08'!$C$2:$O$144,MATCH(K$2,'[4]28.08'!$C$1:$O$1),),)</f>
        <v>0</v>
      </c>
      <c r="L128" s="35">
        <f>IFERROR(VLOOKUP($C128,'[4]31.08.'!$C$2:$K$144,MATCH(L$2,'[4]31.08.'!$C$1:$K$1),),)</f>
        <v>0</v>
      </c>
      <c r="M128" s="35">
        <f>IFERROR(VLOOKUP($C128,'[4]01.09'!$C$2:$K$144,MATCH(M$2,'[4]01.09'!$C$1:$K$1),),)</f>
        <v>0</v>
      </c>
      <c r="N128" s="35">
        <f>IFERROR(VLOOKUP($C128,'[4]01.09'!$C$2:$K$144,MATCH(N$2,'[4]01.09'!$C$1:$K$1),),)</f>
        <v>0</v>
      </c>
      <c r="O128" s="35">
        <f>IFERROR(VLOOKUP($C128,'[4]03.09'!$C$2:$R$130,MATCH(O$2,'[4]03.09'!$C$1:$R$1),),)</f>
        <v>0</v>
      </c>
      <c r="P128" s="35">
        <f>IFERROR(VLOOKUP($C128,'[4]04.09'!$C$2:$O$139,MATCH(P$2,'[4]04.09'!$C$1:$O$1),),)</f>
        <v>0</v>
      </c>
      <c r="Q128" s="35">
        <f>IFERROR(VLOOKUP($C128,'[4]04.09'!$C$2:$O$139,MATCH(Q$2,'[4]04.09'!$C$1:$O$1),),)</f>
        <v>0</v>
      </c>
      <c r="R128" s="35">
        <f>IFERROR(VLOOKUP($C128,'[4]04.09'!$C$2:$O$139,MATCH(R$2,'[4]04.09'!$C$1:$O$1),),)</f>
        <v>0</v>
      </c>
      <c r="S128" s="35">
        <f>IFERROR(VLOOKUP($C128,'[4]04.09'!$C$2:$O$139,MATCH(S$2,'[4]04.09'!$C$1:$O$1),),)</f>
        <v>0</v>
      </c>
      <c r="T128" s="35">
        <f>IFERROR(VLOOKUP($C128,'[4]07.09'!$C$2:$K$144,MATCH(T$2,'[4]07.09'!$C$1:$K$1),),)</f>
        <v>0</v>
      </c>
      <c r="U128" s="35">
        <f>IFERROR(VLOOKUP($C128,'[4]08.09'!$C$2:$J$143,MATCH(U$2,'[4]08.09'!$C$1:$J$1),),)</f>
        <v>0</v>
      </c>
      <c r="V128" s="35">
        <f>IFERROR(VLOOKUP($C128,'[4]09.09'!$C$2:$T$129,MATCH(V$2,'[4]09.09'!$C$1:$T$1),),)</f>
        <v>0</v>
      </c>
      <c r="W128" s="35">
        <f>IFERROR(VLOOKUP($C128,'[4]10.09'!$C$2:$P$129,MATCH(W$2,'[4]10.09'!$C$1:$P$1),),)</f>
        <v>0</v>
      </c>
      <c r="X128" s="35">
        <f>IFERROR(VLOOKUP($C128,'[4]11.09'!$C$2:$Q$129,MATCH(X$2,'[4]11.09'!$C$1:$Q$1),),)</f>
        <v>0</v>
      </c>
      <c r="Y128" s="35">
        <f>IFERROR(VLOOKUP($C128,'[4]11.09'!$C$2:$Q$129,MATCH(Y$2,'[4]11.09'!$C$1:$Q$1),),)</f>
        <v>0</v>
      </c>
      <c r="Z128" s="35">
        <f>IFERROR(VLOOKUP($C128,'[4]11.09'!$C$2:$Q$129,MATCH(Z$2,'[4]11.09'!$C$1:$Q$1),),)</f>
        <v>0</v>
      </c>
      <c r="AA128" s="35">
        <f>IFERROR(VLOOKUP($C128,'[4]11.09'!$C$2:$Q$129,MATCH(AA$2,'[4]11.09'!$C$1:$Q$1),),)</f>
        <v>0</v>
      </c>
      <c r="AB128" s="35">
        <f>IFERROR(VLOOKUP($C128,'[4]14.09'!$C$2:$K$143,MATCH(AB$2,'[4]14.09'!$C$1:$K$1),),)</f>
        <v>0</v>
      </c>
      <c r="AC128" s="35">
        <f>IFERROR(VLOOKUP($C128,'[4]14.09'!$C$2:$K$143,MATCH(AC$2,'[4]14.09'!$C$1:$K$1),),)</f>
        <v>0</v>
      </c>
      <c r="AD128" s="35">
        <f>IFERROR(VLOOKUP($C128,'[4]14.09'!$C$2:$K$143,MATCH(AD$2,'[4]14.09'!$C$1:$K$1),),)</f>
        <v>0</v>
      </c>
      <c r="AE128" s="35">
        <f>IFERROR(VLOOKUP($C128,'[4]14.09'!$C$2:$K$143,MATCH(AE$2,'[4]14.09'!$C$1:$K$1),),)</f>
        <v>0</v>
      </c>
      <c r="AF128" s="35">
        <f>IFERROR(VLOOKUP($C128,'[4]14.09'!$C$2:$K$143,MATCH(AF$2,'[4]14.09'!$C$1:$K$1),),)</f>
        <v>0</v>
      </c>
      <c r="AG128" s="35">
        <f>IFERROR(VLOOKUP($C128,'[4]14.09'!$C$2:$K$143,MATCH(AG$2,'[4]14.09'!$C$1:$K$1),),)</f>
        <v>0</v>
      </c>
      <c r="AH128" s="35">
        <f>IFERROR(VLOOKUP($C128,'[4]14.09'!$C$2:$K$143,MATCH(AH$2,'[4]14.09'!$C$1:$K$1),),)</f>
        <v>0</v>
      </c>
      <c r="AI128" s="35">
        <f>IFERROR(VLOOKUP($C128,'[4]14.09'!$C$2:$K$143,MATCH(AI$2,'[4]14.09'!$C$1:$K$1),),)</f>
        <v>0</v>
      </c>
      <c r="AJ128" s="35">
        <f>IFERROR(VLOOKUP($C128,'[4]11.09'!$C$2:$Q$129,MATCH(AJ$2,'[4]11.09'!$C$1:$Q$1),),)</f>
        <v>0</v>
      </c>
      <c r="AK128" s="35">
        <f>IFERROR(VLOOKUP($C128,'[4]11.09'!$C$2:$Q$129,MATCH(AK$2,'[4]11.09'!$C$1:$Q$1),),)</f>
        <v>0</v>
      </c>
      <c r="AL128" s="36">
        <f t="shared" si="1"/>
        <v>0</v>
      </c>
    </row>
    <row r="129" spans="1:38" ht="27.75" customHeight="1">
      <c r="A129" s="46" t="s">
        <v>393</v>
      </c>
      <c r="B129" s="39" t="s">
        <v>394</v>
      </c>
      <c r="C129" s="33" t="s">
        <v>398</v>
      </c>
      <c r="D129" s="35">
        <f>IFERROR(VLOOKUP($C129,'[4]24.08'!$C$2:$L$145,MATCH(D$2,'[4]24.08'!$C$1:$L$1),),)</f>
        <v>0</v>
      </c>
      <c r="E129" s="35">
        <f>IFERROR(VLOOKUP($C129,'[4]25.08'!$C$2:$J$145,MATCH(E$2,'[4]25.08'!$C$1:$J$1),),)</f>
        <v>0</v>
      </c>
      <c r="F129" s="35">
        <f>IFERROR(VLOOKUP($C129,'[4]26.08'!$C$2:$S$136,MATCH(F$2,'[4]26.08'!$C$1:$S$1),),)</f>
        <v>0</v>
      </c>
      <c r="G129" s="35">
        <f>IFERROR(VLOOKUP($C129,'[4]27.08'!$C$2:$P$145,MATCH(G$2,'[4]27.08'!$C$1:$P$1),),)</f>
        <v>0</v>
      </c>
      <c r="H129" s="35">
        <f>IFERROR(VLOOKUP($C129,'[4]28.08'!$C$2:$O$144,MATCH(H$2,'[4]28.08'!$C$1:$O$1),),)</f>
        <v>0</v>
      </c>
      <c r="I129" s="35">
        <f>IFERROR(VLOOKUP($C129,'[4]28.08'!$C$2:$O$144,MATCH(I$2,'[4]28.08'!$C$1:$O$1),),)</f>
        <v>0</v>
      </c>
      <c r="J129" s="35">
        <f>IFERROR(VLOOKUP($C129,'[4]28.08'!$C$2:$O$144,MATCH(J$2,'[4]28.08'!$C$1:$O$1),),)</f>
        <v>0</v>
      </c>
      <c r="K129" s="35">
        <f>IFERROR(VLOOKUP($C129,'[4]28.08'!$C$2:$O$144,MATCH(K$2,'[4]28.08'!$C$1:$O$1),),)</f>
        <v>0</v>
      </c>
      <c r="L129" s="35">
        <f>IFERROR(VLOOKUP($C129,'[4]31.08.'!$C$2:$K$144,MATCH(L$2,'[4]31.08.'!$C$1:$K$1),),)</f>
        <v>0</v>
      </c>
      <c r="M129" s="35">
        <f>IFERROR(VLOOKUP($C129,'[4]01.09'!$C$2:$K$144,MATCH(M$2,'[4]01.09'!$C$1:$K$1),),)</f>
        <v>0</v>
      </c>
      <c r="N129" s="35">
        <f>IFERROR(VLOOKUP($C129,'[4]01.09'!$C$2:$K$144,MATCH(N$2,'[4]01.09'!$C$1:$K$1),),)</f>
        <v>0</v>
      </c>
      <c r="O129" s="35">
        <f>IFERROR(VLOOKUP($C129,'[4]03.09'!$C$2:$R$130,MATCH(O$2,'[4]03.09'!$C$1:$R$1),),)</f>
        <v>0</v>
      </c>
      <c r="P129" s="35">
        <f>IFERROR(VLOOKUP($C129,'[4]04.09'!$C$2:$O$139,MATCH(P$2,'[4]04.09'!$C$1:$O$1),),)</f>
        <v>0</v>
      </c>
      <c r="Q129" s="35">
        <f>IFERROR(VLOOKUP($C129,'[4]04.09'!$C$2:$O$139,MATCH(Q$2,'[4]04.09'!$C$1:$O$1),),)</f>
        <v>0</v>
      </c>
      <c r="R129" s="35">
        <f>IFERROR(VLOOKUP($C129,'[4]04.09'!$C$2:$O$139,MATCH(R$2,'[4]04.09'!$C$1:$O$1),),)</f>
        <v>0</v>
      </c>
      <c r="S129" s="35">
        <f>IFERROR(VLOOKUP($C129,'[4]04.09'!$C$2:$O$139,MATCH(S$2,'[4]04.09'!$C$1:$O$1),),)</f>
        <v>0</v>
      </c>
      <c r="T129" s="35">
        <f>IFERROR(VLOOKUP($C129,'[4]07.09'!$C$2:$K$144,MATCH(T$2,'[4]07.09'!$C$1:$K$1),),)</f>
        <v>0</v>
      </c>
      <c r="U129" s="35">
        <f>IFERROR(VLOOKUP($C129,'[4]08.09'!$C$2:$J$143,MATCH(U$2,'[4]08.09'!$C$1:$J$1),),)</f>
        <v>0</v>
      </c>
      <c r="V129" s="35">
        <f>IFERROR(VLOOKUP($C129,'[4]09.09'!$C$2:$T$129,MATCH(V$2,'[4]09.09'!$C$1:$T$1),),)</f>
        <v>0</v>
      </c>
      <c r="W129" s="35">
        <f>IFERROR(VLOOKUP($C129,'[4]10.09'!$C$2:$P$129,MATCH(W$2,'[4]10.09'!$C$1:$P$1),),)</f>
        <v>0</v>
      </c>
      <c r="X129" s="35">
        <f>IFERROR(VLOOKUP($C129,'[4]11.09'!$C$2:$Q$129,MATCH(X$2,'[4]11.09'!$C$1:$Q$1),),)</f>
        <v>0</v>
      </c>
      <c r="Y129" s="35">
        <f>IFERROR(VLOOKUP($C129,'[4]11.09'!$C$2:$Q$129,MATCH(Y$2,'[4]11.09'!$C$1:$Q$1),),)</f>
        <v>0</v>
      </c>
      <c r="Z129" s="35">
        <f>IFERROR(VLOOKUP($C129,'[4]11.09'!$C$2:$Q$129,MATCH(Z$2,'[4]11.09'!$C$1:$Q$1),),)</f>
        <v>0</v>
      </c>
      <c r="AA129" s="35">
        <f>IFERROR(VLOOKUP($C129,'[4]11.09'!$C$2:$Q$129,MATCH(AA$2,'[4]11.09'!$C$1:$Q$1),),)</f>
        <v>0</v>
      </c>
      <c r="AB129" s="35">
        <f>IFERROR(VLOOKUP($C129,'[4]14.09'!$C$2:$K$143,MATCH(AB$2,'[4]14.09'!$C$1:$K$1),),)</f>
        <v>0</v>
      </c>
      <c r="AC129" s="35">
        <f>IFERROR(VLOOKUP($C129,'[4]14.09'!$C$2:$K$143,MATCH(AC$2,'[4]14.09'!$C$1:$K$1),),)</f>
        <v>0</v>
      </c>
      <c r="AD129" s="35">
        <f>IFERROR(VLOOKUP($C129,'[4]14.09'!$C$2:$K$143,MATCH(AD$2,'[4]14.09'!$C$1:$K$1),),)</f>
        <v>0</v>
      </c>
      <c r="AE129" s="35">
        <f>IFERROR(VLOOKUP($C129,'[4]14.09'!$C$2:$K$143,MATCH(AE$2,'[4]14.09'!$C$1:$K$1),),)</f>
        <v>0</v>
      </c>
      <c r="AF129" s="35">
        <f>IFERROR(VLOOKUP($C129,'[4]14.09'!$C$2:$K$143,MATCH(AF$2,'[4]14.09'!$C$1:$K$1),),)</f>
        <v>0</v>
      </c>
      <c r="AG129" s="35">
        <f>IFERROR(VLOOKUP($C129,'[4]14.09'!$C$2:$K$143,MATCH(AG$2,'[4]14.09'!$C$1:$K$1),),)</f>
        <v>0</v>
      </c>
      <c r="AH129" s="35">
        <f>IFERROR(VLOOKUP($C129,'[4]14.09'!$C$2:$K$143,MATCH(AH$2,'[4]14.09'!$C$1:$K$1),),)</f>
        <v>0</v>
      </c>
      <c r="AI129" s="35">
        <f>IFERROR(VLOOKUP($C129,'[4]14.09'!$C$2:$K$143,MATCH(AI$2,'[4]14.09'!$C$1:$K$1),),)</f>
        <v>0</v>
      </c>
      <c r="AJ129" s="35">
        <f>IFERROR(VLOOKUP($C129,'[4]11.09'!$C$2:$Q$129,MATCH(AJ$2,'[4]11.09'!$C$1:$Q$1),),)</f>
        <v>0</v>
      </c>
      <c r="AK129" s="35">
        <f>IFERROR(VLOOKUP($C129,'[4]11.09'!$C$2:$Q$129,MATCH(AK$2,'[4]11.09'!$C$1:$Q$1),),)</f>
        <v>0</v>
      </c>
      <c r="AL129" s="36">
        <f t="shared" si="1"/>
        <v>0</v>
      </c>
    </row>
    <row r="130" spans="1:38" ht="27.75" customHeight="1">
      <c r="A130" s="46" t="s">
        <v>393</v>
      </c>
      <c r="B130" s="39" t="s">
        <v>396</v>
      </c>
      <c r="C130" s="33" t="s">
        <v>399</v>
      </c>
      <c r="D130" s="35">
        <f>IFERROR(VLOOKUP($C130,'[4]24.08'!$C$2:$L$145,MATCH(D$2,'[4]24.08'!$C$1:$L$1),),)</f>
        <v>0</v>
      </c>
      <c r="E130" s="35">
        <f>IFERROR(VLOOKUP($C130,'[4]25.08'!$C$2:$J$145,MATCH(E$2,'[4]25.08'!$C$1:$J$1),),)</f>
        <v>0</v>
      </c>
      <c r="F130" s="35">
        <f>IFERROR(VLOOKUP($C130,'[4]26.08'!$C$2:$S$136,MATCH(F$2,'[4]26.08'!$C$1:$S$1),),)</f>
        <v>0</v>
      </c>
      <c r="G130" s="35">
        <f>IFERROR(VLOOKUP($C130,'[4]27.08'!$C$2:$P$145,MATCH(G$2,'[4]27.08'!$C$1:$P$1),),)</f>
        <v>0</v>
      </c>
      <c r="H130" s="35">
        <f>IFERROR(VLOOKUP($C130,'[4]28.08'!$C$2:$O$144,MATCH(H$2,'[4]28.08'!$C$1:$O$1),),)</f>
        <v>0</v>
      </c>
      <c r="I130" s="35">
        <f>IFERROR(VLOOKUP($C130,'[4]28.08'!$C$2:$O$144,MATCH(I$2,'[4]28.08'!$C$1:$O$1),),)</f>
        <v>0</v>
      </c>
      <c r="J130" s="35">
        <f>IFERROR(VLOOKUP($C130,'[4]28.08'!$C$2:$O$144,MATCH(J$2,'[4]28.08'!$C$1:$O$1),),)</f>
        <v>0</v>
      </c>
      <c r="K130" s="35">
        <f>IFERROR(VLOOKUP($C130,'[4]28.08'!$C$2:$O$144,MATCH(K$2,'[4]28.08'!$C$1:$O$1),),)</f>
        <v>0</v>
      </c>
      <c r="L130" s="35">
        <f>IFERROR(VLOOKUP($C130,'[4]31.08.'!$C$2:$K$144,MATCH(L$2,'[4]31.08.'!$C$1:$K$1),),)</f>
        <v>0</v>
      </c>
      <c r="M130" s="35">
        <f>IFERROR(VLOOKUP($C130,'[4]01.09'!$C$2:$K$144,MATCH(M$2,'[4]01.09'!$C$1:$K$1),),)</f>
        <v>0</v>
      </c>
      <c r="N130" s="35">
        <f>IFERROR(VLOOKUP($C130,'[4]01.09'!$C$2:$K$144,MATCH(N$2,'[4]01.09'!$C$1:$K$1),),)</f>
        <v>0</v>
      </c>
      <c r="O130" s="35">
        <f>IFERROR(VLOOKUP($C130,'[4]03.09'!$C$2:$R$130,MATCH(O$2,'[4]03.09'!$C$1:$R$1),),)</f>
        <v>0</v>
      </c>
      <c r="P130" s="35">
        <f>IFERROR(VLOOKUP($C130,'[4]04.09'!$C$2:$O$139,MATCH(P$2,'[4]04.09'!$C$1:$O$1),),)</f>
        <v>0</v>
      </c>
      <c r="Q130" s="35">
        <f>IFERROR(VLOOKUP($C130,'[4]04.09'!$C$2:$O$139,MATCH(Q$2,'[4]04.09'!$C$1:$O$1),),)</f>
        <v>0</v>
      </c>
      <c r="R130" s="35">
        <f>IFERROR(VLOOKUP($C130,'[4]04.09'!$C$2:$O$139,MATCH(R$2,'[4]04.09'!$C$1:$O$1),),)</f>
        <v>0</v>
      </c>
      <c r="S130" s="35">
        <f>IFERROR(VLOOKUP($C130,'[4]04.09'!$C$2:$O$139,MATCH(S$2,'[4]04.09'!$C$1:$O$1),),)</f>
        <v>0</v>
      </c>
      <c r="T130" s="35">
        <f>IFERROR(VLOOKUP($C130,'[4]07.09'!$C$2:$K$144,MATCH(T$2,'[4]07.09'!$C$1:$K$1),),)</f>
        <v>0</v>
      </c>
      <c r="U130" s="35">
        <f>IFERROR(VLOOKUP($C130,'[4]08.09'!$C$2:$J$143,MATCH(U$2,'[4]08.09'!$C$1:$J$1),),)</f>
        <v>0</v>
      </c>
      <c r="V130" s="35">
        <f>IFERROR(VLOOKUP($C130,'[4]09.09'!$C$2:$T$129,MATCH(V$2,'[4]09.09'!$C$1:$T$1),),)</f>
        <v>0</v>
      </c>
      <c r="W130" s="35">
        <f>IFERROR(VLOOKUP($C130,'[4]10.09'!$C$2:$P$129,MATCH(W$2,'[4]10.09'!$C$1:$P$1),),)</f>
        <v>0</v>
      </c>
      <c r="X130" s="35">
        <f>IFERROR(VLOOKUP($C130,'[4]11.09'!$C$2:$Q$129,MATCH(X$2,'[4]11.09'!$C$1:$Q$1),),)</f>
        <v>0</v>
      </c>
      <c r="Y130" s="35">
        <f>IFERROR(VLOOKUP($C130,'[4]11.09'!$C$2:$Q$129,MATCH(Y$2,'[4]11.09'!$C$1:$Q$1),),)</f>
        <v>0</v>
      </c>
      <c r="Z130" s="35">
        <f>IFERROR(VLOOKUP($C130,'[4]11.09'!$C$2:$Q$129,MATCH(Z$2,'[4]11.09'!$C$1:$Q$1),),)</f>
        <v>0</v>
      </c>
      <c r="AA130" s="35">
        <f>IFERROR(VLOOKUP($C130,'[4]11.09'!$C$2:$Q$129,MATCH(AA$2,'[4]11.09'!$C$1:$Q$1),),)</f>
        <v>0</v>
      </c>
      <c r="AB130" s="35">
        <f>IFERROR(VLOOKUP($C130,'[4]14.09'!$C$2:$K$143,MATCH(AB$2,'[4]14.09'!$C$1:$K$1),),)</f>
        <v>0</v>
      </c>
      <c r="AC130" s="35">
        <f>IFERROR(VLOOKUP($C130,'[4]14.09'!$C$2:$K$143,MATCH(AC$2,'[4]14.09'!$C$1:$K$1),),)</f>
        <v>0</v>
      </c>
      <c r="AD130" s="35">
        <f>IFERROR(VLOOKUP($C130,'[4]14.09'!$C$2:$K$143,MATCH(AD$2,'[4]14.09'!$C$1:$K$1),),)</f>
        <v>0</v>
      </c>
      <c r="AE130" s="35">
        <f>IFERROR(VLOOKUP($C130,'[4]14.09'!$C$2:$K$143,MATCH(AE$2,'[4]14.09'!$C$1:$K$1),),)</f>
        <v>0</v>
      </c>
      <c r="AF130" s="35">
        <f>IFERROR(VLOOKUP($C130,'[4]14.09'!$C$2:$K$143,MATCH(AF$2,'[4]14.09'!$C$1:$K$1),),)</f>
        <v>0</v>
      </c>
      <c r="AG130" s="35">
        <f>IFERROR(VLOOKUP($C130,'[4]14.09'!$C$2:$K$143,MATCH(AG$2,'[4]14.09'!$C$1:$K$1),),)</f>
        <v>0</v>
      </c>
      <c r="AH130" s="35">
        <f>IFERROR(VLOOKUP($C130,'[4]14.09'!$C$2:$K$143,MATCH(AH$2,'[4]14.09'!$C$1:$K$1),),)</f>
        <v>0</v>
      </c>
      <c r="AI130" s="35">
        <f>IFERROR(VLOOKUP($C130,'[4]14.09'!$C$2:$K$143,MATCH(AI$2,'[4]14.09'!$C$1:$K$1),),)</f>
        <v>0</v>
      </c>
      <c r="AJ130" s="35">
        <f>IFERROR(VLOOKUP($C130,'[4]11.09'!$C$2:$Q$129,MATCH(AJ$2,'[4]11.09'!$C$1:$Q$1),),)</f>
        <v>0</v>
      </c>
      <c r="AK130" s="35">
        <f>IFERROR(VLOOKUP($C130,'[4]11.09'!$C$2:$Q$129,MATCH(AK$2,'[4]11.09'!$C$1:$Q$1),),)</f>
        <v>0</v>
      </c>
      <c r="AL130" s="36">
        <f t="shared" si="1"/>
        <v>0</v>
      </c>
    </row>
    <row r="131" spans="1:38" ht="27.75" customHeight="1">
      <c r="A131" s="46" t="s">
        <v>393</v>
      </c>
      <c r="B131" s="39" t="s">
        <v>382</v>
      </c>
      <c r="C131" s="33" t="s">
        <v>400</v>
      </c>
      <c r="D131" s="35">
        <f>IFERROR(VLOOKUP($C131,'[4]24.08'!$C$2:$L$145,MATCH(D$2,'[4]24.08'!$C$1:$L$1),),)</f>
        <v>0</v>
      </c>
      <c r="E131" s="35">
        <f>IFERROR(VLOOKUP($C131,'[4]25.08'!$C$2:$J$145,MATCH(E$2,'[4]25.08'!$C$1:$J$1),),)</f>
        <v>0</v>
      </c>
      <c r="F131" s="35">
        <f>IFERROR(VLOOKUP($C131,'[4]26.08'!$C$2:$S$136,MATCH(F$2,'[4]26.08'!$C$1:$S$1),),)</f>
        <v>0</v>
      </c>
      <c r="G131" s="35">
        <f>IFERROR(VLOOKUP($C131,'[4]27.08'!$C$2:$P$145,MATCH(G$2,'[4]27.08'!$C$1:$P$1),),)</f>
        <v>0</v>
      </c>
      <c r="H131" s="35">
        <f>IFERROR(VLOOKUP($C131,'[4]28.08'!$C$2:$O$144,MATCH(H$2,'[4]28.08'!$C$1:$O$1),),)</f>
        <v>0</v>
      </c>
      <c r="I131" s="35">
        <f>IFERROR(VLOOKUP($C131,'[4]28.08'!$C$2:$O$144,MATCH(I$2,'[4]28.08'!$C$1:$O$1),),)</f>
        <v>0</v>
      </c>
      <c r="J131" s="35">
        <f>IFERROR(VLOOKUP($C131,'[4]28.08'!$C$2:$O$144,MATCH(J$2,'[4]28.08'!$C$1:$O$1),),)</f>
        <v>0</v>
      </c>
      <c r="K131" s="35">
        <f>IFERROR(VLOOKUP($C131,'[4]28.08'!$C$2:$O$144,MATCH(K$2,'[4]28.08'!$C$1:$O$1),),)</f>
        <v>0</v>
      </c>
      <c r="L131" s="35">
        <f>IFERROR(VLOOKUP($C131,'[4]31.08.'!$C$2:$K$144,MATCH(L$2,'[4]31.08.'!$C$1:$K$1),),)</f>
        <v>0</v>
      </c>
      <c r="M131" s="35">
        <f>IFERROR(VLOOKUP($C131,'[4]01.09'!$C$2:$K$144,MATCH(M$2,'[4]01.09'!$C$1:$K$1),),)</f>
        <v>0</v>
      </c>
      <c r="N131" s="35">
        <f>IFERROR(VLOOKUP($C131,'[4]01.09'!$C$2:$K$144,MATCH(N$2,'[4]01.09'!$C$1:$K$1),),)</f>
        <v>0</v>
      </c>
      <c r="O131" s="35">
        <f>IFERROR(VLOOKUP($C131,'[4]03.09'!$C$2:$R$130,MATCH(O$2,'[4]03.09'!$C$1:$R$1),),)</f>
        <v>0</v>
      </c>
      <c r="P131" s="35">
        <f>IFERROR(VLOOKUP($C131,'[4]04.09'!$C$2:$O$139,MATCH(P$2,'[4]04.09'!$C$1:$O$1),),)</f>
        <v>0</v>
      </c>
      <c r="Q131" s="35">
        <f>IFERROR(VLOOKUP($C131,'[4]04.09'!$C$2:$O$139,MATCH(Q$2,'[4]04.09'!$C$1:$O$1),),)</f>
        <v>0</v>
      </c>
      <c r="R131" s="35">
        <f>IFERROR(VLOOKUP($C131,'[4]04.09'!$C$2:$O$139,MATCH(R$2,'[4]04.09'!$C$1:$O$1),),)</f>
        <v>0</v>
      </c>
      <c r="S131" s="35">
        <f>IFERROR(VLOOKUP($C131,'[4]04.09'!$C$2:$O$139,MATCH(S$2,'[4]04.09'!$C$1:$O$1),),)</f>
        <v>0</v>
      </c>
      <c r="T131" s="35">
        <f>IFERROR(VLOOKUP($C131,'[4]07.09'!$C$2:$K$144,MATCH(T$2,'[4]07.09'!$C$1:$K$1),),)</f>
        <v>0</v>
      </c>
      <c r="U131" s="35">
        <f>IFERROR(VLOOKUP($C131,'[4]08.09'!$C$2:$J$143,MATCH(U$2,'[4]08.09'!$C$1:$J$1),),)</f>
        <v>0</v>
      </c>
      <c r="V131" s="35">
        <f>IFERROR(VLOOKUP($C131,'[4]09.09'!$C$2:$T$129,MATCH(V$2,'[4]09.09'!$C$1:$T$1),),)</f>
        <v>0</v>
      </c>
      <c r="W131" s="35">
        <f>IFERROR(VLOOKUP($C131,'[4]10.09'!$C$2:$P$129,MATCH(W$2,'[4]10.09'!$C$1:$P$1),),)</f>
        <v>0</v>
      </c>
      <c r="X131" s="35">
        <f>IFERROR(VLOOKUP($C131,'[4]11.09'!$C$2:$Q$129,MATCH(X$2,'[4]11.09'!$C$1:$Q$1),),)</f>
        <v>0</v>
      </c>
      <c r="Y131" s="35">
        <f>IFERROR(VLOOKUP($C131,'[4]11.09'!$C$2:$Q$129,MATCH(Y$2,'[4]11.09'!$C$1:$Q$1),),)</f>
        <v>0</v>
      </c>
      <c r="Z131" s="35">
        <f>IFERROR(VLOOKUP($C131,'[4]11.09'!$C$2:$Q$129,MATCH(Z$2,'[4]11.09'!$C$1:$Q$1),),)</f>
        <v>0</v>
      </c>
      <c r="AA131" s="35">
        <f>IFERROR(VLOOKUP($C131,'[4]11.09'!$C$2:$Q$129,MATCH(AA$2,'[4]11.09'!$C$1:$Q$1),),)</f>
        <v>0</v>
      </c>
      <c r="AB131" s="35">
        <f>IFERROR(VLOOKUP($C131,'[4]14.09'!$C$2:$K$143,MATCH(AB$2,'[4]14.09'!$C$1:$K$1),),)</f>
        <v>0</v>
      </c>
      <c r="AC131" s="35">
        <f>IFERROR(VLOOKUP($C131,'[4]14.09'!$C$2:$K$143,MATCH(AC$2,'[4]14.09'!$C$1:$K$1),),)</f>
        <v>0</v>
      </c>
      <c r="AD131" s="35">
        <f>IFERROR(VLOOKUP($C131,'[4]14.09'!$C$2:$K$143,MATCH(AD$2,'[4]14.09'!$C$1:$K$1),),)</f>
        <v>0</v>
      </c>
      <c r="AE131" s="35">
        <f>IFERROR(VLOOKUP($C131,'[4]14.09'!$C$2:$K$143,MATCH(AE$2,'[4]14.09'!$C$1:$K$1),),)</f>
        <v>0</v>
      </c>
      <c r="AF131" s="35">
        <f>IFERROR(VLOOKUP($C131,'[4]14.09'!$C$2:$K$143,MATCH(AF$2,'[4]14.09'!$C$1:$K$1),),)</f>
        <v>0</v>
      </c>
      <c r="AG131" s="35">
        <f>IFERROR(VLOOKUP($C131,'[4]14.09'!$C$2:$K$143,MATCH(AG$2,'[4]14.09'!$C$1:$K$1),),)</f>
        <v>0</v>
      </c>
      <c r="AH131" s="35">
        <f>IFERROR(VLOOKUP($C131,'[4]14.09'!$C$2:$K$143,MATCH(AH$2,'[4]14.09'!$C$1:$K$1),),)</f>
        <v>0</v>
      </c>
      <c r="AI131" s="35">
        <f>IFERROR(VLOOKUP($C131,'[4]14.09'!$C$2:$K$143,MATCH(AI$2,'[4]14.09'!$C$1:$K$1),),)</f>
        <v>0</v>
      </c>
      <c r="AJ131" s="35">
        <f>IFERROR(VLOOKUP($C131,'[4]11.09'!$C$2:$Q$129,MATCH(AJ$2,'[4]11.09'!$C$1:$Q$1),),)</f>
        <v>0</v>
      </c>
      <c r="AK131" s="35">
        <f>IFERROR(VLOOKUP($C131,'[4]11.09'!$C$2:$Q$129,MATCH(AK$2,'[4]11.09'!$C$1:$Q$1),),)</f>
        <v>0</v>
      </c>
      <c r="AL131" s="36">
        <f t="shared" si="1"/>
        <v>0</v>
      </c>
    </row>
    <row r="132" spans="1:38" ht="27.75" customHeight="1">
      <c r="A132" s="46" t="s">
        <v>393</v>
      </c>
      <c r="B132" s="39" t="s">
        <v>384</v>
      </c>
      <c r="C132" s="33" t="s">
        <v>401</v>
      </c>
      <c r="D132" s="35">
        <f>IFERROR(VLOOKUP($C132,'[4]24.08'!$C$2:$L$145,MATCH(D$2,'[4]24.08'!$C$1:$L$1),),)</f>
        <v>0</v>
      </c>
      <c r="E132" s="35">
        <f>IFERROR(VLOOKUP($C132,'[4]25.08'!$C$2:$J$145,MATCH(E$2,'[4]25.08'!$C$1:$J$1),),)</f>
        <v>0</v>
      </c>
      <c r="F132" s="35">
        <f>IFERROR(VLOOKUP($C132,'[4]26.08'!$C$2:$S$136,MATCH(F$2,'[4]26.08'!$C$1:$S$1),),)</f>
        <v>0</v>
      </c>
      <c r="G132" s="35">
        <f>IFERROR(VLOOKUP($C132,'[4]27.08'!$C$2:$P$145,MATCH(G$2,'[4]27.08'!$C$1:$P$1),),)</f>
        <v>0</v>
      </c>
      <c r="H132" s="35">
        <f>IFERROR(VLOOKUP($C132,'[4]28.08'!$C$2:$O$144,MATCH(H$2,'[4]28.08'!$C$1:$O$1),),)</f>
        <v>0</v>
      </c>
      <c r="I132" s="35">
        <f>IFERROR(VLOOKUP($C132,'[4]28.08'!$C$2:$O$144,MATCH(I$2,'[4]28.08'!$C$1:$O$1),),)</f>
        <v>0</v>
      </c>
      <c r="J132" s="35">
        <f>IFERROR(VLOOKUP($C132,'[4]28.08'!$C$2:$O$144,MATCH(J$2,'[4]28.08'!$C$1:$O$1),),)</f>
        <v>0</v>
      </c>
      <c r="K132" s="35">
        <f>IFERROR(VLOOKUP($C132,'[4]28.08'!$C$2:$O$144,MATCH(K$2,'[4]28.08'!$C$1:$O$1),),)</f>
        <v>0</v>
      </c>
      <c r="L132" s="35">
        <f>IFERROR(VLOOKUP($C132,'[4]31.08.'!$C$2:$K$144,MATCH(L$2,'[4]31.08.'!$C$1:$K$1),),)</f>
        <v>0</v>
      </c>
      <c r="M132" s="35">
        <f>IFERROR(VLOOKUP($C132,'[4]01.09'!$C$2:$K$144,MATCH(M$2,'[4]01.09'!$C$1:$K$1),),)</f>
        <v>0</v>
      </c>
      <c r="N132" s="35">
        <f>IFERROR(VLOOKUP($C132,'[4]01.09'!$C$2:$K$144,MATCH(N$2,'[4]01.09'!$C$1:$K$1),),)</f>
        <v>0</v>
      </c>
      <c r="O132" s="35">
        <f>IFERROR(VLOOKUP($C132,'[4]03.09'!$C$2:$R$130,MATCH(O$2,'[4]03.09'!$C$1:$R$1),),)</f>
        <v>0</v>
      </c>
      <c r="P132" s="35">
        <f>IFERROR(VLOOKUP($C132,'[4]04.09'!$C$2:$O$139,MATCH(P$2,'[4]04.09'!$C$1:$O$1),),)</f>
        <v>0</v>
      </c>
      <c r="Q132" s="35">
        <f>IFERROR(VLOOKUP($C132,'[4]04.09'!$C$2:$O$139,MATCH(Q$2,'[4]04.09'!$C$1:$O$1),),)</f>
        <v>0</v>
      </c>
      <c r="R132" s="35">
        <f>IFERROR(VLOOKUP($C132,'[4]04.09'!$C$2:$O$139,MATCH(R$2,'[4]04.09'!$C$1:$O$1),),)</f>
        <v>0</v>
      </c>
      <c r="S132" s="35">
        <f>IFERROR(VLOOKUP($C132,'[4]04.09'!$C$2:$O$139,MATCH(S$2,'[4]04.09'!$C$1:$O$1),),)</f>
        <v>0</v>
      </c>
      <c r="T132" s="35">
        <f>IFERROR(VLOOKUP($C132,'[4]07.09'!$C$2:$K$144,MATCH(T$2,'[4]07.09'!$C$1:$K$1),),)</f>
        <v>0</v>
      </c>
      <c r="U132" s="35">
        <f>IFERROR(VLOOKUP($C132,'[4]08.09'!$C$2:$J$143,MATCH(U$2,'[4]08.09'!$C$1:$J$1),),)</f>
        <v>0</v>
      </c>
      <c r="V132" s="35">
        <f>IFERROR(VLOOKUP($C132,'[4]09.09'!$C$2:$T$129,MATCH(V$2,'[4]09.09'!$C$1:$T$1),),)</f>
        <v>0</v>
      </c>
      <c r="W132" s="35">
        <f>IFERROR(VLOOKUP($C132,'[4]10.09'!$C$2:$P$129,MATCH(W$2,'[4]10.09'!$C$1:$P$1),),)</f>
        <v>0</v>
      </c>
      <c r="X132" s="35">
        <f>IFERROR(VLOOKUP($C132,'[4]11.09'!$C$2:$Q$129,MATCH(X$2,'[4]11.09'!$C$1:$Q$1),),)</f>
        <v>0</v>
      </c>
      <c r="Y132" s="35">
        <f>IFERROR(VLOOKUP($C132,'[4]11.09'!$C$2:$Q$129,MATCH(Y$2,'[4]11.09'!$C$1:$Q$1),),)</f>
        <v>0</v>
      </c>
      <c r="Z132" s="35">
        <f>IFERROR(VLOOKUP($C132,'[4]11.09'!$C$2:$Q$129,MATCH(Z$2,'[4]11.09'!$C$1:$Q$1),),)</f>
        <v>0</v>
      </c>
      <c r="AA132" s="35">
        <f>IFERROR(VLOOKUP($C132,'[4]11.09'!$C$2:$Q$129,MATCH(AA$2,'[4]11.09'!$C$1:$Q$1),),)</f>
        <v>0</v>
      </c>
      <c r="AB132" s="35">
        <f>IFERROR(VLOOKUP($C132,'[4]14.09'!$C$2:$K$143,MATCH(AB$2,'[4]14.09'!$C$1:$K$1),),)</f>
        <v>0</v>
      </c>
      <c r="AC132" s="35">
        <f>IFERROR(VLOOKUP($C132,'[4]14.09'!$C$2:$K$143,MATCH(AC$2,'[4]14.09'!$C$1:$K$1),),)</f>
        <v>0</v>
      </c>
      <c r="AD132" s="35">
        <f>IFERROR(VLOOKUP($C132,'[4]14.09'!$C$2:$K$143,MATCH(AD$2,'[4]14.09'!$C$1:$K$1),),)</f>
        <v>0</v>
      </c>
      <c r="AE132" s="35">
        <f>IFERROR(VLOOKUP($C132,'[4]14.09'!$C$2:$K$143,MATCH(AE$2,'[4]14.09'!$C$1:$K$1),),)</f>
        <v>0</v>
      </c>
      <c r="AF132" s="35">
        <f>IFERROR(VLOOKUP($C132,'[4]14.09'!$C$2:$K$143,MATCH(AF$2,'[4]14.09'!$C$1:$K$1),),)</f>
        <v>0</v>
      </c>
      <c r="AG132" s="35">
        <f>IFERROR(VLOOKUP($C132,'[4]14.09'!$C$2:$K$143,MATCH(AG$2,'[4]14.09'!$C$1:$K$1),),)</f>
        <v>0</v>
      </c>
      <c r="AH132" s="35">
        <f>IFERROR(VLOOKUP($C132,'[4]14.09'!$C$2:$K$143,MATCH(AH$2,'[4]14.09'!$C$1:$K$1),),)</f>
        <v>0</v>
      </c>
      <c r="AI132" s="35">
        <f>IFERROR(VLOOKUP($C132,'[4]14.09'!$C$2:$K$143,MATCH(AI$2,'[4]14.09'!$C$1:$K$1),),)</f>
        <v>0</v>
      </c>
      <c r="AJ132" s="35">
        <f>IFERROR(VLOOKUP($C132,'[4]11.09'!$C$2:$Q$129,MATCH(AJ$2,'[4]11.09'!$C$1:$Q$1),),)</f>
        <v>0</v>
      </c>
      <c r="AK132" s="35">
        <f>IFERROR(VLOOKUP($C132,'[4]11.09'!$C$2:$Q$129,MATCH(AK$2,'[4]11.09'!$C$1:$Q$1),),)</f>
        <v>0</v>
      </c>
      <c r="AL132" s="36">
        <f t="shared" ref="AL132:AL195" si="2">+SUM(AC132:AK132)</f>
        <v>0</v>
      </c>
    </row>
    <row r="133" spans="1:38" ht="27.75" customHeight="1">
      <c r="A133" s="46" t="s">
        <v>393</v>
      </c>
      <c r="B133" s="39" t="s">
        <v>384</v>
      </c>
      <c r="C133" s="33" t="s">
        <v>162</v>
      </c>
      <c r="D133" s="35">
        <f>IFERROR(VLOOKUP($C133,'[4]24.08'!$C$2:$L$145,MATCH(D$2,'[4]24.08'!$C$1:$L$1),),)</f>
        <v>0</v>
      </c>
      <c r="E133" s="35">
        <f>IFERROR(VLOOKUP($C133,'[4]25.08'!$C$2:$J$145,MATCH(E$2,'[4]25.08'!$C$1:$J$1),),)</f>
        <v>0</v>
      </c>
      <c r="F133" s="35">
        <f>IFERROR(VLOOKUP($C133,'[4]26.08'!$C$2:$S$136,MATCH(F$2,'[4]26.08'!$C$1:$S$1),),)</f>
        <v>0</v>
      </c>
      <c r="G133" s="35">
        <f>IFERROR(VLOOKUP($C133,'[4]27.08'!$C$2:$P$145,MATCH(G$2,'[4]27.08'!$C$1:$P$1),),)</f>
        <v>0</v>
      </c>
      <c r="H133" s="35">
        <f>IFERROR(VLOOKUP($C133,'[4]28.08'!$C$2:$O$144,MATCH(H$2,'[4]28.08'!$C$1:$O$1),),)</f>
        <v>0</v>
      </c>
      <c r="I133" s="35">
        <f>IFERROR(VLOOKUP($C133,'[4]28.08'!$C$2:$O$144,MATCH(I$2,'[4]28.08'!$C$1:$O$1),),)</f>
        <v>0</v>
      </c>
      <c r="J133" s="35">
        <f>IFERROR(VLOOKUP($C133,'[4]28.08'!$C$2:$O$144,MATCH(J$2,'[4]28.08'!$C$1:$O$1),),)</f>
        <v>0</v>
      </c>
      <c r="K133" s="35">
        <f>IFERROR(VLOOKUP($C133,'[4]28.08'!$C$2:$O$144,MATCH(K$2,'[4]28.08'!$C$1:$O$1),),)</f>
        <v>0</v>
      </c>
      <c r="L133" s="35">
        <f>IFERROR(VLOOKUP($C133,'[4]31.08.'!$C$2:$K$144,MATCH(L$2,'[4]31.08.'!$C$1:$K$1),),)</f>
        <v>0</v>
      </c>
      <c r="M133" s="35">
        <f>IFERROR(VLOOKUP($C133,'[4]01.09'!$C$2:$K$144,MATCH(M$2,'[4]01.09'!$C$1:$K$1),),)</f>
        <v>0</v>
      </c>
      <c r="N133" s="35">
        <f>IFERROR(VLOOKUP($C133,'[4]01.09'!$C$2:$K$144,MATCH(N$2,'[4]01.09'!$C$1:$K$1),),)</f>
        <v>0</v>
      </c>
      <c r="O133" s="35">
        <f>IFERROR(VLOOKUP($C133,'[4]03.09'!$C$2:$R$130,MATCH(O$2,'[4]03.09'!$C$1:$R$1),),)</f>
        <v>0</v>
      </c>
      <c r="P133" s="35">
        <f>IFERROR(VLOOKUP($C133,'[4]04.09'!$C$2:$O$139,MATCH(P$2,'[4]04.09'!$C$1:$O$1),),)</f>
        <v>0</v>
      </c>
      <c r="Q133" s="35">
        <f>IFERROR(VLOOKUP($C133,'[4]04.09'!$C$2:$O$139,MATCH(Q$2,'[4]04.09'!$C$1:$O$1),),)</f>
        <v>0</v>
      </c>
      <c r="R133" s="35">
        <f>IFERROR(VLOOKUP($C133,'[4]04.09'!$C$2:$O$139,MATCH(R$2,'[4]04.09'!$C$1:$O$1),),)</f>
        <v>0</v>
      </c>
      <c r="S133" s="35">
        <f>IFERROR(VLOOKUP($C133,'[4]04.09'!$C$2:$O$139,MATCH(S$2,'[4]04.09'!$C$1:$O$1),),)</f>
        <v>0</v>
      </c>
      <c r="T133" s="35">
        <f>IFERROR(VLOOKUP($C133,'[4]07.09'!$C$2:$K$144,MATCH(T$2,'[4]07.09'!$C$1:$K$1),),)</f>
        <v>0</v>
      </c>
      <c r="U133" s="35">
        <f>IFERROR(VLOOKUP($C133,'[4]08.09'!$C$2:$J$143,MATCH(U$2,'[4]08.09'!$C$1:$J$1),),)</f>
        <v>0</v>
      </c>
      <c r="V133" s="35">
        <f>IFERROR(VLOOKUP($C133,'[4]09.09'!$C$2:$T$129,MATCH(V$2,'[4]09.09'!$C$1:$T$1),),)</f>
        <v>0</v>
      </c>
      <c r="W133" s="35">
        <f>IFERROR(VLOOKUP($C133,'[4]10.09'!$C$2:$P$129,MATCH(W$2,'[4]10.09'!$C$1:$P$1),),)</f>
        <v>0</v>
      </c>
      <c r="X133" s="35">
        <f>IFERROR(VLOOKUP($C133,'[4]11.09'!$C$2:$Q$129,MATCH(X$2,'[4]11.09'!$C$1:$Q$1),),)</f>
        <v>0</v>
      </c>
      <c r="Y133" s="35">
        <f>IFERROR(VLOOKUP($C133,'[4]11.09'!$C$2:$Q$129,MATCH(Y$2,'[4]11.09'!$C$1:$Q$1),),)</f>
        <v>0</v>
      </c>
      <c r="Z133" s="35">
        <f>IFERROR(VLOOKUP($C133,'[4]11.09'!$C$2:$Q$129,MATCH(Z$2,'[4]11.09'!$C$1:$Q$1),),)</f>
        <v>0</v>
      </c>
      <c r="AA133" s="35">
        <f>IFERROR(VLOOKUP($C133,'[4]11.09'!$C$2:$Q$129,MATCH(AA$2,'[4]11.09'!$C$1:$Q$1),),)</f>
        <v>0</v>
      </c>
      <c r="AB133" s="35">
        <f>IFERROR(VLOOKUP($C133,'[4]14.09'!$C$2:$K$143,MATCH(AB$2,'[4]14.09'!$C$1:$K$1),),)</f>
        <v>0</v>
      </c>
      <c r="AC133" s="35">
        <f>IFERROR(VLOOKUP($C133,'[4]14.09'!$C$2:$K$143,MATCH(AC$2,'[4]14.09'!$C$1:$K$1),),)</f>
        <v>0</v>
      </c>
      <c r="AD133" s="35">
        <f>IFERROR(VLOOKUP($C133,'[4]14.09'!$C$2:$K$143,MATCH(AD$2,'[4]14.09'!$C$1:$K$1),),)</f>
        <v>0</v>
      </c>
      <c r="AE133" s="35">
        <f>IFERROR(VLOOKUP($C133,'[4]14.09'!$C$2:$K$143,MATCH(AE$2,'[4]14.09'!$C$1:$K$1),),)</f>
        <v>0</v>
      </c>
      <c r="AF133" s="35">
        <f>IFERROR(VLOOKUP($C133,'[4]14.09'!$C$2:$K$143,MATCH(AF$2,'[4]14.09'!$C$1:$K$1),),)</f>
        <v>0</v>
      </c>
      <c r="AG133" s="35">
        <f>IFERROR(VLOOKUP($C133,'[4]14.09'!$C$2:$K$143,MATCH(AG$2,'[4]14.09'!$C$1:$K$1),),)</f>
        <v>0</v>
      </c>
      <c r="AH133" s="35">
        <f>IFERROR(VLOOKUP($C133,'[4]14.09'!$C$2:$K$143,MATCH(AH$2,'[4]14.09'!$C$1:$K$1),),)</f>
        <v>0</v>
      </c>
      <c r="AI133" s="35">
        <f>IFERROR(VLOOKUP($C133,'[4]14.09'!$C$2:$K$143,MATCH(AI$2,'[4]14.09'!$C$1:$K$1),),)</f>
        <v>0</v>
      </c>
      <c r="AJ133" s="35">
        <f>IFERROR(VLOOKUP($C133,'[4]11.09'!$C$2:$Q$129,MATCH(AJ$2,'[4]11.09'!$C$1:$Q$1),),)</f>
        <v>0</v>
      </c>
      <c r="AK133" s="35">
        <f>IFERROR(VLOOKUP($C133,'[4]11.09'!$C$2:$Q$129,MATCH(AK$2,'[4]11.09'!$C$1:$Q$1),),)</f>
        <v>0</v>
      </c>
      <c r="AL133" s="36">
        <f t="shared" si="2"/>
        <v>0</v>
      </c>
    </row>
    <row r="134" spans="1:38" ht="27.75" customHeight="1">
      <c r="A134" s="46" t="s">
        <v>393</v>
      </c>
      <c r="B134" s="39" t="s">
        <v>386</v>
      </c>
      <c r="C134" s="33" t="s">
        <v>402</v>
      </c>
      <c r="D134" s="35">
        <f>IFERROR(VLOOKUP($C134,'[4]24.08'!$C$2:$L$145,MATCH(D$2,'[4]24.08'!$C$1:$L$1),),)</f>
        <v>0</v>
      </c>
      <c r="E134" s="35">
        <f>IFERROR(VLOOKUP($C134,'[4]25.08'!$C$2:$J$145,MATCH(E$2,'[4]25.08'!$C$1:$J$1),),)</f>
        <v>0</v>
      </c>
      <c r="F134" s="35">
        <f>IFERROR(VLOOKUP($C134,'[4]26.08'!$C$2:$S$136,MATCH(F$2,'[4]26.08'!$C$1:$S$1),),)</f>
        <v>0</v>
      </c>
      <c r="G134" s="35">
        <f>IFERROR(VLOOKUP($C134,'[4]27.08'!$C$2:$P$145,MATCH(G$2,'[4]27.08'!$C$1:$P$1),),)</f>
        <v>0</v>
      </c>
      <c r="H134" s="35">
        <f>IFERROR(VLOOKUP($C134,'[4]28.08'!$C$2:$O$144,MATCH(H$2,'[4]28.08'!$C$1:$O$1),),)</f>
        <v>0</v>
      </c>
      <c r="I134" s="35">
        <f>IFERROR(VLOOKUP($C134,'[4]28.08'!$C$2:$O$144,MATCH(I$2,'[4]28.08'!$C$1:$O$1),),)</f>
        <v>0</v>
      </c>
      <c r="J134" s="35">
        <f>IFERROR(VLOOKUP($C134,'[4]28.08'!$C$2:$O$144,MATCH(J$2,'[4]28.08'!$C$1:$O$1),),)</f>
        <v>0</v>
      </c>
      <c r="K134" s="35">
        <f>IFERROR(VLOOKUP($C134,'[4]28.08'!$C$2:$O$144,MATCH(K$2,'[4]28.08'!$C$1:$O$1),),)</f>
        <v>0</v>
      </c>
      <c r="L134" s="35">
        <f>IFERROR(VLOOKUP($C134,'[4]31.08.'!$C$2:$K$144,MATCH(L$2,'[4]31.08.'!$C$1:$K$1),),)</f>
        <v>0</v>
      </c>
      <c r="M134" s="35">
        <f>IFERROR(VLOOKUP($C134,'[4]01.09'!$C$2:$K$144,MATCH(M$2,'[4]01.09'!$C$1:$K$1),),)</f>
        <v>0</v>
      </c>
      <c r="N134" s="35">
        <f>IFERROR(VLOOKUP($C134,'[4]01.09'!$C$2:$K$144,MATCH(N$2,'[4]01.09'!$C$1:$K$1),),)</f>
        <v>0</v>
      </c>
      <c r="O134" s="35">
        <f>IFERROR(VLOOKUP($C134,'[4]03.09'!$C$2:$R$130,MATCH(O$2,'[4]03.09'!$C$1:$R$1),),)</f>
        <v>0</v>
      </c>
      <c r="P134" s="35">
        <f>IFERROR(VLOOKUP($C134,'[4]04.09'!$C$2:$O$139,MATCH(P$2,'[4]04.09'!$C$1:$O$1),),)</f>
        <v>0</v>
      </c>
      <c r="Q134" s="35">
        <f>IFERROR(VLOOKUP($C134,'[4]04.09'!$C$2:$O$139,MATCH(Q$2,'[4]04.09'!$C$1:$O$1),),)</f>
        <v>0</v>
      </c>
      <c r="R134" s="35">
        <f>IFERROR(VLOOKUP($C134,'[4]04.09'!$C$2:$O$139,MATCH(R$2,'[4]04.09'!$C$1:$O$1),),)</f>
        <v>0</v>
      </c>
      <c r="S134" s="35">
        <f>IFERROR(VLOOKUP($C134,'[4]04.09'!$C$2:$O$139,MATCH(S$2,'[4]04.09'!$C$1:$O$1),),)</f>
        <v>0</v>
      </c>
      <c r="T134" s="35">
        <f>IFERROR(VLOOKUP($C134,'[4]07.09'!$C$2:$K$144,MATCH(T$2,'[4]07.09'!$C$1:$K$1),),)</f>
        <v>0</v>
      </c>
      <c r="U134" s="35">
        <f>IFERROR(VLOOKUP($C134,'[4]08.09'!$C$2:$J$143,MATCH(U$2,'[4]08.09'!$C$1:$J$1),),)</f>
        <v>0</v>
      </c>
      <c r="V134" s="35">
        <f>IFERROR(VLOOKUP($C134,'[4]09.09'!$C$2:$T$129,MATCH(V$2,'[4]09.09'!$C$1:$T$1),),)</f>
        <v>0</v>
      </c>
      <c r="W134" s="35">
        <f>IFERROR(VLOOKUP($C134,'[4]10.09'!$C$2:$P$129,MATCH(W$2,'[4]10.09'!$C$1:$P$1),),)</f>
        <v>0</v>
      </c>
      <c r="X134" s="35">
        <f>IFERROR(VLOOKUP($C134,'[4]11.09'!$C$2:$Q$129,MATCH(X$2,'[4]11.09'!$C$1:$Q$1),),)</f>
        <v>0</v>
      </c>
      <c r="Y134" s="35">
        <f>IFERROR(VLOOKUP($C134,'[4]11.09'!$C$2:$Q$129,MATCH(Y$2,'[4]11.09'!$C$1:$Q$1),),)</f>
        <v>0</v>
      </c>
      <c r="Z134" s="35">
        <f>IFERROR(VLOOKUP($C134,'[4]11.09'!$C$2:$Q$129,MATCH(Z$2,'[4]11.09'!$C$1:$Q$1),),)</f>
        <v>0</v>
      </c>
      <c r="AA134" s="35">
        <f>IFERROR(VLOOKUP($C134,'[4]11.09'!$C$2:$Q$129,MATCH(AA$2,'[4]11.09'!$C$1:$Q$1),),)</f>
        <v>0</v>
      </c>
      <c r="AB134" s="35">
        <f>IFERROR(VLOOKUP($C134,'[4]14.09'!$C$2:$K$143,MATCH(AB$2,'[4]14.09'!$C$1:$K$1),),)</f>
        <v>0</v>
      </c>
      <c r="AC134" s="35">
        <f>IFERROR(VLOOKUP($C134,'[4]14.09'!$C$2:$K$143,MATCH(AC$2,'[4]14.09'!$C$1:$K$1),),)</f>
        <v>0</v>
      </c>
      <c r="AD134" s="35">
        <f>IFERROR(VLOOKUP($C134,'[4]14.09'!$C$2:$K$143,MATCH(AD$2,'[4]14.09'!$C$1:$K$1),),)</f>
        <v>0</v>
      </c>
      <c r="AE134" s="35">
        <f>IFERROR(VLOOKUP($C134,'[4]14.09'!$C$2:$K$143,MATCH(AE$2,'[4]14.09'!$C$1:$K$1),),)</f>
        <v>0</v>
      </c>
      <c r="AF134" s="35">
        <f>IFERROR(VLOOKUP($C134,'[4]14.09'!$C$2:$K$143,MATCH(AF$2,'[4]14.09'!$C$1:$K$1),),)</f>
        <v>0</v>
      </c>
      <c r="AG134" s="35">
        <f>IFERROR(VLOOKUP($C134,'[4]14.09'!$C$2:$K$143,MATCH(AG$2,'[4]14.09'!$C$1:$K$1),),)</f>
        <v>0</v>
      </c>
      <c r="AH134" s="35">
        <f>IFERROR(VLOOKUP($C134,'[4]14.09'!$C$2:$K$143,MATCH(AH$2,'[4]14.09'!$C$1:$K$1),),)</f>
        <v>0</v>
      </c>
      <c r="AI134" s="35">
        <f>IFERROR(VLOOKUP($C134,'[4]14.09'!$C$2:$K$143,MATCH(AI$2,'[4]14.09'!$C$1:$K$1),),)</f>
        <v>0</v>
      </c>
      <c r="AJ134" s="35">
        <f>IFERROR(VLOOKUP($C134,'[4]11.09'!$C$2:$Q$129,MATCH(AJ$2,'[4]11.09'!$C$1:$Q$1),),)</f>
        <v>0</v>
      </c>
      <c r="AK134" s="35">
        <f>IFERROR(VLOOKUP($C134,'[4]11.09'!$C$2:$Q$129,MATCH(AK$2,'[4]11.09'!$C$1:$Q$1),),)</f>
        <v>0</v>
      </c>
      <c r="AL134" s="36">
        <f t="shared" si="2"/>
        <v>0</v>
      </c>
    </row>
    <row r="135" spans="1:38" ht="27.75" customHeight="1">
      <c r="A135" s="46" t="s">
        <v>393</v>
      </c>
      <c r="B135" s="39" t="s">
        <v>383</v>
      </c>
      <c r="C135" s="33" t="s">
        <v>146</v>
      </c>
      <c r="D135" s="35">
        <f>IFERROR(VLOOKUP($C135,'[4]24.08'!$C$2:$L$145,MATCH(D$2,'[4]24.08'!$C$1:$L$1),),)</f>
        <v>0</v>
      </c>
      <c r="E135" s="35">
        <f>IFERROR(VLOOKUP($C135,'[4]25.08'!$C$2:$J$145,MATCH(E$2,'[4]25.08'!$C$1:$J$1),),)</f>
        <v>0</v>
      </c>
      <c r="F135" s="35">
        <f>IFERROR(VLOOKUP($C135,'[4]26.08'!$C$2:$S$136,MATCH(F$2,'[4]26.08'!$C$1:$S$1),),)</f>
        <v>0</v>
      </c>
      <c r="G135" s="35">
        <f>IFERROR(VLOOKUP($C135,'[4]27.08'!$C$2:$P$145,MATCH(G$2,'[4]27.08'!$C$1:$P$1),),)</f>
        <v>0</v>
      </c>
      <c r="H135" s="35">
        <f>IFERROR(VLOOKUP($C135,'[4]28.08'!$C$2:$O$144,MATCH(H$2,'[4]28.08'!$C$1:$O$1),),)</f>
        <v>0</v>
      </c>
      <c r="I135" s="35">
        <f>IFERROR(VLOOKUP($C135,'[4]28.08'!$C$2:$O$144,MATCH(I$2,'[4]28.08'!$C$1:$O$1),),)</f>
        <v>0</v>
      </c>
      <c r="J135" s="35">
        <f>IFERROR(VLOOKUP($C135,'[4]28.08'!$C$2:$O$144,MATCH(J$2,'[4]28.08'!$C$1:$O$1),),)</f>
        <v>0</v>
      </c>
      <c r="K135" s="35">
        <f>IFERROR(VLOOKUP($C135,'[4]28.08'!$C$2:$O$144,MATCH(K$2,'[4]28.08'!$C$1:$O$1),),)</f>
        <v>0</v>
      </c>
      <c r="L135" s="35">
        <f>IFERROR(VLOOKUP($C135,'[4]31.08.'!$C$2:$K$144,MATCH(L$2,'[4]31.08.'!$C$1:$K$1),),)</f>
        <v>0</v>
      </c>
      <c r="M135" s="35">
        <f>IFERROR(VLOOKUP($C135,'[4]01.09'!$C$2:$K$144,MATCH(M$2,'[4]01.09'!$C$1:$K$1),),)</f>
        <v>0</v>
      </c>
      <c r="N135" s="35">
        <f>IFERROR(VLOOKUP($C135,'[4]01.09'!$C$2:$K$144,MATCH(N$2,'[4]01.09'!$C$1:$K$1),),)</f>
        <v>0</v>
      </c>
      <c r="O135" s="35">
        <f>IFERROR(VLOOKUP($C135,'[4]03.09'!$C$2:$R$130,MATCH(O$2,'[4]03.09'!$C$1:$R$1),),)</f>
        <v>0</v>
      </c>
      <c r="P135" s="35">
        <f>IFERROR(VLOOKUP($C135,'[4]04.09'!$C$2:$O$139,MATCH(P$2,'[4]04.09'!$C$1:$O$1),),)</f>
        <v>0</v>
      </c>
      <c r="Q135" s="35">
        <f>IFERROR(VLOOKUP($C135,'[4]04.09'!$C$2:$O$139,MATCH(Q$2,'[4]04.09'!$C$1:$O$1),),)</f>
        <v>0</v>
      </c>
      <c r="R135" s="35">
        <f>IFERROR(VLOOKUP($C135,'[4]04.09'!$C$2:$O$139,MATCH(R$2,'[4]04.09'!$C$1:$O$1),),)</f>
        <v>0</v>
      </c>
      <c r="S135" s="35">
        <f>IFERROR(VLOOKUP($C135,'[4]04.09'!$C$2:$O$139,MATCH(S$2,'[4]04.09'!$C$1:$O$1),),)</f>
        <v>0</v>
      </c>
      <c r="T135" s="35">
        <f>IFERROR(VLOOKUP($C135,'[4]07.09'!$C$2:$K$144,MATCH(T$2,'[4]07.09'!$C$1:$K$1),),)</f>
        <v>0</v>
      </c>
      <c r="U135" s="35">
        <f>IFERROR(VLOOKUP($C135,'[4]08.09'!$C$2:$J$143,MATCH(U$2,'[4]08.09'!$C$1:$J$1),),)</f>
        <v>0</v>
      </c>
      <c r="V135" s="35">
        <f>IFERROR(VLOOKUP($C135,'[4]09.09'!$C$2:$T$129,MATCH(V$2,'[4]09.09'!$C$1:$T$1),),)</f>
        <v>0</v>
      </c>
      <c r="W135" s="35">
        <f>IFERROR(VLOOKUP($C135,'[4]10.09'!$C$2:$P$129,MATCH(W$2,'[4]10.09'!$C$1:$P$1),),)</f>
        <v>0</v>
      </c>
      <c r="X135" s="35">
        <f>IFERROR(VLOOKUP($C135,'[4]11.09'!$C$2:$Q$129,MATCH(X$2,'[4]11.09'!$C$1:$Q$1),),)</f>
        <v>0</v>
      </c>
      <c r="Y135" s="35">
        <f>IFERROR(VLOOKUP($C135,'[4]11.09'!$C$2:$Q$129,MATCH(Y$2,'[4]11.09'!$C$1:$Q$1),),)</f>
        <v>0</v>
      </c>
      <c r="Z135" s="35">
        <f>IFERROR(VLOOKUP($C135,'[4]11.09'!$C$2:$Q$129,MATCH(Z$2,'[4]11.09'!$C$1:$Q$1),),)</f>
        <v>0</v>
      </c>
      <c r="AA135" s="35">
        <f>IFERROR(VLOOKUP($C135,'[4]11.09'!$C$2:$Q$129,MATCH(AA$2,'[4]11.09'!$C$1:$Q$1),),)</f>
        <v>0</v>
      </c>
      <c r="AB135" s="35">
        <f>IFERROR(VLOOKUP($C135,'[4]14.09'!$C$2:$K$143,MATCH(AB$2,'[4]14.09'!$C$1:$K$1),),)</f>
        <v>0</v>
      </c>
      <c r="AC135" s="35">
        <f>IFERROR(VLOOKUP($C135,'[4]14.09'!$C$2:$K$143,MATCH(AC$2,'[4]14.09'!$C$1:$K$1),),)</f>
        <v>0</v>
      </c>
      <c r="AD135" s="35">
        <f>IFERROR(VLOOKUP($C135,'[4]14.09'!$C$2:$K$143,MATCH(AD$2,'[4]14.09'!$C$1:$K$1),),)</f>
        <v>0</v>
      </c>
      <c r="AE135" s="35">
        <f>IFERROR(VLOOKUP($C135,'[4]14.09'!$C$2:$K$143,MATCH(AE$2,'[4]14.09'!$C$1:$K$1),),)</f>
        <v>0</v>
      </c>
      <c r="AF135" s="35">
        <f>IFERROR(VLOOKUP($C135,'[4]14.09'!$C$2:$K$143,MATCH(AF$2,'[4]14.09'!$C$1:$K$1),),)</f>
        <v>0</v>
      </c>
      <c r="AG135" s="35">
        <f>IFERROR(VLOOKUP($C135,'[4]14.09'!$C$2:$K$143,MATCH(AG$2,'[4]14.09'!$C$1:$K$1),),)</f>
        <v>0</v>
      </c>
      <c r="AH135" s="35">
        <f>IFERROR(VLOOKUP($C135,'[4]14.09'!$C$2:$K$143,MATCH(AH$2,'[4]14.09'!$C$1:$K$1),),)</f>
        <v>0</v>
      </c>
      <c r="AI135" s="35">
        <f>IFERROR(VLOOKUP($C135,'[4]14.09'!$C$2:$K$143,MATCH(AI$2,'[4]14.09'!$C$1:$K$1),),)</f>
        <v>0</v>
      </c>
      <c r="AJ135" s="35">
        <f>IFERROR(VLOOKUP($C135,'[4]11.09'!$C$2:$Q$129,MATCH(AJ$2,'[4]11.09'!$C$1:$Q$1),),)</f>
        <v>0</v>
      </c>
      <c r="AK135" s="35">
        <f>IFERROR(VLOOKUP($C135,'[4]11.09'!$C$2:$Q$129,MATCH(AK$2,'[4]11.09'!$C$1:$Q$1),),)</f>
        <v>0</v>
      </c>
      <c r="AL135" s="36">
        <f t="shared" si="2"/>
        <v>0</v>
      </c>
    </row>
    <row r="136" spans="1:38" ht="27.75" customHeight="1">
      <c r="A136" s="33" t="s">
        <v>403</v>
      </c>
      <c r="B136" s="47" t="s">
        <v>386</v>
      </c>
      <c r="C136" s="43" t="s">
        <v>25</v>
      </c>
      <c r="D136" s="35">
        <f>IFERROR(VLOOKUP($C136,'[4]24.08'!$C$2:$L$145,MATCH(D$2,'[4]24.08'!$C$1:$L$1),),)</f>
        <v>0</v>
      </c>
      <c r="E136" s="35">
        <f>IFERROR(VLOOKUP($C136,'[4]25.08'!$C$2:$J$145,MATCH(E$2,'[4]25.08'!$C$1:$J$1),),)</f>
        <v>0</v>
      </c>
      <c r="F136" s="35">
        <f>IFERROR(VLOOKUP($C136,'[4]26.08'!$C$2:$S$136,MATCH(F$2,'[4]26.08'!$C$1:$S$1),),)</f>
        <v>0</v>
      </c>
      <c r="G136" s="35">
        <f>IFERROR(VLOOKUP($C136,'[4]27.08'!$C$2:$P$145,MATCH(G$2,'[4]27.08'!$C$1:$P$1),),)</f>
        <v>0</v>
      </c>
      <c r="H136" s="35">
        <f>IFERROR(VLOOKUP($C136,'[4]28.08'!$C$2:$O$144,MATCH(H$2,'[4]28.08'!$C$1:$O$1),),)</f>
        <v>0</v>
      </c>
      <c r="I136" s="35">
        <f>IFERROR(VLOOKUP($C136,'[4]28.08'!$C$2:$O$144,MATCH(I$2,'[4]28.08'!$C$1:$O$1),),)</f>
        <v>0</v>
      </c>
      <c r="J136" s="35">
        <f>IFERROR(VLOOKUP($C136,'[4]28.08'!$C$2:$O$144,MATCH(J$2,'[4]28.08'!$C$1:$O$1),),)</f>
        <v>0</v>
      </c>
      <c r="K136" s="35">
        <f>IFERROR(VLOOKUP($C136,'[4]28.08'!$C$2:$O$144,MATCH(K$2,'[4]28.08'!$C$1:$O$1),),)</f>
        <v>0</v>
      </c>
      <c r="L136" s="35">
        <f>IFERROR(VLOOKUP($C136,'[4]31.08.'!$C$2:$K$144,MATCH(L$2,'[4]31.08.'!$C$1:$K$1),),)</f>
        <v>0</v>
      </c>
      <c r="M136" s="35">
        <f>IFERROR(VLOOKUP($C136,'[4]01.09'!$C$2:$K$144,MATCH(M$2,'[4]01.09'!$C$1:$K$1),),)</f>
        <v>0</v>
      </c>
      <c r="N136" s="35">
        <f>IFERROR(VLOOKUP($C136,'[4]01.09'!$C$2:$K$144,MATCH(N$2,'[4]01.09'!$C$1:$K$1),),)</f>
        <v>0</v>
      </c>
      <c r="O136" s="35">
        <f>IFERROR(VLOOKUP($C136,'[4]03.09'!$C$2:$R$130,MATCH(O$2,'[4]03.09'!$C$1:$R$1),),)</f>
        <v>0</v>
      </c>
      <c r="P136" s="35">
        <f>IFERROR(VLOOKUP($C136,'[4]04.09'!$C$2:$O$139,MATCH(P$2,'[4]04.09'!$C$1:$O$1),),)</f>
        <v>0</v>
      </c>
      <c r="Q136" s="35">
        <f>IFERROR(VLOOKUP($C136,'[4]04.09'!$C$2:$O$139,MATCH(Q$2,'[4]04.09'!$C$1:$O$1),),)</f>
        <v>0</v>
      </c>
      <c r="R136" s="35">
        <f>IFERROR(VLOOKUP($C136,'[4]04.09'!$C$2:$O$139,MATCH(R$2,'[4]04.09'!$C$1:$O$1),),)</f>
        <v>0</v>
      </c>
      <c r="S136" s="35">
        <f>IFERROR(VLOOKUP($C136,'[4]04.09'!$C$2:$O$139,MATCH(S$2,'[4]04.09'!$C$1:$O$1),),)</f>
        <v>0</v>
      </c>
      <c r="T136" s="35">
        <f>IFERROR(VLOOKUP($C136,'[4]07.09'!$C$2:$K$144,MATCH(T$2,'[4]07.09'!$C$1:$K$1),),)</f>
        <v>0</v>
      </c>
      <c r="U136" s="35">
        <f>IFERROR(VLOOKUP($C136,'[4]08.09'!$C$2:$J$143,MATCH(U$2,'[4]08.09'!$C$1:$J$1),),)</f>
        <v>0</v>
      </c>
      <c r="V136" s="35">
        <f>IFERROR(VLOOKUP($C136,'[4]09.09'!$C$2:$T$129,MATCH(V$2,'[4]09.09'!$C$1:$T$1),),)</f>
        <v>0</v>
      </c>
      <c r="W136" s="35">
        <f>IFERROR(VLOOKUP($C136,'[4]10.09'!$C$2:$P$129,MATCH(W$2,'[4]10.09'!$C$1:$P$1),),)</f>
        <v>0</v>
      </c>
      <c r="X136" s="35">
        <f>IFERROR(VLOOKUP($C136,'[4]11.09'!$C$2:$Q$129,MATCH(X$2,'[4]11.09'!$C$1:$Q$1),),)</f>
        <v>0</v>
      </c>
      <c r="Y136" s="35">
        <f>IFERROR(VLOOKUP($C136,'[4]11.09'!$C$2:$Q$129,MATCH(Y$2,'[4]11.09'!$C$1:$Q$1),),)</f>
        <v>0</v>
      </c>
      <c r="Z136" s="35">
        <f>IFERROR(VLOOKUP($C136,'[4]11.09'!$C$2:$Q$129,MATCH(Z$2,'[4]11.09'!$C$1:$Q$1),),)</f>
        <v>0</v>
      </c>
      <c r="AA136" s="35">
        <f>IFERROR(VLOOKUP($C136,'[4]11.09'!$C$2:$Q$129,MATCH(AA$2,'[4]11.09'!$C$1:$Q$1),),)</f>
        <v>0</v>
      </c>
      <c r="AB136" s="35">
        <f>IFERROR(VLOOKUP($C136,'[4]14.09'!$C$2:$K$143,MATCH(AB$2,'[4]14.09'!$C$1:$K$1),),)</f>
        <v>8000</v>
      </c>
      <c r="AC136" s="35">
        <f>IFERROR(VLOOKUP($C136,'[4]14.09'!$C$2:$K$143,MATCH(AC$2,'[4]14.09'!$C$1:$K$1),),)</f>
        <v>0</v>
      </c>
      <c r="AD136" s="35">
        <f>IFERROR(VLOOKUP($C136,'[4]14.09'!$C$2:$K$143,MATCH(AD$2,'[4]14.09'!$C$1:$K$1),),)</f>
        <v>8000</v>
      </c>
      <c r="AE136" s="35">
        <f>IFERROR(VLOOKUP($C136,'[4]14.09'!$C$2:$K$143,MATCH(AE$2,'[4]14.09'!$C$1:$K$1),),)</f>
        <v>8000</v>
      </c>
      <c r="AF136" s="35">
        <f>IFERROR(VLOOKUP($C136,'[4]14.09'!$C$2:$K$143,MATCH(AF$2,'[4]14.09'!$C$1:$K$1),),)</f>
        <v>7000</v>
      </c>
      <c r="AG136" s="35">
        <f>IFERROR(VLOOKUP($C136,'[4]14.09'!$C$2:$K$143,MATCH(AG$2,'[4]14.09'!$C$1:$K$1),),)</f>
        <v>16000</v>
      </c>
      <c r="AH136" s="35">
        <f>IFERROR(VLOOKUP($C136,'[4]14.09'!$C$2:$K$143,MATCH(AH$2,'[4]14.09'!$C$1:$K$1),),)</f>
        <v>18000</v>
      </c>
      <c r="AI136" s="35">
        <f>IFERROR(VLOOKUP($C136,'[4]14.09'!$C$2:$K$143,MATCH(AI$2,'[4]14.09'!$C$1:$K$1),),)</f>
        <v>65000</v>
      </c>
      <c r="AJ136" s="35">
        <f>IFERROR(VLOOKUP($C136,'[4]11.09'!$C$2:$Q$129,MATCH(AJ$2,'[4]11.09'!$C$1:$Q$1),),)</f>
        <v>40000</v>
      </c>
      <c r="AK136" s="35">
        <f>IFERROR(VLOOKUP($C136,'[4]11.09'!$C$2:$Q$129,MATCH(AK$2,'[4]11.09'!$C$1:$Q$1),),)</f>
        <v>65000</v>
      </c>
      <c r="AL136" s="36">
        <f t="shared" si="2"/>
        <v>227000</v>
      </c>
    </row>
    <row r="137" spans="1:38" ht="27.75" customHeight="1">
      <c r="A137" s="33" t="s">
        <v>403</v>
      </c>
      <c r="B137" s="47" t="s">
        <v>384</v>
      </c>
      <c r="C137" s="43" t="s">
        <v>24</v>
      </c>
      <c r="D137" s="35">
        <f>IFERROR(VLOOKUP($C137,'[4]24.08'!$C$2:$L$145,MATCH(D$2,'[4]24.08'!$C$1:$L$1),),)</f>
        <v>0</v>
      </c>
      <c r="E137" s="35">
        <f>IFERROR(VLOOKUP($C137,'[4]25.08'!$C$2:$J$145,MATCH(E$2,'[4]25.08'!$C$1:$J$1),),)</f>
        <v>0</v>
      </c>
      <c r="F137" s="35">
        <f>IFERROR(VLOOKUP($C137,'[4]26.08'!$C$2:$S$136,MATCH(F$2,'[4]26.08'!$C$1:$S$1),),)</f>
        <v>0</v>
      </c>
      <c r="G137" s="35">
        <f>IFERROR(VLOOKUP($C137,'[4]27.08'!$C$2:$P$145,MATCH(G$2,'[4]27.08'!$C$1:$P$1),),)</f>
        <v>0</v>
      </c>
      <c r="H137" s="35">
        <f>IFERROR(VLOOKUP($C137,'[4]28.08'!$C$2:$O$144,MATCH(H$2,'[4]28.08'!$C$1:$O$1),),)</f>
        <v>0</v>
      </c>
      <c r="I137" s="35">
        <f>IFERROR(VLOOKUP($C137,'[4]28.08'!$C$2:$O$144,MATCH(I$2,'[4]28.08'!$C$1:$O$1),),)</f>
        <v>0</v>
      </c>
      <c r="J137" s="35">
        <f>IFERROR(VLOOKUP($C137,'[4]28.08'!$C$2:$O$144,MATCH(J$2,'[4]28.08'!$C$1:$O$1),),)</f>
        <v>0</v>
      </c>
      <c r="K137" s="35">
        <f>IFERROR(VLOOKUP($C137,'[4]28.08'!$C$2:$O$144,MATCH(K$2,'[4]28.08'!$C$1:$O$1),),)</f>
        <v>0</v>
      </c>
      <c r="L137" s="35">
        <f>IFERROR(VLOOKUP($C137,'[4]31.08.'!$C$2:$K$144,MATCH(L$2,'[4]31.08.'!$C$1:$K$1),),)</f>
        <v>0</v>
      </c>
      <c r="M137" s="35">
        <f>IFERROR(VLOOKUP($C137,'[4]01.09'!$C$2:$K$144,MATCH(M$2,'[4]01.09'!$C$1:$K$1),),)</f>
        <v>0</v>
      </c>
      <c r="N137" s="35">
        <f>IFERROR(VLOOKUP($C137,'[4]01.09'!$C$2:$K$144,MATCH(N$2,'[4]01.09'!$C$1:$K$1),),)</f>
        <v>0</v>
      </c>
      <c r="O137" s="35">
        <f>IFERROR(VLOOKUP($C137,'[4]03.09'!$C$2:$R$130,MATCH(O$2,'[4]03.09'!$C$1:$R$1),),)</f>
        <v>0</v>
      </c>
      <c r="P137" s="35">
        <f>IFERROR(VLOOKUP($C137,'[4]04.09'!$C$2:$O$139,MATCH(P$2,'[4]04.09'!$C$1:$O$1),),)</f>
        <v>0</v>
      </c>
      <c r="Q137" s="35">
        <f>IFERROR(VLOOKUP($C137,'[4]04.09'!$C$2:$O$139,MATCH(Q$2,'[4]04.09'!$C$1:$O$1),),)</f>
        <v>0</v>
      </c>
      <c r="R137" s="35">
        <f>IFERROR(VLOOKUP($C137,'[4]04.09'!$C$2:$O$139,MATCH(R$2,'[4]04.09'!$C$1:$O$1),),)</f>
        <v>0</v>
      </c>
      <c r="S137" s="35">
        <f>IFERROR(VLOOKUP($C137,'[4]04.09'!$C$2:$O$139,MATCH(S$2,'[4]04.09'!$C$1:$O$1),),)</f>
        <v>0</v>
      </c>
      <c r="T137" s="35">
        <f>IFERROR(VLOOKUP($C137,'[4]07.09'!$C$2:$K$144,MATCH(T$2,'[4]07.09'!$C$1:$K$1),),)</f>
        <v>0</v>
      </c>
      <c r="U137" s="35">
        <f>IFERROR(VLOOKUP($C137,'[4]08.09'!$C$2:$J$143,MATCH(U$2,'[4]08.09'!$C$1:$J$1),),)</f>
        <v>0</v>
      </c>
      <c r="V137" s="35">
        <f>IFERROR(VLOOKUP($C137,'[4]09.09'!$C$2:$T$129,MATCH(V$2,'[4]09.09'!$C$1:$T$1),),)</f>
        <v>3000</v>
      </c>
      <c r="W137" s="35">
        <f>IFERROR(VLOOKUP($C137,'[4]10.09'!$C$2:$P$129,MATCH(W$2,'[4]10.09'!$C$1:$P$1),),)</f>
        <v>0</v>
      </c>
      <c r="X137" s="35">
        <f>IFERROR(VLOOKUP($C137,'[4]11.09'!$C$2:$Q$129,MATCH(X$2,'[4]11.09'!$C$1:$Q$1),),)</f>
        <v>9000</v>
      </c>
      <c r="Y137" s="35">
        <f>IFERROR(VLOOKUP($C137,'[4]11.09'!$C$2:$Q$129,MATCH(Y$2,'[4]11.09'!$C$1:$Q$1),),)</f>
        <v>9000</v>
      </c>
      <c r="Z137" s="35">
        <f>IFERROR(VLOOKUP($C137,'[4]11.09'!$C$2:$Q$129,MATCH(Z$2,'[4]11.09'!$C$1:$Q$1),),)</f>
        <v>9000</v>
      </c>
      <c r="AA137" s="35">
        <f>IFERROR(VLOOKUP($C137,'[4]11.09'!$C$2:$Q$129,MATCH(AA$2,'[4]11.09'!$C$1:$Q$1),),)</f>
        <v>30000</v>
      </c>
      <c r="AB137" s="35">
        <f>IFERROR(VLOOKUP($C137,'[4]14.09'!$C$2:$K$143,MATCH(AB$2,'[4]14.09'!$C$1:$K$1),),)</f>
        <v>9000</v>
      </c>
      <c r="AC137" s="35">
        <f>IFERROR(VLOOKUP($C137,'[4]14.09'!$C$2:$K$143,MATCH(AC$2,'[4]14.09'!$C$1:$K$1),),)</f>
        <v>0</v>
      </c>
      <c r="AD137" s="35">
        <f>IFERROR(VLOOKUP($C137,'[4]14.09'!$C$2:$K$143,MATCH(AD$2,'[4]14.09'!$C$1:$K$1),),)</f>
        <v>9000</v>
      </c>
      <c r="AE137" s="35">
        <f>IFERROR(VLOOKUP($C137,'[4]14.09'!$C$2:$K$143,MATCH(AE$2,'[4]14.09'!$C$1:$K$1),),)</f>
        <v>9000</v>
      </c>
      <c r="AF137" s="35">
        <f>IFERROR(VLOOKUP($C137,'[4]14.09'!$C$2:$K$143,MATCH(AF$2,'[4]14.09'!$C$1:$K$1),),)</f>
        <v>9000</v>
      </c>
      <c r="AG137" s="35">
        <f>IFERROR(VLOOKUP($C137,'[4]14.09'!$C$2:$K$143,MATCH(AG$2,'[4]14.09'!$C$1:$K$1),),)</f>
        <v>9000</v>
      </c>
      <c r="AH137" s="35">
        <f>IFERROR(VLOOKUP($C137,'[4]14.09'!$C$2:$K$143,MATCH(AH$2,'[4]14.09'!$C$1:$K$1),),)</f>
        <v>18000</v>
      </c>
      <c r="AI137" s="35">
        <f>IFERROR(VLOOKUP($C137,'[4]14.09'!$C$2:$K$143,MATCH(AI$2,'[4]14.09'!$C$1:$K$1),),)</f>
        <v>63000</v>
      </c>
      <c r="AJ137" s="35">
        <f>IFERROR(VLOOKUP($C137,'[4]11.09'!$C$2:$Q$129,MATCH(AJ$2,'[4]11.09'!$C$1:$Q$1),),)</f>
        <v>63000</v>
      </c>
      <c r="AK137" s="35">
        <f>IFERROR(VLOOKUP($C137,'[4]11.09'!$C$2:$Q$129,MATCH(AK$2,'[4]11.09'!$C$1:$Q$1),),)</f>
        <v>57000</v>
      </c>
      <c r="AL137" s="36">
        <f t="shared" si="2"/>
        <v>237000</v>
      </c>
    </row>
    <row r="138" spans="1:38" ht="27.75" customHeight="1">
      <c r="A138" s="33" t="s">
        <v>403</v>
      </c>
      <c r="B138" s="47" t="s">
        <v>382</v>
      </c>
      <c r="C138" s="43" t="s">
        <v>94</v>
      </c>
      <c r="D138" s="35">
        <f>IFERROR(VLOOKUP($C138,'[4]24.08'!$C$2:$L$145,MATCH(D$2,'[4]24.08'!$C$1:$L$1),),)</f>
        <v>0</v>
      </c>
      <c r="E138" s="35">
        <f>IFERROR(VLOOKUP($C138,'[4]25.08'!$C$2:$J$145,MATCH(E$2,'[4]25.08'!$C$1:$J$1),),)</f>
        <v>0</v>
      </c>
      <c r="F138" s="35">
        <f>IFERROR(VLOOKUP($C138,'[4]26.08'!$C$2:$S$136,MATCH(F$2,'[4]26.08'!$C$1:$S$1),),)</f>
        <v>0</v>
      </c>
      <c r="G138" s="35">
        <f>IFERROR(VLOOKUP($C138,'[4]27.08'!$C$2:$P$145,MATCH(G$2,'[4]27.08'!$C$1:$P$1),),)</f>
        <v>0</v>
      </c>
      <c r="H138" s="35">
        <f>IFERROR(VLOOKUP($C138,'[4]28.08'!$C$2:$O$144,MATCH(H$2,'[4]28.08'!$C$1:$O$1),),)</f>
        <v>0</v>
      </c>
      <c r="I138" s="35">
        <f>IFERROR(VLOOKUP($C138,'[4]28.08'!$C$2:$O$144,MATCH(I$2,'[4]28.08'!$C$1:$O$1),),)</f>
        <v>0</v>
      </c>
      <c r="J138" s="35">
        <f>IFERROR(VLOOKUP($C138,'[4]28.08'!$C$2:$O$144,MATCH(J$2,'[4]28.08'!$C$1:$O$1),),)</f>
        <v>0</v>
      </c>
      <c r="K138" s="35">
        <f>IFERROR(VLOOKUP($C138,'[4]28.08'!$C$2:$O$144,MATCH(K$2,'[4]28.08'!$C$1:$O$1),),)</f>
        <v>0</v>
      </c>
      <c r="L138" s="35">
        <f>IFERROR(VLOOKUP($C138,'[4]31.08.'!$C$2:$K$144,MATCH(L$2,'[4]31.08.'!$C$1:$K$1),),)</f>
        <v>0</v>
      </c>
      <c r="M138" s="35">
        <f>IFERROR(VLOOKUP($C138,'[4]01.09'!$C$2:$K$144,MATCH(M$2,'[4]01.09'!$C$1:$K$1),),)</f>
        <v>0</v>
      </c>
      <c r="N138" s="35">
        <f>IFERROR(VLOOKUP($C138,'[4]01.09'!$C$2:$K$144,MATCH(N$2,'[4]01.09'!$C$1:$K$1),),)</f>
        <v>0</v>
      </c>
      <c r="O138" s="35">
        <f>IFERROR(VLOOKUP($C138,'[4]03.09'!$C$2:$R$130,MATCH(O$2,'[4]03.09'!$C$1:$R$1),),)</f>
        <v>0</v>
      </c>
      <c r="P138" s="35">
        <f>IFERROR(VLOOKUP($C138,'[4]04.09'!$C$2:$O$139,MATCH(P$2,'[4]04.09'!$C$1:$O$1),),)</f>
        <v>0</v>
      </c>
      <c r="Q138" s="35">
        <f>IFERROR(VLOOKUP($C138,'[4]04.09'!$C$2:$O$139,MATCH(Q$2,'[4]04.09'!$C$1:$O$1),),)</f>
        <v>0</v>
      </c>
      <c r="R138" s="35">
        <f>IFERROR(VLOOKUP($C138,'[4]04.09'!$C$2:$O$139,MATCH(R$2,'[4]04.09'!$C$1:$O$1),),)</f>
        <v>0</v>
      </c>
      <c r="S138" s="35">
        <f>IFERROR(VLOOKUP($C138,'[4]04.09'!$C$2:$O$139,MATCH(S$2,'[4]04.09'!$C$1:$O$1),),)</f>
        <v>0</v>
      </c>
      <c r="T138" s="35">
        <f>IFERROR(VLOOKUP($C138,'[4]07.09'!$C$2:$K$144,MATCH(T$2,'[4]07.09'!$C$1:$K$1),),)</f>
        <v>0</v>
      </c>
      <c r="U138" s="35">
        <f>IFERROR(VLOOKUP($C138,'[4]08.09'!$C$2:$J$143,MATCH(U$2,'[4]08.09'!$C$1:$J$1),),)</f>
        <v>0</v>
      </c>
      <c r="V138" s="35">
        <f>IFERROR(VLOOKUP($C138,'[4]09.09'!$C$2:$T$129,MATCH(V$2,'[4]09.09'!$C$1:$T$1),),)</f>
        <v>0</v>
      </c>
      <c r="W138" s="35">
        <f>IFERROR(VLOOKUP($C138,'[4]10.09'!$C$2:$P$129,MATCH(W$2,'[4]10.09'!$C$1:$P$1),),)</f>
        <v>3000</v>
      </c>
      <c r="X138" s="35">
        <f>IFERROR(VLOOKUP($C138,'[4]11.09'!$C$2:$Q$129,MATCH(X$2,'[4]11.09'!$C$1:$Q$1),),)</f>
        <v>0</v>
      </c>
      <c r="Y138" s="35">
        <f>IFERROR(VLOOKUP($C138,'[4]11.09'!$C$2:$Q$129,MATCH(Y$2,'[4]11.09'!$C$1:$Q$1),),)</f>
        <v>0</v>
      </c>
      <c r="Z138" s="35">
        <f>IFERROR(VLOOKUP($C138,'[4]11.09'!$C$2:$Q$129,MATCH(Z$2,'[4]11.09'!$C$1:$Q$1),),)</f>
        <v>0</v>
      </c>
      <c r="AA138" s="35">
        <f>IFERROR(VLOOKUP($C138,'[4]11.09'!$C$2:$Q$129,MATCH(AA$2,'[4]11.09'!$C$1:$Q$1),),)</f>
        <v>3000</v>
      </c>
      <c r="AB138" s="35">
        <f>IFERROR(VLOOKUP($C138,'[4]14.09'!$C$2:$K$143,MATCH(AB$2,'[4]14.09'!$C$1:$K$1),),)</f>
        <v>9000</v>
      </c>
      <c r="AC138" s="35">
        <f>IFERROR(VLOOKUP($C138,'[4]14.09'!$C$2:$K$143,MATCH(AC$2,'[4]14.09'!$C$1:$K$1),),)</f>
        <v>9000</v>
      </c>
      <c r="AD138" s="35">
        <f>IFERROR(VLOOKUP($C138,'[4]14.09'!$C$2:$K$143,MATCH(AD$2,'[4]14.09'!$C$1:$K$1),),)</f>
        <v>9000</v>
      </c>
      <c r="AE138" s="35">
        <f>IFERROR(VLOOKUP($C138,'[4]14.09'!$C$2:$K$143,MATCH(AE$2,'[4]14.09'!$C$1:$K$1),),)</f>
        <v>9000</v>
      </c>
      <c r="AF138" s="35">
        <f>IFERROR(VLOOKUP($C138,'[4]14.09'!$C$2:$K$143,MATCH(AF$2,'[4]14.09'!$C$1:$K$1),),)</f>
        <v>9000</v>
      </c>
      <c r="AG138" s="35">
        <f>IFERROR(VLOOKUP($C138,'[4]14.09'!$C$2:$K$143,MATCH(AG$2,'[4]14.09'!$C$1:$K$1),),)</f>
        <v>9000</v>
      </c>
      <c r="AH138" s="35">
        <f>IFERROR(VLOOKUP($C138,'[4]14.09'!$C$2:$K$143,MATCH(AH$2,'[4]14.09'!$C$1:$K$1),),)</f>
        <v>6000</v>
      </c>
      <c r="AI138" s="35">
        <f>IFERROR(VLOOKUP($C138,'[4]14.09'!$C$2:$K$143,MATCH(AI$2,'[4]14.09'!$C$1:$K$1),),)</f>
        <v>60000</v>
      </c>
      <c r="AJ138" s="35">
        <f>IFERROR(VLOOKUP($C138,'[4]11.09'!$C$2:$Q$129,MATCH(AJ$2,'[4]11.09'!$C$1:$Q$1),),)</f>
        <v>18000</v>
      </c>
      <c r="AK138" s="35">
        <f>IFERROR(VLOOKUP($C138,'[4]11.09'!$C$2:$Q$129,MATCH(AK$2,'[4]11.09'!$C$1:$Q$1),),)</f>
        <v>27000</v>
      </c>
      <c r="AL138" s="36">
        <f t="shared" si="2"/>
        <v>156000</v>
      </c>
    </row>
    <row r="139" spans="1:38" ht="27.75" customHeight="1">
      <c r="A139" s="33" t="s">
        <v>403</v>
      </c>
      <c r="B139" s="47" t="s">
        <v>383</v>
      </c>
      <c r="C139" s="43" t="s">
        <v>164</v>
      </c>
      <c r="D139" s="35">
        <f>IFERROR(VLOOKUP($C139,'[4]24.08'!$C$2:$L$145,MATCH(D$2,'[4]24.08'!$C$1:$L$1),),)</f>
        <v>0</v>
      </c>
      <c r="E139" s="35">
        <f>IFERROR(VLOOKUP($C139,'[4]25.08'!$C$2:$J$145,MATCH(E$2,'[4]25.08'!$C$1:$J$1),),)</f>
        <v>0</v>
      </c>
      <c r="F139" s="35">
        <f>IFERROR(VLOOKUP($C139,'[4]26.08'!$C$2:$S$136,MATCH(F$2,'[4]26.08'!$C$1:$S$1),),)</f>
        <v>0</v>
      </c>
      <c r="G139" s="35">
        <f>IFERROR(VLOOKUP($C139,'[4]27.08'!$C$2:$P$145,MATCH(G$2,'[4]27.08'!$C$1:$P$1),),)</f>
        <v>0</v>
      </c>
      <c r="H139" s="35">
        <f>IFERROR(VLOOKUP($C139,'[4]28.08'!$C$2:$O$144,MATCH(H$2,'[4]28.08'!$C$1:$O$1),),)</f>
        <v>0</v>
      </c>
      <c r="I139" s="35">
        <f>IFERROR(VLOOKUP($C139,'[4]28.08'!$C$2:$O$144,MATCH(I$2,'[4]28.08'!$C$1:$O$1),),)</f>
        <v>0</v>
      </c>
      <c r="J139" s="35">
        <f>IFERROR(VLOOKUP($C139,'[4]28.08'!$C$2:$O$144,MATCH(J$2,'[4]28.08'!$C$1:$O$1),),)</f>
        <v>0</v>
      </c>
      <c r="K139" s="35">
        <f>IFERROR(VLOOKUP($C139,'[4]28.08'!$C$2:$O$144,MATCH(K$2,'[4]28.08'!$C$1:$O$1),),)</f>
        <v>0</v>
      </c>
      <c r="L139" s="35">
        <f>IFERROR(VLOOKUP($C139,'[4]31.08.'!$C$2:$K$144,MATCH(L$2,'[4]31.08.'!$C$1:$K$1),),)</f>
        <v>0</v>
      </c>
      <c r="M139" s="35">
        <f>IFERROR(VLOOKUP($C139,'[4]01.09'!$C$2:$K$144,MATCH(M$2,'[4]01.09'!$C$1:$K$1),),)</f>
        <v>0</v>
      </c>
      <c r="N139" s="35">
        <f>IFERROR(VLOOKUP($C139,'[4]01.09'!$C$2:$K$144,MATCH(N$2,'[4]01.09'!$C$1:$K$1),),)</f>
        <v>0</v>
      </c>
      <c r="O139" s="35">
        <f>IFERROR(VLOOKUP($C139,'[4]03.09'!$C$2:$R$130,MATCH(O$2,'[4]03.09'!$C$1:$R$1),),)</f>
        <v>0</v>
      </c>
      <c r="P139" s="35">
        <f>IFERROR(VLOOKUP($C139,'[4]04.09'!$C$2:$O$139,MATCH(P$2,'[4]04.09'!$C$1:$O$1),),)</f>
        <v>0</v>
      </c>
      <c r="Q139" s="35">
        <f>IFERROR(VLOOKUP($C139,'[4]04.09'!$C$2:$O$139,MATCH(Q$2,'[4]04.09'!$C$1:$O$1),),)</f>
        <v>0</v>
      </c>
      <c r="R139" s="35">
        <f>IFERROR(VLOOKUP($C139,'[4]04.09'!$C$2:$O$139,MATCH(R$2,'[4]04.09'!$C$1:$O$1),),)</f>
        <v>0</v>
      </c>
      <c r="S139" s="35">
        <f>IFERROR(VLOOKUP($C139,'[4]04.09'!$C$2:$O$139,MATCH(S$2,'[4]04.09'!$C$1:$O$1),),)</f>
        <v>0</v>
      </c>
      <c r="T139" s="35">
        <f>IFERROR(VLOOKUP($C139,'[4]07.09'!$C$2:$K$144,MATCH(T$2,'[4]07.09'!$C$1:$K$1),),)</f>
        <v>0</v>
      </c>
      <c r="U139" s="35">
        <f>IFERROR(VLOOKUP($C139,'[4]08.09'!$C$2:$J$143,MATCH(U$2,'[4]08.09'!$C$1:$J$1),),)</f>
        <v>0</v>
      </c>
      <c r="V139" s="35">
        <f>IFERROR(VLOOKUP($C139,'[4]09.09'!$C$2:$T$129,MATCH(V$2,'[4]09.09'!$C$1:$T$1),),)</f>
        <v>0</v>
      </c>
      <c r="W139" s="35">
        <f>IFERROR(VLOOKUP($C139,'[4]10.09'!$C$2:$P$129,MATCH(W$2,'[4]10.09'!$C$1:$P$1),),)</f>
        <v>3500</v>
      </c>
      <c r="X139" s="35">
        <f>IFERROR(VLOOKUP($C139,'[4]11.09'!$C$2:$Q$129,MATCH(X$2,'[4]11.09'!$C$1:$Q$1),),)</f>
        <v>0</v>
      </c>
      <c r="Y139" s="35">
        <f>IFERROR(VLOOKUP($C139,'[4]11.09'!$C$2:$Q$129,MATCH(Y$2,'[4]11.09'!$C$1:$Q$1),),)</f>
        <v>0</v>
      </c>
      <c r="Z139" s="35">
        <f>IFERROR(VLOOKUP($C139,'[4]11.09'!$C$2:$Q$129,MATCH(Z$2,'[4]11.09'!$C$1:$Q$1),),)</f>
        <v>7000</v>
      </c>
      <c r="AA139" s="35">
        <f>IFERROR(VLOOKUP($C139,'[4]11.09'!$C$2:$Q$129,MATCH(AA$2,'[4]11.09'!$C$1:$Q$1),),)</f>
        <v>10500</v>
      </c>
      <c r="AB139" s="35">
        <f>IFERROR(VLOOKUP($C139,'[4]14.09'!$C$2:$K$143,MATCH(AB$2,'[4]14.09'!$C$1:$K$1),),)</f>
        <v>10500</v>
      </c>
      <c r="AC139" s="35">
        <f>IFERROR(VLOOKUP($C139,'[4]14.09'!$C$2:$K$143,MATCH(AC$2,'[4]14.09'!$C$1:$K$1),),)</f>
        <v>0</v>
      </c>
      <c r="AD139" s="35">
        <f>IFERROR(VLOOKUP($C139,'[4]14.09'!$C$2:$K$143,MATCH(AD$2,'[4]14.09'!$C$1:$K$1),),)</f>
        <v>10500</v>
      </c>
      <c r="AE139" s="35">
        <f>IFERROR(VLOOKUP($C139,'[4]14.09'!$C$2:$K$143,MATCH(AE$2,'[4]14.09'!$C$1:$K$1),),)</f>
        <v>7000</v>
      </c>
      <c r="AF139" s="35">
        <f>IFERROR(VLOOKUP($C139,'[4]14.09'!$C$2:$K$143,MATCH(AF$2,'[4]14.09'!$C$1:$K$1),),)</f>
        <v>17500</v>
      </c>
      <c r="AG139" s="35">
        <f>IFERROR(VLOOKUP($C139,'[4]14.09'!$C$2:$K$143,MATCH(AG$2,'[4]14.09'!$C$1:$K$1),),)</f>
        <v>10500</v>
      </c>
      <c r="AH139" s="35">
        <f>IFERROR(VLOOKUP($C139,'[4]14.09'!$C$2:$K$143,MATCH(AH$2,'[4]14.09'!$C$1:$K$1),),)</f>
        <v>10500</v>
      </c>
      <c r="AI139" s="35">
        <f>IFERROR(VLOOKUP($C139,'[4]14.09'!$C$2:$K$143,MATCH(AI$2,'[4]14.09'!$C$1:$K$1),),)</f>
        <v>66500</v>
      </c>
      <c r="AJ139" s="35">
        <f>IFERROR(VLOOKUP($C139,'[4]11.09'!$C$2:$Q$129,MATCH(AJ$2,'[4]11.09'!$C$1:$Q$1),),)</f>
        <v>35000</v>
      </c>
      <c r="AK139" s="35">
        <f>IFERROR(VLOOKUP($C139,'[4]11.09'!$C$2:$Q$129,MATCH(AK$2,'[4]11.09'!$C$1:$Q$1),),)</f>
        <v>63000</v>
      </c>
      <c r="AL139" s="36">
        <f t="shared" si="2"/>
        <v>220500</v>
      </c>
    </row>
    <row r="140" spans="1:38" ht="27.75" customHeight="1">
      <c r="A140" s="33" t="s">
        <v>403</v>
      </c>
      <c r="B140" s="47" t="s">
        <v>381</v>
      </c>
      <c r="C140" s="43" t="s">
        <v>74</v>
      </c>
      <c r="D140" s="35">
        <f>IFERROR(VLOOKUP($C140,'[4]24.08'!$C$2:$L$145,MATCH(D$2,'[4]24.08'!$C$1:$L$1),),)</f>
        <v>0</v>
      </c>
      <c r="E140" s="35">
        <f>IFERROR(VLOOKUP($C140,'[4]25.08'!$C$2:$J$145,MATCH(E$2,'[4]25.08'!$C$1:$J$1),),)</f>
        <v>0</v>
      </c>
      <c r="F140" s="35">
        <f>IFERROR(VLOOKUP($C140,'[4]26.08'!$C$2:$S$136,MATCH(F$2,'[4]26.08'!$C$1:$S$1),),)</f>
        <v>0</v>
      </c>
      <c r="G140" s="35">
        <f>IFERROR(VLOOKUP($C140,'[4]27.08'!$C$2:$P$145,MATCH(G$2,'[4]27.08'!$C$1:$P$1),),)</f>
        <v>0</v>
      </c>
      <c r="H140" s="35">
        <f>IFERROR(VLOOKUP($C140,'[4]28.08'!$C$2:$O$144,MATCH(H$2,'[4]28.08'!$C$1:$O$1),),)</f>
        <v>0</v>
      </c>
      <c r="I140" s="35">
        <f>IFERROR(VLOOKUP($C140,'[4]28.08'!$C$2:$O$144,MATCH(I$2,'[4]28.08'!$C$1:$O$1),),)</f>
        <v>0</v>
      </c>
      <c r="J140" s="35">
        <f>IFERROR(VLOOKUP($C140,'[4]28.08'!$C$2:$O$144,MATCH(J$2,'[4]28.08'!$C$1:$O$1),),)</f>
        <v>0</v>
      </c>
      <c r="K140" s="35">
        <f>IFERROR(VLOOKUP($C140,'[4]28.08'!$C$2:$O$144,MATCH(K$2,'[4]28.08'!$C$1:$O$1),),)</f>
        <v>0</v>
      </c>
      <c r="L140" s="35">
        <f>IFERROR(VLOOKUP($C140,'[4]31.08.'!$C$2:$K$144,MATCH(L$2,'[4]31.08.'!$C$1:$K$1),),)</f>
        <v>0</v>
      </c>
      <c r="M140" s="35">
        <f>IFERROR(VLOOKUP($C140,'[4]01.09'!$C$2:$K$144,MATCH(M$2,'[4]01.09'!$C$1:$K$1),),)</f>
        <v>0</v>
      </c>
      <c r="N140" s="35">
        <f>IFERROR(VLOOKUP($C140,'[4]01.09'!$C$2:$K$144,MATCH(N$2,'[4]01.09'!$C$1:$K$1),),)</f>
        <v>0</v>
      </c>
      <c r="O140" s="35">
        <f>IFERROR(VLOOKUP($C140,'[4]03.09'!$C$2:$R$130,MATCH(O$2,'[4]03.09'!$C$1:$R$1),),)</f>
        <v>0</v>
      </c>
      <c r="P140" s="35">
        <f>IFERROR(VLOOKUP($C140,'[4]04.09'!$C$2:$O$139,MATCH(P$2,'[4]04.09'!$C$1:$O$1),),)</f>
        <v>0</v>
      </c>
      <c r="Q140" s="35">
        <f>IFERROR(VLOOKUP($C140,'[4]04.09'!$C$2:$O$139,MATCH(Q$2,'[4]04.09'!$C$1:$O$1),),)</f>
        <v>0</v>
      </c>
      <c r="R140" s="35">
        <f>IFERROR(VLOOKUP($C140,'[4]04.09'!$C$2:$O$139,MATCH(R$2,'[4]04.09'!$C$1:$O$1),),)</f>
        <v>0</v>
      </c>
      <c r="S140" s="35">
        <f>IFERROR(VLOOKUP($C140,'[4]04.09'!$C$2:$O$139,MATCH(S$2,'[4]04.09'!$C$1:$O$1),),)</f>
        <v>0</v>
      </c>
      <c r="T140" s="35">
        <f>IFERROR(VLOOKUP($C140,'[4]07.09'!$C$2:$K$144,MATCH(T$2,'[4]07.09'!$C$1:$K$1),),)</f>
        <v>0</v>
      </c>
      <c r="U140" s="35">
        <f>IFERROR(VLOOKUP($C140,'[4]08.09'!$C$2:$J$143,MATCH(U$2,'[4]08.09'!$C$1:$J$1),),)</f>
        <v>0</v>
      </c>
      <c r="V140" s="35">
        <f>IFERROR(VLOOKUP($C140,'[4]09.09'!$C$2:$T$129,MATCH(V$2,'[4]09.09'!$C$1:$T$1),),)</f>
        <v>0</v>
      </c>
      <c r="W140" s="35">
        <f>IFERROR(VLOOKUP($C140,'[4]10.09'!$C$2:$P$129,MATCH(W$2,'[4]10.09'!$C$1:$P$1),),)</f>
        <v>0</v>
      </c>
      <c r="X140" s="35">
        <f>IFERROR(VLOOKUP($C140,'[4]11.09'!$C$2:$Q$129,MATCH(X$2,'[4]11.09'!$C$1:$Q$1),),)</f>
        <v>0</v>
      </c>
      <c r="Y140" s="35">
        <f>IFERROR(VLOOKUP($C140,'[4]11.09'!$C$2:$Q$129,MATCH(Y$2,'[4]11.09'!$C$1:$Q$1),),)</f>
        <v>0</v>
      </c>
      <c r="Z140" s="35">
        <f>IFERROR(VLOOKUP($C140,'[4]11.09'!$C$2:$Q$129,MATCH(Z$2,'[4]11.09'!$C$1:$Q$1),),)</f>
        <v>2000</v>
      </c>
      <c r="AA140" s="35">
        <f>IFERROR(VLOOKUP($C140,'[4]11.09'!$C$2:$Q$129,MATCH(AA$2,'[4]11.09'!$C$1:$Q$1),),)</f>
        <v>2000</v>
      </c>
      <c r="AB140" s="35">
        <f>IFERROR(VLOOKUP($C140,'[4]14.09'!$C$2:$K$143,MATCH(AB$2,'[4]14.09'!$C$1:$K$1),),)</f>
        <v>8000</v>
      </c>
      <c r="AC140" s="35">
        <f>IFERROR(VLOOKUP($C140,'[4]14.09'!$C$2:$K$143,MATCH(AC$2,'[4]14.09'!$C$1:$K$1),),)</f>
        <v>0</v>
      </c>
      <c r="AD140" s="35">
        <f>IFERROR(VLOOKUP($C140,'[4]14.09'!$C$2:$K$143,MATCH(AD$2,'[4]14.09'!$C$1:$K$1),),)</f>
        <v>8000</v>
      </c>
      <c r="AE140" s="35">
        <f>IFERROR(VLOOKUP($C140,'[4]14.09'!$C$2:$K$143,MATCH(AE$2,'[4]14.09'!$C$1:$K$1),),)</f>
        <v>8000</v>
      </c>
      <c r="AF140" s="35">
        <f>IFERROR(VLOOKUP($C140,'[4]14.09'!$C$2:$K$143,MATCH(AF$2,'[4]14.09'!$C$1:$K$1),),)</f>
        <v>8000</v>
      </c>
      <c r="AG140" s="35">
        <f>IFERROR(VLOOKUP($C140,'[4]14.09'!$C$2:$K$143,MATCH(AG$2,'[4]14.09'!$C$1:$K$1),),)</f>
        <v>8000</v>
      </c>
      <c r="AH140" s="35">
        <f>IFERROR(VLOOKUP($C140,'[4]14.09'!$C$2:$K$143,MATCH(AH$2,'[4]14.09'!$C$1:$K$1),),)</f>
        <v>8000</v>
      </c>
      <c r="AI140" s="35">
        <f>IFERROR(VLOOKUP($C140,'[4]14.09'!$C$2:$K$143,MATCH(AI$2,'[4]14.09'!$C$1:$K$1),),)</f>
        <v>48000</v>
      </c>
      <c r="AJ140" s="35">
        <f>IFERROR(VLOOKUP($C140,'[4]11.09'!$C$2:$Q$129,MATCH(AJ$2,'[4]11.09'!$C$1:$Q$1),),)</f>
        <v>19000</v>
      </c>
      <c r="AK140" s="35">
        <f>IFERROR(VLOOKUP($C140,'[4]11.09'!$C$2:$Q$129,MATCH(AK$2,'[4]11.09'!$C$1:$Q$1),),)</f>
        <v>8000</v>
      </c>
      <c r="AL140" s="36">
        <f t="shared" si="2"/>
        <v>115000</v>
      </c>
    </row>
    <row r="141" spans="1:38" ht="28.5" customHeight="1">
      <c r="A141" s="33" t="s">
        <v>403</v>
      </c>
      <c r="B141" s="47" t="s">
        <v>382</v>
      </c>
      <c r="C141" s="43" t="s">
        <v>404</v>
      </c>
      <c r="D141" s="35">
        <f>IFERROR(VLOOKUP($C141,'[4]24.08'!$C$2:$L$145,MATCH(D$2,'[4]24.08'!$C$1:$L$1),),)</f>
        <v>0</v>
      </c>
      <c r="E141" s="35">
        <f>IFERROR(VLOOKUP($C141,'[4]25.08'!$C$2:$J$145,MATCH(E$2,'[4]25.08'!$C$1:$J$1),),)</f>
        <v>0</v>
      </c>
      <c r="F141" s="35">
        <f>IFERROR(VLOOKUP($C141,'[4]26.08'!$C$2:$S$136,MATCH(F$2,'[4]26.08'!$C$1:$S$1),),)</f>
        <v>0</v>
      </c>
      <c r="G141" s="35">
        <f>IFERROR(VLOOKUP($C141,'[4]27.08'!$C$2:$P$145,MATCH(G$2,'[4]27.08'!$C$1:$P$1),),)</f>
        <v>0</v>
      </c>
      <c r="H141" s="35">
        <f>IFERROR(VLOOKUP($C141,'[4]28.08'!$C$2:$O$144,MATCH(H$2,'[4]28.08'!$C$1:$O$1),),)</f>
        <v>0</v>
      </c>
      <c r="I141" s="35">
        <f>IFERROR(VLOOKUP($C141,'[4]28.08'!$C$2:$O$144,MATCH(I$2,'[4]28.08'!$C$1:$O$1),),)</f>
        <v>0</v>
      </c>
      <c r="J141" s="35">
        <f>IFERROR(VLOOKUP($C141,'[4]28.08'!$C$2:$O$144,MATCH(J$2,'[4]28.08'!$C$1:$O$1),),)</f>
        <v>0</v>
      </c>
      <c r="K141" s="35">
        <f>IFERROR(VLOOKUP($C141,'[4]28.08'!$C$2:$O$144,MATCH(K$2,'[4]28.08'!$C$1:$O$1),),)</f>
        <v>0</v>
      </c>
      <c r="L141" s="35">
        <f>IFERROR(VLOOKUP($C141,'[4]31.08.'!$C$2:$K$144,MATCH(L$2,'[4]31.08.'!$C$1:$K$1),),)</f>
        <v>0</v>
      </c>
      <c r="M141" s="35">
        <f>IFERROR(VLOOKUP($C141,'[4]01.09'!$C$2:$K$144,MATCH(M$2,'[4]01.09'!$C$1:$K$1),),)</f>
        <v>0</v>
      </c>
      <c r="N141" s="35">
        <f>IFERROR(VLOOKUP($C141,'[4]01.09'!$C$2:$K$144,MATCH(N$2,'[4]01.09'!$C$1:$K$1),),)</f>
        <v>0</v>
      </c>
      <c r="O141" s="35">
        <f>IFERROR(VLOOKUP($C141,'[4]03.09'!$C$2:$R$130,MATCH(O$2,'[4]03.09'!$C$1:$R$1),),)</f>
        <v>0</v>
      </c>
      <c r="P141" s="35">
        <f>IFERROR(VLOOKUP($C141,'[4]04.09'!$C$2:$O$139,MATCH(P$2,'[4]04.09'!$C$1:$O$1),),)</f>
        <v>0</v>
      </c>
      <c r="Q141" s="35">
        <f>IFERROR(VLOOKUP($C141,'[4]04.09'!$C$2:$O$139,MATCH(Q$2,'[4]04.09'!$C$1:$O$1),),)</f>
        <v>0</v>
      </c>
      <c r="R141" s="35">
        <f>IFERROR(VLOOKUP($C141,'[4]04.09'!$C$2:$O$139,MATCH(R$2,'[4]04.09'!$C$1:$O$1),),)</f>
        <v>0</v>
      </c>
      <c r="S141" s="35">
        <f>IFERROR(VLOOKUP($C141,'[4]04.09'!$C$2:$O$139,MATCH(S$2,'[4]04.09'!$C$1:$O$1),),)</f>
        <v>0</v>
      </c>
      <c r="T141" s="35">
        <f>IFERROR(VLOOKUP($C141,'[4]07.09'!$C$2:$K$144,MATCH(T$2,'[4]07.09'!$C$1:$K$1),),)</f>
        <v>0</v>
      </c>
      <c r="U141" s="35">
        <f>IFERROR(VLOOKUP($C141,'[4]08.09'!$C$2:$J$143,MATCH(U$2,'[4]08.09'!$C$1:$J$1),),)</f>
        <v>0</v>
      </c>
      <c r="V141" s="35">
        <f>IFERROR(VLOOKUP($C141,'[4]09.09'!$C$2:$T$129,MATCH(V$2,'[4]09.09'!$C$1:$T$1),),)</f>
        <v>0</v>
      </c>
      <c r="W141" s="35">
        <f>IFERROR(VLOOKUP($C141,'[4]10.09'!$C$2:$P$129,MATCH(W$2,'[4]10.09'!$C$1:$P$1),),)</f>
        <v>0</v>
      </c>
      <c r="X141" s="35">
        <f>IFERROR(VLOOKUP($C141,'[4]11.09'!$C$2:$Q$129,MATCH(X$2,'[4]11.09'!$C$1:$Q$1),),)</f>
        <v>0</v>
      </c>
      <c r="Y141" s="35">
        <f>IFERROR(VLOOKUP($C141,'[4]11.09'!$C$2:$Q$129,MATCH(Y$2,'[4]11.09'!$C$1:$Q$1),),)</f>
        <v>0</v>
      </c>
      <c r="Z141" s="35">
        <f>IFERROR(VLOOKUP($C141,'[4]11.09'!$C$2:$Q$129,MATCH(Z$2,'[4]11.09'!$C$1:$Q$1),),)</f>
        <v>0</v>
      </c>
      <c r="AA141" s="35">
        <f>IFERROR(VLOOKUP($C141,'[4]11.09'!$C$2:$Q$129,MATCH(AA$2,'[4]11.09'!$C$1:$Q$1),),)</f>
        <v>0</v>
      </c>
      <c r="AB141" s="35">
        <f>IFERROR(VLOOKUP($C141,'[4]14.09'!$C$2:$K$143,MATCH(AB$2,'[4]14.09'!$C$1:$K$1),),)</f>
        <v>0</v>
      </c>
      <c r="AC141" s="35">
        <f>IFERROR(VLOOKUP($C141,'[4]14.09'!$C$2:$K$143,MATCH(AC$2,'[4]14.09'!$C$1:$K$1),),)</f>
        <v>0</v>
      </c>
      <c r="AD141" s="35">
        <f>IFERROR(VLOOKUP($C141,'[4]14.09'!$C$2:$K$143,MATCH(AD$2,'[4]14.09'!$C$1:$K$1),),)</f>
        <v>0</v>
      </c>
      <c r="AE141" s="35">
        <f>IFERROR(VLOOKUP($C141,'[4]14.09'!$C$2:$K$143,MATCH(AE$2,'[4]14.09'!$C$1:$K$1),),)</f>
        <v>0</v>
      </c>
      <c r="AF141" s="35">
        <f>IFERROR(VLOOKUP($C141,'[4]14.09'!$C$2:$K$143,MATCH(AF$2,'[4]14.09'!$C$1:$K$1),),)</f>
        <v>0</v>
      </c>
      <c r="AG141" s="35">
        <f>IFERROR(VLOOKUP($C141,'[4]14.09'!$C$2:$K$143,MATCH(AG$2,'[4]14.09'!$C$1:$K$1),),)</f>
        <v>0</v>
      </c>
      <c r="AH141" s="35">
        <f>IFERROR(VLOOKUP($C141,'[4]14.09'!$C$2:$K$143,MATCH(AH$2,'[4]14.09'!$C$1:$K$1),),)</f>
        <v>9000</v>
      </c>
      <c r="AI141" s="35">
        <f>IFERROR(VLOOKUP($C141,'[4]14.09'!$C$2:$K$143,MATCH(AI$2,'[4]14.09'!$C$1:$K$1),),)</f>
        <v>9000</v>
      </c>
      <c r="AJ141" s="35">
        <f>IFERROR(VLOOKUP($C141,'[4]11.09'!$C$2:$Q$129,MATCH(AJ$2,'[4]11.09'!$C$1:$Q$1),),)</f>
        <v>39000</v>
      </c>
      <c r="AK141" s="35">
        <f>IFERROR(VLOOKUP($C141,'[4]11.09'!$C$2:$Q$129,MATCH(AK$2,'[4]11.09'!$C$1:$Q$1),),)</f>
        <v>45000</v>
      </c>
      <c r="AL141" s="36">
        <f t="shared" si="2"/>
        <v>102000</v>
      </c>
    </row>
    <row r="142" spans="1:38" ht="28.5" customHeight="1">
      <c r="A142" s="33" t="s">
        <v>405</v>
      </c>
      <c r="B142" s="47" t="s">
        <v>381</v>
      </c>
      <c r="C142" s="43" t="s">
        <v>67</v>
      </c>
      <c r="D142" s="35">
        <f>IFERROR(VLOOKUP($C142,'[4]24.08'!$C$2:$L$145,MATCH(D$2,'[4]24.08'!$C$1:$L$1),),)</f>
        <v>0</v>
      </c>
      <c r="E142" s="35">
        <f>IFERROR(VLOOKUP($C142,'[4]25.08'!$C$2:$J$145,MATCH(E$2,'[4]25.08'!$C$1:$J$1),),)</f>
        <v>0</v>
      </c>
      <c r="F142" s="35">
        <f>IFERROR(VLOOKUP($C142,'[4]26.08'!$C$2:$S$136,MATCH(F$2,'[4]26.08'!$C$1:$S$1),),)</f>
        <v>0</v>
      </c>
      <c r="G142" s="35">
        <f>IFERROR(VLOOKUP($C142,'[4]27.08'!$C$2:$P$145,MATCH(G$2,'[4]27.08'!$C$1:$P$1),),)</f>
        <v>0</v>
      </c>
      <c r="H142" s="35">
        <f>IFERROR(VLOOKUP($C142,'[4]28.08'!$C$2:$O$144,MATCH(H$2,'[4]28.08'!$C$1:$O$1),),)</f>
        <v>0</v>
      </c>
      <c r="I142" s="35">
        <f>IFERROR(VLOOKUP($C142,'[4]28.08'!$C$2:$O$144,MATCH(I$2,'[4]28.08'!$C$1:$O$1),),)</f>
        <v>0</v>
      </c>
      <c r="J142" s="35">
        <f>IFERROR(VLOOKUP($C142,'[4]28.08'!$C$2:$O$144,MATCH(J$2,'[4]28.08'!$C$1:$O$1),),)</f>
        <v>0</v>
      </c>
      <c r="K142" s="35">
        <f>IFERROR(VLOOKUP($C142,'[4]28.08'!$C$2:$O$144,MATCH(K$2,'[4]28.08'!$C$1:$O$1),),)</f>
        <v>0</v>
      </c>
      <c r="L142" s="35">
        <f>IFERROR(VLOOKUP($C142,'[4]31.08.'!$C$2:$K$144,MATCH(L$2,'[4]31.08.'!$C$1:$K$1),),)</f>
        <v>0</v>
      </c>
      <c r="M142" s="35">
        <f>IFERROR(VLOOKUP($C142,'[4]01.09'!$C$2:$K$144,MATCH(M$2,'[4]01.09'!$C$1:$K$1),),)</f>
        <v>0</v>
      </c>
      <c r="N142" s="35">
        <f>IFERROR(VLOOKUP($C142,'[4]01.09'!$C$2:$K$144,MATCH(N$2,'[4]01.09'!$C$1:$K$1),),)</f>
        <v>0</v>
      </c>
      <c r="O142" s="35">
        <f>IFERROR(VLOOKUP($C142,'[4]03.09'!$C$2:$R$130,MATCH(O$2,'[4]03.09'!$C$1:$R$1),),)</f>
        <v>0</v>
      </c>
      <c r="P142" s="35">
        <f>IFERROR(VLOOKUP($C142,'[4]04.09'!$C$2:$O$139,MATCH(P$2,'[4]04.09'!$C$1:$O$1),),)</f>
        <v>0</v>
      </c>
      <c r="Q142" s="35">
        <f>IFERROR(VLOOKUP($C142,'[4]04.09'!$C$2:$O$139,MATCH(Q$2,'[4]04.09'!$C$1:$O$1),),)</f>
        <v>0</v>
      </c>
      <c r="R142" s="35">
        <f>IFERROR(VLOOKUP($C142,'[4]04.09'!$C$2:$O$139,MATCH(R$2,'[4]04.09'!$C$1:$O$1),),)</f>
        <v>0</v>
      </c>
      <c r="S142" s="35">
        <f>IFERROR(VLOOKUP($C142,'[4]04.09'!$C$2:$O$139,MATCH(S$2,'[4]04.09'!$C$1:$O$1),),)</f>
        <v>0</v>
      </c>
      <c r="T142" s="35">
        <f>IFERROR(VLOOKUP($C142,'[4]07.09'!$C$2:$K$144,MATCH(T$2,'[4]07.09'!$C$1:$K$1),),)</f>
        <v>0</v>
      </c>
      <c r="U142" s="35">
        <f>IFERROR(VLOOKUP($C142,'[4]08.09'!$C$2:$J$143,MATCH(U$2,'[4]08.09'!$C$1:$J$1),),)</f>
        <v>0</v>
      </c>
      <c r="V142" s="35">
        <f>IFERROR(VLOOKUP($C142,'[4]09.09'!$C$2:$T$129,MATCH(V$2,'[4]09.09'!$C$1:$T$1),),)</f>
        <v>0</v>
      </c>
      <c r="W142" s="35">
        <f>IFERROR(VLOOKUP($C142,'[4]10.09'!$C$2:$P$129,MATCH(W$2,'[4]10.09'!$C$1:$P$1),),)</f>
        <v>0</v>
      </c>
      <c r="X142" s="35">
        <f>IFERROR(VLOOKUP($C142,'[4]11.09'!$C$2:$Q$129,MATCH(X$2,'[4]11.09'!$C$1:$Q$1),),)</f>
        <v>0</v>
      </c>
      <c r="Y142" s="35">
        <f>IFERROR(VLOOKUP($C142,'[4]11.09'!$C$2:$Q$129,MATCH(Y$2,'[4]11.09'!$C$1:$Q$1),),)</f>
        <v>0</v>
      </c>
      <c r="Z142" s="35">
        <f>IFERROR(VLOOKUP($C142,'[4]11.09'!$C$2:$Q$129,MATCH(Z$2,'[4]11.09'!$C$1:$Q$1),),)</f>
        <v>9000</v>
      </c>
      <c r="AA142" s="35">
        <f>IFERROR(VLOOKUP($C142,'[4]11.09'!$C$2:$Q$129,MATCH(AA$2,'[4]11.09'!$C$1:$Q$1),),)</f>
        <v>9000</v>
      </c>
      <c r="AB142" s="35">
        <f>IFERROR(VLOOKUP($C142,'[4]14.09'!$C$2:$K$143,MATCH(AB$2,'[4]14.09'!$C$1:$K$1),),)</f>
        <v>9000</v>
      </c>
      <c r="AC142" s="35">
        <f>IFERROR(VLOOKUP($C142,'[4]14.09'!$C$2:$K$143,MATCH(AC$2,'[4]14.09'!$C$1:$K$1),),)</f>
        <v>9000</v>
      </c>
      <c r="AD142" s="35">
        <f>IFERROR(VLOOKUP($C142,'[4]14.09'!$C$2:$K$143,MATCH(AD$2,'[4]14.09'!$C$1:$K$1),),)</f>
        <v>9000</v>
      </c>
      <c r="AE142" s="35">
        <f>IFERROR(VLOOKUP($C142,'[4]14.09'!$C$2:$K$143,MATCH(AE$2,'[4]14.09'!$C$1:$K$1),),)</f>
        <v>9000</v>
      </c>
      <c r="AF142" s="35">
        <f>IFERROR(VLOOKUP($C142,'[4]14.09'!$C$2:$K$143,MATCH(AF$2,'[4]14.09'!$C$1:$K$1),),)</f>
        <v>2000</v>
      </c>
      <c r="AG142" s="35">
        <f>IFERROR(VLOOKUP($C142,'[4]14.09'!$C$2:$K$143,MATCH(AG$2,'[4]14.09'!$C$1:$K$1),),)</f>
        <v>9000</v>
      </c>
      <c r="AH142" s="35">
        <f>IFERROR(VLOOKUP($C142,'[4]14.09'!$C$2:$K$143,MATCH(AH$2,'[4]14.09'!$C$1:$K$1),),)</f>
        <v>9000</v>
      </c>
      <c r="AI142" s="35">
        <f>IFERROR(VLOOKUP($C142,'[4]14.09'!$C$2:$K$143,MATCH(AI$2,'[4]14.09'!$C$1:$K$1),),)</f>
        <v>56000</v>
      </c>
      <c r="AJ142" s="35">
        <f>IFERROR(VLOOKUP($C142,'[4]11.09'!$C$2:$Q$129,MATCH(AJ$2,'[4]11.09'!$C$1:$Q$1),),)</f>
        <v>0</v>
      </c>
      <c r="AK142" s="35">
        <f>IFERROR(VLOOKUP($C142,'[4]11.09'!$C$2:$Q$129,MATCH(AK$2,'[4]11.09'!$C$1:$Q$1),),)</f>
        <v>0</v>
      </c>
      <c r="AL142" s="36">
        <f t="shared" si="2"/>
        <v>103000</v>
      </c>
    </row>
    <row r="143" spans="1:38" ht="28.5" customHeight="1">
      <c r="A143" s="33" t="s">
        <v>405</v>
      </c>
      <c r="B143" s="47" t="s">
        <v>382</v>
      </c>
      <c r="C143" s="43" t="s">
        <v>90</v>
      </c>
      <c r="D143" s="35">
        <f>IFERROR(VLOOKUP($C143,'[4]24.08'!$C$2:$L$145,MATCH(D$2,'[4]24.08'!$C$1:$L$1),),)</f>
        <v>0</v>
      </c>
      <c r="E143" s="35">
        <f>IFERROR(VLOOKUP($C143,'[4]25.08'!$C$2:$J$145,MATCH(E$2,'[4]25.08'!$C$1:$J$1),),)</f>
        <v>0</v>
      </c>
      <c r="F143" s="35">
        <f>IFERROR(VLOOKUP($C143,'[4]26.08'!$C$2:$S$136,MATCH(F$2,'[4]26.08'!$C$1:$S$1),),)</f>
        <v>0</v>
      </c>
      <c r="G143" s="35">
        <f>IFERROR(VLOOKUP($C143,'[4]27.08'!$C$2:$P$145,MATCH(G$2,'[4]27.08'!$C$1:$P$1),),)</f>
        <v>0</v>
      </c>
      <c r="H143" s="35">
        <f>IFERROR(VLOOKUP($C143,'[4]28.08'!$C$2:$O$144,MATCH(H$2,'[4]28.08'!$C$1:$O$1),),)</f>
        <v>0</v>
      </c>
      <c r="I143" s="35">
        <f>IFERROR(VLOOKUP($C143,'[4]28.08'!$C$2:$O$144,MATCH(I$2,'[4]28.08'!$C$1:$O$1),),)</f>
        <v>0</v>
      </c>
      <c r="J143" s="35">
        <f>IFERROR(VLOOKUP($C143,'[4]28.08'!$C$2:$O$144,MATCH(J$2,'[4]28.08'!$C$1:$O$1),),)</f>
        <v>0</v>
      </c>
      <c r="K143" s="35">
        <f>IFERROR(VLOOKUP($C143,'[4]28.08'!$C$2:$O$144,MATCH(K$2,'[4]28.08'!$C$1:$O$1),),)</f>
        <v>0</v>
      </c>
      <c r="L143" s="35">
        <f>IFERROR(VLOOKUP($C143,'[4]31.08.'!$C$2:$K$144,MATCH(L$2,'[4]31.08.'!$C$1:$K$1),),)</f>
        <v>0</v>
      </c>
      <c r="M143" s="35">
        <f>IFERROR(VLOOKUP($C143,'[4]01.09'!$C$2:$K$144,MATCH(M$2,'[4]01.09'!$C$1:$K$1),),)</f>
        <v>0</v>
      </c>
      <c r="N143" s="35">
        <f>IFERROR(VLOOKUP($C143,'[4]01.09'!$C$2:$K$144,MATCH(N$2,'[4]01.09'!$C$1:$K$1),),)</f>
        <v>0</v>
      </c>
      <c r="O143" s="35">
        <f>IFERROR(VLOOKUP($C143,'[4]03.09'!$C$2:$R$130,MATCH(O$2,'[4]03.09'!$C$1:$R$1),),)</f>
        <v>0</v>
      </c>
      <c r="P143" s="35">
        <f>IFERROR(VLOOKUP($C143,'[4]04.09'!$C$2:$O$139,MATCH(P$2,'[4]04.09'!$C$1:$O$1),),)</f>
        <v>0</v>
      </c>
      <c r="Q143" s="35">
        <f>IFERROR(VLOOKUP($C143,'[4]04.09'!$C$2:$O$139,MATCH(Q$2,'[4]04.09'!$C$1:$O$1),),)</f>
        <v>0</v>
      </c>
      <c r="R143" s="35">
        <f>IFERROR(VLOOKUP($C143,'[4]04.09'!$C$2:$O$139,MATCH(R$2,'[4]04.09'!$C$1:$O$1),),)</f>
        <v>0</v>
      </c>
      <c r="S143" s="35">
        <f>IFERROR(VLOOKUP($C143,'[4]04.09'!$C$2:$O$139,MATCH(S$2,'[4]04.09'!$C$1:$O$1),),)</f>
        <v>0</v>
      </c>
      <c r="T143" s="35">
        <f>IFERROR(VLOOKUP($C143,'[4]07.09'!$C$2:$K$144,MATCH(T$2,'[4]07.09'!$C$1:$K$1),),)</f>
        <v>0</v>
      </c>
      <c r="U143" s="35">
        <f>IFERROR(VLOOKUP($C143,'[4]08.09'!$C$2:$J$143,MATCH(U$2,'[4]08.09'!$C$1:$J$1),),)</f>
        <v>0</v>
      </c>
      <c r="V143" s="35">
        <f>IFERROR(VLOOKUP($C143,'[4]09.09'!$C$2:$T$129,MATCH(V$2,'[4]09.09'!$C$1:$T$1),),)</f>
        <v>0</v>
      </c>
      <c r="W143" s="35">
        <f>IFERROR(VLOOKUP($C143,'[4]10.09'!$C$2:$P$129,MATCH(W$2,'[4]10.09'!$C$1:$P$1),),)</f>
        <v>0</v>
      </c>
      <c r="X143" s="35">
        <f>IFERROR(VLOOKUP($C143,'[4]11.09'!$C$2:$Q$129,MATCH(X$2,'[4]11.09'!$C$1:$Q$1),),)</f>
        <v>0</v>
      </c>
      <c r="Y143" s="35">
        <v>6000</v>
      </c>
      <c r="Z143" s="35">
        <f>IFERROR(VLOOKUP($C143,'[4]11.09'!$C$2:$Q$129,MATCH(Z$2,'[4]11.09'!$C$1:$Q$1),),)</f>
        <v>9000</v>
      </c>
      <c r="AA143" s="35">
        <f>IFERROR(VLOOKUP($C143,'[4]11.09'!$C$2:$Q$129,MATCH(AA$2,'[4]11.09'!$C$1:$Q$1),),)</f>
        <v>9000</v>
      </c>
      <c r="AB143" s="35">
        <f>IFERROR(VLOOKUP($C143,'[4]14.09'!$C$2:$K$143,MATCH(AB$2,'[4]14.09'!$C$1:$K$1),),)</f>
        <v>9000</v>
      </c>
      <c r="AC143" s="35">
        <f>IFERROR(VLOOKUP($C143,'[4]14.09'!$C$2:$K$143,MATCH(AC$2,'[4]14.09'!$C$1:$K$1),),)</f>
        <v>9000</v>
      </c>
      <c r="AD143" s="35">
        <f>IFERROR(VLOOKUP($C143,'[4]14.09'!$C$2:$K$143,MATCH(AD$2,'[4]14.09'!$C$1:$K$1),),)</f>
        <v>9000</v>
      </c>
      <c r="AE143" s="35">
        <f>IFERROR(VLOOKUP($C143,'[4]14.09'!$C$2:$K$143,MATCH(AE$2,'[4]14.09'!$C$1:$K$1),),)</f>
        <v>9000</v>
      </c>
      <c r="AF143" s="35">
        <f>IFERROR(VLOOKUP($C143,'[4]14.09'!$C$2:$K$143,MATCH(AF$2,'[4]14.09'!$C$1:$K$1),),)</f>
        <v>9000</v>
      </c>
      <c r="AG143" s="35">
        <f>IFERROR(VLOOKUP($C143,'[4]14.09'!$C$2:$K$143,MATCH(AG$2,'[4]14.09'!$C$1:$K$1),),)</f>
        <v>9000</v>
      </c>
      <c r="AH143" s="35">
        <f>IFERROR(VLOOKUP($C143,'[4]14.09'!$C$2:$K$143,MATCH(AH$2,'[4]14.09'!$C$1:$K$1),),)</f>
        <v>6000</v>
      </c>
      <c r="AI143" s="35">
        <f>IFERROR(VLOOKUP($C143,'[4]14.09'!$C$2:$K$143,MATCH(AI$2,'[4]14.09'!$C$1:$K$1),),)</f>
        <v>60000</v>
      </c>
      <c r="AJ143" s="35">
        <f>IFERROR(VLOOKUP($C143,'[4]11.09'!$C$2:$Q$129,MATCH(AJ$2,'[4]11.09'!$C$1:$Q$1),),)</f>
        <v>0</v>
      </c>
      <c r="AK143" s="35">
        <f>IFERROR(VLOOKUP($C143,'[4]11.09'!$C$2:$Q$129,MATCH(AK$2,'[4]11.09'!$C$1:$Q$1),),)</f>
        <v>0</v>
      </c>
      <c r="AL143" s="36">
        <f t="shared" si="2"/>
        <v>111000</v>
      </c>
    </row>
    <row r="144" spans="1:38" ht="28.5" customHeight="1">
      <c r="A144" s="33" t="s">
        <v>405</v>
      </c>
      <c r="B144" s="47" t="s">
        <v>384</v>
      </c>
      <c r="C144" s="43" t="s">
        <v>7</v>
      </c>
      <c r="D144" s="35">
        <f>IFERROR(VLOOKUP($C144,'[4]24.08'!$C$2:$L$145,MATCH(D$2,'[4]24.08'!$C$1:$L$1),),)</f>
        <v>0</v>
      </c>
      <c r="E144" s="35">
        <f>IFERROR(VLOOKUP($C144,'[4]25.08'!$C$2:$J$145,MATCH(E$2,'[4]25.08'!$C$1:$J$1),),)</f>
        <v>0</v>
      </c>
      <c r="F144" s="35">
        <f>IFERROR(VLOOKUP($C144,'[4]26.08'!$C$2:$S$136,MATCH(F$2,'[4]26.08'!$C$1:$S$1),),)</f>
        <v>0</v>
      </c>
      <c r="G144" s="35">
        <f>IFERROR(VLOOKUP($C144,'[4]27.08'!$C$2:$P$145,MATCH(G$2,'[4]27.08'!$C$1:$P$1),),)</f>
        <v>0</v>
      </c>
      <c r="H144" s="35">
        <f>IFERROR(VLOOKUP($C144,'[4]28.08'!$C$2:$O$144,MATCH(H$2,'[4]28.08'!$C$1:$O$1),),)</f>
        <v>0</v>
      </c>
      <c r="I144" s="35">
        <f>IFERROR(VLOOKUP($C144,'[4]28.08'!$C$2:$O$144,MATCH(I$2,'[4]28.08'!$C$1:$O$1),),)</f>
        <v>0</v>
      </c>
      <c r="J144" s="35">
        <f>IFERROR(VLOOKUP($C144,'[4]28.08'!$C$2:$O$144,MATCH(J$2,'[4]28.08'!$C$1:$O$1),),)</f>
        <v>0</v>
      </c>
      <c r="K144" s="35">
        <f>IFERROR(VLOOKUP($C144,'[4]28.08'!$C$2:$O$144,MATCH(K$2,'[4]28.08'!$C$1:$O$1),),)</f>
        <v>0</v>
      </c>
      <c r="L144" s="35">
        <f>IFERROR(VLOOKUP($C144,'[4]31.08.'!$C$2:$K$144,MATCH(L$2,'[4]31.08.'!$C$1:$K$1),),)</f>
        <v>0</v>
      </c>
      <c r="M144" s="35">
        <f>IFERROR(VLOOKUP($C144,'[4]01.09'!$C$2:$K$144,MATCH(M$2,'[4]01.09'!$C$1:$K$1),),)</f>
        <v>0</v>
      </c>
      <c r="N144" s="35">
        <f>IFERROR(VLOOKUP($C144,'[4]01.09'!$C$2:$K$144,MATCH(N$2,'[4]01.09'!$C$1:$K$1),),)</f>
        <v>0</v>
      </c>
      <c r="O144" s="35">
        <f>IFERROR(VLOOKUP($C144,'[4]03.09'!$C$2:$R$130,MATCH(O$2,'[4]03.09'!$C$1:$R$1),),)</f>
        <v>12000</v>
      </c>
      <c r="P144" s="35">
        <f>IFERROR(VLOOKUP($C144,'[4]04.09'!$C$2:$O$139,MATCH(P$2,'[4]04.09'!$C$1:$O$1),),)</f>
        <v>0</v>
      </c>
      <c r="Q144" s="35">
        <f>IFERROR(VLOOKUP($C144,'[4]04.09'!$C$2:$O$139,MATCH(Q$2,'[4]04.09'!$C$1:$O$1),),)</f>
        <v>12000</v>
      </c>
      <c r="R144" s="35">
        <f>IFERROR(VLOOKUP($C144,'[4]04.09'!$C$2:$O$139,MATCH(R$2,'[4]04.09'!$C$1:$O$1),),)</f>
        <v>12000</v>
      </c>
      <c r="S144" s="35">
        <f>IFERROR(VLOOKUP($C144,'[4]04.09'!$C$2:$O$139,MATCH(S$2,'[4]04.09'!$C$1:$O$1),),)</f>
        <v>36000</v>
      </c>
      <c r="T144" s="35">
        <f>IFERROR(VLOOKUP($C144,'[4]07.09'!$C$2:$K$144,MATCH(T$2,'[4]07.09'!$C$1:$K$1),),)</f>
        <v>12000</v>
      </c>
      <c r="U144" s="35">
        <f>IFERROR(VLOOKUP($C144,'[4]08.09'!$C$2:$J$143,MATCH(U$2,'[4]08.09'!$C$1:$J$1),),)</f>
        <v>0</v>
      </c>
      <c r="V144" s="35">
        <f>IFERROR(VLOOKUP($C144,'[4]09.09'!$C$2:$T$129,MATCH(V$2,'[4]09.09'!$C$1:$T$1),),)</f>
        <v>12000</v>
      </c>
      <c r="W144" s="35">
        <f>IFERROR(VLOOKUP($C144,'[4]10.09'!$C$2:$P$129,MATCH(W$2,'[4]10.09'!$C$1:$P$1),),)</f>
        <v>0</v>
      </c>
      <c r="X144" s="35">
        <f>IFERROR(VLOOKUP($C144,'[4]11.09'!$C$2:$Q$129,MATCH(X$2,'[4]11.09'!$C$1:$Q$1),),)</f>
        <v>12000</v>
      </c>
      <c r="Y144" s="35">
        <f>IFERROR(VLOOKUP($C144,'[4]11.09'!$C$2:$Q$129,MATCH(Y$2,'[4]11.09'!$C$1:$Q$1),),)</f>
        <v>12000</v>
      </c>
      <c r="Z144" s="35">
        <f>IFERROR(VLOOKUP($C144,'[4]11.09'!$C$2:$Q$129,MATCH(Z$2,'[4]11.09'!$C$1:$Q$1),),)</f>
        <v>12000</v>
      </c>
      <c r="AA144" s="35">
        <f>IFERROR(VLOOKUP($C144,'[4]11.09'!$C$2:$Q$129,MATCH(AA$2,'[4]11.09'!$C$1:$Q$1),),)</f>
        <v>60000</v>
      </c>
      <c r="AB144" s="35">
        <f>IFERROR(VLOOKUP($C144,'[4]14.09'!$C$2:$K$143,MATCH(AB$2,'[4]14.09'!$C$1:$K$1),),)</f>
        <v>12000</v>
      </c>
      <c r="AC144" s="35">
        <f>IFERROR(VLOOKUP($C144,'[4]14.09'!$C$2:$K$143,MATCH(AC$2,'[4]14.09'!$C$1:$K$1),),)</f>
        <v>18000</v>
      </c>
      <c r="AD144" s="35">
        <f>IFERROR(VLOOKUP($C144,'[4]14.09'!$C$2:$K$143,MATCH(AD$2,'[4]14.09'!$C$1:$K$1),),)</f>
        <v>12000</v>
      </c>
      <c r="AE144" s="35">
        <f>IFERROR(VLOOKUP($C144,'[4]14.09'!$C$2:$K$143,MATCH(AE$2,'[4]14.09'!$C$1:$K$1),),)</f>
        <v>0</v>
      </c>
      <c r="AF144" s="35">
        <f>IFERROR(VLOOKUP($C144,'[4]14.09'!$C$2:$K$143,MATCH(AF$2,'[4]14.09'!$C$1:$K$1),),)</f>
        <v>0</v>
      </c>
      <c r="AG144" s="35">
        <f>IFERROR(VLOOKUP($C144,'[4]14.09'!$C$2:$K$143,MATCH(AG$2,'[4]14.09'!$C$1:$K$1),),)</f>
        <v>0</v>
      </c>
      <c r="AH144" s="35">
        <f>IFERROR(VLOOKUP($C144,'[4]14.09'!$C$2:$K$143,MATCH(AH$2,'[4]14.09'!$C$1:$K$1),),)</f>
        <v>0</v>
      </c>
      <c r="AI144" s="35">
        <f>IFERROR(VLOOKUP($C144,'[4]14.09'!$C$2:$K$143,MATCH(AI$2,'[4]14.09'!$C$1:$K$1),),)</f>
        <v>42000</v>
      </c>
      <c r="AJ144" s="35">
        <f>IFERROR(VLOOKUP($C144,'[4]11.09'!$C$2:$Q$129,MATCH(AJ$2,'[4]11.09'!$C$1:$Q$1),),)</f>
        <v>0</v>
      </c>
      <c r="AK144" s="35">
        <f>IFERROR(VLOOKUP($C144,'[4]11.09'!$C$2:$Q$129,MATCH(AK$2,'[4]11.09'!$C$1:$Q$1),),)</f>
        <v>0</v>
      </c>
      <c r="AL144" s="36">
        <f t="shared" si="2"/>
        <v>72000</v>
      </c>
    </row>
    <row r="145" spans="1:38" ht="28.5" customHeight="1">
      <c r="A145" s="33" t="s">
        <v>406</v>
      </c>
      <c r="B145" s="47" t="s">
        <v>381</v>
      </c>
      <c r="C145" s="43" t="s">
        <v>65</v>
      </c>
      <c r="D145" s="35">
        <f>IFERROR(VLOOKUP($C145,'[4]24.08'!$C$2:$L$145,MATCH(D$2,'[4]24.08'!$C$1:$L$1),),)</f>
        <v>0</v>
      </c>
      <c r="E145" s="35">
        <f>IFERROR(VLOOKUP($C145,'[4]25.08'!$C$2:$J$145,MATCH(E$2,'[4]25.08'!$C$1:$J$1),),)</f>
        <v>0</v>
      </c>
      <c r="F145" s="35">
        <f>IFERROR(VLOOKUP($C145,'[4]26.08'!$C$2:$S$136,MATCH(F$2,'[4]26.08'!$C$1:$S$1),),)</f>
        <v>0</v>
      </c>
      <c r="G145" s="35">
        <f>IFERROR(VLOOKUP($C145,'[4]27.08'!$C$2:$P$145,MATCH(G$2,'[4]27.08'!$C$1:$P$1),),)</f>
        <v>0</v>
      </c>
      <c r="H145" s="35">
        <f>IFERROR(VLOOKUP($C145,'[4]28.08'!$C$2:$O$144,MATCH(H$2,'[4]28.08'!$C$1:$O$1),),)</f>
        <v>0</v>
      </c>
      <c r="I145" s="35">
        <f>IFERROR(VLOOKUP($C145,'[4]28.08'!$C$2:$O$144,MATCH(I$2,'[4]28.08'!$C$1:$O$1),),)</f>
        <v>0</v>
      </c>
      <c r="J145" s="35">
        <f>IFERROR(VLOOKUP($C145,'[4]28.08'!$C$2:$O$144,MATCH(J$2,'[4]28.08'!$C$1:$O$1),),)</f>
        <v>0</v>
      </c>
      <c r="K145" s="35">
        <f>IFERROR(VLOOKUP($C145,'[4]28.08'!$C$2:$O$144,MATCH(K$2,'[4]28.08'!$C$1:$O$1),),)</f>
        <v>0</v>
      </c>
      <c r="L145" s="35">
        <f>IFERROR(VLOOKUP($C145,'[4]31.08.'!$C$2:$K$144,MATCH(L$2,'[4]31.08.'!$C$1:$K$1),),)</f>
        <v>0</v>
      </c>
      <c r="M145" s="35">
        <f>IFERROR(VLOOKUP($C145,'[4]01.09'!$C$2:$K$144,MATCH(M$2,'[4]01.09'!$C$1:$K$1),),)</f>
        <v>0</v>
      </c>
      <c r="N145" s="35">
        <f>IFERROR(VLOOKUP($C145,'[4]01.09'!$C$2:$K$144,MATCH(N$2,'[4]01.09'!$C$1:$K$1),),)</f>
        <v>0</v>
      </c>
      <c r="O145" s="35">
        <f>IFERROR(VLOOKUP($C145,'[4]03.09'!$C$2:$R$130,MATCH(O$2,'[4]03.09'!$C$1:$R$1),),)</f>
        <v>0</v>
      </c>
      <c r="P145" s="35">
        <f>IFERROR(VLOOKUP($C145,'[4]04.09'!$C$2:$O$139,MATCH(P$2,'[4]04.09'!$C$1:$O$1),),)</f>
        <v>0</v>
      </c>
      <c r="Q145" s="35">
        <f>IFERROR(VLOOKUP($C145,'[4]04.09'!$C$2:$O$139,MATCH(Q$2,'[4]04.09'!$C$1:$O$1),),)</f>
        <v>0</v>
      </c>
      <c r="R145" s="35">
        <f>IFERROR(VLOOKUP($C145,'[4]04.09'!$C$2:$O$139,MATCH(R$2,'[4]04.09'!$C$1:$O$1),),)</f>
        <v>0</v>
      </c>
      <c r="S145" s="35">
        <f>IFERROR(VLOOKUP($C145,'[4]04.09'!$C$2:$O$139,MATCH(S$2,'[4]04.09'!$C$1:$O$1),),)</f>
        <v>0</v>
      </c>
      <c r="T145" s="35">
        <f>IFERROR(VLOOKUP($C145,'[4]07.09'!$C$2:$K$144,MATCH(T$2,'[4]07.09'!$C$1:$K$1),),)</f>
        <v>0</v>
      </c>
      <c r="U145" s="35">
        <f>IFERROR(VLOOKUP($C145,'[4]08.09'!$C$2:$J$143,MATCH(U$2,'[4]08.09'!$C$1:$J$1),),)</f>
        <v>0</v>
      </c>
      <c r="V145" s="35">
        <f>IFERROR(VLOOKUP($C145,'[4]09.09'!$C$2:$T$129,MATCH(V$2,'[4]09.09'!$C$1:$T$1),),)</f>
        <v>0</v>
      </c>
      <c r="W145" s="35">
        <f>IFERROR(VLOOKUP($C145,'[4]10.09'!$C$2:$P$129,MATCH(W$2,'[4]10.09'!$C$1:$P$1),),)</f>
        <v>0</v>
      </c>
      <c r="X145" s="35">
        <f>IFERROR(VLOOKUP($C145,'[4]11.09'!$C$2:$Q$129,MATCH(X$2,'[4]11.09'!$C$1:$Q$1),),)</f>
        <v>0</v>
      </c>
      <c r="Y145" s="35">
        <f>IFERROR(VLOOKUP($C145,'[4]11.09'!$C$2:$Q$129,MATCH(Y$2,'[4]11.09'!$C$1:$Q$1),),)</f>
        <v>0</v>
      </c>
      <c r="Z145" s="35">
        <f>IFERROR(VLOOKUP($C145,'[4]11.09'!$C$2:$Q$129,MATCH(Z$2,'[4]11.09'!$C$1:$Q$1),),)</f>
        <v>8000</v>
      </c>
      <c r="AA145" s="35">
        <f>IFERROR(VLOOKUP($C145,'[4]11.09'!$C$2:$Q$129,MATCH(AA$2,'[4]11.09'!$C$1:$Q$1),),)</f>
        <v>8000</v>
      </c>
      <c r="AB145" s="35">
        <f>IFERROR(VLOOKUP($C145,'[4]14.09'!$C$2:$K$143,MATCH(AB$2,'[4]14.09'!$C$1:$K$1),),)</f>
        <v>8000</v>
      </c>
      <c r="AC145" s="35">
        <f>IFERROR(VLOOKUP($C145,'[4]14.09'!$C$2:$K$143,MATCH(AC$2,'[4]14.09'!$C$1:$K$1),),)</f>
        <v>4000</v>
      </c>
      <c r="AD145" s="35">
        <f>IFERROR(VLOOKUP($C145,'[4]14.09'!$C$2:$K$143,MATCH(AD$2,'[4]14.09'!$C$1:$K$1),),)</f>
        <v>8000</v>
      </c>
      <c r="AE145" s="35">
        <f>IFERROR(VLOOKUP($C145,'[4]14.09'!$C$2:$K$143,MATCH(AE$2,'[4]14.09'!$C$1:$K$1),),)</f>
        <v>8000</v>
      </c>
      <c r="AF145" s="35">
        <f>IFERROR(VLOOKUP($C145,'[4]14.09'!$C$2:$K$143,MATCH(AF$2,'[4]14.09'!$C$1:$K$1),),)</f>
        <v>8000</v>
      </c>
      <c r="AG145" s="35">
        <f>IFERROR(VLOOKUP($C145,'[4]14.09'!$C$2:$K$143,MATCH(AG$2,'[4]14.09'!$C$1:$K$1),),)</f>
        <v>8000</v>
      </c>
      <c r="AH145" s="35">
        <f>IFERROR(VLOOKUP($C145,'[4]14.09'!$C$2:$K$143,MATCH(AH$2,'[4]14.09'!$C$1:$K$1),),)</f>
        <v>8000</v>
      </c>
      <c r="AI145" s="35">
        <f>IFERROR(VLOOKUP($C145,'[4]14.09'!$C$2:$K$143,MATCH(AI$2,'[4]14.09'!$C$1:$K$1),),)</f>
        <v>52000</v>
      </c>
      <c r="AJ145" s="35">
        <f>IFERROR(VLOOKUP($C145,'[4]11.09'!$C$2:$Q$129,MATCH(AJ$2,'[4]11.09'!$C$1:$Q$1),),)</f>
        <v>0</v>
      </c>
      <c r="AK145" s="35">
        <f>IFERROR(VLOOKUP($C145,'[4]11.09'!$C$2:$Q$129,MATCH(AK$2,'[4]11.09'!$C$1:$Q$1),),)</f>
        <v>0</v>
      </c>
      <c r="AL145" s="36">
        <f t="shared" si="2"/>
        <v>96000</v>
      </c>
    </row>
    <row r="146" spans="1:38" ht="28.5" customHeight="1">
      <c r="A146" s="33" t="s">
        <v>406</v>
      </c>
      <c r="B146" s="47" t="s">
        <v>365</v>
      </c>
      <c r="C146" s="43" t="s">
        <v>91</v>
      </c>
      <c r="D146" s="35">
        <f>IFERROR(VLOOKUP($C146,'[4]24.08'!$C$2:$L$145,MATCH(D$2,'[4]24.08'!$C$1:$L$1),),)</f>
        <v>0</v>
      </c>
      <c r="E146" s="35">
        <f>IFERROR(VLOOKUP($C146,'[4]25.08'!$C$2:$J$145,MATCH(E$2,'[4]25.08'!$C$1:$J$1),),)</f>
        <v>0</v>
      </c>
      <c r="F146" s="35">
        <f>IFERROR(VLOOKUP($C146,'[4]26.08'!$C$2:$S$136,MATCH(F$2,'[4]26.08'!$C$1:$S$1),),)</f>
        <v>0</v>
      </c>
      <c r="G146" s="35">
        <f>IFERROR(VLOOKUP($C146,'[4]27.08'!$C$2:$P$145,MATCH(G$2,'[4]27.08'!$C$1:$P$1),),)</f>
        <v>0</v>
      </c>
      <c r="H146" s="35">
        <f>IFERROR(VLOOKUP($C146,'[4]28.08'!$C$2:$O$144,MATCH(H$2,'[4]28.08'!$C$1:$O$1),),)</f>
        <v>0</v>
      </c>
      <c r="I146" s="35">
        <f>IFERROR(VLOOKUP($C146,'[4]28.08'!$C$2:$O$144,MATCH(I$2,'[4]28.08'!$C$1:$O$1),),)</f>
        <v>0</v>
      </c>
      <c r="J146" s="35">
        <f>IFERROR(VLOOKUP($C146,'[4]28.08'!$C$2:$O$144,MATCH(J$2,'[4]28.08'!$C$1:$O$1),),)</f>
        <v>0</v>
      </c>
      <c r="K146" s="35">
        <f>IFERROR(VLOOKUP($C146,'[4]28.08'!$C$2:$O$144,MATCH(K$2,'[4]28.08'!$C$1:$O$1),),)</f>
        <v>0</v>
      </c>
      <c r="L146" s="35">
        <f>IFERROR(VLOOKUP($C146,'[4]31.08.'!$C$2:$K$144,MATCH(L$2,'[4]31.08.'!$C$1:$K$1),),)</f>
        <v>0</v>
      </c>
      <c r="M146" s="35">
        <f>IFERROR(VLOOKUP($C146,'[4]01.09'!$C$2:$K$144,MATCH(M$2,'[4]01.09'!$C$1:$K$1),),)</f>
        <v>0</v>
      </c>
      <c r="N146" s="35">
        <f>IFERROR(VLOOKUP($C146,'[4]01.09'!$C$2:$K$144,MATCH(N$2,'[4]01.09'!$C$1:$K$1),),)</f>
        <v>0</v>
      </c>
      <c r="O146" s="35">
        <f>IFERROR(VLOOKUP($C146,'[4]03.09'!$C$2:$R$130,MATCH(O$2,'[4]03.09'!$C$1:$R$1),),)</f>
        <v>0</v>
      </c>
      <c r="P146" s="35">
        <f>IFERROR(VLOOKUP($C146,'[4]04.09'!$C$2:$O$139,MATCH(P$2,'[4]04.09'!$C$1:$O$1),),)</f>
        <v>0</v>
      </c>
      <c r="Q146" s="35">
        <f>IFERROR(VLOOKUP($C146,'[4]04.09'!$C$2:$O$139,MATCH(Q$2,'[4]04.09'!$C$1:$O$1),),)</f>
        <v>0</v>
      </c>
      <c r="R146" s="35">
        <f>IFERROR(VLOOKUP($C146,'[4]04.09'!$C$2:$O$139,MATCH(R$2,'[4]04.09'!$C$1:$O$1),),)</f>
        <v>0</v>
      </c>
      <c r="S146" s="35">
        <f>IFERROR(VLOOKUP($C146,'[4]04.09'!$C$2:$O$139,MATCH(S$2,'[4]04.09'!$C$1:$O$1),),)</f>
        <v>0</v>
      </c>
      <c r="T146" s="35">
        <f>IFERROR(VLOOKUP($C146,'[4]07.09'!$C$2:$K$144,MATCH(T$2,'[4]07.09'!$C$1:$K$1),),)</f>
        <v>0</v>
      </c>
      <c r="U146" s="35">
        <f>IFERROR(VLOOKUP($C146,'[4]08.09'!$C$2:$J$143,MATCH(U$2,'[4]08.09'!$C$1:$J$1),),)</f>
        <v>0</v>
      </c>
      <c r="V146" s="35">
        <f>IFERROR(VLOOKUP($C146,'[4]09.09'!$C$2:$T$129,MATCH(V$2,'[4]09.09'!$C$1:$T$1),),)</f>
        <v>0</v>
      </c>
      <c r="W146" s="35">
        <f>IFERROR(VLOOKUP($C146,'[4]10.09'!$C$2:$P$129,MATCH(W$2,'[4]10.09'!$C$1:$P$1),),)</f>
        <v>0</v>
      </c>
      <c r="X146" s="35">
        <f>IFERROR(VLOOKUP($C146,'[4]11.09'!$C$2:$Q$129,MATCH(X$2,'[4]11.09'!$C$1:$Q$1),),)</f>
        <v>0</v>
      </c>
      <c r="Y146" s="35">
        <f>IFERROR(VLOOKUP($C146,'[4]11.09'!$C$2:$Q$129,MATCH(Y$2,'[4]11.09'!$C$1:$Q$1),),)</f>
        <v>0</v>
      </c>
      <c r="Z146" s="35">
        <f>IFERROR(VLOOKUP($C146,'[4]11.09'!$C$2:$Q$129,MATCH(Z$2,'[4]11.09'!$C$1:$Q$1),),)</f>
        <v>9000</v>
      </c>
      <c r="AA146" s="35">
        <f>IFERROR(VLOOKUP($C146,'[4]11.09'!$C$2:$Q$129,MATCH(AA$2,'[4]11.09'!$C$1:$Q$1),),)</f>
        <v>9000</v>
      </c>
      <c r="AB146" s="35">
        <f>IFERROR(VLOOKUP($C146,'[4]14.09'!$C$2:$K$143,MATCH(AB$2,'[4]14.09'!$C$1:$K$1),),)</f>
        <v>9000</v>
      </c>
      <c r="AC146" s="35">
        <f>IFERROR(VLOOKUP($C146,'[4]14.09'!$C$2:$K$143,MATCH(AC$2,'[4]14.09'!$C$1:$K$1),),)</f>
        <v>0</v>
      </c>
      <c r="AD146" s="35">
        <f>IFERROR(VLOOKUP($C146,'[4]14.09'!$C$2:$K$143,MATCH(AD$2,'[4]14.09'!$C$1:$K$1),),)</f>
        <v>9000</v>
      </c>
      <c r="AE146" s="35">
        <f>IFERROR(VLOOKUP($C146,'[4]14.09'!$C$2:$K$143,MATCH(AE$2,'[4]14.09'!$C$1:$K$1),),)</f>
        <v>9000</v>
      </c>
      <c r="AF146" s="35">
        <f>IFERROR(VLOOKUP($C146,'[4]14.09'!$C$2:$K$143,MATCH(AF$2,'[4]14.09'!$C$1:$K$1),),)</f>
        <v>9000</v>
      </c>
      <c r="AG146" s="35">
        <f>IFERROR(VLOOKUP($C146,'[4]14.09'!$C$2:$K$143,MATCH(AG$2,'[4]14.09'!$C$1:$K$1),),)</f>
        <v>9000</v>
      </c>
      <c r="AH146" s="35">
        <f>IFERROR(VLOOKUP($C146,'[4]14.09'!$C$2:$K$143,MATCH(AH$2,'[4]14.09'!$C$1:$K$1),),)</f>
        <v>6000</v>
      </c>
      <c r="AI146" s="35">
        <f>IFERROR(VLOOKUP($C146,'[4]14.09'!$C$2:$K$143,MATCH(AI$2,'[4]14.09'!$C$1:$K$1),),)</f>
        <v>51000</v>
      </c>
      <c r="AJ146" s="35">
        <f>IFERROR(VLOOKUP($C146,'[4]11.09'!$C$2:$Q$129,MATCH(AJ$2,'[4]11.09'!$C$1:$Q$1),),)</f>
        <v>0</v>
      </c>
      <c r="AK146" s="35">
        <f>IFERROR(VLOOKUP($C146,'[4]11.09'!$C$2:$Q$129,MATCH(AK$2,'[4]11.09'!$C$1:$Q$1),),)</f>
        <v>0</v>
      </c>
      <c r="AL146" s="36">
        <f t="shared" si="2"/>
        <v>93000</v>
      </c>
    </row>
    <row r="147" spans="1:38" ht="28.5" customHeight="1">
      <c r="A147" s="33" t="s">
        <v>406</v>
      </c>
      <c r="B147" s="47" t="s">
        <v>386</v>
      </c>
      <c r="C147" s="48" t="s">
        <v>8</v>
      </c>
      <c r="D147" s="35">
        <f>IFERROR(VLOOKUP($C147,'[4]24.08'!$C$2:$L$145,MATCH(D$2,'[4]24.08'!$C$1:$L$1),),)</f>
        <v>0</v>
      </c>
      <c r="E147" s="35">
        <f>IFERROR(VLOOKUP($C147,'[4]25.08'!$C$2:$J$145,MATCH(E$2,'[4]25.08'!$C$1:$J$1),),)</f>
        <v>0</v>
      </c>
      <c r="F147" s="35">
        <f>IFERROR(VLOOKUP($C147,'[4]26.08'!$C$2:$S$136,MATCH(F$2,'[4]26.08'!$C$1:$S$1),),)</f>
        <v>0</v>
      </c>
      <c r="G147" s="35">
        <f>IFERROR(VLOOKUP($C147,'[4]27.08'!$C$2:$P$145,MATCH(G$2,'[4]27.08'!$C$1:$P$1),),)</f>
        <v>0</v>
      </c>
      <c r="H147" s="35">
        <f>IFERROR(VLOOKUP($C147,'[4]28.08'!$C$2:$O$144,MATCH(H$2,'[4]28.08'!$C$1:$O$1),),)</f>
        <v>0</v>
      </c>
      <c r="I147" s="35">
        <f>IFERROR(VLOOKUP($C147,'[4]28.08'!$C$2:$O$144,MATCH(I$2,'[4]28.08'!$C$1:$O$1),),)</f>
        <v>0</v>
      </c>
      <c r="J147" s="35">
        <f>IFERROR(VLOOKUP($C147,'[4]28.08'!$C$2:$O$144,MATCH(J$2,'[4]28.08'!$C$1:$O$1),),)</f>
        <v>0</v>
      </c>
      <c r="K147" s="35">
        <f>IFERROR(VLOOKUP($C147,'[4]28.08'!$C$2:$O$144,MATCH(K$2,'[4]28.08'!$C$1:$O$1),),)</f>
        <v>0</v>
      </c>
      <c r="L147" s="35">
        <f>IFERROR(VLOOKUP($C147,'[4]31.08.'!$C$2:$K$144,MATCH(L$2,'[4]31.08.'!$C$1:$K$1),),)</f>
        <v>0</v>
      </c>
      <c r="M147" s="35">
        <f>IFERROR(VLOOKUP($C147,'[4]01.09'!$C$2:$K$144,MATCH(M$2,'[4]01.09'!$C$1:$K$1),),)</f>
        <v>0</v>
      </c>
      <c r="N147" s="35">
        <f>IFERROR(VLOOKUP($C147,'[4]01.09'!$C$2:$K$144,MATCH(N$2,'[4]01.09'!$C$1:$K$1),),)</f>
        <v>0</v>
      </c>
      <c r="O147" s="35">
        <f>IFERROR(VLOOKUP($C147,'[4]03.09'!$C$2:$R$130,MATCH(O$2,'[4]03.09'!$C$1:$R$1),),)</f>
        <v>0</v>
      </c>
      <c r="P147" s="35">
        <f>IFERROR(VLOOKUP($C147,'[4]04.09'!$C$2:$O$139,MATCH(P$2,'[4]04.09'!$C$1:$O$1),),)</f>
        <v>0</v>
      </c>
      <c r="Q147" s="35">
        <f>IFERROR(VLOOKUP($C147,'[4]04.09'!$C$2:$O$139,MATCH(Q$2,'[4]04.09'!$C$1:$O$1),),)</f>
        <v>0</v>
      </c>
      <c r="R147" s="35">
        <f>IFERROR(VLOOKUP($C147,'[4]04.09'!$C$2:$O$139,MATCH(R$2,'[4]04.09'!$C$1:$O$1),),)</f>
        <v>0</v>
      </c>
      <c r="S147" s="35">
        <f>IFERROR(VLOOKUP($C147,'[4]04.09'!$C$2:$O$139,MATCH(S$2,'[4]04.09'!$C$1:$O$1),),)</f>
        <v>0</v>
      </c>
      <c r="T147" s="35">
        <f>IFERROR(VLOOKUP($C147,'[4]07.09'!$C$2:$K$144,MATCH(T$2,'[4]07.09'!$C$1:$K$1),),)</f>
        <v>0</v>
      </c>
      <c r="U147" s="35">
        <f>IFERROR(VLOOKUP($C147,'[4]08.09'!$C$2:$J$143,MATCH(U$2,'[4]08.09'!$C$1:$J$1),),)</f>
        <v>0</v>
      </c>
      <c r="V147" s="35">
        <f>IFERROR(VLOOKUP($C147,'[4]09.09'!$C$2:$T$129,MATCH(V$2,'[4]09.09'!$C$1:$T$1),),)</f>
        <v>0</v>
      </c>
      <c r="W147" s="35">
        <f>IFERROR(VLOOKUP($C147,'[4]10.09'!$C$2:$P$129,MATCH(W$2,'[4]10.09'!$C$1:$P$1),),)</f>
        <v>0</v>
      </c>
      <c r="X147" s="35">
        <f>IFERROR(VLOOKUP($C147,'[4]11.09'!$C$2:$Q$129,MATCH(X$2,'[4]11.09'!$C$1:$Q$1),),)</f>
        <v>0</v>
      </c>
      <c r="Y147" s="35">
        <f>IFERROR(VLOOKUP($C147,'[4]11.09'!$C$2:$Q$129,MATCH(Y$2,'[4]11.09'!$C$1:$Q$1),),)</f>
        <v>0</v>
      </c>
      <c r="Z147" s="35">
        <f>IFERROR(VLOOKUP($C147,'[4]11.09'!$C$2:$Q$129,MATCH(Z$2,'[4]11.09'!$C$1:$Q$1),),)</f>
        <v>9000</v>
      </c>
      <c r="AA147" s="35">
        <f>IFERROR(VLOOKUP($C147,'[4]11.09'!$C$2:$Q$129,MATCH(AA$2,'[4]11.09'!$C$1:$Q$1),),)</f>
        <v>9000</v>
      </c>
      <c r="AB147" s="35">
        <f>IFERROR(VLOOKUP($C147,'[4]14.09'!$C$2:$K$143,MATCH(AB$2,'[4]14.09'!$C$1:$K$1),),)</f>
        <v>9000</v>
      </c>
      <c r="AC147" s="35">
        <f>IFERROR(VLOOKUP($C147,'[4]14.09'!$C$2:$K$143,MATCH(AC$2,'[4]14.09'!$C$1:$K$1),),)</f>
        <v>0</v>
      </c>
      <c r="AD147" s="35">
        <f>IFERROR(VLOOKUP($C147,'[4]14.09'!$C$2:$K$143,MATCH(AD$2,'[4]14.09'!$C$1:$K$1),),)</f>
        <v>9000</v>
      </c>
      <c r="AE147" s="35">
        <f>IFERROR(VLOOKUP($C147,'[4]14.09'!$C$2:$K$143,MATCH(AE$2,'[4]14.09'!$C$1:$K$1),),)</f>
        <v>9000</v>
      </c>
      <c r="AF147" s="35">
        <f>IFERROR(VLOOKUP($C147,'[4]14.09'!$C$2:$K$143,MATCH(AF$2,'[4]14.09'!$C$1:$K$1),),)</f>
        <v>9000</v>
      </c>
      <c r="AG147" s="35">
        <f>IFERROR(VLOOKUP($C147,'[4]14.09'!$C$2:$K$143,MATCH(AG$2,'[4]14.09'!$C$1:$K$1),),)</f>
        <v>9000</v>
      </c>
      <c r="AH147" s="35">
        <f>IFERROR(VLOOKUP($C147,'[4]14.09'!$C$2:$K$143,MATCH(AH$2,'[4]14.09'!$C$1:$K$1),),)</f>
        <v>5800</v>
      </c>
      <c r="AI147" s="35">
        <f>IFERROR(VLOOKUP($C147,'[4]14.09'!$C$2:$K$143,MATCH(AI$2,'[4]14.09'!$C$1:$K$1),),)</f>
        <v>50800</v>
      </c>
      <c r="AJ147" s="35">
        <f>IFERROR(VLOOKUP($C147,'[4]11.09'!$C$2:$Q$129,MATCH(AJ$2,'[4]11.09'!$C$1:$Q$1),),)</f>
        <v>0</v>
      </c>
      <c r="AK147" s="35">
        <f>IFERROR(VLOOKUP($C147,'[4]11.09'!$C$2:$Q$129,MATCH(AK$2,'[4]11.09'!$C$1:$Q$1),),)</f>
        <v>0</v>
      </c>
      <c r="AL147" s="36">
        <f t="shared" si="2"/>
        <v>92600</v>
      </c>
    </row>
    <row r="148" spans="1:38" ht="28.5" customHeight="1">
      <c r="A148" s="49" t="s">
        <v>407</v>
      </c>
      <c r="B148" s="47" t="s">
        <v>408</v>
      </c>
      <c r="C148" s="33" t="s">
        <v>30</v>
      </c>
      <c r="D148" s="35">
        <v>0</v>
      </c>
      <c r="E148" s="35">
        <f>IFERROR(VLOOKUP($C148,[4]Sheet8!$A$2:$G$25,MATCH(E$2,[4]Sheet8!$A$1:$G$1,),),)</f>
        <v>0</v>
      </c>
      <c r="F148" s="35">
        <f>IFERROR(VLOOKUP($C148,[4]Sheet11!$A$2:$F$25,MATCH(F$2,[4]Sheet11!$A$1:$F$1,),),)</f>
        <v>0</v>
      </c>
      <c r="G148" s="35">
        <f>IFERROR(VLOOKUP($C148,[4]Sheet11!$A$2:$F$25,MATCH(G$2,[4]Sheet11!$A$1:$F$1,),),)</f>
        <v>0</v>
      </c>
      <c r="H148" s="35">
        <f>IFERROR(VLOOKUP($C148,[4]Sheet82!$A$2:$D$25,MATCH(H$2,[4]Sheet82!$A$1:$D$1,),),)</f>
        <v>0</v>
      </c>
      <c r="I148" s="35">
        <f>IFERROR(VLOOKUP($C148,[4]Sheet81!$A$2:$C$25,MATCH(I$2,[4]Sheet81!$A$1:$C$1,),),)</f>
        <v>0</v>
      </c>
      <c r="J148" s="35">
        <f>IFERROR(VLOOKUP($C148,[4]Sheet81!$A$2:$C$25,MATCH(J$2,[4]Sheet81!$A$1:$C$1,),),)</f>
        <v>30000</v>
      </c>
      <c r="K148" s="35">
        <f>IFERROR(VLOOKUP($C148,[4]Sheet1!$A$2:$N$25,MATCH(K$2,[4]Sheet1!$A$1:$N$1,),),)</f>
        <v>216000</v>
      </c>
      <c r="L148" s="35">
        <v>0</v>
      </c>
      <c r="M148" s="35">
        <v>0</v>
      </c>
      <c r="N148" s="35">
        <f>IFERROR(VLOOKUP($C148,[4]Sheet88!$A$2:$F$25,MATCH(N$2,[4]Sheet88!$A$1:$F$1,),),)</f>
        <v>21000</v>
      </c>
      <c r="O148" s="35">
        <v>42000</v>
      </c>
      <c r="P148" s="35">
        <v>42000</v>
      </c>
      <c r="Q148" s="35">
        <f>IFERROR(VLOOKUP($C148,[4]Sheet93!$A$2:$K$25,MATCH(Q$2,[4]Sheet93!$A$1:$K$1,),),)</f>
        <v>45000</v>
      </c>
      <c r="R148" s="35">
        <f>IFERROR(VLOOKUP($C148,[4]Sheet93!$A$2:$K$25,MATCH(R$2,[4]Sheet93!$A$1:$K$1,),),)</f>
        <v>60000</v>
      </c>
      <c r="S148" s="35">
        <f>IFERROR(VLOOKUP($C148,[4]Sheet11!$A$2:$O$25,MATCH(S$2,[4]Sheet11!$A$1:$O$1,),),)</f>
        <v>282000</v>
      </c>
      <c r="T148" s="35">
        <v>30000</v>
      </c>
      <c r="U148" s="35">
        <v>15000</v>
      </c>
      <c r="V148" s="35">
        <v>30000</v>
      </c>
      <c r="W148" s="35">
        <f>IFERROR(VLOOKUP($C148,[4]Sheet97!$A$2:$U$25,MATCH(W$2,[4]Sheet97!$A$1:$U$1,),),)</f>
        <v>30000</v>
      </c>
      <c r="X148" s="35">
        <v>15000</v>
      </c>
      <c r="Y148" s="35">
        <f>IFERROR(VLOOKUP($C148,[4]Sheet100!$A$2:$C$25,MATCH(Y$2,[4]Sheet100!$A$1:$C$1,),),)</f>
        <v>0</v>
      </c>
      <c r="Z148" s="35">
        <f>IFERROR(VLOOKUP($C148,[4]Sheet100!$A$2:$C$25,MATCH(Z$2,[4]Sheet100!$A$1:$C$1,),),)</f>
        <v>30000</v>
      </c>
      <c r="AA148" s="35">
        <f>IFERROR(VLOOKUP($C148,[4]Sheet93!$A$2:$K$25,MATCH(AA$2,[4]Sheet93!$A$1:$K$1,),),)</f>
        <v>345000</v>
      </c>
      <c r="AB148" s="35">
        <v>60000</v>
      </c>
      <c r="AC148" s="35">
        <v>48000</v>
      </c>
      <c r="AD148" s="35">
        <f>IFERROR(VLOOKUP($C148,[4]Sheet97!$A$2:$U$25,MATCH(AD$2,[4]Sheet97!$A$1:$U$1,),),)</f>
        <v>30000</v>
      </c>
      <c r="AE148" s="35">
        <f>IFERROR(VLOOKUP($C148,[4]Sheet97!$A$2:$U$25,MATCH(AE$2,[4]Sheet97!$A$1:$U$1,),),)</f>
        <v>45000</v>
      </c>
      <c r="AF148" s="35">
        <f>IFERROR(VLOOKUP($C148,[4]Sheet97!$A$2:$U$25,MATCH(AF$2,[4]Sheet97!$A$1:$U$1,),),)</f>
        <v>45000</v>
      </c>
      <c r="AG148" s="35">
        <f>IFERROR(VLOOKUP($C148,[4]Sheet97!$A$2:$U$25,MATCH(AG$2,[4]Sheet97!$A$1:$U$1,),),)</f>
        <v>45000</v>
      </c>
      <c r="AH148" s="35">
        <f>IFERROR(VLOOKUP($C148,[4]Sheet97!$A$2:$U$25,MATCH(AH$2,[4]Sheet97!$A$1:$U$1,),),)</f>
        <v>60000</v>
      </c>
      <c r="AI148" s="35">
        <f>IFERROR(VLOOKUP($C148,[4]Sheet97!$A$2:$U$25,MATCH(AI$2,[4]Sheet97!$A$1:$U$1,),),)</f>
        <v>300000</v>
      </c>
      <c r="AJ148" s="35">
        <f>IFERROR(VLOOKUP($C148,[4]Sheet97!$A$2:$U$25,MATCH(AJ$2,[4]Sheet97!$A$1:$U$1,),),)</f>
        <v>405000</v>
      </c>
      <c r="AK148" s="50"/>
      <c r="AL148" s="36">
        <f t="shared" si="2"/>
        <v>978000</v>
      </c>
    </row>
    <row r="149" spans="1:38" ht="28.5" customHeight="1">
      <c r="A149" s="51" t="s">
        <v>407</v>
      </c>
      <c r="B149" s="47" t="s">
        <v>409</v>
      </c>
      <c r="C149" s="33" t="s">
        <v>31</v>
      </c>
      <c r="D149" s="35">
        <v>0</v>
      </c>
      <c r="E149" s="35">
        <f>IFERROR(VLOOKUP($C149,[4]Sheet8!$A$2:$G$25,MATCH(E$2,[4]Sheet8!$A$1:$G$1,),),)</f>
        <v>0</v>
      </c>
      <c r="F149" s="35">
        <f>IFERROR(VLOOKUP($C149,[4]Sheet11!$A$2:$F$25,MATCH(F$2,[4]Sheet11!$A$1:$F$1,),),)</f>
        <v>0</v>
      </c>
      <c r="G149" s="35">
        <f>IFERROR(VLOOKUP($C149,[4]Sheet11!$A$2:$F$25,MATCH(G$2,[4]Sheet11!$A$1:$F$1,),),)</f>
        <v>0</v>
      </c>
      <c r="H149" s="35">
        <f>IFERROR(VLOOKUP($C149,[4]Sheet82!$A$2:$D$25,MATCH(H$2,[4]Sheet82!$A$1:$D$1,),),)</f>
        <v>0</v>
      </c>
      <c r="I149" s="35">
        <f>IFERROR(VLOOKUP($C149,[4]Sheet81!$A$2:$C$25,MATCH(I$2,[4]Sheet81!$A$1:$C$1,),),)</f>
        <v>0</v>
      </c>
      <c r="J149" s="35">
        <f>IFERROR(VLOOKUP($C149,[4]Sheet81!$A$2:$C$25,MATCH(J$2,[4]Sheet81!$A$1:$C$1,),),)</f>
        <v>0</v>
      </c>
      <c r="K149" s="35">
        <f>IFERROR(VLOOKUP($C149,[4]Sheet1!$A$2:$N$25,MATCH(K$2,[4]Sheet1!$A$1:$N$1,),),)</f>
        <v>216000</v>
      </c>
      <c r="L149" s="35">
        <v>0</v>
      </c>
      <c r="M149" s="35">
        <v>0</v>
      </c>
      <c r="N149" s="35">
        <f>IFERROR(VLOOKUP($C149,[4]Sheet88!$A$2:$F$25,MATCH(N$2,[4]Sheet88!$A$1:$F$1,),),)</f>
        <v>15000</v>
      </c>
      <c r="O149" s="35">
        <v>36000</v>
      </c>
      <c r="P149" s="35">
        <v>21000</v>
      </c>
      <c r="Q149" s="35">
        <f>IFERROR(VLOOKUP($C149,[4]Sheet93!$A$2:$K$25,MATCH(Q$2,[4]Sheet93!$A$1:$K$1,),),)</f>
        <v>45000</v>
      </c>
      <c r="R149" s="35">
        <f>IFERROR(VLOOKUP($C149,[4]Sheet93!$A$2:$K$25,MATCH(R$2,[4]Sheet93!$A$1:$K$1,),),)</f>
        <v>60000</v>
      </c>
      <c r="S149" s="35">
        <f>IFERROR(VLOOKUP($C149,[4]Sheet11!$A$2:$O$25,MATCH(S$2,[4]Sheet11!$A$1:$O$1,),),)</f>
        <v>282000</v>
      </c>
      <c r="T149" s="35">
        <v>30000</v>
      </c>
      <c r="U149" s="35">
        <v>15000</v>
      </c>
      <c r="V149" s="35">
        <v>15000</v>
      </c>
      <c r="W149" s="35">
        <f>IFERROR(VLOOKUP($C149,[4]Sheet97!$A$2:$U$25,MATCH(W$2,[4]Sheet97!$A$1:$U$1,),),)</f>
        <v>0</v>
      </c>
      <c r="X149" s="35">
        <v>30000</v>
      </c>
      <c r="Y149" s="35">
        <f>IFERROR(VLOOKUP($C149,[4]Sheet100!$A$2:$C$25,MATCH(Y$2,[4]Sheet100!$A$1:$C$1,),),)</f>
        <v>21000</v>
      </c>
      <c r="Z149" s="35">
        <f>IFERROR(VLOOKUP($C149,[4]Sheet100!$A$2:$C$25,MATCH(Z$2,[4]Sheet100!$A$1:$C$1,),),)</f>
        <v>30000</v>
      </c>
      <c r="AA149" s="35">
        <f>IFERROR(VLOOKUP($C149,[4]Sheet93!$A$2:$K$25,MATCH(AA$2,[4]Sheet93!$A$1:$K$1,),),)</f>
        <v>345000</v>
      </c>
      <c r="AB149" s="35">
        <v>54000</v>
      </c>
      <c r="AC149" s="35">
        <f>IFERROR(VLOOKUP($C149,[4]Sheet97!$A$2:$U$25,MATCH(AC$2,[4]Sheet97!$A$1:$U$1,),),)</f>
        <v>45000</v>
      </c>
      <c r="AD149" s="35">
        <f>IFERROR(VLOOKUP($C149,[4]Sheet97!$A$2:$U$25,MATCH(AD$2,[4]Sheet97!$A$1:$U$1,),),)</f>
        <v>30000</v>
      </c>
      <c r="AE149" s="35">
        <f>IFERROR(VLOOKUP($C149,[4]Sheet97!$A$2:$U$25,MATCH(AE$2,[4]Sheet97!$A$1:$U$1,),),)</f>
        <v>45000</v>
      </c>
      <c r="AF149" s="35">
        <f>IFERROR(VLOOKUP($C149,[4]Sheet97!$A$2:$U$25,MATCH(AF$2,[4]Sheet97!$A$1:$U$1,),),)</f>
        <v>45000</v>
      </c>
      <c r="AG149" s="35">
        <f>IFERROR(VLOOKUP($C149,[4]Sheet97!$A$2:$U$25,MATCH(AG$2,[4]Sheet97!$A$1:$U$1,),),)</f>
        <v>45000</v>
      </c>
      <c r="AH149" s="35">
        <f>IFERROR(VLOOKUP($C149,[4]Sheet97!$A$2:$U$25,MATCH(AH$2,[4]Sheet97!$A$1:$U$1,),),)</f>
        <v>60000</v>
      </c>
      <c r="AI149" s="35">
        <f>IFERROR(VLOOKUP($C149,[4]Sheet97!$A$2:$U$25,MATCH(AI$2,[4]Sheet97!$A$1:$U$1,),),)</f>
        <v>300000</v>
      </c>
      <c r="AJ149" s="35">
        <f>IFERROR(VLOOKUP($C149,[4]Sheet97!$A$2:$U$25,MATCH(AJ$2,[4]Sheet97!$A$1:$U$1,),),)</f>
        <v>405000</v>
      </c>
      <c r="AK149" s="50"/>
      <c r="AL149" s="36">
        <f t="shared" si="2"/>
        <v>975000</v>
      </c>
    </row>
    <row r="150" spans="1:38" ht="28.5" customHeight="1">
      <c r="A150" s="51" t="s">
        <v>407</v>
      </c>
      <c r="B150" s="47" t="s">
        <v>410</v>
      </c>
      <c r="C150" s="33" t="s">
        <v>32</v>
      </c>
      <c r="D150" s="35">
        <v>0</v>
      </c>
      <c r="E150" s="35">
        <f>IFERROR(VLOOKUP($C150,[4]Sheet8!$A$2:$G$25,MATCH(E$2,[4]Sheet8!$A$1:$G$1,),),)</f>
        <v>0</v>
      </c>
      <c r="F150" s="35">
        <f>IFERROR(VLOOKUP($C150,[4]Sheet11!$A$2:$F$25,MATCH(F$2,[4]Sheet11!$A$1:$F$1,),),)</f>
        <v>0</v>
      </c>
      <c r="G150" s="35">
        <v>0</v>
      </c>
      <c r="H150" s="35">
        <f>IFERROR(VLOOKUP($C150,[4]Sheet82!$A$2:$D$25,MATCH(H$2,[4]Sheet82!$A$1:$D$1,),),)</f>
        <v>0</v>
      </c>
      <c r="I150" s="35">
        <f>IFERROR(VLOOKUP($C150,[4]Sheet81!$A$2:$C$25,MATCH(I$2,[4]Sheet81!$A$1:$C$1,),),)</f>
        <v>0</v>
      </c>
      <c r="J150" s="35">
        <f>IFERROR(VLOOKUP($C150,[4]Sheet81!$A$2:$C$25,MATCH(J$2,[4]Sheet81!$A$1:$C$1,),),)</f>
        <v>0</v>
      </c>
      <c r="K150" s="35">
        <f>IFERROR(VLOOKUP($C150,[4]Sheet1!$A$2:$N$25,MATCH(K$2,[4]Sheet1!$A$1:$N$1,),),)</f>
        <v>210000</v>
      </c>
      <c r="L150" s="35">
        <v>0</v>
      </c>
      <c r="M150" s="35">
        <v>0</v>
      </c>
      <c r="N150" s="35">
        <f>IFERROR(VLOOKUP($C150,[4]Sheet88!$A$2:$F$25,MATCH(N$2,[4]Sheet88!$A$1:$F$1,),),)</f>
        <v>0</v>
      </c>
      <c r="O150" s="35"/>
      <c r="P150" s="35">
        <f>IFERROR(VLOOKUP($C150,[4]Sheet86!$A$2:$T$25,MATCH(P$2,[4]Sheet86!$A$1:$T$1,),),)</f>
        <v>0</v>
      </c>
      <c r="Q150" s="35">
        <f>IFERROR(VLOOKUP($C150,[4]Sheet93!$A$2:$K$25,MATCH(Q$2,[4]Sheet93!$A$1:$K$1,),),)</f>
        <v>0</v>
      </c>
      <c r="R150" s="35">
        <f>IFERROR(VLOOKUP($C150,[4]Sheet93!$A$2:$K$25,MATCH(R$2,[4]Sheet93!$A$1:$K$1,),),)</f>
        <v>0</v>
      </c>
      <c r="S150" s="35">
        <f>IFERROR(VLOOKUP($C150,[4]Sheet11!$A$2:$O$25,MATCH(S$2,[4]Sheet11!$A$1:$O$1,),),)</f>
        <v>280000</v>
      </c>
      <c r="T150" s="35">
        <v>0</v>
      </c>
      <c r="U150" s="35">
        <v>0</v>
      </c>
      <c r="V150" s="35">
        <v>60000</v>
      </c>
      <c r="W150" s="35">
        <f>IFERROR(VLOOKUP($C150,[4]Sheet97!$A$2:$U$25,MATCH(W$2,[4]Sheet97!$A$1:$U$1,),),)+30000</f>
        <v>90000</v>
      </c>
      <c r="X150" s="35">
        <f>IFERROR(VLOOKUP($C150,[4]Sheet97!$A$2:$U$25,MATCH(X$2,[4]Sheet97!$A$1:$U$1,),),)</f>
        <v>60000</v>
      </c>
      <c r="Y150" s="35">
        <f>IFERROR(VLOOKUP($C150,[4]Sheet100!$A$2:$C$25,MATCH(Y$2,[4]Sheet100!$A$1:$C$1,),),)</f>
        <v>45000</v>
      </c>
      <c r="Z150" s="35">
        <f>IFERROR(VLOOKUP($C150,[4]Sheet100!$A$2:$C$25,MATCH(Z$2,[4]Sheet100!$A$1:$C$1,),),)</f>
        <v>60000</v>
      </c>
      <c r="AA150" s="35">
        <f>IFERROR(VLOOKUP($C150,[4]Sheet93!$A$2:$K$25,MATCH(AA$2,[4]Sheet93!$A$1:$K$1,),),)</f>
        <v>345000</v>
      </c>
      <c r="AB150" s="35">
        <f>IFERROR(VLOOKUP($C150,[4]Sheet97!$A$2:$U$25,MATCH(AB$2,[4]Sheet97!$A$1:$U$1,),),)</f>
        <v>60000</v>
      </c>
      <c r="AC150" s="35">
        <v>75000</v>
      </c>
      <c r="AD150" s="35">
        <f>IFERROR(VLOOKUP($C150,[4]Sheet97!$A$2:$U$25,MATCH(AD$2,[4]Sheet97!$A$1:$U$1,),),)</f>
        <v>60000</v>
      </c>
      <c r="AE150" s="35">
        <f>IFERROR(VLOOKUP($C150,[4]Sheet97!$A$2:$U$25,MATCH(AE$2,[4]Sheet97!$A$1:$U$1,),),)</f>
        <v>60000</v>
      </c>
      <c r="AF150" s="35">
        <f>IFERROR(VLOOKUP($C150,[4]Sheet97!$A$2:$U$25,MATCH(AF$2,[4]Sheet97!$A$1:$U$1,),),)</f>
        <v>60000</v>
      </c>
      <c r="AG150" s="35">
        <f>IFERROR(VLOOKUP($C150,[4]Sheet97!$A$2:$U$25,MATCH(AG$2,[4]Sheet97!$A$1:$U$1,),),)</f>
        <v>90000</v>
      </c>
      <c r="AH150" s="35">
        <f>IFERROR(VLOOKUP($C150,[4]Sheet97!$A$2:$U$25,MATCH(AH$2,[4]Sheet97!$A$1:$U$1,),),)</f>
        <v>90000</v>
      </c>
      <c r="AI150" s="35">
        <f>IFERROR(VLOOKUP($C150,[4]Sheet97!$A$2:$U$25,MATCH(AI$2,[4]Sheet97!$A$1:$U$1,),),)</f>
        <v>510000</v>
      </c>
      <c r="AJ150" s="35">
        <f>IFERROR(VLOOKUP($C150,[4]Sheet97!$A$2:$U$25,MATCH(AJ$2,[4]Sheet97!$A$1:$U$1,),),)</f>
        <v>280000</v>
      </c>
      <c r="AK150" s="50"/>
      <c r="AL150" s="36">
        <f t="shared" si="2"/>
        <v>1225000</v>
      </c>
    </row>
    <row r="151" spans="1:38" ht="28.5" customHeight="1">
      <c r="A151" s="51" t="s">
        <v>407</v>
      </c>
      <c r="B151" s="47" t="s">
        <v>411</v>
      </c>
      <c r="C151" s="33" t="s">
        <v>33</v>
      </c>
      <c r="D151" s="35">
        <v>0</v>
      </c>
      <c r="E151" s="35">
        <f>IFERROR(VLOOKUP($C151,[4]Sheet8!$A$2:$G$25,MATCH(E$2,[4]Sheet8!$A$1:$G$1,),),)</f>
        <v>0</v>
      </c>
      <c r="F151" s="35">
        <f>IFERROR(VLOOKUP($C151,[4]Sheet11!$A$2:$F$25,MATCH(F$2,[4]Sheet11!$A$1:$F$1,),),)</f>
        <v>0</v>
      </c>
      <c r="G151" s="35">
        <f>IFERROR(VLOOKUP($C151,[4]Sheet11!$A$2:$F$25,MATCH(G$2,[4]Sheet11!$A$1:$F$1,),),)</f>
        <v>0</v>
      </c>
      <c r="H151" s="35">
        <f>IFERROR(VLOOKUP($C151,[4]Sheet82!$A$2:$D$25,MATCH(H$2,[4]Sheet82!$A$1:$D$1,),),)</f>
        <v>15000</v>
      </c>
      <c r="I151" s="35">
        <f>IFERROR(VLOOKUP($C151,[4]Sheet81!$A$2:$C$25,MATCH(I$2,[4]Sheet81!$A$1:$C$1,),),)</f>
        <v>12000</v>
      </c>
      <c r="J151" s="35">
        <f>IFERROR(VLOOKUP($C151,[4]Sheet81!$A$2:$C$25,MATCH(J$2,[4]Sheet81!$A$1:$C$1,),),)</f>
        <v>15000</v>
      </c>
      <c r="K151" s="35">
        <f>IFERROR(VLOOKUP($C151,[4]Sheet1!$A$2:$N$25,MATCH(K$2,[4]Sheet1!$A$1:$N$1,),),)</f>
        <v>216000</v>
      </c>
      <c r="L151" s="35">
        <v>0</v>
      </c>
      <c r="M151" s="35">
        <v>0</v>
      </c>
      <c r="N151" s="35">
        <f>IFERROR(VLOOKUP($C151,[4]Sheet88!$A$2:$F$25,MATCH(N$2,[4]Sheet88!$A$1:$F$1,),),)</f>
        <v>0</v>
      </c>
      <c r="O151" s="35">
        <v>42000</v>
      </c>
      <c r="P151" s="35">
        <v>21000</v>
      </c>
      <c r="Q151" s="35">
        <f>IFERROR(VLOOKUP($C151,[4]Sheet93!$A$2:$K$25,MATCH(Q$2,[4]Sheet93!$A$1:$K$1,),),)</f>
        <v>45000</v>
      </c>
      <c r="R151" s="35">
        <f>IFERROR(VLOOKUP($C151,[4]Sheet93!$A$2:$K$25,MATCH(R$2,[4]Sheet93!$A$1:$K$1,),),)</f>
        <v>60000</v>
      </c>
      <c r="S151" s="35">
        <f>IFERROR(VLOOKUP($C151,[4]Sheet11!$A$2:$O$25,MATCH(S$2,[4]Sheet11!$A$1:$O$1,),),)</f>
        <v>282000</v>
      </c>
      <c r="T151" s="35">
        <v>30000</v>
      </c>
      <c r="U151" s="35">
        <v>15000</v>
      </c>
      <c r="V151" s="35">
        <v>15000</v>
      </c>
      <c r="W151" s="35">
        <f>IFERROR(VLOOKUP($C151,[4]Sheet97!$A$2:$U$25,MATCH(W$2,[4]Sheet97!$A$1:$U$1,),),)</f>
        <v>30000</v>
      </c>
      <c r="X151" s="35">
        <v>0</v>
      </c>
      <c r="Y151" s="35">
        <f>IFERROR(VLOOKUP($C151,[4]Sheet100!$A$2:$C$25,MATCH(Y$2,[4]Sheet100!$A$1:$C$1,),),)</f>
        <v>30000</v>
      </c>
      <c r="Z151" s="35">
        <f>IFERROR(VLOOKUP($C151,[4]Sheet100!$A$2:$C$25,MATCH(Z$2,[4]Sheet100!$A$1:$C$1,),),)</f>
        <v>45000</v>
      </c>
      <c r="AA151" s="35">
        <f>IFERROR(VLOOKUP($C151,[4]Sheet93!$A$2:$K$25,MATCH(AA$2,[4]Sheet93!$A$1:$K$1,),),)</f>
        <v>345000</v>
      </c>
      <c r="AB151" s="35">
        <v>54000</v>
      </c>
      <c r="AC151" s="35">
        <f>IFERROR(VLOOKUP($C151,[4]Sheet97!$A$2:$U$25,MATCH(AC$2,[4]Sheet97!$A$1:$U$1,),),)</f>
        <v>45000</v>
      </c>
      <c r="AD151" s="35">
        <f>IFERROR(VLOOKUP($C151,[4]Sheet97!$A$2:$U$25,MATCH(AD$2,[4]Sheet97!$A$1:$U$1,),),)</f>
        <v>30000</v>
      </c>
      <c r="AE151" s="35">
        <f>IFERROR(VLOOKUP($C151,[4]Sheet97!$A$2:$U$25,MATCH(AE$2,[4]Sheet97!$A$1:$U$1,),),)</f>
        <v>45000</v>
      </c>
      <c r="AF151" s="35">
        <f>IFERROR(VLOOKUP($C151,[4]Sheet97!$A$2:$U$25,MATCH(AF$2,[4]Sheet97!$A$1:$U$1,),),)</f>
        <v>45000</v>
      </c>
      <c r="AG151" s="35">
        <f>IFERROR(VLOOKUP($C151,[4]Sheet97!$A$2:$U$25,MATCH(AG$2,[4]Sheet97!$A$1:$U$1,),),)</f>
        <v>45000</v>
      </c>
      <c r="AH151" s="35">
        <f>IFERROR(VLOOKUP($C151,[4]Sheet97!$A$2:$U$25,MATCH(AH$2,[4]Sheet97!$A$1:$U$1,),),)</f>
        <v>60000</v>
      </c>
      <c r="AI151" s="35">
        <f>IFERROR(VLOOKUP($C151,[4]Sheet97!$A$2:$U$25,MATCH(AI$2,[4]Sheet97!$A$1:$U$1,),),)</f>
        <v>300000</v>
      </c>
      <c r="AJ151" s="35">
        <f>IFERROR(VLOOKUP($C151,[4]Sheet97!$A$2:$U$25,MATCH(AJ$2,[4]Sheet97!$A$1:$U$1,),),)</f>
        <v>405000</v>
      </c>
      <c r="AK151" s="50"/>
      <c r="AL151" s="36">
        <f t="shared" si="2"/>
        <v>975000</v>
      </c>
    </row>
    <row r="152" spans="1:38" ht="28.5" customHeight="1">
      <c r="A152" s="49" t="s">
        <v>412</v>
      </c>
      <c r="B152" s="47" t="s">
        <v>408</v>
      </c>
      <c r="C152" s="33" t="s">
        <v>34</v>
      </c>
      <c r="D152" s="35">
        <v>0</v>
      </c>
      <c r="E152" s="35">
        <f>IFERROR(VLOOKUP($C152,[4]Sheet8!$A$2:$G$25,MATCH(E$2,[4]Sheet8!$A$1:$G$1,),),)</f>
        <v>0</v>
      </c>
      <c r="F152" s="35">
        <f>IFERROR(VLOOKUP($C152,[4]Sheet11!$A$2:$F$25,MATCH(F$2,[4]Sheet11!$A$1:$F$1,),),)</f>
        <v>0</v>
      </c>
      <c r="G152" s="35">
        <f>IFERROR(VLOOKUP($C152,[4]Sheet11!$A$2:$F$25,MATCH(G$2,[4]Sheet11!$A$1:$F$1,),),)</f>
        <v>0</v>
      </c>
      <c r="H152" s="35">
        <f>IFERROR(VLOOKUP($C152,[4]Sheet82!$A$2:$D$25,MATCH(H$2,[4]Sheet82!$A$1:$D$1,),),)</f>
        <v>0</v>
      </c>
      <c r="I152" s="35">
        <f>IFERROR(VLOOKUP($C152,[4]Sheet81!$A$2:$C$25,MATCH(I$2,[4]Sheet81!$A$1:$C$1,),),)</f>
        <v>27000</v>
      </c>
      <c r="J152" s="35">
        <f>IFERROR(VLOOKUP($C152,[4]Sheet81!$A$2:$C$25,MATCH(J$2,[4]Sheet81!$A$1:$C$1,),),)</f>
        <v>54000</v>
      </c>
      <c r="K152" s="35">
        <f>IFERROR(VLOOKUP($C152,[4]Sheet1!$A$2:$N$25,MATCH(K$2,[4]Sheet1!$A$1:$N$1,),),)</f>
        <v>480000</v>
      </c>
      <c r="L152" s="35">
        <v>0</v>
      </c>
      <c r="M152" s="35">
        <v>27000</v>
      </c>
      <c r="N152" s="35">
        <f>IFERROR(VLOOKUP($C152,[4]Sheet88!$A$2:$F$25,MATCH(N$2,[4]Sheet88!$A$1:$F$1,),),)</f>
        <v>81000</v>
      </c>
      <c r="O152" s="35">
        <v>54000</v>
      </c>
      <c r="P152" s="35">
        <f>IFERROR(VLOOKUP($C152,[4]Sheet86!$A$2:$T$25,MATCH(P$2,[4]Sheet86!$A$1:$T$1,),),)</f>
        <v>67500</v>
      </c>
      <c r="Q152" s="35">
        <f>IFERROR(VLOOKUP($C152,[4]Sheet93!$A$2:$K$25,MATCH(Q$2,[4]Sheet93!$A$1:$K$1,),),)</f>
        <v>94500</v>
      </c>
      <c r="R152" s="35">
        <f>IFERROR(VLOOKUP($C152,[4]Sheet93!$A$2:$K$25,MATCH(R$2,[4]Sheet93!$A$1:$K$1,),),)</f>
        <v>81000</v>
      </c>
      <c r="S152" s="35">
        <f>IFERROR(VLOOKUP($C152,[4]Sheet11!$A$2:$O$25,MATCH(S$2,[4]Sheet11!$A$1:$O$1,),),)</f>
        <v>526500</v>
      </c>
      <c r="T152" s="35">
        <v>94500</v>
      </c>
      <c r="U152" s="35">
        <v>54000</v>
      </c>
      <c r="V152" s="35">
        <v>32400</v>
      </c>
      <c r="W152" s="35">
        <f>IFERROR(VLOOKUP($C152,[4]Sheet97!$A$2:$U$25,MATCH(W$2,[4]Sheet97!$A$1:$U$1,),),)</f>
        <v>27000</v>
      </c>
      <c r="X152" s="35">
        <v>54000</v>
      </c>
      <c r="Y152" s="35">
        <f>IFERROR(VLOOKUP($C152,[4]Sheet100!$A$2:$C$25,MATCH(Y$2,[4]Sheet100!$A$1:$C$1,),),)</f>
        <v>54000</v>
      </c>
      <c r="Z152" s="35">
        <f>IFERROR(VLOOKUP($C152,[4]Sheet100!$A$2:$C$25,MATCH(Z$2,[4]Sheet100!$A$1:$C$1,),),)</f>
        <v>67500</v>
      </c>
      <c r="AA152" s="35">
        <f>IFERROR(VLOOKUP($C152,[4]Sheet93!$A$2:$K$25,MATCH(AA$2,[4]Sheet93!$A$1:$K$1,),),)</f>
        <v>702000</v>
      </c>
      <c r="AB152" s="35">
        <v>67500</v>
      </c>
      <c r="AC152" s="35">
        <f>IFERROR(VLOOKUP($C152,[4]Sheet97!$A$2:$U$25,MATCH(AC$2,[4]Sheet97!$A$1:$U$1,),),)</f>
        <v>54000</v>
      </c>
      <c r="AD152" s="35">
        <f>IFERROR(VLOOKUP($C152,[4]Sheet97!$A$2:$U$25,MATCH(AD$2,[4]Sheet97!$A$1:$U$1,),),)</f>
        <v>54000</v>
      </c>
      <c r="AE152" s="35">
        <f>IFERROR(VLOOKUP($C152,[4]Sheet97!$A$2:$U$25,MATCH(AE$2,[4]Sheet97!$A$1:$U$1,),),)</f>
        <v>54000</v>
      </c>
      <c r="AF152" s="35">
        <f>IFERROR(VLOOKUP($C152,[4]Sheet97!$A$2:$U$25,MATCH(AF$2,[4]Sheet97!$A$1:$U$1,),),)</f>
        <v>54000</v>
      </c>
      <c r="AG152" s="35">
        <f>IFERROR(VLOOKUP($C152,[4]Sheet97!$A$2:$U$25,MATCH(AG$2,[4]Sheet97!$A$1:$U$1,),),)</f>
        <v>54000</v>
      </c>
      <c r="AH152" s="35">
        <f>IFERROR(VLOOKUP($C152,[4]Sheet97!$A$2:$U$25,MATCH(AH$2,[4]Sheet97!$A$1:$U$1,),),)</f>
        <v>27000</v>
      </c>
      <c r="AI152" s="35">
        <f>IFERROR(VLOOKUP($C152,[4]Sheet97!$A$2:$U$25,MATCH(AI$2,[4]Sheet97!$A$1:$U$1,),),)</f>
        <v>351000</v>
      </c>
      <c r="AJ152" s="35">
        <f>IFERROR(VLOOKUP($C152,[4]Sheet97!$A$2:$U$25,MATCH(AJ$2,[4]Sheet97!$A$1:$U$1,),),)</f>
        <v>405000</v>
      </c>
      <c r="AK152" s="50"/>
      <c r="AL152" s="36">
        <f t="shared" si="2"/>
        <v>1053000</v>
      </c>
    </row>
    <row r="153" spans="1:38" ht="28.5" customHeight="1">
      <c r="A153" s="49" t="s">
        <v>412</v>
      </c>
      <c r="B153" s="47" t="s">
        <v>413</v>
      </c>
      <c r="C153" s="33" t="s">
        <v>62</v>
      </c>
      <c r="D153" s="35">
        <v>0</v>
      </c>
      <c r="E153" s="35">
        <f>IFERROR(VLOOKUP($C153,[4]Sheet8!$A$2:$G$25,MATCH(E$2,[4]Sheet8!$A$1:$G$1,),),)</f>
        <v>0</v>
      </c>
      <c r="F153" s="35">
        <f>IFERROR(VLOOKUP($C153,[4]Sheet11!$A$2:$F$25,MATCH(F$2,[4]Sheet11!$A$1:$F$1,),),)</f>
        <v>0</v>
      </c>
      <c r="G153" s="35">
        <v>0</v>
      </c>
      <c r="H153" s="35">
        <f>IFERROR(VLOOKUP($C153,[4]Sheet82!$A$2:$D$25,MATCH(H$2,[4]Sheet82!$A$1:$D$1,),),)</f>
        <v>0</v>
      </c>
      <c r="I153" s="35">
        <f>IFERROR(VLOOKUP($C153,[4]Sheet81!$A$2:$C$25,MATCH(I$2,[4]Sheet81!$A$1:$C$1,),),)</f>
        <v>0</v>
      </c>
      <c r="J153" s="35">
        <f>IFERROR(VLOOKUP($C153,[4]Sheet81!$A$2:$C$25,MATCH(J$2,[4]Sheet81!$A$1:$C$1,),),)</f>
        <v>0</v>
      </c>
      <c r="K153" s="35">
        <f>IFERROR(VLOOKUP($C153,[4]Sheet1!$A$2:$N$25,MATCH(K$2,[4]Sheet1!$A$1:$N$1,),),)</f>
        <v>460000</v>
      </c>
      <c r="L153" s="35">
        <v>0</v>
      </c>
      <c r="M153" s="35">
        <v>0</v>
      </c>
      <c r="N153" s="35">
        <f>IFERROR(VLOOKUP($C153,[4]Sheet88!$A$2:$F$25,MATCH(N$2,[4]Sheet88!$A$1:$F$1,),),)</f>
        <v>0</v>
      </c>
      <c r="O153" s="35"/>
      <c r="P153" s="35">
        <f>IFERROR(VLOOKUP($C153,[4]Sheet86!$A$2:$T$25,MATCH(P$2,[4]Sheet86!$A$1:$T$1,),),)</f>
        <v>0</v>
      </c>
      <c r="Q153" s="35">
        <f>IFERROR(VLOOKUP($C153,[4]Sheet93!$A$2:$K$25,MATCH(Q$2,[4]Sheet93!$A$1:$K$1,),),)</f>
        <v>0</v>
      </c>
      <c r="R153" s="35">
        <f>IFERROR(VLOOKUP($C153,[4]Sheet93!$A$2:$K$25,MATCH(R$2,[4]Sheet93!$A$1:$K$1,),),)</f>
        <v>0</v>
      </c>
      <c r="S153" s="35">
        <f>IFERROR(VLOOKUP($C153,[4]Sheet11!$A$2:$O$25,MATCH(S$2,[4]Sheet11!$A$1:$O$1,),),)</f>
        <v>570000</v>
      </c>
      <c r="T153" s="35">
        <v>0</v>
      </c>
      <c r="U153" s="35">
        <v>0</v>
      </c>
      <c r="V153" s="35"/>
      <c r="W153" s="35">
        <f>IFERROR(VLOOKUP($C153,[4]Sheet97!$A$2:$U$25,MATCH(W$2,[4]Sheet97!$A$1:$U$1,),),)</f>
        <v>0</v>
      </c>
      <c r="X153" s="35">
        <f>IFERROR(VLOOKUP($C153,[4]Sheet97!$A$2:$U$25,MATCH(X$2,[4]Sheet97!$A$1:$U$1,),),)</f>
        <v>0</v>
      </c>
      <c r="Y153" s="35">
        <f>IFERROR(VLOOKUP($C153,[4]Sheet100!$A$2:$C$25,MATCH(Y$2,[4]Sheet100!$A$1:$C$1,),),)</f>
        <v>0</v>
      </c>
      <c r="Z153" s="35">
        <v>80000</v>
      </c>
      <c r="AA153" s="35">
        <f>IFERROR(VLOOKUP($C153,[4]Sheet93!$A$2:$K$25,MATCH(AA$2,[4]Sheet93!$A$1:$K$1,),),)</f>
        <v>705000</v>
      </c>
      <c r="AB153" s="35">
        <v>75000</v>
      </c>
      <c r="AC153" s="35">
        <f>IFERROR(VLOOKUP($C153,[4]Sheet97!$A$2:$U$25,MATCH(AC$2,[4]Sheet97!$A$1:$U$1,),),)</f>
        <v>90000</v>
      </c>
      <c r="AD153" s="35">
        <f>IFERROR(VLOOKUP($C153,[4]Sheet97!$A$2:$U$25,MATCH(AD$2,[4]Sheet97!$A$1:$U$1,),),)</f>
        <v>90000</v>
      </c>
      <c r="AE153" s="35">
        <f>IFERROR(VLOOKUP($C153,[4]Sheet97!$A$2:$U$25,MATCH(AE$2,[4]Sheet97!$A$1:$U$1,),),)</f>
        <v>100000</v>
      </c>
      <c r="AF153" s="35">
        <f>IFERROR(VLOOKUP($C153,[4]Sheet97!$A$2:$U$25,MATCH(AF$2,[4]Sheet97!$A$1:$U$1,),),)</f>
        <v>100000</v>
      </c>
      <c r="AG153" s="35">
        <f>IFERROR(VLOOKUP($C153,[4]Sheet97!$A$2:$U$25,MATCH(AG$2,[4]Sheet97!$A$1:$U$1,),),)</f>
        <v>120000</v>
      </c>
      <c r="AH153" s="35">
        <f>IFERROR(VLOOKUP($C153,[4]Sheet97!$A$2:$U$25,MATCH(AH$2,[4]Sheet97!$A$1:$U$1,),),)</f>
        <v>120000</v>
      </c>
      <c r="AI153" s="35">
        <f>IFERROR(VLOOKUP($C153,[4]Sheet97!$A$2:$U$25,MATCH(AI$2,[4]Sheet97!$A$1:$U$1,),),)</f>
        <v>710000</v>
      </c>
      <c r="AJ153" s="35">
        <f>IFERROR(VLOOKUP($C153,[4]Sheet97!$A$2:$U$25,MATCH(AJ$2,[4]Sheet97!$A$1:$U$1,),),)</f>
        <v>275000</v>
      </c>
      <c r="AK153" s="50"/>
      <c r="AL153" s="36">
        <f t="shared" si="2"/>
        <v>1605000</v>
      </c>
    </row>
    <row r="154" spans="1:38" ht="28.5" customHeight="1">
      <c r="A154" s="49" t="s">
        <v>412</v>
      </c>
      <c r="B154" s="47" t="s">
        <v>411</v>
      </c>
      <c r="C154" s="33" t="s">
        <v>44</v>
      </c>
      <c r="D154" s="35">
        <v>0</v>
      </c>
      <c r="E154" s="35">
        <f>IFERROR(VLOOKUP($C154,[4]Sheet8!$A$2:$G$25,MATCH(E$2,[4]Sheet8!$A$1:$G$1,),),)</f>
        <v>0</v>
      </c>
      <c r="F154" s="35">
        <f>IFERROR(VLOOKUP($C154,[4]Sheet11!$A$2:$F$25,MATCH(F$2,[4]Sheet11!$A$1:$F$1,),),)</f>
        <v>0</v>
      </c>
      <c r="G154" s="35">
        <f>IFERROR(VLOOKUP($C154,[4]Sheet11!$A$2:$F$25,MATCH(G$2,[4]Sheet11!$A$1:$F$1,),),)</f>
        <v>45000</v>
      </c>
      <c r="H154" s="35">
        <f>IFERROR(VLOOKUP($C154,[4]Sheet82!$A$2:$D$25,MATCH(H$2,[4]Sheet82!$A$1:$D$1,),),)</f>
        <v>45000</v>
      </c>
      <c r="I154" s="35">
        <f>IFERROR(VLOOKUP($C154,[4]Sheet81!$A$2:$C$25,MATCH(I$2,[4]Sheet81!$A$1:$C$1,),),)</f>
        <v>45000</v>
      </c>
      <c r="J154" s="35">
        <f>IFERROR(VLOOKUP($C154,[4]Sheet81!$A$2:$C$25,MATCH(J$2,[4]Sheet81!$A$1:$C$1,),),)</f>
        <v>45000</v>
      </c>
      <c r="K154" s="35">
        <f>IFERROR(VLOOKUP($C154,[4]Sheet1!$A$2:$N$25,MATCH(K$2,[4]Sheet1!$A$1:$N$1,),),)</f>
        <v>480000</v>
      </c>
      <c r="L154" s="35">
        <v>0</v>
      </c>
      <c r="M154" s="35">
        <v>0</v>
      </c>
      <c r="N154" s="35">
        <f>IFERROR(VLOOKUP($C154,[4]Sheet88!$A$2:$F$25,MATCH(N$2,[4]Sheet88!$A$1:$F$1,),),)</f>
        <v>0</v>
      </c>
      <c r="O154" s="35">
        <v>60000</v>
      </c>
      <c r="P154" s="35">
        <f>IFERROR(VLOOKUP($C154,[4]Sheet86!$A$2:$T$25,MATCH(P$2,[4]Sheet86!$A$1:$T$1,),),)</f>
        <v>60000</v>
      </c>
      <c r="Q154" s="35">
        <f>IFERROR(VLOOKUP($C154,[4]Sheet93!$A$2:$K$25,MATCH(Q$2,[4]Sheet93!$A$1:$K$1,),),)</f>
        <v>72000</v>
      </c>
      <c r="R154" s="35">
        <f>IFERROR(VLOOKUP($C154,[4]Sheet93!$A$2:$K$25,MATCH(R$2,[4]Sheet93!$A$1:$K$1,),),)</f>
        <v>90000</v>
      </c>
      <c r="S154" s="35">
        <f>IFERROR(VLOOKUP($C154,[4]Sheet11!$A$2:$O$25,MATCH(S$2,[4]Sheet11!$A$1:$O$1,),),)</f>
        <v>549000</v>
      </c>
      <c r="T154" s="35">
        <v>72000</v>
      </c>
      <c r="U154" s="35">
        <v>60000</v>
      </c>
      <c r="V154" s="35">
        <v>30000</v>
      </c>
      <c r="W154" s="35">
        <f>IFERROR(VLOOKUP($C154,[4]Sheet97!$A$2:$U$25,MATCH(W$2,[4]Sheet97!$A$1:$U$1,),),)</f>
        <v>30000</v>
      </c>
      <c r="X154" s="35">
        <v>45000</v>
      </c>
      <c r="Y154" s="35">
        <f>IFERROR(VLOOKUP($C154,[4]Sheet100!$A$2:$C$25,MATCH(Y$2,[4]Sheet100!$A$1:$C$1,),),)</f>
        <v>54000</v>
      </c>
      <c r="Z154" s="35">
        <f>IFERROR(VLOOKUP($C154,[4]Sheet100!$A$2:$C$25,MATCH(Z$2,[4]Sheet100!$A$1:$C$1,),),)</f>
        <v>72000</v>
      </c>
      <c r="AA154" s="35">
        <f>IFERROR(VLOOKUP($C154,[4]Sheet93!$A$2:$K$25,MATCH(AA$2,[4]Sheet93!$A$1:$K$1,),),)</f>
        <v>750000</v>
      </c>
      <c r="AB154" s="35">
        <f>IFERROR(VLOOKUP($C154,[4]Sheet97!$A$2:$U$25,MATCH(AB$2,[4]Sheet97!$A$1:$U$1,),),)</f>
        <v>45000</v>
      </c>
      <c r="AC154" s="35">
        <f>IFERROR(VLOOKUP($C154,[4]Sheet97!$A$2:$U$25,MATCH(AC$2,[4]Sheet97!$A$1:$U$1,),),)</f>
        <v>45000</v>
      </c>
      <c r="AD154" s="35">
        <f>IFERROR(VLOOKUP($C154,[4]Sheet97!$A$2:$U$25,MATCH(AD$2,[4]Sheet97!$A$1:$U$1,),),)</f>
        <v>45000</v>
      </c>
      <c r="AE154" s="35">
        <f>IFERROR(VLOOKUP($C154,[4]Sheet97!$A$2:$U$25,MATCH(AE$2,[4]Sheet97!$A$1:$U$1,),),)</f>
        <v>45000</v>
      </c>
      <c r="AF154" s="35">
        <f>IFERROR(VLOOKUP($C154,[4]Sheet97!$A$2:$U$25,MATCH(AF$2,[4]Sheet97!$A$1:$U$1,),),)</f>
        <v>45000</v>
      </c>
      <c r="AG154" s="35">
        <f>IFERROR(VLOOKUP($C154,[4]Sheet97!$A$2:$U$25,MATCH(AG$2,[4]Sheet97!$A$1:$U$1,),),)</f>
        <v>60000</v>
      </c>
      <c r="AH154" s="35">
        <f>IFERROR(VLOOKUP($C154,[4]Sheet97!$A$2:$U$25,MATCH(AH$2,[4]Sheet97!$A$1:$U$1,),),)</f>
        <v>48000</v>
      </c>
      <c r="AI154" s="35">
        <f>IFERROR(VLOOKUP($C154,[4]Sheet97!$A$2:$U$25,MATCH(AI$2,[4]Sheet97!$A$1:$U$1,),),)</f>
        <v>333000</v>
      </c>
      <c r="AJ154" s="35">
        <f>IFERROR(VLOOKUP($C154,[4]Sheet97!$A$2:$U$25,MATCH(AJ$2,[4]Sheet97!$A$1:$U$1,),),)</f>
        <v>432000</v>
      </c>
      <c r="AK154" s="50"/>
      <c r="AL154" s="36">
        <f t="shared" si="2"/>
        <v>1053000</v>
      </c>
    </row>
    <row r="155" spans="1:38" ht="28.5" customHeight="1">
      <c r="A155" s="49" t="s">
        <v>412</v>
      </c>
      <c r="B155" s="47" t="s">
        <v>414</v>
      </c>
      <c r="C155" s="33" t="s">
        <v>45</v>
      </c>
      <c r="D155" s="35">
        <v>0</v>
      </c>
      <c r="E155" s="35">
        <f>IFERROR(VLOOKUP($C155,[4]Sheet8!$A$2:$G$25,MATCH(E$2,[4]Sheet8!$A$1:$G$1,),),)</f>
        <v>0</v>
      </c>
      <c r="F155" s="35">
        <f>IFERROR(VLOOKUP($C155,[4]Sheet11!$A$2:$F$25,MATCH(F$2,[4]Sheet11!$A$1:$F$1,),),)</f>
        <v>0</v>
      </c>
      <c r="G155" s="35">
        <f>IFERROR(VLOOKUP($C155,[4]Sheet11!$A$2:$F$25,MATCH(G$2,[4]Sheet11!$A$1:$F$1,),),)</f>
        <v>0</v>
      </c>
      <c r="H155" s="35">
        <f>IFERROR(VLOOKUP($C155,[4]Sheet82!$A$2:$D$25,MATCH(H$2,[4]Sheet82!$A$1:$D$1,),),)</f>
        <v>0</v>
      </c>
      <c r="I155" s="35">
        <f>IFERROR(VLOOKUP($C155,[4]Sheet81!$A$2:$C$25,MATCH(I$2,[4]Sheet81!$A$1:$C$1,),),)</f>
        <v>0</v>
      </c>
      <c r="J155" s="35">
        <f>IFERROR(VLOOKUP($C155,[4]Sheet81!$A$2:$C$25,MATCH(J$2,[4]Sheet81!$A$1:$C$1,),),)</f>
        <v>30000</v>
      </c>
      <c r="K155" s="35">
        <f>IFERROR(VLOOKUP($C155,[4]Sheet1!$A$2:$N$25,MATCH(K$2,[4]Sheet1!$A$1:$N$1,),),)</f>
        <v>480000</v>
      </c>
      <c r="L155" s="35">
        <v>0</v>
      </c>
      <c r="M155" s="35">
        <v>12000</v>
      </c>
      <c r="N155" s="35">
        <f>IFERROR(VLOOKUP($C155,[4]Sheet88!$A$2:$F$25,MATCH(N$2,[4]Sheet88!$A$1:$F$1,),),)</f>
        <v>30000</v>
      </c>
      <c r="O155" s="35">
        <v>60000</v>
      </c>
      <c r="P155" s="35">
        <f>IFERROR(VLOOKUP($C155,[4]Sheet86!$A$2:$T$25,MATCH(P$2,[4]Sheet86!$A$1:$T$1,),),)</f>
        <v>60000</v>
      </c>
      <c r="Q155" s="35">
        <f>IFERROR(VLOOKUP($C155,[4]Sheet93!$A$2:$K$25,MATCH(Q$2,[4]Sheet93!$A$1:$K$1,),),)</f>
        <v>90000</v>
      </c>
      <c r="R155" s="35">
        <f>IFERROR(VLOOKUP($C155,[4]Sheet93!$A$2:$K$25,MATCH(R$2,[4]Sheet93!$A$1:$K$1,),),)</f>
        <v>90000</v>
      </c>
      <c r="S155" s="35">
        <f>IFERROR(VLOOKUP($C155,[4]Sheet11!$A$2:$O$25,MATCH(S$2,[4]Sheet11!$A$1:$O$1,),),)</f>
        <v>549000</v>
      </c>
      <c r="T155" s="35">
        <f>IFERROR(VLOOKUP($C155,[4]Sheet93!$A$2:$K$25,MATCH(T$2,[4]Sheet93!$A$1:$K$1,),),)</f>
        <v>90000</v>
      </c>
      <c r="U155" s="35">
        <f>IFERROR(VLOOKUP($C155,[4]Sheet93!$A$2:$K$25,MATCH(U$2,[4]Sheet93!$A$1:$K$1,),),)</f>
        <v>90000</v>
      </c>
      <c r="V155" s="35">
        <v>36000</v>
      </c>
      <c r="W155" s="35">
        <f>IFERROR(VLOOKUP($C155,[4]Sheet97!$A$2:$U$25,MATCH(W$2,[4]Sheet97!$A$1:$U$1,),),)</f>
        <v>30000</v>
      </c>
      <c r="X155" s="35">
        <f>IFERROR(VLOOKUP($C155,[4]Sheet97!$A$2:$U$25,MATCH(X$2,[4]Sheet97!$A$1:$U$1,),),)</f>
        <v>45000</v>
      </c>
      <c r="Y155" s="35">
        <f>IFERROR(VLOOKUP($C155,[4]Sheet100!$A$2:$C$25,MATCH(Y$2,[4]Sheet100!$A$1:$C$1,),),)</f>
        <v>45000</v>
      </c>
      <c r="Z155" s="35">
        <f>IFERROR(VLOOKUP($C155,[4]Sheet100!$A$2:$C$25,MATCH(Z$2,[4]Sheet100!$A$1:$C$1,),),)</f>
        <v>60000</v>
      </c>
      <c r="AA155" s="35">
        <f>IFERROR(VLOOKUP($C155,[4]Sheet93!$A$2:$K$25,MATCH(AA$2,[4]Sheet93!$A$1:$K$1,),),)</f>
        <v>750000</v>
      </c>
      <c r="AB155" s="35">
        <f>IFERROR(VLOOKUP($C155,[4]Sheet97!$A$2:$U$25,MATCH(AB$2,[4]Sheet97!$A$1:$U$1,),),)</f>
        <v>45000</v>
      </c>
      <c r="AC155" s="35">
        <f>IFERROR(VLOOKUP($C155,[4]Sheet97!$A$2:$U$25,MATCH(AC$2,[4]Sheet97!$A$1:$U$1,),),)</f>
        <v>45000</v>
      </c>
      <c r="AD155" s="35">
        <f>IFERROR(VLOOKUP($C155,[4]Sheet97!$A$2:$U$25,MATCH(AD$2,[4]Sheet97!$A$1:$U$1,),),)</f>
        <v>45000</v>
      </c>
      <c r="AE155" s="35">
        <f>IFERROR(VLOOKUP($C155,[4]Sheet97!$A$2:$U$25,MATCH(AE$2,[4]Sheet97!$A$1:$U$1,),),)</f>
        <v>45000</v>
      </c>
      <c r="AF155" s="35">
        <f>IFERROR(VLOOKUP($C155,[4]Sheet97!$A$2:$U$25,MATCH(AF$2,[4]Sheet97!$A$1:$U$1,),),)</f>
        <v>45000</v>
      </c>
      <c r="AG155" s="35">
        <f>IFERROR(VLOOKUP($C155,[4]Sheet97!$A$2:$U$25,MATCH(AG$2,[4]Sheet97!$A$1:$U$1,),),)</f>
        <v>60000</v>
      </c>
      <c r="AH155" s="35">
        <f>IFERROR(VLOOKUP($C155,[4]Sheet97!$A$2:$U$25,MATCH(AH$2,[4]Sheet97!$A$1:$U$1,),),)</f>
        <v>48000</v>
      </c>
      <c r="AI155" s="35">
        <f>IFERROR(VLOOKUP($C155,[4]Sheet97!$A$2:$U$25,MATCH(AI$2,[4]Sheet97!$A$1:$U$1,),),)</f>
        <v>333000</v>
      </c>
      <c r="AJ155" s="35">
        <f>IFERROR(VLOOKUP($C155,[4]Sheet97!$A$2:$U$25,MATCH(AJ$2,[4]Sheet97!$A$1:$U$1,),),)</f>
        <v>432000</v>
      </c>
      <c r="AK155" s="50"/>
      <c r="AL155" s="36">
        <f t="shared" si="2"/>
        <v>1053000</v>
      </c>
    </row>
    <row r="156" spans="1:38" ht="28.5" customHeight="1">
      <c r="A156" s="51" t="s">
        <v>415</v>
      </c>
      <c r="B156" s="47" t="s">
        <v>408</v>
      </c>
      <c r="C156" s="43" t="s">
        <v>82</v>
      </c>
      <c r="D156" s="35">
        <f>IFERROR(VLOOKUP($C156,[4]Sheet7!$A$2:$D$25,MATCH(D$2,[4]Sheet7!$A$1:$D$1,),),)</f>
        <v>96000</v>
      </c>
      <c r="E156" s="35">
        <f>IFERROR(VLOOKUP($C156,[4]Sheet8!$A$2:$G$25,MATCH(E$2,[4]Sheet8!$A$1:$G$1,),),)</f>
        <v>96000</v>
      </c>
      <c r="F156" s="35">
        <f>IFERROR(VLOOKUP($C156,[4]Sheet11!$A$2:$F$25,MATCH(F$2,[4]Sheet11!$A$1:$F$1,),),)</f>
        <v>96000</v>
      </c>
      <c r="G156" s="35">
        <f>IFERROR(VLOOKUP($C156,[4]Sheet11!$A$2:$F$25,MATCH(G$2,[4]Sheet11!$A$1:$F$1,),),)</f>
        <v>128000</v>
      </c>
      <c r="H156" s="35">
        <f>IFERROR(VLOOKUP($C156,[4]Sheet82!$A$2:$D$25,MATCH(H$2,[4]Sheet82!$A$1:$D$1,),),)</f>
        <v>128000</v>
      </c>
      <c r="I156" s="35">
        <f>IFERROR(VLOOKUP($C156,[4]Sheet81!$A$2:$C$25,MATCH(I$2,[4]Sheet81!$A$1:$C$1,),),)</f>
        <v>128000</v>
      </c>
      <c r="J156" s="35">
        <f>IFERROR(VLOOKUP($C156,[4]Sheet81!$A$2:$C$25,MATCH(J$2,[4]Sheet81!$A$1:$C$1,),),)</f>
        <v>128000</v>
      </c>
      <c r="K156" s="35">
        <f>IFERROR(VLOOKUP($C156,[4]Sheet1!$A$2:$N$25,MATCH(K$2,[4]Sheet1!$A$1:$N$1,),),)</f>
        <v>768000</v>
      </c>
      <c r="L156" s="35">
        <f>IFERROR(VLOOKUP($C156,[4]Sheet11!$A$2:$O$25,MATCH(L$2,[4]Sheet11!$A$1:$O$1,),),)</f>
        <v>96000</v>
      </c>
      <c r="M156" s="35">
        <v>128000</v>
      </c>
      <c r="N156" s="35">
        <f>IFERROR(VLOOKUP($C156,[4]Sheet88!$A$2:$F$25,MATCH(N$2,[4]Sheet88!$A$1:$F$1,),),)</f>
        <v>112000</v>
      </c>
      <c r="O156" s="35">
        <v>160000</v>
      </c>
      <c r="P156" s="35">
        <f>IFERROR(VLOOKUP($C156,[4]Sheet86!$A$2:$T$25,MATCH(P$2,[4]Sheet86!$A$1:$T$1,),),)</f>
        <v>128000</v>
      </c>
      <c r="Q156" s="35">
        <f>IFERROR(VLOOKUP($C156,[4]Sheet93!$A$2:$K$25,MATCH(Q$2,[4]Sheet93!$A$1:$K$1,),),)</f>
        <v>128000</v>
      </c>
      <c r="R156" s="35">
        <f>IFERROR(VLOOKUP($C156,[4]Sheet93!$A$2:$K$25,MATCH(R$2,[4]Sheet93!$A$1:$K$1,),),)</f>
        <v>128000</v>
      </c>
      <c r="S156" s="35">
        <f>IFERROR(VLOOKUP($C156,[4]Sheet11!$A$2:$O$25,MATCH(S$2,[4]Sheet11!$A$1:$O$1,),),)</f>
        <v>768000</v>
      </c>
      <c r="T156" s="35">
        <f>IFERROR(VLOOKUP($C156,[4]Sheet93!$A$2:$K$25,MATCH(T$2,[4]Sheet93!$A$1:$K$1,),),)</f>
        <v>96000</v>
      </c>
      <c r="U156" s="35">
        <v>112000</v>
      </c>
      <c r="V156" s="35">
        <v>128000</v>
      </c>
      <c r="W156" s="35">
        <f>IFERROR(VLOOKUP($C156,[4]Sheet97!$A$2:$U$25,MATCH(W$2,[4]Sheet97!$A$1:$U$1,),),)</f>
        <v>128000</v>
      </c>
      <c r="X156" s="35">
        <f>IFERROR(VLOOKUP($C156,[4]Sheet97!$A$2:$U$25,MATCH(X$2,[4]Sheet97!$A$1:$U$1,),),)</f>
        <v>128000</v>
      </c>
      <c r="Y156" s="35">
        <f>IFERROR(VLOOKUP($C156,[4]Sheet100!$A$2:$C$25,MATCH(Y$2,[4]Sheet100!$A$1:$C$1,),),)</f>
        <v>128000</v>
      </c>
      <c r="Z156" s="35">
        <f>IFERROR(VLOOKUP($C156,[4]Sheet100!$A$2:$C$25,MATCH(Z$2,[4]Sheet100!$A$1:$C$1,),),)</f>
        <v>128000</v>
      </c>
      <c r="AA156" s="35">
        <f>IFERROR(VLOOKUP($C156,[4]Sheet93!$A$2:$K$25,MATCH(AA$2,[4]Sheet93!$A$1:$K$1,),),)</f>
        <v>832000</v>
      </c>
      <c r="AB156" s="35">
        <v>64000</v>
      </c>
      <c r="AC156" s="35">
        <f>IFERROR(VLOOKUP($C156,[4]Sheet97!$A$2:$U$25,MATCH(AC$2,[4]Sheet97!$A$1:$U$1,),),)</f>
        <v>48000</v>
      </c>
      <c r="AD156" s="35">
        <f>IFERROR(VLOOKUP($C156,[4]Sheet97!$A$2:$U$25,MATCH(AD$2,[4]Sheet97!$A$1:$U$1,),),)</f>
        <v>48000</v>
      </c>
      <c r="AE156" s="35">
        <f>IFERROR(VLOOKUP($C156,[4]Sheet97!$A$2:$U$25,MATCH(AE$2,[4]Sheet97!$A$1:$U$1,),),)</f>
        <v>32000</v>
      </c>
      <c r="AF156" s="35">
        <f>IFERROR(VLOOKUP($C156,[4]Sheet97!$A$2:$U$25,MATCH(AF$2,[4]Sheet97!$A$1:$U$1,),),)</f>
        <v>32000</v>
      </c>
      <c r="AG156" s="35">
        <f>IFERROR(VLOOKUP($C156,[4]Sheet97!$A$2:$U$25,MATCH(AG$2,[4]Sheet97!$A$1:$U$1,),),)</f>
        <v>48000</v>
      </c>
      <c r="AH156" s="35">
        <f>IFERROR(VLOOKUP($C156,[4]Sheet97!$A$2:$U$25,MATCH(AH$2,[4]Sheet97!$A$1:$U$1,),),)</f>
        <v>48000</v>
      </c>
      <c r="AI156" s="35">
        <f>IFERROR(VLOOKUP($C156,[4]Sheet97!$A$2:$U$25,MATCH(AI$2,[4]Sheet97!$A$1:$U$1,),),)</f>
        <v>288000</v>
      </c>
      <c r="AJ156" s="35">
        <f>IFERROR(VLOOKUP($C156,[4]Sheet97!$A$2:$U$25,MATCH(AJ$2,[4]Sheet97!$A$1:$U$1,),),)</f>
        <v>224000</v>
      </c>
      <c r="AK156" s="50"/>
      <c r="AL156" s="36">
        <f t="shared" si="2"/>
        <v>768000</v>
      </c>
    </row>
    <row r="157" spans="1:38" ht="28.5" customHeight="1">
      <c r="A157" s="51" t="s">
        <v>415</v>
      </c>
      <c r="B157" s="47" t="s">
        <v>416</v>
      </c>
      <c r="C157" s="43" t="s">
        <v>84</v>
      </c>
      <c r="D157" s="35">
        <v>75000</v>
      </c>
      <c r="E157" s="35">
        <f>IFERROR(VLOOKUP($C157,[4]Sheet8!$A$2:$G$25,MATCH(E$2,[4]Sheet8!$A$1:$G$1,),),)</f>
        <v>90000</v>
      </c>
      <c r="F157" s="35">
        <f>IFERROR(VLOOKUP($C157,[4]Sheet11!$A$2:$F$25,MATCH(F$2,[4]Sheet11!$A$1:$F$1,),),)</f>
        <v>90000</v>
      </c>
      <c r="G157" s="35">
        <f>IFERROR(VLOOKUP($C157,[4]Sheet11!$A$2:$F$25,MATCH(G$2,[4]Sheet11!$A$1:$F$1,),),)</f>
        <v>120000</v>
      </c>
      <c r="H157" s="35">
        <f>IFERROR(VLOOKUP($C157,[4]Sheet82!$A$2:$D$25,MATCH(H$2,[4]Sheet82!$A$1:$D$1,),),)</f>
        <v>120000</v>
      </c>
      <c r="I157" s="35">
        <f>IFERROR(VLOOKUP($C157,[4]Sheet81!$A$2:$C$25,MATCH(I$2,[4]Sheet81!$A$1:$C$1,),),)</f>
        <v>120000</v>
      </c>
      <c r="J157" s="35">
        <f>IFERROR(VLOOKUP($C157,[4]Sheet81!$A$2:$C$25,MATCH(J$2,[4]Sheet81!$A$1:$C$1,),),)</f>
        <v>120000</v>
      </c>
      <c r="K157" s="35">
        <f>IFERROR(VLOOKUP($C157,[4]Sheet1!$A$2:$N$25,MATCH(K$2,[4]Sheet1!$A$1:$N$1,),),)</f>
        <v>750000</v>
      </c>
      <c r="L157" s="35">
        <f>IFERROR(VLOOKUP($C157,[4]Sheet11!$A$2:$O$25,MATCH(L$2,[4]Sheet11!$A$1:$O$1,),),)</f>
        <v>90000</v>
      </c>
      <c r="M157" s="35">
        <v>120000</v>
      </c>
      <c r="N157" s="35">
        <f>IFERROR(VLOOKUP($C157,[4]Sheet88!$A$2:$F$25,MATCH(N$2,[4]Sheet88!$A$1:$F$1,),),)</f>
        <v>90000</v>
      </c>
      <c r="O157" s="35">
        <f>IFERROR(VLOOKUP($C157,[4]Sheet88!$A$2:$F$25,MATCH(O$2,[4]Sheet88!$A$1:$F$1,),),)</f>
        <v>120000</v>
      </c>
      <c r="P157" s="35">
        <f>IFERROR(VLOOKUP($C157,[4]Sheet86!$A$2:$T$25,MATCH(P$2,[4]Sheet86!$A$1:$T$1,),),)</f>
        <v>120000</v>
      </c>
      <c r="Q157" s="35">
        <f>IFERROR(VLOOKUP($C157,[4]Sheet93!$A$2:$K$25,MATCH(Q$2,[4]Sheet93!$A$1:$K$1,),),)</f>
        <v>120000</v>
      </c>
      <c r="R157" s="35">
        <f>IFERROR(VLOOKUP($C157,[4]Sheet93!$A$2:$K$25,MATCH(R$2,[4]Sheet93!$A$1:$K$1,),),)</f>
        <v>120000</v>
      </c>
      <c r="S157" s="35">
        <f>IFERROR(VLOOKUP($C157,[4]Sheet11!$A$2:$O$25,MATCH(S$2,[4]Sheet11!$A$1:$O$1,),),)</f>
        <v>750000</v>
      </c>
      <c r="T157" s="35">
        <f>IFERROR(VLOOKUP($C157,[4]Sheet93!$A$2:$K$25,MATCH(T$2,[4]Sheet93!$A$1:$K$1,),),)</f>
        <v>90000</v>
      </c>
      <c r="U157" s="35">
        <v>105000</v>
      </c>
      <c r="V157" s="35">
        <v>105000</v>
      </c>
      <c r="W157" s="35">
        <f>IFERROR(VLOOKUP($C157,[4]Sheet97!$A$2:$U$25,MATCH(W$2,[4]Sheet97!$A$1:$U$1,),),)</f>
        <v>120000</v>
      </c>
      <c r="X157" s="35">
        <f>IFERROR(VLOOKUP($C157,[4]Sheet97!$A$2:$U$25,MATCH(X$2,[4]Sheet97!$A$1:$U$1,),),)</f>
        <v>120000</v>
      </c>
      <c r="Y157" s="35">
        <f>IFERROR(VLOOKUP($C157,[4]Sheet100!$A$2:$C$25,MATCH(Y$2,[4]Sheet100!$A$1:$C$1,),),)</f>
        <v>120000</v>
      </c>
      <c r="Z157" s="35">
        <f>IFERROR(VLOOKUP($C157,[4]Sheet100!$A$2:$C$25,MATCH(Z$2,[4]Sheet100!$A$1:$C$1,),),)</f>
        <v>120000</v>
      </c>
      <c r="AA157" s="35">
        <f>IFERROR(VLOOKUP($C157,[4]Sheet93!$A$2:$K$25,MATCH(AA$2,[4]Sheet93!$A$1:$K$1,),),)</f>
        <v>780000</v>
      </c>
      <c r="AB157" s="35">
        <v>60000</v>
      </c>
      <c r="AC157" s="35">
        <f>IFERROR(VLOOKUP($C157,[4]Sheet97!$A$2:$U$25,MATCH(AC$2,[4]Sheet97!$A$1:$U$1,),),)</f>
        <v>30000</v>
      </c>
      <c r="AD157" s="35">
        <f>IFERROR(VLOOKUP($C157,[4]Sheet97!$A$2:$U$25,MATCH(AD$2,[4]Sheet97!$A$1:$U$1,),),)</f>
        <v>45000</v>
      </c>
      <c r="AE157" s="35">
        <f>IFERROR(VLOOKUP($C157,[4]Sheet97!$A$2:$U$25,MATCH(AE$2,[4]Sheet97!$A$1:$U$1,),),)</f>
        <v>30000</v>
      </c>
      <c r="AF157" s="35">
        <f>IFERROR(VLOOKUP($C157,[4]Sheet97!$A$2:$U$25,MATCH(AF$2,[4]Sheet97!$A$1:$U$1,),),)</f>
        <v>45000</v>
      </c>
      <c r="AG157" s="35">
        <f>IFERROR(VLOOKUP($C157,[4]Sheet97!$A$2:$U$25,MATCH(AG$2,[4]Sheet97!$A$1:$U$1,),),)</f>
        <v>30000</v>
      </c>
      <c r="AH157" s="35">
        <f>IFERROR(VLOOKUP($C157,[4]Sheet97!$A$2:$U$25,MATCH(AH$2,[4]Sheet97!$A$1:$U$1,),),)</f>
        <v>45000</v>
      </c>
      <c r="AI157" s="35">
        <f>IFERROR(VLOOKUP($C157,[4]Sheet97!$A$2:$U$25,MATCH(AI$2,[4]Sheet97!$A$1:$U$1,),),)</f>
        <v>270000</v>
      </c>
      <c r="AJ157" s="35">
        <f>IFERROR(VLOOKUP($C157,[4]Sheet97!$A$2:$U$25,MATCH(AJ$2,[4]Sheet97!$A$1:$U$1,),),)</f>
        <v>240000</v>
      </c>
      <c r="AK157" s="50"/>
      <c r="AL157" s="36">
        <f t="shared" si="2"/>
        <v>735000</v>
      </c>
    </row>
    <row r="158" spans="1:38" ht="28.5" customHeight="1">
      <c r="A158" s="51" t="s">
        <v>415</v>
      </c>
      <c r="B158" s="47" t="s">
        <v>409</v>
      </c>
      <c r="C158" s="43" t="s">
        <v>83</v>
      </c>
      <c r="D158" s="35">
        <v>90000</v>
      </c>
      <c r="E158" s="35">
        <f>IFERROR(VLOOKUP($C158,[4]Sheet8!$A$2:$G$25,MATCH(E$2,[4]Sheet8!$A$1:$G$1,),),)</f>
        <v>100000</v>
      </c>
      <c r="F158" s="35">
        <f>IFERROR(VLOOKUP($C158,[4]Sheet11!$A$2:$F$25,MATCH(F$2,[4]Sheet11!$A$1:$F$1,),),)</f>
        <v>100000</v>
      </c>
      <c r="G158" s="35">
        <f>IFERROR(VLOOKUP($C158,[4]Sheet11!$A$2:$F$25,MATCH(G$2,[4]Sheet11!$A$1:$F$1,),),)</f>
        <v>100000</v>
      </c>
      <c r="H158" s="35">
        <f>IFERROR(VLOOKUP($C158,[4]Sheet82!$A$2:$D$25,MATCH(H$2,[4]Sheet82!$A$1:$D$1,),),)</f>
        <v>100000</v>
      </c>
      <c r="I158" s="35">
        <f>IFERROR(VLOOKUP($C158,[4]Sheet81!$A$2:$C$25,MATCH(I$2,[4]Sheet81!$A$1:$C$1,),),)</f>
        <v>100000</v>
      </c>
      <c r="J158" s="35">
        <f>IFERROR(VLOOKUP($C158,[4]Sheet81!$A$2:$C$25,MATCH(J$2,[4]Sheet81!$A$1:$C$1,),),)</f>
        <v>120000</v>
      </c>
      <c r="K158" s="35">
        <f>IFERROR(VLOOKUP($C158,[4]Sheet1!$A$2:$N$25,MATCH(K$2,[4]Sheet1!$A$1:$N$1,),),)</f>
        <v>720000</v>
      </c>
      <c r="L158" s="35">
        <v>70000</v>
      </c>
      <c r="M158" s="35">
        <v>100000</v>
      </c>
      <c r="N158" s="35">
        <f>IFERROR(VLOOKUP($C158,[4]Sheet88!$A$2:$F$25,MATCH(N$2,[4]Sheet88!$A$1:$F$1,),),)</f>
        <v>100000</v>
      </c>
      <c r="O158" s="35">
        <v>120000</v>
      </c>
      <c r="P158" s="35">
        <f>IFERROR(VLOOKUP($C158,[4]Sheet86!$A$2:$T$25,MATCH(P$2,[4]Sheet86!$A$1:$T$1,),),)</f>
        <v>120000</v>
      </c>
      <c r="Q158" s="35">
        <f>IFERROR(VLOOKUP($C158,[4]Sheet93!$A$2:$K$25,MATCH(Q$2,[4]Sheet93!$A$1:$K$1,),),)</f>
        <v>100000</v>
      </c>
      <c r="R158" s="35">
        <f>IFERROR(VLOOKUP($C158,[4]Sheet93!$A$2:$K$25,MATCH(R$2,[4]Sheet93!$A$1:$K$1,),),)</f>
        <v>120000</v>
      </c>
      <c r="S158" s="35">
        <f>IFERROR(VLOOKUP($C158,[4]Sheet11!$A$2:$O$25,MATCH(S$2,[4]Sheet11!$A$1:$O$1,),),)</f>
        <v>720000</v>
      </c>
      <c r="T158" s="35">
        <f>IFERROR(VLOOKUP($C158,[4]Sheet93!$A$2:$K$25,MATCH(T$2,[4]Sheet93!$A$1:$K$1,),),)</f>
        <v>100000</v>
      </c>
      <c r="U158" s="35">
        <f>IFERROR(VLOOKUP($C158,[4]Sheet93!$A$2:$K$25,MATCH(U$2,[4]Sheet93!$A$1:$K$1,),),)</f>
        <v>100000</v>
      </c>
      <c r="V158" s="35">
        <f>IFERROR(VLOOKUP($C158,[4]Sheet93!$A$2:$K$25,MATCH(V$2,[4]Sheet93!$A$1:$K$1,),),)</f>
        <v>100000</v>
      </c>
      <c r="W158" s="35">
        <f>IFERROR(VLOOKUP($C158,[4]Sheet97!$A$2:$U$25,MATCH(W$2,[4]Sheet97!$A$1:$U$1,),),)</f>
        <v>100000</v>
      </c>
      <c r="X158" s="35">
        <f>IFERROR(VLOOKUP($C158,[4]Sheet97!$A$2:$U$25,MATCH(X$2,[4]Sheet97!$A$1:$U$1,),),)</f>
        <v>120000</v>
      </c>
      <c r="Y158" s="35">
        <f>IFERROR(VLOOKUP($C158,[4]Sheet100!$A$2:$C$25,MATCH(Y$2,[4]Sheet100!$A$1:$C$1,),),)</f>
        <v>120000</v>
      </c>
      <c r="Z158" s="35">
        <f>IFERROR(VLOOKUP($C158,[4]Sheet100!$A$2:$C$25,MATCH(Z$2,[4]Sheet100!$A$1:$C$1,),),)</f>
        <v>120000</v>
      </c>
      <c r="AA158" s="35">
        <f>IFERROR(VLOOKUP($C158,[4]Sheet93!$A$2:$K$25,MATCH(AA$2,[4]Sheet93!$A$1:$K$1,),),)</f>
        <v>760000</v>
      </c>
      <c r="AB158" s="35">
        <f>IFERROR(VLOOKUP($C158,[4]Sheet97!$A$2:$U$25,MATCH(AB$2,[4]Sheet97!$A$1:$U$1,),),)</f>
        <v>50000</v>
      </c>
      <c r="AC158" s="35">
        <f>IFERROR(VLOOKUP($C158,[4]Sheet97!$A$2:$U$25,MATCH(AC$2,[4]Sheet97!$A$1:$U$1,),),)</f>
        <v>50000</v>
      </c>
      <c r="AD158" s="35">
        <f>IFERROR(VLOOKUP($C158,[4]Sheet97!$A$2:$U$25,MATCH(AD$2,[4]Sheet97!$A$1:$U$1,),),)</f>
        <v>50000</v>
      </c>
      <c r="AE158" s="35">
        <f>IFERROR(VLOOKUP($C158,[4]Sheet97!$A$2:$U$25,MATCH(AE$2,[4]Sheet97!$A$1:$U$1,),),)</f>
        <v>30000</v>
      </c>
      <c r="AF158" s="35">
        <f>IFERROR(VLOOKUP($C158,[4]Sheet97!$A$2:$U$25,MATCH(AF$2,[4]Sheet97!$A$1:$U$1,),),)</f>
        <v>30000</v>
      </c>
      <c r="AG158" s="35">
        <f>IFERROR(VLOOKUP($C158,[4]Sheet97!$A$2:$U$25,MATCH(AG$2,[4]Sheet97!$A$1:$U$1,),),)</f>
        <v>40000</v>
      </c>
      <c r="AH158" s="35">
        <f>IFERROR(VLOOKUP($C158,[4]Sheet97!$A$2:$U$25,MATCH(AH$2,[4]Sheet97!$A$1:$U$1,),),)</f>
        <v>30000</v>
      </c>
      <c r="AI158" s="35">
        <f>IFERROR(VLOOKUP($C158,[4]Sheet97!$A$2:$U$25,MATCH(AI$2,[4]Sheet97!$A$1:$U$1,),),)</f>
        <v>280000</v>
      </c>
      <c r="AJ158" s="35">
        <f>IFERROR(VLOOKUP($C158,[4]Sheet97!$A$2:$U$25,MATCH(AJ$2,[4]Sheet97!$A$1:$U$1,),),)</f>
        <v>240000</v>
      </c>
      <c r="AK158" s="50"/>
      <c r="AL158" s="36">
        <f t="shared" si="2"/>
        <v>750000</v>
      </c>
    </row>
    <row r="159" spans="1:38" ht="27.75" customHeight="1">
      <c r="A159" s="34" t="s">
        <v>417</v>
      </c>
      <c r="B159" s="34" t="s">
        <v>286</v>
      </c>
      <c r="C159" s="33" t="s">
        <v>78</v>
      </c>
      <c r="D159" s="35">
        <f>IFERROR(VLOOKUP($C159,[4]Sheet7!$A$2:$D$25,MATCH(D$2,[4]Sheet7!$A$1:$D$1,),),)</f>
        <v>0</v>
      </c>
      <c r="E159" s="35">
        <f>IFERROR(VLOOKUP($C159,[4]Sheet8!$A$2:$G$25,MATCH(E$2,[4]Sheet8!$A$1:$G$1,),),)</f>
        <v>0</v>
      </c>
      <c r="F159" s="35">
        <f>IFERROR(VLOOKUP($C159,[4]Sheet11!$A$2:$F$25,MATCH(F$2,[4]Sheet11!$A$1:$F$1,),),)</f>
        <v>11500</v>
      </c>
      <c r="G159" s="35">
        <f>IFERROR(VLOOKUP($C159,[4]Sheet11!$A$2:$F$25,MATCH(G$2,[4]Sheet11!$A$1:$F$1,),),)</f>
        <v>0</v>
      </c>
      <c r="H159" s="35">
        <f>IFERROR(VLOOKUP($C159,[4]Sheet82!$A$2:$D$25,MATCH(H$2,[4]Sheet82!$A$1:$D$1,),),)</f>
        <v>0</v>
      </c>
      <c r="I159" s="35">
        <f>IFERROR(VLOOKUP($C159,[4]Sheet81!$A$2:$C$25,MATCH(I$2,[4]Sheet81!$A$1:$C$1,),),)</f>
        <v>11500</v>
      </c>
      <c r="J159" s="35">
        <f>IFERROR(VLOOKUP($C159,[4]Sheet81!$A$2:$C$25,MATCH(J$2,[4]Sheet81!$A$1:$C$1,),),)</f>
        <v>11500</v>
      </c>
      <c r="K159" s="35">
        <f>IFERROR(VLOOKUP($C159,[4]Sheet1!$A$2:$N$25,MATCH(K$2,[4]Sheet1!$A$1:$N$1,),),)</f>
        <v>34500</v>
      </c>
      <c r="L159" s="35">
        <f>IFERROR(VLOOKUP($C159,[4]Sheet11!$A$2:$O$25,MATCH(L$2,[4]Sheet11!$A$1:$O$1,),),)</f>
        <v>0</v>
      </c>
      <c r="M159" s="35">
        <f>IFERROR(VLOOKUP($C159,[4]Sheet11!$A$2:$O$25,MATCH(M$2,[4]Sheet11!$A$1:$O$1,),),)</f>
        <v>0</v>
      </c>
      <c r="N159" s="35">
        <f>IFERROR(VLOOKUP($C159,[4]Sheet88!$A$2:$F$25,MATCH(N$2,[4]Sheet88!$A$1:$F$1,),),)</f>
        <v>0</v>
      </c>
      <c r="O159" s="35">
        <f>IFERROR(VLOOKUP($C159,[4]Sheet88!$A$2:$F$25,MATCH(O$2,[4]Sheet88!$A$1:$F$1,),),)</f>
        <v>0</v>
      </c>
      <c r="P159" s="35">
        <f>IFERROR(VLOOKUP($C159,[4]Sheet86!$A$2:$T$25,MATCH(P$2,[4]Sheet86!$A$1:$T$1,),),)</f>
        <v>0</v>
      </c>
      <c r="Q159" s="35">
        <f>IFERROR(VLOOKUP($C159,[4]Sheet93!$A$2:$K$25,MATCH(Q$2,[4]Sheet93!$A$1:$K$1,),),)</f>
        <v>0</v>
      </c>
      <c r="R159" s="35">
        <f>IFERROR(VLOOKUP($C159,[4]Sheet93!$A$2:$K$25,MATCH(R$2,[4]Sheet93!$A$1:$K$1,),),)</f>
        <v>0</v>
      </c>
      <c r="S159" s="35">
        <f>IFERROR(VLOOKUP($C159,[4]Sheet11!$A$2:$O$25,MATCH(S$2,[4]Sheet11!$A$1:$O$1,),),)</f>
        <v>0</v>
      </c>
      <c r="T159" s="35">
        <v>11500</v>
      </c>
      <c r="U159" s="35">
        <v>0</v>
      </c>
      <c r="V159" s="35"/>
      <c r="W159" s="35">
        <f>IFERROR(VLOOKUP($C159,[4]Sheet97!$A$2:$U$25,MATCH(W$2,[4]Sheet97!$A$1:$U$1,),),)</f>
        <v>11500</v>
      </c>
      <c r="X159" s="35">
        <f>IFERROR(VLOOKUP($C159,[4]Sheet97!$A$2:$U$25,MATCH(X$2,[4]Sheet97!$A$1:$U$1,),),)</f>
        <v>0</v>
      </c>
      <c r="Y159" s="35">
        <f>IFERROR(VLOOKUP($C159,[4]Sheet100!$A$2:$C$25,MATCH(Y$2,[4]Sheet100!$A$1:$C$1,),),)</f>
        <v>0</v>
      </c>
      <c r="Z159" s="35">
        <f>IFERROR(VLOOKUP($C159,[4]Sheet100!$A$2:$C$25,MATCH(Z$2,[4]Sheet100!$A$1:$C$1,),),)</f>
        <v>0</v>
      </c>
      <c r="AA159" s="35">
        <f>IFERROR(VLOOKUP($C159,[4]Sheet93!$A$2:$K$25,MATCH(AA$2,[4]Sheet93!$A$1:$K$1,),),)</f>
        <v>23000</v>
      </c>
      <c r="AB159" s="35">
        <v>11500</v>
      </c>
      <c r="AC159" s="35">
        <f>IFERROR(VLOOKUP($C159,[4]Sheet97!$A$2:$U$25,MATCH(AC$2,[4]Sheet97!$A$1:$U$1,),),)</f>
        <v>0</v>
      </c>
      <c r="AD159" s="35">
        <f>IFERROR(VLOOKUP($C159,[4]Sheet97!$A$2:$U$25,MATCH(AD$2,[4]Sheet97!$A$1:$U$1,),),)</f>
        <v>11500</v>
      </c>
      <c r="AE159" s="35">
        <f>IFERROR(VLOOKUP($C159,[4]Sheet97!$A$2:$U$25,MATCH(AE$2,[4]Sheet97!$A$1:$U$1,),),)</f>
        <v>0</v>
      </c>
      <c r="AF159" s="35">
        <f>IFERROR(VLOOKUP($C159,[4]Sheet97!$A$2:$U$25,MATCH(AF$2,[4]Sheet97!$A$1:$U$1,),),)</f>
        <v>0</v>
      </c>
      <c r="AG159" s="35">
        <f>IFERROR(VLOOKUP($C159,[4]Sheet97!$A$2:$U$25,MATCH(AG$2,[4]Sheet97!$A$1:$U$1,),),)</f>
        <v>0</v>
      </c>
      <c r="AH159" s="35">
        <f>IFERROR(VLOOKUP($C159,[4]Sheet97!$A$2:$U$25,MATCH(AH$2,[4]Sheet97!$A$1:$U$1,),),)</f>
        <v>0</v>
      </c>
      <c r="AI159" s="35">
        <f>IFERROR(VLOOKUP($C159,[4]Sheet97!$A$2:$U$25,MATCH(AI$2,[4]Sheet97!$A$1:$U$1,),),)</f>
        <v>11500</v>
      </c>
      <c r="AJ159" s="35">
        <f>IFERROR(VLOOKUP($C159,[4]Sheet97!$A$2:$U$25,MATCH(AJ$2,[4]Sheet97!$A$1:$U$1,),),)</f>
        <v>11500</v>
      </c>
      <c r="AK159" s="50"/>
      <c r="AL159" s="36">
        <f t="shared" si="2"/>
        <v>34500</v>
      </c>
    </row>
    <row r="160" spans="1:38" ht="27.75" customHeight="1">
      <c r="A160" s="34" t="s">
        <v>417</v>
      </c>
      <c r="B160" s="34" t="s">
        <v>328</v>
      </c>
      <c r="C160" s="52" t="s">
        <v>76</v>
      </c>
      <c r="D160" s="35">
        <v>7000</v>
      </c>
      <c r="E160" s="35">
        <f>IFERROR(VLOOKUP($C160,[4]Sheet8!$A$2:$G$25,MATCH(E$2,[4]Sheet8!$A$1:$G$1,),),)</f>
        <v>3500</v>
      </c>
      <c r="F160" s="35">
        <f>IFERROR(VLOOKUP($C160,[4]Sheet11!$A$2:$F$25,MATCH(F$2,[4]Sheet11!$A$1:$F$1,),),)</f>
        <v>3500</v>
      </c>
      <c r="G160" s="35">
        <f>IFERROR(VLOOKUP($C160,[4]Sheet11!$A$2:$F$25,MATCH(G$2,[4]Sheet11!$A$1:$F$1,),),)</f>
        <v>3500</v>
      </c>
      <c r="H160" s="35">
        <f>IFERROR(VLOOKUP($C160,[4]Sheet82!$A$2:$D$25,MATCH(H$2,[4]Sheet82!$A$1:$D$1,),),)</f>
        <v>3500</v>
      </c>
      <c r="I160" s="35">
        <f>IFERROR(VLOOKUP($C160,[4]Sheet81!$A$2:$C$25,MATCH(I$2,[4]Sheet81!$A$1:$C$1,),),)</f>
        <v>3500</v>
      </c>
      <c r="J160" s="35">
        <f>IFERROR(VLOOKUP($C160,[4]Sheet81!$A$2:$C$25,MATCH(J$2,[4]Sheet81!$A$1:$C$1,),),)</f>
        <v>3500</v>
      </c>
      <c r="K160" s="35">
        <f>IFERROR(VLOOKUP($C160,[4]Sheet1!$A$2:$N$25,MATCH(K$2,[4]Sheet1!$A$1:$N$1,),),)</f>
        <v>21000</v>
      </c>
      <c r="L160" s="35">
        <f>IFERROR(VLOOKUP($C160,[4]Sheet11!$A$2:$O$25,MATCH(L$2,[4]Sheet11!$A$1:$O$1,),),)</f>
        <v>0</v>
      </c>
      <c r="M160" s="35">
        <f>IFERROR(VLOOKUP($C160,[4]Sheet11!$A$2:$O$25,MATCH(M$2,[4]Sheet11!$A$1:$O$1,),),)</f>
        <v>3500</v>
      </c>
      <c r="N160" s="35">
        <f>IFERROR(VLOOKUP($C160,[4]Sheet88!$A$2:$F$25,MATCH(N$2,[4]Sheet88!$A$1:$F$1,),),)</f>
        <v>0</v>
      </c>
      <c r="O160" s="35">
        <f>IFERROR(VLOOKUP($C160,[4]Sheet88!$A$2:$F$25,MATCH(O$2,[4]Sheet88!$A$1:$F$1,),),)</f>
        <v>0</v>
      </c>
      <c r="P160" s="35">
        <f>IFERROR(VLOOKUP($C160,[4]Sheet86!$A$2:$T$25,MATCH(P$2,[4]Sheet86!$A$1:$T$1,),),)</f>
        <v>0</v>
      </c>
      <c r="Q160" s="35">
        <f>IFERROR(VLOOKUP($C160,[4]Sheet93!$A$2:$K$25,MATCH(Q$2,[4]Sheet93!$A$1:$K$1,),),)</f>
        <v>0</v>
      </c>
      <c r="R160" s="35">
        <f>IFERROR(VLOOKUP($C160,[4]Sheet93!$A$2:$K$25,MATCH(R$2,[4]Sheet93!$A$1:$K$1,),),)</f>
        <v>0</v>
      </c>
      <c r="S160" s="35">
        <f>IFERROR(VLOOKUP($C160,[4]Sheet11!$A$2:$O$25,MATCH(S$2,[4]Sheet11!$A$1:$O$1,),),)</f>
        <v>7000</v>
      </c>
      <c r="T160" s="35">
        <v>3500</v>
      </c>
      <c r="U160" s="35">
        <f>IFERROR(VLOOKUP($C160,[4]Sheet93!$A$2:$K$25,MATCH(U$2,[4]Sheet93!$A$1:$K$1,),),)</f>
        <v>3500</v>
      </c>
      <c r="V160" s="35">
        <f>IFERROR(VLOOKUP($C160,[4]Sheet93!$A$2:$K$25,MATCH(V$2,[4]Sheet93!$A$1:$K$1,),),)</f>
        <v>3500</v>
      </c>
      <c r="W160" s="35">
        <f>IFERROR(VLOOKUP($C160,[4]Sheet97!$A$2:$U$25,MATCH(W$2,[4]Sheet97!$A$1:$U$1,),),)</f>
        <v>0</v>
      </c>
      <c r="X160" s="35">
        <f>IFERROR(VLOOKUP($C160,[4]Sheet97!$A$2:$U$25,MATCH(X$2,[4]Sheet97!$A$1:$U$1,),),)</f>
        <v>3500</v>
      </c>
      <c r="Y160" s="35">
        <f>IFERROR(VLOOKUP($C160,[4]Sheet100!$A$2:$C$25,MATCH(Y$2,[4]Sheet100!$A$1:$C$1,),),)</f>
        <v>3500</v>
      </c>
      <c r="Z160" s="35">
        <f>IFERROR(VLOOKUP($C160,[4]Sheet100!$A$2:$C$25,MATCH(Z$2,[4]Sheet100!$A$1:$C$1,),),)</f>
        <v>3500</v>
      </c>
      <c r="AA160" s="35">
        <f>IFERROR(VLOOKUP($C160,[4]Sheet93!$A$2:$K$25,MATCH(AA$2,[4]Sheet93!$A$1:$K$1,),),)</f>
        <v>14000</v>
      </c>
      <c r="AB160" s="35">
        <v>7000</v>
      </c>
      <c r="AC160" s="35">
        <f>IFERROR(VLOOKUP($C160,[4]Sheet97!$A$2:$U$25,MATCH(AC$2,[4]Sheet97!$A$1:$U$1,),),)</f>
        <v>0</v>
      </c>
      <c r="AD160" s="35">
        <f>IFERROR(VLOOKUP($C160,[4]Sheet97!$A$2:$U$25,MATCH(AD$2,[4]Sheet97!$A$1:$U$1,),),)</f>
        <v>3500</v>
      </c>
      <c r="AE160" s="35">
        <f>IFERROR(VLOOKUP($C160,[4]Sheet97!$A$2:$U$25,MATCH(AE$2,[4]Sheet97!$A$1:$U$1,),),)</f>
        <v>0</v>
      </c>
      <c r="AF160" s="35">
        <f>IFERROR(VLOOKUP($C160,[4]Sheet97!$A$2:$U$25,MATCH(AF$2,[4]Sheet97!$A$1:$U$1,),),)</f>
        <v>7000</v>
      </c>
      <c r="AG160" s="35">
        <f>IFERROR(VLOOKUP($C160,[4]Sheet97!$A$2:$U$25,MATCH(AG$2,[4]Sheet97!$A$1:$U$1,),),)</f>
        <v>3500</v>
      </c>
      <c r="AH160" s="35">
        <f>IFERROR(VLOOKUP($C160,[4]Sheet97!$A$2:$U$25,MATCH(AH$2,[4]Sheet97!$A$1:$U$1,),),)</f>
        <v>3500</v>
      </c>
      <c r="AI160" s="35">
        <f>IFERROR(VLOOKUP($C160,[4]Sheet97!$A$2:$U$25,MATCH(AI$2,[4]Sheet97!$A$1:$U$1,),),)</f>
        <v>17500</v>
      </c>
      <c r="AJ160" s="35">
        <f>IFERROR(VLOOKUP($C160,[4]Sheet97!$A$2:$U$25,MATCH(AJ$2,[4]Sheet97!$A$1:$U$1,),),)</f>
        <v>3500</v>
      </c>
      <c r="AK160" s="50"/>
      <c r="AL160" s="36">
        <f t="shared" si="2"/>
        <v>38500</v>
      </c>
    </row>
    <row r="161" spans="1:38" ht="27.75" customHeight="1">
      <c r="A161" s="34" t="s">
        <v>417</v>
      </c>
      <c r="B161" s="34" t="s">
        <v>293</v>
      </c>
      <c r="C161" s="33" t="s">
        <v>80</v>
      </c>
      <c r="D161" s="35">
        <f>IFERROR(VLOOKUP($C161,[4]Sheet7!$A$2:$D$25,MATCH(D$2,[4]Sheet7!$A$1:$D$1,),),)</f>
        <v>15000</v>
      </c>
      <c r="E161" s="35">
        <f>IFERROR(VLOOKUP($C161,[4]Sheet8!$A$2:$G$25,MATCH(E$2,[4]Sheet8!$A$1:$G$1,),),)</f>
        <v>0</v>
      </c>
      <c r="F161" s="35">
        <f>IFERROR(VLOOKUP($C161,[4]Sheet11!$A$2:$F$25,MATCH(F$2,[4]Sheet11!$A$1:$F$1,),),)</f>
        <v>15000</v>
      </c>
      <c r="G161" s="35">
        <f>IFERROR(VLOOKUP($C161,[4]Sheet11!$A$2:$F$25,MATCH(G$2,[4]Sheet11!$A$1:$F$1,),),)</f>
        <v>0</v>
      </c>
      <c r="H161" s="35">
        <f>IFERROR(VLOOKUP($C161,[4]Sheet82!$A$2:$D$25,MATCH(H$2,[4]Sheet82!$A$1:$D$1,),),)</f>
        <v>0</v>
      </c>
      <c r="I161" s="35">
        <f>IFERROR(VLOOKUP($C161,[4]Sheet81!$A$2:$C$25,MATCH(I$2,[4]Sheet81!$A$1:$C$1,),),)</f>
        <v>0</v>
      </c>
      <c r="J161" s="35">
        <f>IFERROR(VLOOKUP($C161,[4]Sheet81!$A$2:$C$25,MATCH(J$2,[4]Sheet81!$A$1:$C$1,),),)</f>
        <v>0</v>
      </c>
      <c r="K161" s="35">
        <f>IFERROR(VLOOKUP($C161,[4]Sheet1!$A$2:$N$25,MATCH(K$2,[4]Sheet1!$A$1:$N$1,),),)</f>
        <v>30000</v>
      </c>
      <c r="L161" s="35">
        <f>IFERROR(VLOOKUP($C161,[4]Sheet11!$A$2:$O$25,MATCH(L$2,[4]Sheet11!$A$1:$O$1,),),)</f>
        <v>0</v>
      </c>
      <c r="M161" s="35">
        <f>IFERROR(VLOOKUP($C161,[4]Sheet11!$A$2:$O$25,MATCH(M$2,[4]Sheet11!$A$1:$O$1,),),)</f>
        <v>0</v>
      </c>
      <c r="N161" s="35">
        <f>IFERROR(VLOOKUP($C161,[4]Sheet88!$A$2:$F$25,MATCH(N$2,[4]Sheet88!$A$1:$F$1,),),)</f>
        <v>15000</v>
      </c>
      <c r="O161" s="35">
        <f>IFERROR(VLOOKUP($C161,[4]Sheet88!$A$2:$F$25,MATCH(O$2,[4]Sheet88!$A$1:$F$1,),),)</f>
        <v>0</v>
      </c>
      <c r="P161" s="35">
        <f>IFERROR(VLOOKUP($C161,[4]Sheet86!$A$2:$T$25,MATCH(P$2,[4]Sheet86!$A$1:$T$1,),),)</f>
        <v>0</v>
      </c>
      <c r="Q161" s="35">
        <f>IFERROR(VLOOKUP($C161,[4]Sheet93!$A$2:$K$25,MATCH(Q$2,[4]Sheet93!$A$1:$K$1,),),)</f>
        <v>0</v>
      </c>
      <c r="R161" s="35">
        <f>IFERROR(VLOOKUP($C161,[4]Sheet93!$A$2:$K$25,MATCH(R$2,[4]Sheet93!$A$1:$K$1,),),)</f>
        <v>0</v>
      </c>
      <c r="S161" s="35">
        <f>IFERROR(VLOOKUP($C161,[4]Sheet11!$A$2:$O$25,MATCH(S$2,[4]Sheet11!$A$1:$O$1,),),)</f>
        <v>15000</v>
      </c>
      <c r="T161" s="35">
        <f>IFERROR(VLOOKUP($C161,[4]Sheet93!$A$2:$K$25,MATCH(T$2,[4]Sheet93!$A$1:$K$1,),),)</f>
        <v>0</v>
      </c>
      <c r="U161" s="35">
        <f>IFERROR(VLOOKUP($C161,[4]Sheet93!$A$2:$K$25,MATCH(U$2,[4]Sheet93!$A$1:$K$1,),),)</f>
        <v>0</v>
      </c>
      <c r="V161" s="35">
        <v>15000</v>
      </c>
      <c r="W161" s="35">
        <f>IFERROR(VLOOKUP($C161,[4]Sheet97!$A$2:$U$25,MATCH(W$2,[4]Sheet97!$A$1:$U$1,),),)</f>
        <v>0</v>
      </c>
      <c r="X161" s="35">
        <f>IFERROR(VLOOKUP($C161,[4]Sheet97!$A$2:$U$25,MATCH(X$2,[4]Sheet97!$A$1:$U$1,),),)</f>
        <v>0</v>
      </c>
      <c r="Y161" s="35">
        <f>IFERROR(VLOOKUP($C161,[4]Sheet100!$A$2:$C$25,MATCH(Y$2,[4]Sheet100!$A$1:$C$1,),),)</f>
        <v>0</v>
      </c>
      <c r="Z161" s="35">
        <f>IFERROR(VLOOKUP($C161,[4]Sheet100!$A$2:$C$25,MATCH(Z$2,[4]Sheet100!$A$1:$C$1,),),)</f>
        <v>0</v>
      </c>
      <c r="AA161" s="35">
        <f>IFERROR(VLOOKUP($C161,[4]Sheet93!$A$2:$K$25,MATCH(AA$2,[4]Sheet93!$A$1:$K$1,),),)</f>
        <v>15000</v>
      </c>
      <c r="AB161" s="35">
        <f>IFERROR(VLOOKUP($C161,[4]Sheet97!$A$2:$U$25,MATCH(AB$2,[4]Sheet97!$A$1:$U$1,),),)</f>
        <v>0</v>
      </c>
      <c r="AC161" s="35">
        <f>IFERROR(VLOOKUP($C161,[4]Sheet97!$A$2:$U$25,MATCH(AC$2,[4]Sheet97!$A$1:$U$1,),),)</f>
        <v>0</v>
      </c>
      <c r="AD161" s="35">
        <f>IFERROR(VLOOKUP($C161,[4]Sheet97!$A$2:$U$25,MATCH(AD$2,[4]Sheet97!$A$1:$U$1,),),)</f>
        <v>0</v>
      </c>
      <c r="AE161" s="35">
        <f>IFERROR(VLOOKUP($C161,[4]Sheet97!$A$2:$U$25,MATCH(AE$2,[4]Sheet97!$A$1:$U$1,),),)</f>
        <v>15000</v>
      </c>
      <c r="AF161" s="35">
        <f>IFERROR(VLOOKUP($C161,[4]Sheet97!$A$2:$U$25,MATCH(AF$2,[4]Sheet97!$A$1:$U$1,),),)</f>
        <v>0</v>
      </c>
      <c r="AG161" s="35">
        <f>IFERROR(VLOOKUP($C161,[4]Sheet97!$A$2:$U$25,MATCH(AG$2,[4]Sheet97!$A$1:$U$1,),),)</f>
        <v>0</v>
      </c>
      <c r="AH161" s="35">
        <f>IFERROR(VLOOKUP($C161,[4]Sheet97!$A$2:$U$25,MATCH(AH$2,[4]Sheet97!$A$1:$U$1,),),)</f>
        <v>0</v>
      </c>
      <c r="AI161" s="35">
        <f>IFERROR(VLOOKUP($C161,[4]Sheet97!$A$2:$U$25,MATCH(AI$2,[4]Sheet97!$A$1:$U$1,),),)</f>
        <v>15000</v>
      </c>
      <c r="AJ161" s="35">
        <f>IFERROR(VLOOKUP($C161,[4]Sheet97!$A$2:$U$25,MATCH(AJ$2,[4]Sheet97!$A$1:$U$1,),),)</f>
        <v>0</v>
      </c>
      <c r="AK161" s="50"/>
      <c r="AL161" s="36">
        <f t="shared" si="2"/>
        <v>30000</v>
      </c>
    </row>
    <row r="162" spans="1:38" ht="27.75" customHeight="1">
      <c r="A162" s="34" t="s">
        <v>418</v>
      </c>
      <c r="B162" s="42" t="s">
        <v>286</v>
      </c>
      <c r="C162" s="33" t="s">
        <v>81</v>
      </c>
      <c r="D162" s="35">
        <v>0</v>
      </c>
      <c r="E162" s="35">
        <f>IFERROR(VLOOKUP($C162,[4]Sheet8!$A$2:$G$25,MATCH(E$2,[4]Sheet8!$A$1:$G$1,),),)</f>
        <v>11500</v>
      </c>
      <c r="F162" s="35">
        <f>IFERROR(VLOOKUP($C162,[4]Sheet11!$A$2:$F$25,MATCH(F$2,[4]Sheet11!$A$1:$F$1,),),)</f>
        <v>11500</v>
      </c>
      <c r="G162" s="35">
        <f>IFERROR(VLOOKUP($C162,[4]Sheet11!$A$2:$F$25,MATCH(G$2,[4]Sheet11!$A$1:$F$1,),),)</f>
        <v>11500</v>
      </c>
      <c r="H162" s="35">
        <f>IFERROR(VLOOKUP($C162,[4]Sheet82!$A$2:$D$25,MATCH(H$2,[4]Sheet82!$A$1:$D$1,),),)</f>
        <v>23000</v>
      </c>
      <c r="I162" s="35">
        <f>IFERROR(VLOOKUP($C162,[4]Sheet81!$A$2:$C$25,MATCH(I$2,[4]Sheet81!$A$1:$C$1,),),)</f>
        <v>11500</v>
      </c>
      <c r="J162" s="35">
        <f>IFERROR(VLOOKUP($C162,[4]Sheet81!$A$2:$C$25,MATCH(J$2,[4]Sheet81!$A$1:$C$1,),),)</f>
        <v>11500</v>
      </c>
      <c r="K162" s="35">
        <f>IFERROR(VLOOKUP($C162,[4]Sheet1!$A$2:$N$25,MATCH(K$2,[4]Sheet1!$A$1:$N$1,),),)</f>
        <v>80500</v>
      </c>
      <c r="L162" s="35">
        <f>IFERROR(VLOOKUP($C162,[4]Sheet11!$A$2:$O$25,MATCH(L$2,[4]Sheet11!$A$1:$O$1,),),)</f>
        <v>11500</v>
      </c>
      <c r="M162" s="35">
        <v>0</v>
      </c>
      <c r="N162" s="35">
        <f>IFERROR(VLOOKUP($C162,[4]Sheet88!$A$2:$F$25,MATCH(N$2,[4]Sheet88!$A$1:$F$1,),),)</f>
        <v>11500</v>
      </c>
      <c r="O162" s="35">
        <f>IFERROR(VLOOKUP($C162,[4]Sheet88!$A$2:$F$25,MATCH(O$2,[4]Sheet88!$A$1:$F$1,),),)</f>
        <v>11500</v>
      </c>
      <c r="P162" s="35">
        <f>IFERROR(VLOOKUP($C162,[4]Sheet86!$A$2:$T$25,MATCH(P$2,[4]Sheet86!$A$1:$T$1,),),)</f>
        <v>11500</v>
      </c>
      <c r="Q162" s="35">
        <f>IFERROR(VLOOKUP($C162,[4]Sheet93!$A$2:$K$25,MATCH(Q$2,[4]Sheet93!$A$1:$K$1,),),)</f>
        <v>11500</v>
      </c>
      <c r="R162" s="35">
        <f>IFERROR(VLOOKUP($C162,[4]Sheet93!$A$2:$K$25,MATCH(R$2,[4]Sheet93!$A$1:$K$1,),),)</f>
        <v>23000</v>
      </c>
      <c r="S162" s="35">
        <f>IFERROR(VLOOKUP($C162,[4]Sheet11!$A$2:$O$25,MATCH(S$2,[4]Sheet11!$A$1:$O$1,),),)</f>
        <v>92000</v>
      </c>
      <c r="T162" s="35">
        <f>IFERROR(VLOOKUP($C162,[4]Sheet93!$A$2:$K$25,MATCH(T$2,[4]Sheet93!$A$1:$K$1,),),)</f>
        <v>11500</v>
      </c>
      <c r="U162" s="35">
        <f>IFERROR(VLOOKUP($C162,[4]Sheet93!$A$2:$K$25,MATCH(U$2,[4]Sheet93!$A$1:$K$1,),),)</f>
        <v>11500</v>
      </c>
      <c r="V162" s="35"/>
      <c r="W162" s="35">
        <f>IFERROR(VLOOKUP($C162,[4]Sheet97!$A$2:$U$25,MATCH(W$2,[4]Sheet97!$A$1:$U$1,),),)</f>
        <v>11500</v>
      </c>
      <c r="X162" s="35">
        <f>IFERROR(VLOOKUP($C162,[4]Sheet97!$A$2:$U$25,MATCH(X$2,[4]Sheet97!$A$1:$U$1,),),)</f>
        <v>0</v>
      </c>
      <c r="Y162" s="35">
        <f>IFERROR(VLOOKUP($C162,[4]Sheet100!$A$2:$C$25,MATCH(Y$2,[4]Sheet100!$A$1:$C$1,),),)</f>
        <v>11500</v>
      </c>
      <c r="Z162" s="35">
        <f>IFERROR(VLOOKUP($C162,[4]Sheet100!$A$2:$C$25,MATCH(Z$2,[4]Sheet100!$A$1:$C$1,),),)</f>
        <v>0</v>
      </c>
      <c r="AA162" s="35">
        <f>IFERROR(VLOOKUP($C162,[4]Sheet93!$A$2:$K$25,MATCH(AA$2,[4]Sheet93!$A$1:$K$1,),),)</f>
        <v>34500</v>
      </c>
      <c r="AB162" s="35">
        <f>IFERROR(VLOOKUP($C162,[4]Sheet97!$A$2:$U$25,MATCH(AB$2,[4]Sheet97!$A$1:$U$1,),),)</f>
        <v>0</v>
      </c>
      <c r="AC162" s="35">
        <v>11500</v>
      </c>
      <c r="AD162" s="35">
        <f>IFERROR(VLOOKUP($C162,[4]Sheet97!$A$2:$U$25,MATCH(AD$2,[4]Sheet97!$A$1:$U$1,),),)</f>
        <v>0</v>
      </c>
      <c r="AE162" s="35">
        <f>IFERROR(VLOOKUP($C162,[4]Sheet97!$A$2:$U$25,MATCH(AE$2,[4]Sheet97!$A$1:$U$1,),),)</f>
        <v>0</v>
      </c>
      <c r="AF162" s="35">
        <f>IFERROR(VLOOKUP($C162,[4]Sheet97!$A$2:$U$25,MATCH(AF$2,[4]Sheet97!$A$1:$U$1,),),)</f>
        <v>0</v>
      </c>
      <c r="AG162" s="35">
        <f>IFERROR(VLOOKUP($C162,[4]Sheet97!$A$2:$U$25,MATCH(AG$2,[4]Sheet97!$A$1:$U$1,),),)</f>
        <v>0</v>
      </c>
      <c r="AH162" s="35">
        <f>IFERROR(VLOOKUP($C162,[4]Sheet97!$A$2:$U$25,MATCH(AH$2,[4]Sheet97!$A$1:$U$1,),),)</f>
        <v>0</v>
      </c>
      <c r="AI162" s="35">
        <f>IFERROR(VLOOKUP($C162,[4]Sheet97!$A$2:$U$25,MATCH(AI$2,[4]Sheet97!$A$1:$U$1,),),)</f>
        <v>11500</v>
      </c>
      <c r="AJ162" s="35">
        <f>IFERROR(VLOOKUP($C162,[4]Sheet97!$A$2:$U$25,MATCH(AJ$2,[4]Sheet97!$A$1:$U$1,),),)</f>
        <v>23000</v>
      </c>
      <c r="AK162" s="50"/>
      <c r="AL162" s="36">
        <f t="shared" si="2"/>
        <v>46000</v>
      </c>
    </row>
    <row r="163" spans="1:38" ht="27" customHeight="1">
      <c r="A163" s="34" t="s">
        <v>418</v>
      </c>
      <c r="B163" s="42" t="s">
        <v>419</v>
      </c>
      <c r="C163" s="52" t="s">
        <v>75</v>
      </c>
      <c r="D163" s="35">
        <f>IFERROR(VLOOKUP($C163,[4]Sheet7!$A$2:$D$25,MATCH(D$2,[4]Sheet7!$A$1:$D$1,),),)</f>
        <v>12800</v>
      </c>
      <c r="E163" s="35">
        <f>IFERROR(VLOOKUP($C163,[4]Sheet8!$A$2:$G$25,MATCH(E$2,[4]Sheet8!$A$1:$G$1,),),)</f>
        <v>16000</v>
      </c>
      <c r="F163" s="35">
        <f>IFERROR(VLOOKUP($C163,[4]Sheet11!$A$2:$F$25,MATCH(F$2,[4]Sheet11!$A$1:$F$1,),),)</f>
        <v>16000</v>
      </c>
      <c r="G163" s="35">
        <f>IFERROR(VLOOKUP($C163,[4]Sheet11!$A$2:$F$25,MATCH(G$2,[4]Sheet11!$A$1:$F$1,),),)</f>
        <v>16000</v>
      </c>
      <c r="H163" s="35">
        <f>IFERROR(VLOOKUP($C163,[4]Sheet82!$A$2:$D$25,MATCH(H$2,[4]Sheet82!$A$1:$D$1,),),)</f>
        <v>16000</v>
      </c>
      <c r="I163" s="35">
        <f>IFERROR(VLOOKUP($C163,[4]Sheet81!$A$2:$C$25,MATCH(I$2,[4]Sheet81!$A$1:$C$1,),),)</f>
        <v>9600</v>
      </c>
      <c r="J163" s="35">
        <f>IFERROR(VLOOKUP($C163,[4]Sheet81!$A$2:$C$25,MATCH(J$2,[4]Sheet81!$A$1:$C$1,),),)</f>
        <v>9600</v>
      </c>
      <c r="K163" s="35">
        <f>IFERROR(VLOOKUP($C163,[4]Sheet1!$A$2:$N$25,MATCH(K$2,[4]Sheet1!$A$1:$N$1,),),)</f>
        <v>89600</v>
      </c>
      <c r="L163" s="35">
        <f>IFERROR(VLOOKUP($C163,[4]Sheet11!$A$2:$O$25,MATCH(L$2,[4]Sheet11!$A$1:$O$1,),),)</f>
        <v>16000</v>
      </c>
      <c r="M163" s="35">
        <v>9600</v>
      </c>
      <c r="N163" s="35">
        <f>IFERROR(VLOOKUP($C163,[4]Sheet88!$A$2:$F$25,MATCH(N$2,[4]Sheet88!$A$1:$F$1,),),)</f>
        <v>16000</v>
      </c>
      <c r="O163" s="35">
        <f>IFERROR(VLOOKUP($C163,[4]Sheet88!$A$2:$F$25,MATCH(O$2,[4]Sheet88!$A$1:$F$1,),),)</f>
        <v>16000</v>
      </c>
      <c r="P163" s="35">
        <f>IFERROR(VLOOKUP($C163,[4]Sheet86!$A$2:$T$25,MATCH(P$2,[4]Sheet86!$A$1:$T$1,),),)</f>
        <v>16000</v>
      </c>
      <c r="Q163" s="35">
        <f>IFERROR(VLOOKUP($C163,[4]Sheet93!$A$2:$K$25,MATCH(Q$2,[4]Sheet93!$A$1:$K$1,),),)</f>
        <v>6400</v>
      </c>
      <c r="R163" s="35">
        <f>IFERROR(VLOOKUP($C163,[4]Sheet93!$A$2:$K$25,MATCH(R$2,[4]Sheet93!$A$1:$K$1,),),)</f>
        <v>6400</v>
      </c>
      <c r="S163" s="35">
        <f>IFERROR(VLOOKUP($C163,[4]Sheet11!$A$2:$O$25,MATCH(S$2,[4]Sheet11!$A$1:$O$1,),),)</f>
        <v>92800</v>
      </c>
      <c r="T163" s="35">
        <f>IFERROR(VLOOKUP($C163,[4]Sheet93!$A$2:$K$25,MATCH(T$2,[4]Sheet93!$A$1:$K$1,),),)</f>
        <v>16000</v>
      </c>
      <c r="U163" s="35">
        <f>IFERROR(VLOOKUP($C163,[4]Sheet93!$A$2:$K$25,MATCH(U$2,[4]Sheet93!$A$1:$K$1,),),)</f>
        <v>16000</v>
      </c>
      <c r="V163" s="35">
        <v>9600</v>
      </c>
      <c r="W163" s="35">
        <f>IFERROR(VLOOKUP($C163,[4]Sheet97!$A$2:$U$25,MATCH(W$2,[4]Sheet97!$A$1:$U$1,),),)</f>
        <v>9600</v>
      </c>
      <c r="X163" s="35">
        <v>6400</v>
      </c>
      <c r="Y163" s="35">
        <f>IFERROR(VLOOKUP($C163,[4]Sheet100!$A$2:$C$25,MATCH(Y$2,[4]Sheet100!$A$1:$C$1,),),)</f>
        <v>6400</v>
      </c>
      <c r="Z163" s="35">
        <f>IFERROR(VLOOKUP($C163,[4]Sheet100!$A$2:$C$25,MATCH(Z$2,[4]Sheet100!$A$1:$C$1,),),)</f>
        <v>6400</v>
      </c>
      <c r="AA163" s="35">
        <f>IFERROR(VLOOKUP($C163,[4]Sheet93!$A$2:$K$25,MATCH(AA$2,[4]Sheet93!$A$1:$K$1,),),)</f>
        <v>57600</v>
      </c>
      <c r="AB163" s="35">
        <f>IFERROR(VLOOKUP($C163,[4]Sheet97!$A$2:$U$25,MATCH(AB$2,[4]Sheet97!$A$1:$U$1,),),)</f>
        <v>3200</v>
      </c>
      <c r="AC163" s="35">
        <v>0</v>
      </c>
      <c r="AD163" s="35">
        <f>IFERROR(VLOOKUP($C163,[4]Sheet97!$A$2:$U$25,MATCH(AD$2,[4]Sheet97!$A$1:$U$1,),),)</f>
        <v>0</v>
      </c>
      <c r="AE163" s="35">
        <f>IFERROR(VLOOKUP($C163,[4]Sheet97!$A$2:$U$25,MATCH(AE$2,[4]Sheet97!$A$1:$U$1,),),)</f>
        <v>0</v>
      </c>
      <c r="AF163" s="35">
        <f>IFERROR(VLOOKUP($C163,[4]Sheet97!$A$2:$U$25,MATCH(AF$2,[4]Sheet97!$A$1:$U$1,),),)</f>
        <v>0</v>
      </c>
      <c r="AG163" s="35">
        <f>IFERROR(VLOOKUP($C163,[4]Sheet97!$A$2:$U$25,MATCH(AG$2,[4]Sheet97!$A$1:$U$1,),),)</f>
        <v>0</v>
      </c>
      <c r="AH163" s="35">
        <f>IFERROR(VLOOKUP($C163,[4]Sheet97!$A$2:$U$25,MATCH(AH$2,[4]Sheet97!$A$1:$U$1,),),)</f>
        <v>0</v>
      </c>
      <c r="AI163" s="35">
        <f>IFERROR(VLOOKUP($C163,[4]Sheet97!$A$2:$U$25,MATCH(AI$2,[4]Sheet97!$A$1:$U$1,),),)</f>
        <v>6400</v>
      </c>
      <c r="AJ163" s="35">
        <f>IFERROR(VLOOKUP($C163,[4]Sheet97!$A$2:$U$25,MATCH(AJ$2,[4]Sheet97!$A$1:$U$1,),),)</f>
        <v>32000</v>
      </c>
      <c r="AK163" s="50"/>
      <c r="AL163" s="36">
        <f t="shared" si="2"/>
        <v>38400</v>
      </c>
    </row>
    <row r="164" spans="1:38" ht="27.75" customHeight="1">
      <c r="A164" s="34" t="s">
        <v>418</v>
      </c>
      <c r="B164" s="34" t="s">
        <v>420</v>
      </c>
      <c r="C164" s="33" t="s">
        <v>85</v>
      </c>
      <c r="D164" s="35">
        <f>IFERROR(VLOOKUP($C164,[4]Sheet7!$A$2:$D$25,MATCH(D$2,[4]Sheet7!$A$1:$D$1,),),)</f>
        <v>0</v>
      </c>
      <c r="E164" s="35">
        <f>IFERROR(VLOOKUP($C164,[4]Sheet8!$A$2:$G$25,MATCH(E$2,[4]Sheet8!$A$1:$G$1,),),)</f>
        <v>15000</v>
      </c>
      <c r="F164" s="35">
        <f>IFERROR(VLOOKUP($C164,[4]Sheet11!$A$2:$F$25,MATCH(F$2,[4]Sheet11!$A$1:$F$1,),),)</f>
        <v>0</v>
      </c>
      <c r="G164" s="35">
        <f>IFERROR(VLOOKUP($C164,[4]Sheet11!$A$2:$F$25,MATCH(G$2,[4]Sheet11!$A$1:$F$1,),),)</f>
        <v>15000</v>
      </c>
      <c r="H164" s="35">
        <f>IFERROR(VLOOKUP($C164,[4]Sheet82!$A$2:$D$25,MATCH(H$2,[4]Sheet82!$A$1:$D$1,),),)</f>
        <v>15000</v>
      </c>
      <c r="I164" s="35">
        <f>IFERROR(VLOOKUP($C164,[4]Sheet81!$A$2:$C$25,MATCH(I$2,[4]Sheet81!$A$1:$C$1,),),)</f>
        <v>15000</v>
      </c>
      <c r="J164" s="35">
        <f>IFERROR(VLOOKUP($C164,[4]Sheet81!$A$2:$C$25,MATCH(J$2,[4]Sheet81!$A$1:$C$1,),),)</f>
        <v>15000</v>
      </c>
      <c r="K164" s="35">
        <f>IFERROR(VLOOKUP($C164,[4]Sheet1!$A$2:$N$25,MATCH(K$2,[4]Sheet1!$A$1:$N$1,),),)</f>
        <v>60000</v>
      </c>
      <c r="L164" s="35">
        <f>IFERROR(VLOOKUP($C164,[4]Sheet11!$A$2:$O$25,MATCH(L$2,[4]Sheet11!$A$1:$O$1,),),)</f>
        <v>0</v>
      </c>
      <c r="M164" s="35">
        <f>IFERROR(VLOOKUP($C164,[4]Sheet11!$A$2:$O$25,MATCH(M$2,[4]Sheet11!$A$1:$O$1,),),)</f>
        <v>15000</v>
      </c>
      <c r="N164" s="35">
        <f>IFERROR(VLOOKUP($C164,[4]Sheet88!$A$2:$F$25,MATCH(N$2,[4]Sheet88!$A$1:$F$1,),),)</f>
        <v>0</v>
      </c>
      <c r="O164" s="35">
        <f>IFERROR(VLOOKUP($C164,[4]Sheet88!$A$2:$F$25,MATCH(O$2,[4]Sheet88!$A$1:$F$1,),),)</f>
        <v>15000</v>
      </c>
      <c r="P164" s="35">
        <f>IFERROR(VLOOKUP($C164,[4]Sheet86!$A$2:$T$25,MATCH(P$2,[4]Sheet86!$A$1:$T$1,),),)</f>
        <v>15000</v>
      </c>
      <c r="Q164" s="35">
        <f>IFERROR(VLOOKUP($C164,[4]Sheet93!$A$2:$K$25,MATCH(Q$2,[4]Sheet93!$A$1:$K$1,),),)</f>
        <v>15000</v>
      </c>
      <c r="R164" s="35">
        <f>IFERROR(VLOOKUP($C164,[4]Sheet93!$A$2:$K$25,MATCH(R$2,[4]Sheet93!$A$1:$K$1,),),)</f>
        <v>15000</v>
      </c>
      <c r="S164" s="35">
        <f>IFERROR(VLOOKUP($C164,[4]Sheet11!$A$2:$O$25,MATCH(S$2,[4]Sheet11!$A$1:$O$1,),),)</f>
        <v>75000</v>
      </c>
      <c r="T164" s="35">
        <f>IFERROR(VLOOKUP($C164,[4]Sheet93!$A$2:$K$25,MATCH(T$2,[4]Sheet93!$A$1:$K$1,),),)</f>
        <v>0</v>
      </c>
      <c r="U164" s="35">
        <f>IFERROR(VLOOKUP($C164,[4]Sheet93!$A$2:$K$25,MATCH(U$2,[4]Sheet93!$A$1:$K$1,),),)</f>
        <v>15000</v>
      </c>
      <c r="V164" s="35"/>
      <c r="W164" s="35">
        <f>IFERROR(VLOOKUP($C164,[4]Sheet97!$A$2:$U$25,MATCH(W$2,[4]Sheet97!$A$1:$U$1,),),)</f>
        <v>0</v>
      </c>
      <c r="X164" s="35">
        <f>IFERROR(VLOOKUP($C164,[4]Sheet97!$A$2:$U$25,MATCH(X$2,[4]Sheet97!$A$1:$U$1,),),)</f>
        <v>15000</v>
      </c>
      <c r="Y164" s="35">
        <f>IFERROR(VLOOKUP($C164,[4]Sheet100!$A$2:$C$25,MATCH(Y$2,[4]Sheet100!$A$1:$C$1,),),)</f>
        <v>0</v>
      </c>
      <c r="Z164" s="35">
        <f>IFERROR(VLOOKUP($C164,[4]Sheet100!$A$2:$C$25,MATCH(Z$2,[4]Sheet100!$A$1:$C$1,),),)</f>
        <v>0</v>
      </c>
      <c r="AA164" s="35">
        <f>IFERROR(VLOOKUP($C164,[4]Sheet93!$A$2:$K$25,MATCH(AA$2,[4]Sheet93!$A$1:$K$1,),),)</f>
        <v>15000</v>
      </c>
      <c r="AB164" s="35">
        <v>15000</v>
      </c>
      <c r="AC164" s="35">
        <v>0</v>
      </c>
      <c r="AD164" s="35">
        <f>IFERROR(VLOOKUP($C164,[4]Sheet97!$A$2:$U$25,MATCH(AD$2,[4]Sheet97!$A$1:$U$1,),),)</f>
        <v>0</v>
      </c>
      <c r="AE164" s="35">
        <f>IFERROR(VLOOKUP($C164,[4]Sheet97!$A$2:$U$25,MATCH(AE$2,[4]Sheet97!$A$1:$U$1,),),)</f>
        <v>0</v>
      </c>
      <c r="AF164" s="35">
        <f>IFERROR(VLOOKUP($C164,[4]Sheet97!$A$2:$U$25,MATCH(AF$2,[4]Sheet97!$A$1:$U$1,),),)</f>
        <v>0</v>
      </c>
      <c r="AG164" s="35">
        <f>IFERROR(VLOOKUP($C164,[4]Sheet97!$A$2:$U$25,MATCH(AG$2,[4]Sheet97!$A$1:$U$1,),),)</f>
        <v>0</v>
      </c>
      <c r="AH164" s="35">
        <f>IFERROR(VLOOKUP($C164,[4]Sheet97!$A$2:$U$25,MATCH(AH$2,[4]Sheet97!$A$1:$U$1,),),)</f>
        <v>0</v>
      </c>
      <c r="AI164" s="35">
        <f>IFERROR(VLOOKUP($C164,[4]Sheet97!$A$2:$U$25,MATCH(AI$2,[4]Sheet97!$A$1:$U$1,),),)</f>
        <v>15000</v>
      </c>
      <c r="AJ164" s="35">
        <f>IFERROR(VLOOKUP($C164,[4]Sheet97!$A$2:$U$25,MATCH(AJ$2,[4]Sheet97!$A$1:$U$1,),),)</f>
        <v>30000</v>
      </c>
      <c r="AK164" s="50"/>
      <c r="AL164" s="36">
        <f t="shared" si="2"/>
        <v>45000</v>
      </c>
    </row>
    <row r="165" spans="1:38" s="23" customFormat="1" ht="27.75" customHeight="1">
      <c r="A165" s="34" t="s">
        <v>421</v>
      </c>
      <c r="B165" s="34" t="s">
        <v>326</v>
      </c>
      <c r="C165" s="34" t="s">
        <v>70</v>
      </c>
      <c r="D165" s="35">
        <f>IFERROR(VLOOKUP($C165,[4]Sheet7!$A$2:$D$25,MATCH(D$2,[4]Sheet7!$A$1:$D$1,),),)</f>
        <v>0</v>
      </c>
      <c r="E165" s="35">
        <f>IFERROR(VLOOKUP($C165,[4]Sheet8!$A$2:$G$25,MATCH(E$2,[4]Sheet8!$A$1:$G$1,),),)</f>
        <v>0</v>
      </c>
      <c r="F165" s="35">
        <f>IFERROR(VLOOKUP($C165,[4]Sheet11!$A$2:$F$25,MATCH(F$2,[4]Sheet11!$A$1:$F$1,),),)</f>
        <v>0</v>
      </c>
      <c r="G165" s="35">
        <f>IFERROR(VLOOKUP($C165,[4]Sheet11!$A$2:$F$25,MATCH(G$2,[4]Sheet11!$A$1:$F$1,),),)</f>
        <v>0</v>
      </c>
      <c r="H165" s="35">
        <f>IFERROR(VLOOKUP($C165,[4]Sheet82!$A$2:$D$25,MATCH(H$2,[4]Sheet82!$A$1:$D$1,),),)</f>
        <v>11500</v>
      </c>
      <c r="I165" s="35">
        <f>IFERROR(VLOOKUP($C165,[4]Sheet81!$A$2:$C$25,MATCH(I$2,[4]Sheet81!$A$1:$C$1,),),)</f>
        <v>0</v>
      </c>
      <c r="J165" s="35">
        <f>IFERROR(VLOOKUP($C165,[4]Sheet81!$A$2:$C$25,MATCH(J$2,[4]Sheet81!$A$1:$C$1,),),)</f>
        <v>0</v>
      </c>
      <c r="K165" s="35">
        <f>IFERROR(VLOOKUP($C165,[4]Sheet1!$A$2:$N$25,MATCH(K$2,[4]Sheet1!$A$1:$N$1,),),)</f>
        <v>23000</v>
      </c>
      <c r="L165" s="35">
        <f>IFERROR(VLOOKUP($C165,[4]Sheet11!$A$2:$O$25,MATCH(L$2,[4]Sheet11!$A$1:$O$1,),),)</f>
        <v>11500</v>
      </c>
      <c r="M165" s="35">
        <f>IFERROR(VLOOKUP($C165,[4]Sheet11!$A$2:$O$25,MATCH(M$2,[4]Sheet11!$A$1:$O$1,),),)</f>
        <v>0</v>
      </c>
      <c r="N165" s="35">
        <f>IFERROR(VLOOKUP($C165,[4]Sheet88!$A$2:$F$25,MATCH(N$2,[4]Sheet88!$A$1:$F$1,),),)</f>
        <v>0</v>
      </c>
      <c r="O165" s="35">
        <f>IFERROR(VLOOKUP($C165,[4]Sheet88!$A$2:$F$25,MATCH(O$2,[4]Sheet88!$A$1:$F$1,),),)</f>
        <v>0</v>
      </c>
      <c r="P165" s="35">
        <f>IFERROR(VLOOKUP($C165,[4]Sheet86!$A$2:$T$25,MATCH(P$2,[4]Sheet86!$A$1:$T$1,),),)</f>
        <v>11500</v>
      </c>
      <c r="Q165" s="35">
        <f>IFERROR(VLOOKUP($C165,[4]Sheet93!$A$2:$K$25,MATCH(Q$2,[4]Sheet93!$A$1:$K$1,),),)</f>
        <v>0</v>
      </c>
      <c r="R165" s="35">
        <f>IFERROR(VLOOKUP($C165,[4]Sheet93!$A$2:$K$25,MATCH(R$2,[4]Sheet93!$A$1:$K$1,),),)</f>
        <v>0</v>
      </c>
      <c r="S165" s="35">
        <f>IFERROR(VLOOKUP($C165,[4]Sheet11!$A$2:$O$25,MATCH(S$2,[4]Sheet11!$A$1:$O$1,),),)</f>
        <v>11500</v>
      </c>
      <c r="T165" s="35">
        <f>IFERROR(VLOOKUP($C165,[4]Sheet93!$A$2:$K$25,MATCH(T$2,[4]Sheet93!$A$1:$K$1,),),)</f>
        <v>0</v>
      </c>
      <c r="U165" s="35">
        <f>IFERROR(VLOOKUP($C165,[4]Sheet93!$A$2:$K$25,MATCH(U$2,[4]Sheet93!$A$1:$K$1,),),)</f>
        <v>0</v>
      </c>
      <c r="V165" s="35"/>
      <c r="W165" s="35">
        <f>IFERROR(VLOOKUP($C165,[4]Sheet97!$A$2:$U$25,MATCH(W$2,[4]Sheet97!$A$1:$U$1,),),)</f>
        <v>0</v>
      </c>
      <c r="X165" s="35">
        <f>IFERROR(VLOOKUP($C165,[4]Sheet97!$A$2:$U$25,MATCH(X$2,[4]Sheet97!$A$1:$U$1,),),)</f>
        <v>0</v>
      </c>
      <c r="Y165" s="35">
        <f>IFERROR(VLOOKUP($C165,[4]Sheet100!$A$2:$C$25,MATCH(Y$2,[4]Sheet100!$A$1:$C$1,),),)</f>
        <v>0</v>
      </c>
      <c r="Z165" s="35">
        <f>IFERROR(VLOOKUP($C165,[4]Sheet100!$A$2:$C$25,MATCH(Z$2,[4]Sheet100!$A$1:$C$1,),),)</f>
        <v>0</v>
      </c>
      <c r="AA165" s="35">
        <f>IFERROR(VLOOKUP($C165,[4]Sheet93!$A$2:$K$25,MATCH(AA$2,[4]Sheet93!$A$1:$K$1,),),)</f>
        <v>0</v>
      </c>
      <c r="AB165" s="35">
        <f>IFERROR(VLOOKUP($C165,[4]Sheet97!$A$2:$U$25,MATCH(AB$2,[4]Sheet97!$A$1:$U$1,),),)</f>
        <v>0</v>
      </c>
      <c r="AC165" s="35">
        <f>IFERROR(VLOOKUP($C165,[4]Sheet97!$A$2:$U$25,MATCH(AC$2,[4]Sheet97!$A$1:$U$1,),),)</f>
        <v>0</v>
      </c>
      <c r="AD165" s="35">
        <f>IFERROR(VLOOKUP($C165,[4]Sheet97!$A$2:$U$25,MATCH(AD$2,[4]Sheet97!$A$1:$U$1,),),)</f>
        <v>0</v>
      </c>
      <c r="AE165" s="35">
        <f>IFERROR(VLOOKUP($C165,[4]Sheet97!$A$2:$U$25,MATCH(AE$2,[4]Sheet97!$A$1:$U$1,),),)</f>
        <v>0</v>
      </c>
      <c r="AF165" s="35">
        <f>IFERROR(VLOOKUP($C165,[4]Sheet97!$A$2:$U$25,MATCH(AF$2,[4]Sheet97!$A$1:$U$1,),),)</f>
        <v>0</v>
      </c>
      <c r="AG165" s="35">
        <f>IFERROR(VLOOKUP($C165,[4]Sheet97!$A$2:$U$25,MATCH(AG$2,[4]Sheet97!$A$1:$U$1,),),)</f>
        <v>11500</v>
      </c>
      <c r="AH165" s="35">
        <f>IFERROR(VLOOKUP($C165,[4]Sheet97!$A$2:$U$25,MATCH(AH$2,[4]Sheet97!$A$1:$U$1,),),)</f>
        <v>0</v>
      </c>
      <c r="AI165" s="35">
        <f>IFERROR(VLOOKUP($C165,[4]Sheet97!$A$2:$U$25,MATCH(AI$2,[4]Sheet97!$A$1:$U$1,),),)</f>
        <v>11500</v>
      </c>
      <c r="AJ165" s="35">
        <f>IFERROR(VLOOKUP($C165,[4]Sheet97!$A$2:$U$25,MATCH(AJ$2,[4]Sheet97!$A$1:$U$1,),),)</f>
        <v>0</v>
      </c>
      <c r="AK165" s="50"/>
      <c r="AL165" s="36">
        <f t="shared" si="2"/>
        <v>23000</v>
      </c>
    </row>
    <row r="166" spans="1:38" s="23" customFormat="1" ht="27.75" customHeight="1">
      <c r="A166" s="34" t="s">
        <v>421</v>
      </c>
      <c r="B166" s="34" t="s">
        <v>328</v>
      </c>
      <c r="C166" s="53" t="s">
        <v>422</v>
      </c>
      <c r="D166" s="35">
        <f>IFERROR(VLOOKUP($C166,[4]Sheet7!$A$2:$D$25,MATCH(D$2,[4]Sheet7!$A$1:$D$1,),),)</f>
        <v>0</v>
      </c>
      <c r="E166" s="35">
        <f>IFERROR(VLOOKUP($C166,[4]Sheet8!$A$2:$G$25,MATCH(E$2,[4]Sheet8!$A$1:$G$1,),),)</f>
        <v>0</v>
      </c>
      <c r="F166" s="35">
        <f>IFERROR(VLOOKUP($C166,[4]Sheet11!$A$2:$F$25,MATCH(F$2,[4]Sheet11!$A$1:$F$1,),),)</f>
        <v>0</v>
      </c>
      <c r="G166" s="35">
        <f>IFERROR(VLOOKUP($C166,[4]Sheet11!$A$2:$F$25,MATCH(G$2,[4]Sheet11!$A$1:$F$1,),),)</f>
        <v>0</v>
      </c>
      <c r="H166" s="35">
        <f>IFERROR(VLOOKUP($C166,[4]Sheet82!$A$2:$D$25,MATCH(H$2,[4]Sheet82!$A$1:$D$1,),),)</f>
        <v>0</v>
      </c>
      <c r="I166" s="35">
        <f>IFERROR(VLOOKUP($C166,[4]Sheet81!$A$2:$C$25,MATCH(I$2,[4]Sheet81!$A$1:$C$1,),),)</f>
        <v>0</v>
      </c>
      <c r="J166" s="35">
        <f>IFERROR(VLOOKUP($C166,[4]Sheet81!$A$2:$C$25,MATCH(J$2,[4]Sheet81!$A$1:$C$1,),),)</f>
        <v>0</v>
      </c>
      <c r="K166" s="35">
        <f>IFERROR(VLOOKUP($C166,[4]Sheet1!$A$2:$N$25,MATCH(K$2,[4]Sheet1!$A$1:$N$1,),),)</f>
        <v>0</v>
      </c>
      <c r="L166" s="35">
        <f>IFERROR(VLOOKUP($C166,[4]Sheet11!$A$2:$O$25,MATCH(L$2,[4]Sheet11!$A$1:$O$1,),),)</f>
        <v>0</v>
      </c>
      <c r="M166" s="35">
        <f>IFERROR(VLOOKUP($C166,[4]Sheet11!$A$2:$O$25,MATCH(M$2,[4]Sheet11!$A$1:$O$1,),),)</f>
        <v>0</v>
      </c>
      <c r="N166" s="35">
        <f>IFERROR(VLOOKUP($C166,[4]Sheet88!$A$2:$F$25,MATCH(N$2,[4]Sheet88!$A$1:$F$1,),),)</f>
        <v>0</v>
      </c>
      <c r="O166" s="35">
        <f>IFERROR(VLOOKUP($C166,[4]Sheet88!$A$2:$F$25,MATCH(O$2,[4]Sheet88!$A$1:$F$1,),),)</f>
        <v>0</v>
      </c>
      <c r="P166" s="35">
        <f>IFERROR(VLOOKUP($C166,[4]Sheet86!$A$2:$T$25,MATCH(P$2,[4]Sheet86!$A$1:$T$1,),),)</f>
        <v>0</v>
      </c>
      <c r="Q166" s="35">
        <f>IFERROR(VLOOKUP($C166,[4]Sheet93!$A$2:$K$25,MATCH(Q$2,[4]Sheet93!$A$1:$K$1,),),)</f>
        <v>0</v>
      </c>
      <c r="R166" s="35">
        <f>IFERROR(VLOOKUP($C166,[4]Sheet93!$A$2:$K$25,MATCH(R$2,[4]Sheet93!$A$1:$K$1,),),)</f>
        <v>0</v>
      </c>
      <c r="S166" s="35">
        <f>IFERROR(VLOOKUP($C166,[4]Sheet11!$A$2:$O$25,MATCH(S$2,[4]Sheet11!$A$1:$O$1,),),)</f>
        <v>0</v>
      </c>
      <c r="T166" s="35">
        <f>IFERROR(VLOOKUP($C166,[4]Sheet93!$A$2:$K$25,MATCH(T$2,[4]Sheet93!$A$1:$K$1,),),)</f>
        <v>0</v>
      </c>
      <c r="U166" s="35">
        <f>IFERROR(VLOOKUP($C166,[4]Sheet93!$A$2:$K$25,MATCH(U$2,[4]Sheet93!$A$1:$K$1,),),)</f>
        <v>0</v>
      </c>
      <c r="V166" s="35"/>
      <c r="W166" s="35">
        <f>IFERROR(VLOOKUP($C166,[4]Sheet97!$A$2:$U$25,MATCH(W$2,[4]Sheet97!$A$1:$U$1,),),)</f>
        <v>0</v>
      </c>
      <c r="X166" s="35">
        <f>IFERROR(VLOOKUP($C166,[4]Sheet97!$A$2:$U$25,MATCH(X$2,[4]Sheet97!$A$1:$U$1,),),)</f>
        <v>0</v>
      </c>
      <c r="Y166" s="35">
        <f>IFERROR(VLOOKUP($C166,[4]Sheet100!$A$2:$C$25,MATCH(Y$2,[4]Sheet100!$A$1:$C$1,),),)</f>
        <v>0</v>
      </c>
      <c r="Z166" s="35">
        <f>IFERROR(VLOOKUP($C166,[4]Sheet100!$A$2:$C$25,MATCH(Z$2,[4]Sheet100!$A$1:$C$1,),),)</f>
        <v>0</v>
      </c>
      <c r="AA166" s="35">
        <f>IFERROR(VLOOKUP($C166,[4]Sheet93!$A$2:$K$25,MATCH(AA$2,[4]Sheet93!$A$1:$K$1,),),)</f>
        <v>0</v>
      </c>
      <c r="AB166" s="35">
        <f>IFERROR(VLOOKUP($C166,[4]Sheet97!$A$2:$U$25,MATCH(AB$2,[4]Sheet97!$A$1:$U$1,),),)</f>
        <v>0</v>
      </c>
      <c r="AC166" s="35">
        <f>IFERROR(VLOOKUP($C166,[4]Sheet97!$A$2:$U$25,MATCH(AC$2,[4]Sheet97!$A$1:$U$1,),),)</f>
        <v>0</v>
      </c>
      <c r="AD166" s="35">
        <f>IFERROR(VLOOKUP($C166,[4]Sheet97!$A$2:$U$25,MATCH(AD$2,[4]Sheet97!$A$1:$U$1,),),)</f>
        <v>0</v>
      </c>
      <c r="AE166" s="35">
        <f>IFERROR(VLOOKUP($C166,[4]Sheet97!$A$2:$U$25,MATCH(AE$2,[4]Sheet97!$A$1:$U$1,),),)</f>
        <v>0</v>
      </c>
      <c r="AF166" s="35">
        <f>IFERROR(VLOOKUP($C166,[4]Sheet97!$A$2:$U$25,MATCH(AF$2,[4]Sheet97!$A$1:$U$1,),),)</f>
        <v>0</v>
      </c>
      <c r="AG166" s="35">
        <f>IFERROR(VLOOKUP($C166,[4]Sheet97!$A$2:$U$25,MATCH(AG$2,[4]Sheet97!$A$1:$U$1,),),)</f>
        <v>0</v>
      </c>
      <c r="AH166" s="35">
        <f>IFERROR(VLOOKUP($C166,[4]Sheet97!$A$2:$U$25,MATCH(AH$2,[4]Sheet97!$A$1:$U$1,),),)</f>
        <v>0</v>
      </c>
      <c r="AI166" s="35">
        <f>IFERROR(VLOOKUP($C166,[4]Sheet97!$A$2:$U$25,MATCH(AI$2,[4]Sheet97!$A$1:$U$1,),),)</f>
        <v>0</v>
      </c>
      <c r="AJ166" s="35">
        <f>IFERROR(VLOOKUP($C166,[4]Sheet97!$A$2:$U$25,MATCH(AJ$2,[4]Sheet97!$A$1:$U$1,),),)</f>
        <v>0</v>
      </c>
      <c r="AK166" s="50"/>
      <c r="AL166" s="36">
        <f t="shared" si="2"/>
        <v>0</v>
      </c>
    </row>
    <row r="167" spans="1:38" s="23" customFormat="1" ht="27.75" customHeight="1">
      <c r="A167" s="34" t="s">
        <v>421</v>
      </c>
      <c r="B167" s="34" t="s">
        <v>293</v>
      </c>
      <c r="C167" s="34" t="s">
        <v>71</v>
      </c>
      <c r="D167" s="35">
        <f>IFERROR(VLOOKUP($C167,[4]Sheet7!$A$2:$D$25,MATCH(D$2,[4]Sheet7!$A$1:$D$1,),),)</f>
        <v>0</v>
      </c>
      <c r="E167" s="35">
        <f>IFERROR(VLOOKUP($C167,[4]Sheet8!$A$2:$G$25,MATCH(E$2,[4]Sheet8!$A$1:$G$1,),),)</f>
        <v>0</v>
      </c>
      <c r="F167" s="35">
        <f>IFERROR(VLOOKUP($C167,[4]Sheet11!$A$2:$F$25,MATCH(F$2,[4]Sheet11!$A$1:$F$1,),),)</f>
        <v>0</v>
      </c>
      <c r="G167" s="35">
        <f>IFERROR(VLOOKUP($C167,[4]Sheet11!$A$2:$F$25,MATCH(G$2,[4]Sheet11!$A$1:$F$1,),),)</f>
        <v>0</v>
      </c>
      <c r="H167" s="35">
        <f>IFERROR(VLOOKUP($C167,[4]Sheet82!$A$2:$D$25,MATCH(H$2,[4]Sheet82!$A$1:$D$1,),),)</f>
        <v>0</v>
      </c>
      <c r="I167" s="35">
        <f>IFERROR(VLOOKUP($C167,[4]Sheet81!$A$2:$C$25,MATCH(I$2,[4]Sheet81!$A$1:$C$1,),),)</f>
        <v>0</v>
      </c>
      <c r="J167" s="35">
        <f>IFERROR(VLOOKUP($C167,[4]Sheet81!$A$2:$C$25,MATCH(J$2,[4]Sheet81!$A$1:$C$1,),),)</f>
        <v>0</v>
      </c>
      <c r="K167" s="35">
        <f>IFERROR(VLOOKUP($C167,[4]Sheet1!$A$2:$N$25,MATCH(K$2,[4]Sheet1!$A$1:$N$1,),),)</f>
        <v>19000</v>
      </c>
      <c r="L167" s="35">
        <f>IFERROR(VLOOKUP($C167,[4]Sheet11!$A$2:$O$25,MATCH(L$2,[4]Sheet11!$A$1:$O$1,),),)</f>
        <v>0</v>
      </c>
      <c r="M167" s="35">
        <f>IFERROR(VLOOKUP($C167,[4]Sheet11!$A$2:$O$25,MATCH(M$2,[4]Sheet11!$A$1:$O$1,),),)</f>
        <v>0</v>
      </c>
      <c r="N167" s="35">
        <f>IFERROR(VLOOKUP($C167,[4]Sheet88!$A$2:$F$25,MATCH(N$2,[4]Sheet88!$A$1:$F$1,),),)</f>
        <v>0</v>
      </c>
      <c r="O167" s="35">
        <f>IFERROR(VLOOKUP($C167,[4]Sheet88!$A$2:$F$25,MATCH(O$2,[4]Sheet88!$A$1:$F$1,),),)</f>
        <v>0</v>
      </c>
      <c r="P167" s="35">
        <f>IFERROR(VLOOKUP($C167,[4]Sheet86!$A$2:$T$25,MATCH(P$2,[4]Sheet86!$A$1:$T$1,),),)</f>
        <v>0</v>
      </c>
      <c r="Q167" s="35">
        <f>IFERROR(VLOOKUP($C167,[4]Sheet93!$A$2:$K$25,MATCH(Q$2,[4]Sheet93!$A$1:$K$1,),),)</f>
        <v>0</v>
      </c>
      <c r="R167" s="35">
        <f>IFERROR(VLOOKUP($C167,[4]Sheet93!$A$2:$K$25,MATCH(R$2,[4]Sheet93!$A$1:$K$1,),),)</f>
        <v>19000</v>
      </c>
      <c r="S167" s="35">
        <f>IFERROR(VLOOKUP($C167,[4]Sheet11!$A$2:$O$25,MATCH(S$2,[4]Sheet11!$A$1:$O$1,),),)</f>
        <v>0</v>
      </c>
      <c r="T167" s="35">
        <f>IFERROR(VLOOKUP($C167,[4]Sheet93!$A$2:$K$25,MATCH(T$2,[4]Sheet93!$A$1:$K$1,),),)</f>
        <v>0</v>
      </c>
      <c r="U167" s="35">
        <f>IFERROR(VLOOKUP($C167,[4]Sheet93!$A$2:$K$25,MATCH(U$2,[4]Sheet93!$A$1:$K$1,),),)</f>
        <v>0</v>
      </c>
      <c r="V167" s="35"/>
      <c r="W167" s="35">
        <f>IFERROR(VLOOKUP($C167,[4]Sheet97!$A$2:$U$25,MATCH(W$2,[4]Sheet97!$A$1:$U$1,),),)</f>
        <v>0</v>
      </c>
      <c r="X167" s="35">
        <f>IFERROR(VLOOKUP($C167,[4]Sheet97!$A$2:$U$25,MATCH(X$2,[4]Sheet97!$A$1:$U$1,),),)</f>
        <v>0</v>
      </c>
      <c r="Y167" s="35">
        <f>IFERROR(VLOOKUP($C167,[4]Sheet100!$A$2:$C$25,MATCH(Y$2,[4]Sheet100!$A$1:$C$1,),),)</f>
        <v>0</v>
      </c>
      <c r="Z167" s="35">
        <f>IFERROR(VLOOKUP($C167,[4]Sheet100!$A$2:$C$25,MATCH(Z$2,[4]Sheet100!$A$1:$C$1,),),)</f>
        <v>0</v>
      </c>
      <c r="AA167" s="35">
        <f>IFERROR(VLOOKUP($C167,[4]Sheet93!$A$2:$K$25,MATCH(AA$2,[4]Sheet93!$A$1:$K$1,),),)</f>
        <v>0</v>
      </c>
      <c r="AB167" s="35">
        <f>IFERROR(VLOOKUP($C167,[4]Sheet97!$A$2:$U$25,MATCH(AB$2,[4]Sheet97!$A$1:$U$1,),),)</f>
        <v>0</v>
      </c>
      <c r="AC167" s="35">
        <f>IFERROR(VLOOKUP($C167,[4]Sheet97!$A$2:$U$25,MATCH(AC$2,[4]Sheet97!$A$1:$U$1,),),)</f>
        <v>0</v>
      </c>
      <c r="AD167" s="35">
        <f>IFERROR(VLOOKUP($C167,[4]Sheet97!$A$2:$U$25,MATCH(AD$2,[4]Sheet97!$A$1:$U$1,),),)</f>
        <v>0</v>
      </c>
      <c r="AE167" s="35">
        <f>IFERROR(VLOOKUP($C167,[4]Sheet97!$A$2:$U$25,MATCH(AE$2,[4]Sheet97!$A$1:$U$1,),),)</f>
        <v>0</v>
      </c>
      <c r="AF167" s="35">
        <f>IFERROR(VLOOKUP($C167,[4]Sheet97!$A$2:$U$25,MATCH(AF$2,[4]Sheet97!$A$1:$U$1,),),)</f>
        <v>0</v>
      </c>
      <c r="AG167" s="35">
        <f>IFERROR(VLOOKUP($C167,[4]Sheet97!$A$2:$U$25,MATCH(AG$2,[4]Sheet97!$A$1:$U$1,),),)</f>
        <v>0</v>
      </c>
      <c r="AH167" s="35">
        <f>IFERROR(VLOOKUP($C167,[4]Sheet97!$A$2:$U$25,MATCH(AH$2,[4]Sheet97!$A$1:$U$1,),),)</f>
        <v>0</v>
      </c>
      <c r="AI167" s="35">
        <f>IFERROR(VLOOKUP($C167,[4]Sheet97!$A$2:$U$25,MATCH(AI$2,[4]Sheet97!$A$1:$U$1,),),)</f>
        <v>0</v>
      </c>
      <c r="AJ167" s="35">
        <f>IFERROR(VLOOKUP($C167,[4]Sheet97!$A$2:$U$25,MATCH(AJ$2,[4]Sheet97!$A$1:$U$1,),),)</f>
        <v>19000</v>
      </c>
      <c r="AK167" s="50"/>
      <c r="AL167" s="36">
        <f t="shared" si="2"/>
        <v>19000</v>
      </c>
    </row>
    <row r="168" spans="1:38" s="23" customFormat="1" ht="27.75" customHeight="1">
      <c r="A168" s="33" t="s">
        <v>423</v>
      </c>
      <c r="B168" s="34" t="s">
        <v>328</v>
      </c>
      <c r="C168" s="33" t="s">
        <v>108</v>
      </c>
      <c r="D168" s="35">
        <v>0</v>
      </c>
      <c r="E168" s="35">
        <f>IFERROR(VLOOKUP($C168,[4]Sheet8!$A$2:$G$25,MATCH(E$2,[4]Sheet8!$A$1:$G$1,),),)</f>
        <v>0</v>
      </c>
      <c r="F168" s="35">
        <f>IFERROR(VLOOKUP($C168,[4]Sheet11!$A$2:$F$25,MATCH(F$2,[4]Sheet11!$A$1:$F$1,),),)</f>
        <v>3100</v>
      </c>
      <c r="G168" s="35">
        <f>IFERROR(VLOOKUP($C168,[4]Sheet11!$A$2:$F$25,MATCH(G$2,[4]Sheet11!$A$1:$F$1,),),)</f>
        <v>3100</v>
      </c>
      <c r="H168" s="35">
        <f>IFERROR(VLOOKUP($C168,[4]Sheet82!$A$2:$D$25,MATCH(H$2,[4]Sheet82!$A$1:$D$1,),),)</f>
        <v>3100</v>
      </c>
      <c r="I168" s="35">
        <f>IFERROR(VLOOKUP($C168,[4]Sheet81!$A$2:$C$25,MATCH(I$2,[4]Sheet81!$A$1:$C$1,),),)</f>
        <v>0</v>
      </c>
      <c r="J168" s="35">
        <f>IFERROR(VLOOKUP($C168,[4]Sheet81!$A$2:$C$25,MATCH(J$2,[4]Sheet81!$A$1:$C$1,),),)</f>
        <v>3100</v>
      </c>
      <c r="K168" s="35">
        <f>IFERROR(VLOOKUP($C168,[4]Sheet1!$A$2:$N$25,MATCH(K$2,[4]Sheet1!$A$1:$N$1,),),)</f>
        <v>15500</v>
      </c>
      <c r="L168" s="35">
        <f>IFERROR(VLOOKUP($C168,[4]Sheet11!$A$2:$O$25,MATCH(L$2,[4]Sheet11!$A$1:$O$1,),),)</f>
        <v>0</v>
      </c>
      <c r="M168" s="35">
        <f>IFERROR(VLOOKUP($C168,[4]Sheet11!$A$2:$O$25,MATCH(M$2,[4]Sheet11!$A$1:$O$1,),),)</f>
        <v>0</v>
      </c>
      <c r="N168" s="35">
        <f>IFERROR(VLOOKUP($C168,[4]Sheet88!$A$2:$F$25,MATCH(N$2,[4]Sheet88!$A$1:$F$1,),),)</f>
        <v>3100</v>
      </c>
      <c r="O168" s="35">
        <v>6200</v>
      </c>
      <c r="P168" s="35">
        <f>IFERROR(VLOOKUP($C168,[4]Sheet86!$A$2:$T$25,MATCH(P$2,[4]Sheet86!$A$1:$T$1,),),)</f>
        <v>3100</v>
      </c>
      <c r="Q168" s="35">
        <f>IFERROR(VLOOKUP($C168,[4]Sheet93!$A$2:$K$25,MATCH(Q$2,[4]Sheet93!$A$1:$K$1,),),)</f>
        <v>3100</v>
      </c>
      <c r="R168" s="35">
        <f>IFERROR(VLOOKUP($C168,[4]Sheet93!$A$2:$K$25,MATCH(R$2,[4]Sheet93!$A$1:$K$1,),),)</f>
        <v>3100</v>
      </c>
      <c r="S168" s="35">
        <f>IFERROR(VLOOKUP($C168,[4]Sheet11!$A$2:$O$25,MATCH(S$2,[4]Sheet11!$A$1:$O$1,),),)</f>
        <v>15500</v>
      </c>
      <c r="T168" s="35">
        <v>3100</v>
      </c>
      <c r="U168" s="35">
        <v>3100</v>
      </c>
      <c r="V168" s="35"/>
      <c r="W168" s="35">
        <f>IFERROR(VLOOKUP($C168,[4]Sheet97!$A$2:$U$25,MATCH(W$2,[4]Sheet97!$A$1:$U$1,),),)</f>
        <v>0</v>
      </c>
      <c r="X168" s="35">
        <f>IFERROR(VLOOKUP($C168,[4]Sheet97!$A$2:$U$25,MATCH(X$2,[4]Sheet97!$A$1:$U$1,),),)</f>
        <v>0</v>
      </c>
      <c r="Y168" s="35">
        <f>IFERROR(VLOOKUP($C168,[4]Sheet100!$A$2:$C$25,MATCH(Y$2,[4]Sheet100!$A$1:$C$1,),),)</f>
        <v>0</v>
      </c>
      <c r="Z168" s="35">
        <f>IFERROR(VLOOKUP($C168,[4]Sheet100!$A$2:$C$25,MATCH(Z$2,[4]Sheet100!$A$1:$C$1,),),)</f>
        <v>0</v>
      </c>
      <c r="AA168" s="35">
        <f>IFERROR(VLOOKUP($C168,[4]Sheet93!$A$2:$K$25,MATCH(AA$2,[4]Sheet93!$A$1:$K$1,),),)</f>
        <v>3100</v>
      </c>
      <c r="AB168" s="35">
        <f>IFERROR(VLOOKUP($C168,[4]Sheet97!$A$2:$U$25,MATCH(AB$2,[4]Sheet97!$A$1:$U$1,),),)</f>
        <v>0</v>
      </c>
      <c r="AC168" s="35">
        <f>IFERROR(VLOOKUP($C168,[4]Sheet97!$A$2:$U$25,MATCH(AC$2,[4]Sheet97!$A$1:$U$1,),),)</f>
        <v>0</v>
      </c>
      <c r="AD168" s="35">
        <f>IFERROR(VLOOKUP($C168,[4]Sheet97!$A$2:$U$25,MATCH(AD$2,[4]Sheet97!$A$1:$U$1,),),)</f>
        <v>0</v>
      </c>
      <c r="AE168" s="35">
        <f>IFERROR(VLOOKUP($C168,[4]Sheet97!$A$2:$U$25,MATCH(AE$2,[4]Sheet97!$A$1:$U$1,),),)</f>
        <v>0</v>
      </c>
      <c r="AF168" s="35">
        <f>IFERROR(VLOOKUP($C168,[4]Sheet97!$A$2:$U$25,MATCH(AF$2,[4]Sheet97!$A$1:$U$1,),),)</f>
        <v>3100</v>
      </c>
      <c r="AG168" s="35">
        <f>IFERROR(VLOOKUP($C168,[4]Sheet97!$A$2:$U$25,MATCH(AG$2,[4]Sheet97!$A$1:$U$1,),),)</f>
        <v>6200</v>
      </c>
      <c r="AH168" s="35">
        <f>IFERROR(VLOOKUP($C168,[4]Sheet97!$A$2:$U$25,MATCH(AH$2,[4]Sheet97!$A$1:$U$1,),),)</f>
        <v>3100</v>
      </c>
      <c r="AI168" s="35">
        <f>IFERROR(VLOOKUP($C168,[4]Sheet97!$A$2:$U$25,MATCH(AI$2,[4]Sheet97!$A$1:$U$1,),),)</f>
        <v>12400</v>
      </c>
      <c r="AJ168" s="35">
        <f>IFERROR(VLOOKUP($C168,[4]Sheet97!$A$2:$U$25,MATCH(AJ$2,[4]Sheet97!$A$1:$U$1,),),)</f>
        <v>9300</v>
      </c>
      <c r="AK168" s="50"/>
      <c r="AL168" s="36">
        <f t="shared" si="2"/>
        <v>34100</v>
      </c>
    </row>
    <row r="169" spans="1:38" ht="27.75" customHeight="1">
      <c r="A169" s="34" t="s">
        <v>424</v>
      </c>
      <c r="B169" s="34" t="s">
        <v>326</v>
      </c>
      <c r="C169" s="33" t="s">
        <v>425</v>
      </c>
      <c r="D169" s="35">
        <f>IFERROR(VLOOKUP($C169,[4]Sheet7!$A$2:$D$25,MATCH(D$2,[4]Sheet7!$A$1:$D$1,),),)</f>
        <v>0</v>
      </c>
      <c r="E169" s="35">
        <f>IFERROR(VLOOKUP($C169,[4]Sheet8!$A$2:$G$25,MATCH(E$2,[4]Sheet8!$A$1:$G$1,),),)</f>
        <v>0</v>
      </c>
      <c r="F169" s="35">
        <f>IFERROR(VLOOKUP($C169,[4]Sheet11!$A$2:$F$25,MATCH(F$2,[4]Sheet11!$A$1:$F$1,),),)</f>
        <v>0</v>
      </c>
      <c r="G169" s="35">
        <f>IFERROR(VLOOKUP($C169,[4]Sheet11!$A$2:$F$25,MATCH(G$2,[4]Sheet11!$A$1:$F$1,),),)</f>
        <v>0</v>
      </c>
      <c r="H169" s="35">
        <f>IFERROR(VLOOKUP($C169,[4]Sheet82!$A$2:$D$25,MATCH(H$2,[4]Sheet82!$A$1:$D$1,),),)</f>
        <v>0</v>
      </c>
      <c r="I169" s="35">
        <f>IFERROR(VLOOKUP($C169,[4]Sheet81!$A$2:$C$25,MATCH(I$2,[4]Sheet81!$A$1:$C$1,),),)</f>
        <v>0</v>
      </c>
      <c r="J169" s="35">
        <f>IFERROR(VLOOKUP($C169,[4]Sheet81!$A$2:$C$25,MATCH(J$2,[4]Sheet81!$A$1:$C$1,),),)</f>
        <v>0</v>
      </c>
      <c r="K169" s="35">
        <f>IFERROR(VLOOKUP($C169,[4]Sheet1!$A$2:$N$25,MATCH(K$2,[4]Sheet1!$A$1:$N$1,),),)</f>
        <v>0</v>
      </c>
      <c r="L169" s="35">
        <f>IFERROR(VLOOKUP($C169,[4]Sheet11!$A$2:$O$25,MATCH(L$2,[4]Sheet11!$A$1:$O$1,),),)</f>
        <v>0</v>
      </c>
      <c r="M169" s="35">
        <f>IFERROR(VLOOKUP($C169,[4]Sheet11!$A$2:$O$25,MATCH(M$2,[4]Sheet11!$A$1:$O$1,),),)</f>
        <v>0</v>
      </c>
      <c r="N169" s="35">
        <f>IFERROR(VLOOKUP($C169,[4]Sheet88!$A$2:$F$25,MATCH(N$2,[4]Sheet88!$A$1:$F$1,),),)</f>
        <v>0</v>
      </c>
      <c r="O169" s="35">
        <f>IFERROR(VLOOKUP($C169,[4]Sheet88!$A$2:$F$25,MATCH(O$2,[4]Sheet88!$A$1:$F$1,),),)</f>
        <v>0</v>
      </c>
      <c r="P169" s="35">
        <f>IFERROR(VLOOKUP($C169,[4]Sheet86!$A$2:$T$25,MATCH(P$2,[4]Sheet86!$A$1:$T$1,),),)</f>
        <v>0</v>
      </c>
      <c r="Q169" s="35">
        <f>IFERROR(VLOOKUP($C169,[4]Sheet93!$A$2:$K$25,MATCH(Q$2,[4]Sheet93!$A$1:$K$1,),),)</f>
        <v>0</v>
      </c>
      <c r="R169" s="35">
        <f>IFERROR(VLOOKUP($C169,[4]Sheet93!$A$2:$K$25,MATCH(R$2,[4]Sheet93!$A$1:$K$1,),),)</f>
        <v>0</v>
      </c>
      <c r="S169" s="35">
        <f>IFERROR(VLOOKUP($C169,[4]Sheet11!$A$2:$O$25,MATCH(S$2,[4]Sheet11!$A$1:$O$1,),),)</f>
        <v>0</v>
      </c>
      <c r="T169" s="35">
        <f>IFERROR(VLOOKUP($C169,[4]Sheet93!$A$2:$K$25,MATCH(T$2,[4]Sheet93!$A$1:$K$1,),),)</f>
        <v>0</v>
      </c>
      <c r="U169" s="35">
        <f>IFERROR(VLOOKUP($C169,[4]Sheet93!$A$2:$K$25,MATCH(U$2,[4]Sheet93!$A$1:$K$1,),),)</f>
        <v>0</v>
      </c>
      <c r="V169" s="35"/>
      <c r="W169" s="35">
        <f>IFERROR(VLOOKUP($C169,[4]Sheet97!$A$2:$U$25,MATCH(W$2,[4]Sheet97!$A$1:$U$1,),),)</f>
        <v>0</v>
      </c>
      <c r="X169" s="35">
        <f>IFERROR(VLOOKUP($C169,[4]Sheet97!$A$2:$U$25,MATCH(X$2,[4]Sheet97!$A$1:$U$1,),),)</f>
        <v>0</v>
      </c>
      <c r="Y169" s="35">
        <f>IFERROR(VLOOKUP($C169,[4]Sheet100!$A$2:$C$25,MATCH(Y$2,[4]Sheet100!$A$1:$C$1,),),)</f>
        <v>0</v>
      </c>
      <c r="Z169" s="35">
        <f>IFERROR(VLOOKUP($C169,[4]Sheet100!$A$2:$C$25,MATCH(Z$2,[4]Sheet100!$A$1:$C$1,),),)</f>
        <v>0</v>
      </c>
      <c r="AA169" s="35">
        <f>IFERROR(VLOOKUP($C169,[4]Sheet93!$A$2:$K$25,MATCH(AA$2,[4]Sheet93!$A$1:$K$1,),),)</f>
        <v>0</v>
      </c>
      <c r="AB169" s="35">
        <f>IFERROR(VLOOKUP($C169,[4]Sheet97!$A$2:$U$25,MATCH(AB$2,[4]Sheet97!$A$1:$U$1,),),)</f>
        <v>0</v>
      </c>
      <c r="AC169" s="35">
        <f>IFERROR(VLOOKUP($C169,[4]Sheet97!$A$2:$U$25,MATCH(AC$2,[4]Sheet97!$A$1:$U$1,),),)</f>
        <v>0</v>
      </c>
      <c r="AD169" s="35">
        <f>IFERROR(VLOOKUP($C169,[4]Sheet97!$A$2:$U$25,MATCH(AD$2,[4]Sheet97!$A$1:$U$1,),),)</f>
        <v>0</v>
      </c>
      <c r="AE169" s="35">
        <f>IFERROR(VLOOKUP($C169,[4]Sheet97!$A$2:$U$25,MATCH(AE$2,[4]Sheet97!$A$1:$U$1,),),)</f>
        <v>0</v>
      </c>
      <c r="AF169" s="35">
        <f>IFERROR(VLOOKUP($C169,[4]Sheet97!$A$2:$U$25,MATCH(AF$2,[4]Sheet97!$A$1:$U$1,),),)</f>
        <v>0</v>
      </c>
      <c r="AG169" s="35">
        <f>IFERROR(VLOOKUP($C169,[4]Sheet97!$A$2:$U$25,MATCH(AG$2,[4]Sheet97!$A$1:$U$1,),),)</f>
        <v>0</v>
      </c>
      <c r="AH169" s="35">
        <f>IFERROR(VLOOKUP($C169,[4]Sheet97!$A$2:$U$25,MATCH(AH$2,[4]Sheet97!$A$1:$U$1,),),)</f>
        <v>0</v>
      </c>
      <c r="AI169" s="35">
        <f>IFERROR(VLOOKUP($C169,[4]Sheet97!$A$2:$U$25,MATCH(AI$2,[4]Sheet97!$A$1:$U$1,),),)</f>
        <v>0</v>
      </c>
      <c r="AJ169" s="35">
        <f>IFERROR(VLOOKUP($C169,[4]Sheet97!$A$2:$U$25,MATCH(AJ$2,[4]Sheet97!$A$1:$U$1,),),)</f>
        <v>0</v>
      </c>
      <c r="AK169" s="50"/>
      <c r="AL169" s="36">
        <f t="shared" si="2"/>
        <v>0</v>
      </c>
    </row>
    <row r="170" spans="1:38" ht="27.75" customHeight="1">
      <c r="A170" s="34" t="s">
        <v>424</v>
      </c>
      <c r="B170" s="34" t="s">
        <v>328</v>
      </c>
      <c r="C170" s="54" t="s">
        <v>426</v>
      </c>
      <c r="D170" s="35">
        <f>IFERROR(VLOOKUP($C170,[4]Sheet7!$A$2:$D$25,MATCH(D$2,[4]Sheet7!$A$1:$D$1,),),)</f>
        <v>0</v>
      </c>
      <c r="E170" s="35">
        <f>IFERROR(VLOOKUP($C170,[4]Sheet8!$A$2:$G$25,MATCH(E$2,[4]Sheet8!$A$1:$G$1,),),)</f>
        <v>0</v>
      </c>
      <c r="F170" s="35">
        <f>IFERROR(VLOOKUP($C170,[4]Sheet11!$A$2:$F$25,MATCH(F$2,[4]Sheet11!$A$1:$F$1,),),)</f>
        <v>0</v>
      </c>
      <c r="G170" s="35">
        <f>IFERROR(VLOOKUP($C170,[4]Sheet11!$A$2:$F$25,MATCH(G$2,[4]Sheet11!$A$1:$F$1,),),)</f>
        <v>0</v>
      </c>
      <c r="H170" s="35">
        <f>IFERROR(VLOOKUP($C170,[4]Sheet82!$A$2:$D$25,MATCH(H$2,[4]Sheet82!$A$1:$D$1,),),)</f>
        <v>0</v>
      </c>
      <c r="I170" s="35">
        <f>IFERROR(VLOOKUP($C170,[4]Sheet81!$A$2:$C$25,MATCH(I$2,[4]Sheet81!$A$1:$C$1,),),)</f>
        <v>0</v>
      </c>
      <c r="J170" s="35">
        <f>IFERROR(VLOOKUP($C170,[4]Sheet81!$A$2:$C$25,MATCH(J$2,[4]Sheet81!$A$1:$C$1,),),)</f>
        <v>0</v>
      </c>
      <c r="K170" s="35">
        <f>IFERROR(VLOOKUP($C170,[4]Sheet1!$A$2:$N$25,MATCH(K$2,[4]Sheet1!$A$1:$N$1,),),)</f>
        <v>0</v>
      </c>
      <c r="L170" s="35">
        <f>IFERROR(VLOOKUP($C170,[4]Sheet11!$A$2:$O$25,MATCH(L$2,[4]Sheet11!$A$1:$O$1,),),)</f>
        <v>0</v>
      </c>
      <c r="M170" s="35">
        <f>IFERROR(VLOOKUP($C170,[4]Sheet11!$A$2:$O$25,MATCH(M$2,[4]Sheet11!$A$1:$O$1,),),)</f>
        <v>0</v>
      </c>
      <c r="N170" s="35">
        <f>IFERROR(VLOOKUP($C170,[4]Sheet88!$A$2:$F$25,MATCH(N$2,[4]Sheet88!$A$1:$F$1,),),)</f>
        <v>0</v>
      </c>
      <c r="O170" s="35">
        <f>IFERROR(VLOOKUP($C170,[4]Sheet88!$A$2:$F$25,MATCH(O$2,[4]Sheet88!$A$1:$F$1,),),)</f>
        <v>0</v>
      </c>
      <c r="P170" s="35">
        <f>IFERROR(VLOOKUP($C170,[4]Sheet86!$A$2:$T$25,MATCH(P$2,[4]Sheet86!$A$1:$T$1,),),)</f>
        <v>0</v>
      </c>
      <c r="Q170" s="35">
        <f>IFERROR(VLOOKUP($C170,[4]Sheet93!$A$2:$K$25,MATCH(Q$2,[4]Sheet93!$A$1:$K$1,),),)</f>
        <v>0</v>
      </c>
      <c r="R170" s="35">
        <f>IFERROR(VLOOKUP($C170,[4]Sheet93!$A$2:$K$25,MATCH(R$2,[4]Sheet93!$A$1:$K$1,),),)</f>
        <v>0</v>
      </c>
      <c r="S170" s="35">
        <f>IFERROR(VLOOKUP($C170,[4]Sheet11!$A$2:$O$25,MATCH(S$2,[4]Sheet11!$A$1:$O$1,),),)</f>
        <v>0</v>
      </c>
      <c r="T170" s="35">
        <f>IFERROR(VLOOKUP($C170,[4]Sheet93!$A$2:$K$25,MATCH(T$2,[4]Sheet93!$A$1:$K$1,),),)</f>
        <v>0</v>
      </c>
      <c r="U170" s="35">
        <f>IFERROR(VLOOKUP($C170,[4]Sheet93!$A$2:$K$25,MATCH(U$2,[4]Sheet93!$A$1:$K$1,),),)</f>
        <v>0</v>
      </c>
      <c r="V170" s="35"/>
      <c r="W170" s="35">
        <f>IFERROR(VLOOKUP($C170,[4]Sheet97!$A$2:$U$25,MATCH(W$2,[4]Sheet97!$A$1:$U$1,),),)</f>
        <v>0</v>
      </c>
      <c r="X170" s="35">
        <f>IFERROR(VLOOKUP($C170,[4]Sheet97!$A$2:$U$25,MATCH(X$2,[4]Sheet97!$A$1:$U$1,),),)</f>
        <v>0</v>
      </c>
      <c r="Y170" s="35">
        <f>IFERROR(VLOOKUP($C170,[4]Sheet100!$A$2:$C$25,MATCH(Y$2,[4]Sheet100!$A$1:$C$1,),),)</f>
        <v>0</v>
      </c>
      <c r="Z170" s="35">
        <f>IFERROR(VLOOKUP($C170,[4]Sheet100!$A$2:$C$25,MATCH(Z$2,[4]Sheet100!$A$1:$C$1,),),)</f>
        <v>0</v>
      </c>
      <c r="AA170" s="35">
        <f>IFERROR(VLOOKUP($C170,[4]Sheet93!$A$2:$K$25,MATCH(AA$2,[4]Sheet93!$A$1:$K$1,),),)</f>
        <v>0</v>
      </c>
      <c r="AB170" s="35">
        <f>IFERROR(VLOOKUP($C170,[4]Sheet97!$A$2:$U$25,MATCH(AB$2,[4]Sheet97!$A$1:$U$1,),),)</f>
        <v>0</v>
      </c>
      <c r="AC170" s="35">
        <f>IFERROR(VLOOKUP($C170,[4]Sheet97!$A$2:$U$25,MATCH(AC$2,[4]Sheet97!$A$1:$U$1,),),)</f>
        <v>0</v>
      </c>
      <c r="AD170" s="35">
        <f>IFERROR(VLOOKUP($C170,[4]Sheet97!$A$2:$U$25,MATCH(AD$2,[4]Sheet97!$A$1:$U$1,),),)</f>
        <v>0</v>
      </c>
      <c r="AE170" s="35">
        <f>IFERROR(VLOOKUP($C170,[4]Sheet97!$A$2:$U$25,MATCH(AE$2,[4]Sheet97!$A$1:$U$1,),),)</f>
        <v>0</v>
      </c>
      <c r="AF170" s="35">
        <f>IFERROR(VLOOKUP($C170,[4]Sheet97!$A$2:$U$25,MATCH(AF$2,[4]Sheet97!$A$1:$U$1,),),)</f>
        <v>0</v>
      </c>
      <c r="AG170" s="35">
        <f>IFERROR(VLOOKUP($C170,[4]Sheet97!$A$2:$U$25,MATCH(AG$2,[4]Sheet97!$A$1:$U$1,),),)</f>
        <v>0</v>
      </c>
      <c r="AH170" s="35">
        <f>IFERROR(VLOOKUP($C170,[4]Sheet97!$A$2:$U$25,MATCH(AH$2,[4]Sheet97!$A$1:$U$1,),),)</f>
        <v>0</v>
      </c>
      <c r="AI170" s="35">
        <f>IFERROR(VLOOKUP($C170,[4]Sheet97!$A$2:$U$25,MATCH(AI$2,[4]Sheet97!$A$1:$U$1,),),)</f>
        <v>0</v>
      </c>
      <c r="AJ170" s="35">
        <f>IFERROR(VLOOKUP($C170,[4]Sheet97!$A$2:$U$25,MATCH(AJ$2,[4]Sheet97!$A$1:$U$1,),),)</f>
        <v>0</v>
      </c>
      <c r="AK170" s="50"/>
      <c r="AL170" s="36">
        <f t="shared" si="2"/>
        <v>0</v>
      </c>
    </row>
    <row r="171" spans="1:38" ht="27.75" customHeight="1">
      <c r="A171" s="34" t="s">
        <v>424</v>
      </c>
      <c r="B171" s="34" t="s">
        <v>293</v>
      </c>
      <c r="C171" s="33" t="s">
        <v>427</v>
      </c>
      <c r="D171" s="35">
        <f>IFERROR(VLOOKUP($C171,[4]Sheet7!$A$2:$D$25,MATCH(D$2,[4]Sheet7!$A$1:$D$1,),),)</f>
        <v>0</v>
      </c>
      <c r="E171" s="35">
        <f>IFERROR(VLOOKUP($C171,[4]Sheet8!$A$2:$G$25,MATCH(E$2,[4]Sheet8!$A$1:$G$1,),),)</f>
        <v>0</v>
      </c>
      <c r="F171" s="35">
        <f>IFERROR(VLOOKUP($C171,[4]Sheet11!$A$2:$F$25,MATCH(F$2,[4]Sheet11!$A$1:$F$1,),),)</f>
        <v>0</v>
      </c>
      <c r="G171" s="35">
        <f>IFERROR(VLOOKUP($C171,[4]Sheet11!$A$2:$F$25,MATCH(G$2,[4]Sheet11!$A$1:$F$1,),),)</f>
        <v>0</v>
      </c>
      <c r="H171" s="35">
        <f>IFERROR(VLOOKUP($C171,[4]Sheet82!$A$2:$D$25,MATCH(H$2,[4]Sheet82!$A$1:$D$1,),),)</f>
        <v>0</v>
      </c>
      <c r="I171" s="35">
        <f>IFERROR(VLOOKUP($C171,[4]Sheet81!$A$2:$C$25,MATCH(I$2,[4]Sheet81!$A$1:$C$1,),),)</f>
        <v>0</v>
      </c>
      <c r="J171" s="35">
        <f>IFERROR(VLOOKUP($C171,[4]Sheet81!$A$2:$C$25,MATCH(J$2,[4]Sheet81!$A$1:$C$1,),),)</f>
        <v>0</v>
      </c>
      <c r="K171" s="35">
        <f>IFERROR(VLOOKUP($C171,[4]Sheet1!$A$2:$N$25,MATCH(K$2,[4]Sheet1!$A$1:$N$1,),),)</f>
        <v>0</v>
      </c>
      <c r="L171" s="35">
        <f>IFERROR(VLOOKUP($C171,[4]Sheet11!$A$2:$O$25,MATCH(L$2,[4]Sheet11!$A$1:$O$1,),),)</f>
        <v>0</v>
      </c>
      <c r="M171" s="35">
        <f>IFERROR(VLOOKUP($C171,[4]Sheet11!$A$2:$O$25,MATCH(M$2,[4]Sheet11!$A$1:$O$1,),),)</f>
        <v>0</v>
      </c>
      <c r="N171" s="35">
        <f>IFERROR(VLOOKUP($C171,[4]Sheet88!$A$2:$F$25,MATCH(N$2,[4]Sheet88!$A$1:$F$1,),),)</f>
        <v>0</v>
      </c>
      <c r="O171" s="35">
        <f>IFERROR(VLOOKUP($C171,[4]Sheet88!$A$2:$F$25,MATCH(O$2,[4]Sheet88!$A$1:$F$1,),),)</f>
        <v>0</v>
      </c>
      <c r="P171" s="35">
        <f>IFERROR(VLOOKUP($C171,[4]Sheet86!$A$2:$T$25,MATCH(P$2,[4]Sheet86!$A$1:$T$1,),),)</f>
        <v>0</v>
      </c>
      <c r="Q171" s="35">
        <f>IFERROR(VLOOKUP($C171,[4]Sheet93!$A$2:$K$25,MATCH(Q$2,[4]Sheet93!$A$1:$K$1,),),)</f>
        <v>0</v>
      </c>
      <c r="R171" s="35">
        <f>IFERROR(VLOOKUP($C171,[4]Sheet93!$A$2:$K$25,MATCH(R$2,[4]Sheet93!$A$1:$K$1,),),)</f>
        <v>0</v>
      </c>
      <c r="S171" s="35">
        <f>IFERROR(VLOOKUP($C171,[4]Sheet11!$A$2:$O$25,MATCH(S$2,[4]Sheet11!$A$1:$O$1,),),)</f>
        <v>0</v>
      </c>
      <c r="T171" s="35">
        <f>IFERROR(VLOOKUP($C171,[4]Sheet93!$A$2:$K$25,MATCH(T$2,[4]Sheet93!$A$1:$K$1,),),)</f>
        <v>0</v>
      </c>
      <c r="U171" s="35">
        <f>IFERROR(VLOOKUP($C171,[4]Sheet93!$A$2:$K$25,MATCH(U$2,[4]Sheet93!$A$1:$K$1,),),)</f>
        <v>0</v>
      </c>
      <c r="V171" s="35"/>
      <c r="W171" s="35">
        <f>IFERROR(VLOOKUP($C171,[4]Sheet97!$A$2:$U$25,MATCH(W$2,[4]Sheet97!$A$1:$U$1,),),)</f>
        <v>0</v>
      </c>
      <c r="X171" s="35">
        <f>IFERROR(VLOOKUP($C171,[4]Sheet97!$A$2:$U$25,MATCH(X$2,[4]Sheet97!$A$1:$U$1,),),)</f>
        <v>0</v>
      </c>
      <c r="Y171" s="35">
        <f>IFERROR(VLOOKUP($C171,[4]Sheet100!$A$2:$C$25,MATCH(Y$2,[4]Sheet100!$A$1:$C$1,),),)</f>
        <v>0</v>
      </c>
      <c r="Z171" s="35">
        <f>IFERROR(VLOOKUP($C171,[4]Sheet100!$A$2:$C$25,MATCH(Z$2,[4]Sheet100!$A$1:$C$1,),),)</f>
        <v>0</v>
      </c>
      <c r="AA171" s="35">
        <f>IFERROR(VLOOKUP($C171,[4]Sheet93!$A$2:$K$25,MATCH(AA$2,[4]Sheet93!$A$1:$K$1,),),)</f>
        <v>0</v>
      </c>
      <c r="AB171" s="35">
        <f>IFERROR(VLOOKUP($C171,[4]Sheet97!$A$2:$U$25,MATCH(AB$2,[4]Sheet97!$A$1:$U$1,),),)</f>
        <v>0</v>
      </c>
      <c r="AC171" s="35">
        <f>IFERROR(VLOOKUP($C171,[4]Sheet97!$A$2:$U$25,MATCH(AC$2,[4]Sheet97!$A$1:$U$1,),),)</f>
        <v>0</v>
      </c>
      <c r="AD171" s="35">
        <f>IFERROR(VLOOKUP($C171,[4]Sheet97!$A$2:$U$25,MATCH(AD$2,[4]Sheet97!$A$1:$U$1,),),)</f>
        <v>0</v>
      </c>
      <c r="AE171" s="35">
        <f>IFERROR(VLOOKUP($C171,[4]Sheet97!$A$2:$U$25,MATCH(AE$2,[4]Sheet97!$A$1:$U$1,),),)</f>
        <v>0</v>
      </c>
      <c r="AF171" s="35">
        <f>IFERROR(VLOOKUP($C171,[4]Sheet97!$A$2:$U$25,MATCH(AF$2,[4]Sheet97!$A$1:$U$1,),),)</f>
        <v>0</v>
      </c>
      <c r="AG171" s="35">
        <f>IFERROR(VLOOKUP($C171,[4]Sheet97!$A$2:$U$25,MATCH(AG$2,[4]Sheet97!$A$1:$U$1,),),)</f>
        <v>0</v>
      </c>
      <c r="AH171" s="35">
        <f>IFERROR(VLOOKUP($C171,[4]Sheet97!$A$2:$U$25,MATCH(AH$2,[4]Sheet97!$A$1:$U$1,),),)</f>
        <v>0</v>
      </c>
      <c r="AI171" s="35">
        <f>IFERROR(VLOOKUP($C171,[4]Sheet97!$A$2:$U$25,MATCH(AI$2,[4]Sheet97!$A$1:$U$1,),),)</f>
        <v>0</v>
      </c>
      <c r="AJ171" s="35">
        <f>IFERROR(VLOOKUP($C171,[4]Sheet97!$A$2:$U$25,MATCH(AJ$2,[4]Sheet97!$A$1:$U$1,),),)</f>
        <v>0</v>
      </c>
      <c r="AK171" s="50"/>
      <c r="AL171" s="36">
        <f t="shared" si="2"/>
        <v>0</v>
      </c>
    </row>
    <row r="172" spans="1:38" ht="27.75" customHeight="1">
      <c r="A172" s="34" t="s">
        <v>273</v>
      </c>
      <c r="B172" s="34" t="s">
        <v>428</v>
      </c>
      <c r="C172" s="33" t="s">
        <v>52</v>
      </c>
      <c r="D172" s="55">
        <v>20000</v>
      </c>
      <c r="E172" s="56"/>
      <c r="F172" s="56"/>
      <c r="G172" s="56"/>
      <c r="H172" s="56"/>
      <c r="I172" s="56"/>
      <c r="J172" s="56"/>
      <c r="K172" s="57">
        <f>SUM(D172:J172)</f>
        <v>20000</v>
      </c>
      <c r="L172" s="58"/>
      <c r="M172" s="58">
        <v>40000</v>
      </c>
      <c r="N172" s="58"/>
      <c r="O172" s="58"/>
      <c r="P172" s="58"/>
      <c r="Q172" s="58"/>
      <c r="R172" s="58"/>
      <c r="S172" s="57">
        <f>SUM(L172:R172)</f>
        <v>40000</v>
      </c>
      <c r="T172" s="35">
        <f t="shared" ref="T172:Z179" si="3">$AA172/7</f>
        <v>0</v>
      </c>
      <c r="U172" s="35">
        <f t="shared" si="3"/>
        <v>0</v>
      </c>
      <c r="V172" s="35">
        <f t="shared" si="3"/>
        <v>0</v>
      </c>
      <c r="W172" s="35">
        <f t="shared" si="3"/>
        <v>0</v>
      </c>
      <c r="X172" s="35">
        <f t="shared" si="3"/>
        <v>0</v>
      </c>
      <c r="Y172" s="35">
        <f t="shared" si="3"/>
        <v>0</v>
      </c>
      <c r="Z172" s="35">
        <f t="shared" si="3"/>
        <v>0</v>
      </c>
      <c r="AA172" s="56"/>
      <c r="AB172" s="56"/>
      <c r="AC172" s="56"/>
      <c r="AD172" s="56"/>
      <c r="AE172" s="56"/>
      <c r="AF172" s="56"/>
      <c r="AG172" s="56"/>
      <c r="AH172" s="56"/>
      <c r="AI172" s="56"/>
      <c r="AJ172" s="59"/>
      <c r="AL172" s="36">
        <f t="shared" si="2"/>
        <v>0</v>
      </c>
    </row>
    <row r="173" spans="1:38" ht="27.75" customHeight="1">
      <c r="A173" s="34" t="s">
        <v>273</v>
      </c>
      <c r="B173" s="34" t="s">
        <v>429</v>
      </c>
      <c r="C173" s="33" t="s">
        <v>430</v>
      </c>
      <c r="D173" s="55">
        <v>20000</v>
      </c>
      <c r="E173" s="56"/>
      <c r="F173" s="56"/>
      <c r="G173" s="56"/>
      <c r="H173" s="56"/>
      <c r="I173" s="56"/>
      <c r="J173" s="56"/>
      <c r="K173" s="57">
        <f>SUM(D173:J173)</f>
        <v>20000</v>
      </c>
      <c r="L173" s="58"/>
      <c r="M173" s="58">
        <v>40000</v>
      </c>
      <c r="N173" s="58"/>
      <c r="O173" s="58"/>
      <c r="P173" s="58"/>
      <c r="Q173" s="58"/>
      <c r="R173" s="58"/>
      <c r="S173" s="57">
        <f>SUM(L173:R173)</f>
        <v>40000</v>
      </c>
      <c r="T173" s="35">
        <f t="shared" si="3"/>
        <v>0</v>
      </c>
      <c r="U173" s="35">
        <f t="shared" si="3"/>
        <v>0</v>
      </c>
      <c r="V173" s="35">
        <f t="shared" si="3"/>
        <v>0</v>
      </c>
      <c r="W173" s="35">
        <f t="shared" si="3"/>
        <v>0</v>
      </c>
      <c r="X173" s="35">
        <f t="shared" si="3"/>
        <v>0</v>
      </c>
      <c r="Y173" s="35">
        <f t="shared" si="3"/>
        <v>0</v>
      </c>
      <c r="Z173" s="35">
        <f t="shared" si="3"/>
        <v>0</v>
      </c>
      <c r="AA173" s="56"/>
      <c r="AB173" s="56"/>
      <c r="AC173" s="56"/>
      <c r="AD173" s="56"/>
      <c r="AE173" s="56"/>
      <c r="AF173" s="56"/>
      <c r="AG173" s="56"/>
      <c r="AH173" s="56"/>
      <c r="AI173" s="56"/>
      <c r="AJ173" s="59"/>
      <c r="AL173" s="36">
        <f t="shared" si="2"/>
        <v>0</v>
      </c>
    </row>
    <row r="174" spans="1:38" ht="27.75" customHeight="1">
      <c r="A174" s="34" t="s">
        <v>421</v>
      </c>
      <c r="B174" s="34" t="s">
        <v>328</v>
      </c>
      <c r="C174" s="34" t="s">
        <v>431</v>
      </c>
      <c r="D174" s="56"/>
      <c r="E174" s="56"/>
      <c r="F174" s="56"/>
      <c r="G174" s="56"/>
      <c r="H174" s="56"/>
      <c r="I174" s="56"/>
      <c r="J174" s="56"/>
      <c r="K174" s="56"/>
      <c r="L174" s="56"/>
      <c r="M174" s="56"/>
      <c r="N174" s="56"/>
      <c r="O174" s="56"/>
      <c r="P174" s="56"/>
      <c r="Q174" s="56"/>
      <c r="R174" s="56"/>
      <c r="S174" s="56"/>
      <c r="T174" s="35">
        <f t="shared" si="3"/>
        <v>0</v>
      </c>
      <c r="U174" s="35">
        <f t="shared" si="3"/>
        <v>0</v>
      </c>
      <c r="V174" s="35">
        <f t="shared" si="3"/>
        <v>0</v>
      </c>
      <c r="W174" s="35">
        <f t="shared" si="3"/>
        <v>0</v>
      </c>
      <c r="X174" s="35">
        <f t="shared" si="3"/>
        <v>0</v>
      </c>
      <c r="Y174" s="35">
        <f t="shared" si="3"/>
        <v>0</v>
      </c>
      <c r="Z174" s="35">
        <f t="shared" si="3"/>
        <v>0</v>
      </c>
      <c r="AA174" s="56"/>
      <c r="AB174" s="56"/>
      <c r="AC174" s="56"/>
      <c r="AD174" s="56"/>
      <c r="AE174" s="56"/>
      <c r="AF174" s="56"/>
      <c r="AG174" s="56"/>
      <c r="AH174" s="56"/>
      <c r="AI174" s="56"/>
      <c r="AJ174" s="59"/>
      <c r="AL174" s="36">
        <f t="shared" si="2"/>
        <v>0</v>
      </c>
    </row>
    <row r="175" spans="1:38" s="38" customFormat="1" ht="27.75" customHeight="1">
      <c r="A175" s="34" t="s">
        <v>424</v>
      </c>
      <c r="B175" s="34" t="s">
        <v>328</v>
      </c>
      <c r="C175" s="33" t="s">
        <v>432</v>
      </c>
      <c r="D175" s="60"/>
      <c r="E175" s="60"/>
      <c r="F175" s="60"/>
      <c r="G175" s="60"/>
      <c r="H175" s="60"/>
      <c r="I175" s="60"/>
      <c r="J175" s="60"/>
      <c r="K175" s="56"/>
      <c r="L175" s="56"/>
      <c r="M175" s="56"/>
      <c r="N175" s="56"/>
      <c r="O175" s="56"/>
      <c r="P175" s="56"/>
      <c r="Q175" s="56"/>
      <c r="R175" s="56"/>
      <c r="S175" s="56"/>
      <c r="T175" s="35">
        <f t="shared" si="3"/>
        <v>0</v>
      </c>
      <c r="U175" s="35">
        <f t="shared" si="3"/>
        <v>0</v>
      </c>
      <c r="V175" s="35">
        <f t="shared" si="3"/>
        <v>0</v>
      </c>
      <c r="W175" s="35">
        <f t="shared" si="3"/>
        <v>0</v>
      </c>
      <c r="X175" s="35">
        <f t="shared" si="3"/>
        <v>0</v>
      </c>
      <c r="Y175" s="35">
        <f t="shared" si="3"/>
        <v>0</v>
      </c>
      <c r="Z175" s="35">
        <f t="shared" si="3"/>
        <v>0</v>
      </c>
      <c r="AA175" s="60"/>
      <c r="AB175" s="60"/>
      <c r="AC175" s="60"/>
      <c r="AD175" s="60"/>
      <c r="AE175" s="60"/>
      <c r="AF175" s="60"/>
      <c r="AG175" s="60"/>
      <c r="AH175" s="60"/>
      <c r="AI175" s="60"/>
      <c r="AJ175" s="61"/>
      <c r="AL175" s="36">
        <f t="shared" si="2"/>
        <v>0</v>
      </c>
    </row>
    <row r="176" spans="1:38" ht="27.75" customHeight="1">
      <c r="A176" s="47" t="s">
        <v>285</v>
      </c>
      <c r="B176" s="47" t="s">
        <v>300</v>
      </c>
      <c r="C176" s="42" t="s">
        <v>433</v>
      </c>
      <c r="D176" s="56"/>
      <c r="E176" s="56"/>
      <c r="F176" s="56"/>
      <c r="G176" s="56"/>
      <c r="H176" s="56"/>
      <c r="I176" s="56"/>
      <c r="J176" s="56"/>
      <c r="K176" s="56"/>
      <c r="L176" s="56"/>
      <c r="M176" s="56"/>
      <c r="N176" s="56"/>
      <c r="O176" s="56"/>
      <c r="P176" s="56"/>
      <c r="Q176" s="56"/>
      <c r="R176" s="56"/>
      <c r="S176" s="56"/>
      <c r="T176" s="35">
        <f t="shared" si="3"/>
        <v>0</v>
      </c>
      <c r="U176" s="35">
        <f t="shared" si="3"/>
        <v>0</v>
      </c>
      <c r="V176" s="35">
        <f t="shared" si="3"/>
        <v>0</v>
      </c>
      <c r="W176" s="35">
        <f t="shared" si="3"/>
        <v>0</v>
      </c>
      <c r="X176" s="35">
        <f t="shared" si="3"/>
        <v>0</v>
      </c>
      <c r="Y176" s="35">
        <f t="shared" si="3"/>
        <v>0</v>
      </c>
      <c r="Z176" s="35">
        <f t="shared" si="3"/>
        <v>0</v>
      </c>
      <c r="AA176" s="56"/>
      <c r="AB176" s="56"/>
      <c r="AC176" s="56"/>
      <c r="AD176" s="56"/>
      <c r="AE176" s="56"/>
      <c r="AF176" s="56"/>
      <c r="AG176" s="56"/>
      <c r="AH176" s="56"/>
      <c r="AI176" s="56"/>
      <c r="AJ176" s="59"/>
      <c r="AL176" s="36">
        <f t="shared" si="2"/>
        <v>0</v>
      </c>
    </row>
    <row r="177" spans="1:38" ht="27.75" customHeight="1">
      <c r="A177" s="34" t="s">
        <v>273</v>
      </c>
      <c r="B177" s="62" t="s">
        <v>429</v>
      </c>
      <c r="C177" s="34" t="s">
        <v>434</v>
      </c>
      <c r="D177" s="56"/>
      <c r="E177" s="56"/>
      <c r="F177" s="56"/>
      <c r="G177" s="56"/>
      <c r="H177" s="56"/>
      <c r="I177" s="56"/>
      <c r="J177" s="56"/>
      <c r="K177" s="56"/>
      <c r="L177" s="56"/>
      <c r="M177" s="56"/>
      <c r="N177" s="56"/>
      <c r="O177" s="56"/>
      <c r="P177" s="56"/>
      <c r="Q177" s="56"/>
      <c r="R177" s="56"/>
      <c r="S177" s="56"/>
      <c r="T177" s="35">
        <f t="shared" si="3"/>
        <v>0</v>
      </c>
      <c r="U177" s="35">
        <f t="shared" si="3"/>
        <v>0</v>
      </c>
      <c r="V177" s="35">
        <f t="shared" si="3"/>
        <v>0</v>
      </c>
      <c r="W177" s="35">
        <f t="shared" si="3"/>
        <v>0</v>
      </c>
      <c r="X177" s="35">
        <f t="shared" si="3"/>
        <v>0</v>
      </c>
      <c r="Y177" s="35">
        <f t="shared" si="3"/>
        <v>0</v>
      </c>
      <c r="Z177" s="35">
        <f t="shared" si="3"/>
        <v>0</v>
      </c>
      <c r="AA177" s="56"/>
      <c r="AB177" s="56"/>
      <c r="AC177" s="56"/>
      <c r="AD177" s="56"/>
      <c r="AE177" s="56"/>
      <c r="AF177" s="56"/>
      <c r="AG177" s="56"/>
      <c r="AH177" s="56"/>
      <c r="AI177" s="56"/>
      <c r="AJ177" s="59"/>
      <c r="AL177" s="36">
        <f t="shared" si="2"/>
        <v>0</v>
      </c>
    </row>
    <row r="178" spans="1:38" s="66" customFormat="1" ht="27.75" customHeight="1">
      <c r="A178" s="34" t="s">
        <v>273</v>
      </c>
      <c r="B178" s="62" t="s">
        <v>428</v>
      </c>
      <c r="C178" s="34" t="s">
        <v>435</v>
      </c>
      <c r="D178" s="63"/>
      <c r="E178" s="63"/>
      <c r="F178" s="63"/>
      <c r="G178" s="63"/>
      <c r="H178" s="63"/>
      <c r="I178" s="63"/>
      <c r="J178" s="63"/>
      <c r="K178" s="56"/>
      <c r="L178" s="56"/>
      <c r="M178" s="56"/>
      <c r="N178" s="56"/>
      <c r="O178" s="56"/>
      <c r="P178" s="56"/>
      <c r="Q178" s="56"/>
      <c r="R178" s="56"/>
      <c r="S178" s="56"/>
      <c r="T178" s="35">
        <f t="shared" si="3"/>
        <v>0</v>
      </c>
      <c r="U178" s="35">
        <f t="shared" si="3"/>
        <v>0</v>
      </c>
      <c r="V178" s="35">
        <f t="shared" si="3"/>
        <v>0</v>
      </c>
      <c r="W178" s="35">
        <f t="shared" si="3"/>
        <v>0</v>
      </c>
      <c r="X178" s="35">
        <f t="shared" si="3"/>
        <v>0</v>
      </c>
      <c r="Y178" s="35">
        <f t="shared" si="3"/>
        <v>0</v>
      </c>
      <c r="Z178" s="35">
        <f t="shared" si="3"/>
        <v>0</v>
      </c>
      <c r="AA178" s="63"/>
      <c r="AB178" s="63"/>
      <c r="AC178" s="63"/>
      <c r="AD178" s="63"/>
      <c r="AE178" s="63"/>
      <c r="AF178" s="63"/>
      <c r="AG178" s="63"/>
      <c r="AH178" s="63"/>
      <c r="AI178" s="63"/>
      <c r="AJ178" s="64"/>
      <c r="AK178" s="65"/>
      <c r="AL178" s="36">
        <f t="shared" si="2"/>
        <v>0</v>
      </c>
    </row>
    <row r="179" spans="1:38" s="66" customFormat="1" ht="27.75" customHeight="1">
      <c r="A179" s="87" t="s">
        <v>436</v>
      </c>
      <c r="B179" s="87" t="s">
        <v>437</v>
      </c>
      <c r="C179" s="88" t="s">
        <v>438</v>
      </c>
      <c r="D179" s="63"/>
      <c r="E179" s="63"/>
      <c r="F179" s="63"/>
      <c r="G179" s="63"/>
      <c r="H179" s="63"/>
      <c r="I179" s="63"/>
      <c r="J179" s="63"/>
      <c r="K179" s="56"/>
      <c r="L179" s="56"/>
      <c r="M179" s="56"/>
      <c r="N179" s="56"/>
      <c r="O179" s="56"/>
      <c r="P179" s="56"/>
      <c r="Q179" s="56"/>
      <c r="R179" s="56"/>
      <c r="S179" s="56"/>
      <c r="T179" s="35">
        <f t="shared" si="3"/>
        <v>0</v>
      </c>
      <c r="U179" s="35">
        <f t="shared" si="3"/>
        <v>0</v>
      </c>
      <c r="V179" s="35">
        <f t="shared" si="3"/>
        <v>0</v>
      </c>
      <c r="W179" s="35">
        <f t="shared" si="3"/>
        <v>0</v>
      </c>
      <c r="X179" s="35">
        <f t="shared" si="3"/>
        <v>0</v>
      </c>
      <c r="Y179" s="35">
        <f t="shared" si="3"/>
        <v>0</v>
      </c>
      <c r="Z179" s="35">
        <f t="shared" si="3"/>
        <v>0</v>
      </c>
      <c r="AA179" s="63"/>
      <c r="AB179" s="63"/>
      <c r="AC179" s="63"/>
      <c r="AD179" s="63"/>
      <c r="AE179" s="63"/>
      <c r="AF179" s="63"/>
      <c r="AG179" s="63"/>
      <c r="AH179" s="63"/>
      <c r="AI179" s="63"/>
      <c r="AJ179" s="64"/>
      <c r="AK179" s="65"/>
      <c r="AL179" s="36">
        <f t="shared" si="2"/>
        <v>0</v>
      </c>
    </row>
    <row r="180" spans="1:38" s="66" customFormat="1" ht="27.75" customHeight="1">
      <c r="A180" s="87" t="s">
        <v>436</v>
      </c>
      <c r="B180" s="87" t="s">
        <v>437</v>
      </c>
      <c r="C180" s="88" t="s">
        <v>103</v>
      </c>
      <c r="D180" s="57">
        <v>10000</v>
      </c>
      <c r="E180" s="57">
        <v>10000</v>
      </c>
      <c r="F180" s="57">
        <v>10000</v>
      </c>
      <c r="G180" s="57">
        <v>10000</v>
      </c>
      <c r="H180" s="57">
        <v>7500</v>
      </c>
      <c r="I180" s="57">
        <v>0</v>
      </c>
      <c r="J180" s="57"/>
      <c r="K180" s="57">
        <f>SUM(D180:J180)</f>
        <v>47500</v>
      </c>
      <c r="L180" s="58">
        <v>0</v>
      </c>
      <c r="M180" s="58">
        <v>10000</v>
      </c>
      <c r="N180" s="58">
        <v>10000</v>
      </c>
      <c r="O180" s="58">
        <v>10000</v>
      </c>
      <c r="P180" s="58">
        <v>5200</v>
      </c>
      <c r="Q180" s="58">
        <v>20000</v>
      </c>
      <c r="R180" s="58">
        <v>15000</v>
      </c>
      <c r="S180" s="57">
        <f>SUM(L180:R180)</f>
        <v>70200</v>
      </c>
      <c r="T180" s="35"/>
      <c r="U180" s="35">
        <v>5900</v>
      </c>
      <c r="V180" s="35">
        <v>19000</v>
      </c>
      <c r="W180" s="35"/>
      <c r="X180" s="35"/>
      <c r="Y180" s="35"/>
      <c r="Z180" s="35"/>
      <c r="AA180" s="57">
        <f>SUM(T180:Z180)</f>
        <v>24900</v>
      </c>
      <c r="AB180" s="58"/>
      <c r="AC180" s="58"/>
      <c r="AD180" s="58"/>
      <c r="AE180" s="58"/>
      <c r="AF180" s="58"/>
      <c r="AG180" s="58"/>
      <c r="AH180" s="58"/>
      <c r="AI180" s="58"/>
      <c r="AJ180" s="58"/>
      <c r="AK180" s="67"/>
      <c r="AL180" s="36">
        <f t="shared" si="2"/>
        <v>0</v>
      </c>
    </row>
    <row r="181" spans="1:38" s="66" customFormat="1" ht="27.75" customHeight="1">
      <c r="A181" s="39" t="s">
        <v>439</v>
      </c>
      <c r="B181" s="39" t="s">
        <v>382</v>
      </c>
      <c r="C181" s="33" t="s">
        <v>73</v>
      </c>
      <c r="D181" s="57">
        <v>16000</v>
      </c>
      <c r="E181" s="57">
        <v>14000</v>
      </c>
      <c r="F181" s="57">
        <v>12000</v>
      </c>
      <c r="G181" s="57">
        <v>12000</v>
      </c>
      <c r="H181" s="57">
        <v>0</v>
      </c>
      <c r="I181" s="57">
        <v>0</v>
      </c>
      <c r="J181" s="57"/>
      <c r="K181" s="57">
        <f>SUM(D181:J181)</f>
        <v>54000</v>
      </c>
      <c r="L181" s="58">
        <v>0</v>
      </c>
      <c r="M181" s="58">
        <v>20000</v>
      </c>
      <c r="N181" s="58"/>
      <c r="O181" s="58">
        <v>20000</v>
      </c>
      <c r="P181" s="58">
        <v>0</v>
      </c>
      <c r="Q181" s="58">
        <v>34000</v>
      </c>
      <c r="R181" s="58"/>
      <c r="S181" s="57">
        <f>SUM(L181:R181)</f>
        <v>74000</v>
      </c>
      <c r="T181" s="35">
        <v>0</v>
      </c>
      <c r="U181" s="35">
        <v>14000</v>
      </c>
      <c r="V181" s="35">
        <v>16000</v>
      </c>
      <c r="W181" s="35">
        <v>6000</v>
      </c>
      <c r="X181" s="35">
        <v>12000</v>
      </c>
      <c r="Y181" s="35"/>
      <c r="Z181" s="35"/>
      <c r="AA181" s="57">
        <f>SUM(T181:Z181)</f>
        <v>48000</v>
      </c>
      <c r="AB181" s="58"/>
      <c r="AC181" s="58"/>
      <c r="AD181" s="58"/>
      <c r="AE181" s="58"/>
      <c r="AF181" s="58"/>
      <c r="AG181" s="58"/>
      <c r="AH181" s="58"/>
      <c r="AI181" s="58"/>
      <c r="AJ181" s="58"/>
      <c r="AK181" s="67"/>
      <c r="AL181" s="36">
        <f t="shared" si="2"/>
        <v>0</v>
      </c>
    </row>
    <row r="182" spans="1:38" s="66" customFormat="1" ht="27.75" customHeight="1">
      <c r="A182" s="34" t="s">
        <v>440</v>
      </c>
      <c r="B182" s="34" t="s">
        <v>441</v>
      </c>
      <c r="C182" s="34" t="s">
        <v>50</v>
      </c>
      <c r="D182" s="57">
        <v>6000</v>
      </c>
      <c r="E182" s="57">
        <v>6000</v>
      </c>
      <c r="F182" s="57">
        <v>0</v>
      </c>
      <c r="G182" s="57">
        <v>0</v>
      </c>
      <c r="H182" s="57">
        <v>0</v>
      </c>
      <c r="I182" s="57"/>
      <c r="J182" s="57"/>
      <c r="K182" s="57">
        <f>SUM(D182:J182)</f>
        <v>12000</v>
      </c>
      <c r="L182" s="58">
        <v>0</v>
      </c>
      <c r="M182" s="58"/>
      <c r="N182" s="58"/>
      <c r="O182" s="58"/>
      <c r="P182" s="58">
        <v>0</v>
      </c>
      <c r="Q182" s="58">
        <v>0</v>
      </c>
      <c r="R182" s="58">
        <v>0</v>
      </c>
      <c r="S182" s="57">
        <f>SUM(L182:R182)</f>
        <v>0</v>
      </c>
      <c r="T182" s="35">
        <v>0</v>
      </c>
      <c r="U182" s="35">
        <v>0</v>
      </c>
      <c r="V182" s="35"/>
      <c r="W182" s="35">
        <v>6000</v>
      </c>
      <c r="X182" s="35"/>
      <c r="Y182" s="35"/>
      <c r="Z182" s="35"/>
      <c r="AA182" s="57">
        <f>SUM(T182:Z182)</f>
        <v>6000</v>
      </c>
      <c r="AB182" s="57"/>
      <c r="AC182" s="57"/>
      <c r="AD182" s="57"/>
      <c r="AE182" s="57"/>
      <c r="AF182" s="57"/>
      <c r="AG182" s="57"/>
      <c r="AH182" s="57"/>
      <c r="AI182" s="57"/>
      <c r="AJ182" s="64"/>
      <c r="AK182" s="65"/>
      <c r="AL182" s="36">
        <f t="shared" si="2"/>
        <v>0</v>
      </c>
    </row>
    <row r="183" spans="1:38" s="66" customFormat="1" ht="27.75" customHeight="1">
      <c r="A183" s="39" t="s">
        <v>442</v>
      </c>
      <c r="B183" s="34" t="s">
        <v>443</v>
      </c>
      <c r="C183" s="33" t="s">
        <v>104</v>
      </c>
      <c r="D183" s="57">
        <v>20000</v>
      </c>
      <c r="E183" s="57">
        <v>20000</v>
      </c>
      <c r="F183" s="57">
        <v>10000</v>
      </c>
      <c r="G183" s="57">
        <v>10000</v>
      </c>
      <c r="H183" s="57">
        <v>20900</v>
      </c>
      <c r="I183" s="57">
        <v>0</v>
      </c>
      <c r="J183" s="57"/>
      <c r="K183" s="57">
        <f>SUM(D183:J183)</f>
        <v>80900</v>
      </c>
      <c r="L183" s="58">
        <v>0</v>
      </c>
      <c r="M183" s="58"/>
      <c r="N183" s="58"/>
      <c r="O183" s="58">
        <v>10000</v>
      </c>
      <c r="P183" s="58">
        <f>7600+10000</f>
        <v>17600</v>
      </c>
      <c r="Q183" s="58">
        <v>24000</v>
      </c>
      <c r="R183" s="58">
        <v>24000</v>
      </c>
      <c r="S183" s="57">
        <f>SUM(L183:R183)</f>
        <v>75600</v>
      </c>
      <c r="T183" s="35">
        <v>4100</v>
      </c>
      <c r="U183" s="35">
        <v>0</v>
      </c>
      <c r="V183" s="35">
        <v>9000</v>
      </c>
      <c r="W183" s="35">
        <v>0</v>
      </c>
      <c r="X183" s="35"/>
      <c r="Y183" s="35"/>
      <c r="Z183" s="35"/>
      <c r="AA183" s="57">
        <f>SUM(T183:Z183)</f>
        <v>13100</v>
      </c>
      <c r="AB183" s="58"/>
      <c r="AC183" s="58"/>
      <c r="AD183" s="58"/>
      <c r="AE183" s="58"/>
      <c r="AF183" s="58"/>
      <c r="AG183" s="58"/>
      <c r="AH183" s="58"/>
      <c r="AI183" s="68"/>
      <c r="AJ183" s="68"/>
      <c r="AK183" s="69"/>
      <c r="AL183" s="36">
        <f t="shared" si="2"/>
        <v>0</v>
      </c>
    </row>
    <row r="184" spans="1:38" s="66" customFormat="1" ht="27.75" customHeight="1">
      <c r="A184" s="39" t="s">
        <v>442</v>
      </c>
      <c r="B184" s="39" t="s">
        <v>382</v>
      </c>
      <c r="C184" s="33" t="s">
        <v>101</v>
      </c>
      <c r="D184" s="57">
        <v>24000</v>
      </c>
      <c r="E184" s="57">
        <v>24000</v>
      </c>
      <c r="F184" s="57">
        <v>0</v>
      </c>
      <c r="G184" s="57">
        <v>0</v>
      </c>
      <c r="H184" s="57">
        <v>21000</v>
      </c>
      <c r="I184" s="57">
        <v>0</v>
      </c>
      <c r="J184" s="57"/>
      <c r="K184" s="57">
        <f>SUM(D184:J184)</f>
        <v>69000</v>
      </c>
      <c r="L184" s="58">
        <v>0</v>
      </c>
      <c r="M184" s="58">
        <v>21000</v>
      </c>
      <c r="N184" s="58"/>
      <c r="O184" s="58">
        <v>21000</v>
      </c>
      <c r="P184" s="58">
        <v>21000</v>
      </c>
      <c r="Q184" s="58">
        <v>48000</v>
      </c>
      <c r="R184" s="58">
        <v>22400</v>
      </c>
      <c r="S184" s="57">
        <f>SUM(L184:R184)</f>
        <v>133400</v>
      </c>
      <c r="T184" s="35"/>
      <c r="U184" s="35">
        <v>15000</v>
      </c>
      <c r="V184" s="35"/>
      <c r="W184" s="35"/>
      <c r="X184" s="35"/>
      <c r="Y184" s="35"/>
      <c r="Z184" s="35"/>
      <c r="AA184" s="57">
        <f>SUM(T184:Z184)</f>
        <v>15000</v>
      </c>
      <c r="AB184" s="58"/>
      <c r="AC184" s="58"/>
      <c r="AD184" s="58"/>
      <c r="AE184" s="58"/>
      <c r="AF184" s="58"/>
      <c r="AG184" s="58"/>
      <c r="AH184" s="58"/>
      <c r="AI184" s="68"/>
      <c r="AJ184" s="70"/>
      <c r="AK184" s="69"/>
      <c r="AL184" s="36">
        <f t="shared" si="2"/>
        <v>0</v>
      </c>
    </row>
    <row r="185" spans="1:38" s="66" customFormat="1" ht="27.75" customHeight="1">
      <c r="A185" s="34" t="s">
        <v>403</v>
      </c>
      <c r="B185" s="34" t="s">
        <v>328</v>
      </c>
      <c r="C185" s="33" t="s">
        <v>444</v>
      </c>
      <c r="D185" s="63"/>
      <c r="E185" s="63"/>
      <c r="F185" s="63"/>
      <c r="G185" s="63"/>
      <c r="H185" s="63"/>
      <c r="I185" s="63"/>
      <c r="J185" s="63"/>
      <c r="K185" s="56"/>
      <c r="L185" s="56"/>
      <c r="M185" s="56"/>
      <c r="N185" s="56"/>
      <c r="O185" s="56"/>
      <c r="P185" s="56"/>
      <c r="Q185" s="56"/>
      <c r="R185" s="56"/>
      <c r="S185" s="56"/>
      <c r="T185" s="35">
        <f t="shared" ref="T185:Z231" si="4">$AA185/7</f>
        <v>0</v>
      </c>
      <c r="U185" s="35">
        <f t="shared" si="4"/>
        <v>0</v>
      </c>
      <c r="V185" s="35">
        <f t="shared" si="4"/>
        <v>0</v>
      </c>
      <c r="W185" s="35">
        <f t="shared" si="4"/>
        <v>0</v>
      </c>
      <c r="X185" s="35">
        <f t="shared" si="4"/>
        <v>0</v>
      </c>
      <c r="Y185" s="35">
        <f t="shared" si="4"/>
        <v>0</v>
      </c>
      <c r="Z185" s="35">
        <f t="shared" si="4"/>
        <v>0</v>
      </c>
      <c r="AA185" s="63"/>
      <c r="AB185" s="63"/>
      <c r="AC185" s="63"/>
      <c r="AD185" s="63"/>
      <c r="AE185" s="63"/>
      <c r="AF185" s="63"/>
      <c r="AG185" s="63"/>
      <c r="AH185" s="63"/>
      <c r="AI185" s="63"/>
      <c r="AJ185" s="64"/>
      <c r="AK185" s="65"/>
      <c r="AL185" s="36">
        <f t="shared" si="2"/>
        <v>0</v>
      </c>
    </row>
    <row r="186" spans="1:38" ht="27.75" customHeight="1">
      <c r="A186" s="33" t="s">
        <v>297</v>
      </c>
      <c r="B186" s="34" t="s">
        <v>445</v>
      </c>
      <c r="C186" s="33" t="s">
        <v>446</v>
      </c>
      <c r="D186" s="56"/>
      <c r="E186" s="56"/>
      <c r="F186" s="56"/>
      <c r="G186" s="56"/>
      <c r="H186" s="56"/>
      <c r="I186" s="56"/>
      <c r="J186" s="56"/>
      <c r="K186" s="56"/>
      <c r="L186" s="56"/>
      <c r="M186" s="56"/>
      <c r="N186" s="56"/>
      <c r="O186" s="56"/>
      <c r="P186" s="56"/>
      <c r="Q186" s="56"/>
      <c r="R186" s="56"/>
      <c r="S186" s="56"/>
      <c r="T186" s="35">
        <f t="shared" si="4"/>
        <v>0</v>
      </c>
      <c r="U186" s="35">
        <f t="shared" si="4"/>
        <v>0</v>
      </c>
      <c r="V186" s="35">
        <f t="shared" si="4"/>
        <v>0</v>
      </c>
      <c r="W186" s="35">
        <f t="shared" si="4"/>
        <v>0</v>
      </c>
      <c r="X186" s="35">
        <f t="shared" si="4"/>
        <v>0</v>
      </c>
      <c r="Y186" s="35">
        <f t="shared" si="4"/>
        <v>0</v>
      </c>
      <c r="Z186" s="35">
        <f t="shared" si="4"/>
        <v>0</v>
      </c>
      <c r="AA186" s="56"/>
      <c r="AB186" s="56"/>
      <c r="AC186" s="56"/>
      <c r="AD186" s="56"/>
      <c r="AE186" s="56"/>
      <c r="AF186" s="56"/>
      <c r="AG186" s="56"/>
      <c r="AH186" s="56"/>
      <c r="AI186" s="56"/>
      <c r="AJ186" s="59"/>
      <c r="AL186" s="36">
        <f t="shared" si="2"/>
        <v>0</v>
      </c>
    </row>
    <row r="187" spans="1:38" ht="27.75" customHeight="1">
      <c r="A187" s="33" t="s">
        <v>297</v>
      </c>
      <c r="B187" s="34" t="s">
        <v>447</v>
      </c>
      <c r="C187" s="33" t="s">
        <v>448</v>
      </c>
      <c r="D187" s="56"/>
      <c r="E187" s="56"/>
      <c r="F187" s="56"/>
      <c r="G187" s="56"/>
      <c r="H187" s="56"/>
      <c r="I187" s="56"/>
      <c r="J187" s="56"/>
      <c r="K187" s="56"/>
      <c r="L187" s="56"/>
      <c r="M187" s="56"/>
      <c r="N187" s="56"/>
      <c r="O187" s="56"/>
      <c r="P187" s="56"/>
      <c r="Q187" s="56"/>
      <c r="R187" s="56"/>
      <c r="S187" s="56"/>
      <c r="T187" s="35">
        <f t="shared" si="4"/>
        <v>0</v>
      </c>
      <c r="U187" s="35">
        <f t="shared" si="4"/>
        <v>0</v>
      </c>
      <c r="V187" s="35">
        <f t="shared" si="4"/>
        <v>0</v>
      </c>
      <c r="W187" s="35">
        <f t="shared" si="4"/>
        <v>0</v>
      </c>
      <c r="X187" s="35">
        <f t="shared" si="4"/>
        <v>0</v>
      </c>
      <c r="Y187" s="35">
        <f t="shared" si="4"/>
        <v>0</v>
      </c>
      <c r="Z187" s="35">
        <f t="shared" si="4"/>
        <v>0</v>
      </c>
      <c r="AA187" s="56"/>
      <c r="AB187" s="56"/>
      <c r="AC187" s="56"/>
      <c r="AD187" s="56"/>
      <c r="AE187" s="56"/>
      <c r="AF187" s="56"/>
      <c r="AG187" s="56"/>
      <c r="AH187" s="56"/>
      <c r="AI187" s="56"/>
      <c r="AJ187" s="59"/>
      <c r="AL187" s="36">
        <f t="shared" si="2"/>
        <v>0</v>
      </c>
    </row>
    <row r="188" spans="1:38" ht="27.75" customHeight="1">
      <c r="A188" s="33" t="s">
        <v>296</v>
      </c>
      <c r="B188" s="34" t="s">
        <v>449</v>
      </c>
      <c r="C188" s="33" t="s">
        <v>450</v>
      </c>
      <c r="D188" s="56"/>
      <c r="E188" s="56"/>
      <c r="F188" s="56"/>
      <c r="G188" s="56"/>
      <c r="H188" s="56"/>
      <c r="I188" s="56"/>
      <c r="J188" s="56"/>
      <c r="K188" s="56"/>
      <c r="L188" s="56"/>
      <c r="M188" s="56"/>
      <c r="N188" s="56"/>
      <c r="O188" s="56"/>
      <c r="P188" s="56"/>
      <c r="Q188" s="56"/>
      <c r="R188" s="56"/>
      <c r="S188" s="56"/>
      <c r="T188" s="35">
        <f t="shared" si="4"/>
        <v>0</v>
      </c>
      <c r="U188" s="35">
        <f t="shared" si="4"/>
        <v>0</v>
      </c>
      <c r="V188" s="35">
        <f t="shared" si="4"/>
        <v>0</v>
      </c>
      <c r="W188" s="35">
        <f t="shared" si="4"/>
        <v>0</v>
      </c>
      <c r="X188" s="35">
        <f t="shared" si="4"/>
        <v>0</v>
      </c>
      <c r="Y188" s="35">
        <f t="shared" si="4"/>
        <v>0</v>
      </c>
      <c r="Z188" s="35">
        <f t="shared" si="4"/>
        <v>0</v>
      </c>
      <c r="AA188" s="56"/>
      <c r="AB188" s="56"/>
      <c r="AC188" s="56"/>
      <c r="AD188" s="56"/>
      <c r="AE188" s="56"/>
      <c r="AF188" s="56"/>
      <c r="AG188" s="56"/>
      <c r="AH188" s="56"/>
      <c r="AI188" s="56"/>
      <c r="AJ188" s="59"/>
      <c r="AL188" s="36">
        <f t="shared" si="2"/>
        <v>0</v>
      </c>
    </row>
    <row r="189" spans="1:38" ht="27.75" customHeight="1">
      <c r="A189" s="33" t="s">
        <v>296</v>
      </c>
      <c r="B189" s="34" t="s">
        <v>451</v>
      </c>
      <c r="C189" s="33" t="s">
        <v>452</v>
      </c>
      <c r="D189" s="56"/>
      <c r="E189" s="56"/>
      <c r="F189" s="56"/>
      <c r="G189" s="56"/>
      <c r="H189" s="56"/>
      <c r="I189" s="56"/>
      <c r="J189" s="56"/>
      <c r="K189" s="56"/>
      <c r="L189" s="56"/>
      <c r="M189" s="56"/>
      <c r="N189" s="56"/>
      <c r="O189" s="56"/>
      <c r="P189" s="56"/>
      <c r="Q189" s="56"/>
      <c r="R189" s="56"/>
      <c r="S189" s="56"/>
      <c r="T189" s="35">
        <f t="shared" si="4"/>
        <v>0</v>
      </c>
      <c r="U189" s="35">
        <f t="shared" si="4"/>
        <v>0</v>
      </c>
      <c r="V189" s="35">
        <f t="shared" si="4"/>
        <v>0</v>
      </c>
      <c r="W189" s="35">
        <f t="shared" si="4"/>
        <v>0</v>
      </c>
      <c r="X189" s="35">
        <f t="shared" si="4"/>
        <v>0</v>
      </c>
      <c r="Y189" s="35">
        <f t="shared" si="4"/>
        <v>0</v>
      </c>
      <c r="Z189" s="35">
        <f t="shared" si="4"/>
        <v>0</v>
      </c>
      <c r="AA189" s="56"/>
      <c r="AB189" s="56"/>
      <c r="AC189" s="56"/>
      <c r="AD189" s="56"/>
      <c r="AE189" s="56"/>
      <c r="AF189" s="56"/>
      <c r="AG189" s="56"/>
      <c r="AH189" s="56"/>
      <c r="AI189" s="56"/>
      <c r="AJ189" s="59"/>
      <c r="AL189" s="36">
        <f t="shared" si="2"/>
        <v>0</v>
      </c>
    </row>
    <row r="190" spans="1:38" ht="27.75" customHeight="1">
      <c r="A190" s="33" t="s">
        <v>453</v>
      </c>
      <c r="B190" s="34" t="s">
        <v>454</v>
      </c>
      <c r="C190" s="33" t="s">
        <v>455</v>
      </c>
      <c r="D190" s="56"/>
      <c r="E190" s="56"/>
      <c r="F190" s="56"/>
      <c r="G190" s="56"/>
      <c r="H190" s="56"/>
      <c r="I190" s="56"/>
      <c r="J190" s="56"/>
      <c r="K190" s="56"/>
      <c r="L190" s="56"/>
      <c r="M190" s="56"/>
      <c r="N190" s="56"/>
      <c r="O190" s="56"/>
      <c r="P190" s="56"/>
      <c r="Q190" s="56"/>
      <c r="R190" s="56"/>
      <c r="S190" s="56"/>
      <c r="T190" s="35">
        <f t="shared" si="4"/>
        <v>0</v>
      </c>
      <c r="U190" s="35">
        <f t="shared" si="4"/>
        <v>0</v>
      </c>
      <c r="V190" s="35">
        <f t="shared" si="4"/>
        <v>0</v>
      </c>
      <c r="W190" s="35">
        <f t="shared" si="4"/>
        <v>0</v>
      </c>
      <c r="X190" s="35">
        <f t="shared" si="4"/>
        <v>0</v>
      </c>
      <c r="Y190" s="35">
        <f t="shared" si="4"/>
        <v>0</v>
      </c>
      <c r="Z190" s="35">
        <f t="shared" si="4"/>
        <v>0</v>
      </c>
      <c r="AA190" s="56"/>
      <c r="AB190" s="56"/>
      <c r="AC190" s="56"/>
      <c r="AD190" s="56"/>
      <c r="AE190" s="56"/>
      <c r="AF190" s="56"/>
      <c r="AG190" s="56"/>
      <c r="AH190" s="56"/>
      <c r="AI190" s="56"/>
      <c r="AJ190" s="59"/>
      <c r="AL190" s="36">
        <f t="shared" si="2"/>
        <v>0</v>
      </c>
    </row>
    <row r="191" spans="1:38" ht="27.75" customHeight="1">
      <c r="A191" s="33" t="s">
        <v>453</v>
      </c>
      <c r="B191" s="34" t="s">
        <v>456</v>
      </c>
      <c r="C191" s="33" t="s">
        <v>457</v>
      </c>
      <c r="D191" s="56"/>
      <c r="E191" s="56"/>
      <c r="F191" s="56"/>
      <c r="G191" s="56"/>
      <c r="H191" s="56"/>
      <c r="I191" s="56"/>
      <c r="J191" s="56"/>
      <c r="K191" s="56"/>
      <c r="L191" s="56"/>
      <c r="M191" s="56"/>
      <c r="N191" s="56"/>
      <c r="O191" s="56"/>
      <c r="P191" s="56"/>
      <c r="Q191" s="56"/>
      <c r="R191" s="56"/>
      <c r="S191" s="56"/>
      <c r="T191" s="35">
        <f t="shared" si="4"/>
        <v>0</v>
      </c>
      <c r="U191" s="35">
        <f t="shared" si="4"/>
        <v>0</v>
      </c>
      <c r="V191" s="35">
        <f t="shared" si="4"/>
        <v>0</v>
      </c>
      <c r="W191" s="35">
        <f t="shared" si="4"/>
        <v>0</v>
      </c>
      <c r="X191" s="35">
        <f t="shared" si="4"/>
        <v>0</v>
      </c>
      <c r="Y191" s="35">
        <f t="shared" si="4"/>
        <v>0</v>
      </c>
      <c r="Z191" s="35">
        <f t="shared" si="4"/>
        <v>0</v>
      </c>
      <c r="AA191" s="56"/>
      <c r="AB191" s="56"/>
      <c r="AC191" s="56"/>
      <c r="AD191" s="56"/>
      <c r="AE191" s="56"/>
      <c r="AF191" s="56"/>
      <c r="AG191" s="56"/>
      <c r="AH191" s="56"/>
      <c r="AI191" s="56"/>
      <c r="AJ191" s="59"/>
      <c r="AL191" s="36">
        <f t="shared" si="2"/>
        <v>0</v>
      </c>
    </row>
    <row r="192" spans="1:38" s="23" customFormat="1" ht="27.75" customHeight="1">
      <c r="A192" s="34" t="s">
        <v>325</v>
      </c>
      <c r="B192" s="62" t="s">
        <v>458</v>
      </c>
      <c r="C192" s="34" t="s">
        <v>459</v>
      </c>
      <c r="D192" s="71"/>
      <c r="E192" s="71"/>
      <c r="F192" s="71"/>
      <c r="G192" s="71"/>
      <c r="H192" s="71"/>
      <c r="I192" s="71"/>
      <c r="J192" s="71"/>
      <c r="K192" s="55"/>
      <c r="L192" s="55"/>
      <c r="M192" s="55"/>
      <c r="N192" s="55"/>
      <c r="O192" s="55"/>
      <c r="P192" s="55"/>
      <c r="Q192" s="55">
        <v>10000</v>
      </c>
      <c r="R192" s="55"/>
      <c r="S192" s="72">
        <f t="shared" ref="S192:S197" si="5">SUM(L192:R192)</f>
        <v>10000</v>
      </c>
      <c r="T192" s="35"/>
      <c r="U192" s="35"/>
      <c r="V192" s="35"/>
      <c r="W192" s="35"/>
      <c r="X192" s="35"/>
      <c r="Y192" s="35">
        <v>10800</v>
      </c>
      <c r="Z192" s="35"/>
      <c r="AA192" s="72">
        <f>SUM(T192:Z192)</f>
        <v>10800</v>
      </c>
      <c r="AB192" s="73"/>
      <c r="AC192" s="73"/>
      <c r="AD192" s="73"/>
      <c r="AE192" s="73"/>
      <c r="AF192" s="73"/>
      <c r="AG192" s="73"/>
      <c r="AH192" s="73"/>
      <c r="AI192" s="73"/>
      <c r="AJ192" s="74"/>
      <c r="AL192" s="36">
        <f t="shared" si="2"/>
        <v>0</v>
      </c>
    </row>
    <row r="193" spans="1:38" s="23" customFormat="1" ht="27.75" customHeight="1">
      <c r="A193" s="34" t="s">
        <v>325</v>
      </c>
      <c r="B193" s="62" t="s">
        <v>460</v>
      </c>
      <c r="C193" s="34" t="s">
        <v>461</v>
      </c>
      <c r="D193" s="71"/>
      <c r="E193" s="71"/>
      <c r="F193" s="71"/>
      <c r="G193" s="71"/>
      <c r="H193" s="71"/>
      <c r="I193" s="71"/>
      <c r="J193" s="71"/>
      <c r="K193" s="55"/>
      <c r="L193" s="55"/>
      <c r="M193" s="55"/>
      <c r="N193" s="55"/>
      <c r="O193" s="55"/>
      <c r="P193" s="55"/>
      <c r="Q193" s="55">
        <v>10000</v>
      </c>
      <c r="R193" s="55"/>
      <c r="S193" s="72">
        <f t="shared" si="5"/>
        <v>10000</v>
      </c>
      <c r="T193" s="35"/>
      <c r="U193" s="35"/>
      <c r="V193" s="35"/>
      <c r="W193" s="35"/>
      <c r="X193" s="35"/>
      <c r="Y193" s="35">
        <v>10700</v>
      </c>
      <c r="Z193" s="35"/>
      <c r="AA193" s="72">
        <f>SUM(T193:Z193)</f>
        <v>10700</v>
      </c>
      <c r="AB193" s="73"/>
      <c r="AC193" s="73"/>
      <c r="AD193" s="73"/>
      <c r="AE193" s="73"/>
      <c r="AF193" s="73"/>
      <c r="AG193" s="73"/>
      <c r="AH193" s="73"/>
      <c r="AI193" s="73"/>
      <c r="AJ193" s="74"/>
      <c r="AL193" s="36">
        <f t="shared" si="2"/>
        <v>0</v>
      </c>
    </row>
    <row r="194" spans="1:38" ht="27.75" customHeight="1">
      <c r="A194" s="33" t="s">
        <v>462</v>
      </c>
      <c r="B194" s="34" t="s">
        <v>458</v>
      </c>
      <c r="C194" s="34" t="s">
        <v>463</v>
      </c>
      <c r="D194" s="71"/>
      <c r="E194" s="71"/>
      <c r="F194" s="71"/>
      <c r="G194" s="71"/>
      <c r="H194" s="71"/>
      <c r="I194" s="71"/>
      <c r="J194" s="71"/>
      <c r="K194" s="55"/>
      <c r="L194" s="55"/>
      <c r="M194" s="55"/>
      <c r="N194" s="55"/>
      <c r="O194" s="55"/>
      <c r="P194" s="55"/>
      <c r="Q194" s="55"/>
      <c r="R194" s="55">
        <v>3400</v>
      </c>
      <c r="S194" s="72">
        <f t="shared" si="5"/>
        <v>3400</v>
      </c>
      <c r="T194" s="35">
        <f t="shared" si="4"/>
        <v>0</v>
      </c>
      <c r="U194" s="35">
        <f t="shared" si="4"/>
        <v>0</v>
      </c>
      <c r="V194" s="35"/>
      <c r="W194" s="35"/>
      <c r="X194" s="35">
        <f t="shared" si="4"/>
        <v>0</v>
      </c>
      <c r="Y194" s="35">
        <f t="shared" si="4"/>
        <v>0</v>
      </c>
      <c r="Z194" s="35">
        <f t="shared" si="4"/>
        <v>0</v>
      </c>
      <c r="AA194" s="56"/>
      <c r="AB194" s="56"/>
      <c r="AC194" s="56"/>
      <c r="AD194" s="55">
        <v>3000</v>
      </c>
      <c r="AE194" s="56"/>
      <c r="AF194" s="56"/>
      <c r="AG194" s="56"/>
      <c r="AH194" s="56"/>
      <c r="AI194" s="56"/>
      <c r="AJ194" s="59"/>
      <c r="AL194" s="36">
        <f t="shared" si="2"/>
        <v>3000</v>
      </c>
    </row>
    <row r="195" spans="1:38" ht="27.75" customHeight="1">
      <c r="A195" s="33" t="s">
        <v>462</v>
      </c>
      <c r="B195" s="34" t="s">
        <v>460</v>
      </c>
      <c r="C195" s="34" t="s">
        <v>464</v>
      </c>
      <c r="D195" s="71"/>
      <c r="E195" s="71"/>
      <c r="F195" s="71"/>
      <c r="G195" s="71"/>
      <c r="H195" s="71"/>
      <c r="I195" s="71"/>
      <c r="J195" s="71"/>
      <c r="K195" s="55"/>
      <c r="L195" s="55"/>
      <c r="M195" s="55"/>
      <c r="N195" s="55"/>
      <c r="O195" s="55"/>
      <c r="P195" s="55"/>
      <c r="Q195" s="55"/>
      <c r="R195" s="55">
        <v>5800</v>
      </c>
      <c r="S195" s="72">
        <f t="shared" si="5"/>
        <v>5800</v>
      </c>
      <c r="T195" s="35">
        <f t="shared" si="4"/>
        <v>0</v>
      </c>
      <c r="U195" s="35">
        <f t="shared" si="4"/>
        <v>0</v>
      </c>
      <c r="V195" s="35"/>
      <c r="W195" s="35"/>
      <c r="X195" s="35">
        <f t="shared" si="4"/>
        <v>0</v>
      </c>
      <c r="Y195" s="35">
        <f t="shared" si="4"/>
        <v>0</v>
      </c>
      <c r="Z195" s="35">
        <f t="shared" si="4"/>
        <v>0</v>
      </c>
      <c r="AA195" s="56"/>
      <c r="AB195" s="56"/>
      <c r="AC195" s="56"/>
      <c r="AD195" s="55">
        <v>4000</v>
      </c>
      <c r="AE195" s="56"/>
      <c r="AF195" s="56"/>
      <c r="AG195" s="56"/>
      <c r="AH195" s="56"/>
      <c r="AI195" s="56"/>
      <c r="AJ195" s="59"/>
      <c r="AL195" s="36">
        <f t="shared" si="2"/>
        <v>4000</v>
      </c>
    </row>
    <row r="196" spans="1:38" ht="27.75" customHeight="1">
      <c r="A196" s="33" t="s">
        <v>342</v>
      </c>
      <c r="B196" s="34" t="s">
        <v>460</v>
      </c>
      <c r="C196" s="33" t="s">
        <v>18</v>
      </c>
      <c r="D196" s="71"/>
      <c r="E196" s="71"/>
      <c r="F196" s="71"/>
      <c r="G196" s="71"/>
      <c r="H196" s="71">
        <v>10383</v>
      </c>
      <c r="I196" s="71">
        <v>20000</v>
      </c>
      <c r="J196" s="71">
        <v>10000</v>
      </c>
      <c r="K196" s="72">
        <f>SUM(D196:J196)</f>
        <v>40383</v>
      </c>
      <c r="L196" s="55">
        <v>0</v>
      </c>
      <c r="M196" s="55"/>
      <c r="N196" s="55"/>
      <c r="O196" s="55">
        <v>20000</v>
      </c>
      <c r="P196" s="55">
        <v>10000</v>
      </c>
      <c r="Q196" s="55">
        <v>0</v>
      </c>
      <c r="R196" s="55"/>
      <c r="S196" s="72">
        <f t="shared" si="5"/>
        <v>30000</v>
      </c>
      <c r="T196" s="35">
        <v>9800</v>
      </c>
      <c r="U196" s="35">
        <v>0</v>
      </c>
      <c r="V196" s="35">
        <v>4700</v>
      </c>
      <c r="W196" s="35">
        <v>9900</v>
      </c>
      <c r="X196" s="35">
        <v>24000</v>
      </c>
      <c r="Y196" s="35">
        <v>9400</v>
      </c>
      <c r="Z196" s="35">
        <v>20000</v>
      </c>
      <c r="AA196" s="72">
        <f>SUM(T196:Z196)</f>
        <v>77800</v>
      </c>
      <c r="AB196" s="71">
        <v>42500</v>
      </c>
      <c r="AC196" s="71">
        <v>30000</v>
      </c>
      <c r="AD196" s="71">
        <v>30000</v>
      </c>
      <c r="AE196" s="71">
        <v>30000</v>
      </c>
      <c r="AF196" s="71"/>
      <c r="AG196" s="71"/>
      <c r="AH196" s="71"/>
      <c r="AI196" s="72">
        <f>SUM(AB196:AH196)</f>
        <v>132500</v>
      </c>
      <c r="AJ196" s="75">
        <v>70000</v>
      </c>
      <c r="AK196" s="75"/>
      <c r="AL196" s="36">
        <f t="shared" ref="AL196:AL259" si="6">+SUM(AC196:AK196)</f>
        <v>292500</v>
      </c>
    </row>
    <row r="197" spans="1:38" ht="27.75" customHeight="1">
      <c r="A197" s="34" t="s">
        <v>465</v>
      </c>
      <c r="B197" s="62" t="s">
        <v>460</v>
      </c>
      <c r="C197" s="34">
        <v>5210000263</v>
      </c>
      <c r="D197" s="72"/>
      <c r="E197" s="72"/>
      <c r="F197" s="72"/>
      <c r="G197" s="72">
        <v>20000</v>
      </c>
      <c r="H197" s="72">
        <v>40000</v>
      </c>
      <c r="I197" s="72">
        <v>11459</v>
      </c>
      <c r="J197" s="72">
        <v>0</v>
      </c>
      <c r="K197" s="72">
        <f>SUM(D197:J197)</f>
        <v>71459</v>
      </c>
      <c r="L197" s="72">
        <v>0</v>
      </c>
      <c r="M197" s="71"/>
      <c r="N197" s="71"/>
      <c r="O197" s="71"/>
      <c r="P197" s="71">
        <v>50000</v>
      </c>
      <c r="Q197" s="71"/>
      <c r="R197" s="71"/>
      <c r="S197" s="72">
        <f t="shared" si="5"/>
        <v>50000</v>
      </c>
      <c r="T197" s="35">
        <v>40000</v>
      </c>
      <c r="U197" s="35">
        <v>0</v>
      </c>
      <c r="V197" s="35">
        <v>28200</v>
      </c>
      <c r="W197" s="35">
        <v>19900</v>
      </c>
      <c r="X197" s="35">
        <v>32700</v>
      </c>
      <c r="Y197" s="35">
        <v>31200</v>
      </c>
      <c r="Z197" s="35">
        <v>30000</v>
      </c>
      <c r="AA197" s="72">
        <f>SUM(T197:Z197)</f>
        <v>182000</v>
      </c>
      <c r="AB197" s="71">
        <v>18400</v>
      </c>
      <c r="AC197" s="71">
        <v>60000</v>
      </c>
      <c r="AD197" s="71">
        <v>40000</v>
      </c>
      <c r="AE197" s="71">
        <v>40000</v>
      </c>
      <c r="AF197" s="71">
        <v>40000</v>
      </c>
      <c r="AG197" s="71">
        <v>40000</v>
      </c>
      <c r="AH197" s="71">
        <v>40000</v>
      </c>
      <c r="AI197" s="72">
        <f>SUM(AB197:AH197)</f>
        <v>278400</v>
      </c>
      <c r="AJ197" s="55">
        <v>70000</v>
      </c>
      <c r="AK197" s="75">
        <v>70000</v>
      </c>
      <c r="AL197" s="36">
        <f t="shared" si="6"/>
        <v>678400</v>
      </c>
    </row>
    <row r="198" spans="1:38" ht="27.75" customHeight="1">
      <c r="A198" s="34" t="s">
        <v>325</v>
      </c>
      <c r="B198" s="62" t="s">
        <v>466</v>
      </c>
      <c r="C198" s="33" t="s">
        <v>467</v>
      </c>
      <c r="D198" s="56"/>
      <c r="E198" s="56"/>
      <c r="F198" s="56"/>
      <c r="G198" s="56"/>
      <c r="H198" s="56"/>
      <c r="I198" s="56"/>
      <c r="J198" s="56"/>
      <c r="K198" s="56"/>
      <c r="L198" s="56"/>
      <c r="M198" s="56"/>
      <c r="N198" s="56"/>
      <c r="O198" s="56"/>
      <c r="P198" s="56"/>
      <c r="Q198" s="56"/>
      <c r="R198" s="56"/>
      <c r="S198" s="56"/>
      <c r="T198" s="35">
        <f t="shared" si="4"/>
        <v>0</v>
      </c>
      <c r="U198" s="35">
        <f t="shared" si="4"/>
        <v>0</v>
      </c>
      <c r="V198" s="35">
        <f t="shared" si="4"/>
        <v>0</v>
      </c>
      <c r="W198" s="35">
        <f t="shared" si="4"/>
        <v>0</v>
      </c>
      <c r="X198" s="35">
        <f t="shared" si="4"/>
        <v>0</v>
      </c>
      <c r="Y198" s="35">
        <f t="shared" si="4"/>
        <v>0</v>
      </c>
      <c r="Z198" s="35">
        <f t="shared" si="4"/>
        <v>0</v>
      </c>
      <c r="AA198" s="56"/>
      <c r="AB198" s="56"/>
      <c r="AC198" s="56"/>
      <c r="AD198" s="56"/>
      <c r="AE198" s="56"/>
      <c r="AF198" s="56"/>
      <c r="AG198" s="56"/>
      <c r="AH198" s="56"/>
      <c r="AI198" s="56"/>
      <c r="AJ198" s="59"/>
      <c r="AL198" s="36">
        <f t="shared" si="6"/>
        <v>0</v>
      </c>
    </row>
    <row r="199" spans="1:38" ht="27.75" customHeight="1">
      <c r="A199" s="33" t="s">
        <v>468</v>
      </c>
      <c r="B199" s="34" t="s">
        <v>469</v>
      </c>
      <c r="C199" s="34" t="s">
        <v>470</v>
      </c>
      <c r="D199" s="56"/>
      <c r="E199" s="56"/>
      <c r="F199" s="56"/>
      <c r="G199" s="56"/>
      <c r="H199" s="56"/>
      <c r="I199" s="56"/>
      <c r="J199" s="56"/>
      <c r="K199" s="56"/>
      <c r="L199" s="56"/>
      <c r="M199" s="56"/>
      <c r="N199" s="56"/>
      <c r="O199" s="56"/>
      <c r="P199" s="56"/>
      <c r="Q199" s="56"/>
      <c r="R199" s="56"/>
      <c r="S199" s="56"/>
      <c r="T199" s="35">
        <f t="shared" si="4"/>
        <v>0</v>
      </c>
      <c r="U199" s="35">
        <f t="shared" si="4"/>
        <v>0</v>
      </c>
      <c r="V199" s="35">
        <f t="shared" si="4"/>
        <v>0</v>
      </c>
      <c r="W199" s="35">
        <f t="shared" si="4"/>
        <v>0</v>
      </c>
      <c r="X199" s="35">
        <f t="shared" si="4"/>
        <v>0</v>
      </c>
      <c r="Y199" s="35">
        <f t="shared" si="4"/>
        <v>0</v>
      </c>
      <c r="Z199" s="35">
        <f t="shared" si="4"/>
        <v>0</v>
      </c>
      <c r="AA199" s="56"/>
      <c r="AB199" s="56"/>
      <c r="AC199" s="56"/>
      <c r="AD199" s="56"/>
      <c r="AE199" s="56"/>
      <c r="AF199" s="56"/>
      <c r="AG199" s="56"/>
      <c r="AH199" s="56"/>
      <c r="AI199" s="56"/>
      <c r="AJ199" s="59"/>
      <c r="AL199" s="36">
        <f t="shared" si="6"/>
        <v>0</v>
      </c>
    </row>
    <row r="200" spans="1:38" ht="27.75" customHeight="1">
      <c r="A200" s="33" t="s">
        <v>468</v>
      </c>
      <c r="B200" s="34" t="s">
        <v>471</v>
      </c>
      <c r="C200" s="34" t="s">
        <v>137</v>
      </c>
      <c r="D200" s="56"/>
      <c r="E200" s="56"/>
      <c r="F200" s="56"/>
      <c r="G200" s="56"/>
      <c r="H200" s="56"/>
      <c r="I200" s="56"/>
      <c r="J200" s="56"/>
      <c r="K200" s="56"/>
      <c r="L200" s="56"/>
      <c r="M200" s="56"/>
      <c r="N200" s="56"/>
      <c r="O200" s="56"/>
      <c r="P200" s="56"/>
      <c r="Q200" s="56"/>
      <c r="R200" s="56"/>
      <c r="S200" s="56"/>
      <c r="T200" s="35">
        <f t="shared" si="4"/>
        <v>0</v>
      </c>
      <c r="U200" s="35">
        <f t="shared" si="4"/>
        <v>0</v>
      </c>
      <c r="V200" s="35">
        <f t="shared" si="4"/>
        <v>0</v>
      </c>
      <c r="W200" s="35">
        <f t="shared" si="4"/>
        <v>0</v>
      </c>
      <c r="X200" s="35">
        <f t="shared" si="4"/>
        <v>0</v>
      </c>
      <c r="Y200" s="35">
        <f t="shared" si="4"/>
        <v>0</v>
      </c>
      <c r="Z200" s="35">
        <f t="shared" si="4"/>
        <v>0</v>
      </c>
      <c r="AA200" s="56"/>
      <c r="AB200" s="56"/>
      <c r="AC200" s="56"/>
      <c r="AD200" s="56"/>
      <c r="AE200" s="56"/>
      <c r="AF200" s="56"/>
      <c r="AG200" s="56"/>
      <c r="AH200" s="56"/>
      <c r="AI200" s="56"/>
      <c r="AJ200" s="59"/>
      <c r="AL200" s="36">
        <f t="shared" si="6"/>
        <v>0</v>
      </c>
    </row>
    <row r="201" spans="1:38" ht="27.75" customHeight="1">
      <c r="A201" s="34" t="s">
        <v>334</v>
      </c>
      <c r="B201" s="34" t="s">
        <v>328</v>
      </c>
      <c r="C201" s="34" t="s">
        <v>472</v>
      </c>
      <c r="D201" s="56"/>
      <c r="E201" s="56"/>
      <c r="F201" s="56"/>
      <c r="G201" s="56"/>
      <c r="H201" s="56"/>
      <c r="I201" s="56"/>
      <c r="J201" s="56"/>
      <c r="K201" s="56"/>
      <c r="L201" s="56"/>
      <c r="M201" s="56"/>
      <c r="N201" s="56"/>
      <c r="O201" s="56"/>
      <c r="P201" s="56"/>
      <c r="Q201" s="56"/>
      <c r="R201" s="56"/>
      <c r="S201" s="56"/>
      <c r="T201" s="35">
        <f t="shared" si="4"/>
        <v>0</v>
      </c>
      <c r="U201" s="35">
        <f t="shared" si="4"/>
        <v>0</v>
      </c>
      <c r="V201" s="35">
        <f t="shared" si="4"/>
        <v>0</v>
      </c>
      <c r="W201" s="35">
        <f t="shared" si="4"/>
        <v>0</v>
      </c>
      <c r="X201" s="35">
        <f t="shared" si="4"/>
        <v>0</v>
      </c>
      <c r="Y201" s="35">
        <f t="shared" si="4"/>
        <v>0</v>
      </c>
      <c r="Z201" s="35">
        <f t="shared" si="4"/>
        <v>0</v>
      </c>
      <c r="AA201" s="56"/>
      <c r="AB201" s="56"/>
      <c r="AC201" s="56"/>
      <c r="AD201" s="56"/>
      <c r="AE201" s="56"/>
      <c r="AF201" s="56"/>
      <c r="AG201" s="56"/>
      <c r="AH201" s="56"/>
      <c r="AI201" s="56"/>
      <c r="AJ201" s="59"/>
      <c r="AL201" s="36">
        <f t="shared" si="6"/>
        <v>0</v>
      </c>
    </row>
    <row r="202" spans="1:38" ht="27.75" customHeight="1">
      <c r="A202" s="34" t="s">
        <v>473</v>
      </c>
      <c r="B202" s="76" t="s">
        <v>474</v>
      </c>
      <c r="C202" s="34" t="s">
        <v>475</v>
      </c>
      <c r="D202" s="71"/>
      <c r="E202" s="71"/>
      <c r="F202" s="71"/>
      <c r="G202" s="71"/>
      <c r="H202" s="71"/>
      <c r="I202" s="71">
        <v>15000</v>
      </c>
      <c r="J202" s="71">
        <v>15000</v>
      </c>
      <c r="K202" s="71">
        <v>15000</v>
      </c>
      <c r="L202" s="71">
        <v>15000</v>
      </c>
      <c r="M202" s="71">
        <v>10000</v>
      </c>
      <c r="N202" s="71"/>
      <c r="O202" s="71">
        <v>15000</v>
      </c>
      <c r="P202" s="71">
        <v>15000</v>
      </c>
      <c r="Q202" s="71">
        <v>15000</v>
      </c>
      <c r="R202" s="71">
        <v>0</v>
      </c>
      <c r="S202" s="72">
        <f>SUM(L202:R202)</f>
        <v>70000</v>
      </c>
      <c r="T202" s="35">
        <v>15000</v>
      </c>
      <c r="U202" s="35">
        <v>15000</v>
      </c>
      <c r="V202" s="35">
        <v>15000</v>
      </c>
      <c r="W202" s="35">
        <v>15000</v>
      </c>
      <c r="X202" s="35">
        <v>15000</v>
      </c>
      <c r="Y202" s="35"/>
      <c r="Z202" s="35"/>
      <c r="AA202" s="72">
        <f>SUM(T202:Z202)</f>
        <v>75000</v>
      </c>
      <c r="AB202" s="71">
        <v>15000</v>
      </c>
      <c r="AC202" s="71">
        <v>15000</v>
      </c>
      <c r="AD202" s="71">
        <v>15000</v>
      </c>
      <c r="AE202" s="71">
        <v>15000</v>
      </c>
      <c r="AF202" s="71">
        <v>15000</v>
      </c>
      <c r="AG202" s="71"/>
      <c r="AH202" s="71"/>
      <c r="AI202" s="72">
        <f>SUM(AB202:AH202)</f>
        <v>75000</v>
      </c>
      <c r="AJ202" s="75">
        <v>60000</v>
      </c>
      <c r="AL202" s="36">
        <f t="shared" si="6"/>
        <v>195000</v>
      </c>
    </row>
    <row r="203" spans="1:38" ht="27.75" customHeight="1">
      <c r="A203" s="34" t="s">
        <v>476</v>
      </c>
      <c r="B203" s="34" t="s">
        <v>477</v>
      </c>
      <c r="C203" s="33" t="s">
        <v>478</v>
      </c>
      <c r="D203" s="72"/>
      <c r="E203" s="72"/>
      <c r="F203" s="72"/>
      <c r="G203" s="71"/>
      <c r="H203" s="71"/>
      <c r="I203" s="71"/>
      <c r="J203" s="71">
        <v>0</v>
      </c>
      <c r="K203" s="72">
        <f>SUM(D203:J203)</f>
        <v>0</v>
      </c>
      <c r="L203" s="71"/>
      <c r="M203" s="71"/>
      <c r="N203" s="71"/>
      <c r="O203" s="71"/>
      <c r="P203" s="71"/>
      <c r="Q203" s="71">
        <v>15000</v>
      </c>
      <c r="R203" s="71"/>
      <c r="S203" s="72">
        <f>SUM(L203:R203)</f>
        <v>15000</v>
      </c>
      <c r="T203" s="35"/>
      <c r="U203" s="35"/>
      <c r="V203" s="35"/>
      <c r="W203" s="35"/>
      <c r="X203" s="35"/>
      <c r="Y203" s="35"/>
      <c r="Z203" s="35"/>
      <c r="AA203" s="72">
        <f>SUM(T203:Z203)</f>
        <v>0</v>
      </c>
      <c r="AB203" s="71"/>
      <c r="AC203" s="71"/>
      <c r="AD203" s="71"/>
      <c r="AE203" s="71"/>
      <c r="AF203" s="71">
        <v>14000</v>
      </c>
      <c r="AG203" s="71"/>
      <c r="AH203" s="71"/>
      <c r="AI203" s="72">
        <f>SUM(AB203:AH203)</f>
        <v>14000</v>
      </c>
      <c r="AJ203" s="75"/>
      <c r="AL203" s="36">
        <f t="shared" si="6"/>
        <v>28000</v>
      </c>
    </row>
    <row r="204" spans="1:38" ht="27.75" customHeight="1">
      <c r="A204" s="34" t="s">
        <v>479</v>
      </c>
      <c r="B204" s="34" t="s">
        <v>474</v>
      </c>
      <c r="C204" s="33" t="s">
        <v>480</v>
      </c>
      <c r="D204" s="71"/>
      <c r="E204" s="71"/>
      <c r="F204" s="71"/>
      <c r="G204" s="71"/>
      <c r="H204" s="71"/>
      <c r="I204" s="71"/>
      <c r="J204" s="71"/>
      <c r="K204" s="72">
        <f>SUM(D204:J204)</f>
        <v>0</v>
      </c>
      <c r="L204" s="71">
        <v>3500</v>
      </c>
      <c r="M204" s="71"/>
      <c r="N204" s="71"/>
      <c r="O204" s="71"/>
      <c r="P204" s="71">
        <v>15000</v>
      </c>
      <c r="Q204" s="71"/>
      <c r="R204" s="71"/>
      <c r="S204" s="72">
        <f>SUM(L204:R204)</f>
        <v>18500</v>
      </c>
      <c r="T204" s="35"/>
      <c r="U204" s="35">
        <v>15000</v>
      </c>
      <c r="V204" s="35">
        <v>15000</v>
      </c>
      <c r="W204" s="35">
        <v>15000</v>
      </c>
      <c r="X204" s="35">
        <v>15000</v>
      </c>
      <c r="Y204" s="35"/>
      <c r="Z204" s="35"/>
      <c r="AA204" s="72">
        <f>SUM(T204:Z204)</f>
        <v>60000</v>
      </c>
      <c r="AB204" s="71">
        <v>15000</v>
      </c>
      <c r="AC204" s="71">
        <v>15000</v>
      </c>
      <c r="AD204" s="71">
        <v>15000</v>
      </c>
      <c r="AE204" s="71">
        <v>10000</v>
      </c>
      <c r="AF204" s="71">
        <v>10000</v>
      </c>
      <c r="AG204" s="71"/>
      <c r="AH204" s="71"/>
      <c r="AI204" s="72">
        <f>SUM(AB204:AH204)</f>
        <v>65000</v>
      </c>
      <c r="AJ204" s="75">
        <v>60000</v>
      </c>
      <c r="AL204" s="36">
        <f t="shared" si="6"/>
        <v>175000</v>
      </c>
    </row>
    <row r="205" spans="1:38" ht="27.75" customHeight="1">
      <c r="A205" s="34" t="s">
        <v>481</v>
      </c>
      <c r="B205" s="34" t="s">
        <v>482</v>
      </c>
      <c r="C205" s="33" t="s">
        <v>483</v>
      </c>
      <c r="D205" s="71">
        <v>75000</v>
      </c>
      <c r="E205" s="71">
        <v>75000</v>
      </c>
      <c r="F205" s="71">
        <v>75000</v>
      </c>
      <c r="G205" s="71">
        <v>75000</v>
      </c>
      <c r="H205" s="71"/>
      <c r="I205" s="71">
        <v>40000</v>
      </c>
      <c r="J205" s="71"/>
      <c r="K205" s="72">
        <f>SUM(D205:J205)</f>
        <v>340000</v>
      </c>
      <c r="L205" s="72">
        <v>40000</v>
      </c>
      <c r="M205" s="72">
        <v>40000</v>
      </c>
      <c r="N205" s="72">
        <v>0</v>
      </c>
      <c r="O205" s="72">
        <v>40000</v>
      </c>
      <c r="P205" s="72">
        <v>40000</v>
      </c>
      <c r="Q205" s="72">
        <v>0</v>
      </c>
      <c r="R205" s="72">
        <v>0</v>
      </c>
      <c r="S205" s="72">
        <f>SUM(L205:R205)</f>
        <v>160000</v>
      </c>
      <c r="T205" s="72">
        <v>30000</v>
      </c>
      <c r="U205" s="72">
        <v>30000</v>
      </c>
      <c r="V205" s="72">
        <v>30000</v>
      </c>
      <c r="W205" s="72">
        <v>30000</v>
      </c>
      <c r="X205" s="72">
        <v>30000</v>
      </c>
      <c r="Y205" s="72"/>
      <c r="Z205" s="72"/>
      <c r="AA205" s="72">
        <f>SUM(T205:Z205)</f>
        <v>150000</v>
      </c>
      <c r="AB205" s="71"/>
      <c r="AC205" s="71"/>
      <c r="AD205" s="71"/>
      <c r="AE205" s="71"/>
      <c r="AF205" s="71"/>
      <c r="AG205" s="71"/>
      <c r="AH205" s="71"/>
      <c r="AI205" s="72">
        <f>SUM(AB205:AH205)</f>
        <v>0</v>
      </c>
      <c r="AJ205" s="75"/>
      <c r="AL205" s="36">
        <f t="shared" si="6"/>
        <v>0</v>
      </c>
    </row>
    <row r="206" spans="1:38" ht="27.75" customHeight="1">
      <c r="A206" s="34" t="s">
        <v>484</v>
      </c>
      <c r="B206" s="34"/>
      <c r="C206" s="33" t="s">
        <v>485</v>
      </c>
      <c r="D206" s="71"/>
      <c r="E206" s="71"/>
      <c r="F206" s="71">
        <v>50000</v>
      </c>
      <c r="G206" s="71">
        <v>50000</v>
      </c>
      <c r="H206" s="71"/>
      <c r="I206" s="71">
        <v>165000</v>
      </c>
      <c r="J206" s="71"/>
      <c r="K206" s="72">
        <f>SUM(D206:J206)</f>
        <v>265000</v>
      </c>
      <c r="L206" s="77">
        <v>180000</v>
      </c>
      <c r="M206" s="77">
        <v>360000</v>
      </c>
      <c r="N206" s="77">
        <v>0</v>
      </c>
      <c r="O206" s="77">
        <v>90000</v>
      </c>
      <c r="P206" s="77">
        <v>90000</v>
      </c>
      <c r="Q206" s="77">
        <v>73000</v>
      </c>
      <c r="R206" s="77">
        <v>0</v>
      </c>
      <c r="S206" s="72">
        <f>SUM(L206:R206)</f>
        <v>793000</v>
      </c>
      <c r="T206" s="77">
        <v>103000</v>
      </c>
      <c r="U206" s="77">
        <v>103000</v>
      </c>
      <c r="V206" s="77">
        <v>103000</v>
      </c>
      <c r="W206" s="77">
        <v>111000</v>
      </c>
      <c r="X206" s="77">
        <v>111000</v>
      </c>
      <c r="Y206" s="77"/>
      <c r="Z206" s="77"/>
      <c r="AA206" s="72">
        <f>SUM(T206:Z206)</f>
        <v>531000</v>
      </c>
      <c r="AB206" s="71">
        <v>81000</v>
      </c>
      <c r="AC206" s="71">
        <v>74000</v>
      </c>
      <c r="AD206" s="71">
        <v>74000</v>
      </c>
      <c r="AE206" s="71">
        <v>80000</v>
      </c>
      <c r="AF206" s="71">
        <v>80000</v>
      </c>
      <c r="AG206" s="71">
        <v>80000</v>
      </c>
      <c r="AH206" s="71"/>
      <c r="AI206" s="72">
        <f>SUM(AB206:AH206)</f>
        <v>469000</v>
      </c>
      <c r="AJ206" s="75">
        <v>719408</v>
      </c>
      <c r="AL206" s="36">
        <f t="shared" si="6"/>
        <v>1576408</v>
      </c>
    </row>
    <row r="207" spans="1:38" ht="27.75" customHeight="1">
      <c r="A207" s="33" t="s">
        <v>355</v>
      </c>
      <c r="B207" s="34" t="s">
        <v>486</v>
      </c>
      <c r="C207" s="33" t="s">
        <v>487</v>
      </c>
      <c r="D207" s="56"/>
      <c r="E207" s="56"/>
      <c r="F207" s="56"/>
      <c r="G207" s="56"/>
      <c r="H207" s="56"/>
      <c r="I207" s="56"/>
      <c r="J207" s="56"/>
      <c r="K207" s="56"/>
      <c r="L207" s="56"/>
      <c r="M207" s="56"/>
      <c r="N207" s="56"/>
      <c r="O207" s="56"/>
      <c r="P207" s="56"/>
      <c r="Q207" s="56"/>
      <c r="R207" s="56"/>
      <c r="S207" s="56"/>
      <c r="T207" s="35">
        <f t="shared" si="4"/>
        <v>0</v>
      </c>
      <c r="U207" s="35">
        <f t="shared" si="4"/>
        <v>0</v>
      </c>
      <c r="V207" s="35">
        <f t="shared" si="4"/>
        <v>0</v>
      </c>
      <c r="W207" s="35">
        <f t="shared" si="4"/>
        <v>0</v>
      </c>
      <c r="X207" s="35">
        <f t="shared" si="4"/>
        <v>0</v>
      </c>
      <c r="Y207" s="35">
        <f t="shared" si="4"/>
        <v>0</v>
      </c>
      <c r="Z207" s="35">
        <f t="shared" si="4"/>
        <v>0</v>
      </c>
      <c r="AA207" s="56"/>
      <c r="AB207" s="56"/>
      <c r="AC207" s="56"/>
      <c r="AD207" s="56"/>
      <c r="AE207" s="56"/>
      <c r="AF207" s="56"/>
      <c r="AG207" s="56"/>
      <c r="AH207" s="56"/>
      <c r="AI207" s="56"/>
      <c r="AJ207" s="59"/>
      <c r="AL207" s="36">
        <f t="shared" si="6"/>
        <v>0</v>
      </c>
    </row>
    <row r="208" spans="1:38" ht="27.75" customHeight="1">
      <c r="A208" s="33" t="s">
        <v>488</v>
      </c>
      <c r="B208" s="34" t="s">
        <v>489</v>
      </c>
      <c r="C208" s="34" t="s">
        <v>490</v>
      </c>
      <c r="D208" s="56"/>
      <c r="E208" s="56"/>
      <c r="F208" s="56"/>
      <c r="G208" s="55">
        <v>1000</v>
      </c>
      <c r="H208" s="56"/>
      <c r="I208" s="56"/>
      <c r="J208" s="56"/>
      <c r="K208" s="56"/>
      <c r="L208" s="56"/>
      <c r="M208" s="56"/>
      <c r="N208" s="56"/>
      <c r="O208" s="56"/>
      <c r="P208" s="56"/>
      <c r="Q208" s="56"/>
      <c r="R208" s="56"/>
      <c r="S208" s="56"/>
      <c r="T208" s="35">
        <f t="shared" si="4"/>
        <v>0</v>
      </c>
      <c r="U208" s="35">
        <f t="shared" si="4"/>
        <v>0</v>
      </c>
      <c r="V208" s="35">
        <f t="shared" si="4"/>
        <v>0</v>
      </c>
      <c r="W208" s="35">
        <f t="shared" si="4"/>
        <v>0</v>
      </c>
      <c r="X208" s="35">
        <f t="shared" si="4"/>
        <v>0</v>
      </c>
      <c r="Y208" s="35">
        <f t="shared" si="4"/>
        <v>0</v>
      </c>
      <c r="Z208" s="35">
        <f t="shared" si="4"/>
        <v>0</v>
      </c>
      <c r="AA208" s="56"/>
      <c r="AB208" s="56"/>
      <c r="AC208" s="56"/>
      <c r="AD208" s="56"/>
      <c r="AE208" s="56"/>
      <c r="AF208" s="56"/>
      <c r="AG208" s="56"/>
      <c r="AH208" s="56"/>
      <c r="AI208" s="56"/>
      <c r="AJ208" s="59"/>
      <c r="AL208" s="36">
        <f t="shared" si="6"/>
        <v>0</v>
      </c>
    </row>
    <row r="209" spans="1:38" ht="27.75" customHeight="1">
      <c r="A209" s="33" t="s">
        <v>491</v>
      </c>
      <c r="B209" s="34" t="s">
        <v>492</v>
      </c>
      <c r="C209" s="34" t="s">
        <v>493</v>
      </c>
      <c r="D209" s="56"/>
      <c r="E209" s="56"/>
      <c r="F209" s="56"/>
      <c r="G209" s="55">
        <v>1000</v>
      </c>
      <c r="H209" s="56"/>
      <c r="I209" s="56"/>
      <c r="J209" s="56"/>
      <c r="K209" s="56"/>
      <c r="L209" s="56"/>
      <c r="M209" s="56"/>
      <c r="N209" s="56"/>
      <c r="O209" s="56"/>
      <c r="P209" s="56"/>
      <c r="Q209" s="56"/>
      <c r="R209" s="56"/>
      <c r="S209" s="56"/>
      <c r="T209" s="35">
        <f t="shared" si="4"/>
        <v>0</v>
      </c>
      <c r="U209" s="35">
        <f t="shared" si="4"/>
        <v>0</v>
      </c>
      <c r="V209" s="35">
        <f t="shared" si="4"/>
        <v>0</v>
      </c>
      <c r="W209" s="35">
        <f t="shared" si="4"/>
        <v>0</v>
      </c>
      <c r="X209" s="35">
        <f t="shared" si="4"/>
        <v>0</v>
      </c>
      <c r="Y209" s="35">
        <f t="shared" si="4"/>
        <v>0</v>
      </c>
      <c r="Z209" s="35">
        <f t="shared" si="4"/>
        <v>0</v>
      </c>
      <c r="AA209" s="56"/>
      <c r="AB209" s="56"/>
      <c r="AC209" s="56"/>
      <c r="AD209" s="56"/>
      <c r="AE209" s="56"/>
      <c r="AF209" s="56"/>
      <c r="AG209" s="56"/>
      <c r="AH209" s="56"/>
      <c r="AI209" s="56"/>
      <c r="AJ209" s="59"/>
      <c r="AL209" s="36">
        <f t="shared" si="6"/>
        <v>0</v>
      </c>
    </row>
    <row r="210" spans="1:38" ht="27.75" customHeight="1">
      <c r="A210" s="33" t="s">
        <v>491</v>
      </c>
      <c r="B210" s="34" t="s">
        <v>489</v>
      </c>
      <c r="C210" s="34" t="s">
        <v>494</v>
      </c>
      <c r="D210" s="56"/>
      <c r="E210" s="56"/>
      <c r="F210" s="56"/>
      <c r="G210" s="55">
        <v>5000</v>
      </c>
      <c r="H210" s="56"/>
      <c r="I210" s="56"/>
      <c r="J210" s="56"/>
      <c r="K210" s="56"/>
      <c r="L210" s="56"/>
      <c r="M210" s="56"/>
      <c r="N210" s="56"/>
      <c r="O210" s="56"/>
      <c r="P210" s="56"/>
      <c r="Q210" s="55">
        <v>0</v>
      </c>
      <c r="R210" s="56"/>
      <c r="S210" s="56"/>
      <c r="T210" s="35">
        <v>0</v>
      </c>
      <c r="U210" s="35">
        <v>0</v>
      </c>
      <c r="V210" s="35">
        <v>10500</v>
      </c>
      <c r="W210" s="35">
        <v>0</v>
      </c>
      <c r="X210" s="35">
        <v>0</v>
      </c>
      <c r="Y210" s="35">
        <v>0</v>
      </c>
      <c r="Z210" s="35">
        <v>0</v>
      </c>
      <c r="AA210" s="72">
        <f>SUM(T210:Z210)</f>
        <v>10500</v>
      </c>
      <c r="AB210" s="71"/>
      <c r="AC210" s="71"/>
      <c r="AD210" s="71"/>
      <c r="AE210" s="71"/>
      <c r="AF210" s="71"/>
      <c r="AG210" s="71"/>
      <c r="AH210" s="71"/>
      <c r="AI210" s="56"/>
      <c r="AJ210" s="59"/>
      <c r="AL210" s="36">
        <f t="shared" si="6"/>
        <v>0</v>
      </c>
    </row>
    <row r="211" spans="1:38" ht="27.75" customHeight="1">
      <c r="A211" s="33" t="s">
        <v>491</v>
      </c>
      <c r="B211" s="34" t="s">
        <v>495</v>
      </c>
      <c r="C211" s="78" t="s">
        <v>496</v>
      </c>
      <c r="D211" s="56"/>
      <c r="E211" s="56"/>
      <c r="F211" s="56"/>
      <c r="G211" s="55">
        <v>2000</v>
      </c>
      <c r="H211" s="56"/>
      <c r="I211" s="56"/>
      <c r="J211" s="56"/>
      <c r="K211" s="56"/>
      <c r="L211" s="56"/>
      <c r="M211" s="56"/>
      <c r="N211" s="56"/>
      <c r="O211" s="56"/>
      <c r="P211" s="56"/>
      <c r="Q211" s="56"/>
      <c r="R211" s="56"/>
      <c r="S211" s="56"/>
      <c r="T211" s="35">
        <f t="shared" si="4"/>
        <v>0</v>
      </c>
      <c r="U211" s="35">
        <f t="shared" si="4"/>
        <v>0</v>
      </c>
      <c r="V211" s="35">
        <f t="shared" si="4"/>
        <v>0</v>
      </c>
      <c r="W211" s="35">
        <f t="shared" si="4"/>
        <v>0</v>
      </c>
      <c r="X211" s="35">
        <f t="shared" si="4"/>
        <v>0</v>
      </c>
      <c r="Y211" s="35">
        <f t="shared" si="4"/>
        <v>0</v>
      </c>
      <c r="Z211" s="35">
        <f t="shared" si="4"/>
        <v>0</v>
      </c>
      <c r="AA211" s="56"/>
      <c r="AB211" s="56"/>
      <c r="AC211" s="56"/>
      <c r="AD211" s="56"/>
      <c r="AE211" s="56"/>
      <c r="AF211" s="56"/>
      <c r="AG211" s="56"/>
      <c r="AH211" s="56"/>
      <c r="AI211" s="56"/>
      <c r="AJ211" s="59"/>
      <c r="AL211" s="36">
        <f t="shared" si="6"/>
        <v>0</v>
      </c>
    </row>
    <row r="212" spans="1:38" ht="27.75" customHeight="1">
      <c r="A212" s="33" t="s">
        <v>497</v>
      </c>
      <c r="B212" s="34" t="s">
        <v>498</v>
      </c>
      <c r="C212" s="78" t="s">
        <v>499</v>
      </c>
      <c r="D212" s="56"/>
      <c r="E212" s="56"/>
      <c r="F212" s="56"/>
      <c r="G212" s="55">
        <v>14000</v>
      </c>
      <c r="H212" s="56"/>
      <c r="I212" s="56"/>
      <c r="J212" s="56"/>
      <c r="K212" s="56"/>
      <c r="L212" s="56"/>
      <c r="M212" s="56"/>
      <c r="N212" s="56"/>
      <c r="O212" s="56"/>
      <c r="P212" s="56"/>
      <c r="Q212" s="56"/>
      <c r="R212" s="56"/>
      <c r="S212" s="56"/>
      <c r="T212" s="35">
        <f t="shared" si="4"/>
        <v>0</v>
      </c>
      <c r="U212" s="35">
        <f t="shared" si="4"/>
        <v>0</v>
      </c>
      <c r="V212" s="35">
        <f t="shared" si="4"/>
        <v>0</v>
      </c>
      <c r="W212" s="35">
        <f t="shared" si="4"/>
        <v>0</v>
      </c>
      <c r="X212" s="35">
        <f t="shared" si="4"/>
        <v>0</v>
      </c>
      <c r="Y212" s="35">
        <f t="shared" si="4"/>
        <v>0</v>
      </c>
      <c r="Z212" s="35">
        <f t="shared" si="4"/>
        <v>0</v>
      </c>
      <c r="AA212" s="56"/>
      <c r="AB212" s="56"/>
      <c r="AC212" s="56"/>
      <c r="AD212" s="56"/>
      <c r="AE212" s="56"/>
      <c r="AF212" s="56"/>
      <c r="AG212" s="56"/>
      <c r="AH212" s="56"/>
      <c r="AI212" s="56"/>
      <c r="AJ212" s="59"/>
      <c r="AL212" s="36">
        <f t="shared" si="6"/>
        <v>0</v>
      </c>
    </row>
    <row r="213" spans="1:38" ht="27.75" customHeight="1">
      <c r="A213" s="33" t="s">
        <v>488</v>
      </c>
      <c r="B213" s="34" t="s">
        <v>500</v>
      </c>
      <c r="C213" s="78" t="s">
        <v>501</v>
      </c>
      <c r="D213" s="56"/>
      <c r="E213" s="56"/>
      <c r="F213" s="56"/>
      <c r="G213" s="55">
        <v>4000</v>
      </c>
      <c r="H213" s="56"/>
      <c r="I213" s="56"/>
      <c r="J213" s="56"/>
      <c r="K213" s="56"/>
      <c r="L213" s="56"/>
      <c r="M213" s="56"/>
      <c r="N213" s="56"/>
      <c r="O213" s="56"/>
      <c r="P213" s="56"/>
      <c r="Q213" s="56"/>
      <c r="R213" s="56"/>
      <c r="S213" s="56"/>
      <c r="T213" s="35">
        <f t="shared" si="4"/>
        <v>0</v>
      </c>
      <c r="U213" s="35">
        <f t="shared" si="4"/>
        <v>0</v>
      </c>
      <c r="V213" s="35">
        <f t="shared" si="4"/>
        <v>0</v>
      </c>
      <c r="W213" s="35">
        <f t="shared" si="4"/>
        <v>0</v>
      </c>
      <c r="X213" s="35">
        <f t="shared" si="4"/>
        <v>0</v>
      </c>
      <c r="Y213" s="35">
        <f t="shared" si="4"/>
        <v>0</v>
      </c>
      <c r="Z213" s="35">
        <f t="shared" si="4"/>
        <v>0</v>
      </c>
      <c r="AA213" s="56"/>
      <c r="AB213" s="56"/>
      <c r="AC213" s="56"/>
      <c r="AD213" s="56"/>
      <c r="AE213" s="56"/>
      <c r="AF213" s="56"/>
      <c r="AG213" s="56"/>
      <c r="AH213" s="56"/>
      <c r="AI213" s="56"/>
      <c r="AJ213" s="59"/>
      <c r="AL213" s="36">
        <f t="shared" si="6"/>
        <v>0</v>
      </c>
    </row>
    <row r="214" spans="1:38" ht="27.75" customHeight="1">
      <c r="A214" s="33" t="s">
        <v>502</v>
      </c>
      <c r="B214" s="34" t="s">
        <v>500</v>
      </c>
      <c r="C214" s="78" t="s">
        <v>503</v>
      </c>
      <c r="D214" s="56"/>
      <c r="E214" s="56"/>
      <c r="F214" s="56"/>
      <c r="G214" s="55">
        <v>13000</v>
      </c>
      <c r="H214" s="56"/>
      <c r="I214" s="56"/>
      <c r="J214" s="56"/>
      <c r="K214" s="56"/>
      <c r="L214" s="56"/>
      <c r="M214" s="56"/>
      <c r="N214" s="56"/>
      <c r="O214" s="56"/>
      <c r="P214" s="56"/>
      <c r="Q214" s="56"/>
      <c r="R214" s="56"/>
      <c r="S214" s="56"/>
      <c r="T214" s="35">
        <f t="shared" si="4"/>
        <v>0</v>
      </c>
      <c r="U214" s="35">
        <f t="shared" si="4"/>
        <v>0</v>
      </c>
      <c r="V214" s="35">
        <f t="shared" si="4"/>
        <v>0</v>
      </c>
      <c r="W214" s="35">
        <f t="shared" si="4"/>
        <v>0</v>
      </c>
      <c r="X214" s="35">
        <f t="shared" si="4"/>
        <v>0</v>
      </c>
      <c r="Y214" s="35">
        <f t="shared" si="4"/>
        <v>0</v>
      </c>
      <c r="Z214" s="35">
        <f t="shared" si="4"/>
        <v>0</v>
      </c>
      <c r="AA214" s="56"/>
      <c r="AB214" s="56"/>
      <c r="AC214" s="56"/>
      <c r="AD214" s="56"/>
      <c r="AE214" s="56"/>
      <c r="AF214" s="56"/>
      <c r="AG214" s="56"/>
      <c r="AH214" s="56"/>
      <c r="AI214" s="56"/>
      <c r="AJ214" s="59"/>
      <c r="AL214" s="36">
        <f t="shared" si="6"/>
        <v>0</v>
      </c>
    </row>
    <row r="215" spans="1:38" ht="27.75" customHeight="1">
      <c r="A215" s="33" t="s">
        <v>504</v>
      </c>
      <c r="B215" s="47" t="s">
        <v>328</v>
      </c>
      <c r="C215" s="47" t="s">
        <v>505</v>
      </c>
      <c r="D215" s="56"/>
      <c r="E215" s="56"/>
      <c r="F215" s="56"/>
      <c r="G215" s="55">
        <v>14000</v>
      </c>
      <c r="H215" s="56"/>
      <c r="I215" s="56"/>
      <c r="J215" s="56"/>
      <c r="K215" s="56"/>
      <c r="L215" s="56"/>
      <c r="M215" s="56"/>
      <c r="N215" s="56"/>
      <c r="O215" s="56"/>
      <c r="P215" s="56"/>
      <c r="Q215" s="56"/>
      <c r="R215" s="56"/>
      <c r="S215" s="56"/>
      <c r="T215" s="35">
        <f t="shared" si="4"/>
        <v>0</v>
      </c>
      <c r="U215" s="35">
        <f t="shared" si="4"/>
        <v>0</v>
      </c>
      <c r="V215" s="35">
        <f t="shared" si="4"/>
        <v>0</v>
      </c>
      <c r="W215" s="35">
        <f t="shared" si="4"/>
        <v>0</v>
      </c>
      <c r="X215" s="35">
        <f t="shared" si="4"/>
        <v>0</v>
      </c>
      <c r="Y215" s="35">
        <f t="shared" si="4"/>
        <v>0</v>
      </c>
      <c r="Z215" s="35">
        <f t="shared" si="4"/>
        <v>0</v>
      </c>
      <c r="AA215" s="56"/>
      <c r="AB215" s="56"/>
      <c r="AC215" s="56"/>
      <c r="AD215" s="56"/>
      <c r="AE215" s="56"/>
      <c r="AF215" s="56"/>
      <c r="AG215" s="56"/>
      <c r="AH215" s="56"/>
      <c r="AI215" s="56"/>
      <c r="AJ215" s="59"/>
      <c r="AL215" s="36">
        <f t="shared" si="6"/>
        <v>0</v>
      </c>
    </row>
    <row r="216" spans="1:38" ht="27.75" customHeight="1">
      <c r="A216" s="33" t="s">
        <v>504</v>
      </c>
      <c r="B216" s="47" t="s">
        <v>495</v>
      </c>
      <c r="C216" s="47" t="s">
        <v>506</v>
      </c>
      <c r="D216" s="56"/>
      <c r="E216" s="56"/>
      <c r="F216" s="56"/>
      <c r="G216" s="55">
        <v>12000</v>
      </c>
      <c r="H216" s="56"/>
      <c r="I216" s="56"/>
      <c r="J216" s="56"/>
      <c r="K216" s="56"/>
      <c r="L216" s="56"/>
      <c r="M216" s="56"/>
      <c r="N216" s="56"/>
      <c r="O216" s="56"/>
      <c r="P216" s="56"/>
      <c r="Q216" s="56"/>
      <c r="R216" s="56"/>
      <c r="S216" s="56"/>
      <c r="T216" s="35">
        <f t="shared" si="4"/>
        <v>0</v>
      </c>
      <c r="U216" s="35">
        <f t="shared" si="4"/>
        <v>0</v>
      </c>
      <c r="V216" s="35">
        <f t="shared" si="4"/>
        <v>0</v>
      </c>
      <c r="W216" s="35">
        <f t="shared" si="4"/>
        <v>0</v>
      </c>
      <c r="X216" s="35">
        <f t="shared" si="4"/>
        <v>0</v>
      </c>
      <c r="Y216" s="35">
        <f t="shared" si="4"/>
        <v>0</v>
      </c>
      <c r="Z216" s="35">
        <f t="shared" si="4"/>
        <v>0</v>
      </c>
      <c r="AA216" s="56"/>
      <c r="AB216" s="56"/>
      <c r="AC216" s="56"/>
      <c r="AD216" s="56"/>
      <c r="AE216" s="56"/>
      <c r="AF216" s="56"/>
      <c r="AG216" s="56"/>
      <c r="AH216" s="56"/>
      <c r="AI216" s="56"/>
      <c r="AJ216" s="59"/>
      <c r="AL216" s="36">
        <f t="shared" si="6"/>
        <v>0</v>
      </c>
    </row>
    <row r="217" spans="1:38" ht="27.75" customHeight="1">
      <c r="A217" s="33" t="s">
        <v>507</v>
      </c>
      <c r="B217" s="34" t="s">
        <v>508</v>
      </c>
      <c r="C217" s="47" t="s">
        <v>509</v>
      </c>
      <c r="D217" s="56"/>
      <c r="E217" s="56"/>
      <c r="F217" s="56"/>
      <c r="G217" s="55">
        <v>10000</v>
      </c>
      <c r="H217" s="56"/>
      <c r="I217" s="56"/>
      <c r="J217" s="56"/>
      <c r="K217" s="56"/>
      <c r="L217" s="56"/>
      <c r="M217" s="56"/>
      <c r="N217" s="56"/>
      <c r="O217" s="56"/>
      <c r="P217" s="56"/>
      <c r="Q217" s="56"/>
      <c r="R217" s="56"/>
      <c r="S217" s="56"/>
      <c r="T217" s="35">
        <f t="shared" si="4"/>
        <v>0</v>
      </c>
      <c r="U217" s="35">
        <f t="shared" si="4"/>
        <v>0</v>
      </c>
      <c r="V217" s="35">
        <f t="shared" si="4"/>
        <v>0</v>
      </c>
      <c r="W217" s="35">
        <f t="shared" si="4"/>
        <v>0</v>
      </c>
      <c r="X217" s="35">
        <f t="shared" si="4"/>
        <v>0</v>
      </c>
      <c r="Y217" s="35">
        <f t="shared" si="4"/>
        <v>0</v>
      </c>
      <c r="Z217" s="35">
        <f t="shared" si="4"/>
        <v>0</v>
      </c>
      <c r="AA217" s="56"/>
      <c r="AB217" s="56"/>
      <c r="AC217" s="56"/>
      <c r="AD217" s="56"/>
      <c r="AE217" s="56"/>
      <c r="AF217" s="56"/>
      <c r="AG217" s="56"/>
      <c r="AH217" s="56"/>
      <c r="AI217" s="56"/>
      <c r="AJ217" s="59"/>
      <c r="AL217" s="36">
        <f t="shared" si="6"/>
        <v>0</v>
      </c>
    </row>
    <row r="218" spans="1:38" ht="27.75" customHeight="1">
      <c r="A218" s="33" t="s">
        <v>510</v>
      </c>
      <c r="B218" s="79" t="s">
        <v>511</v>
      </c>
      <c r="C218" s="47" t="s">
        <v>512</v>
      </c>
      <c r="D218" s="56"/>
      <c r="E218" s="56"/>
      <c r="F218" s="56"/>
      <c r="G218" s="56"/>
      <c r="H218" s="56"/>
      <c r="I218" s="56"/>
      <c r="J218" s="56"/>
      <c r="K218" s="56"/>
      <c r="L218" s="56"/>
      <c r="M218" s="56"/>
      <c r="N218" s="56"/>
      <c r="O218" s="56"/>
      <c r="P218" s="56"/>
      <c r="Q218" s="56"/>
      <c r="R218" s="56"/>
      <c r="S218" s="56"/>
      <c r="T218" s="35">
        <f t="shared" si="4"/>
        <v>0</v>
      </c>
      <c r="U218" s="35">
        <f t="shared" si="4"/>
        <v>0</v>
      </c>
      <c r="V218" s="35">
        <f t="shared" si="4"/>
        <v>0</v>
      </c>
      <c r="W218" s="35">
        <f t="shared" si="4"/>
        <v>0</v>
      </c>
      <c r="X218" s="35">
        <f t="shared" si="4"/>
        <v>0</v>
      </c>
      <c r="Y218" s="35">
        <f t="shared" si="4"/>
        <v>0</v>
      </c>
      <c r="Z218" s="35">
        <f t="shared" si="4"/>
        <v>0</v>
      </c>
      <c r="AA218" s="56"/>
      <c r="AB218" s="56"/>
      <c r="AC218" s="56"/>
      <c r="AD218" s="56"/>
      <c r="AE218" s="56"/>
      <c r="AF218" s="56"/>
      <c r="AG218" s="56"/>
      <c r="AH218" s="56"/>
      <c r="AI218" s="56"/>
      <c r="AJ218" s="59"/>
      <c r="AL218" s="36">
        <f t="shared" si="6"/>
        <v>0</v>
      </c>
    </row>
    <row r="219" spans="1:38" ht="27.75" customHeight="1">
      <c r="A219" s="33" t="s">
        <v>510</v>
      </c>
      <c r="B219" s="34" t="s">
        <v>513</v>
      </c>
      <c r="C219" s="47" t="s">
        <v>514</v>
      </c>
      <c r="D219" s="56"/>
      <c r="E219" s="56"/>
      <c r="F219" s="56"/>
      <c r="G219" s="56"/>
      <c r="H219" s="56"/>
      <c r="I219" s="56"/>
      <c r="J219" s="56"/>
      <c r="K219" s="56"/>
      <c r="L219" s="56"/>
      <c r="M219" s="56"/>
      <c r="N219" s="56"/>
      <c r="O219" s="56"/>
      <c r="P219" s="56"/>
      <c r="Q219" s="56"/>
      <c r="R219" s="56"/>
      <c r="S219" s="56"/>
      <c r="T219" s="35">
        <f t="shared" si="4"/>
        <v>0</v>
      </c>
      <c r="U219" s="35">
        <f t="shared" si="4"/>
        <v>0</v>
      </c>
      <c r="V219" s="35">
        <f t="shared" si="4"/>
        <v>0</v>
      </c>
      <c r="W219" s="35">
        <f t="shared" si="4"/>
        <v>0</v>
      </c>
      <c r="X219" s="35">
        <f t="shared" si="4"/>
        <v>0</v>
      </c>
      <c r="Y219" s="35">
        <f t="shared" si="4"/>
        <v>0</v>
      </c>
      <c r="Z219" s="35">
        <f t="shared" si="4"/>
        <v>0</v>
      </c>
      <c r="AA219" s="56"/>
      <c r="AB219" s="56"/>
      <c r="AC219" s="56"/>
      <c r="AD219" s="56"/>
      <c r="AE219" s="56"/>
      <c r="AF219" s="56"/>
      <c r="AG219" s="56"/>
      <c r="AH219" s="56"/>
      <c r="AI219" s="56"/>
      <c r="AJ219" s="59"/>
      <c r="AL219" s="36">
        <f t="shared" si="6"/>
        <v>0</v>
      </c>
    </row>
    <row r="220" spans="1:38" ht="27.75" customHeight="1">
      <c r="A220" s="33" t="s">
        <v>510</v>
      </c>
      <c r="B220" s="34" t="s">
        <v>515</v>
      </c>
      <c r="C220" s="47" t="s">
        <v>516</v>
      </c>
      <c r="D220" s="56"/>
      <c r="E220" s="56"/>
      <c r="F220" s="56"/>
      <c r="G220" s="56"/>
      <c r="H220" s="56"/>
      <c r="I220" s="56"/>
      <c r="J220" s="56"/>
      <c r="K220" s="56"/>
      <c r="L220" s="56"/>
      <c r="M220" s="56"/>
      <c r="N220" s="56"/>
      <c r="O220" s="56"/>
      <c r="P220" s="56"/>
      <c r="Q220" s="56"/>
      <c r="R220" s="56"/>
      <c r="S220" s="56"/>
      <c r="T220" s="35">
        <f t="shared" si="4"/>
        <v>0</v>
      </c>
      <c r="U220" s="35">
        <f t="shared" si="4"/>
        <v>0</v>
      </c>
      <c r="V220" s="35">
        <f t="shared" si="4"/>
        <v>0</v>
      </c>
      <c r="W220" s="35">
        <f t="shared" si="4"/>
        <v>0</v>
      </c>
      <c r="X220" s="35">
        <f t="shared" si="4"/>
        <v>0</v>
      </c>
      <c r="Y220" s="35">
        <f t="shared" si="4"/>
        <v>0</v>
      </c>
      <c r="Z220" s="35">
        <f t="shared" si="4"/>
        <v>0</v>
      </c>
      <c r="AA220" s="56"/>
      <c r="AB220" s="56"/>
      <c r="AC220" s="56"/>
      <c r="AD220" s="56"/>
      <c r="AE220" s="56"/>
      <c r="AF220" s="56"/>
      <c r="AG220" s="56"/>
      <c r="AH220" s="56"/>
      <c r="AI220" s="56"/>
      <c r="AJ220" s="59"/>
      <c r="AL220" s="36">
        <f t="shared" si="6"/>
        <v>0</v>
      </c>
    </row>
    <row r="221" spans="1:38" ht="27.75" customHeight="1">
      <c r="A221" s="33" t="s">
        <v>510</v>
      </c>
      <c r="B221" s="34" t="s">
        <v>517</v>
      </c>
      <c r="C221" s="47" t="s">
        <v>518</v>
      </c>
      <c r="D221" s="56"/>
      <c r="E221" s="56"/>
      <c r="F221" s="56"/>
      <c r="G221" s="56"/>
      <c r="H221" s="56"/>
      <c r="I221" s="56"/>
      <c r="J221" s="56"/>
      <c r="K221" s="56"/>
      <c r="L221" s="56"/>
      <c r="M221" s="56"/>
      <c r="N221" s="56"/>
      <c r="O221" s="56"/>
      <c r="P221" s="56"/>
      <c r="Q221" s="56"/>
      <c r="R221" s="56"/>
      <c r="S221" s="56"/>
      <c r="T221" s="35">
        <f t="shared" si="4"/>
        <v>0</v>
      </c>
      <c r="U221" s="35">
        <f t="shared" si="4"/>
        <v>0</v>
      </c>
      <c r="V221" s="35">
        <f t="shared" si="4"/>
        <v>0</v>
      </c>
      <c r="W221" s="35">
        <f t="shared" si="4"/>
        <v>0</v>
      </c>
      <c r="X221" s="35">
        <f t="shared" si="4"/>
        <v>0</v>
      </c>
      <c r="Y221" s="35">
        <f t="shared" si="4"/>
        <v>0</v>
      </c>
      <c r="Z221" s="35">
        <f t="shared" si="4"/>
        <v>0</v>
      </c>
      <c r="AA221" s="56"/>
      <c r="AB221" s="56"/>
      <c r="AC221" s="56"/>
      <c r="AD221" s="56"/>
      <c r="AE221" s="56"/>
      <c r="AF221" s="56"/>
      <c r="AG221" s="56"/>
      <c r="AH221" s="56"/>
      <c r="AI221" s="56"/>
      <c r="AJ221" s="59"/>
      <c r="AL221" s="36">
        <f t="shared" si="6"/>
        <v>0</v>
      </c>
    </row>
    <row r="222" spans="1:38" ht="27.75" customHeight="1">
      <c r="A222" s="33" t="s">
        <v>510</v>
      </c>
      <c r="B222" s="34" t="s">
        <v>519</v>
      </c>
      <c r="C222" s="47" t="s">
        <v>520</v>
      </c>
      <c r="D222" s="56"/>
      <c r="E222" s="56"/>
      <c r="F222" s="56"/>
      <c r="G222" s="56"/>
      <c r="H222" s="56"/>
      <c r="I222" s="56"/>
      <c r="J222" s="56"/>
      <c r="K222" s="56"/>
      <c r="L222" s="56"/>
      <c r="M222" s="56"/>
      <c r="N222" s="56"/>
      <c r="O222" s="56"/>
      <c r="P222" s="56"/>
      <c r="Q222" s="56"/>
      <c r="R222" s="56"/>
      <c r="S222" s="56"/>
      <c r="T222" s="35">
        <f t="shared" si="4"/>
        <v>0</v>
      </c>
      <c r="U222" s="35">
        <f t="shared" si="4"/>
        <v>0</v>
      </c>
      <c r="V222" s="35">
        <f t="shared" si="4"/>
        <v>0</v>
      </c>
      <c r="W222" s="35">
        <f t="shared" si="4"/>
        <v>0</v>
      </c>
      <c r="X222" s="35">
        <f t="shared" si="4"/>
        <v>0</v>
      </c>
      <c r="Y222" s="35">
        <f t="shared" si="4"/>
        <v>0</v>
      </c>
      <c r="Z222" s="35">
        <f t="shared" si="4"/>
        <v>0</v>
      </c>
      <c r="AA222" s="56"/>
      <c r="AB222" s="56"/>
      <c r="AC222" s="56"/>
      <c r="AD222" s="56"/>
      <c r="AE222" s="56"/>
      <c r="AF222" s="56"/>
      <c r="AG222" s="56"/>
      <c r="AH222" s="56"/>
      <c r="AI222" s="56"/>
      <c r="AJ222" s="59"/>
      <c r="AL222" s="36">
        <f t="shared" si="6"/>
        <v>0</v>
      </c>
    </row>
    <row r="223" spans="1:38" ht="27.75" customHeight="1">
      <c r="A223" s="33" t="s">
        <v>510</v>
      </c>
      <c r="B223" s="34" t="s">
        <v>521</v>
      </c>
      <c r="C223" s="47" t="s">
        <v>522</v>
      </c>
      <c r="D223" s="56"/>
      <c r="E223" s="56"/>
      <c r="F223" s="56"/>
      <c r="G223" s="56"/>
      <c r="H223" s="56"/>
      <c r="I223" s="56"/>
      <c r="J223" s="56"/>
      <c r="K223" s="56"/>
      <c r="L223" s="56"/>
      <c r="M223" s="56"/>
      <c r="N223" s="56"/>
      <c r="O223" s="56"/>
      <c r="P223" s="56"/>
      <c r="Q223" s="56"/>
      <c r="R223" s="56"/>
      <c r="S223" s="56"/>
      <c r="T223" s="35">
        <f t="shared" si="4"/>
        <v>0</v>
      </c>
      <c r="U223" s="35">
        <f t="shared" si="4"/>
        <v>0</v>
      </c>
      <c r="V223" s="35">
        <f t="shared" si="4"/>
        <v>0</v>
      </c>
      <c r="W223" s="35">
        <f t="shared" si="4"/>
        <v>0</v>
      </c>
      <c r="X223" s="35">
        <f t="shared" si="4"/>
        <v>0</v>
      </c>
      <c r="Y223" s="35">
        <f t="shared" si="4"/>
        <v>0</v>
      </c>
      <c r="Z223" s="35">
        <f t="shared" si="4"/>
        <v>0</v>
      </c>
      <c r="AA223" s="56"/>
      <c r="AB223" s="56"/>
      <c r="AC223" s="56"/>
      <c r="AD223" s="56"/>
      <c r="AE223" s="56"/>
      <c r="AF223" s="56"/>
      <c r="AG223" s="56"/>
      <c r="AH223" s="56"/>
      <c r="AI223" s="56"/>
      <c r="AJ223" s="59"/>
      <c r="AL223" s="36">
        <f t="shared" si="6"/>
        <v>0</v>
      </c>
    </row>
    <row r="224" spans="1:38" ht="27.75" customHeight="1">
      <c r="A224" s="34" t="s">
        <v>523</v>
      </c>
      <c r="B224" s="34" t="s">
        <v>524</v>
      </c>
      <c r="C224" s="47" t="s">
        <v>525</v>
      </c>
      <c r="D224" s="56"/>
      <c r="E224" s="56"/>
      <c r="F224" s="56"/>
      <c r="G224" s="56"/>
      <c r="H224" s="56"/>
      <c r="I224" s="56"/>
      <c r="J224" s="56"/>
      <c r="K224" s="56"/>
      <c r="L224" s="56"/>
      <c r="M224" s="56"/>
      <c r="N224" s="56"/>
      <c r="O224" s="56"/>
      <c r="P224" s="56"/>
      <c r="Q224" s="56"/>
      <c r="R224" s="56"/>
      <c r="S224" s="56"/>
      <c r="T224" s="35">
        <f t="shared" si="4"/>
        <v>0</v>
      </c>
      <c r="U224" s="35">
        <f t="shared" si="4"/>
        <v>0</v>
      </c>
      <c r="V224" s="35">
        <f t="shared" si="4"/>
        <v>0</v>
      </c>
      <c r="W224" s="35">
        <f t="shared" si="4"/>
        <v>0</v>
      </c>
      <c r="X224" s="35">
        <f t="shared" si="4"/>
        <v>0</v>
      </c>
      <c r="Y224" s="35">
        <f t="shared" si="4"/>
        <v>0</v>
      </c>
      <c r="Z224" s="35">
        <f t="shared" si="4"/>
        <v>0</v>
      </c>
      <c r="AA224" s="56"/>
      <c r="AB224" s="56"/>
      <c r="AC224" s="56"/>
      <c r="AD224" s="56"/>
      <c r="AE224" s="56"/>
      <c r="AF224" s="56"/>
      <c r="AG224" s="56"/>
      <c r="AH224" s="56"/>
      <c r="AI224" s="56"/>
      <c r="AJ224" s="59"/>
      <c r="AL224" s="36">
        <f t="shared" si="6"/>
        <v>0</v>
      </c>
    </row>
    <row r="225" spans="1:38" ht="27.75" customHeight="1">
      <c r="A225" s="34" t="s">
        <v>526</v>
      </c>
      <c r="B225" s="34" t="s">
        <v>527</v>
      </c>
      <c r="C225" s="47" t="s">
        <v>528</v>
      </c>
      <c r="D225" s="56"/>
      <c r="E225" s="56"/>
      <c r="F225" s="56"/>
      <c r="G225" s="56"/>
      <c r="H225" s="56"/>
      <c r="I225" s="56"/>
      <c r="J225" s="56"/>
      <c r="K225" s="56"/>
      <c r="L225" s="56"/>
      <c r="M225" s="56"/>
      <c r="N225" s="56"/>
      <c r="O225" s="56"/>
      <c r="P225" s="56"/>
      <c r="Q225" s="56"/>
      <c r="R225" s="56"/>
      <c r="S225" s="56"/>
      <c r="T225" s="35">
        <f t="shared" si="4"/>
        <v>0</v>
      </c>
      <c r="U225" s="35">
        <f t="shared" si="4"/>
        <v>0</v>
      </c>
      <c r="V225" s="35">
        <f t="shared" si="4"/>
        <v>0</v>
      </c>
      <c r="W225" s="35">
        <f t="shared" si="4"/>
        <v>0</v>
      </c>
      <c r="X225" s="35">
        <f t="shared" si="4"/>
        <v>0</v>
      </c>
      <c r="Y225" s="35">
        <f t="shared" si="4"/>
        <v>0</v>
      </c>
      <c r="Z225" s="35">
        <f t="shared" si="4"/>
        <v>0</v>
      </c>
      <c r="AA225" s="56"/>
      <c r="AB225" s="56"/>
      <c r="AC225" s="56"/>
      <c r="AD225" s="56"/>
      <c r="AE225" s="56"/>
      <c r="AF225" s="56"/>
      <c r="AG225" s="56"/>
      <c r="AH225" s="56"/>
      <c r="AI225" s="56"/>
      <c r="AJ225" s="59"/>
      <c r="AL225" s="36">
        <f t="shared" si="6"/>
        <v>0</v>
      </c>
    </row>
    <row r="226" spans="1:38" ht="27.75" customHeight="1">
      <c r="A226" s="34" t="s">
        <v>523</v>
      </c>
      <c r="B226" s="34" t="s">
        <v>529</v>
      </c>
      <c r="C226" s="47" t="s">
        <v>530</v>
      </c>
      <c r="D226" s="56"/>
      <c r="E226" s="56"/>
      <c r="F226" s="56"/>
      <c r="G226" s="56"/>
      <c r="H226" s="56"/>
      <c r="I226" s="56"/>
      <c r="J226" s="56"/>
      <c r="K226" s="56"/>
      <c r="L226" s="56"/>
      <c r="M226" s="56"/>
      <c r="N226" s="56"/>
      <c r="O226" s="56"/>
      <c r="P226" s="56"/>
      <c r="Q226" s="56"/>
      <c r="R226" s="56"/>
      <c r="S226" s="56"/>
      <c r="T226" s="35">
        <f t="shared" si="4"/>
        <v>0</v>
      </c>
      <c r="U226" s="35">
        <f t="shared" si="4"/>
        <v>0</v>
      </c>
      <c r="V226" s="35">
        <f t="shared" si="4"/>
        <v>0</v>
      </c>
      <c r="W226" s="35">
        <f t="shared" si="4"/>
        <v>0</v>
      </c>
      <c r="X226" s="35">
        <f t="shared" si="4"/>
        <v>0</v>
      </c>
      <c r="Y226" s="35">
        <f t="shared" si="4"/>
        <v>0</v>
      </c>
      <c r="Z226" s="35">
        <f t="shared" si="4"/>
        <v>0</v>
      </c>
      <c r="AA226" s="56"/>
      <c r="AB226" s="56"/>
      <c r="AC226" s="56"/>
      <c r="AD226" s="56"/>
      <c r="AE226" s="56"/>
      <c r="AF226" s="56"/>
      <c r="AG226" s="56"/>
      <c r="AH226" s="56"/>
      <c r="AI226" s="56"/>
      <c r="AJ226" s="59"/>
      <c r="AL226" s="36">
        <f t="shared" si="6"/>
        <v>0</v>
      </c>
    </row>
    <row r="227" spans="1:38" ht="27.75" customHeight="1">
      <c r="A227" s="34" t="s">
        <v>523</v>
      </c>
      <c r="B227" s="34" t="s">
        <v>524</v>
      </c>
      <c r="C227" s="47" t="s">
        <v>531</v>
      </c>
      <c r="D227" s="56"/>
      <c r="E227" s="56"/>
      <c r="F227" s="56"/>
      <c r="G227" s="56"/>
      <c r="H227" s="56"/>
      <c r="I227" s="56"/>
      <c r="J227" s="56"/>
      <c r="K227" s="56"/>
      <c r="L227" s="56"/>
      <c r="M227" s="56"/>
      <c r="N227" s="56"/>
      <c r="O227" s="56"/>
      <c r="P227" s="56"/>
      <c r="Q227" s="56"/>
      <c r="R227" s="56"/>
      <c r="S227" s="56"/>
      <c r="T227" s="35">
        <f t="shared" si="4"/>
        <v>0</v>
      </c>
      <c r="U227" s="35">
        <f t="shared" si="4"/>
        <v>0</v>
      </c>
      <c r="V227" s="35">
        <f t="shared" si="4"/>
        <v>0</v>
      </c>
      <c r="W227" s="35">
        <f t="shared" si="4"/>
        <v>0</v>
      </c>
      <c r="X227" s="35">
        <f t="shared" si="4"/>
        <v>0</v>
      </c>
      <c r="Y227" s="35">
        <f t="shared" si="4"/>
        <v>0</v>
      </c>
      <c r="Z227" s="35">
        <f t="shared" si="4"/>
        <v>0</v>
      </c>
      <c r="AA227" s="56"/>
      <c r="AB227" s="56"/>
      <c r="AC227" s="56"/>
      <c r="AD227" s="56"/>
      <c r="AE227" s="56"/>
      <c r="AF227" s="56"/>
      <c r="AG227" s="56"/>
      <c r="AH227" s="56"/>
      <c r="AI227" s="56"/>
      <c r="AJ227" s="59"/>
      <c r="AL227" s="36">
        <f t="shared" si="6"/>
        <v>0</v>
      </c>
    </row>
    <row r="228" spans="1:38" ht="27.75" customHeight="1">
      <c r="A228" s="34" t="s">
        <v>523</v>
      </c>
      <c r="B228" s="34" t="s">
        <v>532</v>
      </c>
      <c r="C228" s="47" t="s">
        <v>533</v>
      </c>
      <c r="D228" s="56"/>
      <c r="E228" s="56"/>
      <c r="F228" s="56"/>
      <c r="G228" s="56"/>
      <c r="H228" s="56"/>
      <c r="I228" s="56"/>
      <c r="J228" s="56"/>
      <c r="K228" s="56"/>
      <c r="L228" s="56"/>
      <c r="M228" s="56"/>
      <c r="N228" s="56"/>
      <c r="O228" s="56"/>
      <c r="P228" s="56"/>
      <c r="Q228" s="56"/>
      <c r="R228" s="56"/>
      <c r="S228" s="56"/>
      <c r="T228" s="35">
        <f t="shared" si="4"/>
        <v>0</v>
      </c>
      <c r="U228" s="35">
        <f t="shared" si="4"/>
        <v>0</v>
      </c>
      <c r="V228" s="35">
        <f t="shared" si="4"/>
        <v>0</v>
      </c>
      <c r="W228" s="35">
        <f t="shared" si="4"/>
        <v>0</v>
      </c>
      <c r="X228" s="35">
        <f t="shared" si="4"/>
        <v>0</v>
      </c>
      <c r="Y228" s="35">
        <f t="shared" si="4"/>
        <v>0</v>
      </c>
      <c r="Z228" s="35">
        <f t="shared" si="4"/>
        <v>0</v>
      </c>
      <c r="AA228" s="56"/>
      <c r="AB228" s="56"/>
      <c r="AC228" s="56"/>
      <c r="AD228" s="56"/>
      <c r="AE228" s="56"/>
      <c r="AF228" s="56"/>
      <c r="AG228" s="56"/>
      <c r="AH228" s="56"/>
      <c r="AI228" s="56"/>
      <c r="AJ228" s="59"/>
      <c r="AL228" s="36">
        <f t="shared" si="6"/>
        <v>0</v>
      </c>
    </row>
    <row r="229" spans="1:38" ht="27.75" customHeight="1">
      <c r="A229" s="34" t="s">
        <v>534</v>
      </c>
      <c r="B229" s="34" t="s">
        <v>535</v>
      </c>
      <c r="C229" s="34" t="s">
        <v>536</v>
      </c>
      <c r="D229" s="56"/>
      <c r="E229" s="56"/>
      <c r="F229" s="56"/>
      <c r="G229" s="56"/>
      <c r="H229" s="56"/>
      <c r="I229" s="56"/>
      <c r="J229" s="56"/>
      <c r="K229" s="56"/>
      <c r="L229" s="56"/>
      <c r="M229" s="56"/>
      <c r="N229" s="56"/>
      <c r="O229" s="56"/>
      <c r="P229" s="56"/>
      <c r="Q229" s="56"/>
      <c r="R229" s="56"/>
      <c r="S229" s="56"/>
      <c r="T229" s="35">
        <f t="shared" si="4"/>
        <v>0</v>
      </c>
      <c r="U229" s="35">
        <f t="shared" si="4"/>
        <v>0</v>
      </c>
      <c r="V229" s="35">
        <f t="shared" si="4"/>
        <v>0</v>
      </c>
      <c r="W229" s="35">
        <f t="shared" si="4"/>
        <v>0</v>
      </c>
      <c r="X229" s="35">
        <f t="shared" si="4"/>
        <v>0</v>
      </c>
      <c r="Y229" s="35">
        <f t="shared" si="4"/>
        <v>0</v>
      </c>
      <c r="Z229" s="35">
        <f t="shared" si="4"/>
        <v>0</v>
      </c>
      <c r="AA229" s="56"/>
      <c r="AB229" s="56"/>
      <c r="AC229" s="56"/>
      <c r="AD229" s="56"/>
      <c r="AE229" s="56"/>
      <c r="AF229" s="56"/>
      <c r="AG229" s="56"/>
      <c r="AH229" s="56"/>
      <c r="AI229" s="56"/>
      <c r="AJ229" s="59"/>
      <c r="AL229" s="36">
        <f t="shared" si="6"/>
        <v>0</v>
      </c>
    </row>
    <row r="230" spans="1:38" ht="27.75" customHeight="1">
      <c r="A230" s="34" t="s">
        <v>537</v>
      </c>
      <c r="B230" s="34" t="s">
        <v>538</v>
      </c>
      <c r="C230" s="34" t="s">
        <v>539</v>
      </c>
      <c r="D230" s="56"/>
      <c r="E230" s="56"/>
      <c r="F230" s="56"/>
      <c r="G230" s="56"/>
      <c r="H230" s="56"/>
      <c r="I230" s="56"/>
      <c r="J230" s="56"/>
      <c r="K230" s="56"/>
      <c r="L230" s="56"/>
      <c r="M230" s="56"/>
      <c r="N230" s="56"/>
      <c r="O230" s="56"/>
      <c r="P230" s="56"/>
      <c r="Q230" s="56"/>
      <c r="R230" s="56"/>
      <c r="S230" s="56"/>
      <c r="T230" s="35">
        <f t="shared" si="4"/>
        <v>0</v>
      </c>
      <c r="U230" s="35">
        <f t="shared" si="4"/>
        <v>0</v>
      </c>
      <c r="V230" s="35">
        <f t="shared" si="4"/>
        <v>0</v>
      </c>
      <c r="W230" s="35">
        <f t="shared" si="4"/>
        <v>0</v>
      </c>
      <c r="X230" s="35">
        <f t="shared" si="4"/>
        <v>0</v>
      </c>
      <c r="Y230" s="35">
        <f t="shared" si="4"/>
        <v>0</v>
      </c>
      <c r="Z230" s="35">
        <f t="shared" si="4"/>
        <v>0</v>
      </c>
      <c r="AA230" s="56"/>
      <c r="AB230" s="56"/>
      <c r="AC230" s="56"/>
      <c r="AD230" s="56"/>
      <c r="AE230" s="56"/>
      <c r="AF230" s="56"/>
      <c r="AG230" s="56"/>
      <c r="AH230" s="56"/>
      <c r="AI230" s="56"/>
      <c r="AJ230" s="59"/>
      <c r="AL230" s="36">
        <f t="shared" si="6"/>
        <v>0</v>
      </c>
    </row>
    <row r="231" spans="1:38" ht="27.75" customHeight="1">
      <c r="A231" s="34" t="s">
        <v>540</v>
      </c>
      <c r="B231" s="34" t="s">
        <v>541</v>
      </c>
      <c r="C231" s="33" t="s">
        <v>542</v>
      </c>
      <c r="D231" s="56"/>
      <c r="E231" s="56"/>
      <c r="F231" s="56"/>
      <c r="G231" s="56"/>
      <c r="H231" s="56"/>
      <c r="I231" s="56"/>
      <c r="J231" s="56"/>
      <c r="K231" s="56"/>
      <c r="L231" s="56"/>
      <c r="M231" s="56"/>
      <c r="N231" s="56"/>
      <c r="O231" s="56"/>
      <c r="P231" s="56"/>
      <c r="Q231" s="56"/>
      <c r="R231" s="56"/>
      <c r="S231" s="56"/>
      <c r="T231" s="35">
        <f t="shared" si="4"/>
        <v>0</v>
      </c>
      <c r="U231" s="35">
        <f t="shared" si="4"/>
        <v>0</v>
      </c>
      <c r="V231" s="35">
        <f t="shared" si="4"/>
        <v>0</v>
      </c>
      <c r="W231" s="35">
        <f t="shared" si="4"/>
        <v>0</v>
      </c>
      <c r="X231" s="35">
        <f t="shared" si="4"/>
        <v>0</v>
      </c>
      <c r="Y231" s="35">
        <f t="shared" si="4"/>
        <v>0</v>
      </c>
      <c r="Z231" s="35">
        <f t="shared" si="4"/>
        <v>0</v>
      </c>
      <c r="AA231" s="56"/>
      <c r="AB231" s="56"/>
      <c r="AC231" s="56"/>
      <c r="AD231" s="56"/>
      <c r="AE231" s="56"/>
      <c r="AF231" s="56"/>
      <c r="AG231" s="56"/>
      <c r="AH231" s="56"/>
      <c r="AI231" s="56"/>
      <c r="AJ231" s="59"/>
      <c r="AL231" s="36">
        <f t="shared" si="6"/>
        <v>0</v>
      </c>
    </row>
    <row r="232" spans="1:38" ht="27.75" customHeight="1">
      <c r="A232" s="34" t="s">
        <v>540</v>
      </c>
      <c r="B232" s="34" t="s">
        <v>543</v>
      </c>
      <c r="C232" s="33" t="s">
        <v>544</v>
      </c>
      <c r="D232" s="56"/>
      <c r="E232" s="56"/>
      <c r="F232" s="56"/>
      <c r="G232" s="56"/>
      <c r="H232" s="56"/>
      <c r="I232" s="56"/>
      <c r="J232" s="56"/>
      <c r="K232" s="56"/>
      <c r="L232" s="56"/>
      <c r="M232" s="56"/>
      <c r="N232" s="56"/>
      <c r="O232" s="56"/>
      <c r="P232" s="56"/>
      <c r="Q232" s="56"/>
      <c r="R232" s="56"/>
      <c r="S232" s="56"/>
      <c r="T232" s="35">
        <f t="shared" ref="T232:Z271" si="7">$AA232/7</f>
        <v>0</v>
      </c>
      <c r="U232" s="35">
        <f t="shared" si="7"/>
        <v>0</v>
      </c>
      <c r="V232" s="35">
        <f t="shared" si="7"/>
        <v>0</v>
      </c>
      <c r="W232" s="35">
        <f t="shared" si="7"/>
        <v>0</v>
      </c>
      <c r="X232" s="35">
        <f t="shared" si="7"/>
        <v>0</v>
      </c>
      <c r="Y232" s="35">
        <f t="shared" si="7"/>
        <v>0</v>
      </c>
      <c r="Z232" s="35">
        <f t="shared" si="7"/>
        <v>0</v>
      </c>
      <c r="AA232" s="56"/>
      <c r="AB232" s="56"/>
      <c r="AC232" s="56"/>
      <c r="AD232" s="56"/>
      <c r="AE232" s="56"/>
      <c r="AF232" s="56"/>
      <c r="AG232" s="56"/>
      <c r="AH232" s="56"/>
      <c r="AI232" s="56"/>
      <c r="AJ232" s="59"/>
      <c r="AL232" s="36">
        <f t="shared" si="6"/>
        <v>0</v>
      </c>
    </row>
    <row r="233" spans="1:38" ht="27.75" customHeight="1">
      <c r="A233" s="34" t="s">
        <v>540</v>
      </c>
      <c r="B233" s="34" t="s">
        <v>545</v>
      </c>
      <c r="C233" s="33" t="s">
        <v>546</v>
      </c>
      <c r="D233" s="56"/>
      <c r="E233" s="56"/>
      <c r="F233" s="56"/>
      <c r="G233" s="56"/>
      <c r="H233" s="56"/>
      <c r="I233" s="56"/>
      <c r="J233" s="56"/>
      <c r="K233" s="56"/>
      <c r="L233" s="56"/>
      <c r="M233" s="56"/>
      <c r="N233" s="56"/>
      <c r="O233" s="56"/>
      <c r="P233" s="56"/>
      <c r="Q233" s="56"/>
      <c r="R233" s="56"/>
      <c r="S233" s="56"/>
      <c r="T233" s="35">
        <f t="shared" si="7"/>
        <v>0</v>
      </c>
      <c r="U233" s="35">
        <f t="shared" si="7"/>
        <v>0</v>
      </c>
      <c r="V233" s="35">
        <f t="shared" si="7"/>
        <v>0</v>
      </c>
      <c r="W233" s="35">
        <f t="shared" si="7"/>
        <v>0</v>
      </c>
      <c r="X233" s="35">
        <f t="shared" si="7"/>
        <v>0</v>
      </c>
      <c r="Y233" s="35">
        <f t="shared" si="7"/>
        <v>0</v>
      </c>
      <c r="Z233" s="35">
        <f t="shared" si="7"/>
        <v>0</v>
      </c>
      <c r="AA233" s="56"/>
      <c r="AB233" s="56"/>
      <c r="AC233" s="56"/>
      <c r="AD233" s="56"/>
      <c r="AE233" s="56"/>
      <c r="AF233" s="56"/>
      <c r="AG233" s="56"/>
      <c r="AH233" s="56"/>
      <c r="AI233" s="56"/>
      <c r="AJ233" s="59"/>
      <c r="AL233" s="36">
        <f t="shared" si="6"/>
        <v>0</v>
      </c>
    </row>
    <row r="234" spans="1:38" ht="27.75" customHeight="1">
      <c r="A234" s="80" t="s">
        <v>523</v>
      </c>
      <c r="B234" s="39" t="s">
        <v>547</v>
      </c>
      <c r="C234" s="33" t="s">
        <v>548</v>
      </c>
      <c r="D234" s="56"/>
      <c r="E234" s="56"/>
      <c r="F234" s="56"/>
      <c r="G234" s="56"/>
      <c r="H234" s="56"/>
      <c r="I234" s="56"/>
      <c r="J234" s="56"/>
      <c r="K234" s="56"/>
      <c r="L234" s="56"/>
      <c r="M234" s="56"/>
      <c r="N234" s="56"/>
      <c r="O234" s="56"/>
      <c r="P234" s="56"/>
      <c r="Q234" s="56"/>
      <c r="R234" s="56"/>
      <c r="S234" s="56"/>
      <c r="T234" s="35">
        <f t="shared" si="7"/>
        <v>0</v>
      </c>
      <c r="U234" s="35">
        <f t="shared" si="7"/>
        <v>0</v>
      </c>
      <c r="V234" s="35">
        <f t="shared" si="7"/>
        <v>0</v>
      </c>
      <c r="W234" s="35">
        <f t="shared" si="7"/>
        <v>0</v>
      </c>
      <c r="X234" s="35">
        <f t="shared" si="7"/>
        <v>0</v>
      </c>
      <c r="Y234" s="35">
        <f t="shared" si="7"/>
        <v>0</v>
      </c>
      <c r="Z234" s="35">
        <f t="shared" si="7"/>
        <v>0</v>
      </c>
      <c r="AA234" s="56"/>
      <c r="AB234" s="56"/>
      <c r="AC234" s="56"/>
      <c r="AD234" s="56"/>
      <c r="AE234" s="56"/>
      <c r="AF234" s="56"/>
      <c r="AG234" s="56"/>
      <c r="AH234" s="56"/>
      <c r="AI234" s="56"/>
      <c r="AJ234" s="59"/>
      <c r="AL234" s="36">
        <f t="shared" si="6"/>
        <v>0</v>
      </c>
    </row>
    <row r="235" spans="1:38" ht="27.75" customHeight="1">
      <c r="A235" s="80" t="s">
        <v>523</v>
      </c>
      <c r="B235" s="39" t="s">
        <v>549</v>
      </c>
      <c r="C235" s="33" t="s">
        <v>550</v>
      </c>
      <c r="D235" s="56"/>
      <c r="E235" s="56"/>
      <c r="F235" s="56"/>
      <c r="G235" s="56"/>
      <c r="H235" s="56"/>
      <c r="I235" s="56"/>
      <c r="J235" s="56"/>
      <c r="K235" s="56"/>
      <c r="L235" s="56"/>
      <c r="M235" s="56"/>
      <c r="N235" s="56"/>
      <c r="O235" s="56"/>
      <c r="P235" s="56"/>
      <c r="Q235" s="56"/>
      <c r="R235" s="56"/>
      <c r="S235" s="56"/>
      <c r="T235" s="35">
        <f t="shared" si="7"/>
        <v>0</v>
      </c>
      <c r="U235" s="35">
        <f t="shared" si="7"/>
        <v>0</v>
      </c>
      <c r="V235" s="35">
        <f t="shared" si="7"/>
        <v>0</v>
      </c>
      <c r="W235" s="35">
        <f t="shared" si="7"/>
        <v>0</v>
      </c>
      <c r="X235" s="35">
        <f t="shared" si="7"/>
        <v>0</v>
      </c>
      <c r="Y235" s="35">
        <f t="shared" si="7"/>
        <v>0</v>
      </c>
      <c r="Z235" s="35">
        <f t="shared" si="7"/>
        <v>0</v>
      </c>
      <c r="AA235" s="56"/>
      <c r="AB235" s="56"/>
      <c r="AC235" s="56"/>
      <c r="AD235" s="56"/>
      <c r="AE235" s="56"/>
      <c r="AF235" s="56"/>
      <c r="AG235" s="56"/>
      <c r="AH235" s="56"/>
      <c r="AI235" s="56"/>
      <c r="AJ235" s="59"/>
      <c r="AL235" s="36">
        <f t="shared" si="6"/>
        <v>0</v>
      </c>
    </row>
    <row r="236" spans="1:38" ht="27.75" customHeight="1">
      <c r="A236" s="80" t="s">
        <v>523</v>
      </c>
      <c r="B236" s="39" t="s">
        <v>551</v>
      </c>
      <c r="C236" s="33" t="s">
        <v>552</v>
      </c>
      <c r="D236" s="56"/>
      <c r="E236" s="56"/>
      <c r="F236" s="56"/>
      <c r="G236" s="56"/>
      <c r="H236" s="56"/>
      <c r="I236" s="56"/>
      <c r="J236" s="56"/>
      <c r="K236" s="56"/>
      <c r="L236" s="56"/>
      <c r="M236" s="56"/>
      <c r="N236" s="56"/>
      <c r="O236" s="56"/>
      <c r="P236" s="56"/>
      <c r="Q236" s="56"/>
      <c r="R236" s="56"/>
      <c r="S236" s="56"/>
      <c r="T236" s="35">
        <f t="shared" si="7"/>
        <v>0</v>
      </c>
      <c r="U236" s="35">
        <f t="shared" si="7"/>
        <v>0</v>
      </c>
      <c r="V236" s="35">
        <f t="shared" si="7"/>
        <v>0</v>
      </c>
      <c r="W236" s="35">
        <f t="shared" si="7"/>
        <v>0</v>
      </c>
      <c r="X236" s="35">
        <f t="shared" si="7"/>
        <v>0</v>
      </c>
      <c r="Y236" s="35">
        <f t="shared" si="7"/>
        <v>0</v>
      </c>
      <c r="Z236" s="35">
        <f t="shared" si="7"/>
        <v>0</v>
      </c>
      <c r="AA236" s="56"/>
      <c r="AB236" s="56"/>
      <c r="AC236" s="56"/>
      <c r="AD236" s="56"/>
      <c r="AE236" s="56"/>
      <c r="AF236" s="56"/>
      <c r="AG236" s="56"/>
      <c r="AH236" s="56"/>
      <c r="AI236" s="56"/>
      <c r="AJ236" s="59"/>
      <c r="AL236" s="36">
        <f t="shared" si="6"/>
        <v>0</v>
      </c>
    </row>
    <row r="237" spans="1:38" ht="27.75" customHeight="1">
      <c r="A237" s="80" t="s">
        <v>553</v>
      </c>
      <c r="B237" s="39" t="s">
        <v>554</v>
      </c>
      <c r="C237" s="33" t="s">
        <v>555</v>
      </c>
      <c r="D237" s="56"/>
      <c r="E237" s="56"/>
      <c r="F237" s="56"/>
      <c r="G237" s="56"/>
      <c r="H237" s="56"/>
      <c r="I237" s="56"/>
      <c r="J237" s="56"/>
      <c r="K237" s="56"/>
      <c r="L237" s="56"/>
      <c r="M237" s="56"/>
      <c r="N237" s="56"/>
      <c r="O237" s="56"/>
      <c r="P237" s="56"/>
      <c r="Q237" s="56"/>
      <c r="R237" s="56"/>
      <c r="S237" s="56"/>
      <c r="T237" s="35">
        <f t="shared" si="7"/>
        <v>0</v>
      </c>
      <c r="U237" s="35">
        <f t="shared" si="7"/>
        <v>0</v>
      </c>
      <c r="V237" s="35">
        <f t="shared" si="7"/>
        <v>0</v>
      </c>
      <c r="W237" s="35">
        <f t="shared" si="7"/>
        <v>0</v>
      </c>
      <c r="X237" s="35">
        <f t="shared" si="7"/>
        <v>0</v>
      </c>
      <c r="Y237" s="35">
        <f t="shared" si="7"/>
        <v>0</v>
      </c>
      <c r="Z237" s="35">
        <f t="shared" si="7"/>
        <v>0</v>
      </c>
      <c r="AA237" s="56"/>
      <c r="AB237" s="56"/>
      <c r="AC237" s="56"/>
      <c r="AD237" s="56"/>
      <c r="AE237" s="56"/>
      <c r="AF237" s="56"/>
      <c r="AG237" s="56"/>
      <c r="AH237" s="56"/>
      <c r="AI237" s="56"/>
      <c r="AJ237" s="59"/>
      <c r="AL237" s="36">
        <f t="shared" si="6"/>
        <v>0</v>
      </c>
    </row>
    <row r="238" spans="1:38" ht="27.75" customHeight="1">
      <c r="A238" s="80" t="s">
        <v>553</v>
      </c>
      <c r="B238" s="39" t="s">
        <v>556</v>
      </c>
      <c r="C238" s="33" t="s">
        <v>557</v>
      </c>
      <c r="D238" s="56"/>
      <c r="E238" s="56"/>
      <c r="F238" s="56"/>
      <c r="G238" s="56"/>
      <c r="H238" s="56"/>
      <c r="I238" s="56"/>
      <c r="J238" s="56"/>
      <c r="K238" s="56"/>
      <c r="L238" s="56"/>
      <c r="M238" s="56"/>
      <c r="N238" s="56"/>
      <c r="O238" s="56"/>
      <c r="P238" s="56"/>
      <c r="Q238" s="56"/>
      <c r="R238" s="56"/>
      <c r="S238" s="56"/>
      <c r="T238" s="35">
        <f t="shared" si="7"/>
        <v>0</v>
      </c>
      <c r="U238" s="35">
        <f t="shared" si="7"/>
        <v>0</v>
      </c>
      <c r="V238" s="35">
        <f t="shared" si="7"/>
        <v>0</v>
      </c>
      <c r="W238" s="35">
        <f t="shared" si="7"/>
        <v>0</v>
      </c>
      <c r="X238" s="35">
        <f t="shared" si="7"/>
        <v>0</v>
      </c>
      <c r="Y238" s="35">
        <f t="shared" si="7"/>
        <v>0</v>
      </c>
      <c r="Z238" s="35">
        <f t="shared" si="7"/>
        <v>0</v>
      </c>
      <c r="AA238" s="56"/>
      <c r="AB238" s="56"/>
      <c r="AC238" s="56"/>
      <c r="AD238" s="56"/>
      <c r="AE238" s="56"/>
      <c r="AF238" s="56"/>
      <c r="AG238" s="56"/>
      <c r="AH238" s="56"/>
      <c r="AI238" s="56"/>
      <c r="AJ238" s="59"/>
      <c r="AL238" s="36">
        <f t="shared" si="6"/>
        <v>0</v>
      </c>
    </row>
    <row r="239" spans="1:38" ht="27.75" customHeight="1">
      <c r="A239" s="80" t="s">
        <v>553</v>
      </c>
      <c r="B239" s="39" t="s">
        <v>558</v>
      </c>
      <c r="C239" s="33" t="s">
        <v>559</v>
      </c>
      <c r="D239" s="56"/>
      <c r="E239" s="56"/>
      <c r="F239" s="56"/>
      <c r="G239" s="56"/>
      <c r="H239" s="56"/>
      <c r="I239" s="56"/>
      <c r="J239" s="56"/>
      <c r="K239" s="56"/>
      <c r="L239" s="56"/>
      <c r="M239" s="56"/>
      <c r="N239" s="56"/>
      <c r="O239" s="56"/>
      <c r="P239" s="56"/>
      <c r="Q239" s="56"/>
      <c r="R239" s="56"/>
      <c r="S239" s="56"/>
      <c r="T239" s="35">
        <f t="shared" si="7"/>
        <v>0</v>
      </c>
      <c r="U239" s="35">
        <f t="shared" si="7"/>
        <v>0</v>
      </c>
      <c r="V239" s="35">
        <f t="shared" si="7"/>
        <v>0</v>
      </c>
      <c r="W239" s="35">
        <f t="shared" si="7"/>
        <v>0</v>
      </c>
      <c r="X239" s="35">
        <f t="shared" si="7"/>
        <v>0</v>
      </c>
      <c r="Y239" s="35">
        <f t="shared" si="7"/>
        <v>0</v>
      </c>
      <c r="Z239" s="35">
        <f t="shared" si="7"/>
        <v>0</v>
      </c>
      <c r="AA239" s="56"/>
      <c r="AB239" s="56"/>
      <c r="AC239" s="56"/>
      <c r="AD239" s="56"/>
      <c r="AE239" s="56"/>
      <c r="AF239" s="56"/>
      <c r="AG239" s="56"/>
      <c r="AH239" s="56"/>
      <c r="AI239" s="56"/>
      <c r="AJ239" s="59"/>
      <c r="AL239" s="36">
        <f t="shared" si="6"/>
        <v>0</v>
      </c>
    </row>
    <row r="240" spans="1:38" ht="27.75" customHeight="1">
      <c r="A240" s="80" t="s">
        <v>523</v>
      </c>
      <c r="B240" s="39" t="s">
        <v>560</v>
      </c>
      <c r="C240" s="33" t="s">
        <v>561</v>
      </c>
      <c r="D240" s="56"/>
      <c r="E240" s="56"/>
      <c r="F240" s="56"/>
      <c r="G240" s="56"/>
      <c r="H240" s="56"/>
      <c r="I240" s="56"/>
      <c r="J240" s="56"/>
      <c r="K240" s="56"/>
      <c r="L240" s="56"/>
      <c r="M240" s="56"/>
      <c r="N240" s="56"/>
      <c r="O240" s="56"/>
      <c r="P240" s="56"/>
      <c r="Q240" s="56"/>
      <c r="R240" s="56"/>
      <c r="S240" s="56"/>
      <c r="T240" s="35">
        <f t="shared" si="7"/>
        <v>0</v>
      </c>
      <c r="U240" s="35">
        <f t="shared" si="7"/>
        <v>0</v>
      </c>
      <c r="V240" s="35">
        <f t="shared" si="7"/>
        <v>0</v>
      </c>
      <c r="W240" s="35">
        <f t="shared" si="7"/>
        <v>0</v>
      </c>
      <c r="X240" s="35">
        <f t="shared" si="7"/>
        <v>0</v>
      </c>
      <c r="Y240" s="35">
        <f t="shared" si="7"/>
        <v>0</v>
      </c>
      <c r="Z240" s="35">
        <f t="shared" si="7"/>
        <v>0</v>
      </c>
      <c r="AA240" s="56"/>
      <c r="AB240" s="56"/>
      <c r="AC240" s="56"/>
      <c r="AD240" s="56"/>
      <c r="AE240" s="56"/>
      <c r="AF240" s="56"/>
      <c r="AG240" s="56"/>
      <c r="AH240" s="56"/>
      <c r="AI240" s="56"/>
      <c r="AJ240" s="59"/>
      <c r="AL240" s="36">
        <f t="shared" si="6"/>
        <v>0</v>
      </c>
    </row>
    <row r="241" spans="1:38" ht="27.75" customHeight="1">
      <c r="A241" s="80" t="s">
        <v>562</v>
      </c>
      <c r="B241" s="34" t="s">
        <v>538</v>
      </c>
      <c r="C241" s="33" t="s">
        <v>563</v>
      </c>
      <c r="D241" s="56"/>
      <c r="E241" s="56"/>
      <c r="F241" s="56"/>
      <c r="G241" s="56"/>
      <c r="H241" s="56"/>
      <c r="I241" s="56"/>
      <c r="J241" s="56"/>
      <c r="K241" s="56"/>
      <c r="L241" s="56"/>
      <c r="M241" s="56"/>
      <c r="N241" s="56"/>
      <c r="O241" s="56"/>
      <c r="P241" s="56"/>
      <c r="Q241" s="56"/>
      <c r="R241" s="56"/>
      <c r="S241" s="56"/>
      <c r="T241" s="35">
        <f t="shared" si="7"/>
        <v>0</v>
      </c>
      <c r="U241" s="35">
        <f t="shared" si="7"/>
        <v>0</v>
      </c>
      <c r="V241" s="35">
        <f t="shared" si="7"/>
        <v>0</v>
      </c>
      <c r="W241" s="35">
        <f t="shared" si="7"/>
        <v>0</v>
      </c>
      <c r="X241" s="35">
        <f t="shared" si="7"/>
        <v>0</v>
      </c>
      <c r="Y241" s="35">
        <f t="shared" si="7"/>
        <v>0</v>
      </c>
      <c r="Z241" s="35">
        <f t="shared" si="7"/>
        <v>0</v>
      </c>
      <c r="AA241" s="56"/>
      <c r="AB241" s="56"/>
      <c r="AC241" s="56"/>
      <c r="AD241" s="56"/>
      <c r="AE241" s="56"/>
      <c r="AF241" s="56"/>
      <c r="AG241" s="56"/>
      <c r="AH241" s="56"/>
      <c r="AI241" s="56"/>
      <c r="AJ241" s="59"/>
      <c r="AL241" s="36">
        <f t="shared" si="6"/>
        <v>0</v>
      </c>
    </row>
    <row r="242" spans="1:38" ht="27.75" customHeight="1">
      <c r="A242" s="80" t="s">
        <v>564</v>
      </c>
      <c r="B242" s="34" t="s">
        <v>565</v>
      </c>
      <c r="C242" s="33" t="s">
        <v>566</v>
      </c>
      <c r="D242" s="56"/>
      <c r="E242" s="56"/>
      <c r="F242" s="56"/>
      <c r="G242" s="56"/>
      <c r="H242" s="56"/>
      <c r="I242" s="56"/>
      <c r="J242" s="56"/>
      <c r="K242" s="56"/>
      <c r="L242" s="56"/>
      <c r="M242" s="56"/>
      <c r="N242" s="56"/>
      <c r="O242" s="56"/>
      <c r="P242" s="56"/>
      <c r="Q242" s="56"/>
      <c r="R242" s="56"/>
      <c r="S242" s="56"/>
      <c r="T242" s="35">
        <f t="shared" si="7"/>
        <v>0</v>
      </c>
      <c r="U242" s="35">
        <f t="shared" si="7"/>
        <v>0</v>
      </c>
      <c r="V242" s="35">
        <f t="shared" si="7"/>
        <v>0</v>
      </c>
      <c r="W242" s="35">
        <f t="shared" si="7"/>
        <v>0</v>
      </c>
      <c r="X242" s="35">
        <f t="shared" si="7"/>
        <v>0</v>
      </c>
      <c r="Y242" s="35">
        <f t="shared" si="7"/>
        <v>0</v>
      </c>
      <c r="Z242" s="35">
        <f t="shared" si="7"/>
        <v>0</v>
      </c>
      <c r="AA242" s="56"/>
      <c r="AB242" s="56"/>
      <c r="AC242" s="56"/>
      <c r="AD242" s="56"/>
      <c r="AE242" s="56"/>
      <c r="AF242" s="56"/>
      <c r="AG242" s="56"/>
      <c r="AH242" s="56"/>
      <c r="AI242" s="56"/>
      <c r="AJ242" s="59"/>
      <c r="AL242" s="36">
        <f t="shared" si="6"/>
        <v>0</v>
      </c>
    </row>
    <row r="243" spans="1:38" ht="27.75" customHeight="1">
      <c r="A243" s="80" t="s">
        <v>526</v>
      </c>
      <c r="B243" s="42" t="s">
        <v>567</v>
      </c>
      <c r="C243" s="33" t="s">
        <v>568</v>
      </c>
      <c r="D243" s="56"/>
      <c r="E243" s="56"/>
      <c r="F243" s="56"/>
      <c r="G243" s="56"/>
      <c r="H243" s="56"/>
      <c r="I243" s="56"/>
      <c r="J243" s="56"/>
      <c r="K243" s="56"/>
      <c r="L243" s="56"/>
      <c r="M243" s="56"/>
      <c r="N243" s="56"/>
      <c r="O243" s="56"/>
      <c r="P243" s="56"/>
      <c r="Q243" s="56"/>
      <c r="R243" s="56"/>
      <c r="S243" s="56"/>
      <c r="T243" s="35">
        <f t="shared" si="7"/>
        <v>0</v>
      </c>
      <c r="U243" s="35">
        <f t="shared" si="7"/>
        <v>0</v>
      </c>
      <c r="V243" s="35">
        <f t="shared" si="7"/>
        <v>0</v>
      </c>
      <c r="W243" s="35">
        <f t="shared" si="7"/>
        <v>0</v>
      </c>
      <c r="X243" s="35">
        <f t="shared" si="7"/>
        <v>0</v>
      </c>
      <c r="Y243" s="35">
        <f t="shared" si="7"/>
        <v>0</v>
      </c>
      <c r="Z243" s="35">
        <f t="shared" si="7"/>
        <v>0</v>
      </c>
      <c r="AA243" s="56"/>
      <c r="AB243" s="56"/>
      <c r="AC243" s="56"/>
      <c r="AD243" s="56"/>
      <c r="AE243" s="56"/>
      <c r="AF243" s="56"/>
      <c r="AG243" s="56"/>
      <c r="AH243" s="56"/>
      <c r="AI243" s="56"/>
      <c r="AJ243" s="59"/>
      <c r="AL243" s="36">
        <f t="shared" si="6"/>
        <v>0</v>
      </c>
    </row>
    <row r="244" spans="1:38" ht="27.75" customHeight="1">
      <c r="A244" s="80" t="s">
        <v>523</v>
      </c>
      <c r="B244" s="34" t="s">
        <v>569</v>
      </c>
      <c r="C244" s="34" t="s">
        <v>570</v>
      </c>
      <c r="D244" s="56"/>
      <c r="E244" s="56"/>
      <c r="F244" s="56"/>
      <c r="G244" s="56"/>
      <c r="H244" s="56"/>
      <c r="I244" s="56"/>
      <c r="J244" s="56"/>
      <c r="K244" s="56"/>
      <c r="L244" s="56"/>
      <c r="M244" s="56"/>
      <c r="N244" s="56"/>
      <c r="O244" s="56"/>
      <c r="P244" s="56"/>
      <c r="Q244" s="56"/>
      <c r="R244" s="56"/>
      <c r="S244" s="56"/>
      <c r="T244" s="35">
        <f t="shared" si="7"/>
        <v>0</v>
      </c>
      <c r="U244" s="35">
        <f t="shared" si="7"/>
        <v>0</v>
      </c>
      <c r="V244" s="35">
        <f t="shared" si="7"/>
        <v>0</v>
      </c>
      <c r="W244" s="35">
        <f t="shared" si="7"/>
        <v>0</v>
      </c>
      <c r="X244" s="35">
        <f t="shared" si="7"/>
        <v>0</v>
      </c>
      <c r="Y244" s="35">
        <f t="shared" si="7"/>
        <v>0</v>
      </c>
      <c r="Z244" s="35">
        <f t="shared" si="7"/>
        <v>0</v>
      </c>
      <c r="AA244" s="56"/>
      <c r="AB244" s="56"/>
      <c r="AC244" s="56"/>
      <c r="AD244" s="56"/>
      <c r="AE244" s="56"/>
      <c r="AF244" s="56"/>
      <c r="AG244" s="56"/>
      <c r="AH244" s="56"/>
      <c r="AI244" s="56"/>
      <c r="AJ244" s="59"/>
      <c r="AL244" s="36">
        <f t="shared" si="6"/>
        <v>0</v>
      </c>
    </row>
    <row r="245" spans="1:38" ht="27.75" customHeight="1">
      <c r="A245" s="80" t="s">
        <v>537</v>
      </c>
      <c r="B245" s="34" t="s">
        <v>554</v>
      </c>
      <c r="C245" s="33" t="s">
        <v>571</v>
      </c>
      <c r="D245" s="56"/>
      <c r="E245" s="56"/>
      <c r="F245" s="56"/>
      <c r="G245" s="56"/>
      <c r="H245" s="56"/>
      <c r="I245" s="56"/>
      <c r="J245" s="56"/>
      <c r="K245" s="56"/>
      <c r="L245" s="56"/>
      <c r="M245" s="56"/>
      <c r="N245" s="56"/>
      <c r="O245" s="56"/>
      <c r="P245" s="56"/>
      <c r="Q245" s="56"/>
      <c r="R245" s="56"/>
      <c r="S245" s="56"/>
      <c r="T245" s="35">
        <f t="shared" si="7"/>
        <v>0</v>
      </c>
      <c r="U245" s="35">
        <f t="shared" si="7"/>
        <v>0</v>
      </c>
      <c r="V245" s="35">
        <f t="shared" si="7"/>
        <v>0</v>
      </c>
      <c r="W245" s="35">
        <f t="shared" si="7"/>
        <v>0</v>
      </c>
      <c r="X245" s="35">
        <f t="shared" si="7"/>
        <v>0</v>
      </c>
      <c r="Y245" s="35">
        <f t="shared" si="7"/>
        <v>0</v>
      </c>
      <c r="Z245" s="35">
        <f t="shared" si="7"/>
        <v>0</v>
      </c>
      <c r="AA245" s="56"/>
      <c r="AB245" s="56"/>
      <c r="AC245" s="56"/>
      <c r="AD245" s="56"/>
      <c r="AE245" s="56"/>
      <c r="AF245" s="56"/>
      <c r="AG245" s="56"/>
      <c r="AH245" s="56"/>
      <c r="AI245" s="56"/>
      <c r="AJ245" s="59"/>
      <c r="AL245" s="36">
        <f t="shared" si="6"/>
        <v>0</v>
      </c>
    </row>
    <row r="246" spans="1:38" ht="27.75" customHeight="1">
      <c r="A246" s="80" t="s">
        <v>572</v>
      </c>
      <c r="B246" s="34" t="s">
        <v>482</v>
      </c>
      <c r="C246" s="33" t="s">
        <v>573</v>
      </c>
      <c r="D246" s="56"/>
      <c r="E246" s="56"/>
      <c r="F246" s="56"/>
      <c r="G246" s="56"/>
      <c r="H246" s="56"/>
      <c r="I246" s="56"/>
      <c r="J246" s="56"/>
      <c r="K246" s="56"/>
      <c r="L246" s="56"/>
      <c r="M246" s="56"/>
      <c r="N246" s="56"/>
      <c r="O246" s="56"/>
      <c r="P246" s="56"/>
      <c r="Q246" s="56"/>
      <c r="R246" s="56"/>
      <c r="S246" s="56"/>
      <c r="T246" s="35">
        <f t="shared" si="7"/>
        <v>0</v>
      </c>
      <c r="U246" s="35">
        <f t="shared" si="7"/>
        <v>0</v>
      </c>
      <c r="V246" s="35">
        <f t="shared" si="7"/>
        <v>0</v>
      </c>
      <c r="W246" s="35">
        <f t="shared" si="7"/>
        <v>0</v>
      </c>
      <c r="X246" s="35">
        <f t="shared" si="7"/>
        <v>0</v>
      </c>
      <c r="Y246" s="35">
        <f t="shared" si="7"/>
        <v>0</v>
      </c>
      <c r="Z246" s="35">
        <f t="shared" si="7"/>
        <v>0</v>
      </c>
      <c r="AA246" s="56"/>
      <c r="AB246" s="56"/>
      <c r="AC246" s="56"/>
      <c r="AD246" s="56"/>
      <c r="AE246" s="56"/>
      <c r="AF246" s="56"/>
      <c r="AG246" s="56"/>
      <c r="AH246" s="56"/>
      <c r="AI246" s="56"/>
      <c r="AJ246" s="59"/>
      <c r="AL246" s="36">
        <f t="shared" si="6"/>
        <v>0</v>
      </c>
    </row>
    <row r="247" spans="1:38" ht="27.75" customHeight="1">
      <c r="A247" s="80" t="s">
        <v>572</v>
      </c>
      <c r="B247" s="34" t="s">
        <v>574</v>
      </c>
      <c r="C247" s="33" t="s">
        <v>575</v>
      </c>
      <c r="D247" s="56"/>
      <c r="E247" s="56"/>
      <c r="F247" s="56"/>
      <c r="G247" s="56"/>
      <c r="H247" s="56"/>
      <c r="I247" s="56"/>
      <c r="J247" s="56"/>
      <c r="K247" s="56"/>
      <c r="L247" s="56"/>
      <c r="M247" s="56"/>
      <c r="N247" s="56"/>
      <c r="O247" s="56"/>
      <c r="P247" s="56"/>
      <c r="Q247" s="56"/>
      <c r="R247" s="56"/>
      <c r="S247" s="56"/>
      <c r="T247" s="35">
        <f t="shared" si="7"/>
        <v>0</v>
      </c>
      <c r="U247" s="35">
        <f t="shared" si="7"/>
        <v>0</v>
      </c>
      <c r="V247" s="35">
        <f t="shared" si="7"/>
        <v>0</v>
      </c>
      <c r="W247" s="35">
        <f t="shared" si="7"/>
        <v>0</v>
      </c>
      <c r="X247" s="35">
        <f t="shared" si="7"/>
        <v>0</v>
      </c>
      <c r="Y247" s="35">
        <f t="shared" si="7"/>
        <v>0</v>
      </c>
      <c r="Z247" s="35">
        <f t="shared" si="7"/>
        <v>0</v>
      </c>
      <c r="AA247" s="56"/>
      <c r="AB247" s="56"/>
      <c r="AC247" s="56"/>
      <c r="AD247" s="56"/>
      <c r="AE247" s="56"/>
      <c r="AF247" s="56"/>
      <c r="AG247" s="56"/>
      <c r="AH247" s="56"/>
      <c r="AI247" s="56"/>
      <c r="AJ247" s="59"/>
      <c r="AL247" s="36">
        <f t="shared" si="6"/>
        <v>0</v>
      </c>
    </row>
    <row r="248" spans="1:38" ht="27.75" customHeight="1">
      <c r="A248" s="80" t="s">
        <v>526</v>
      </c>
      <c r="B248" s="34" t="s">
        <v>576</v>
      </c>
      <c r="C248" s="33" t="s">
        <v>577</v>
      </c>
      <c r="D248" s="56"/>
      <c r="E248" s="56"/>
      <c r="F248" s="56"/>
      <c r="G248" s="56"/>
      <c r="H248" s="56"/>
      <c r="I248" s="56"/>
      <c r="J248" s="56"/>
      <c r="K248" s="56"/>
      <c r="L248" s="56"/>
      <c r="M248" s="56"/>
      <c r="N248" s="56"/>
      <c r="O248" s="56"/>
      <c r="P248" s="56"/>
      <c r="Q248" s="56"/>
      <c r="R248" s="56"/>
      <c r="S248" s="56"/>
      <c r="T248" s="35">
        <f t="shared" si="7"/>
        <v>0</v>
      </c>
      <c r="U248" s="35">
        <f t="shared" si="7"/>
        <v>0</v>
      </c>
      <c r="V248" s="35">
        <f t="shared" si="7"/>
        <v>0</v>
      </c>
      <c r="W248" s="35">
        <f t="shared" si="7"/>
        <v>0</v>
      </c>
      <c r="X248" s="35">
        <f t="shared" si="7"/>
        <v>0</v>
      </c>
      <c r="Y248" s="35">
        <f t="shared" si="7"/>
        <v>0</v>
      </c>
      <c r="Z248" s="35">
        <f t="shared" si="7"/>
        <v>0</v>
      </c>
      <c r="AA248" s="56"/>
      <c r="AB248" s="56"/>
      <c r="AC248" s="56"/>
      <c r="AD248" s="56"/>
      <c r="AE248" s="56"/>
      <c r="AF248" s="56"/>
      <c r="AG248" s="56"/>
      <c r="AH248" s="56"/>
      <c r="AI248" s="56"/>
      <c r="AJ248" s="59"/>
      <c r="AL248" s="36">
        <f t="shared" si="6"/>
        <v>0</v>
      </c>
    </row>
    <row r="249" spans="1:38" ht="27.75" customHeight="1">
      <c r="A249" s="80" t="s">
        <v>578</v>
      </c>
      <c r="B249" s="34" t="s">
        <v>579</v>
      </c>
      <c r="C249" s="33" t="s">
        <v>580</v>
      </c>
      <c r="D249" s="56"/>
      <c r="E249" s="56"/>
      <c r="F249" s="56"/>
      <c r="G249" s="56"/>
      <c r="H249" s="56"/>
      <c r="I249" s="56"/>
      <c r="J249" s="56"/>
      <c r="K249" s="56"/>
      <c r="L249" s="56"/>
      <c r="M249" s="56"/>
      <c r="N249" s="56"/>
      <c r="O249" s="56"/>
      <c r="P249" s="56"/>
      <c r="Q249" s="56"/>
      <c r="R249" s="56"/>
      <c r="S249" s="56"/>
      <c r="T249" s="35">
        <f t="shared" si="7"/>
        <v>0</v>
      </c>
      <c r="U249" s="35">
        <f t="shared" si="7"/>
        <v>0</v>
      </c>
      <c r="V249" s="35">
        <f t="shared" si="7"/>
        <v>0</v>
      </c>
      <c r="W249" s="35">
        <f t="shared" si="7"/>
        <v>0</v>
      </c>
      <c r="X249" s="35">
        <f t="shared" si="7"/>
        <v>0</v>
      </c>
      <c r="Y249" s="35">
        <f t="shared" si="7"/>
        <v>0</v>
      </c>
      <c r="Z249" s="35">
        <f t="shared" si="7"/>
        <v>0</v>
      </c>
      <c r="AA249" s="56"/>
      <c r="AB249" s="56"/>
      <c r="AC249" s="55">
        <v>17280</v>
      </c>
      <c r="AD249" s="55">
        <v>17280</v>
      </c>
      <c r="AE249" s="55">
        <v>17280</v>
      </c>
      <c r="AF249" s="55">
        <v>19440</v>
      </c>
      <c r="AG249" s="56"/>
      <c r="AH249" s="56"/>
      <c r="AI249" s="70">
        <f>SUM(AB249:AH249)</f>
        <v>71280</v>
      </c>
      <c r="AJ249" s="59"/>
      <c r="AL249" s="36">
        <f t="shared" si="6"/>
        <v>142560</v>
      </c>
    </row>
    <row r="250" spans="1:38" ht="27.75" customHeight="1">
      <c r="A250" s="33" t="s">
        <v>330</v>
      </c>
      <c r="B250" s="33" t="s">
        <v>578</v>
      </c>
      <c r="C250" s="33" t="s">
        <v>581</v>
      </c>
      <c r="D250" s="56"/>
      <c r="E250" s="56"/>
      <c r="F250" s="56"/>
      <c r="G250" s="56"/>
      <c r="H250" s="56"/>
      <c r="I250" s="56"/>
      <c r="J250" s="56"/>
      <c r="K250" s="56"/>
      <c r="L250" s="56"/>
      <c r="M250" s="56"/>
      <c r="N250" s="56"/>
      <c r="O250" s="56"/>
      <c r="P250" s="56"/>
      <c r="Q250" s="56"/>
      <c r="R250" s="56"/>
      <c r="S250" s="56"/>
      <c r="T250" s="35">
        <f t="shared" si="7"/>
        <v>0</v>
      </c>
      <c r="U250" s="35">
        <f t="shared" si="7"/>
        <v>0</v>
      </c>
      <c r="V250" s="35">
        <f t="shared" si="7"/>
        <v>0</v>
      </c>
      <c r="W250" s="35">
        <f t="shared" si="7"/>
        <v>0</v>
      </c>
      <c r="X250" s="35">
        <f t="shared" si="7"/>
        <v>0</v>
      </c>
      <c r="Y250" s="35">
        <f t="shared" si="7"/>
        <v>0</v>
      </c>
      <c r="Z250" s="35">
        <f t="shared" si="7"/>
        <v>0</v>
      </c>
      <c r="AA250" s="56"/>
      <c r="AB250" s="56"/>
      <c r="AC250" s="56"/>
      <c r="AD250" s="56"/>
      <c r="AE250" s="56"/>
      <c r="AF250" s="56"/>
      <c r="AG250" s="56"/>
      <c r="AH250" s="56"/>
      <c r="AI250" s="56"/>
      <c r="AJ250" s="59"/>
      <c r="AL250" s="36">
        <f t="shared" si="6"/>
        <v>0</v>
      </c>
    </row>
    <row r="251" spans="1:38" ht="27.75" customHeight="1">
      <c r="A251" s="33" t="s">
        <v>582</v>
      </c>
      <c r="B251" s="33" t="s">
        <v>328</v>
      </c>
      <c r="C251" s="33" t="s">
        <v>583</v>
      </c>
      <c r="D251" s="56"/>
      <c r="E251" s="56"/>
      <c r="F251" s="56"/>
      <c r="G251" s="56"/>
      <c r="H251" s="56"/>
      <c r="I251" s="56"/>
      <c r="J251" s="56"/>
      <c r="K251" s="56"/>
      <c r="L251" s="56"/>
      <c r="M251" s="56"/>
      <c r="N251" s="56"/>
      <c r="O251" s="56"/>
      <c r="P251" s="56"/>
      <c r="Q251" s="56"/>
      <c r="R251" s="56"/>
      <c r="S251" s="56"/>
      <c r="T251" s="35"/>
      <c r="U251" s="35">
        <v>0</v>
      </c>
      <c r="V251" s="35">
        <v>15000</v>
      </c>
      <c r="W251" s="35">
        <v>15000</v>
      </c>
      <c r="X251" s="35">
        <v>11500</v>
      </c>
      <c r="Y251" s="35">
        <v>18350</v>
      </c>
      <c r="Z251" s="35">
        <v>15000</v>
      </c>
      <c r="AA251" s="70">
        <f>SUM(T251:Z251)</f>
        <v>74850</v>
      </c>
      <c r="AB251" s="68">
        <v>15000</v>
      </c>
      <c r="AC251" s="68">
        <v>15000</v>
      </c>
      <c r="AD251" s="68">
        <v>17000</v>
      </c>
      <c r="AE251" s="68">
        <v>17000</v>
      </c>
      <c r="AF251" s="68">
        <v>17000</v>
      </c>
      <c r="AG251" s="68">
        <v>17000</v>
      </c>
      <c r="AH251" s="68"/>
      <c r="AI251" s="70">
        <f>SUM(AB251:AH251)</f>
        <v>98000</v>
      </c>
      <c r="AJ251" s="68">
        <v>120000</v>
      </c>
      <c r="AK251" s="68">
        <v>120000</v>
      </c>
      <c r="AL251" s="36">
        <f t="shared" si="6"/>
        <v>421000</v>
      </c>
    </row>
    <row r="252" spans="1:38" ht="27.75" customHeight="1">
      <c r="A252" s="33" t="s">
        <v>584</v>
      </c>
      <c r="B252" s="33" t="s">
        <v>460</v>
      </c>
      <c r="C252" s="33" t="s">
        <v>61</v>
      </c>
      <c r="D252" s="70">
        <v>80000</v>
      </c>
      <c r="E252" s="70">
        <v>80000</v>
      </c>
      <c r="F252" s="70">
        <v>80000</v>
      </c>
      <c r="G252" s="70">
        <v>80000</v>
      </c>
      <c r="H252" s="70"/>
      <c r="I252" s="70"/>
      <c r="J252" s="70"/>
      <c r="K252" s="70">
        <f>SUM(D252:J252)</f>
        <v>320000</v>
      </c>
      <c r="L252" s="68"/>
      <c r="M252" s="68"/>
      <c r="N252" s="68"/>
      <c r="O252" s="68">
        <v>35700</v>
      </c>
      <c r="P252" s="68">
        <v>61400</v>
      </c>
      <c r="Q252" s="68">
        <v>48300</v>
      </c>
      <c r="R252" s="68">
        <v>100800</v>
      </c>
      <c r="S252" s="70">
        <f>SUM(L252:R252)</f>
        <v>246200</v>
      </c>
      <c r="T252" s="35"/>
      <c r="U252" s="35"/>
      <c r="V252" s="35">
        <v>0</v>
      </c>
      <c r="W252" s="35"/>
      <c r="X252" s="35">
        <v>62323</v>
      </c>
      <c r="Y252" s="35"/>
      <c r="Z252" s="35"/>
      <c r="AA252" s="70">
        <f>SUM(T252:Z252)</f>
        <v>62323</v>
      </c>
      <c r="AB252" s="68"/>
      <c r="AC252" s="68"/>
      <c r="AD252" s="68">
        <v>60000</v>
      </c>
      <c r="AE252" s="68">
        <v>60000</v>
      </c>
      <c r="AF252" s="68">
        <v>60000</v>
      </c>
      <c r="AG252" s="68">
        <v>60000</v>
      </c>
      <c r="AH252" s="68">
        <v>48372</v>
      </c>
      <c r="AI252" s="70">
        <f>SUM(AB252:AH252)</f>
        <v>288372</v>
      </c>
      <c r="AJ252" s="59"/>
      <c r="AL252" s="36">
        <f t="shared" si="6"/>
        <v>576744</v>
      </c>
    </row>
    <row r="253" spans="1:38" ht="27.75" customHeight="1">
      <c r="A253" s="33" t="s">
        <v>585</v>
      </c>
      <c r="B253" s="34" t="s">
        <v>460</v>
      </c>
      <c r="C253" s="34" t="s">
        <v>586</v>
      </c>
      <c r="D253" s="56"/>
      <c r="E253" s="56"/>
      <c r="F253" s="56"/>
      <c r="G253" s="56"/>
      <c r="H253" s="56"/>
      <c r="I253" s="56"/>
      <c r="J253" s="56"/>
      <c r="K253" s="56"/>
      <c r="L253" s="56"/>
      <c r="M253" s="56"/>
      <c r="N253" s="56"/>
      <c r="O253" s="56"/>
      <c r="P253" s="56"/>
      <c r="Q253" s="56"/>
      <c r="R253" s="56"/>
      <c r="S253" s="56"/>
      <c r="T253" s="35"/>
      <c r="U253" s="35"/>
      <c r="V253" s="35"/>
      <c r="W253" s="35"/>
      <c r="X253" s="35">
        <v>20000</v>
      </c>
      <c r="Y253" s="35">
        <v>20000</v>
      </c>
      <c r="Z253" s="35">
        <v>20000</v>
      </c>
      <c r="AA253" s="70">
        <f>SUM(T253:Z253)</f>
        <v>60000</v>
      </c>
      <c r="AB253" s="70">
        <v>20000</v>
      </c>
      <c r="AC253" s="70">
        <v>20000</v>
      </c>
      <c r="AD253" s="70">
        <v>20000</v>
      </c>
      <c r="AE253" s="70">
        <v>20000</v>
      </c>
      <c r="AF253" s="70">
        <v>10000</v>
      </c>
      <c r="AG253" s="70"/>
      <c r="AH253" s="70"/>
      <c r="AI253" s="70">
        <f>SUM(AB253:AH253)</f>
        <v>90000</v>
      </c>
      <c r="AJ253" s="59"/>
      <c r="AL253" s="36">
        <f t="shared" si="6"/>
        <v>160000</v>
      </c>
    </row>
    <row r="254" spans="1:38" ht="27.75" customHeight="1">
      <c r="A254" s="34" t="s">
        <v>468</v>
      </c>
      <c r="B254" s="34" t="s">
        <v>587</v>
      </c>
      <c r="C254" s="33" t="s">
        <v>588</v>
      </c>
      <c r="D254" s="56"/>
      <c r="E254" s="56"/>
      <c r="F254" s="56"/>
      <c r="G254" s="56"/>
      <c r="H254" s="56"/>
      <c r="I254" s="56"/>
      <c r="J254" s="56"/>
      <c r="K254" s="56"/>
      <c r="L254" s="56"/>
      <c r="M254" s="56"/>
      <c r="N254" s="56"/>
      <c r="O254" s="56"/>
      <c r="P254" s="56"/>
      <c r="Q254" s="56"/>
      <c r="R254" s="56"/>
      <c r="S254" s="56"/>
      <c r="T254" s="35">
        <f t="shared" si="7"/>
        <v>0</v>
      </c>
      <c r="U254" s="35">
        <f t="shared" si="7"/>
        <v>0</v>
      </c>
      <c r="V254" s="35">
        <f t="shared" si="7"/>
        <v>0</v>
      </c>
      <c r="W254" s="35">
        <f t="shared" si="7"/>
        <v>0</v>
      </c>
      <c r="X254" s="35">
        <f t="shared" si="7"/>
        <v>0</v>
      </c>
      <c r="Y254" s="35">
        <f t="shared" si="7"/>
        <v>0</v>
      </c>
      <c r="Z254" s="35">
        <f t="shared" si="7"/>
        <v>0</v>
      </c>
      <c r="AA254" s="56"/>
      <c r="AB254" s="56"/>
      <c r="AC254" s="56"/>
      <c r="AD254" s="56"/>
      <c r="AE254" s="56"/>
      <c r="AF254" s="56"/>
      <c r="AG254" s="56"/>
      <c r="AH254" s="56"/>
      <c r="AI254" s="56"/>
      <c r="AJ254" s="59"/>
      <c r="AL254" s="36">
        <f t="shared" si="6"/>
        <v>0</v>
      </c>
    </row>
    <row r="255" spans="1:38" s="38" customFormat="1" ht="27.75" customHeight="1">
      <c r="A255" s="34" t="s">
        <v>336</v>
      </c>
      <c r="B255" s="34" t="s">
        <v>328</v>
      </c>
      <c r="C255" s="33" t="s">
        <v>589</v>
      </c>
      <c r="D255" s="60"/>
      <c r="E255" s="60"/>
      <c r="F255" s="60"/>
      <c r="G255" s="60"/>
      <c r="H255" s="60"/>
      <c r="I255" s="60"/>
      <c r="J255" s="60"/>
      <c r="K255" s="56"/>
      <c r="L255" s="56"/>
      <c r="M255" s="56"/>
      <c r="N255" s="56"/>
      <c r="O255" s="56"/>
      <c r="P255" s="56"/>
      <c r="Q255" s="56"/>
      <c r="R255" s="56"/>
      <c r="S255" s="56"/>
      <c r="T255" s="35">
        <f t="shared" si="7"/>
        <v>0</v>
      </c>
      <c r="U255" s="35">
        <f t="shared" si="7"/>
        <v>0</v>
      </c>
      <c r="V255" s="35">
        <f t="shared" si="7"/>
        <v>0</v>
      </c>
      <c r="W255" s="35">
        <f t="shared" si="7"/>
        <v>0</v>
      </c>
      <c r="X255" s="35">
        <f t="shared" si="7"/>
        <v>0</v>
      </c>
      <c r="Y255" s="35">
        <f t="shared" si="7"/>
        <v>0</v>
      </c>
      <c r="Z255" s="35">
        <f t="shared" si="7"/>
        <v>0</v>
      </c>
      <c r="AA255" s="60"/>
      <c r="AB255" s="60"/>
      <c r="AC255" s="60"/>
      <c r="AD255" s="60"/>
      <c r="AE255" s="60"/>
      <c r="AF255" s="60"/>
      <c r="AG255" s="60"/>
      <c r="AH255" s="60"/>
      <c r="AI255" s="60"/>
      <c r="AJ255" s="61"/>
      <c r="AL255" s="36">
        <f t="shared" si="6"/>
        <v>0</v>
      </c>
    </row>
    <row r="256" spans="1:38" ht="27.75" customHeight="1">
      <c r="A256" s="33" t="s">
        <v>590</v>
      </c>
      <c r="B256" s="34" t="s">
        <v>591</v>
      </c>
      <c r="C256" s="33" t="s">
        <v>592</v>
      </c>
      <c r="D256" s="56"/>
      <c r="E256" s="56"/>
      <c r="F256" s="56"/>
      <c r="G256" s="56"/>
      <c r="H256" s="56"/>
      <c r="I256" s="56"/>
      <c r="J256" s="56"/>
      <c r="K256" s="56"/>
      <c r="L256" s="56"/>
      <c r="M256" s="56"/>
      <c r="N256" s="56"/>
      <c r="O256" s="56"/>
      <c r="P256" s="56"/>
      <c r="Q256" s="56"/>
      <c r="R256" s="56"/>
      <c r="S256" s="56"/>
      <c r="T256" s="35">
        <f t="shared" si="7"/>
        <v>0</v>
      </c>
      <c r="U256" s="35">
        <f t="shared" si="7"/>
        <v>0</v>
      </c>
      <c r="V256" s="35">
        <f t="shared" si="7"/>
        <v>0</v>
      </c>
      <c r="W256" s="35">
        <f t="shared" si="7"/>
        <v>0</v>
      </c>
      <c r="X256" s="35">
        <f t="shared" si="7"/>
        <v>0</v>
      </c>
      <c r="Y256" s="35">
        <f t="shared" si="7"/>
        <v>0</v>
      </c>
      <c r="Z256" s="35">
        <f t="shared" si="7"/>
        <v>0</v>
      </c>
      <c r="AA256" s="56"/>
      <c r="AB256" s="56"/>
      <c r="AC256" s="56"/>
      <c r="AD256" s="56"/>
      <c r="AE256" s="56"/>
      <c r="AF256" s="56"/>
      <c r="AG256" s="56"/>
      <c r="AH256" s="56"/>
      <c r="AI256" s="56"/>
      <c r="AJ256" s="59"/>
      <c r="AL256" s="36">
        <f t="shared" si="6"/>
        <v>0</v>
      </c>
    </row>
    <row r="257" spans="1:38" ht="27.75" customHeight="1">
      <c r="A257" s="33" t="s">
        <v>590</v>
      </c>
      <c r="B257" s="34" t="s">
        <v>314</v>
      </c>
      <c r="C257" s="33" t="s">
        <v>593</v>
      </c>
      <c r="D257" s="56"/>
      <c r="E257" s="56"/>
      <c r="F257" s="56"/>
      <c r="G257" s="56"/>
      <c r="H257" s="56"/>
      <c r="I257" s="56"/>
      <c r="J257" s="56"/>
      <c r="K257" s="56"/>
      <c r="L257" s="56"/>
      <c r="M257" s="56"/>
      <c r="N257" s="56"/>
      <c r="O257" s="56"/>
      <c r="P257" s="56"/>
      <c r="Q257" s="56"/>
      <c r="R257" s="56"/>
      <c r="S257" s="56"/>
      <c r="T257" s="35">
        <f t="shared" si="7"/>
        <v>0</v>
      </c>
      <c r="U257" s="35">
        <f t="shared" si="7"/>
        <v>0</v>
      </c>
      <c r="V257" s="35">
        <f t="shared" si="7"/>
        <v>0</v>
      </c>
      <c r="W257" s="35">
        <f t="shared" si="7"/>
        <v>0</v>
      </c>
      <c r="X257" s="35">
        <f t="shared" si="7"/>
        <v>0</v>
      </c>
      <c r="Y257" s="35">
        <f t="shared" si="7"/>
        <v>0</v>
      </c>
      <c r="Z257" s="35">
        <f t="shared" si="7"/>
        <v>0</v>
      </c>
      <c r="AA257" s="56"/>
      <c r="AB257" s="56"/>
      <c r="AC257" s="56"/>
      <c r="AD257" s="56"/>
      <c r="AE257" s="56"/>
      <c r="AF257" s="56"/>
      <c r="AG257" s="56"/>
      <c r="AH257" s="56"/>
      <c r="AI257" s="56"/>
      <c r="AJ257" s="59"/>
      <c r="AL257" s="36">
        <f t="shared" si="6"/>
        <v>0</v>
      </c>
    </row>
    <row r="258" spans="1:38" ht="27.75" customHeight="1">
      <c r="A258" s="33" t="s">
        <v>590</v>
      </c>
      <c r="B258" s="34" t="s">
        <v>328</v>
      </c>
      <c r="C258" s="33" t="s">
        <v>594</v>
      </c>
      <c r="D258" s="56"/>
      <c r="E258" s="56"/>
      <c r="F258" s="56"/>
      <c r="G258" s="56"/>
      <c r="H258" s="56"/>
      <c r="I258" s="56"/>
      <c r="J258" s="56"/>
      <c r="K258" s="56"/>
      <c r="L258" s="56"/>
      <c r="M258" s="56"/>
      <c r="N258" s="56"/>
      <c r="O258" s="56"/>
      <c r="P258" s="56"/>
      <c r="Q258" s="56"/>
      <c r="R258" s="56"/>
      <c r="S258" s="56"/>
      <c r="T258" s="35">
        <f t="shared" si="7"/>
        <v>0</v>
      </c>
      <c r="U258" s="35">
        <f t="shared" si="7"/>
        <v>0</v>
      </c>
      <c r="V258" s="35">
        <f t="shared" si="7"/>
        <v>0</v>
      </c>
      <c r="W258" s="35">
        <f t="shared" si="7"/>
        <v>0</v>
      </c>
      <c r="X258" s="35">
        <f t="shared" si="7"/>
        <v>0</v>
      </c>
      <c r="Y258" s="35">
        <f t="shared" si="7"/>
        <v>0</v>
      </c>
      <c r="Z258" s="35">
        <f t="shared" si="7"/>
        <v>0</v>
      </c>
      <c r="AA258" s="56"/>
      <c r="AB258" s="56"/>
      <c r="AC258" s="56"/>
      <c r="AD258" s="56"/>
      <c r="AE258" s="56"/>
      <c r="AF258" s="56"/>
      <c r="AG258" s="56"/>
      <c r="AH258" s="56"/>
      <c r="AI258" s="56"/>
      <c r="AJ258" s="59"/>
      <c r="AL258" s="36">
        <f t="shared" si="6"/>
        <v>0</v>
      </c>
    </row>
    <row r="259" spans="1:38" ht="27.75" customHeight="1">
      <c r="A259" s="33" t="s">
        <v>590</v>
      </c>
      <c r="B259" s="34" t="s">
        <v>595</v>
      </c>
      <c r="C259" s="33" t="s">
        <v>596</v>
      </c>
      <c r="D259" s="56"/>
      <c r="E259" s="56"/>
      <c r="F259" s="56"/>
      <c r="G259" s="56"/>
      <c r="H259" s="56"/>
      <c r="I259" s="56"/>
      <c r="J259" s="56"/>
      <c r="K259" s="56"/>
      <c r="L259" s="56"/>
      <c r="M259" s="56"/>
      <c r="N259" s="56"/>
      <c r="O259" s="56"/>
      <c r="P259" s="56"/>
      <c r="Q259" s="56"/>
      <c r="R259" s="56"/>
      <c r="S259" s="56"/>
      <c r="T259" s="35">
        <f t="shared" si="7"/>
        <v>0</v>
      </c>
      <c r="U259" s="35">
        <f t="shared" si="7"/>
        <v>0</v>
      </c>
      <c r="V259" s="35">
        <f t="shared" si="7"/>
        <v>0</v>
      </c>
      <c r="W259" s="35">
        <f t="shared" si="7"/>
        <v>0</v>
      </c>
      <c r="X259" s="35">
        <f t="shared" si="7"/>
        <v>0</v>
      </c>
      <c r="Y259" s="35">
        <f t="shared" si="7"/>
        <v>0</v>
      </c>
      <c r="Z259" s="35">
        <f t="shared" si="7"/>
        <v>0</v>
      </c>
      <c r="AA259" s="56"/>
      <c r="AB259" s="56"/>
      <c r="AC259" s="56"/>
      <c r="AD259" s="56"/>
      <c r="AE259" s="56"/>
      <c r="AF259" s="56"/>
      <c r="AG259" s="56"/>
      <c r="AH259" s="56"/>
      <c r="AI259" s="56"/>
      <c r="AJ259" s="59"/>
      <c r="AL259" s="36">
        <f t="shared" si="6"/>
        <v>0</v>
      </c>
    </row>
    <row r="260" spans="1:38" ht="27.75" customHeight="1">
      <c r="A260" s="33" t="s">
        <v>597</v>
      </c>
      <c r="B260" s="33" t="s">
        <v>598</v>
      </c>
      <c r="C260" s="33" t="s">
        <v>599</v>
      </c>
      <c r="D260" s="56"/>
      <c r="E260" s="56"/>
      <c r="F260" s="56"/>
      <c r="G260" s="56"/>
      <c r="H260" s="56"/>
      <c r="I260" s="56"/>
      <c r="J260" s="56"/>
      <c r="K260" s="56"/>
      <c r="L260" s="56"/>
      <c r="M260" s="56"/>
      <c r="N260" s="56"/>
      <c r="O260" s="56"/>
      <c r="P260" s="56"/>
      <c r="Q260" s="56"/>
      <c r="R260" s="56"/>
      <c r="S260" s="56"/>
      <c r="T260" s="35">
        <f t="shared" si="7"/>
        <v>0</v>
      </c>
      <c r="U260" s="35">
        <f t="shared" si="7"/>
        <v>0</v>
      </c>
      <c r="V260" s="35">
        <f t="shared" si="7"/>
        <v>0</v>
      </c>
      <c r="W260" s="35">
        <f t="shared" si="7"/>
        <v>0</v>
      </c>
      <c r="X260" s="35">
        <f t="shared" si="7"/>
        <v>0</v>
      </c>
      <c r="Y260" s="35">
        <f t="shared" si="7"/>
        <v>0</v>
      </c>
      <c r="Z260" s="35">
        <f t="shared" si="7"/>
        <v>0</v>
      </c>
      <c r="AA260" s="56"/>
      <c r="AB260" s="56"/>
      <c r="AC260" s="56"/>
      <c r="AD260" s="56"/>
      <c r="AE260" s="56"/>
      <c r="AF260" s="56"/>
      <c r="AG260" s="56"/>
      <c r="AH260" s="56"/>
      <c r="AI260" s="56"/>
      <c r="AJ260" s="59"/>
      <c r="AL260" s="36">
        <f t="shared" ref="AL260:AL323" si="8">+SUM(AC260:AK260)</f>
        <v>0</v>
      </c>
    </row>
    <row r="261" spans="1:38" ht="27.75" customHeight="1">
      <c r="A261" s="33" t="s">
        <v>597</v>
      </c>
      <c r="B261" s="33" t="s">
        <v>286</v>
      </c>
      <c r="C261" s="33" t="s">
        <v>600</v>
      </c>
      <c r="D261" s="56"/>
      <c r="E261" s="56"/>
      <c r="F261" s="56"/>
      <c r="G261" s="56"/>
      <c r="H261" s="56"/>
      <c r="I261" s="56"/>
      <c r="J261" s="56"/>
      <c r="K261" s="56"/>
      <c r="L261" s="56"/>
      <c r="M261" s="56"/>
      <c r="N261" s="56"/>
      <c r="O261" s="56"/>
      <c r="P261" s="56"/>
      <c r="Q261" s="56"/>
      <c r="R261" s="56"/>
      <c r="S261" s="56"/>
      <c r="T261" s="35">
        <f t="shared" si="7"/>
        <v>0</v>
      </c>
      <c r="U261" s="35">
        <f t="shared" si="7"/>
        <v>0</v>
      </c>
      <c r="V261" s="35">
        <f t="shared" si="7"/>
        <v>0</v>
      </c>
      <c r="W261" s="35">
        <f t="shared" si="7"/>
        <v>0</v>
      </c>
      <c r="X261" s="35">
        <f t="shared" si="7"/>
        <v>0</v>
      </c>
      <c r="Y261" s="35">
        <f t="shared" si="7"/>
        <v>0</v>
      </c>
      <c r="Z261" s="35">
        <f t="shared" si="7"/>
        <v>0</v>
      </c>
      <c r="AA261" s="56"/>
      <c r="AB261" s="56"/>
      <c r="AC261" s="56"/>
      <c r="AD261" s="56"/>
      <c r="AE261" s="56"/>
      <c r="AF261" s="56"/>
      <c r="AG261" s="56"/>
      <c r="AH261" s="56"/>
      <c r="AI261" s="56"/>
      <c r="AJ261" s="59"/>
      <c r="AL261" s="36">
        <f t="shared" si="8"/>
        <v>0</v>
      </c>
    </row>
    <row r="262" spans="1:38" ht="27.75" customHeight="1">
      <c r="A262" s="33" t="s">
        <v>601</v>
      </c>
      <c r="B262" s="33" t="s">
        <v>348</v>
      </c>
      <c r="C262" s="33" t="s">
        <v>602</v>
      </c>
      <c r="D262" s="56"/>
      <c r="E262" s="56"/>
      <c r="F262" s="56"/>
      <c r="G262" s="56"/>
      <c r="H262" s="56"/>
      <c r="I262" s="56"/>
      <c r="J262" s="56"/>
      <c r="K262" s="56"/>
      <c r="L262" s="56"/>
      <c r="M262" s="56"/>
      <c r="N262" s="56"/>
      <c r="O262" s="56"/>
      <c r="P262" s="56"/>
      <c r="Q262" s="56"/>
      <c r="R262" s="56"/>
      <c r="S262" s="56"/>
      <c r="T262" s="35">
        <f t="shared" si="7"/>
        <v>0</v>
      </c>
      <c r="U262" s="35">
        <f t="shared" si="7"/>
        <v>0</v>
      </c>
      <c r="V262" s="35">
        <f t="shared" si="7"/>
        <v>0</v>
      </c>
      <c r="W262" s="35">
        <f t="shared" si="7"/>
        <v>0</v>
      </c>
      <c r="X262" s="35">
        <f t="shared" si="7"/>
        <v>0</v>
      </c>
      <c r="Y262" s="35">
        <f t="shared" si="7"/>
        <v>0</v>
      </c>
      <c r="Z262" s="35">
        <f t="shared" si="7"/>
        <v>0</v>
      </c>
      <c r="AA262" s="56"/>
      <c r="AB262" s="56"/>
      <c r="AC262" s="56"/>
      <c r="AD262" s="56"/>
      <c r="AE262" s="56"/>
      <c r="AF262" s="56"/>
      <c r="AG262" s="56"/>
      <c r="AH262" s="56"/>
      <c r="AI262" s="56"/>
      <c r="AJ262" s="59"/>
      <c r="AL262" s="36">
        <f t="shared" si="8"/>
        <v>0</v>
      </c>
    </row>
    <row r="263" spans="1:38" ht="27.75" customHeight="1">
      <c r="A263" s="34" t="s">
        <v>317</v>
      </c>
      <c r="B263" s="33" t="s">
        <v>271</v>
      </c>
      <c r="C263" s="33" t="s">
        <v>603</v>
      </c>
      <c r="D263" s="56"/>
      <c r="E263" s="56"/>
      <c r="F263" s="56"/>
      <c r="G263" s="56"/>
      <c r="H263" s="56"/>
      <c r="I263" s="56"/>
      <c r="J263" s="56"/>
      <c r="K263" s="56"/>
      <c r="L263" s="56"/>
      <c r="M263" s="56"/>
      <c r="N263" s="56"/>
      <c r="O263" s="56"/>
      <c r="P263" s="56"/>
      <c r="Q263" s="56"/>
      <c r="R263" s="56"/>
      <c r="S263" s="56"/>
      <c r="T263" s="35">
        <f t="shared" si="7"/>
        <v>0</v>
      </c>
      <c r="U263" s="35">
        <f t="shared" si="7"/>
        <v>0</v>
      </c>
      <c r="V263" s="35">
        <f t="shared" si="7"/>
        <v>0</v>
      </c>
      <c r="W263" s="35">
        <f t="shared" si="7"/>
        <v>0</v>
      </c>
      <c r="X263" s="35">
        <f t="shared" si="7"/>
        <v>0</v>
      </c>
      <c r="Y263" s="35">
        <f t="shared" si="7"/>
        <v>0</v>
      </c>
      <c r="Z263" s="35">
        <f t="shared" si="7"/>
        <v>0</v>
      </c>
      <c r="AA263" s="56"/>
      <c r="AB263" s="56"/>
      <c r="AC263" s="56"/>
      <c r="AD263" s="56"/>
      <c r="AE263" s="56"/>
      <c r="AF263" s="56"/>
      <c r="AG263" s="56"/>
      <c r="AH263" s="56"/>
      <c r="AI263" s="56"/>
      <c r="AJ263" s="59"/>
      <c r="AL263" s="36">
        <f t="shared" si="8"/>
        <v>0</v>
      </c>
    </row>
    <row r="264" spans="1:38" ht="27.75" customHeight="1">
      <c r="A264" s="33" t="s">
        <v>325</v>
      </c>
      <c r="B264" s="33" t="s">
        <v>314</v>
      </c>
      <c r="C264" s="33" t="s">
        <v>604</v>
      </c>
      <c r="D264" s="56"/>
      <c r="E264" s="56"/>
      <c r="F264" s="56"/>
      <c r="G264" s="56"/>
      <c r="H264" s="56"/>
      <c r="I264" s="56"/>
      <c r="J264" s="56"/>
      <c r="K264" s="56"/>
      <c r="L264" s="56"/>
      <c r="M264" s="56"/>
      <c r="N264" s="56"/>
      <c r="O264" s="56"/>
      <c r="P264" s="56"/>
      <c r="Q264" s="56"/>
      <c r="R264" s="56"/>
      <c r="S264" s="56"/>
      <c r="T264" s="35">
        <f t="shared" si="7"/>
        <v>0</v>
      </c>
      <c r="U264" s="35">
        <f t="shared" si="7"/>
        <v>0</v>
      </c>
      <c r="V264" s="35">
        <f t="shared" si="7"/>
        <v>0</v>
      </c>
      <c r="W264" s="35">
        <f t="shared" si="7"/>
        <v>0</v>
      </c>
      <c r="X264" s="35">
        <f t="shared" si="7"/>
        <v>0</v>
      </c>
      <c r="Y264" s="35">
        <f t="shared" si="7"/>
        <v>0</v>
      </c>
      <c r="Z264" s="35">
        <f t="shared" si="7"/>
        <v>0</v>
      </c>
      <c r="AA264" s="56"/>
      <c r="AB264" s="56"/>
      <c r="AC264" s="56"/>
      <c r="AD264" s="56"/>
      <c r="AE264" s="56"/>
      <c r="AF264" s="56"/>
      <c r="AG264" s="56"/>
      <c r="AH264" s="56"/>
      <c r="AI264" s="56"/>
      <c r="AJ264" s="59"/>
      <c r="AL264" s="36">
        <f t="shared" si="8"/>
        <v>0</v>
      </c>
    </row>
    <row r="265" spans="1:38" ht="27.75" customHeight="1">
      <c r="A265" s="33" t="s">
        <v>334</v>
      </c>
      <c r="B265" s="33" t="s">
        <v>469</v>
      </c>
      <c r="C265" s="33" t="s">
        <v>605</v>
      </c>
      <c r="D265" s="56"/>
      <c r="E265" s="56"/>
      <c r="F265" s="56"/>
      <c r="G265" s="56"/>
      <c r="H265" s="56"/>
      <c r="I265" s="56"/>
      <c r="J265" s="56"/>
      <c r="K265" s="56"/>
      <c r="L265" s="56"/>
      <c r="M265" s="56"/>
      <c r="N265" s="56"/>
      <c r="O265" s="56"/>
      <c r="P265" s="56"/>
      <c r="Q265" s="56"/>
      <c r="R265" s="56"/>
      <c r="S265" s="56"/>
      <c r="T265" s="35">
        <f t="shared" si="7"/>
        <v>0</v>
      </c>
      <c r="U265" s="35">
        <f t="shared" si="7"/>
        <v>0</v>
      </c>
      <c r="V265" s="35">
        <f t="shared" si="7"/>
        <v>0</v>
      </c>
      <c r="W265" s="35">
        <f t="shared" si="7"/>
        <v>0</v>
      </c>
      <c r="X265" s="35">
        <f t="shared" si="7"/>
        <v>0</v>
      </c>
      <c r="Y265" s="35">
        <f t="shared" si="7"/>
        <v>0</v>
      </c>
      <c r="Z265" s="35">
        <f t="shared" si="7"/>
        <v>0</v>
      </c>
      <c r="AA265" s="56"/>
      <c r="AB265" s="56"/>
      <c r="AC265" s="56"/>
      <c r="AD265" s="56"/>
      <c r="AE265" s="56"/>
      <c r="AF265" s="56"/>
      <c r="AG265" s="56"/>
      <c r="AH265" s="56"/>
      <c r="AI265" s="56"/>
      <c r="AJ265" s="59"/>
      <c r="AL265" s="36">
        <f t="shared" si="8"/>
        <v>0</v>
      </c>
    </row>
    <row r="266" spans="1:38" ht="27.75" customHeight="1">
      <c r="A266" s="33" t="s">
        <v>334</v>
      </c>
      <c r="B266" s="33" t="s">
        <v>471</v>
      </c>
      <c r="C266" s="33" t="s">
        <v>606</v>
      </c>
      <c r="D266" s="56"/>
      <c r="E266" s="56"/>
      <c r="F266" s="56"/>
      <c r="G266" s="56"/>
      <c r="H266" s="56"/>
      <c r="I266" s="56"/>
      <c r="J266" s="56"/>
      <c r="K266" s="56"/>
      <c r="L266" s="56"/>
      <c r="M266" s="56"/>
      <c r="N266" s="56"/>
      <c r="O266" s="56"/>
      <c r="P266" s="56"/>
      <c r="Q266" s="56"/>
      <c r="R266" s="56"/>
      <c r="S266" s="56"/>
      <c r="T266" s="35">
        <f t="shared" si="7"/>
        <v>0</v>
      </c>
      <c r="U266" s="35">
        <f t="shared" si="7"/>
        <v>0</v>
      </c>
      <c r="V266" s="35">
        <f t="shared" si="7"/>
        <v>0</v>
      </c>
      <c r="W266" s="35">
        <f t="shared" si="7"/>
        <v>0</v>
      </c>
      <c r="X266" s="35">
        <f t="shared" si="7"/>
        <v>0</v>
      </c>
      <c r="Y266" s="35">
        <f t="shared" si="7"/>
        <v>0</v>
      </c>
      <c r="Z266" s="35">
        <f t="shared" si="7"/>
        <v>0</v>
      </c>
      <c r="AA266" s="56"/>
      <c r="AB266" s="56"/>
      <c r="AC266" s="56"/>
      <c r="AD266" s="56"/>
      <c r="AE266" s="56"/>
      <c r="AF266" s="56"/>
      <c r="AG266" s="56"/>
      <c r="AH266" s="56"/>
      <c r="AI266" s="56"/>
      <c r="AJ266" s="59"/>
      <c r="AL266" s="36">
        <f t="shared" si="8"/>
        <v>0</v>
      </c>
    </row>
    <row r="267" spans="1:38" ht="27.75" customHeight="1">
      <c r="A267" s="33" t="s">
        <v>334</v>
      </c>
      <c r="B267" s="33" t="s">
        <v>471</v>
      </c>
      <c r="C267" s="33" t="s">
        <v>607</v>
      </c>
      <c r="D267" s="56"/>
      <c r="E267" s="56"/>
      <c r="F267" s="56"/>
      <c r="G267" s="56"/>
      <c r="H267" s="56"/>
      <c r="I267" s="56"/>
      <c r="J267" s="56"/>
      <c r="K267" s="56"/>
      <c r="L267" s="56"/>
      <c r="M267" s="56"/>
      <c r="N267" s="56"/>
      <c r="O267" s="56"/>
      <c r="P267" s="56"/>
      <c r="Q267" s="56"/>
      <c r="R267" s="56"/>
      <c r="S267" s="56"/>
      <c r="T267" s="35">
        <f t="shared" si="7"/>
        <v>0</v>
      </c>
      <c r="U267" s="35">
        <f t="shared" si="7"/>
        <v>0</v>
      </c>
      <c r="V267" s="35">
        <f t="shared" si="7"/>
        <v>0</v>
      </c>
      <c r="W267" s="35">
        <f t="shared" si="7"/>
        <v>0</v>
      </c>
      <c r="X267" s="35">
        <f t="shared" si="7"/>
        <v>0</v>
      </c>
      <c r="Y267" s="35">
        <f t="shared" si="7"/>
        <v>0</v>
      </c>
      <c r="Z267" s="35">
        <f t="shared" si="7"/>
        <v>0</v>
      </c>
      <c r="AA267" s="56"/>
      <c r="AB267" s="56"/>
      <c r="AC267" s="56"/>
      <c r="AD267" s="56"/>
      <c r="AE267" s="56"/>
      <c r="AF267" s="56"/>
      <c r="AG267" s="56"/>
      <c r="AH267" s="56"/>
      <c r="AI267" s="56"/>
      <c r="AJ267" s="59"/>
      <c r="AL267" s="36">
        <f t="shared" si="8"/>
        <v>0</v>
      </c>
    </row>
    <row r="268" spans="1:38" ht="27.75" customHeight="1">
      <c r="A268" s="33" t="s">
        <v>334</v>
      </c>
      <c r="B268" s="33" t="s">
        <v>469</v>
      </c>
      <c r="C268" s="33" t="s">
        <v>608</v>
      </c>
      <c r="D268" s="56"/>
      <c r="E268" s="56"/>
      <c r="F268" s="56"/>
      <c r="G268" s="56"/>
      <c r="H268" s="56"/>
      <c r="I268" s="56"/>
      <c r="J268" s="56"/>
      <c r="K268" s="56"/>
      <c r="L268" s="56"/>
      <c r="M268" s="56"/>
      <c r="N268" s="56"/>
      <c r="O268" s="56"/>
      <c r="P268" s="56"/>
      <c r="Q268" s="56"/>
      <c r="R268" s="56"/>
      <c r="S268" s="56"/>
      <c r="T268" s="35">
        <f t="shared" si="7"/>
        <v>0</v>
      </c>
      <c r="U268" s="35">
        <f t="shared" si="7"/>
        <v>0</v>
      </c>
      <c r="V268" s="35">
        <f t="shared" si="7"/>
        <v>0</v>
      </c>
      <c r="W268" s="35">
        <f t="shared" si="7"/>
        <v>0</v>
      </c>
      <c r="X268" s="35">
        <f t="shared" si="7"/>
        <v>0</v>
      </c>
      <c r="Y268" s="35">
        <f t="shared" si="7"/>
        <v>0</v>
      </c>
      <c r="Z268" s="35">
        <f t="shared" si="7"/>
        <v>0</v>
      </c>
      <c r="AA268" s="56"/>
      <c r="AB268" s="56"/>
      <c r="AC268" s="56"/>
      <c r="AD268" s="56"/>
      <c r="AE268" s="56"/>
      <c r="AF268" s="56"/>
      <c r="AG268" s="56"/>
      <c r="AH268" s="56"/>
      <c r="AI268" s="56"/>
      <c r="AJ268" s="59"/>
      <c r="AL268" s="36">
        <f t="shared" si="8"/>
        <v>0</v>
      </c>
    </row>
    <row r="269" spans="1:38" ht="27.75" customHeight="1">
      <c r="A269" s="33" t="s">
        <v>334</v>
      </c>
      <c r="B269" s="33" t="s">
        <v>609</v>
      </c>
      <c r="C269" s="33" t="s">
        <v>610</v>
      </c>
      <c r="D269" s="56"/>
      <c r="E269" s="56"/>
      <c r="F269" s="56"/>
      <c r="G269" s="56"/>
      <c r="H269" s="56"/>
      <c r="I269" s="56"/>
      <c r="J269" s="56"/>
      <c r="K269" s="56"/>
      <c r="L269" s="56"/>
      <c r="M269" s="56"/>
      <c r="N269" s="56"/>
      <c r="O269" s="56"/>
      <c r="P269" s="56"/>
      <c r="Q269" s="56"/>
      <c r="R269" s="56"/>
      <c r="S269" s="56"/>
      <c r="T269" s="35">
        <f t="shared" si="7"/>
        <v>0</v>
      </c>
      <c r="U269" s="35">
        <f t="shared" si="7"/>
        <v>0</v>
      </c>
      <c r="V269" s="35">
        <f t="shared" si="7"/>
        <v>0</v>
      </c>
      <c r="W269" s="35">
        <f t="shared" si="7"/>
        <v>0</v>
      </c>
      <c r="X269" s="35">
        <f t="shared" si="7"/>
        <v>0</v>
      </c>
      <c r="Y269" s="35">
        <f t="shared" si="7"/>
        <v>0</v>
      </c>
      <c r="Z269" s="35">
        <f t="shared" si="7"/>
        <v>0</v>
      </c>
      <c r="AA269" s="56"/>
      <c r="AB269" s="56"/>
      <c r="AC269" s="56"/>
      <c r="AD269" s="56"/>
      <c r="AE269" s="56"/>
      <c r="AF269" s="56"/>
      <c r="AG269" s="56"/>
      <c r="AH269" s="56"/>
      <c r="AI269" s="56"/>
      <c r="AJ269" s="59"/>
      <c r="AL269" s="36">
        <f t="shared" si="8"/>
        <v>0</v>
      </c>
    </row>
    <row r="270" spans="1:38" ht="27.75" customHeight="1">
      <c r="A270" s="33" t="s">
        <v>334</v>
      </c>
      <c r="B270" s="33" t="s">
        <v>611</v>
      </c>
      <c r="C270" s="33" t="s">
        <v>612</v>
      </c>
      <c r="D270" s="56"/>
      <c r="E270" s="56"/>
      <c r="F270" s="56"/>
      <c r="G270" s="56"/>
      <c r="H270" s="56"/>
      <c r="I270" s="56"/>
      <c r="J270" s="56"/>
      <c r="K270" s="56"/>
      <c r="L270" s="56"/>
      <c r="M270" s="56"/>
      <c r="N270" s="56"/>
      <c r="O270" s="56"/>
      <c r="P270" s="56"/>
      <c r="Q270" s="56"/>
      <c r="R270" s="56"/>
      <c r="S270" s="56"/>
      <c r="T270" s="35">
        <f t="shared" si="7"/>
        <v>0</v>
      </c>
      <c r="U270" s="35">
        <f t="shared" si="7"/>
        <v>0</v>
      </c>
      <c r="V270" s="35">
        <f t="shared" si="7"/>
        <v>0</v>
      </c>
      <c r="W270" s="35">
        <f t="shared" si="7"/>
        <v>0</v>
      </c>
      <c r="X270" s="35">
        <f t="shared" si="7"/>
        <v>0</v>
      </c>
      <c r="Y270" s="35">
        <f t="shared" si="7"/>
        <v>0</v>
      </c>
      <c r="Z270" s="35">
        <f t="shared" si="7"/>
        <v>0</v>
      </c>
      <c r="AA270" s="56"/>
      <c r="AB270" s="56"/>
      <c r="AC270" s="56"/>
      <c r="AD270" s="56"/>
      <c r="AE270" s="56"/>
      <c r="AF270" s="56"/>
      <c r="AG270" s="56"/>
      <c r="AH270" s="56"/>
      <c r="AI270" s="56"/>
      <c r="AJ270" s="59"/>
      <c r="AL270" s="36">
        <f t="shared" si="8"/>
        <v>0</v>
      </c>
    </row>
    <row r="271" spans="1:38" ht="27.75" customHeight="1">
      <c r="A271" s="33" t="s">
        <v>613</v>
      </c>
      <c r="B271" s="33" t="s">
        <v>471</v>
      </c>
      <c r="C271" s="33" t="s">
        <v>145</v>
      </c>
      <c r="D271" s="56"/>
      <c r="E271" s="56"/>
      <c r="F271" s="56"/>
      <c r="G271" s="56"/>
      <c r="H271" s="56"/>
      <c r="I271" s="56"/>
      <c r="J271" s="56"/>
      <c r="K271" s="56"/>
      <c r="L271" s="56"/>
      <c r="M271" s="56"/>
      <c r="N271" s="56"/>
      <c r="O271" s="56"/>
      <c r="P271" s="56"/>
      <c r="Q271" s="56"/>
      <c r="R271" s="56"/>
      <c r="S271" s="56"/>
      <c r="T271" s="35">
        <f t="shared" si="7"/>
        <v>0</v>
      </c>
      <c r="U271" s="35">
        <f t="shared" si="7"/>
        <v>0</v>
      </c>
      <c r="V271" s="35">
        <f t="shared" si="7"/>
        <v>0</v>
      </c>
      <c r="W271" s="35">
        <f t="shared" ref="U271:Z305" si="9">$AA271/7</f>
        <v>0</v>
      </c>
      <c r="X271" s="35">
        <f t="shared" si="9"/>
        <v>0</v>
      </c>
      <c r="Y271" s="35">
        <f t="shared" si="9"/>
        <v>0</v>
      </c>
      <c r="Z271" s="35">
        <f t="shared" si="9"/>
        <v>0</v>
      </c>
      <c r="AA271" s="56"/>
      <c r="AB271" s="56"/>
      <c r="AC271" s="56"/>
      <c r="AD271" s="56"/>
      <c r="AE271" s="56"/>
      <c r="AF271" s="56"/>
      <c r="AG271" s="56"/>
      <c r="AH271" s="56"/>
      <c r="AI271" s="56"/>
      <c r="AJ271" s="59"/>
      <c r="AL271" s="36">
        <f t="shared" si="8"/>
        <v>0</v>
      </c>
    </row>
    <row r="272" spans="1:38" ht="27.75" customHeight="1">
      <c r="A272" s="33" t="s">
        <v>614</v>
      </c>
      <c r="B272" s="33" t="s">
        <v>469</v>
      </c>
      <c r="C272" s="33" t="s">
        <v>615</v>
      </c>
      <c r="D272" s="56"/>
      <c r="E272" s="56"/>
      <c r="F272" s="56"/>
      <c r="G272" s="56"/>
      <c r="H272" s="56"/>
      <c r="I272" s="56"/>
      <c r="J272" s="56"/>
      <c r="K272" s="56"/>
      <c r="L272" s="56"/>
      <c r="M272" s="56"/>
      <c r="N272" s="56"/>
      <c r="O272" s="56"/>
      <c r="P272" s="56"/>
      <c r="Q272" s="56"/>
      <c r="R272" s="56"/>
      <c r="S272" s="56"/>
      <c r="T272" s="35">
        <f t="shared" ref="T272:T305" si="10">$AA272/7</f>
        <v>0</v>
      </c>
      <c r="U272" s="35">
        <f t="shared" si="9"/>
        <v>0</v>
      </c>
      <c r="V272" s="35">
        <f t="shared" si="9"/>
        <v>0</v>
      </c>
      <c r="W272" s="35">
        <f t="shared" si="9"/>
        <v>0</v>
      </c>
      <c r="X272" s="35">
        <f t="shared" si="9"/>
        <v>0</v>
      </c>
      <c r="Y272" s="35">
        <f t="shared" si="9"/>
        <v>0</v>
      </c>
      <c r="Z272" s="35">
        <f t="shared" si="9"/>
        <v>0</v>
      </c>
      <c r="AA272" s="56"/>
      <c r="AB272" s="56"/>
      <c r="AC272" s="56"/>
      <c r="AD272" s="56"/>
      <c r="AE272" s="56"/>
      <c r="AF272" s="56"/>
      <c r="AG272" s="56"/>
      <c r="AH272" s="56"/>
      <c r="AI272" s="56"/>
      <c r="AJ272" s="59"/>
      <c r="AL272" s="36">
        <f t="shared" si="8"/>
        <v>0</v>
      </c>
    </row>
    <row r="273" spans="1:38" ht="27.75" customHeight="1">
      <c r="A273" s="33" t="s">
        <v>616</v>
      </c>
      <c r="B273" s="33" t="s">
        <v>471</v>
      </c>
      <c r="C273" s="33" t="s">
        <v>138</v>
      </c>
      <c r="D273" s="56"/>
      <c r="E273" s="56"/>
      <c r="F273" s="56"/>
      <c r="G273" s="56"/>
      <c r="H273" s="56"/>
      <c r="I273" s="56"/>
      <c r="J273" s="56"/>
      <c r="K273" s="56"/>
      <c r="L273" s="56"/>
      <c r="M273" s="56"/>
      <c r="N273" s="56"/>
      <c r="O273" s="56"/>
      <c r="P273" s="56"/>
      <c r="Q273" s="56"/>
      <c r="R273" s="56"/>
      <c r="S273" s="56"/>
      <c r="T273" s="35">
        <f t="shared" si="10"/>
        <v>0</v>
      </c>
      <c r="U273" s="35">
        <f t="shared" si="9"/>
        <v>0</v>
      </c>
      <c r="V273" s="35">
        <f t="shared" si="9"/>
        <v>0</v>
      </c>
      <c r="W273" s="35">
        <f t="shared" si="9"/>
        <v>0</v>
      </c>
      <c r="X273" s="35">
        <f t="shared" si="9"/>
        <v>0</v>
      </c>
      <c r="Y273" s="35">
        <f t="shared" si="9"/>
        <v>0</v>
      </c>
      <c r="Z273" s="35">
        <f t="shared" si="9"/>
        <v>0</v>
      </c>
      <c r="AA273" s="56"/>
      <c r="AB273" s="56"/>
      <c r="AC273" s="56"/>
      <c r="AD273" s="56"/>
      <c r="AE273" s="56"/>
      <c r="AF273" s="56"/>
      <c r="AG273" s="56"/>
      <c r="AH273" s="56"/>
      <c r="AI273" s="56"/>
      <c r="AJ273" s="59"/>
      <c r="AL273" s="36">
        <f t="shared" si="8"/>
        <v>0</v>
      </c>
    </row>
    <row r="274" spans="1:38" ht="27.75" customHeight="1">
      <c r="A274" s="33" t="s">
        <v>617</v>
      </c>
      <c r="B274" s="33" t="s">
        <v>471</v>
      </c>
      <c r="C274" s="33" t="s">
        <v>140</v>
      </c>
      <c r="D274" s="56"/>
      <c r="E274" s="56"/>
      <c r="F274" s="56"/>
      <c r="G274" s="56"/>
      <c r="H274" s="56"/>
      <c r="I274" s="56"/>
      <c r="J274" s="56"/>
      <c r="K274" s="56"/>
      <c r="L274" s="56"/>
      <c r="M274" s="56"/>
      <c r="N274" s="56"/>
      <c r="O274" s="56"/>
      <c r="P274" s="56"/>
      <c r="Q274" s="56"/>
      <c r="R274" s="56"/>
      <c r="S274" s="56"/>
      <c r="T274" s="35">
        <f t="shared" si="10"/>
        <v>0</v>
      </c>
      <c r="U274" s="35">
        <f t="shared" si="9"/>
        <v>0</v>
      </c>
      <c r="V274" s="35">
        <f t="shared" si="9"/>
        <v>0</v>
      </c>
      <c r="W274" s="35">
        <f t="shared" si="9"/>
        <v>0</v>
      </c>
      <c r="X274" s="35">
        <f t="shared" si="9"/>
        <v>0</v>
      </c>
      <c r="Y274" s="35">
        <f t="shared" si="9"/>
        <v>0</v>
      </c>
      <c r="Z274" s="35">
        <f t="shared" si="9"/>
        <v>0</v>
      </c>
      <c r="AA274" s="56"/>
      <c r="AB274" s="56"/>
      <c r="AC274" s="56"/>
      <c r="AD274" s="56"/>
      <c r="AE274" s="56"/>
      <c r="AF274" s="56"/>
      <c r="AG274" s="56"/>
      <c r="AH274" s="56"/>
      <c r="AI274" s="56"/>
      <c r="AJ274" s="59"/>
      <c r="AL274" s="36">
        <f t="shared" si="8"/>
        <v>0</v>
      </c>
    </row>
    <row r="275" spans="1:38" ht="27.75" customHeight="1">
      <c r="A275" s="47" t="s">
        <v>618</v>
      </c>
      <c r="B275" s="47" t="s">
        <v>328</v>
      </c>
      <c r="C275" s="47" t="s">
        <v>49</v>
      </c>
      <c r="D275" s="55">
        <v>40000</v>
      </c>
      <c r="E275" s="55"/>
      <c r="F275" s="55"/>
      <c r="G275" s="55"/>
      <c r="H275" s="55">
        <v>0</v>
      </c>
      <c r="I275" s="55"/>
      <c r="J275" s="55"/>
      <c r="K275" s="75">
        <f>SUM(D275:J275)</f>
        <v>40000</v>
      </c>
      <c r="L275" s="75"/>
      <c r="M275" s="75">
        <v>40000</v>
      </c>
      <c r="N275" s="75"/>
      <c r="O275" s="75"/>
      <c r="P275" s="75">
        <v>30000</v>
      </c>
      <c r="Q275" s="75"/>
      <c r="R275" s="75"/>
      <c r="S275" s="70">
        <f>SUM(L275:R275)</f>
        <v>70000</v>
      </c>
      <c r="T275" s="35">
        <v>50000</v>
      </c>
      <c r="U275" s="35"/>
      <c r="V275" s="35"/>
      <c r="W275" s="35"/>
      <c r="X275" s="35">
        <v>40000</v>
      </c>
      <c r="Y275" s="35"/>
      <c r="Z275" s="35"/>
      <c r="AA275" s="70">
        <f>SUM(T275:Z275)</f>
        <v>90000</v>
      </c>
      <c r="AB275" s="68">
        <v>60000</v>
      </c>
      <c r="AC275" s="68"/>
      <c r="AD275" s="68"/>
      <c r="AE275" s="68"/>
      <c r="AF275" s="68"/>
      <c r="AG275" s="68"/>
      <c r="AH275" s="68"/>
      <c r="AI275" s="70">
        <f>SUM(AB275:AH275)</f>
        <v>60000</v>
      </c>
      <c r="AJ275" s="55">
        <v>100000</v>
      </c>
      <c r="AK275" s="55">
        <v>100000</v>
      </c>
      <c r="AL275" s="36">
        <f t="shared" si="8"/>
        <v>260000</v>
      </c>
    </row>
    <row r="276" spans="1:38" ht="27.75" customHeight="1">
      <c r="A276" s="47" t="s">
        <v>618</v>
      </c>
      <c r="B276" s="47" t="s">
        <v>328</v>
      </c>
      <c r="C276" s="47" t="s">
        <v>48</v>
      </c>
      <c r="D276" s="75">
        <v>80000</v>
      </c>
      <c r="E276" s="75"/>
      <c r="F276" s="75"/>
      <c r="G276" s="75"/>
      <c r="H276" s="75">
        <v>0</v>
      </c>
      <c r="I276" s="75"/>
      <c r="J276" s="75"/>
      <c r="K276" s="75">
        <f>SUM(D276:J276)</f>
        <v>80000</v>
      </c>
      <c r="L276" s="55"/>
      <c r="M276" s="55">
        <v>80000</v>
      </c>
      <c r="N276" s="55"/>
      <c r="O276" s="55"/>
      <c r="P276" s="55">
        <v>60000</v>
      </c>
      <c r="Q276" s="55"/>
      <c r="R276" s="55"/>
      <c r="S276" s="70">
        <f>SUM(L276:R276)</f>
        <v>140000</v>
      </c>
      <c r="T276" s="35">
        <v>80000</v>
      </c>
      <c r="U276" s="35"/>
      <c r="V276" s="35"/>
      <c r="W276" s="35"/>
      <c r="X276" s="35">
        <v>80000</v>
      </c>
      <c r="Y276" s="35"/>
      <c r="Z276" s="35"/>
      <c r="AA276" s="70">
        <f>SUM(T276:Z276)</f>
        <v>160000</v>
      </c>
      <c r="AB276" s="68">
        <v>80000</v>
      </c>
      <c r="AC276" s="68"/>
      <c r="AD276" s="68"/>
      <c r="AE276" s="68"/>
      <c r="AF276" s="68">
        <v>100000</v>
      </c>
      <c r="AG276" s="68"/>
      <c r="AH276" s="68"/>
      <c r="AI276" s="70">
        <f>SUM(AB276:AH276)</f>
        <v>180000</v>
      </c>
      <c r="AJ276" s="75">
        <v>160000</v>
      </c>
      <c r="AK276" s="75">
        <v>160000</v>
      </c>
      <c r="AL276" s="36">
        <f t="shared" si="8"/>
        <v>600000</v>
      </c>
    </row>
    <row r="277" spans="1:38" ht="27.75" customHeight="1">
      <c r="A277" s="47" t="s">
        <v>619</v>
      </c>
      <c r="B277" s="47" t="s">
        <v>620</v>
      </c>
      <c r="C277" s="47" t="s">
        <v>621</v>
      </c>
      <c r="D277" s="56"/>
      <c r="E277" s="56"/>
      <c r="F277" s="56"/>
      <c r="G277" s="56"/>
      <c r="H277" s="56"/>
      <c r="I277" s="56"/>
      <c r="J277" s="56"/>
      <c r="K277" s="56"/>
      <c r="L277" s="56"/>
      <c r="M277" s="56"/>
      <c r="N277" s="56"/>
      <c r="O277" s="56"/>
      <c r="P277" s="56"/>
      <c r="Q277" s="56"/>
      <c r="R277" s="56"/>
      <c r="S277" s="56"/>
      <c r="T277" s="35">
        <f t="shared" si="10"/>
        <v>0</v>
      </c>
      <c r="U277" s="35"/>
      <c r="V277" s="35"/>
      <c r="W277" s="35"/>
      <c r="X277" s="35"/>
      <c r="Y277" s="35"/>
      <c r="Z277" s="35"/>
      <c r="AA277" s="56"/>
      <c r="AB277" s="56"/>
      <c r="AC277" s="56"/>
      <c r="AD277" s="56"/>
      <c r="AE277" s="56"/>
      <c r="AF277" s="56"/>
      <c r="AG277" s="56"/>
      <c r="AH277" s="56"/>
      <c r="AI277" s="56"/>
      <c r="AJ277" s="59"/>
      <c r="AL277" s="36">
        <f t="shared" si="8"/>
        <v>0</v>
      </c>
    </row>
    <row r="278" spans="1:38" ht="27.75" customHeight="1">
      <c r="A278" s="47" t="s">
        <v>619</v>
      </c>
      <c r="B278" s="47" t="s">
        <v>622</v>
      </c>
      <c r="C278" s="34" t="s">
        <v>623</v>
      </c>
      <c r="D278" s="56"/>
      <c r="E278" s="56"/>
      <c r="F278" s="56"/>
      <c r="G278" s="56"/>
      <c r="H278" s="56"/>
      <c r="I278" s="56"/>
      <c r="J278" s="56"/>
      <c r="K278" s="56"/>
      <c r="L278" s="56"/>
      <c r="M278" s="56"/>
      <c r="N278" s="56"/>
      <c r="O278" s="56"/>
      <c r="P278" s="56"/>
      <c r="Q278" s="56"/>
      <c r="R278" s="56"/>
      <c r="S278" s="56"/>
      <c r="T278" s="35">
        <f t="shared" si="10"/>
        <v>0</v>
      </c>
      <c r="U278" s="35">
        <f t="shared" si="9"/>
        <v>0</v>
      </c>
      <c r="V278" s="35">
        <f t="shared" si="9"/>
        <v>0</v>
      </c>
      <c r="W278" s="35">
        <f t="shared" si="9"/>
        <v>0</v>
      </c>
      <c r="X278" s="35">
        <f t="shared" si="9"/>
        <v>0</v>
      </c>
      <c r="Y278" s="35">
        <f t="shared" si="9"/>
        <v>0</v>
      </c>
      <c r="Z278" s="35">
        <f t="shared" si="9"/>
        <v>0</v>
      </c>
      <c r="AA278" s="56"/>
      <c r="AB278" s="56"/>
      <c r="AC278" s="56"/>
      <c r="AD278" s="56"/>
      <c r="AE278" s="56"/>
      <c r="AF278" s="56"/>
      <c r="AG278" s="56"/>
      <c r="AH278" s="56"/>
      <c r="AI278" s="56"/>
      <c r="AJ278" s="59"/>
      <c r="AL278" s="36">
        <f t="shared" si="8"/>
        <v>0</v>
      </c>
    </row>
    <row r="279" spans="1:38" ht="27.75" customHeight="1">
      <c r="A279" s="34" t="s">
        <v>624</v>
      </c>
      <c r="B279" s="47" t="s">
        <v>622</v>
      </c>
      <c r="C279" s="33" t="s">
        <v>625</v>
      </c>
      <c r="D279" s="56"/>
      <c r="E279" s="56"/>
      <c r="F279" s="56"/>
      <c r="G279" s="56"/>
      <c r="H279" s="56"/>
      <c r="I279" s="56"/>
      <c r="J279" s="56"/>
      <c r="K279" s="56"/>
      <c r="L279" s="56"/>
      <c r="M279" s="56"/>
      <c r="N279" s="56"/>
      <c r="O279" s="56"/>
      <c r="P279" s="56"/>
      <c r="Q279" s="56"/>
      <c r="R279" s="56"/>
      <c r="S279" s="56"/>
      <c r="T279" s="35">
        <f t="shared" si="10"/>
        <v>0</v>
      </c>
      <c r="U279" s="35">
        <f t="shared" si="9"/>
        <v>0</v>
      </c>
      <c r="V279" s="35">
        <f t="shared" si="9"/>
        <v>0</v>
      </c>
      <c r="W279" s="35">
        <f t="shared" si="9"/>
        <v>0</v>
      </c>
      <c r="X279" s="35">
        <f t="shared" si="9"/>
        <v>0</v>
      </c>
      <c r="Y279" s="35">
        <f t="shared" si="9"/>
        <v>0</v>
      </c>
      <c r="Z279" s="35">
        <f t="shared" si="9"/>
        <v>0</v>
      </c>
      <c r="AA279" s="56"/>
      <c r="AB279" s="56"/>
      <c r="AC279" s="56"/>
      <c r="AD279" s="56"/>
      <c r="AE279" s="56"/>
      <c r="AF279" s="56"/>
      <c r="AG279" s="56"/>
      <c r="AH279" s="56"/>
      <c r="AI279" s="56"/>
      <c r="AJ279" s="59"/>
      <c r="AL279" s="36">
        <f t="shared" si="8"/>
        <v>0</v>
      </c>
    </row>
    <row r="280" spans="1:38" ht="27.75" customHeight="1">
      <c r="A280" s="33" t="s">
        <v>626</v>
      </c>
      <c r="B280" s="47" t="s">
        <v>622</v>
      </c>
      <c r="C280" s="62" t="s">
        <v>627</v>
      </c>
      <c r="D280" s="56"/>
      <c r="E280" s="56"/>
      <c r="F280" s="56"/>
      <c r="G280" s="56"/>
      <c r="H280" s="56"/>
      <c r="I280" s="56"/>
      <c r="J280" s="56"/>
      <c r="K280" s="56"/>
      <c r="L280" s="56"/>
      <c r="M280" s="56"/>
      <c r="N280" s="56"/>
      <c r="O280" s="56"/>
      <c r="P280" s="56"/>
      <c r="Q280" s="56"/>
      <c r="R280" s="56"/>
      <c r="S280" s="56"/>
      <c r="T280" s="35">
        <f t="shared" si="10"/>
        <v>0</v>
      </c>
      <c r="U280" s="35">
        <f t="shared" si="9"/>
        <v>0</v>
      </c>
      <c r="V280" s="35">
        <f t="shared" si="9"/>
        <v>0</v>
      </c>
      <c r="W280" s="35">
        <f t="shared" si="9"/>
        <v>0</v>
      </c>
      <c r="X280" s="35">
        <f t="shared" si="9"/>
        <v>0</v>
      </c>
      <c r="Y280" s="35">
        <f t="shared" si="9"/>
        <v>0</v>
      </c>
      <c r="Z280" s="35">
        <f t="shared" si="9"/>
        <v>0</v>
      </c>
      <c r="AA280" s="56"/>
      <c r="AB280" s="56"/>
      <c r="AC280" s="56"/>
      <c r="AD280" s="56"/>
      <c r="AE280" s="56"/>
      <c r="AF280" s="56"/>
      <c r="AG280" s="56"/>
      <c r="AH280" s="56"/>
      <c r="AI280" s="56"/>
      <c r="AJ280" s="59"/>
      <c r="AL280" s="36">
        <f t="shared" si="8"/>
        <v>0</v>
      </c>
    </row>
    <row r="281" spans="1:38" ht="27.75" customHeight="1">
      <c r="A281" s="34" t="s">
        <v>628</v>
      </c>
      <c r="B281" s="34" t="s">
        <v>471</v>
      </c>
      <c r="C281" s="34" t="s">
        <v>139</v>
      </c>
      <c r="D281" s="56"/>
      <c r="E281" s="56"/>
      <c r="F281" s="56"/>
      <c r="G281" s="56"/>
      <c r="H281" s="56"/>
      <c r="I281" s="56"/>
      <c r="J281" s="56"/>
      <c r="K281" s="56"/>
      <c r="L281" s="56"/>
      <c r="M281" s="56"/>
      <c r="N281" s="56"/>
      <c r="O281" s="56"/>
      <c r="P281" s="56"/>
      <c r="Q281" s="56"/>
      <c r="R281" s="56"/>
      <c r="S281" s="56"/>
      <c r="T281" s="35">
        <f t="shared" si="10"/>
        <v>0</v>
      </c>
      <c r="U281" s="35">
        <f t="shared" si="9"/>
        <v>0</v>
      </c>
      <c r="V281" s="35">
        <f t="shared" si="9"/>
        <v>0</v>
      </c>
      <c r="W281" s="35">
        <f t="shared" si="9"/>
        <v>0</v>
      </c>
      <c r="X281" s="35">
        <f t="shared" si="9"/>
        <v>0</v>
      </c>
      <c r="Y281" s="35">
        <f t="shared" si="9"/>
        <v>0</v>
      </c>
      <c r="Z281" s="35">
        <f t="shared" si="9"/>
        <v>0</v>
      </c>
      <c r="AA281" s="56"/>
      <c r="AB281" s="56"/>
      <c r="AC281" s="56"/>
      <c r="AD281" s="56"/>
      <c r="AE281" s="56"/>
      <c r="AF281" s="56"/>
      <c r="AG281" s="56"/>
      <c r="AH281" s="56"/>
      <c r="AI281" s="56"/>
      <c r="AJ281" s="59"/>
      <c r="AL281" s="36">
        <f t="shared" si="8"/>
        <v>0</v>
      </c>
    </row>
    <row r="282" spans="1:38" ht="27.75" customHeight="1">
      <c r="A282" s="479" t="s">
        <v>629</v>
      </c>
      <c r="B282" s="42" t="s">
        <v>630</v>
      </c>
      <c r="C282" s="33" t="s">
        <v>631</v>
      </c>
      <c r="D282" s="56"/>
      <c r="E282" s="56"/>
      <c r="F282" s="56"/>
      <c r="G282" s="56"/>
      <c r="H282" s="56"/>
      <c r="I282" s="56"/>
      <c r="J282" s="56"/>
      <c r="K282" s="56"/>
      <c r="L282" s="56"/>
      <c r="M282" s="56"/>
      <c r="N282" s="56"/>
      <c r="O282" s="56"/>
      <c r="P282" s="56"/>
      <c r="Q282" s="56"/>
      <c r="R282" s="56"/>
      <c r="S282" s="56"/>
      <c r="T282" s="35">
        <f t="shared" si="10"/>
        <v>0</v>
      </c>
      <c r="U282" s="35">
        <f t="shared" si="9"/>
        <v>0</v>
      </c>
      <c r="V282" s="35">
        <f t="shared" si="9"/>
        <v>0</v>
      </c>
      <c r="W282" s="35">
        <f t="shared" si="9"/>
        <v>0</v>
      </c>
      <c r="X282" s="35">
        <f t="shared" si="9"/>
        <v>0</v>
      </c>
      <c r="Y282" s="35">
        <f t="shared" si="9"/>
        <v>0</v>
      </c>
      <c r="Z282" s="35">
        <f t="shared" si="9"/>
        <v>0</v>
      </c>
      <c r="AA282" s="56"/>
      <c r="AB282" s="56"/>
      <c r="AC282" s="56"/>
      <c r="AD282" s="56"/>
      <c r="AE282" s="56"/>
      <c r="AF282" s="56"/>
      <c r="AG282" s="56"/>
      <c r="AH282" s="56"/>
      <c r="AI282" s="56"/>
      <c r="AJ282" s="59"/>
      <c r="AL282" s="36">
        <f t="shared" si="8"/>
        <v>0</v>
      </c>
    </row>
    <row r="283" spans="1:38" ht="27.75" customHeight="1">
      <c r="A283" s="479"/>
      <c r="B283" s="42" t="s">
        <v>469</v>
      </c>
      <c r="C283" s="33" t="s">
        <v>632</v>
      </c>
      <c r="D283" s="56"/>
      <c r="E283" s="56"/>
      <c r="F283" s="56"/>
      <c r="G283" s="56"/>
      <c r="H283" s="56"/>
      <c r="I283" s="56"/>
      <c r="J283" s="56"/>
      <c r="K283" s="56"/>
      <c r="L283" s="56"/>
      <c r="M283" s="56"/>
      <c r="N283" s="56"/>
      <c r="O283" s="56"/>
      <c r="P283" s="56"/>
      <c r="Q283" s="56"/>
      <c r="R283" s="56"/>
      <c r="S283" s="56"/>
      <c r="T283" s="35">
        <f t="shared" si="10"/>
        <v>0</v>
      </c>
      <c r="U283" s="35">
        <f t="shared" si="9"/>
        <v>0</v>
      </c>
      <c r="V283" s="35">
        <f t="shared" si="9"/>
        <v>0</v>
      </c>
      <c r="W283" s="35">
        <f t="shared" si="9"/>
        <v>0</v>
      </c>
      <c r="X283" s="35">
        <f t="shared" si="9"/>
        <v>0</v>
      </c>
      <c r="Y283" s="35">
        <f t="shared" si="9"/>
        <v>0</v>
      </c>
      <c r="Z283" s="35">
        <f t="shared" si="9"/>
        <v>0</v>
      </c>
      <c r="AA283" s="56"/>
      <c r="AB283" s="56"/>
      <c r="AC283" s="56"/>
      <c r="AD283" s="56"/>
      <c r="AE283" s="56"/>
      <c r="AF283" s="56"/>
      <c r="AG283" s="56"/>
      <c r="AH283" s="56"/>
      <c r="AI283" s="56"/>
      <c r="AJ283" s="59"/>
      <c r="AL283" s="36">
        <f t="shared" si="8"/>
        <v>0</v>
      </c>
    </row>
    <row r="284" spans="1:38" ht="27.75" customHeight="1">
      <c r="A284" s="479" t="s">
        <v>633</v>
      </c>
      <c r="B284" s="42" t="s">
        <v>471</v>
      </c>
      <c r="C284" s="33" t="s">
        <v>141</v>
      </c>
      <c r="D284" s="56"/>
      <c r="E284" s="56"/>
      <c r="F284" s="56"/>
      <c r="G284" s="56"/>
      <c r="H284" s="56"/>
      <c r="I284" s="56"/>
      <c r="J284" s="56"/>
      <c r="K284" s="56"/>
      <c r="L284" s="56"/>
      <c r="M284" s="56"/>
      <c r="N284" s="56"/>
      <c r="O284" s="56"/>
      <c r="P284" s="56"/>
      <c r="Q284" s="56"/>
      <c r="R284" s="56"/>
      <c r="S284" s="56"/>
      <c r="T284" s="35">
        <f t="shared" si="10"/>
        <v>0</v>
      </c>
      <c r="U284" s="35">
        <f t="shared" si="9"/>
        <v>0</v>
      </c>
      <c r="V284" s="35">
        <f t="shared" si="9"/>
        <v>0</v>
      </c>
      <c r="W284" s="35">
        <f t="shared" si="9"/>
        <v>0</v>
      </c>
      <c r="X284" s="35">
        <f t="shared" si="9"/>
        <v>0</v>
      </c>
      <c r="Y284" s="35">
        <f t="shared" si="9"/>
        <v>0</v>
      </c>
      <c r="Z284" s="35">
        <f t="shared" si="9"/>
        <v>0</v>
      </c>
      <c r="AA284" s="56"/>
      <c r="AB284" s="56"/>
      <c r="AC284" s="56"/>
      <c r="AD284" s="56"/>
      <c r="AE284" s="56"/>
      <c r="AF284" s="56"/>
      <c r="AG284" s="56"/>
      <c r="AH284" s="56"/>
      <c r="AI284" s="56"/>
      <c r="AJ284" s="59"/>
      <c r="AL284" s="36">
        <f t="shared" si="8"/>
        <v>0</v>
      </c>
    </row>
    <row r="285" spans="1:38" ht="27.75" customHeight="1">
      <c r="A285" s="479"/>
      <c r="B285" s="42" t="s">
        <v>469</v>
      </c>
      <c r="C285" s="33" t="s">
        <v>634</v>
      </c>
      <c r="D285" s="56"/>
      <c r="E285" s="56"/>
      <c r="F285" s="56"/>
      <c r="G285" s="56"/>
      <c r="H285" s="56"/>
      <c r="I285" s="56"/>
      <c r="J285" s="56"/>
      <c r="K285" s="56"/>
      <c r="L285" s="56"/>
      <c r="M285" s="56"/>
      <c r="N285" s="56"/>
      <c r="O285" s="56"/>
      <c r="P285" s="56"/>
      <c r="Q285" s="56"/>
      <c r="R285" s="56"/>
      <c r="S285" s="56"/>
      <c r="T285" s="35">
        <f t="shared" si="10"/>
        <v>0</v>
      </c>
      <c r="U285" s="35">
        <f t="shared" si="9"/>
        <v>0</v>
      </c>
      <c r="V285" s="35">
        <f t="shared" si="9"/>
        <v>0</v>
      </c>
      <c r="W285" s="35">
        <f t="shared" si="9"/>
        <v>0</v>
      </c>
      <c r="X285" s="35">
        <f t="shared" si="9"/>
        <v>0</v>
      </c>
      <c r="Y285" s="35">
        <f t="shared" si="9"/>
        <v>0</v>
      </c>
      <c r="Z285" s="35">
        <f t="shared" si="9"/>
        <v>0</v>
      </c>
      <c r="AA285" s="56"/>
      <c r="AB285" s="56"/>
      <c r="AC285" s="56"/>
      <c r="AD285" s="56"/>
      <c r="AE285" s="56"/>
      <c r="AF285" s="56"/>
      <c r="AG285" s="56"/>
      <c r="AH285" s="56"/>
      <c r="AI285" s="56"/>
      <c r="AJ285" s="59"/>
      <c r="AL285" s="36">
        <f t="shared" si="8"/>
        <v>0</v>
      </c>
    </row>
    <row r="286" spans="1:38" ht="27.75" customHeight="1">
      <c r="A286" s="479" t="s">
        <v>635</v>
      </c>
      <c r="B286" s="42" t="s">
        <v>471</v>
      </c>
      <c r="C286" s="33" t="s">
        <v>142</v>
      </c>
      <c r="D286" s="56"/>
      <c r="E286" s="56"/>
      <c r="F286" s="56"/>
      <c r="G286" s="56"/>
      <c r="H286" s="56"/>
      <c r="I286" s="56"/>
      <c r="J286" s="56"/>
      <c r="K286" s="56"/>
      <c r="L286" s="56"/>
      <c r="M286" s="56"/>
      <c r="N286" s="56"/>
      <c r="O286" s="56"/>
      <c r="P286" s="56"/>
      <c r="Q286" s="56"/>
      <c r="R286" s="56"/>
      <c r="S286" s="56"/>
      <c r="T286" s="35">
        <f t="shared" si="10"/>
        <v>0</v>
      </c>
      <c r="U286" s="35">
        <f t="shared" si="9"/>
        <v>0</v>
      </c>
      <c r="V286" s="35">
        <f t="shared" si="9"/>
        <v>0</v>
      </c>
      <c r="W286" s="35">
        <f t="shared" si="9"/>
        <v>0</v>
      </c>
      <c r="X286" s="35">
        <f t="shared" si="9"/>
        <v>0</v>
      </c>
      <c r="Y286" s="35">
        <f t="shared" si="9"/>
        <v>0</v>
      </c>
      <c r="Z286" s="35">
        <f t="shared" si="9"/>
        <v>0</v>
      </c>
      <c r="AA286" s="56"/>
      <c r="AB286" s="56"/>
      <c r="AC286" s="56"/>
      <c r="AD286" s="56"/>
      <c r="AE286" s="56"/>
      <c r="AF286" s="56"/>
      <c r="AG286" s="56"/>
      <c r="AH286" s="56"/>
      <c r="AI286" s="56"/>
      <c r="AJ286" s="59"/>
      <c r="AL286" s="36">
        <f t="shared" si="8"/>
        <v>0</v>
      </c>
    </row>
    <row r="287" spans="1:38" ht="27.75" customHeight="1">
      <c r="A287" s="479"/>
      <c r="B287" s="42" t="s">
        <v>471</v>
      </c>
      <c r="C287" s="33" t="s">
        <v>144</v>
      </c>
      <c r="D287" s="56"/>
      <c r="E287" s="56"/>
      <c r="F287" s="56"/>
      <c r="G287" s="56"/>
      <c r="H287" s="56"/>
      <c r="I287" s="56"/>
      <c r="J287" s="56"/>
      <c r="K287" s="56"/>
      <c r="L287" s="56"/>
      <c r="M287" s="56"/>
      <c r="N287" s="56"/>
      <c r="O287" s="56"/>
      <c r="P287" s="56"/>
      <c r="Q287" s="56"/>
      <c r="R287" s="56"/>
      <c r="S287" s="56"/>
      <c r="T287" s="35">
        <f t="shared" si="10"/>
        <v>0</v>
      </c>
      <c r="U287" s="35">
        <f t="shared" si="9"/>
        <v>0</v>
      </c>
      <c r="V287" s="35">
        <f t="shared" si="9"/>
        <v>0</v>
      </c>
      <c r="W287" s="35">
        <f t="shared" si="9"/>
        <v>0</v>
      </c>
      <c r="X287" s="35">
        <f t="shared" si="9"/>
        <v>0</v>
      </c>
      <c r="Y287" s="35">
        <f t="shared" si="9"/>
        <v>0</v>
      </c>
      <c r="Z287" s="35">
        <f t="shared" si="9"/>
        <v>0</v>
      </c>
      <c r="AA287" s="56"/>
      <c r="AB287" s="56"/>
      <c r="AC287" s="56"/>
      <c r="AD287" s="56"/>
      <c r="AE287" s="56"/>
      <c r="AF287" s="56"/>
      <c r="AG287" s="56"/>
      <c r="AH287" s="56"/>
      <c r="AI287" s="56"/>
      <c r="AJ287" s="59"/>
      <c r="AL287" s="36">
        <f t="shared" si="8"/>
        <v>0</v>
      </c>
    </row>
    <row r="288" spans="1:38" ht="27.75" customHeight="1">
      <c r="A288" s="479"/>
      <c r="B288" s="42" t="s">
        <v>283</v>
      </c>
      <c r="C288" s="33" t="s">
        <v>636</v>
      </c>
      <c r="D288" s="56"/>
      <c r="E288" s="56"/>
      <c r="F288" s="56"/>
      <c r="G288" s="56"/>
      <c r="H288" s="56"/>
      <c r="I288" s="56"/>
      <c r="J288" s="56"/>
      <c r="K288" s="56"/>
      <c r="L288" s="56"/>
      <c r="M288" s="56"/>
      <c r="N288" s="56"/>
      <c r="O288" s="56"/>
      <c r="P288" s="56"/>
      <c r="Q288" s="56"/>
      <c r="R288" s="56"/>
      <c r="S288" s="56"/>
      <c r="T288" s="35">
        <f t="shared" si="10"/>
        <v>0</v>
      </c>
      <c r="U288" s="35">
        <f t="shared" si="9"/>
        <v>0</v>
      </c>
      <c r="V288" s="35">
        <f t="shared" si="9"/>
        <v>0</v>
      </c>
      <c r="W288" s="35">
        <f t="shared" si="9"/>
        <v>0</v>
      </c>
      <c r="X288" s="35">
        <f t="shared" si="9"/>
        <v>0</v>
      </c>
      <c r="Y288" s="35">
        <f t="shared" si="9"/>
        <v>0</v>
      </c>
      <c r="Z288" s="35">
        <f t="shared" si="9"/>
        <v>0</v>
      </c>
      <c r="AA288" s="56"/>
      <c r="AB288" s="56"/>
      <c r="AC288" s="56"/>
      <c r="AD288" s="56"/>
      <c r="AE288" s="56"/>
      <c r="AF288" s="56"/>
      <c r="AG288" s="56"/>
      <c r="AH288" s="56"/>
      <c r="AI288" s="56"/>
      <c r="AJ288" s="59"/>
      <c r="AL288" s="36">
        <f t="shared" si="8"/>
        <v>0</v>
      </c>
    </row>
    <row r="289" spans="1:38" ht="27.75" customHeight="1">
      <c r="A289" s="479"/>
      <c r="B289" s="42" t="s">
        <v>637</v>
      </c>
      <c r="C289" s="33" t="s">
        <v>638</v>
      </c>
      <c r="D289" s="56"/>
      <c r="E289" s="56"/>
      <c r="F289" s="56"/>
      <c r="G289" s="56"/>
      <c r="H289" s="56"/>
      <c r="I289" s="56"/>
      <c r="J289" s="56"/>
      <c r="K289" s="56"/>
      <c r="L289" s="56"/>
      <c r="M289" s="56"/>
      <c r="N289" s="56"/>
      <c r="O289" s="56"/>
      <c r="P289" s="56"/>
      <c r="Q289" s="56"/>
      <c r="R289" s="56"/>
      <c r="S289" s="56"/>
      <c r="T289" s="35">
        <f t="shared" si="10"/>
        <v>0</v>
      </c>
      <c r="U289" s="35">
        <f t="shared" si="9"/>
        <v>0</v>
      </c>
      <c r="V289" s="35">
        <f t="shared" si="9"/>
        <v>0</v>
      </c>
      <c r="W289" s="35">
        <f t="shared" si="9"/>
        <v>0</v>
      </c>
      <c r="X289" s="35">
        <f t="shared" si="9"/>
        <v>0</v>
      </c>
      <c r="Y289" s="35">
        <f t="shared" si="9"/>
        <v>0</v>
      </c>
      <c r="Z289" s="35">
        <f t="shared" si="9"/>
        <v>0</v>
      </c>
      <c r="AA289" s="56"/>
      <c r="AB289" s="56"/>
      <c r="AC289" s="56"/>
      <c r="AD289" s="56"/>
      <c r="AE289" s="56"/>
      <c r="AF289" s="56"/>
      <c r="AG289" s="56"/>
      <c r="AH289" s="56"/>
      <c r="AI289" s="56"/>
      <c r="AJ289" s="59"/>
      <c r="AL289" s="36">
        <f t="shared" si="8"/>
        <v>0</v>
      </c>
    </row>
    <row r="290" spans="1:38" ht="27.75" customHeight="1">
      <c r="A290" s="34" t="s">
        <v>635</v>
      </c>
      <c r="B290" s="34" t="s">
        <v>639</v>
      </c>
      <c r="C290" s="34" t="s">
        <v>640</v>
      </c>
      <c r="D290" s="56"/>
      <c r="E290" s="56"/>
      <c r="F290" s="56"/>
      <c r="G290" s="56"/>
      <c r="H290" s="56"/>
      <c r="I290" s="56"/>
      <c r="J290" s="56"/>
      <c r="K290" s="56"/>
      <c r="L290" s="56"/>
      <c r="M290" s="56"/>
      <c r="N290" s="56"/>
      <c r="O290" s="56"/>
      <c r="P290" s="56"/>
      <c r="Q290" s="56"/>
      <c r="R290" s="56"/>
      <c r="S290" s="56"/>
      <c r="T290" s="35">
        <f t="shared" si="10"/>
        <v>0</v>
      </c>
      <c r="U290" s="35">
        <f t="shared" si="9"/>
        <v>0</v>
      </c>
      <c r="V290" s="35">
        <f t="shared" si="9"/>
        <v>0</v>
      </c>
      <c r="W290" s="35">
        <f t="shared" si="9"/>
        <v>0</v>
      </c>
      <c r="X290" s="35">
        <f t="shared" si="9"/>
        <v>0</v>
      </c>
      <c r="Y290" s="35">
        <f t="shared" si="9"/>
        <v>0</v>
      </c>
      <c r="Z290" s="35">
        <f t="shared" si="9"/>
        <v>0</v>
      </c>
      <c r="AA290" s="56"/>
      <c r="AB290" s="56"/>
      <c r="AC290" s="56"/>
      <c r="AD290" s="56"/>
      <c r="AE290" s="56"/>
      <c r="AF290" s="56"/>
      <c r="AG290" s="56"/>
      <c r="AH290" s="56"/>
      <c r="AI290" s="56"/>
      <c r="AJ290" s="59"/>
      <c r="AL290" s="36">
        <f t="shared" si="8"/>
        <v>0</v>
      </c>
    </row>
    <row r="291" spans="1:38" ht="27.75" customHeight="1">
      <c r="A291" s="34" t="s">
        <v>641</v>
      </c>
      <c r="B291" s="34" t="s">
        <v>642</v>
      </c>
      <c r="C291" s="33" t="s">
        <v>643</v>
      </c>
      <c r="D291" s="56"/>
      <c r="E291" s="56"/>
      <c r="F291" s="56"/>
      <c r="G291" s="56"/>
      <c r="H291" s="56"/>
      <c r="I291" s="56"/>
      <c r="J291" s="56"/>
      <c r="K291" s="56"/>
      <c r="L291" s="56"/>
      <c r="M291" s="56"/>
      <c r="N291" s="56"/>
      <c r="O291" s="56"/>
      <c r="P291" s="56"/>
      <c r="Q291" s="56"/>
      <c r="R291" s="56"/>
      <c r="S291" s="56"/>
      <c r="T291" s="35">
        <f t="shared" si="10"/>
        <v>0</v>
      </c>
      <c r="U291" s="35">
        <f t="shared" si="9"/>
        <v>0</v>
      </c>
      <c r="V291" s="35">
        <f t="shared" si="9"/>
        <v>0</v>
      </c>
      <c r="W291" s="35">
        <f t="shared" si="9"/>
        <v>0</v>
      </c>
      <c r="X291" s="35">
        <f t="shared" si="9"/>
        <v>0</v>
      </c>
      <c r="Y291" s="35">
        <f t="shared" si="9"/>
        <v>0</v>
      </c>
      <c r="Z291" s="35">
        <f t="shared" si="9"/>
        <v>0</v>
      </c>
      <c r="AA291" s="56"/>
      <c r="AB291" s="56"/>
      <c r="AC291" s="56"/>
      <c r="AD291" s="56"/>
      <c r="AE291" s="56"/>
      <c r="AF291" s="56"/>
      <c r="AG291" s="56"/>
      <c r="AH291" s="56"/>
      <c r="AI291" s="56"/>
      <c r="AJ291" s="59"/>
      <c r="AL291" s="36">
        <f t="shared" si="8"/>
        <v>0</v>
      </c>
    </row>
    <row r="292" spans="1:38" ht="27.75" customHeight="1">
      <c r="A292" s="34" t="s">
        <v>644</v>
      </c>
      <c r="B292" s="34" t="s">
        <v>642</v>
      </c>
      <c r="C292" s="33" t="s">
        <v>645</v>
      </c>
      <c r="D292" s="56"/>
      <c r="E292" s="56"/>
      <c r="F292" s="56"/>
      <c r="G292" s="56"/>
      <c r="H292" s="56"/>
      <c r="I292" s="56"/>
      <c r="J292" s="56"/>
      <c r="K292" s="56"/>
      <c r="L292" s="56"/>
      <c r="M292" s="56"/>
      <c r="N292" s="56"/>
      <c r="O292" s="56"/>
      <c r="P292" s="56"/>
      <c r="Q292" s="56"/>
      <c r="R292" s="56"/>
      <c r="S292" s="56"/>
      <c r="T292" s="35">
        <f t="shared" si="10"/>
        <v>0</v>
      </c>
      <c r="U292" s="35">
        <f t="shared" si="9"/>
        <v>0</v>
      </c>
      <c r="V292" s="35">
        <f t="shared" si="9"/>
        <v>0</v>
      </c>
      <c r="W292" s="35">
        <f t="shared" si="9"/>
        <v>0</v>
      </c>
      <c r="X292" s="35">
        <f t="shared" si="9"/>
        <v>0</v>
      </c>
      <c r="Y292" s="35">
        <f t="shared" si="9"/>
        <v>0</v>
      </c>
      <c r="Z292" s="35">
        <f t="shared" si="9"/>
        <v>0</v>
      </c>
      <c r="AA292" s="56"/>
      <c r="AB292" s="56"/>
      <c r="AC292" s="56"/>
      <c r="AD292" s="56"/>
      <c r="AE292" s="56"/>
      <c r="AF292" s="56"/>
      <c r="AG292" s="56"/>
      <c r="AH292" s="56"/>
      <c r="AI292" s="56"/>
      <c r="AJ292" s="59"/>
      <c r="AL292" s="36">
        <f t="shared" si="8"/>
        <v>0</v>
      </c>
    </row>
    <row r="293" spans="1:38" ht="27.75" customHeight="1">
      <c r="A293" s="34" t="s">
        <v>646</v>
      </c>
      <c r="B293" s="42" t="s">
        <v>328</v>
      </c>
      <c r="C293" s="33" t="s">
        <v>77</v>
      </c>
      <c r="D293" s="70">
        <v>40000</v>
      </c>
      <c r="E293" s="70"/>
      <c r="F293" s="70"/>
      <c r="G293" s="70"/>
      <c r="H293" s="70">
        <v>0</v>
      </c>
      <c r="I293" s="70"/>
      <c r="J293" s="70"/>
      <c r="K293" s="70">
        <f>SUM(D293:J293)</f>
        <v>40000</v>
      </c>
      <c r="L293" s="68">
        <v>40000</v>
      </c>
      <c r="M293" s="68">
        <v>20000</v>
      </c>
      <c r="N293" s="68"/>
      <c r="O293" s="68">
        <v>22400</v>
      </c>
      <c r="P293" s="68">
        <v>22400</v>
      </c>
      <c r="Q293" s="68">
        <v>22400</v>
      </c>
      <c r="R293" s="68">
        <v>10000</v>
      </c>
      <c r="S293" s="70">
        <f>SUM(L293:R293)</f>
        <v>137200</v>
      </c>
      <c r="T293" s="35">
        <v>22400</v>
      </c>
      <c r="U293" s="35">
        <v>22400</v>
      </c>
      <c r="V293" s="35">
        <v>22400</v>
      </c>
      <c r="W293" s="35">
        <v>22400</v>
      </c>
      <c r="X293" s="35">
        <v>44800</v>
      </c>
      <c r="Y293" s="35"/>
      <c r="Z293" s="35"/>
      <c r="AA293" s="70">
        <f>SUM(T293:Z293)</f>
        <v>134400</v>
      </c>
      <c r="AB293" s="68">
        <v>25000</v>
      </c>
      <c r="AC293" s="68"/>
      <c r="AD293" s="68">
        <v>30000</v>
      </c>
      <c r="AE293" s="68"/>
      <c r="AF293" s="68"/>
      <c r="AG293" s="68"/>
      <c r="AH293" s="68"/>
      <c r="AI293" s="70">
        <f>SUM(AB293:AH293)</f>
        <v>55000</v>
      </c>
      <c r="AJ293" s="68">
        <v>61800</v>
      </c>
      <c r="AK293" s="68">
        <v>61800</v>
      </c>
      <c r="AL293" s="36">
        <f t="shared" si="8"/>
        <v>208600</v>
      </c>
    </row>
    <row r="294" spans="1:38" ht="27.75" customHeight="1">
      <c r="A294" s="42" t="s">
        <v>647</v>
      </c>
      <c r="B294" s="42" t="s">
        <v>328</v>
      </c>
      <c r="C294" s="33" t="s">
        <v>161</v>
      </c>
      <c r="D294" s="56"/>
      <c r="E294" s="56"/>
      <c r="F294" s="56"/>
      <c r="G294" s="56"/>
      <c r="H294" s="56"/>
      <c r="I294" s="56"/>
      <c r="J294" s="56"/>
      <c r="K294" s="56"/>
      <c r="L294" s="56"/>
      <c r="M294" s="56"/>
      <c r="N294" s="56"/>
      <c r="O294" s="56"/>
      <c r="P294" s="56"/>
      <c r="Q294" s="56"/>
      <c r="R294" s="56"/>
      <c r="S294" s="56"/>
      <c r="T294" s="35">
        <f t="shared" si="10"/>
        <v>0</v>
      </c>
      <c r="U294" s="35">
        <f t="shared" si="9"/>
        <v>0</v>
      </c>
      <c r="V294" s="35">
        <f t="shared" si="9"/>
        <v>0</v>
      </c>
      <c r="W294" s="35">
        <f t="shared" si="9"/>
        <v>0</v>
      </c>
      <c r="X294" s="35">
        <f t="shared" si="9"/>
        <v>0</v>
      </c>
      <c r="Y294" s="35">
        <f t="shared" si="9"/>
        <v>0</v>
      </c>
      <c r="Z294" s="35">
        <f t="shared" si="9"/>
        <v>0</v>
      </c>
      <c r="AA294" s="56"/>
      <c r="AB294" s="56"/>
      <c r="AC294" s="56"/>
      <c r="AD294" s="56"/>
      <c r="AE294" s="56"/>
      <c r="AF294" s="56"/>
      <c r="AG294" s="56"/>
      <c r="AH294" s="56"/>
      <c r="AI294" s="56"/>
      <c r="AJ294" s="59"/>
      <c r="AL294" s="36">
        <f t="shared" si="8"/>
        <v>0</v>
      </c>
    </row>
    <row r="295" spans="1:38" ht="27.75" customHeight="1">
      <c r="A295" s="33" t="s">
        <v>648</v>
      </c>
      <c r="B295" s="34" t="s">
        <v>278</v>
      </c>
      <c r="C295" s="34" t="s">
        <v>125</v>
      </c>
      <c r="D295" s="56"/>
      <c r="E295" s="56"/>
      <c r="F295" s="56"/>
      <c r="G295" s="56"/>
      <c r="H295" s="56"/>
      <c r="I295" s="56"/>
      <c r="J295" s="56"/>
      <c r="K295" s="56"/>
      <c r="L295" s="56"/>
      <c r="M295" s="56"/>
      <c r="N295" s="56"/>
      <c r="O295" s="56"/>
      <c r="P295" s="56"/>
      <c r="Q295" s="56"/>
      <c r="R295" s="56"/>
      <c r="S295" s="56"/>
      <c r="T295" s="35">
        <f t="shared" si="10"/>
        <v>0</v>
      </c>
      <c r="U295" s="35">
        <f t="shared" si="9"/>
        <v>0</v>
      </c>
      <c r="V295" s="35">
        <f t="shared" si="9"/>
        <v>0</v>
      </c>
      <c r="W295" s="35">
        <f t="shared" si="9"/>
        <v>0</v>
      </c>
      <c r="X295" s="35">
        <f t="shared" si="9"/>
        <v>0</v>
      </c>
      <c r="Y295" s="35">
        <f t="shared" si="9"/>
        <v>0</v>
      </c>
      <c r="Z295" s="35">
        <f t="shared" si="9"/>
        <v>0</v>
      </c>
      <c r="AA295" s="56"/>
      <c r="AB295" s="56"/>
      <c r="AC295" s="56"/>
      <c r="AD295" s="56"/>
      <c r="AE295" s="56"/>
      <c r="AF295" s="56"/>
      <c r="AG295" s="56"/>
      <c r="AH295" s="56"/>
      <c r="AI295" s="56"/>
      <c r="AJ295" s="59"/>
      <c r="AL295" s="36">
        <f t="shared" si="8"/>
        <v>0</v>
      </c>
    </row>
    <row r="296" spans="1:38" ht="27.75" customHeight="1">
      <c r="A296" s="42" t="s">
        <v>649</v>
      </c>
      <c r="B296" s="42" t="s">
        <v>650</v>
      </c>
      <c r="C296" s="33" t="s">
        <v>651</v>
      </c>
      <c r="D296" s="56"/>
      <c r="E296" s="56"/>
      <c r="F296" s="56"/>
      <c r="G296" s="56"/>
      <c r="H296" s="56"/>
      <c r="I296" s="56"/>
      <c r="J296" s="56"/>
      <c r="K296" s="56"/>
      <c r="L296" s="56"/>
      <c r="M296" s="56"/>
      <c r="N296" s="56"/>
      <c r="O296" s="56"/>
      <c r="P296" s="56"/>
      <c r="Q296" s="56"/>
      <c r="R296" s="56"/>
      <c r="S296" s="56"/>
      <c r="T296" s="35">
        <f t="shared" si="10"/>
        <v>0</v>
      </c>
      <c r="U296" s="35">
        <f t="shared" si="9"/>
        <v>0</v>
      </c>
      <c r="V296" s="35">
        <f t="shared" si="9"/>
        <v>0</v>
      </c>
      <c r="W296" s="35">
        <f t="shared" si="9"/>
        <v>0</v>
      </c>
      <c r="X296" s="35">
        <f t="shared" si="9"/>
        <v>0</v>
      </c>
      <c r="Y296" s="35">
        <f t="shared" si="9"/>
        <v>0</v>
      </c>
      <c r="Z296" s="35">
        <f t="shared" si="9"/>
        <v>0</v>
      </c>
      <c r="AA296" s="56"/>
      <c r="AB296" s="56"/>
      <c r="AC296" s="56"/>
      <c r="AD296" s="56"/>
      <c r="AE296" s="56"/>
      <c r="AF296" s="56"/>
      <c r="AG296" s="56"/>
      <c r="AH296" s="56"/>
      <c r="AI296" s="56"/>
      <c r="AJ296" s="59"/>
      <c r="AL296" s="36">
        <f t="shared" si="8"/>
        <v>0</v>
      </c>
    </row>
    <row r="297" spans="1:38" ht="27.75" customHeight="1">
      <c r="A297" s="42" t="s">
        <v>652</v>
      </c>
      <c r="B297" s="42" t="s">
        <v>653</v>
      </c>
      <c r="C297" s="33" t="s">
        <v>654</v>
      </c>
      <c r="D297" s="56"/>
      <c r="E297" s="56"/>
      <c r="F297" s="56"/>
      <c r="G297" s="56"/>
      <c r="H297" s="56"/>
      <c r="I297" s="56"/>
      <c r="J297" s="56"/>
      <c r="K297" s="56"/>
      <c r="L297" s="56"/>
      <c r="M297" s="56"/>
      <c r="N297" s="56"/>
      <c r="O297" s="56"/>
      <c r="P297" s="56"/>
      <c r="Q297" s="56"/>
      <c r="R297" s="56"/>
      <c r="S297" s="56"/>
      <c r="T297" s="35">
        <f t="shared" si="10"/>
        <v>0</v>
      </c>
      <c r="U297" s="35">
        <f t="shared" si="9"/>
        <v>0</v>
      </c>
      <c r="V297" s="35">
        <f t="shared" si="9"/>
        <v>0</v>
      </c>
      <c r="W297" s="35">
        <f t="shared" si="9"/>
        <v>0</v>
      </c>
      <c r="X297" s="35">
        <f t="shared" si="9"/>
        <v>0</v>
      </c>
      <c r="Y297" s="35">
        <f t="shared" si="9"/>
        <v>0</v>
      </c>
      <c r="Z297" s="35">
        <f t="shared" si="9"/>
        <v>0</v>
      </c>
      <c r="AA297" s="56"/>
      <c r="AB297" s="56"/>
      <c r="AC297" s="56"/>
      <c r="AD297" s="56"/>
      <c r="AE297" s="56"/>
      <c r="AF297" s="56"/>
      <c r="AG297" s="56"/>
      <c r="AH297" s="56"/>
      <c r="AI297" s="56"/>
      <c r="AJ297" s="59"/>
      <c r="AL297" s="36">
        <f t="shared" si="8"/>
        <v>0</v>
      </c>
    </row>
    <row r="298" spans="1:38" ht="27.75" customHeight="1">
      <c r="A298" s="479" t="s">
        <v>655</v>
      </c>
      <c r="B298" s="34" t="s">
        <v>656</v>
      </c>
      <c r="C298" s="34" t="s">
        <v>657</v>
      </c>
      <c r="D298" s="55">
        <v>25000</v>
      </c>
      <c r="E298" s="55"/>
      <c r="F298" s="55"/>
      <c r="G298" s="55"/>
      <c r="H298" s="55">
        <v>20000</v>
      </c>
      <c r="I298" s="55"/>
      <c r="J298" s="55"/>
      <c r="K298" s="75">
        <f>SUM(D298:J298)</f>
        <v>45000</v>
      </c>
      <c r="L298" s="55"/>
      <c r="M298" s="55"/>
      <c r="N298" s="55"/>
      <c r="O298" s="55"/>
      <c r="P298" s="55"/>
      <c r="Q298" s="55"/>
      <c r="R298" s="55"/>
      <c r="S298" s="55"/>
      <c r="T298" s="35"/>
      <c r="U298" s="35"/>
      <c r="V298" s="35"/>
      <c r="W298" s="35"/>
      <c r="X298" s="35"/>
      <c r="Y298" s="35"/>
      <c r="Z298" s="35"/>
      <c r="AA298" s="55"/>
      <c r="AB298" s="55">
        <v>2860</v>
      </c>
      <c r="AC298" s="55"/>
      <c r="AD298" s="55">
        <v>34000</v>
      </c>
      <c r="AE298" s="55"/>
      <c r="AF298" s="55"/>
      <c r="AG298" s="55"/>
      <c r="AH298" s="55"/>
      <c r="AI298" s="70">
        <f>SUM(AB298:AH298)</f>
        <v>36860</v>
      </c>
      <c r="AJ298" s="75"/>
      <c r="AK298" s="81"/>
      <c r="AL298" s="36">
        <f t="shared" si="8"/>
        <v>70860</v>
      </c>
    </row>
    <row r="299" spans="1:38" ht="27.75" customHeight="1">
      <c r="A299" s="479"/>
      <c r="B299" s="34" t="s">
        <v>658</v>
      </c>
      <c r="C299" s="34" t="s">
        <v>659</v>
      </c>
      <c r="D299" s="55">
        <v>20000</v>
      </c>
      <c r="E299" s="55"/>
      <c r="F299" s="55"/>
      <c r="G299" s="55"/>
      <c r="H299" s="55">
        <v>20000</v>
      </c>
      <c r="I299" s="55"/>
      <c r="J299" s="55"/>
      <c r="K299" s="75">
        <f>SUM(D299:J299)</f>
        <v>40000</v>
      </c>
      <c r="L299" s="55"/>
      <c r="M299" s="55"/>
      <c r="N299" s="55"/>
      <c r="O299" s="55"/>
      <c r="P299" s="55"/>
      <c r="Q299" s="55"/>
      <c r="R299" s="55"/>
      <c r="S299" s="55"/>
      <c r="T299" s="35"/>
      <c r="U299" s="35"/>
      <c r="V299" s="35"/>
      <c r="W299" s="35"/>
      <c r="X299" s="35"/>
      <c r="Y299" s="35"/>
      <c r="Z299" s="35"/>
      <c r="AA299" s="55"/>
      <c r="AB299" s="55">
        <v>18000</v>
      </c>
      <c r="AC299" s="55"/>
      <c r="AD299" s="55">
        <v>20000</v>
      </c>
      <c r="AE299" s="55"/>
      <c r="AF299" s="55"/>
      <c r="AG299" s="55"/>
      <c r="AH299" s="55"/>
      <c r="AI299" s="70">
        <f>SUM(AB299:AH299)</f>
        <v>38000</v>
      </c>
      <c r="AJ299" s="75"/>
      <c r="AK299" s="81"/>
      <c r="AL299" s="36">
        <f t="shared" si="8"/>
        <v>58000</v>
      </c>
    </row>
    <row r="300" spans="1:38" ht="30.75" customHeight="1">
      <c r="A300" s="34" t="s">
        <v>660</v>
      </c>
      <c r="B300" s="34" t="s">
        <v>283</v>
      </c>
      <c r="C300" s="34" t="s">
        <v>143</v>
      </c>
      <c r="D300" s="56"/>
      <c r="E300" s="56"/>
      <c r="F300" s="56"/>
      <c r="G300" s="56"/>
      <c r="H300" s="56"/>
      <c r="I300" s="56"/>
      <c r="J300" s="56"/>
      <c r="K300" s="56"/>
      <c r="L300" s="56"/>
      <c r="M300" s="56"/>
      <c r="N300" s="56"/>
      <c r="O300" s="56"/>
      <c r="P300" s="56"/>
      <c r="Q300" s="56"/>
      <c r="R300" s="56"/>
      <c r="S300" s="56"/>
      <c r="T300" s="35">
        <f t="shared" si="10"/>
        <v>0</v>
      </c>
      <c r="U300" s="35">
        <f t="shared" si="9"/>
        <v>0</v>
      </c>
      <c r="V300" s="35">
        <f t="shared" si="9"/>
        <v>0</v>
      </c>
      <c r="W300" s="35">
        <f t="shared" si="9"/>
        <v>0</v>
      </c>
      <c r="X300" s="35">
        <f t="shared" si="9"/>
        <v>0</v>
      </c>
      <c r="Y300" s="35">
        <f t="shared" si="9"/>
        <v>0</v>
      </c>
      <c r="Z300" s="35">
        <f t="shared" si="9"/>
        <v>0</v>
      </c>
      <c r="AA300" s="56"/>
      <c r="AB300" s="56"/>
      <c r="AC300" s="56"/>
      <c r="AD300" s="56"/>
      <c r="AE300" s="56"/>
      <c r="AF300" s="56"/>
      <c r="AG300" s="56"/>
      <c r="AH300" s="56"/>
      <c r="AI300" s="56"/>
      <c r="AJ300" s="59"/>
      <c r="AL300" s="36">
        <f t="shared" si="8"/>
        <v>0</v>
      </c>
    </row>
    <row r="301" spans="1:38" ht="30">
      <c r="A301" s="34" t="s">
        <v>661</v>
      </c>
      <c r="B301" s="34" t="s">
        <v>662</v>
      </c>
      <c r="C301" s="34" t="s">
        <v>114</v>
      </c>
      <c r="D301" s="56"/>
      <c r="E301" s="56"/>
      <c r="F301" s="56"/>
      <c r="G301" s="56"/>
      <c r="H301" s="56"/>
      <c r="I301" s="56"/>
      <c r="J301" s="56"/>
      <c r="K301" s="56"/>
      <c r="L301" s="56"/>
      <c r="M301" s="56"/>
      <c r="N301" s="56"/>
      <c r="O301" s="56"/>
      <c r="P301" s="56"/>
      <c r="Q301" s="56"/>
      <c r="R301" s="56"/>
      <c r="S301" s="56"/>
      <c r="T301" s="35">
        <f t="shared" si="10"/>
        <v>0</v>
      </c>
      <c r="U301" s="35">
        <f t="shared" si="9"/>
        <v>0</v>
      </c>
      <c r="V301" s="35">
        <f t="shared" si="9"/>
        <v>0</v>
      </c>
      <c r="W301" s="35">
        <f t="shared" si="9"/>
        <v>0</v>
      </c>
      <c r="X301" s="35">
        <f t="shared" si="9"/>
        <v>0</v>
      </c>
      <c r="Y301" s="35">
        <f t="shared" si="9"/>
        <v>0</v>
      </c>
      <c r="Z301" s="35">
        <f t="shared" si="9"/>
        <v>0</v>
      </c>
      <c r="AA301" s="56"/>
      <c r="AB301" s="56"/>
      <c r="AC301" s="56"/>
      <c r="AD301" s="56"/>
      <c r="AE301" s="56"/>
      <c r="AF301" s="56"/>
      <c r="AG301" s="56"/>
      <c r="AH301" s="56"/>
      <c r="AI301" s="56"/>
      <c r="AJ301" s="59"/>
      <c r="AL301" s="36">
        <f t="shared" si="8"/>
        <v>0</v>
      </c>
    </row>
    <row r="302" spans="1:38" ht="27.75" customHeight="1">
      <c r="A302" s="34" t="s">
        <v>663</v>
      </c>
      <c r="B302" s="34" t="s">
        <v>664</v>
      </c>
      <c r="C302" s="34" t="s">
        <v>115</v>
      </c>
      <c r="D302" s="56"/>
      <c r="E302" s="56"/>
      <c r="F302" s="56"/>
      <c r="G302" s="55"/>
      <c r="H302" s="55">
        <v>20000</v>
      </c>
      <c r="I302" s="55"/>
      <c r="J302" s="56"/>
      <c r="K302" s="75">
        <f>SUM(D302:J302)</f>
        <v>20000</v>
      </c>
      <c r="L302" s="55"/>
      <c r="M302" s="55"/>
      <c r="N302" s="55"/>
      <c r="O302" s="55"/>
      <c r="P302" s="55"/>
      <c r="Q302" s="55"/>
      <c r="R302" s="55"/>
      <c r="S302" s="56"/>
      <c r="T302" s="35">
        <v>18000</v>
      </c>
      <c r="U302" s="35">
        <v>0</v>
      </c>
      <c r="V302" s="35">
        <v>0</v>
      </c>
      <c r="W302" s="35">
        <v>12000</v>
      </c>
      <c r="X302" s="35">
        <f t="shared" si="9"/>
        <v>0</v>
      </c>
      <c r="Y302" s="35">
        <f t="shared" si="9"/>
        <v>0</v>
      </c>
      <c r="Z302" s="35">
        <f t="shared" si="9"/>
        <v>0</v>
      </c>
      <c r="AA302" s="56"/>
      <c r="AB302" s="56"/>
      <c r="AC302" s="56"/>
      <c r="AD302" s="56"/>
      <c r="AE302" s="56"/>
      <c r="AF302" s="56"/>
      <c r="AG302" s="56"/>
      <c r="AH302" s="56"/>
      <c r="AI302" s="56"/>
      <c r="AJ302" s="59"/>
      <c r="AL302" s="36">
        <f t="shared" si="8"/>
        <v>0</v>
      </c>
    </row>
    <row r="303" spans="1:38" ht="27.75" customHeight="1">
      <c r="A303" s="34" t="s">
        <v>663</v>
      </c>
      <c r="B303" s="34" t="s">
        <v>665</v>
      </c>
      <c r="C303" s="34" t="s">
        <v>116</v>
      </c>
      <c r="D303" s="55"/>
      <c r="E303" s="55"/>
      <c r="F303" s="55"/>
      <c r="G303" s="55">
        <v>0</v>
      </c>
      <c r="H303" s="55">
        <v>20000</v>
      </c>
      <c r="I303" s="55"/>
      <c r="J303" s="56"/>
      <c r="K303" s="75">
        <f>SUM(D303:J303)</f>
        <v>20000</v>
      </c>
      <c r="L303" s="55">
        <v>36000</v>
      </c>
      <c r="M303" s="55"/>
      <c r="N303" s="55"/>
      <c r="O303" s="55">
        <v>18000</v>
      </c>
      <c r="P303" s="55">
        <v>19500</v>
      </c>
      <c r="Q303" s="55">
        <v>13500</v>
      </c>
      <c r="R303" s="55"/>
      <c r="S303" s="56"/>
      <c r="T303" s="35">
        <v>18000</v>
      </c>
      <c r="U303" s="35">
        <f t="shared" si="9"/>
        <v>0</v>
      </c>
      <c r="V303" s="35">
        <f t="shared" si="9"/>
        <v>0</v>
      </c>
      <c r="W303" s="35">
        <f t="shared" si="9"/>
        <v>0</v>
      </c>
      <c r="X303" s="35">
        <f t="shared" si="9"/>
        <v>0</v>
      </c>
      <c r="Y303" s="35">
        <f t="shared" si="9"/>
        <v>0</v>
      </c>
      <c r="Z303" s="35">
        <f t="shared" si="9"/>
        <v>0</v>
      </c>
      <c r="AA303" s="56"/>
      <c r="AB303" s="56"/>
      <c r="AC303" s="56"/>
      <c r="AD303" s="56"/>
      <c r="AE303" s="56"/>
      <c r="AF303" s="56"/>
      <c r="AG303" s="56"/>
      <c r="AH303" s="56"/>
      <c r="AI303" s="56"/>
      <c r="AJ303" s="59"/>
      <c r="AL303" s="36">
        <f t="shared" si="8"/>
        <v>0</v>
      </c>
    </row>
    <row r="304" spans="1:38" ht="27.75" customHeight="1">
      <c r="A304" s="34" t="s">
        <v>666</v>
      </c>
      <c r="B304" s="34" t="s">
        <v>667</v>
      </c>
      <c r="C304" s="34" t="s">
        <v>668</v>
      </c>
      <c r="D304" s="75"/>
      <c r="E304" s="75"/>
      <c r="F304" s="75"/>
      <c r="G304" s="75"/>
      <c r="H304" s="75"/>
      <c r="I304" s="75"/>
      <c r="J304" s="75"/>
      <c r="K304" s="75">
        <f>SUM(D304:J304)</f>
        <v>0</v>
      </c>
      <c r="L304" s="55"/>
      <c r="M304" s="55"/>
      <c r="N304" s="55"/>
      <c r="O304" s="55"/>
      <c r="P304" s="55"/>
      <c r="Q304" s="55"/>
      <c r="R304" s="55"/>
      <c r="S304" s="55"/>
      <c r="T304" s="35">
        <f t="shared" si="10"/>
        <v>0</v>
      </c>
      <c r="U304" s="35">
        <f t="shared" si="9"/>
        <v>0</v>
      </c>
      <c r="V304" s="35">
        <f t="shared" si="9"/>
        <v>0</v>
      </c>
      <c r="W304" s="35">
        <f t="shared" si="9"/>
        <v>0</v>
      </c>
      <c r="X304" s="35">
        <f t="shared" si="9"/>
        <v>0</v>
      </c>
      <c r="Y304" s="35">
        <f t="shared" si="9"/>
        <v>0</v>
      </c>
      <c r="Z304" s="35">
        <f t="shared" si="9"/>
        <v>0</v>
      </c>
      <c r="AA304" s="55"/>
      <c r="AB304" s="55"/>
      <c r="AC304" s="55"/>
      <c r="AD304" s="55"/>
      <c r="AE304" s="55"/>
      <c r="AF304" s="55"/>
      <c r="AG304" s="55"/>
      <c r="AH304" s="55"/>
      <c r="AI304" s="55"/>
      <c r="AJ304" s="75"/>
      <c r="AK304" s="81"/>
      <c r="AL304" s="36">
        <f t="shared" si="8"/>
        <v>0</v>
      </c>
    </row>
    <row r="305" spans="1:38" ht="27.75" customHeight="1">
      <c r="A305" s="34" t="s">
        <v>666</v>
      </c>
      <c r="B305" s="34" t="s">
        <v>669</v>
      </c>
      <c r="C305" s="34" t="s">
        <v>670</v>
      </c>
      <c r="D305" s="75"/>
      <c r="E305" s="75"/>
      <c r="F305" s="75"/>
      <c r="G305" s="75"/>
      <c r="H305" s="75"/>
      <c r="I305" s="75"/>
      <c r="J305" s="75"/>
      <c r="K305" s="75">
        <f>SUM(D305:J305)</f>
        <v>0</v>
      </c>
      <c r="L305" s="55"/>
      <c r="M305" s="55"/>
      <c r="N305" s="55"/>
      <c r="O305" s="55"/>
      <c r="P305" s="55"/>
      <c r="Q305" s="55"/>
      <c r="R305" s="55"/>
      <c r="S305" s="55"/>
      <c r="T305" s="35">
        <f t="shared" si="10"/>
        <v>0</v>
      </c>
      <c r="U305" s="35">
        <f t="shared" si="9"/>
        <v>0</v>
      </c>
      <c r="V305" s="35">
        <f t="shared" si="9"/>
        <v>0</v>
      </c>
      <c r="W305" s="35">
        <f t="shared" si="9"/>
        <v>0</v>
      </c>
      <c r="X305" s="35">
        <f t="shared" si="9"/>
        <v>0</v>
      </c>
      <c r="Y305" s="35">
        <f t="shared" si="9"/>
        <v>0</v>
      </c>
      <c r="Z305" s="35">
        <f t="shared" si="9"/>
        <v>0</v>
      </c>
      <c r="AA305" s="55"/>
      <c r="AB305" s="55"/>
      <c r="AC305" s="55"/>
      <c r="AD305" s="55"/>
      <c r="AE305" s="55"/>
      <c r="AF305" s="55"/>
      <c r="AG305" s="55"/>
      <c r="AH305" s="55"/>
      <c r="AI305" s="55"/>
      <c r="AJ305" s="75"/>
      <c r="AK305" s="81"/>
      <c r="AL305" s="36">
        <f t="shared" si="8"/>
        <v>0</v>
      </c>
    </row>
    <row r="306" spans="1:38" ht="23.25" customHeight="1">
      <c r="A306" s="34" t="s">
        <v>440</v>
      </c>
      <c r="B306" s="34" t="s">
        <v>671</v>
      </c>
      <c r="C306" s="34" t="s">
        <v>672</v>
      </c>
      <c r="D306" s="72"/>
      <c r="E306" s="72"/>
      <c r="F306" s="72"/>
      <c r="G306" s="82">
        <v>2000</v>
      </c>
      <c r="H306" s="55"/>
      <c r="I306" s="55"/>
      <c r="J306" s="55"/>
      <c r="K306" s="75">
        <f t="shared" ref="K306:K320" si="11">SUM(D306:J306)</f>
        <v>2000</v>
      </c>
      <c r="L306" s="55"/>
      <c r="M306" s="55"/>
      <c r="N306" s="55"/>
      <c r="O306" s="55"/>
      <c r="P306" s="55"/>
      <c r="Q306" s="55"/>
      <c r="R306" s="55"/>
      <c r="S306" s="56"/>
      <c r="T306" s="35"/>
      <c r="U306" s="35"/>
      <c r="V306" s="35"/>
      <c r="W306" s="35">
        <v>0</v>
      </c>
      <c r="X306" s="35"/>
      <c r="Y306" s="35">
        <v>0</v>
      </c>
      <c r="Z306" s="35">
        <v>0</v>
      </c>
      <c r="AA306" s="75">
        <f t="shared" ref="AA306:AA313" si="12">SUM(T306:Z306)</f>
        <v>0</v>
      </c>
      <c r="AB306" s="56"/>
      <c r="AC306" s="56">
        <v>1600</v>
      </c>
      <c r="AD306" s="56"/>
      <c r="AE306" s="56"/>
      <c r="AF306" s="56"/>
      <c r="AG306" s="56"/>
      <c r="AH306" s="56"/>
      <c r="AI306" s="75">
        <f t="shared" ref="AI306:AI313" si="13">SUM(AB306:AH306)</f>
        <v>1600</v>
      </c>
      <c r="AJ306" s="59"/>
      <c r="AL306" s="36">
        <f t="shared" si="8"/>
        <v>3200</v>
      </c>
    </row>
    <row r="307" spans="1:38" ht="23.25" customHeight="1">
      <c r="A307" s="34" t="s">
        <v>440</v>
      </c>
      <c r="B307" s="34" t="s">
        <v>673</v>
      </c>
      <c r="C307" s="34" t="s">
        <v>674</v>
      </c>
      <c r="D307" s="72"/>
      <c r="E307" s="72"/>
      <c r="F307" s="72"/>
      <c r="G307" s="82">
        <v>1000</v>
      </c>
      <c r="H307" s="55"/>
      <c r="I307" s="55"/>
      <c r="J307" s="55"/>
      <c r="K307" s="75">
        <f t="shared" si="11"/>
        <v>1000</v>
      </c>
      <c r="L307" s="55"/>
      <c r="M307" s="55"/>
      <c r="N307" s="55"/>
      <c r="O307" s="55"/>
      <c r="P307" s="55"/>
      <c r="Q307" s="55"/>
      <c r="R307" s="55"/>
      <c r="S307" s="56"/>
      <c r="T307" s="35"/>
      <c r="U307" s="35"/>
      <c r="V307" s="35"/>
      <c r="W307" s="35">
        <v>0</v>
      </c>
      <c r="X307" s="35"/>
      <c r="Y307" s="35">
        <v>0</v>
      </c>
      <c r="Z307" s="35">
        <v>0</v>
      </c>
      <c r="AA307" s="75">
        <f t="shared" si="12"/>
        <v>0</v>
      </c>
      <c r="AB307" s="56"/>
      <c r="AC307" s="56">
        <v>0</v>
      </c>
      <c r="AD307" s="56"/>
      <c r="AE307" s="56"/>
      <c r="AF307" s="56"/>
      <c r="AG307" s="56"/>
      <c r="AH307" s="56"/>
      <c r="AI307" s="75">
        <f t="shared" si="13"/>
        <v>0</v>
      </c>
      <c r="AJ307" s="59"/>
      <c r="AL307" s="36">
        <f t="shared" si="8"/>
        <v>0</v>
      </c>
    </row>
    <row r="308" spans="1:38" ht="23.25" customHeight="1">
      <c r="A308" s="34" t="s">
        <v>440</v>
      </c>
      <c r="B308" s="34" t="s">
        <v>675</v>
      </c>
      <c r="C308" s="34" t="s">
        <v>676</v>
      </c>
      <c r="D308" s="72"/>
      <c r="E308" s="72"/>
      <c r="F308" s="72"/>
      <c r="G308" s="82">
        <v>500</v>
      </c>
      <c r="H308" s="55"/>
      <c r="I308" s="55"/>
      <c r="J308" s="55"/>
      <c r="K308" s="75">
        <f t="shared" si="11"/>
        <v>500</v>
      </c>
      <c r="L308" s="55"/>
      <c r="M308" s="55"/>
      <c r="N308" s="55"/>
      <c r="O308" s="55"/>
      <c r="P308" s="55"/>
      <c r="Q308" s="55"/>
      <c r="R308" s="55"/>
      <c r="S308" s="56"/>
      <c r="T308" s="35"/>
      <c r="U308" s="35"/>
      <c r="V308" s="35"/>
      <c r="W308" s="35">
        <v>0</v>
      </c>
      <c r="X308" s="35"/>
      <c r="Y308" s="35">
        <v>0</v>
      </c>
      <c r="Z308" s="35">
        <v>0</v>
      </c>
      <c r="AA308" s="75">
        <f t="shared" si="12"/>
        <v>0</v>
      </c>
      <c r="AB308" s="56"/>
      <c r="AC308" s="56">
        <v>0</v>
      </c>
      <c r="AD308" s="56"/>
      <c r="AE308" s="56"/>
      <c r="AF308" s="56"/>
      <c r="AG308" s="56"/>
      <c r="AH308" s="56"/>
      <c r="AI308" s="75">
        <f t="shared" si="13"/>
        <v>0</v>
      </c>
      <c r="AJ308" s="59"/>
      <c r="AL308" s="36">
        <f t="shared" si="8"/>
        <v>0</v>
      </c>
    </row>
    <row r="309" spans="1:38" ht="23.25" customHeight="1">
      <c r="A309" s="34" t="s">
        <v>440</v>
      </c>
      <c r="B309" s="34" t="s">
        <v>677</v>
      </c>
      <c r="C309" s="34" t="s">
        <v>678</v>
      </c>
      <c r="D309" s="72"/>
      <c r="E309" s="72"/>
      <c r="F309" s="72"/>
      <c r="G309" s="82">
        <v>4000</v>
      </c>
      <c r="H309" s="55"/>
      <c r="I309" s="55"/>
      <c r="J309" s="55"/>
      <c r="K309" s="75">
        <f t="shared" si="11"/>
        <v>4000</v>
      </c>
      <c r="L309" s="55"/>
      <c r="M309" s="55"/>
      <c r="N309" s="55"/>
      <c r="O309" s="55"/>
      <c r="P309" s="55"/>
      <c r="Q309" s="55"/>
      <c r="R309" s="55"/>
      <c r="S309" s="56"/>
      <c r="T309" s="35"/>
      <c r="U309" s="35"/>
      <c r="V309" s="35"/>
      <c r="W309" s="35">
        <v>0</v>
      </c>
      <c r="X309" s="35"/>
      <c r="Y309" s="35">
        <v>0</v>
      </c>
      <c r="Z309" s="35">
        <v>0</v>
      </c>
      <c r="AA309" s="75">
        <f t="shared" si="12"/>
        <v>0</v>
      </c>
      <c r="AB309" s="56"/>
      <c r="AC309" s="56">
        <v>200</v>
      </c>
      <c r="AD309" s="56"/>
      <c r="AE309" s="56"/>
      <c r="AF309" s="56"/>
      <c r="AG309" s="56"/>
      <c r="AH309" s="56"/>
      <c r="AI309" s="75">
        <f t="shared" si="13"/>
        <v>200</v>
      </c>
      <c r="AJ309" s="59"/>
      <c r="AL309" s="36">
        <f t="shared" si="8"/>
        <v>400</v>
      </c>
    </row>
    <row r="310" spans="1:38" ht="23.25" customHeight="1">
      <c r="A310" s="34" t="s">
        <v>440</v>
      </c>
      <c r="B310" s="34" t="s">
        <v>679</v>
      </c>
      <c r="C310" s="34" t="s">
        <v>680</v>
      </c>
      <c r="D310" s="72"/>
      <c r="E310" s="72"/>
      <c r="F310" s="72"/>
      <c r="G310" s="82">
        <v>4000</v>
      </c>
      <c r="H310" s="55"/>
      <c r="I310" s="55"/>
      <c r="J310" s="55"/>
      <c r="K310" s="75">
        <f t="shared" si="11"/>
        <v>4000</v>
      </c>
      <c r="L310" s="55"/>
      <c r="M310" s="55"/>
      <c r="N310" s="55"/>
      <c r="O310" s="55"/>
      <c r="P310" s="55"/>
      <c r="Q310" s="55"/>
      <c r="R310" s="55"/>
      <c r="S310" s="56"/>
      <c r="T310" s="35"/>
      <c r="U310" s="35"/>
      <c r="V310" s="35"/>
      <c r="W310" s="35">
        <v>0</v>
      </c>
      <c r="X310" s="35"/>
      <c r="Y310" s="35">
        <v>0</v>
      </c>
      <c r="Z310" s="35">
        <v>0</v>
      </c>
      <c r="AA310" s="75">
        <f t="shared" si="12"/>
        <v>0</v>
      </c>
      <c r="AB310" s="56"/>
      <c r="AC310" s="56">
        <v>0</v>
      </c>
      <c r="AD310" s="56"/>
      <c r="AE310" s="56"/>
      <c r="AF310" s="56"/>
      <c r="AG310" s="56"/>
      <c r="AH310" s="56"/>
      <c r="AI310" s="75">
        <f t="shared" si="13"/>
        <v>0</v>
      </c>
      <c r="AJ310" s="59"/>
      <c r="AL310" s="36">
        <f t="shared" si="8"/>
        <v>0</v>
      </c>
    </row>
    <row r="311" spans="1:38" ht="23.25" customHeight="1">
      <c r="A311" s="34" t="s">
        <v>440</v>
      </c>
      <c r="B311" s="34" t="s">
        <v>681</v>
      </c>
      <c r="C311" s="34" t="s">
        <v>682</v>
      </c>
      <c r="D311" s="72"/>
      <c r="E311" s="72"/>
      <c r="F311" s="72"/>
      <c r="G311" s="82">
        <v>500</v>
      </c>
      <c r="H311" s="55"/>
      <c r="I311" s="55"/>
      <c r="J311" s="55"/>
      <c r="K311" s="75">
        <f t="shared" si="11"/>
        <v>500</v>
      </c>
      <c r="L311" s="55"/>
      <c r="M311" s="55"/>
      <c r="N311" s="55"/>
      <c r="O311" s="55"/>
      <c r="P311" s="55"/>
      <c r="Q311" s="55"/>
      <c r="R311" s="55"/>
      <c r="S311" s="56"/>
      <c r="T311" s="35"/>
      <c r="U311" s="35"/>
      <c r="V311" s="35"/>
      <c r="W311" s="35">
        <v>0</v>
      </c>
      <c r="X311" s="35"/>
      <c r="Y311" s="35">
        <v>0</v>
      </c>
      <c r="Z311" s="35">
        <v>0</v>
      </c>
      <c r="AA311" s="75">
        <f t="shared" si="12"/>
        <v>0</v>
      </c>
      <c r="AB311" s="56"/>
      <c r="AC311" s="56">
        <v>2800</v>
      </c>
      <c r="AD311" s="56"/>
      <c r="AE311" s="56"/>
      <c r="AF311" s="56"/>
      <c r="AG311" s="56"/>
      <c r="AH311" s="56"/>
      <c r="AI311" s="75">
        <f t="shared" si="13"/>
        <v>2800</v>
      </c>
      <c r="AJ311" s="59"/>
      <c r="AL311" s="36">
        <f t="shared" si="8"/>
        <v>5600</v>
      </c>
    </row>
    <row r="312" spans="1:38" ht="23.25" customHeight="1">
      <c r="A312" s="34" t="s">
        <v>440</v>
      </c>
      <c r="B312" s="34" t="s">
        <v>683</v>
      </c>
      <c r="C312" s="34" t="s">
        <v>684</v>
      </c>
      <c r="D312" s="72"/>
      <c r="E312" s="72"/>
      <c r="F312" s="72"/>
      <c r="G312" s="82">
        <v>500</v>
      </c>
      <c r="H312" s="55"/>
      <c r="I312" s="55"/>
      <c r="J312" s="55"/>
      <c r="K312" s="75">
        <f t="shared" si="11"/>
        <v>500</v>
      </c>
      <c r="L312" s="55"/>
      <c r="M312" s="55"/>
      <c r="N312" s="55"/>
      <c r="O312" s="55"/>
      <c r="P312" s="55"/>
      <c r="Q312" s="55"/>
      <c r="R312" s="55"/>
      <c r="S312" s="56"/>
      <c r="T312" s="35"/>
      <c r="U312" s="35"/>
      <c r="V312" s="35"/>
      <c r="W312" s="35">
        <v>0</v>
      </c>
      <c r="X312" s="35"/>
      <c r="Y312" s="35">
        <v>0</v>
      </c>
      <c r="Z312" s="35">
        <v>0</v>
      </c>
      <c r="AA312" s="75">
        <f t="shared" si="12"/>
        <v>0</v>
      </c>
      <c r="AB312" s="56"/>
      <c r="AC312" s="56">
        <v>3100</v>
      </c>
      <c r="AD312" s="56"/>
      <c r="AE312" s="56"/>
      <c r="AF312" s="56"/>
      <c r="AG312" s="56"/>
      <c r="AH312" s="56"/>
      <c r="AI312" s="75">
        <f t="shared" si="13"/>
        <v>3100</v>
      </c>
      <c r="AJ312" s="59"/>
      <c r="AL312" s="36">
        <f t="shared" si="8"/>
        <v>6200</v>
      </c>
    </row>
    <row r="313" spans="1:38" ht="23.25" customHeight="1">
      <c r="A313" s="34" t="s">
        <v>440</v>
      </c>
      <c r="B313" s="34" t="s">
        <v>685</v>
      </c>
      <c r="C313" s="34" t="s">
        <v>686</v>
      </c>
      <c r="D313" s="72"/>
      <c r="E313" s="72"/>
      <c r="F313" s="72"/>
      <c r="G313" s="82">
        <v>1500</v>
      </c>
      <c r="H313" s="55"/>
      <c r="I313" s="55"/>
      <c r="J313" s="55"/>
      <c r="K313" s="75">
        <f t="shared" si="11"/>
        <v>1500</v>
      </c>
      <c r="L313" s="55"/>
      <c r="M313" s="55"/>
      <c r="N313" s="55"/>
      <c r="O313" s="55"/>
      <c r="P313" s="55"/>
      <c r="Q313" s="55"/>
      <c r="R313" s="55"/>
      <c r="S313" s="56"/>
      <c r="T313" s="35"/>
      <c r="U313" s="35"/>
      <c r="V313" s="35"/>
      <c r="W313" s="35">
        <v>0</v>
      </c>
      <c r="X313" s="35"/>
      <c r="Y313" s="35">
        <v>0</v>
      </c>
      <c r="Z313" s="35">
        <v>0</v>
      </c>
      <c r="AA313" s="75">
        <f t="shared" si="12"/>
        <v>0</v>
      </c>
      <c r="AB313" s="56"/>
      <c r="AC313" s="56">
        <v>0</v>
      </c>
      <c r="AD313" s="56"/>
      <c r="AE313" s="56"/>
      <c r="AF313" s="56"/>
      <c r="AG313" s="56"/>
      <c r="AH313" s="56"/>
      <c r="AI313" s="75">
        <f t="shared" si="13"/>
        <v>0</v>
      </c>
      <c r="AJ313" s="59"/>
      <c r="AL313" s="36">
        <f t="shared" si="8"/>
        <v>0</v>
      </c>
    </row>
    <row r="314" spans="1:38" ht="23.25" customHeight="1">
      <c r="A314" s="83" t="s">
        <v>582</v>
      </c>
      <c r="B314" s="34" t="s">
        <v>687</v>
      </c>
      <c r="C314" s="33" t="s">
        <v>35</v>
      </c>
      <c r="D314" s="55">
        <v>11200</v>
      </c>
      <c r="E314" s="55">
        <v>13000</v>
      </c>
      <c r="F314" s="55">
        <v>15000</v>
      </c>
      <c r="G314" s="55">
        <v>15000</v>
      </c>
      <c r="H314" s="55">
        <v>13000</v>
      </c>
      <c r="I314" s="55">
        <v>13000</v>
      </c>
      <c r="J314" s="55">
        <v>13000</v>
      </c>
      <c r="K314" s="75">
        <f t="shared" si="11"/>
        <v>93200</v>
      </c>
      <c r="L314" s="55">
        <v>13000</v>
      </c>
      <c r="M314" s="55">
        <v>15000</v>
      </c>
      <c r="N314" s="55">
        <v>15000</v>
      </c>
      <c r="O314" s="55">
        <v>13000</v>
      </c>
      <c r="P314" s="55">
        <v>15000</v>
      </c>
      <c r="Q314" s="55">
        <v>15000</v>
      </c>
      <c r="R314" s="55">
        <v>15000</v>
      </c>
      <c r="S314" s="75">
        <f t="shared" ref="S314:S320" si="14">SUM(L314:R314)</f>
        <v>101000</v>
      </c>
      <c r="T314" s="35">
        <v>15000</v>
      </c>
      <c r="U314" s="35">
        <v>15000</v>
      </c>
      <c r="V314" s="35">
        <v>15000</v>
      </c>
      <c r="W314" s="35">
        <v>15000</v>
      </c>
      <c r="X314" s="35">
        <v>15000</v>
      </c>
      <c r="Y314" s="35">
        <v>15000</v>
      </c>
      <c r="Z314" s="35">
        <v>15000</v>
      </c>
      <c r="AA314" s="75">
        <f t="shared" ref="AA314:AA321" si="15">SUM(T314:Z314)</f>
        <v>105000</v>
      </c>
      <c r="AB314" s="35">
        <v>15000</v>
      </c>
      <c r="AC314" s="35">
        <v>15000</v>
      </c>
      <c r="AD314" s="35">
        <v>15000</v>
      </c>
      <c r="AE314" s="35">
        <v>15000</v>
      </c>
      <c r="AF314" s="35">
        <v>15000</v>
      </c>
      <c r="AG314" s="35">
        <v>15000</v>
      </c>
      <c r="AH314" s="35">
        <v>15000</v>
      </c>
      <c r="AI314" s="75">
        <f t="shared" ref="AI314:AI320" si="16">SUM(AB314:AH314)</f>
        <v>105000</v>
      </c>
      <c r="AJ314" s="55">
        <v>80000</v>
      </c>
      <c r="AK314" s="81"/>
      <c r="AL314" s="36">
        <f t="shared" si="8"/>
        <v>275000</v>
      </c>
    </row>
    <row r="315" spans="1:38" ht="23.25" customHeight="1">
      <c r="A315" s="83" t="s">
        <v>582</v>
      </c>
      <c r="B315" s="34" t="s">
        <v>673</v>
      </c>
      <c r="C315" s="33" t="s">
        <v>36</v>
      </c>
      <c r="D315" s="55">
        <v>12000</v>
      </c>
      <c r="E315" s="55">
        <v>13000</v>
      </c>
      <c r="F315" s="55">
        <v>15000</v>
      </c>
      <c r="G315" s="55">
        <v>15000</v>
      </c>
      <c r="H315" s="55">
        <v>13000</v>
      </c>
      <c r="I315" s="55">
        <v>13000</v>
      </c>
      <c r="J315" s="55">
        <v>13000</v>
      </c>
      <c r="K315" s="75">
        <f t="shared" si="11"/>
        <v>94000</v>
      </c>
      <c r="L315" s="55">
        <v>13000</v>
      </c>
      <c r="M315" s="55">
        <v>15000</v>
      </c>
      <c r="N315" s="55">
        <v>15000</v>
      </c>
      <c r="O315" s="55">
        <v>13000</v>
      </c>
      <c r="P315" s="55">
        <v>15000</v>
      </c>
      <c r="Q315" s="55">
        <v>15000</v>
      </c>
      <c r="R315" s="55">
        <v>15000</v>
      </c>
      <c r="S315" s="75">
        <f t="shared" si="14"/>
        <v>101000</v>
      </c>
      <c r="T315" s="35">
        <v>15000</v>
      </c>
      <c r="U315" s="35">
        <v>15000</v>
      </c>
      <c r="V315" s="35">
        <v>15000</v>
      </c>
      <c r="W315" s="35">
        <v>15000</v>
      </c>
      <c r="X315" s="35">
        <v>15000</v>
      </c>
      <c r="Y315" s="35">
        <v>15000</v>
      </c>
      <c r="Z315" s="35">
        <v>15000</v>
      </c>
      <c r="AA315" s="75">
        <f t="shared" si="15"/>
        <v>105000</v>
      </c>
      <c r="AB315" s="35">
        <v>15000</v>
      </c>
      <c r="AC315" s="35">
        <v>15000</v>
      </c>
      <c r="AD315" s="35">
        <v>15000</v>
      </c>
      <c r="AE315" s="35">
        <v>15000</v>
      </c>
      <c r="AF315" s="35">
        <v>15000</v>
      </c>
      <c r="AG315" s="35">
        <v>15000</v>
      </c>
      <c r="AH315" s="35">
        <v>15000</v>
      </c>
      <c r="AI315" s="75">
        <f t="shared" si="16"/>
        <v>105000</v>
      </c>
      <c r="AJ315" s="55">
        <v>80000</v>
      </c>
      <c r="AK315" s="81"/>
      <c r="AL315" s="36">
        <f t="shared" si="8"/>
        <v>275000</v>
      </c>
    </row>
    <row r="316" spans="1:38" ht="23.25" customHeight="1">
      <c r="A316" s="83" t="s">
        <v>582</v>
      </c>
      <c r="B316" s="34" t="s">
        <v>675</v>
      </c>
      <c r="C316" s="33" t="s">
        <v>37</v>
      </c>
      <c r="D316" s="55">
        <v>12000</v>
      </c>
      <c r="E316" s="55">
        <v>13000</v>
      </c>
      <c r="F316" s="55">
        <v>15000</v>
      </c>
      <c r="G316" s="55">
        <v>18000</v>
      </c>
      <c r="H316" s="55">
        <v>13000</v>
      </c>
      <c r="I316" s="55">
        <v>13000</v>
      </c>
      <c r="J316" s="55">
        <v>13000</v>
      </c>
      <c r="K316" s="75">
        <f t="shared" si="11"/>
        <v>97000</v>
      </c>
      <c r="L316" s="55">
        <v>13000</v>
      </c>
      <c r="M316" s="55">
        <v>15000</v>
      </c>
      <c r="N316" s="55">
        <v>15000</v>
      </c>
      <c r="O316" s="55">
        <v>13000</v>
      </c>
      <c r="P316" s="55">
        <v>15000</v>
      </c>
      <c r="Q316" s="55">
        <v>15000</v>
      </c>
      <c r="R316" s="55">
        <v>15000</v>
      </c>
      <c r="S316" s="75">
        <f t="shared" si="14"/>
        <v>101000</v>
      </c>
      <c r="T316" s="35">
        <v>15000</v>
      </c>
      <c r="U316" s="35">
        <v>15000</v>
      </c>
      <c r="V316" s="35">
        <v>15000</v>
      </c>
      <c r="W316" s="35">
        <v>15000</v>
      </c>
      <c r="X316" s="35">
        <v>15000</v>
      </c>
      <c r="Y316" s="35">
        <v>15000</v>
      </c>
      <c r="Z316" s="35">
        <v>15000</v>
      </c>
      <c r="AA316" s="75">
        <f t="shared" si="15"/>
        <v>105000</v>
      </c>
      <c r="AB316" s="35">
        <v>15000</v>
      </c>
      <c r="AC316" s="35">
        <v>15000</v>
      </c>
      <c r="AD316" s="35">
        <v>15000</v>
      </c>
      <c r="AE316" s="35">
        <v>15000</v>
      </c>
      <c r="AF316" s="35">
        <v>15000</v>
      </c>
      <c r="AG316" s="35">
        <v>15000</v>
      </c>
      <c r="AH316" s="35">
        <v>15000</v>
      </c>
      <c r="AI316" s="75">
        <f t="shared" si="16"/>
        <v>105000</v>
      </c>
      <c r="AJ316" s="55">
        <v>80000</v>
      </c>
      <c r="AK316" s="81"/>
      <c r="AL316" s="36">
        <f t="shared" si="8"/>
        <v>275000</v>
      </c>
    </row>
    <row r="317" spans="1:38" ht="23.25" customHeight="1">
      <c r="A317" s="83" t="s">
        <v>582</v>
      </c>
      <c r="B317" s="34" t="s">
        <v>688</v>
      </c>
      <c r="C317" s="33" t="s">
        <v>38</v>
      </c>
      <c r="D317" s="55">
        <v>12000</v>
      </c>
      <c r="E317" s="55">
        <v>13000</v>
      </c>
      <c r="F317" s="55">
        <v>15000</v>
      </c>
      <c r="G317" s="55">
        <v>20000</v>
      </c>
      <c r="H317" s="55">
        <v>13000</v>
      </c>
      <c r="I317" s="55">
        <v>13000</v>
      </c>
      <c r="J317" s="55">
        <v>13000</v>
      </c>
      <c r="K317" s="75">
        <f t="shared" si="11"/>
        <v>99000</v>
      </c>
      <c r="L317" s="55">
        <v>13000</v>
      </c>
      <c r="M317" s="55">
        <v>15000</v>
      </c>
      <c r="N317" s="55">
        <v>15000</v>
      </c>
      <c r="O317" s="55">
        <v>13000</v>
      </c>
      <c r="P317" s="55">
        <v>15000</v>
      </c>
      <c r="Q317" s="55">
        <v>15000</v>
      </c>
      <c r="R317" s="55">
        <v>15000</v>
      </c>
      <c r="S317" s="75">
        <f t="shared" si="14"/>
        <v>101000</v>
      </c>
      <c r="T317" s="35">
        <v>15000</v>
      </c>
      <c r="U317" s="35">
        <v>15000</v>
      </c>
      <c r="V317" s="35">
        <v>15000</v>
      </c>
      <c r="W317" s="35">
        <v>15000</v>
      </c>
      <c r="X317" s="35">
        <v>15000</v>
      </c>
      <c r="Y317" s="35">
        <v>15000</v>
      </c>
      <c r="Z317" s="35">
        <v>15000</v>
      </c>
      <c r="AA317" s="75">
        <f t="shared" si="15"/>
        <v>105000</v>
      </c>
      <c r="AB317" s="35">
        <v>15000</v>
      </c>
      <c r="AC317" s="35">
        <v>15000</v>
      </c>
      <c r="AD317" s="35">
        <v>15000</v>
      </c>
      <c r="AE317" s="35">
        <v>15000</v>
      </c>
      <c r="AF317" s="35">
        <v>15000</v>
      </c>
      <c r="AG317" s="35">
        <v>15000</v>
      </c>
      <c r="AH317" s="35">
        <v>15000</v>
      </c>
      <c r="AI317" s="75">
        <f t="shared" si="16"/>
        <v>105000</v>
      </c>
      <c r="AJ317" s="55">
        <v>80000</v>
      </c>
      <c r="AK317" s="81"/>
      <c r="AL317" s="36">
        <f t="shared" si="8"/>
        <v>275000</v>
      </c>
    </row>
    <row r="318" spans="1:38" ht="23.25" customHeight="1">
      <c r="A318" s="83" t="s">
        <v>582</v>
      </c>
      <c r="B318" s="34" t="s">
        <v>689</v>
      </c>
      <c r="C318" s="33" t="s">
        <v>39</v>
      </c>
      <c r="D318" s="55">
        <v>12000</v>
      </c>
      <c r="E318" s="55">
        <v>13000</v>
      </c>
      <c r="F318" s="55">
        <v>15000</v>
      </c>
      <c r="G318" s="55">
        <v>19000</v>
      </c>
      <c r="H318" s="55">
        <v>13000</v>
      </c>
      <c r="I318" s="55">
        <v>13000</v>
      </c>
      <c r="J318" s="55">
        <v>13000</v>
      </c>
      <c r="K318" s="75">
        <f t="shared" si="11"/>
        <v>98000</v>
      </c>
      <c r="L318" s="55">
        <v>13000</v>
      </c>
      <c r="M318" s="55">
        <v>15000</v>
      </c>
      <c r="N318" s="55">
        <v>8950</v>
      </c>
      <c r="O318" s="55">
        <f>9750+13000</f>
        <v>22750</v>
      </c>
      <c r="P318" s="55">
        <v>15000</v>
      </c>
      <c r="Q318" s="55">
        <v>15000</v>
      </c>
      <c r="R318" s="55">
        <v>15000</v>
      </c>
      <c r="S318" s="75">
        <f t="shared" si="14"/>
        <v>104700</v>
      </c>
      <c r="T318" s="35">
        <v>15000</v>
      </c>
      <c r="U318" s="35">
        <v>15000</v>
      </c>
      <c r="V318" s="35">
        <v>15000</v>
      </c>
      <c r="W318" s="35">
        <v>20000</v>
      </c>
      <c r="X318" s="35">
        <v>15000</v>
      </c>
      <c r="Y318" s="35">
        <v>15000</v>
      </c>
      <c r="Z318" s="35">
        <v>15000</v>
      </c>
      <c r="AA318" s="75">
        <f t="shared" si="15"/>
        <v>110000</v>
      </c>
      <c r="AB318" s="35">
        <v>15000</v>
      </c>
      <c r="AC318" s="35">
        <v>15000</v>
      </c>
      <c r="AD318" s="35">
        <v>15000</v>
      </c>
      <c r="AE318" s="35">
        <v>15000</v>
      </c>
      <c r="AF318" s="35">
        <v>15000</v>
      </c>
      <c r="AG318" s="35">
        <v>15000</v>
      </c>
      <c r="AH318" s="35">
        <v>15000</v>
      </c>
      <c r="AI318" s="75">
        <f t="shared" si="16"/>
        <v>105000</v>
      </c>
      <c r="AJ318" s="55">
        <v>80000</v>
      </c>
      <c r="AK318" s="81"/>
      <c r="AL318" s="36">
        <f t="shared" si="8"/>
        <v>275000</v>
      </c>
    </row>
    <row r="319" spans="1:38" ht="23.25" customHeight="1">
      <c r="A319" s="83" t="s">
        <v>582</v>
      </c>
      <c r="B319" s="34" t="s">
        <v>690</v>
      </c>
      <c r="C319" s="33" t="s">
        <v>40</v>
      </c>
      <c r="D319" s="55">
        <v>12000</v>
      </c>
      <c r="E319" s="55">
        <v>13000</v>
      </c>
      <c r="F319" s="55">
        <v>15000</v>
      </c>
      <c r="G319" s="55">
        <v>15000</v>
      </c>
      <c r="H319" s="55">
        <v>6850</v>
      </c>
      <c r="I319" s="55">
        <v>25900</v>
      </c>
      <c r="J319" s="55">
        <v>13000</v>
      </c>
      <c r="K319" s="75">
        <f t="shared" si="11"/>
        <v>100750</v>
      </c>
      <c r="L319" s="55">
        <v>0</v>
      </c>
      <c r="M319" s="55">
        <v>12000</v>
      </c>
      <c r="N319" s="55">
        <v>23800</v>
      </c>
      <c r="O319" s="55">
        <f>11400+13000</f>
        <v>24400</v>
      </c>
      <c r="P319" s="55">
        <v>15000</v>
      </c>
      <c r="Q319" s="55">
        <v>23000</v>
      </c>
      <c r="R319" s="55">
        <v>15000</v>
      </c>
      <c r="S319" s="75">
        <f t="shared" si="14"/>
        <v>113200</v>
      </c>
      <c r="T319" s="35">
        <v>15000</v>
      </c>
      <c r="U319" s="35">
        <v>15000</v>
      </c>
      <c r="V319" s="35">
        <v>15000</v>
      </c>
      <c r="W319" s="35">
        <v>20500</v>
      </c>
      <c r="X319" s="35">
        <v>0</v>
      </c>
      <c r="Y319" s="35">
        <v>0</v>
      </c>
      <c r="Z319" s="35">
        <v>24000</v>
      </c>
      <c r="AA319" s="75">
        <f t="shared" si="15"/>
        <v>89500</v>
      </c>
      <c r="AB319" s="35">
        <v>7300</v>
      </c>
      <c r="AC319" s="35">
        <v>43700</v>
      </c>
      <c r="AD319" s="35">
        <v>15000</v>
      </c>
      <c r="AE319" s="35">
        <v>15000</v>
      </c>
      <c r="AF319" s="35">
        <v>15000</v>
      </c>
      <c r="AG319" s="35">
        <v>15000</v>
      </c>
      <c r="AH319" s="35">
        <v>15000</v>
      </c>
      <c r="AI319" s="75">
        <f t="shared" si="16"/>
        <v>126000</v>
      </c>
      <c r="AJ319" s="55">
        <v>80000</v>
      </c>
      <c r="AK319" s="81"/>
      <c r="AL319" s="36">
        <f t="shared" si="8"/>
        <v>324700</v>
      </c>
    </row>
    <row r="320" spans="1:38" ht="23.25" customHeight="1">
      <c r="A320" s="83" t="s">
        <v>582</v>
      </c>
      <c r="B320" s="34" t="s">
        <v>683</v>
      </c>
      <c r="C320" s="33" t="s">
        <v>41</v>
      </c>
      <c r="D320" s="55">
        <v>19800</v>
      </c>
      <c r="E320" s="55">
        <v>13000</v>
      </c>
      <c r="F320" s="55">
        <v>15000</v>
      </c>
      <c r="G320" s="55">
        <v>18000</v>
      </c>
      <c r="H320" s="55">
        <v>4700</v>
      </c>
      <c r="I320" s="55">
        <f>16300+13000+7158</f>
        <v>36458</v>
      </c>
      <c r="J320" s="55">
        <v>13000</v>
      </c>
      <c r="K320" s="75">
        <f t="shared" si="11"/>
        <v>119958</v>
      </c>
      <c r="L320" s="55">
        <v>26600</v>
      </c>
      <c r="M320" s="55">
        <v>1400</v>
      </c>
      <c r="N320" s="55">
        <v>15000</v>
      </c>
      <c r="O320" s="55">
        <f>2800+13000</f>
        <v>15800</v>
      </c>
      <c r="P320" s="55">
        <v>15000</v>
      </c>
      <c r="Q320" s="55">
        <v>15000</v>
      </c>
      <c r="R320" s="55">
        <v>15000</v>
      </c>
      <c r="S320" s="75">
        <f t="shared" si="14"/>
        <v>103800</v>
      </c>
      <c r="T320" s="35">
        <v>15000</v>
      </c>
      <c r="U320" s="35">
        <v>15000</v>
      </c>
      <c r="V320" s="35">
        <v>15000</v>
      </c>
      <c r="W320" s="35">
        <v>15000</v>
      </c>
      <c r="X320" s="35">
        <v>15000</v>
      </c>
      <c r="Y320" s="35">
        <v>15000</v>
      </c>
      <c r="Z320" s="35">
        <v>15000</v>
      </c>
      <c r="AA320" s="75">
        <f t="shared" si="15"/>
        <v>105000</v>
      </c>
      <c r="AB320" s="35">
        <v>15000</v>
      </c>
      <c r="AC320" s="35">
        <v>15000</v>
      </c>
      <c r="AD320" s="35">
        <v>15000</v>
      </c>
      <c r="AE320" s="35">
        <v>15000</v>
      </c>
      <c r="AF320" s="35">
        <v>15000</v>
      </c>
      <c r="AG320" s="35">
        <v>15000</v>
      </c>
      <c r="AH320" s="35">
        <v>15000</v>
      </c>
      <c r="AI320" s="75">
        <f t="shared" si="16"/>
        <v>105000</v>
      </c>
      <c r="AJ320" s="55">
        <v>80000</v>
      </c>
      <c r="AK320" s="81"/>
      <c r="AL320" s="36">
        <f t="shared" si="8"/>
        <v>275000</v>
      </c>
    </row>
    <row r="321" spans="1:38" ht="25.5" customHeight="1">
      <c r="A321" s="84" t="s">
        <v>691</v>
      </c>
      <c r="B321" s="84" t="s">
        <v>692</v>
      </c>
      <c r="C321" s="85" t="s">
        <v>693</v>
      </c>
      <c r="D321" s="55"/>
      <c r="E321" s="55"/>
      <c r="F321" s="55"/>
      <c r="G321" s="55"/>
      <c r="H321" s="55"/>
      <c r="I321" s="55"/>
      <c r="J321" s="55"/>
      <c r="K321" s="56"/>
      <c r="L321" s="56"/>
      <c r="M321" s="56"/>
      <c r="N321" s="56"/>
      <c r="O321" s="56"/>
      <c r="P321" s="56"/>
      <c r="Q321" s="56"/>
      <c r="R321" s="56"/>
      <c r="S321" s="56"/>
      <c r="T321" s="56"/>
      <c r="U321" s="56"/>
      <c r="V321" s="56"/>
      <c r="W321" s="56"/>
      <c r="X321" s="56"/>
      <c r="Y321" s="55">
        <v>0</v>
      </c>
      <c r="Z321" s="56"/>
      <c r="AA321" s="75">
        <f t="shared" si="15"/>
        <v>0</v>
      </c>
      <c r="AB321" s="55"/>
      <c r="AC321" s="55">
        <v>100000</v>
      </c>
      <c r="AD321" s="55"/>
      <c r="AE321" s="55"/>
      <c r="AF321" s="55"/>
      <c r="AG321" s="55"/>
      <c r="AH321" s="55"/>
      <c r="AI321" s="56"/>
      <c r="AJ321" s="59"/>
      <c r="AL321" s="36">
        <f t="shared" si="8"/>
        <v>100000</v>
      </c>
    </row>
    <row r="322" spans="1:38" ht="22.5" customHeight="1">
      <c r="A322" s="84" t="s">
        <v>694</v>
      </c>
      <c r="B322" s="84" t="s">
        <v>695</v>
      </c>
      <c r="C322" s="85" t="s">
        <v>696</v>
      </c>
      <c r="D322" s="56"/>
      <c r="E322" s="56"/>
      <c r="F322" s="56"/>
      <c r="G322" s="56"/>
      <c r="H322" s="56"/>
      <c r="I322" s="56"/>
      <c r="J322" s="56"/>
      <c r="K322" s="56"/>
      <c r="L322" s="56"/>
      <c r="M322" s="56"/>
      <c r="N322" s="56"/>
      <c r="O322" s="56"/>
      <c r="P322" s="56"/>
      <c r="Q322" s="56"/>
      <c r="R322" s="56"/>
      <c r="S322" s="56"/>
      <c r="T322" s="56"/>
      <c r="U322" s="56"/>
      <c r="V322" s="56"/>
      <c r="W322" s="56"/>
      <c r="X322" s="56"/>
      <c r="Y322" s="56"/>
      <c r="Z322" s="56"/>
      <c r="AA322" s="56"/>
      <c r="AB322" s="56"/>
      <c r="AC322" s="56"/>
      <c r="AD322" s="56"/>
      <c r="AE322" s="56"/>
      <c r="AF322" s="56"/>
      <c r="AG322" s="56"/>
      <c r="AH322" s="56"/>
      <c r="AI322" s="56"/>
      <c r="AJ322" s="59"/>
      <c r="AL322" s="36">
        <f t="shared" si="8"/>
        <v>0</v>
      </c>
    </row>
    <row r="323" spans="1:38">
      <c r="D323" s="36">
        <f t="shared" ref="D323:AK323" si="17">SUM(D3:D322)</f>
        <v>1325900</v>
      </c>
      <c r="E323" s="36">
        <f t="shared" si="17"/>
        <v>894000</v>
      </c>
      <c r="F323" s="36">
        <f t="shared" si="17"/>
        <v>849475</v>
      </c>
      <c r="G323" s="36">
        <f>SUM(G3:G322)</f>
        <v>1175850</v>
      </c>
      <c r="H323" s="36">
        <f t="shared" si="17"/>
        <v>1021908</v>
      </c>
      <c r="I323" s="36">
        <f t="shared" si="17"/>
        <v>1122417</v>
      </c>
      <c r="J323" s="36">
        <f t="shared" si="17"/>
        <v>1074200</v>
      </c>
      <c r="K323" s="36">
        <f t="shared" si="17"/>
        <v>9765950</v>
      </c>
      <c r="L323" s="36">
        <f t="shared" si="17"/>
        <v>1026600</v>
      </c>
      <c r="M323" s="36">
        <f t="shared" si="17"/>
        <v>1646125</v>
      </c>
      <c r="N323" s="36">
        <f t="shared" si="17"/>
        <v>932100</v>
      </c>
      <c r="O323" s="36">
        <f t="shared" si="17"/>
        <v>1762900</v>
      </c>
      <c r="P323" s="36">
        <f t="shared" si="17"/>
        <v>1671925</v>
      </c>
      <c r="Q323" s="36">
        <f t="shared" si="17"/>
        <v>1751950</v>
      </c>
      <c r="R323" s="36">
        <f t="shared" si="17"/>
        <v>1819150</v>
      </c>
      <c r="S323" s="36">
        <f t="shared" si="17"/>
        <v>12079393</v>
      </c>
      <c r="T323" s="36">
        <f t="shared" si="17"/>
        <v>1785350</v>
      </c>
      <c r="U323" s="36">
        <f>SUM(U3:U322)</f>
        <v>1178650</v>
      </c>
      <c r="V323" s="36">
        <f t="shared" si="17"/>
        <v>1305175</v>
      </c>
      <c r="W323" s="36">
        <f t="shared" si="17"/>
        <v>1323800</v>
      </c>
      <c r="X323" s="36">
        <f t="shared" si="17"/>
        <v>1720973</v>
      </c>
      <c r="Y323" s="36">
        <f t="shared" si="17"/>
        <v>1335100</v>
      </c>
      <c r="Z323" s="36">
        <f t="shared" si="17"/>
        <v>1680150</v>
      </c>
      <c r="AA323" s="36">
        <f t="shared" si="17"/>
        <v>12496148</v>
      </c>
      <c r="AB323" s="36">
        <f t="shared" si="17"/>
        <v>1933230</v>
      </c>
      <c r="AC323" s="36">
        <f t="shared" si="17"/>
        <v>1641180</v>
      </c>
      <c r="AD323" s="36">
        <f t="shared" si="17"/>
        <v>1809780</v>
      </c>
      <c r="AE323" s="36">
        <f t="shared" si="17"/>
        <v>1716030</v>
      </c>
      <c r="AF323" s="36">
        <f t="shared" si="17"/>
        <v>1801940</v>
      </c>
      <c r="AG323" s="36">
        <f t="shared" si="17"/>
        <v>1709200</v>
      </c>
      <c r="AH323" s="36">
        <f t="shared" si="17"/>
        <v>1561272</v>
      </c>
      <c r="AI323" s="36">
        <f t="shared" si="17"/>
        <v>11929832</v>
      </c>
      <c r="AJ323" s="36">
        <f t="shared" si="17"/>
        <v>10262233</v>
      </c>
      <c r="AK323" s="36">
        <f t="shared" si="17"/>
        <v>3795300</v>
      </c>
      <c r="AL323" s="36">
        <f t="shared" si="8"/>
        <v>36226767</v>
      </c>
    </row>
    <row r="324" spans="1:38">
      <c r="U324" s="36"/>
    </row>
  </sheetData>
  <autoFilter ref="A2:C324" xr:uid="{00000000-0009-0000-0000-000002000000}"/>
  <mergeCells count="4">
    <mergeCell ref="A282:A283"/>
    <mergeCell ref="A284:A285"/>
    <mergeCell ref="A286:A289"/>
    <mergeCell ref="A298:A299"/>
  </mergeCells>
  <conditionalFormatting sqref="C174">
    <cfRule type="duplicateValues" dxfId="799" priority="312"/>
  </conditionalFormatting>
  <conditionalFormatting sqref="C174">
    <cfRule type="duplicateValues" dxfId="798" priority="313"/>
    <cfRule type="duplicateValues" dxfId="797" priority="314"/>
  </conditionalFormatting>
  <conditionalFormatting sqref="C19">
    <cfRule type="duplicateValues" dxfId="796" priority="311"/>
  </conditionalFormatting>
  <conditionalFormatting sqref="C176">
    <cfRule type="duplicateValues" dxfId="795" priority="310"/>
  </conditionalFormatting>
  <conditionalFormatting sqref="C186:C189">
    <cfRule type="duplicateValues" dxfId="794" priority="309"/>
  </conditionalFormatting>
  <conditionalFormatting sqref="C38">
    <cfRule type="duplicateValues" dxfId="793" priority="308"/>
  </conditionalFormatting>
  <conditionalFormatting sqref="C171:C173 C169">
    <cfRule type="duplicateValues" dxfId="792" priority="307"/>
  </conditionalFormatting>
  <conditionalFormatting sqref="C177:C178">
    <cfRule type="duplicateValues" dxfId="791" priority="306"/>
  </conditionalFormatting>
  <conditionalFormatting sqref="C190:C191">
    <cfRule type="duplicateValues" dxfId="790" priority="305"/>
  </conditionalFormatting>
  <conditionalFormatting sqref="C53 C48:C51 C55">
    <cfRule type="duplicateValues" dxfId="789" priority="299"/>
    <cfRule type="duplicateValues" dxfId="788" priority="300"/>
    <cfRule type="duplicateValues" dxfId="787" priority="301"/>
  </conditionalFormatting>
  <conditionalFormatting sqref="C53 C48:C51 C55">
    <cfRule type="duplicateValues" dxfId="786" priority="302"/>
  </conditionalFormatting>
  <conditionalFormatting sqref="C53 C48:C51 C55">
    <cfRule type="duplicateValues" dxfId="785" priority="303"/>
    <cfRule type="duplicateValues" dxfId="784" priority="304"/>
  </conditionalFormatting>
  <conditionalFormatting sqref="C175">
    <cfRule type="duplicateValues" dxfId="783" priority="298"/>
  </conditionalFormatting>
  <conditionalFormatting sqref="C199:C200">
    <cfRule type="duplicateValues" dxfId="782" priority="295"/>
  </conditionalFormatting>
  <conditionalFormatting sqref="C199:C200">
    <cfRule type="duplicateValues" dxfId="781" priority="296"/>
    <cfRule type="duplicateValues" dxfId="780" priority="297"/>
  </conditionalFormatting>
  <conditionalFormatting sqref="C201">
    <cfRule type="duplicateValues" dxfId="779" priority="292"/>
  </conditionalFormatting>
  <conditionalFormatting sqref="C201">
    <cfRule type="duplicateValues" dxfId="778" priority="293"/>
    <cfRule type="duplicateValues" dxfId="777" priority="294"/>
  </conditionalFormatting>
  <conditionalFormatting sqref="C52">
    <cfRule type="duplicateValues" dxfId="776" priority="286"/>
    <cfRule type="duplicateValues" dxfId="775" priority="287"/>
    <cfRule type="duplicateValues" dxfId="774" priority="288"/>
  </conditionalFormatting>
  <conditionalFormatting sqref="C52">
    <cfRule type="duplicateValues" dxfId="773" priority="289"/>
  </conditionalFormatting>
  <conditionalFormatting sqref="C52">
    <cfRule type="duplicateValues" dxfId="772" priority="290"/>
    <cfRule type="duplicateValues" dxfId="771" priority="291"/>
  </conditionalFormatting>
  <conditionalFormatting sqref="C253">
    <cfRule type="duplicateValues" dxfId="770" priority="283"/>
  </conditionalFormatting>
  <conditionalFormatting sqref="C253">
    <cfRule type="duplicateValues" dxfId="769" priority="284"/>
    <cfRule type="duplicateValues" dxfId="768" priority="285"/>
  </conditionalFormatting>
  <conditionalFormatting sqref="C254">
    <cfRule type="duplicateValues" dxfId="767" priority="282"/>
  </conditionalFormatting>
  <conditionalFormatting sqref="C202">
    <cfRule type="duplicateValues" dxfId="766" priority="279"/>
  </conditionalFormatting>
  <conditionalFormatting sqref="C202">
    <cfRule type="duplicateValues" dxfId="765" priority="280"/>
    <cfRule type="duplicateValues" dxfId="764" priority="281"/>
  </conditionalFormatting>
  <conditionalFormatting sqref="C203">
    <cfRule type="duplicateValues" dxfId="763" priority="278"/>
  </conditionalFormatting>
  <conditionalFormatting sqref="C54">
    <cfRule type="duplicateValues" dxfId="762" priority="272"/>
    <cfRule type="duplicateValues" dxfId="761" priority="273"/>
    <cfRule type="duplicateValues" dxfId="760" priority="274"/>
  </conditionalFormatting>
  <conditionalFormatting sqref="C54">
    <cfRule type="duplicateValues" dxfId="759" priority="275"/>
  </conditionalFormatting>
  <conditionalFormatting sqref="C54">
    <cfRule type="duplicateValues" dxfId="758" priority="276"/>
    <cfRule type="duplicateValues" dxfId="757" priority="277"/>
  </conditionalFormatting>
  <conditionalFormatting sqref="C260:C264">
    <cfRule type="duplicateValues" dxfId="756" priority="271"/>
  </conditionalFormatting>
  <conditionalFormatting sqref="C267:C270">
    <cfRule type="duplicateValues" dxfId="755" priority="270"/>
  </conditionalFormatting>
  <conditionalFormatting sqref="C265:C266">
    <cfRule type="duplicateValues" dxfId="754" priority="315"/>
  </conditionalFormatting>
  <conditionalFormatting sqref="C271:C273">
    <cfRule type="duplicateValues" dxfId="753" priority="269"/>
  </conditionalFormatting>
  <conditionalFormatting sqref="C274">
    <cfRule type="duplicateValues" dxfId="752" priority="268"/>
  </conditionalFormatting>
  <conditionalFormatting sqref="C280">
    <cfRule type="top10" dxfId="751" priority="265" rank="10"/>
  </conditionalFormatting>
  <conditionalFormatting sqref="C280">
    <cfRule type="duplicateValues" dxfId="750" priority="266"/>
  </conditionalFormatting>
  <conditionalFormatting sqref="C279">
    <cfRule type="duplicateValues" dxfId="749" priority="267"/>
  </conditionalFormatting>
  <conditionalFormatting sqref="C278">
    <cfRule type="duplicateValues" dxfId="748" priority="262"/>
  </conditionalFormatting>
  <conditionalFormatting sqref="C278">
    <cfRule type="duplicateValues" dxfId="747" priority="263"/>
    <cfRule type="duplicateValues" dxfId="746" priority="264"/>
  </conditionalFormatting>
  <conditionalFormatting sqref="C276">
    <cfRule type="duplicateValues" dxfId="745" priority="259"/>
  </conditionalFormatting>
  <conditionalFormatting sqref="C277 C275">
    <cfRule type="duplicateValues" dxfId="744" priority="260"/>
  </conditionalFormatting>
  <conditionalFormatting sqref="C275:C277">
    <cfRule type="duplicateValues" dxfId="743" priority="261"/>
  </conditionalFormatting>
  <conditionalFormatting sqref="C255">
    <cfRule type="duplicateValues" dxfId="742" priority="258"/>
  </conditionalFormatting>
  <conditionalFormatting sqref="C281">
    <cfRule type="duplicateValues" dxfId="741" priority="257"/>
  </conditionalFormatting>
  <conditionalFormatting sqref="C284:C286 C289 C294">
    <cfRule type="duplicateValues" dxfId="740" priority="253"/>
  </conditionalFormatting>
  <conditionalFormatting sqref="C283 C285:C286 C289 C294">
    <cfRule type="duplicateValues" dxfId="739" priority="254"/>
  </conditionalFormatting>
  <conditionalFormatting sqref="C283:C286 C289 C294">
    <cfRule type="duplicateValues" dxfId="738" priority="255"/>
  </conditionalFormatting>
  <conditionalFormatting sqref="C283:C286">
    <cfRule type="duplicateValues" dxfId="737" priority="256"/>
  </conditionalFormatting>
  <conditionalFormatting sqref="C282">
    <cfRule type="duplicateValues" dxfId="736" priority="252"/>
  </conditionalFormatting>
  <conditionalFormatting sqref="C162">
    <cfRule type="duplicateValues" dxfId="735" priority="251"/>
  </conditionalFormatting>
  <conditionalFormatting sqref="C164">
    <cfRule type="duplicateValues" dxfId="734" priority="250"/>
  </conditionalFormatting>
  <conditionalFormatting sqref="C164">
    <cfRule type="duplicateValues" dxfId="733" priority="248"/>
    <cfRule type="duplicateValues" dxfId="732" priority="249"/>
  </conditionalFormatting>
  <conditionalFormatting sqref="C161">
    <cfRule type="duplicateValues" dxfId="731" priority="247"/>
  </conditionalFormatting>
  <conditionalFormatting sqref="C295">
    <cfRule type="duplicateValues" dxfId="730" priority="245"/>
  </conditionalFormatting>
  <conditionalFormatting sqref="C295:C296">
    <cfRule type="duplicateValues" dxfId="729" priority="246"/>
  </conditionalFormatting>
  <conditionalFormatting sqref="C296">
    <cfRule type="duplicateValues" dxfId="728" priority="244"/>
  </conditionalFormatting>
  <conditionalFormatting sqref="C297">
    <cfRule type="duplicateValues" dxfId="727" priority="243"/>
  </conditionalFormatting>
  <conditionalFormatting sqref="C73">
    <cfRule type="duplicateValues" dxfId="726" priority="242"/>
  </conditionalFormatting>
  <conditionalFormatting sqref="C81 C75 C77 C79">
    <cfRule type="duplicateValues" dxfId="725" priority="241"/>
  </conditionalFormatting>
  <conditionalFormatting sqref="C81 C73 C77 C79 C75">
    <cfRule type="duplicateValues" dxfId="724" priority="240"/>
  </conditionalFormatting>
  <conditionalFormatting sqref="C86:C89 C82:C83 C91:C93">
    <cfRule type="duplicateValues" dxfId="723" priority="239"/>
  </conditionalFormatting>
  <conditionalFormatting sqref="C209">
    <cfRule type="duplicateValues" dxfId="722" priority="238"/>
  </conditionalFormatting>
  <conditionalFormatting sqref="C210">
    <cfRule type="duplicateValues" dxfId="721" priority="237"/>
  </conditionalFormatting>
  <conditionalFormatting sqref="C231">
    <cfRule type="duplicateValues" dxfId="720" priority="236"/>
  </conditionalFormatting>
  <conditionalFormatting sqref="C209:C214">
    <cfRule type="duplicateValues" dxfId="719" priority="316"/>
  </conditionalFormatting>
  <conditionalFormatting sqref="C211:C214">
    <cfRule type="duplicateValues" dxfId="718" priority="317"/>
  </conditionalFormatting>
  <conditionalFormatting sqref="C300">
    <cfRule type="duplicateValues" dxfId="717" priority="235"/>
  </conditionalFormatting>
  <conditionalFormatting sqref="C290">
    <cfRule type="duplicateValues" dxfId="716" priority="234"/>
  </conditionalFormatting>
  <conditionalFormatting sqref="C287">
    <cfRule type="duplicateValues" dxfId="715" priority="233"/>
  </conditionalFormatting>
  <conditionalFormatting sqref="C288">
    <cfRule type="duplicateValues" dxfId="714" priority="232"/>
  </conditionalFormatting>
  <conditionalFormatting sqref="C159">
    <cfRule type="duplicateValues" dxfId="713" priority="231"/>
  </conditionalFormatting>
  <conditionalFormatting sqref="C293">
    <cfRule type="duplicateValues" dxfId="712" priority="230"/>
  </conditionalFormatting>
  <conditionalFormatting sqref="C207:C208">
    <cfRule type="duplicateValues" dxfId="711" priority="318"/>
  </conditionalFormatting>
  <conditionalFormatting sqref="C229">
    <cfRule type="duplicateValues" dxfId="710" priority="229"/>
  </conditionalFormatting>
  <conditionalFormatting sqref="C229">
    <cfRule type="duplicateValues" dxfId="709" priority="227"/>
    <cfRule type="duplicateValues" dxfId="708" priority="228"/>
  </conditionalFormatting>
  <conditionalFormatting sqref="C230">
    <cfRule type="duplicateValues" dxfId="707" priority="226"/>
  </conditionalFormatting>
  <conditionalFormatting sqref="C230">
    <cfRule type="duplicateValues" dxfId="706" priority="224"/>
    <cfRule type="duplicateValues" dxfId="705" priority="225"/>
  </conditionalFormatting>
  <conditionalFormatting sqref="C234:C235 C237">
    <cfRule type="duplicateValues" dxfId="704" priority="216"/>
    <cfRule type="duplicateValues" dxfId="703" priority="217"/>
    <cfRule type="duplicateValues" dxfId="702" priority="218"/>
  </conditionalFormatting>
  <conditionalFormatting sqref="C234:C235 C237">
    <cfRule type="duplicateValues" dxfId="701" priority="219"/>
  </conditionalFormatting>
  <conditionalFormatting sqref="C234:C235 C237">
    <cfRule type="duplicateValues" dxfId="700" priority="220"/>
    <cfRule type="duplicateValues" dxfId="699" priority="221"/>
  </conditionalFormatting>
  <conditionalFormatting sqref="C236">
    <cfRule type="duplicateValues" dxfId="698" priority="210"/>
    <cfRule type="duplicateValues" dxfId="697" priority="211"/>
    <cfRule type="duplicateValues" dxfId="696" priority="212"/>
  </conditionalFormatting>
  <conditionalFormatting sqref="C236">
    <cfRule type="duplicateValues" dxfId="695" priority="213"/>
  </conditionalFormatting>
  <conditionalFormatting sqref="C236">
    <cfRule type="duplicateValues" dxfId="694" priority="214"/>
    <cfRule type="duplicateValues" dxfId="693" priority="215"/>
  </conditionalFormatting>
  <conditionalFormatting sqref="C244">
    <cfRule type="duplicateValues" dxfId="692" priority="209"/>
  </conditionalFormatting>
  <conditionalFormatting sqref="C238">
    <cfRule type="duplicateValues" dxfId="691" priority="208"/>
  </conditionalFormatting>
  <conditionalFormatting sqref="C245:C249">
    <cfRule type="duplicateValues" dxfId="690" priority="222"/>
  </conditionalFormatting>
  <conditionalFormatting sqref="C244:C249">
    <cfRule type="duplicateValues" dxfId="689" priority="223"/>
  </conditionalFormatting>
  <conditionalFormatting sqref="C232:C233">
    <cfRule type="duplicateValues" dxfId="688" priority="319"/>
  </conditionalFormatting>
  <conditionalFormatting sqref="C231:C233">
    <cfRule type="duplicateValues" dxfId="687" priority="320"/>
  </conditionalFormatting>
  <conditionalFormatting sqref="C234">
    <cfRule type="duplicateValues" dxfId="686" priority="321"/>
  </conditionalFormatting>
  <conditionalFormatting sqref="C234:C237">
    <cfRule type="duplicateValues" dxfId="685" priority="322"/>
  </conditionalFormatting>
  <conditionalFormatting sqref="C241:C243">
    <cfRule type="duplicateValues" dxfId="684" priority="323"/>
  </conditionalFormatting>
  <conditionalFormatting sqref="C291">
    <cfRule type="duplicateValues" dxfId="683" priority="207"/>
  </conditionalFormatting>
  <conditionalFormatting sqref="C292">
    <cfRule type="duplicateValues" dxfId="682" priority="206"/>
  </conditionalFormatting>
  <conditionalFormatting sqref="C56">
    <cfRule type="duplicateValues" dxfId="681" priority="205"/>
  </conditionalFormatting>
  <conditionalFormatting sqref="C84:C85">
    <cfRule type="duplicateValues" dxfId="680" priority="204"/>
  </conditionalFormatting>
  <conditionalFormatting sqref="C256:C259 C250:C251 C192:C193 C2:C18 C20:C26 C196 C167:C168 C165 C174 C39:C41 C36:C37 C198">
    <cfRule type="duplicateValues" dxfId="679" priority="324"/>
  </conditionalFormatting>
  <conditionalFormatting sqref="C256:C259 C250:C251 C196 C186:C189 C176 C192:C193 C1:C26 C165 C36:C41 C57:C62 C167:C169 C171:C174 C198">
    <cfRule type="duplicateValues" dxfId="678" priority="325"/>
  </conditionalFormatting>
  <conditionalFormatting sqref="C256:C259 C250:C251 C1:C26 C36:C41 C165 C57:C62 C186:C196 C167:C169 C48:C55 C171:C178 C198:C201">
    <cfRule type="duplicateValues" dxfId="677" priority="326"/>
  </conditionalFormatting>
  <conditionalFormatting sqref="C256:C270 C165 C1:C26 C36:C41 C250:C251 C57:C62 C253:C254 C186:C196 C167:C169 C48:C55 C171:C178 C198:C203">
    <cfRule type="duplicateValues" dxfId="676" priority="327"/>
  </conditionalFormatting>
  <conditionalFormatting sqref="C289 C250:C251 C1:C26 C57:C66 C294:C295 C253:C286 C69:C72 C36:C41 C186:C196 C167:C169 C161:C162 C164:C165 C48:C55 C171:C178 C198:C206">
    <cfRule type="duplicateValues" dxfId="675" priority="328"/>
  </conditionalFormatting>
  <conditionalFormatting sqref="C100">
    <cfRule type="duplicateValues" dxfId="674" priority="198"/>
    <cfRule type="duplicateValues" dxfId="673" priority="199"/>
    <cfRule type="duplicateValues" dxfId="672" priority="200"/>
  </conditionalFormatting>
  <conditionalFormatting sqref="C100">
    <cfRule type="duplicateValues" dxfId="671" priority="201"/>
  </conditionalFormatting>
  <conditionalFormatting sqref="C100">
    <cfRule type="duplicateValues" dxfId="670" priority="202"/>
    <cfRule type="duplicateValues" dxfId="669" priority="203"/>
  </conditionalFormatting>
  <conditionalFormatting sqref="C96:C98">
    <cfRule type="duplicateValues" dxfId="668" priority="329"/>
  </conditionalFormatting>
  <conditionalFormatting sqref="C134">
    <cfRule type="duplicateValues" dxfId="667" priority="185"/>
    <cfRule type="duplicateValues" dxfId="666" priority="186"/>
    <cfRule type="duplicateValues" dxfId="665" priority="187"/>
  </conditionalFormatting>
  <conditionalFormatting sqref="C134">
    <cfRule type="duplicateValues" dxfId="664" priority="188"/>
  </conditionalFormatting>
  <conditionalFormatting sqref="C134">
    <cfRule type="duplicateValues" dxfId="663" priority="189"/>
    <cfRule type="duplicateValues" dxfId="662" priority="190"/>
  </conditionalFormatting>
  <conditionalFormatting sqref="C131:C132">
    <cfRule type="duplicateValues" dxfId="661" priority="191"/>
  </conditionalFormatting>
  <conditionalFormatting sqref="C135 C131:C132">
    <cfRule type="duplicateValues" dxfId="660" priority="192"/>
    <cfRule type="duplicateValues" dxfId="659" priority="193"/>
    <cfRule type="duplicateValues" dxfId="658" priority="194"/>
  </conditionalFormatting>
  <conditionalFormatting sqref="C135 C131:C132">
    <cfRule type="duplicateValues" dxfId="657" priority="195"/>
  </conditionalFormatting>
  <conditionalFormatting sqref="C135 C131:C132">
    <cfRule type="duplicateValues" dxfId="656" priority="196"/>
    <cfRule type="duplicateValues" dxfId="655" priority="197"/>
  </conditionalFormatting>
  <conditionalFormatting sqref="C90">
    <cfRule type="duplicateValues" dxfId="654" priority="184"/>
  </conditionalFormatting>
  <conditionalFormatting sqref="C136:C140 C95">
    <cfRule type="duplicateValues" dxfId="653" priority="330"/>
  </conditionalFormatting>
  <conditionalFormatting sqref="C136:C140">
    <cfRule type="duplicateValues" dxfId="652" priority="331"/>
  </conditionalFormatting>
  <conditionalFormatting sqref="C301">
    <cfRule type="duplicateValues" dxfId="651" priority="183"/>
  </conditionalFormatting>
  <conditionalFormatting sqref="C141:C159">
    <cfRule type="duplicateValues" dxfId="650" priority="182"/>
  </conditionalFormatting>
  <conditionalFormatting sqref="C134:C135 C131:C132">
    <cfRule type="duplicateValues" dxfId="649" priority="332"/>
  </conditionalFormatting>
  <conditionalFormatting sqref="C166">
    <cfRule type="duplicateValues" dxfId="648" priority="179"/>
  </conditionalFormatting>
  <conditionalFormatting sqref="C166">
    <cfRule type="duplicateValues" dxfId="647" priority="180"/>
    <cfRule type="duplicateValues" dxfId="646" priority="181"/>
  </conditionalFormatting>
  <conditionalFormatting sqref="C170">
    <cfRule type="duplicateValues" dxfId="645" priority="176"/>
  </conditionalFormatting>
  <conditionalFormatting sqref="C170">
    <cfRule type="duplicateValues" dxfId="644" priority="177"/>
    <cfRule type="duplicateValues" dxfId="643" priority="178"/>
  </conditionalFormatting>
  <conditionalFormatting sqref="C160">
    <cfRule type="duplicateValues" dxfId="642" priority="173"/>
  </conditionalFormatting>
  <conditionalFormatting sqref="C160:C161">
    <cfRule type="duplicateValues" dxfId="641" priority="172"/>
  </conditionalFormatting>
  <conditionalFormatting sqref="C160">
    <cfRule type="duplicateValues" dxfId="640" priority="174"/>
    <cfRule type="duplicateValues" dxfId="639" priority="175"/>
  </conditionalFormatting>
  <conditionalFormatting sqref="C163">
    <cfRule type="duplicateValues" dxfId="638" priority="168"/>
  </conditionalFormatting>
  <conditionalFormatting sqref="C163:C164">
    <cfRule type="duplicateValues" dxfId="637" priority="167"/>
  </conditionalFormatting>
  <conditionalFormatting sqref="C163:C165">
    <cfRule type="duplicateValues" dxfId="636" priority="169"/>
  </conditionalFormatting>
  <conditionalFormatting sqref="C163">
    <cfRule type="duplicateValues" dxfId="635" priority="170"/>
    <cfRule type="duplicateValues" dxfId="634" priority="171"/>
  </conditionalFormatting>
  <conditionalFormatting sqref="C45">
    <cfRule type="duplicateValues" dxfId="633" priority="166"/>
  </conditionalFormatting>
  <conditionalFormatting sqref="C42:C43">
    <cfRule type="duplicateValues" dxfId="632" priority="165"/>
  </conditionalFormatting>
  <conditionalFormatting sqref="C27:C31">
    <cfRule type="duplicateValues" dxfId="631" priority="333"/>
  </conditionalFormatting>
  <conditionalFormatting sqref="C32:C35">
    <cfRule type="duplicateValues" dxfId="630" priority="334"/>
  </conditionalFormatting>
  <conditionalFormatting sqref="C69:C72">
    <cfRule type="duplicateValues" dxfId="629" priority="335"/>
  </conditionalFormatting>
  <conditionalFormatting sqref="C48:C51">
    <cfRule type="duplicateValues" dxfId="628" priority="336"/>
  </conditionalFormatting>
  <conditionalFormatting sqref="C46:C47 C44">
    <cfRule type="duplicateValues" dxfId="627" priority="337"/>
  </conditionalFormatting>
  <conditionalFormatting sqref="C42:C47">
    <cfRule type="duplicateValues" dxfId="626" priority="338"/>
  </conditionalFormatting>
  <conditionalFormatting sqref="C44:C47">
    <cfRule type="duplicateValues" dxfId="625" priority="339"/>
  </conditionalFormatting>
  <conditionalFormatting sqref="C57:C62">
    <cfRule type="duplicateValues" dxfId="624" priority="340"/>
  </conditionalFormatting>
  <conditionalFormatting sqref="C63:C66">
    <cfRule type="duplicateValues" dxfId="623" priority="341"/>
  </conditionalFormatting>
  <conditionalFormatting sqref="C185">
    <cfRule type="duplicateValues" dxfId="622" priority="164"/>
  </conditionalFormatting>
  <conditionalFormatting sqref="C181">
    <cfRule type="duplicateValues" dxfId="621" priority="158"/>
    <cfRule type="duplicateValues" dxfId="620" priority="159"/>
    <cfRule type="duplicateValues" dxfId="619" priority="160"/>
  </conditionalFormatting>
  <conditionalFormatting sqref="C181">
    <cfRule type="duplicateValues" dxfId="618" priority="161"/>
  </conditionalFormatting>
  <conditionalFormatting sqref="C181">
    <cfRule type="duplicateValues" dxfId="617" priority="162"/>
    <cfRule type="duplicateValues" dxfId="616" priority="163"/>
  </conditionalFormatting>
  <conditionalFormatting sqref="C133">
    <cfRule type="duplicateValues" dxfId="615" priority="152"/>
  </conditionalFormatting>
  <conditionalFormatting sqref="C133">
    <cfRule type="duplicateValues" dxfId="614" priority="153"/>
    <cfRule type="duplicateValues" dxfId="613" priority="154"/>
    <cfRule type="duplicateValues" dxfId="612" priority="155"/>
  </conditionalFormatting>
  <conditionalFormatting sqref="C133">
    <cfRule type="duplicateValues" dxfId="611" priority="156"/>
    <cfRule type="duplicateValues" dxfId="610" priority="157"/>
  </conditionalFormatting>
  <conditionalFormatting sqref="C302">
    <cfRule type="duplicateValues" dxfId="609" priority="151"/>
  </conditionalFormatting>
  <conditionalFormatting sqref="C76">
    <cfRule type="duplicateValues" dxfId="608" priority="150"/>
  </conditionalFormatting>
  <conditionalFormatting sqref="C80">
    <cfRule type="duplicateValues" dxfId="607" priority="149"/>
  </conditionalFormatting>
  <conditionalFormatting sqref="C321:C322">
    <cfRule type="duplicateValues" dxfId="606" priority="342"/>
  </conditionalFormatting>
  <conditionalFormatting sqref="C108:C110">
    <cfRule type="duplicateValues" dxfId="605" priority="148"/>
  </conditionalFormatting>
  <conditionalFormatting sqref="C129">
    <cfRule type="duplicateValues" dxfId="604" priority="134"/>
    <cfRule type="duplicateValues" dxfId="603" priority="135"/>
    <cfRule type="duplicateValues" dxfId="602" priority="136"/>
  </conditionalFormatting>
  <conditionalFormatting sqref="C129">
    <cfRule type="duplicateValues" dxfId="601" priority="137"/>
  </conditionalFormatting>
  <conditionalFormatting sqref="C129">
    <cfRule type="duplicateValues" dxfId="600" priority="138"/>
    <cfRule type="duplicateValues" dxfId="599" priority="139"/>
  </conditionalFormatting>
  <conditionalFormatting sqref="C128">
    <cfRule type="duplicateValues" dxfId="598" priority="140"/>
  </conditionalFormatting>
  <conditionalFormatting sqref="C130 C128">
    <cfRule type="duplicateValues" dxfId="597" priority="141"/>
    <cfRule type="duplicateValues" dxfId="596" priority="142"/>
    <cfRule type="duplicateValues" dxfId="595" priority="143"/>
  </conditionalFormatting>
  <conditionalFormatting sqref="C130 C128">
    <cfRule type="duplicateValues" dxfId="594" priority="144"/>
  </conditionalFormatting>
  <conditionalFormatting sqref="C130 C128">
    <cfRule type="duplicateValues" dxfId="593" priority="145"/>
    <cfRule type="duplicateValues" dxfId="592" priority="146"/>
  </conditionalFormatting>
  <conditionalFormatting sqref="C128:C130">
    <cfRule type="duplicateValues" dxfId="591" priority="147"/>
  </conditionalFormatting>
  <conditionalFormatting sqref="C119">
    <cfRule type="duplicateValues" dxfId="590" priority="133"/>
  </conditionalFormatting>
  <conditionalFormatting sqref="C114">
    <cfRule type="duplicateValues" dxfId="589" priority="119"/>
    <cfRule type="duplicateValues" dxfId="588" priority="120"/>
    <cfRule type="duplicateValues" dxfId="587" priority="121"/>
  </conditionalFormatting>
  <conditionalFormatting sqref="C114">
    <cfRule type="duplicateValues" dxfId="586" priority="122"/>
  </conditionalFormatting>
  <conditionalFormatting sqref="C114">
    <cfRule type="duplicateValues" dxfId="585" priority="123"/>
    <cfRule type="duplicateValues" dxfId="584" priority="124"/>
  </conditionalFormatting>
  <conditionalFormatting sqref="C111:C113">
    <cfRule type="duplicateValues" dxfId="583" priority="125"/>
  </conditionalFormatting>
  <conditionalFormatting sqref="C111:C114 C116">
    <cfRule type="duplicateValues" dxfId="582" priority="126"/>
    <cfRule type="duplicateValues" dxfId="581" priority="127"/>
    <cfRule type="duplicateValues" dxfId="580" priority="128"/>
  </conditionalFormatting>
  <conditionalFormatting sqref="C111:C114 C116">
    <cfRule type="duplicateValues" dxfId="579" priority="129"/>
  </conditionalFormatting>
  <conditionalFormatting sqref="C111:C114 C116">
    <cfRule type="duplicateValues" dxfId="578" priority="130"/>
    <cfRule type="duplicateValues" dxfId="577" priority="131"/>
  </conditionalFormatting>
  <conditionalFormatting sqref="C111:C114">
    <cfRule type="duplicateValues" dxfId="576" priority="132"/>
  </conditionalFormatting>
  <conditionalFormatting sqref="C117">
    <cfRule type="duplicateValues" dxfId="575" priority="113"/>
  </conditionalFormatting>
  <conditionalFormatting sqref="C117">
    <cfRule type="duplicateValues" dxfId="574" priority="114"/>
    <cfRule type="duplicateValues" dxfId="573" priority="115"/>
    <cfRule type="duplicateValues" dxfId="572" priority="116"/>
  </conditionalFormatting>
  <conditionalFormatting sqref="C117">
    <cfRule type="duplicateValues" dxfId="571" priority="117"/>
    <cfRule type="duplicateValues" dxfId="570" priority="118"/>
  </conditionalFormatting>
  <conditionalFormatting sqref="C113">
    <cfRule type="duplicateValues" dxfId="569" priority="107"/>
    <cfRule type="duplicateValues" dxfId="568" priority="108"/>
    <cfRule type="duplicateValues" dxfId="567" priority="109"/>
  </conditionalFormatting>
  <conditionalFormatting sqref="C113">
    <cfRule type="duplicateValues" dxfId="566" priority="110"/>
  </conditionalFormatting>
  <conditionalFormatting sqref="C113">
    <cfRule type="duplicateValues" dxfId="565" priority="111"/>
    <cfRule type="duplicateValues" dxfId="564" priority="112"/>
  </conditionalFormatting>
  <conditionalFormatting sqref="C116">
    <cfRule type="duplicateValues" dxfId="563" priority="101"/>
  </conditionalFormatting>
  <conditionalFormatting sqref="C116">
    <cfRule type="duplicateValues" dxfId="562" priority="102"/>
    <cfRule type="duplicateValues" dxfId="561" priority="103"/>
    <cfRule type="duplicateValues" dxfId="560" priority="104"/>
  </conditionalFormatting>
  <conditionalFormatting sqref="C116">
    <cfRule type="duplicateValues" dxfId="559" priority="105"/>
    <cfRule type="duplicateValues" dxfId="558" priority="106"/>
  </conditionalFormatting>
  <conditionalFormatting sqref="C108:C110">
    <cfRule type="duplicateValues" dxfId="557" priority="343"/>
    <cfRule type="duplicateValues" dxfId="556" priority="344"/>
    <cfRule type="duplicateValues" dxfId="555" priority="345"/>
  </conditionalFormatting>
  <conditionalFormatting sqref="C108:C110">
    <cfRule type="duplicateValues" dxfId="554" priority="346"/>
    <cfRule type="duplicateValues" dxfId="553" priority="347"/>
  </conditionalFormatting>
  <conditionalFormatting sqref="C67">
    <cfRule type="duplicateValues" dxfId="552" priority="100"/>
  </conditionalFormatting>
  <conditionalFormatting sqref="C68">
    <cfRule type="duplicateValues" dxfId="551" priority="99"/>
  </conditionalFormatting>
  <conditionalFormatting sqref="C180">
    <cfRule type="duplicateValues" dxfId="550" priority="98"/>
  </conditionalFormatting>
  <conditionalFormatting sqref="C120">
    <cfRule type="duplicateValues" dxfId="549" priority="348"/>
  </conditionalFormatting>
  <conditionalFormatting sqref="C126">
    <cfRule type="duplicateValues" dxfId="548" priority="97"/>
  </conditionalFormatting>
  <conditionalFormatting sqref="C122">
    <cfRule type="duplicateValues" dxfId="547" priority="84"/>
    <cfRule type="duplicateValues" dxfId="546" priority="85"/>
    <cfRule type="duplicateValues" dxfId="545" priority="86"/>
  </conditionalFormatting>
  <conditionalFormatting sqref="C122">
    <cfRule type="duplicateValues" dxfId="544" priority="87"/>
  </conditionalFormatting>
  <conditionalFormatting sqref="C122">
    <cfRule type="duplicateValues" dxfId="543" priority="88"/>
    <cfRule type="duplicateValues" dxfId="542" priority="89"/>
  </conditionalFormatting>
  <conditionalFormatting sqref="C121">
    <cfRule type="duplicateValues" dxfId="541" priority="90"/>
  </conditionalFormatting>
  <conditionalFormatting sqref="C121:C123">
    <cfRule type="duplicateValues" dxfId="540" priority="91"/>
    <cfRule type="duplicateValues" dxfId="539" priority="92"/>
    <cfRule type="duplicateValues" dxfId="538" priority="93"/>
  </conditionalFormatting>
  <conditionalFormatting sqref="C121:C123">
    <cfRule type="duplicateValues" dxfId="537" priority="94"/>
  </conditionalFormatting>
  <conditionalFormatting sqref="C121:C123">
    <cfRule type="duplicateValues" dxfId="536" priority="95"/>
    <cfRule type="duplicateValues" dxfId="535" priority="96"/>
  </conditionalFormatting>
  <conditionalFormatting sqref="C121">
    <cfRule type="duplicateValues" dxfId="534" priority="79"/>
    <cfRule type="duplicateValues" dxfId="533" priority="80"/>
    <cfRule type="duplicateValues" dxfId="532" priority="81"/>
  </conditionalFormatting>
  <conditionalFormatting sqref="C121">
    <cfRule type="duplicateValues" dxfId="531" priority="82"/>
    <cfRule type="duplicateValues" dxfId="530" priority="83"/>
  </conditionalFormatting>
  <conditionalFormatting sqref="C123">
    <cfRule type="duplicateValues" dxfId="529" priority="73"/>
  </conditionalFormatting>
  <conditionalFormatting sqref="C123">
    <cfRule type="duplicateValues" dxfId="528" priority="74"/>
    <cfRule type="duplicateValues" dxfId="527" priority="75"/>
    <cfRule type="duplicateValues" dxfId="526" priority="76"/>
  </conditionalFormatting>
  <conditionalFormatting sqref="C123">
    <cfRule type="duplicateValues" dxfId="525" priority="77"/>
    <cfRule type="duplicateValues" dxfId="524" priority="78"/>
  </conditionalFormatting>
  <conditionalFormatting sqref="C127">
    <cfRule type="duplicateValues" dxfId="523" priority="67"/>
  </conditionalFormatting>
  <conditionalFormatting sqref="C127">
    <cfRule type="duplicateValues" dxfId="522" priority="68"/>
    <cfRule type="duplicateValues" dxfId="521" priority="69"/>
    <cfRule type="duplicateValues" dxfId="520" priority="70"/>
  </conditionalFormatting>
  <conditionalFormatting sqref="C127">
    <cfRule type="duplicateValues" dxfId="519" priority="71"/>
    <cfRule type="duplicateValues" dxfId="518" priority="72"/>
  </conditionalFormatting>
  <conditionalFormatting sqref="C125">
    <cfRule type="duplicateValues" dxfId="517" priority="349"/>
  </conditionalFormatting>
  <conditionalFormatting sqref="C125">
    <cfRule type="duplicateValues" dxfId="516" priority="350"/>
    <cfRule type="duplicateValues" dxfId="515" priority="351"/>
    <cfRule type="duplicateValues" dxfId="514" priority="352"/>
  </conditionalFormatting>
  <conditionalFormatting sqref="C125">
    <cfRule type="duplicateValues" dxfId="513" priority="353"/>
    <cfRule type="duplicateValues" dxfId="512" priority="354"/>
  </conditionalFormatting>
  <conditionalFormatting sqref="C197">
    <cfRule type="duplicateValues" dxfId="511" priority="66"/>
  </conditionalFormatting>
  <conditionalFormatting sqref="C314:C1048576 C108:C114 C1:C73 C100:C101 C119:C123 C116:C117 C185:C302 C79:C93 C95:C98 C125:C182 C75:C77">
    <cfRule type="duplicateValues" dxfId="510" priority="65"/>
  </conditionalFormatting>
  <conditionalFormatting sqref="C101 C96:C98">
    <cfRule type="duplicateValues" dxfId="509" priority="355"/>
    <cfRule type="duplicateValues" dxfId="508" priority="356"/>
    <cfRule type="duplicateValues" dxfId="507" priority="357"/>
  </conditionalFormatting>
  <conditionalFormatting sqref="C101 C96:C98">
    <cfRule type="duplicateValues" dxfId="506" priority="358"/>
  </conditionalFormatting>
  <conditionalFormatting sqref="C101 C96:C98">
    <cfRule type="duplicateValues" dxfId="505" priority="359"/>
    <cfRule type="duplicateValues" dxfId="504" priority="360"/>
  </conditionalFormatting>
  <conditionalFormatting sqref="C96:C98 C100:C101">
    <cfRule type="duplicateValues" dxfId="503" priority="361"/>
  </conditionalFormatting>
  <conditionalFormatting sqref="C314:C1048576 C119:C123 C1:C73 C100:C104 C108:C114 C106 C116:C117 C185:C302 C79:C93 C95:C98 C125:C182 C75:C77">
    <cfRule type="duplicateValues" dxfId="502" priority="64"/>
  </conditionalFormatting>
  <conditionalFormatting sqref="C99">
    <cfRule type="duplicateValues" dxfId="501" priority="58"/>
  </conditionalFormatting>
  <conditionalFormatting sqref="C99">
    <cfRule type="duplicateValues" dxfId="500" priority="59"/>
    <cfRule type="duplicateValues" dxfId="499" priority="60"/>
    <cfRule type="duplicateValues" dxfId="498" priority="61"/>
  </conditionalFormatting>
  <conditionalFormatting sqref="C99">
    <cfRule type="duplicateValues" dxfId="497" priority="62"/>
    <cfRule type="duplicateValues" dxfId="496" priority="63"/>
  </conditionalFormatting>
  <conditionalFormatting sqref="C118">
    <cfRule type="duplicateValues" dxfId="495" priority="52"/>
  </conditionalFormatting>
  <conditionalFormatting sqref="C118">
    <cfRule type="duplicateValues" dxfId="494" priority="53"/>
    <cfRule type="duplicateValues" dxfId="493" priority="54"/>
    <cfRule type="duplicateValues" dxfId="492" priority="55"/>
  </conditionalFormatting>
  <conditionalFormatting sqref="C118">
    <cfRule type="duplicateValues" dxfId="491" priority="56"/>
    <cfRule type="duplicateValues" dxfId="490" priority="57"/>
  </conditionalFormatting>
  <conditionalFormatting sqref="C314:C1048576 C1:C73 C108:C114 C106 C116:C123 C185:C302 C79:C93 C95:C104 C125:C182 C75:C77">
    <cfRule type="duplicateValues" dxfId="489" priority="50"/>
    <cfRule type="duplicateValues" dxfId="488" priority="51"/>
  </conditionalFormatting>
  <conditionalFormatting sqref="C303">
    <cfRule type="duplicateValues" dxfId="487" priority="49"/>
  </conditionalFormatting>
  <conditionalFormatting sqref="C303">
    <cfRule type="duplicateValues" dxfId="486" priority="47"/>
    <cfRule type="duplicateValues" dxfId="485" priority="48"/>
  </conditionalFormatting>
  <conditionalFormatting sqref="C124">
    <cfRule type="duplicateValues" dxfId="484" priority="41"/>
    <cfRule type="duplicateValues" dxfId="483" priority="42"/>
    <cfRule type="duplicateValues" dxfId="482" priority="43"/>
  </conditionalFormatting>
  <conditionalFormatting sqref="C124">
    <cfRule type="duplicateValues" dxfId="481" priority="44"/>
  </conditionalFormatting>
  <conditionalFormatting sqref="C124">
    <cfRule type="duplicateValues" dxfId="480" priority="45"/>
    <cfRule type="duplicateValues" dxfId="479" priority="46"/>
  </conditionalFormatting>
  <conditionalFormatting sqref="C323:C1048576 C1:C41 C86:C89 C91:C93 C136:C140 C159 C186:C196 C167:C169 C161:C162 C164:C165 C48:C66 C77 C81:C83 C171:C178 C69:C73 C198:C300 C79 C95 C75">
    <cfRule type="duplicateValues" dxfId="478" priority="362"/>
  </conditionalFormatting>
  <conditionalFormatting sqref="C107">
    <cfRule type="duplicateValues" dxfId="477" priority="40"/>
  </conditionalFormatting>
  <conditionalFormatting sqref="C107">
    <cfRule type="duplicateValues" dxfId="476" priority="38"/>
    <cfRule type="duplicateValues" dxfId="475" priority="39"/>
  </conditionalFormatting>
  <conditionalFormatting sqref="C105">
    <cfRule type="duplicateValues" dxfId="474" priority="37"/>
  </conditionalFormatting>
  <conditionalFormatting sqref="C105">
    <cfRule type="duplicateValues" dxfId="473" priority="35"/>
    <cfRule type="duplicateValues" dxfId="472" priority="36"/>
  </conditionalFormatting>
  <conditionalFormatting sqref="C115">
    <cfRule type="duplicateValues" dxfId="471" priority="29"/>
    <cfRule type="duplicateValues" dxfId="470" priority="30"/>
    <cfRule type="duplicateValues" dxfId="469" priority="31"/>
  </conditionalFormatting>
  <conditionalFormatting sqref="C115">
    <cfRule type="duplicateValues" dxfId="468" priority="32"/>
  </conditionalFormatting>
  <conditionalFormatting sqref="C115">
    <cfRule type="duplicateValues" dxfId="467" priority="33"/>
    <cfRule type="duplicateValues" dxfId="466" priority="34"/>
  </conditionalFormatting>
  <conditionalFormatting sqref="C183">
    <cfRule type="duplicateValues" dxfId="465" priority="23"/>
    <cfRule type="duplicateValues" dxfId="464" priority="24"/>
    <cfRule type="duplicateValues" dxfId="463" priority="25"/>
  </conditionalFormatting>
  <conditionalFormatting sqref="C183">
    <cfRule type="duplicateValues" dxfId="462" priority="26"/>
  </conditionalFormatting>
  <conditionalFormatting sqref="C183">
    <cfRule type="duplicateValues" dxfId="461" priority="27"/>
    <cfRule type="duplicateValues" dxfId="460" priority="28"/>
  </conditionalFormatting>
  <conditionalFormatting sqref="C141:C158">
    <cfRule type="duplicateValues" dxfId="459" priority="363"/>
  </conditionalFormatting>
  <conditionalFormatting sqref="C314:C1048576 C185:C303 C1:C73 C79:C93 C95:C183 C75:C77">
    <cfRule type="duplicateValues" dxfId="458" priority="22"/>
  </conditionalFormatting>
  <conditionalFormatting sqref="C184">
    <cfRule type="duplicateValues" dxfId="457" priority="16"/>
    <cfRule type="duplicateValues" dxfId="456" priority="17"/>
    <cfRule type="duplicateValues" dxfId="455" priority="18"/>
  </conditionalFormatting>
  <conditionalFormatting sqref="C184">
    <cfRule type="duplicateValues" dxfId="454" priority="19"/>
  </conditionalFormatting>
  <conditionalFormatting sqref="C184">
    <cfRule type="duplicateValues" dxfId="453" priority="20"/>
    <cfRule type="duplicateValues" dxfId="452" priority="21"/>
  </conditionalFormatting>
  <conditionalFormatting sqref="C304:C305">
    <cfRule type="duplicateValues" dxfId="451" priority="15"/>
  </conditionalFormatting>
  <conditionalFormatting sqref="C304:C305">
    <cfRule type="duplicateValues" dxfId="450" priority="13"/>
    <cfRule type="duplicateValues" dxfId="449" priority="14"/>
  </conditionalFormatting>
  <conditionalFormatting sqref="C314:C320">
    <cfRule type="duplicateValues" dxfId="448" priority="364"/>
  </conditionalFormatting>
  <conditionalFormatting sqref="C179">
    <cfRule type="duplicateValues" dxfId="447" priority="365"/>
  </conditionalFormatting>
  <conditionalFormatting sqref="C78">
    <cfRule type="duplicateValues" dxfId="446" priority="12"/>
  </conditionalFormatting>
  <conditionalFormatting sqref="C78">
    <cfRule type="duplicateValues" dxfId="445" priority="10"/>
    <cfRule type="duplicateValues" dxfId="444" priority="11"/>
  </conditionalFormatting>
  <conditionalFormatting sqref="C94">
    <cfRule type="duplicateValues" dxfId="443" priority="9"/>
  </conditionalFormatting>
  <conditionalFormatting sqref="C94">
    <cfRule type="duplicateValues" dxfId="442" priority="7"/>
    <cfRule type="duplicateValues" dxfId="441" priority="8"/>
  </conditionalFormatting>
  <conditionalFormatting sqref="K2 S2 AA2 AI2:AK2">
    <cfRule type="duplicateValues" dxfId="440" priority="366"/>
  </conditionalFormatting>
  <conditionalFormatting sqref="C74">
    <cfRule type="duplicateValues" dxfId="439" priority="6"/>
  </conditionalFormatting>
  <conditionalFormatting sqref="C74">
    <cfRule type="duplicateValues" dxfId="438" priority="4"/>
    <cfRule type="duplicateValues" dxfId="437" priority="5"/>
  </conditionalFormatting>
  <conditionalFormatting sqref="C252">
    <cfRule type="duplicateValues" dxfId="436" priority="367"/>
  </conditionalFormatting>
  <conditionalFormatting sqref="C239:C240">
    <cfRule type="duplicateValues" dxfId="435" priority="368"/>
  </conditionalFormatting>
  <conditionalFormatting sqref="C239:C243 C234:C237">
    <cfRule type="duplicateValues" dxfId="434" priority="369"/>
  </conditionalFormatting>
  <conditionalFormatting sqref="C204:C206">
    <cfRule type="duplicateValues" dxfId="433" priority="370"/>
  </conditionalFormatting>
  <conditionalFormatting sqref="C298:C299">
    <cfRule type="duplicateValues" dxfId="432" priority="371"/>
  </conditionalFormatting>
  <conditionalFormatting sqref="C293:C300 C231:C233 C1:C26 C250:C251 C159 C69:C73 C57:C66 C36:C41 C86:C89 C91:C93 C253:C290 C186:C196 C167:C169 C161:C162 C164:C165 C48:C55 C77 C81:C83 C171:C178 C198:C228 C79 C75">
    <cfRule type="duplicateValues" dxfId="431" priority="372"/>
  </conditionalFormatting>
  <conditionalFormatting sqref="C293:C300 C1:C26 C69:C73 C57:C66 C36:C41 C86:C89 C136:C140 C91:C93 C253:C290 C159 C186:C196 C167:C169 C161:C162 C164:C165 C48:C55 C77 C81:C83 C171:C178 C198:C251 C79 C95 C75">
    <cfRule type="duplicateValues" dxfId="430" priority="373"/>
  </conditionalFormatting>
  <conditionalFormatting sqref="C253:C300 C136:C140 C1:C26 C57:C66 C36:C41 C86:C89 C91:C93 C159 C186:C196 C167:C169 C161:C162 C164:C165 C48:C55 C77 C81:C83 C171:C178 C69:C73 C198:C251 C79 C95 C75">
    <cfRule type="duplicateValues" dxfId="429" priority="374"/>
  </conditionalFormatting>
  <conditionalFormatting sqref="C215:C228">
    <cfRule type="duplicateValues" dxfId="428" priority="375"/>
  </conditionalFormatting>
  <conditionalFormatting sqref="C306:C313">
    <cfRule type="duplicateValues" dxfId="427" priority="3"/>
  </conditionalFormatting>
  <conditionalFormatting sqref="C306:C313">
    <cfRule type="duplicateValues" dxfId="426" priority="1"/>
    <cfRule type="duplicateValues" dxfId="425" priority="2"/>
  </conditionalFormatting>
  <pageMargins left="0.7" right="0.7" top="0.75" bottom="0.75" header="0.3" footer="0.3"/>
  <pageSetup paperSize="9" orientation="landscape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5" tint="-0.249977111117893"/>
  </sheetPr>
  <dimension ref="A1:AN98"/>
  <sheetViews>
    <sheetView zoomScale="85" zoomScaleNormal="85" workbookViewId="0">
      <pane xSplit="4" ySplit="2" topLeftCell="E42" activePane="bottomRight" state="frozen"/>
      <selection pane="topRight" activeCell="G1" sqref="G1"/>
      <selection pane="bottomLeft" activeCell="A3" sqref="A3"/>
      <selection pane="bottomRight" activeCell="E3" sqref="E3:E4"/>
    </sheetView>
  </sheetViews>
  <sheetFormatPr defaultRowHeight="15"/>
  <cols>
    <col min="1" max="1" width="8.5703125" style="2" customWidth="1"/>
    <col min="2" max="2" width="22.42578125" style="2" customWidth="1"/>
    <col min="3" max="3" width="23.5703125" style="2" customWidth="1"/>
    <col min="4" max="5" width="14" style="2" customWidth="1"/>
    <col min="6" max="6" width="12.28515625" style="2" customWidth="1"/>
    <col min="7" max="7" width="9.5703125" style="2" customWidth="1"/>
    <col min="8" max="10" width="9.140625" style="2" customWidth="1"/>
    <col min="11" max="36" width="9.140625" style="2"/>
    <col min="37" max="38" width="0" style="2" hidden="1" customWidth="1"/>
    <col min="39" max="16384" width="9.140625" style="2"/>
  </cols>
  <sheetData>
    <row r="1" spans="1:38">
      <c r="A1" s="1"/>
      <c r="B1" s="1"/>
      <c r="C1" s="1"/>
      <c r="D1" s="1"/>
      <c r="E1" s="1"/>
      <c r="F1" s="1">
        <f>+C51+D51</f>
        <v>0</v>
      </c>
    </row>
    <row r="2" spans="1:38" s="5" customFormat="1" ht="36.75" customHeight="1">
      <c r="A2" s="3" t="s">
        <v>247</v>
      </c>
      <c r="B2" s="3" t="s">
        <v>248</v>
      </c>
      <c r="C2" s="3" t="s">
        <v>249</v>
      </c>
      <c r="D2" s="3" t="s">
        <v>250</v>
      </c>
      <c r="E2" s="3" t="s">
        <v>251</v>
      </c>
      <c r="F2" s="3"/>
      <c r="G2" s="4">
        <v>44071</v>
      </c>
      <c r="H2" s="4">
        <v>44072</v>
      </c>
      <c r="I2" s="4">
        <v>44073</v>
      </c>
      <c r="J2" s="4">
        <v>44074</v>
      </c>
      <c r="K2" s="4">
        <v>44075</v>
      </c>
      <c r="L2" s="4">
        <v>44076</v>
      </c>
      <c r="M2" s="4">
        <v>44077</v>
      </c>
      <c r="N2" s="4">
        <v>44078</v>
      </c>
      <c r="O2" s="4">
        <v>44079</v>
      </c>
      <c r="P2" s="4">
        <v>44080</v>
      </c>
      <c r="Q2" s="4">
        <v>44081</v>
      </c>
      <c r="R2" s="4">
        <v>44082</v>
      </c>
      <c r="S2" s="4">
        <v>44083</v>
      </c>
      <c r="T2" s="4">
        <v>44084</v>
      </c>
      <c r="U2" s="4">
        <v>44085</v>
      </c>
      <c r="V2" s="4">
        <v>44086</v>
      </c>
      <c r="W2" s="4">
        <v>44087</v>
      </c>
      <c r="X2" s="4">
        <v>44088</v>
      </c>
      <c r="Y2" s="4">
        <v>44089</v>
      </c>
      <c r="Z2" s="4">
        <v>44090</v>
      </c>
      <c r="AA2" s="4">
        <v>44091</v>
      </c>
      <c r="AB2" s="4">
        <v>44092</v>
      </c>
      <c r="AC2" s="4">
        <v>44093</v>
      </c>
      <c r="AD2" s="4">
        <v>44094</v>
      </c>
      <c r="AE2" s="4">
        <v>44095</v>
      </c>
      <c r="AF2" s="4">
        <v>44096</v>
      </c>
      <c r="AG2" s="4">
        <v>44097</v>
      </c>
      <c r="AH2" s="4">
        <v>44098</v>
      </c>
      <c r="AI2" s="4">
        <v>44099</v>
      </c>
      <c r="AJ2" s="4">
        <v>44100</v>
      </c>
      <c r="AK2" s="4">
        <v>44076</v>
      </c>
      <c r="AL2" s="4">
        <v>44077</v>
      </c>
    </row>
    <row r="3" spans="1:38" ht="36.75" customHeight="1">
      <c r="A3" s="480">
        <v>1</v>
      </c>
      <c r="B3" s="488" t="s">
        <v>203</v>
      </c>
      <c r="C3" s="484">
        <v>43</v>
      </c>
      <c r="D3" s="486">
        <v>0</v>
      </c>
      <c r="E3" s="486">
        <f>+C3+D3</f>
        <v>43</v>
      </c>
      <c r="F3" s="6" t="s">
        <v>252</v>
      </c>
      <c r="G3" s="7">
        <f>+VLOOKUP($B3,'[5]Total Tồn Vật tư'!$A$3:$H$8000,8,0)</f>
        <v>18.130434782608695</v>
      </c>
      <c r="H3" s="8">
        <f>+G3</f>
        <v>18.130434782608695</v>
      </c>
      <c r="I3" s="8">
        <f t="shared" ref="I3:AJ3" si="0">+H3</f>
        <v>18.130434782608695</v>
      </c>
      <c r="J3" s="8">
        <f t="shared" si="0"/>
        <v>18.130434782608695</v>
      </c>
      <c r="K3" s="8">
        <f>+J3</f>
        <v>18.130434782608695</v>
      </c>
      <c r="L3" s="8">
        <f t="shared" si="0"/>
        <v>18.130434782608695</v>
      </c>
      <c r="M3" s="8">
        <f t="shared" si="0"/>
        <v>18.130434782608695</v>
      </c>
      <c r="N3" s="8">
        <f t="shared" si="0"/>
        <v>18.130434782608695</v>
      </c>
      <c r="O3" s="8">
        <f t="shared" si="0"/>
        <v>18.130434782608695</v>
      </c>
      <c r="P3" s="8">
        <f t="shared" si="0"/>
        <v>18.130434782608695</v>
      </c>
      <c r="Q3" s="8">
        <f t="shared" si="0"/>
        <v>18.130434782608695</v>
      </c>
      <c r="R3" s="8">
        <f>+Q3</f>
        <v>18.130434782608695</v>
      </c>
      <c r="S3" s="8">
        <f t="shared" si="0"/>
        <v>18.130434782608695</v>
      </c>
      <c r="T3" s="8">
        <f t="shared" si="0"/>
        <v>18.130434782608695</v>
      </c>
      <c r="U3" s="8">
        <f t="shared" si="0"/>
        <v>18.130434782608695</v>
      </c>
      <c r="V3" s="8">
        <f t="shared" si="0"/>
        <v>18.130434782608695</v>
      </c>
      <c r="W3" s="8">
        <f t="shared" si="0"/>
        <v>18.130434782608695</v>
      </c>
      <c r="X3" s="8">
        <f t="shared" si="0"/>
        <v>18.130434782608695</v>
      </c>
      <c r="Y3" s="8">
        <f t="shared" si="0"/>
        <v>18.130434782608695</v>
      </c>
      <c r="Z3" s="8">
        <f t="shared" si="0"/>
        <v>18.130434782608695</v>
      </c>
      <c r="AA3" s="8">
        <f t="shared" si="0"/>
        <v>18.130434782608695</v>
      </c>
      <c r="AB3" s="8">
        <f t="shared" si="0"/>
        <v>18.130434782608695</v>
      </c>
      <c r="AC3" s="8">
        <f t="shared" si="0"/>
        <v>18.130434782608695</v>
      </c>
      <c r="AD3" s="8">
        <f t="shared" si="0"/>
        <v>18.130434782608695</v>
      </c>
      <c r="AE3" s="8">
        <f t="shared" si="0"/>
        <v>18.130434782608695</v>
      </c>
      <c r="AF3" s="8">
        <f t="shared" si="0"/>
        <v>18.130434782608695</v>
      </c>
      <c r="AG3" s="8">
        <f t="shared" si="0"/>
        <v>18.130434782608695</v>
      </c>
      <c r="AH3" s="8">
        <f t="shared" si="0"/>
        <v>18.130434782608695</v>
      </c>
      <c r="AI3" s="8">
        <f t="shared" si="0"/>
        <v>18.130434782608695</v>
      </c>
      <c r="AJ3" s="8">
        <f t="shared" si="0"/>
        <v>18.130434782608695</v>
      </c>
      <c r="AK3" s="9">
        <v>16</v>
      </c>
      <c r="AL3" s="9">
        <v>16</v>
      </c>
    </row>
    <row r="4" spans="1:38" ht="36.75" customHeight="1">
      <c r="A4" s="481"/>
      <c r="B4" s="492"/>
      <c r="C4" s="485"/>
      <c r="D4" s="487"/>
      <c r="E4" s="487"/>
      <c r="F4" s="10" t="s">
        <v>253</v>
      </c>
      <c r="G4" s="11">
        <f>+ROUND($E3-G3,1)</f>
        <v>24.9</v>
      </c>
      <c r="H4" s="11">
        <f>+G4-H3</f>
        <v>6.7695652173913032</v>
      </c>
      <c r="I4" s="11">
        <f t="shared" ref="I4:AL4" si="1">+H4-I3</f>
        <v>-11.360869565217392</v>
      </c>
      <c r="J4" s="11">
        <f t="shared" si="1"/>
        <v>-29.491304347826087</v>
      </c>
      <c r="K4" s="11">
        <f>+J4-K3</f>
        <v>-47.621739130434783</v>
      </c>
      <c r="L4" s="11">
        <f>+K4-L3</f>
        <v>-65.752173913043478</v>
      </c>
      <c r="M4" s="11">
        <f t="shared" si="1"/>
        <v>-83.882608695652181</v>
      </c>
      <c r="N4" s="11">
        <f t="shared" si="1"/>
        <v>-102.01304347826087</v>
      </c>
      <c r="O4" s="11">
        <f t="shared" si="1"/>
        <v>-120.14347826086956</v>
      </c>
      <c r="P4" s="11">
        <f t="shared" si="1"/>
        <v>-138.27391304347825</v>
      </c>
      <c r="Q4" s="11">
        <f t="shared" si="1"/>
        <v>-156.40434782608693</v>
      </c>
      <c r="R4" s="11">
        <f t="shared" si="1"/>
        <v>-174.53478260869562</v>
      </c>
      <c r="S4" s="11">
        <f t="shared" si="1"/>
        <v>-192.66521739130431</v>
      </c>
      <c r="T4" s="11">
        <f t="shared" si="1"/>
        <v>-210.795652173913</v>
      </c>
      <c r="U4" s="11">
        <f t="shared" si="1"/>
        <v>-228.92608695652169</v>
      </c>
      <c r="V4" s="11">
        <f t="shared" si="1"/>
        <v>-247.05652173913037</v>
      </c>
      <c r="W4" s="11">
        <f t="shared" si="1"/>
        <v>-265.18695652173909</v>
      </c>
      <c r="X4" s="11">
        <f t="shared" si="1"/>
        <v>-283.31739130434778</v>
      </c>
      <c r="Y4" s="11">
        <f t="shared" si="1"/>
        <v>-301.44782608695647</v>
      </c>
      <c r="Z4" s="11">
        <f t="shared" si="1"/>
        <v>-319.57826086956516</v>
      </c>
      <c r="AA4" s="11">
        <f t="shared" si="1"/>
        <v>-337.70869565217384</v>
      </c>
      <c r="AB4" s="11">
        <f t="shared" si="1"/>
        <v>-355.83913043478253</v>
      </c>
      <c r="AC4" s="11">
        <f t="shared" si="1"/>
        <v>-373.96956521739122</v>
      </c>
      <c r="AD4" s="11">
        <f t="shared" si="1"/>
        <v>-392.09999999999991</v>
      </c>
      <c r="AE4" s="11">
        <f t="shared" si="1"/>
        <v>-410.2304347826086</v>
      </c>
      <c r="AF4" s="11">
        <f t="shared" si="1"/>
        <v>-428.36086956521729</v>
      </c>
      <c r="AG4" s="11">
        <f t="shared" si="1"/>
        <v>-446.49130434782597</v>
      </c>
      <c r="AH4" s="11">
        <f t="shared" si="1"/>
        <v>-464.62173913043466</v>
      </c>
      <c r="AI4" s="11">
        <f t="shared" si="1"/>
        <v>-482.75217391304335</v>
      </c>
      <c r="AJ4" s="11">
        <f t="shared" si="1"/>
        <v>-500.88260869565204</v>
      </c>
      <c r="AK4" s="11">
        <f t="shared" si="1"/>
        <v>-516.88260869565204</v>
      </c>
      <c r="AL4" s="11">
        <f t="shared" si="1"/>
        <v>-532.88260869565204</v>
      </c>
    </row>
    <row r="5" spans="1:38" ht="36.75" customHeight="1">
      <c r="A5" s="12"/>
      <c r="B5" s="482" t="s">
        <v>205</v>
      </c>
      <c r="C5" s="484">
        <v>112</v>
      </c>
      <c r="D5" s="486">
        <v>0</v>
      </c>
      <c r="E5" s="486">
        <f>+C5+D5</f>
        <v>112</v>
      </c>
      <c r="F5" s="6" t="s">
        <v>252</v>
      </c>
      <c r="G5" s="7">
        <f>+VLOOKUP($B5,'[5]Total Tồn Vật tư'!$A$3:$H$8000,8,0)</f>
        <v>5</v>
      </c>
      <c r="H5" s="8">
        <f t="shared" ref="H5:AJ5" si="2">+G5</f>
        <v>5</v>
      </c>
      <c r="I5" s="8">
        <f t="shared" si="2"/>
        <v>5</v>
      </c>
      <c r="J5" s="8">
        <f t="shared" si="2"/>
        <v>5</v>
      </c>
      <c r="K5" s="8">
        <f>+J5</f>
        <v>5</v>
      </c>
      <c r="L5" s="8">
        <f t="shared" si="2"/>
        <v>5</v>
      </c>
      <c r="M5" s="8">
        <f t="shared" si="2"/>
        <v>5</v>
      </c>
      <c r="N5" s="8">
        <f t="shared" si="2"/>
        <v>5</v>
      </c>
      <c r="O5" s="8">
        <f t="shared" si="2"/>
        <v>5</v>
      </c>
      <c r="P5" s="8">
        <f t="shared" si="2"/>
        <v>5</v>
      </c>
      <c r="Q5" s="8">
        <f t="shared" si="2"/>
        <v>5</v>
      </c>
      <c r="R5" s="8">
        <f t="shared" si="2"/>
        <v>5</v>
      </c>
      <c r="S5" s="8">
        <f t="shared" si="2"/>
        <v>5</v>
      </c>
      <c r="T5" s="8">
        <f t="shared" si="2"/>
        <v>5</v>
      </c>
      <c r="U5" s="8">
        <f t="shared" si="2"/>
        <v>5</v>
      </c>
      <c r="V5" s="8">
        <f t="shared" si="2"/>
        <v>5</v>
      </c>
      <c r="W5" s="8">
        <f t="shared" si="2"/>
        <v>5</v>
      </c>
      <c r="X5" s="8">
        <f t="shared" si="2"/>
        <v>5</v>
      </c>
      <c r="Y5" s="8">
        <f t="shared" si="2"/>
        <v>5</v>
      </c>
      <c r="Z5" s="8">
        <f t="shared" si="2"/>
        <v>5</v>
      </c>
      <c r="AA5" s="8">
        <f t="shared" si="2"/>
        <v>5</v>
      </c>
      <c r="AB5" s="8">
        <f t="shared" si="2"/>
        <v>5</v>
      </c>
      <c r="AC5" s="8">
        <f t="shared" si="2"/>
        <v>5</v>
      </c>
      <c r="AD5" s="8">
        <f t="shared" si="2"/>
        <v>5</v>
      </c>
      <c r="AE5" s="8">
        <f t="shared" si="2"/>
        <v>5</v>
      </c>
      <c r="AF5" s="8">
        <f t="shared" si="2"/>
        <v>5</v>
      </c>
      <c r="AG5" s="8">
        <f t="shared" si="2"/>
        <v>5</v>
      </c>
      <c r="AH5" s="8">
        <f t="shared" si="2"/>
        <v>5</v>
      </c>
      <c r="AI5" s="8">
        <f t="shared" si="2"/>
        <v>5</v>
      </c>
      <c r="AJ5" s="8">
        <f t="shared" si="2"/>
        <v>5</v>
      </c>
      <c r="AK5" s="11">
        <v>1</v>
      </c>
      <c r="AL5" s="11">
        <v>1</v>
      </c>
    </row>
    <row r="6" spans="1:38" ht="36.75" customHeight="1">
      <c r="A6" s="12">
        <v>2</v>
      </c>
      <c r="B6" s="490"/>
      <c r="C6" s="485"/>
      <c r="D6" s="487"/>
      <c r="E6" s="487"/>
      <c r="F6" s="10" t="s">
        <v>253</v>
      </c>
      <c r="G6" s="11">
        <f>+ROUND($E5-G5,1)</f>
        <v>107</v>
      </c>
      <c r="H6" s="11">
        <f t="shared" ref="H6" si="3">+G6-H5</f>
        <v>102</v>
      </c>
      <c r="I6" s="11">
        <f>+H6-I5</f>
        <v>97</v>
      </c>
      <c r="J6" s="11">
        <f>+I6-J5</f>
        <v>92</v>
      </c>
      <c r="K6" s="11">
        <f>+J6-K5</f>
        <v>87</v>
      </c>
      <c r="L6" s="11">
        <f t="shared" ref="L6:AL6" si="4">+K6-L5</f>
        <v>82</v>
      </c>
      <c r="M6" s="11">
        <f t="shared" si="4"/>
        <v>77</v>
      </c>
      <c r="N6" s="11">
        <f t="shared" si="4"/>
        <v>72</v>
      </c>
      <c r="O6" s="11">
        <f t="shared" si="4"/>
        <v>67</v>
      </c>
      <c r="P6" s="11">
        <f t="shared" si="4"/>
        <v>62</v>
      </c>
      <c r="Q6" s="11">
        <f t="shared" si="4"/>
        <v>57</v>
      </c>
      <c r="R6" s="11">
        <f t="shared" si="4"/>
        <v>52</v>
      </c>
      <c r="S6" s="11">
        <f t="shared" si="4"/>
        <v>47</v>
      </c>
      <c r="T6" s="11">
        <f t="shared" si="4"/>
        <v>42</v>
      </c>
      <c r="U6" s="11">
        <f t="shared" si="4"/>
        <v>37</v>
      </c>
      <c r="V6" s="11">
        <f t="shared" si="4"/>
        <v>32</v>
      </c>
      <c r="W6" s="11">
        <f t="shared" si="4"/>
        <v>27</v>
      </c>
      <c r="X6" s="11">
        <f t="shared" si="4"/>
        <v>22</v>
      </c>
      <c r="Y6" s="11">
        <f t="shared" si="4"/>
        <v>17</v>
      </c>
      <c r="Z6" s="11">
        <f t="shared" si="4"/>
        <v>12</v>
      </c>
      <c r="AA6" s="11">
        <f t="shared" si="4"/>
        <v>7</v>
      </c>
      <c r="AB6" s="11">
        <f t="shared" si="4"/>
        <v>2</v>
      </c>
      <c r="AC6" s="11">
        <f t="shared" si="4"/>
        <v>-3</v>
      </c>
      <c r="AD6" s="11">
        <f t="shared" si="4"/>
        <v>-8</v>
      </c>
      <c r="AE6" s="11">
        <f t="shared" si="4"/>
        <v>-13</v>
      </c>
      <c r="AF6" s="11">
        <f t="shared" si="4"/>
        <v>-18</v>
      </c>
      <c r="AG6" s="11">
        <f t="shared" si="4"/>
        <v>-23</v>
      </c>
      <c r="AH6" s="11">
        <f t="shared" si="4"/>
        <v>-28</v>
      </c>
      <c r="AI6" s="11">
        <f t="shared" si="4"/>
        <v>-33</v>
      </c>
      <c r="AJ6" s="11">
        <f t="shared" si="4"/>
        <v>-38</v>
      </c>
      <c r="AK6" s="11">
        <f t="shared" si="4"/>
        <v>-39</v>
      </c>
      <c r="AL6" s="11">
        <f t="shared" si="4"/>
        <v>-40</v>
      </c>
    </row>
    <row r="7" spans="1:38" ht="36.75" customHeight="1">
      <c r="A7" s="480">
        <v>2</v>
      </c>
      <c r="B7" s="482" t="s">
        <v>206</v>
      </c>
      <c r="C7" s="484">
        <v>190</v>
      </c>
      <c r="D7" s="486">
        <v>0</v>
      </c>
      <c r="E7" s="486">
        <f>+C7+D7</f>
        <v>190</v>
      </c>
      <c r="F7" s="6" t="s">
        <v>252</v>
      </c>
      <c r="G7" s="7">
        <f>+VLOOKUP($B7,'[5]Total Tồn Vật tư'!$A$3:$H$8000,8,0)</f>
        <v>6.7391304347826084</v>
      </c>
      <c r="H7" s="13">
        <f>+G7</f>
        <v>6.7391304347826084</v>
      </c>
      <c r="I7" s="13">
        <f>+H7</f>
        <v>6.7391304347826084</v>
      </c>
      <c r="J7" s="13">
        <f t="shared" ref="J7:AJ7" si="5">+I7</f>
        <v>6.7391304347826084</v>
      </c>
      <c r="K7" s="13">
        <f>+J7</f>
        <v>6.7391304347826084</v>
      </c>
      <c r="L7" s="13">
        <f t="shared" si="5"/>
        <v>6.7391304347826084</v>
      </c>
      <c r="M7" s="13">
        <f t="shared" si="5"/>
        <v>6.7391304347826084</v>
      </c>
      <c r="N7" s="13">
        <f t="shared" si="5"/>
        <v>6.7391304347826084</v>
      </c>
      <c r="O7" s="13">
        <f t="shared" si="5"/>
        <v>6.7391304347826084</v>
      </c>
      <c r="P7" s="13">
        <f t="shared" si="5"/>
        <v>6.7391304347826084</v>
      </c>
      <c r="Q7" s="13">
        <f t="shared" si="5"/>
        <v>6.7391304347826084</v>
      </c>
      <c r="R7" s="13">
        <f t="shared" si="5"/>
        <v>6.7391304347826084</v>
      </c>
      <c r="S7" s="13">
        <f t="shared" si="5"/>
        <v>6.7391304347826084</v>
      </c>
      <c r="T7" s="13">
        <f t="shared" si="5"/>
        <v>6.7391304347826084</v>
      </c>
      <c r="U7" s="13">
        <f t="shared" si="5"/>
        <v>6.7391304347826084</v>
      </c>
      <c r="V7" s="13">
        <f t="shared" si="5"/>
        <v>6.7391304347826084</v>
      </c>
      <c r="W7" s="13">
        <f t="shared" si="5"/>
        <v>6.7391304347826084</v>
      </c>
      <c r="X7" s="13">
        <f t="shared" si="5"/>
        <v>6.7391304347826084</v>
      </c>
      <c r="Y7" s="13">
        <f t="shared" si="5"/>
        <v>6.7391304347826084</v>
      </c>
      <c r="Z7" s="13">
        <f t="shared" si="5"/>
        <v>6.7391304347826084</v>
      </c>
      <c r="AA7" s="13">
        <f t="shared" si="5"/>
        <v>6.7391304347826084</v>
      </c>
      <c r="AB7" s="13">
        <f t="shared" si="5"/>
        <v>6.7391304347826084</v>
      </c>
      <c r="AC7" s="13">
        <f t="shared" si="5"/>
        <v>6.7391304347826084</v>
      </c>
      <c r="AD7" s="13">
        <f t="shared" si="5"/>
        <v>6.7391304347826084</v>
      </c>
      <c r="AE7" s="13">
        <f t="shared" si="5"/>
        <v>6.7391304347826084</v>
      </c>
      <c r="AF7" s="13">
        <f t="shared" si="5"/>
        <v>6.7391304347826084</v>
      </c>
      <c r="AG7" s="13">
        <f t="shared" si="5"/>
        <v>6.7391304347826084</v>
      </c>
      <c r="AH7" s="13">
        <f t="shared" si="5"/>
        <v>6.7391304347826084</v>
      </c>
      <c r="AI7" s="13">
        <f t="shared" si="5"/>
        <v>6.7391304347826084</v>
      </c>
      <c r="AJ7" s="13">
        <f t="shared" si="5"/>
        <v>6.7391304347826084</v>
      </c>
      <c r="AK7" s="14">
        <v>13</v>
      </c>
      <c r="AL7" s="14">
        <v>13</v>
      </c>
    </row>
    <row r="8" spans="1:38" ht="36.75" customHeight="1">
      <c r="A8" s="481"/>
      <c r="B8" s="490"/>
      <c r="C8" s="485"/>
      <c r="D8" s="487"/>
      <c r="E8" s="487"/>
      <c r="F8" s="10" t="s">
        <v>253</v>
      </c>
      <c r="G8" s="11">
        <f t="shared" ref="G8" si="6">+ROUND($E7-G7,1)</f>
        <v>183.3</v>
      </c>
      <c r="H8" s="11">
        <f t="shared" ref="H8:AL8" si="7">+G8-H7</f>
        <v>176.56086956521742</v>
      </c>
      <c r="I8" s="11">
        <f t="shared" si="7"/>
        <v>169.82173913043482</v>
      </c>
      <c r="J8" s="11">
        <f t="shared" si="7"/>
        <v>163.08260869565223</v>
      </c>
      <c r="K8" s="11">
        <f>+J8-K7</f>
        <v>156.34347826086963</v>
      </c>
      <c r="L8" s="11">
        <f t="shared" si="7"/>
        <v>149.60434782608704</v>
      </c>
      <c r="M8" s="11">
        <f t="shared" si="7"/>
        <v>142.86521739130444</v>
      </c>
      <c r="N8" s="11">
        <f t="shared" si="7"/>
        <v>136.12608695652185</v>
      </c>
      <c r="O8" s="11">
        <f t="shared" si="7"/>
        <v>129.38695652173925</v>
      </c>
      <c r="P8" s="11">
        <f t="shared" si="7"/>
        <v>122.64782608695664</v>
      </c>
      <c r="Q8" s="11">
        <f t="shared" si="7"/>
        <v>115.90869565217403</v>
      </c>
      <c r="R8" s="11">
        <f t="shared" si="7"/>
        <v>109.16956521739142</v>
      </c>
      <c r="S8" s="11">
        <f t="shared" si="7"/>
        <v>102.43043478260881</v>
      </c>
      <c r="T8" s="11">
        <f t="shared" si="7"/>
        <v>95.691304347826204</v>
      </c>
      <c r="U8" s="11">
        <f t="shared" si="7"/>
        <v>88.952173913043595</v>
      </c>
      <c r="V8" s="11">
        <f t="shared" si="7"/>
        <v>82.213043478260985</v>
      </c>
      <c r="W8" s="11">
        <f t="shared" si="7"/>
        <v>75.473913043478376</v>
      </c>
      <c r="X8" s="11">
        <f t="shared" si="7"/>
        <v>68.734782608695767</v>
      </c>
      <c r="Y8" s="11">
        <f t="shared" si="7"/>
        <v>61.995652173913157</v>
      </c>
      <c r="Z8" s="11">
        <f t="shared" si="7"/>
        <v>55.256521739130548</v>
      </c>
      <c r="AA8" s="11">
        <f t="shared" si="7"/>
        <v>48.517391304347939</v>
      </c>
      <c r="AB8" s="11">
        <f t="shared" si="7"/>
        <v>41.778260869565329</v>
      </c>
      <c r="AC8" s="11">
        <f t="shared" si="7"/>
        <v>35.03913043478272</v>
      </c>
      <c r="AD8" s="11">
        <f t="shared" si="7"/>
        <v>28.300000000000111</v>
      </c>
      <c r="AE8" s="11">
        <f t="shared" si="7"/>
        <v>21.560869565217502</v>
      </c>
      <c r="AF8" s="11">
        <f t="shared" si="7"/>
        <v>14.821739130434892</v>
      </c>
      <c r="AG8" s="11">
        <f t="shared" si="7"/>
        <v>8.0826086956522829</v>
      </c>
      <c r="AH8" s="11">
        <f t="shared" si="7"/>
        <v>1.3434782608696745</v>
      </c>
      <c r="AI8" s="11">
        <f t="shared" si="7"/>
        <v>-5.3956521739129339</v>
      </c>
      <c r="AJ8" s="11">
        <f t="shared" si="7"/>
        <v>-12.134782608695541</v>
      </c>
      <c r="AK8" s="11">
        <f t="shared" si="7"/>
        <v>-25.134782608695541</v>
      </c>
      <c r="AL8" s="11">
        <f t="shared" si="7"/>
        <v>-38.134782608695545</v>
      </c>
    </row>
    <row r="9" spans="1:38" ht="36.75" customHeight="1">
      <c r="A9" s="480">
        <v>2</v>
      </c>
      <c r="B9" s="482" t="s">
        <v>207</v>
      </c>
      <c r="C9" s="484">
        <v>99</v>
      </c>
      <c r="D9" s="486">
        <v>0</v>
      </c>
      <c r="E9" s="486">
        <f>+C9+D9</f>
        <v>99</v>
      </c>
      <c r="F9" s="6" t="s">
        <v>252</v>
      </c>
      <c r="G9" s="7">
        <f>+VLOOKUP($B9,'[5]Total Tồn Vật tư'!$A$3:$H$8000,8,0)</f>
        <v>4.7826086956521738</v>
      </c>
      <c r="H9" s="8">
        <f t="shared" ref="H9:AJ9" si="8">+G9</f>
        <v>4.7826086956521738</v>
      </c>
      <c r="I9" s="8">
        <f t="shared" si="8"/>
        <v>4.7826086956521738</v>
      </c>
      <c r="J9" s="8">
        <f t="shared" si="8"/>
        <v>4.7826086956521738</v>
      </c>
      <c r="K9" s="8">
        <f>+J9</f>
        <v>4.7826086956521738</v>
      </c>
      <c r="L9" s="8">
        <f t="shared" si="8"/>
        <v>4.7826086956521738</v>
      </c>
      <c r="M9" s="8">
        <f t="shared" si="8"/>
        <v>4.7826086956521738</v>
      </c>
      <c r="N9" s="8">
        <f t="shared" si="8"/>
        <v>4.7826086956521738</v>
      </c>
      <c r="O9" s="8">
        <f t="shared" si="8"/>
        <v>4.7826086956521738</v>
      </c>
      <c r="P9" s="8">
        <f t="shared" si="8"/>
        <v>4.7826086956521738</v>
      </c>
      <c r="Q9" s="8">
        <f t="shared" si="8"/>
        <v>4.7826086956521738</v>
      </c>
      <c r="R9" s="8">
        <f t="shared" si="8"/>
        <v>4.7826086956521738</v>
      </c>
      <c r="S9" s="8">
        <f t="shared" si="8"/>
        <v>4.7826086956521738</v>
      </c>
      <c r="T9" s="8">
        <f t="shared" si="8"/>
        <v>4.7826086956521738</v>
      </c>
      <c r="U9" s="8">
        <f t="shared" si="8"/>
        <v>4.7826086956521738</v>
      </c>
      <c r="V9" s="8">
        <f t="shared" si="8"/>
        <v>4.7826086956521738</v>
      </c>
      <c r="W9" s="8">
        <f t="shared" si="8"/>
        <v>4.7826086956521738</v>
      </c>
      <c r="X9" s="8">
        <f t="shared" si="8"/>
        <v>4.7826086956521738</v>
      </c>
      <c r="Y9" s="8">
        <f t="shared" si="8"/>
        <v>4.7826086956521738</v>
      </c>
      <c r="Z9" s="8">
        <f t="shared" si="8"/>
        <v>4.7826086956521738</v>
      </c>
      <c r="AA9" s="8">
        <f t="shared" si="8"/>
        <v>4.7826086956521738</v>
      </c>
      <c r="AB9" s="8">
        <f t="shared" si="8"/>
        <v>4.7826086956521738</v>
      </c>
      <c r="AC9" s="8">
        <f t="shared" si="8"/>
        <v>4.7826086956521738</v>
      </c>
      <c r="AD9" s="8">
        <f t="shared" si="8"/>
        <v>4.7826086956521738</v>
      </c>
      <c r="AE9" s="8">
        <f t="shared" si="8"/>
        <v>4.7826086956521738</v>
      </c>
      <c r="AF9" s="8">
        <f t="shared" si="8"/>
        <v>4.7826086956521738</v>
      </c>
      <c r="AG9" s="8">
        <f t="shared" si="8"/>
        <v>4.7826086956521738</v>
      </c>
      <c r="AH9" s="8">
        <f t="shared" si="8"/>
        <v>4.7826086956521738</v>
      </c>
      <c r="AI9" s="8">
        <f t="shared" si="8"/>
        <v>4.7826086956521738</v>
      </c>
      <c r="AJ9" s="8">
        <f t="shared" si="8"/>
        <v>4.7826086956521738</v>
      </c>
      <c r="AK9" s="14">
        <v>13</v>
      </c>
      <c r="AL9" s="14">
        <v>13</v>
      </c>
    </row>
    <row r="10" spans="1:38" ht="36.75" customHeight="1">
      <c r="A10" s="481"/>
      <c r="B10" s="490"/>
      <c r="C10" s="485"/>
      <c r="D10" s="487"/>
      <c r="E10" s="487"/>
      <c r="F10" s="10" t="s">
        <v>253</v>
      </c>
      <c r="G10" s="11">
        <f t="shared" ref="G10" si="9">+ROUND($E9-G9,1)</f>
        <v>94.2</v>
      </c>
      <c r="H10" s="11">
        <f t="shared" ref="H10:V10" si="10">+G10-H9</f>
        <v>89.417391304347831</v>
      </c>
      <c r="I10" s="11">
        <f t="shared" si="10"/>
        <v>84.634782608695659</v>
      </c>
      <c r="J10" s="11">
        <f t="shared" si="10"/>
        <v>79.852173913043487</v>
      </c>
      <c r="K10" s="11">
        <f>+J10-K9</f>
        <v>75.069565217391315</v>
      </c>
      <c r="L10" s="11">
        <f t="shared" si="10"/>
        <v>70.286956521739143</v>
      </c>
      <c r="M10" s="11">
        <f t="shared" si="10"/>
        <v>65.50434782608697</v>
      </c>
      <c r="N10" s="11">
        <f t="shared" si="10"/>
        <v>60.721739130434798</v>
      </c>
      <c r="O10" s="11">
        <f t="shared" si="10"/>
        <v>55.939130434782626</v>
      </c>
      <c r="P10" s="11">
        <f t="shared" si="10"/>
        <v>51.156521739130454</v>
      </c>
      <c r="Q10" s="11">
        <f t="shared" si="10"/>
        <v>46.373913043478282</v>
      </c>
      <c r="R10" s="11">
        <f t="shared" si="10"/>
        <v>41.59130434782611</v>
      </c>
      <c r="S10" s="11">
        <f t="shared" si="10"/>
        <v>36.808695652173938</v>
      </c>
      <c r="T10" s="11">
        <f t="shared" si="10"/>
        <v>32.026086956521766</v>
      </c>
      <c r="U10" s="11">
        <f t="shared" si="10"/>
        <v>27.243478260869594</v>
      </c>
      <c r="V10" s="11">
        <f t="shared" si="10"/>
        <v>22.460869565217422</v>
      </c>
      <c r="W10" s="11">
        <f>+V10-W9</f>
        <v>17.67826086956525</v>
      </c>
      <c r="X10" s="11">
        <f t="shared" ref="X10:AL10" si="11">+W10-X9</f>
        <v>12.895652173913076</v>
      </c>
      <c r="Y10" s="11">
        <f t="shared" si="11"/>
        <v>8.1130434782609022</v>
      </c>
      <c r="Z10" s="11">
        <f t="shared" si="11"/>
        <v>3.3304347826087284</v>
      </c>
      <c r="AA10" s="11">
        <f t="shared" si="11"/>
        <v>-1.4521739130434455</v>
      </c>
      <c r="AB10" s="11">
        <f t="shared" si="11"/>
        <v>-6.2347826086956193</v>
      </c>
      <c r="AC10" s="11">
        <f t="shared" si="11"/>
        <v>-11.017391304347793</v>
      </c>
      <c r="AD10" s="11">
        <f t="shared" si="11"/>
        <v>-15.799999999999967</v>
      </c>
      <c r="AE10" s="11">
        <f t="shared" si="11"/>
        <v>-20.582608695652141</v>
      </c>
      <c r="AF10" s="11">
        <f t="shared" si="11"/>
        <v>-25.365217391304313</v>
      </c>
      <c r="AG10" s="11">
        <f t="shared" si="11"/>
        <v>-30.147826086956485</v>
      </c>
      <c r="AH10" s="11">
        <f t="shared" si="11"/>
        <v>-34.930434782608657</v>
      </c>
      <c r="AI10" s="11">
        <f t="shared" si="11"/>
        <v>-39.713043478260829</v>
      </c>
      <c r="AJ10" s="11">
        <f t="shared" si="11"/>
        <v>-44.495652173913001</v>
      </c>
      <c r="AK10" s="11">
        <f t="shared" si="11"/>
        <v>-57.495652173913001</v>
      </c>
      <c r="AL10" s="11">
        <f t="shared" si="11"/>
        <v>-70.495652173913001</v>
      </c>
    </row>
    <row r="11" spans="1:38" ht="36.75" customHeight="1">
      <c r="A11" s="480">
        <v>3</v>
      </c>
      <c r="B11" s="493" t="s">
        <v>209</v>
      </c>
      <c r="C11" s="484">
        <v>526</v>
      </c>
      <c r="D11" s="486">
        <v>0</v>
      </c>
      <c r="E11" s="486">
        <f>+C11+D11</f>
        <v>526</v>
      </c>
      <c r="F11" s="6" t="s">
        <v>252</v>
      </c>
      <c r="G11" s="7">
        <f>+VLOOKUP($B11,'[5]Total Tồn Vật tư'!$A$3:$H$8000,8,0)</f>
        <v>8.2608695652173907</v>
      </c>
      <c r="H11" s="8">
        <f t="shared" ref="H11:W26" si="12">+G11</f>
        <v>8.2608695652173907</v>
      </c>
      <c r="I11" s="8">
        <f t="shared" si="12"/>
        <v>8.2608695652173907</v>
      </c>
      <c r="J11" s="8">
        <f t="shared" si="12"/>
        <v>8.2608695652173907</v>
      </c>
      <c r="K11" s="8">
        <f>+J11</f>
        <v>8.2608695652173907</v>
      </c>
      <c r="L11" s="8">
        <f t="shared" si="12"/>
        <v>8.2608695652173907</v>
      </c>
      <c r="M11" s="8">
        <f t="shared" si="12"/>
        <v>8.2608695652173907</v>
      </c>
      <c r="N11" s="8">
        <f t="shared" si="12"/>
        <v>8.2608695652173907</v>
      </c>
      <c r="O11" s="8">
        <f t="shared" si="12"/>
        <v>8.2608695652173907</v>
      </c>
      <c r="P11" s="8">
        <f t="shared" si="12"/>
        <v>8.2608695652173907</v>
      </c>
      <c r="Q11" s="8">
        <f t="shared" si="12"/>
        <v>8.2608695652173907</v>
      </c>
      <c r="R11" s="8">
        <f t="shared" si="12"/>
        <v>8.2608695652173907</v>
      </c>
      <c r="S11" s="8">
        <f t="shared" si="12"/>
        <v>8.2608695652173907</v>
      </c>
      <c r="T11" s="8">
        <f t="shared" si="12"/>
        <v>8.2608695652173907</v>
      </c>
      <c r="U11" s="8">
        <f t="shared" si="12"/>
        <v>8.2608695652173907</v>
      </c>
      <c r="V11" s="8">
        <f t="shared" si="12"/>
        <v>8.2608695652173907</v>
      </c>
      <c r="W11" s="8">
        <f t="shared" si="12"/>
        <v>8.2608695652173907</v>
      </c>
      <c r="X11" s="8">
        <f t="shared" ref="X11:AJ11" si="13">+W11</f>
        <v>8.2608695652173907</v>
      </c>
      <c r="Y11" s="8">
        <f t="shared" si="13"/>
        <v>8.2608695652173907</v>
      </c>
      <c r="Z11" s="8">
        <f t="shared" si="13"/>
        <v>8.2608695652173907</v>
      </c>
      <c r="AA11" s="8">
        <f t="shared" si="13"/>
        <v>8.2608695652173907</v>
      </c>
      <c r="AB11" s="8">
        <f t="shared" si="13"/>
        <v>8.2608695652173907</v>
      </c>
      <c r="AC11" s="8">
        <f t="shared" si="13"/>
        <v>8.2608695652173907</v>
      </c>
      <c r="AD11" s="8">
        <f t="shared" si="13"/>
        <v>8.2608695652173907</v>
      </c>
      <c r="AE11" s="8">
        <f t="shared" si="13"/>
        <v>8.2608695652173907</v>
      </c>
      <c r="AF11" s="8">
        <f t="shared" si="13"/>
        <v>8.2608695652173907</v>
      </c>
      <c r="AG11" s="8">
        <f t="shared" si="13"/>
        <v>8.2608695652173907</v>
      </c>
      <c r="AH11" s="8">
        <f t="shared" si="13"/>
        <v>8.2608695652173907</v>
      </c>
      <c r="AI11" s="8">
        <f t="shared" si="13"/>
        <v>8.2608695652173907</v>
      </c>
      <c r="AJ11" s="8">
        <f t="shared" si="13"/>
        <v>8.2608695652173907</v>
      </c>
      <c r="AK11" s="15">
        <v>1</v>
      </c>
      <c r="AL11" s="15">
        <v>1</v>
      </c>
    </row>
    <row r="12" spans="1:38" ht="36.75" customHeight="1">
      <c r="A12" s="481"/>
      <c r="B12" s="492"/>
      <c r="C12" s="485"/>
      <c r="D12" s="487"/>
      <c r="E12" s="487"/>
      <c r="F12" s="10" t="s">
        <v>253</v>
      </c>
      <c r="G12" s="11">
        <f t="shared" ref="G12" si="14">+ROUND($E11-G11,1)</f>
        <v>517.70000000000005</v>
      </c>
      <c r="H12" s="11">
        <f t="shared" ref="H12:AL12" si="15">+G12-H11</f>
        <v>509.43913043478267</v>
      </c>
      <c r="I12" s="11">
        <f t="shared" si="15"/>
        <v>501.17826086956529</v>
      </c>
      <c r="J12" s="11">
        <f t="shared" si="15"/>
        <v>492.91739130434792</v>
      </c>
      <c r="K12" s="11">
        <f>+J12-K11</f>
        <v>484.65652173913054</v>
      </c>
      <c r="L12" s="11">
        <f t="shared" si="15"/>
        <v>476.39565217391316</v>
      </c>
      <c r="M12" s="8">
        <f t="shared" si="12"/>
        <v>476.39565217391316</v>
      </c>
      <c r="N12" s="11">
        <f t="shared" si="15"/>
        <v>468.13478260869579</v>
      </c>
      <c r="O12" s="11">
        <f t="shared" si="15"/>
        <v>459.87391304347841</v>
      </c>
      <c r="P12" s="11">
        <f t="shared" si="15"/>
        <v>451.61304347826103</v>
      </c>
      <c r="Q12" s="11">
        <f t="shared" si="15"/>
        <v>443.35217391304366</v>
      </c>
      <c r="R12" s="11">
        <f t="shared" si="15"/>
        <v>435.09130434782628</v>
      </c>
      <c r="S12" s="11">
        <f t="shared" si="15"/>
        <v>426.8304347826089</v>
      </c>
      <c r="T12" s="11">
        <f t="shared" si="15"/>
        <v>418.56956521739153</v>
      </c>
      <c r="U12" s="11">
        <f t="shared" si="15"/>
        <v>410.30869565217415</v>
      </c>
      <c r="V12" s="11">
        <f t="shared" si="15"/>
        <v>402.04782608695677</v>
      </c>
      <c r="W12" s="11">
        <f t="shared" si="15"/>
        <v>393.7869565217394</v>
      </c>
      <c r="X12" s="11">
        <f t="shared" si="15"/>
        <v>385.52608695652202</v>
      </c>
      <c r="Y12" s="11">
        <f t="shared" si="15"/>
        <v>377.26521739130465</v>
      </c>
      <c r="Z12" s="11">
        <f t="shared" si="15"/>
        <v>369.00434782608727</v>
      </c>
      <c r="AA12" s="11">
        <f t="shared" si="15"/>
        <v>360.74347826086989</v>
      </c>
      <c r="AB12" s="11">
        <f t="shared" si="15"/>
        <v>352.48260869565252</v>
      </c>
      <c r="AC12" s="11">
        <f t="shared" si="15"/>
        <v>344.22173913043514</v>
      </c>
      <c r="AD12" s="11">
        <f t="shared" si="15"/>
        <v>335.96086956521776</v>
      </c>
      <c r="AE12" s="11">
        <f t="shared" si="15"/>
        <v>327.70000000000039</v>
      </c>
      <c r="AF12" s="11">
        <f t="shared" si="15"/>
        <v>319.43913043478301</v>
      </c>
      <c r="AG12" s="11">
        <f t="shared" si="15"/>
        <v>311.17826086956563</v>
      </c>
      <c r="AH12" s="11">
        <f t="shared" si="15"/>
        <v>302.91739130434826</v>
      </c>
      <c r="AI12" s="11">
        <f t="shared" si="15"/>
        <v>294.65652173913088</v>
      </c>
      <c r="AJ12" s="11">
        <f t="shared" si="15"/>
        <v>286.3956521739135</v>
      </c>
      <c r="AK12" s="11">
        <f t="shared" si="15"/>
        <v>285.3956521739135</v>
      </c>
      <c r="AL12" s="11">
        <f t="shared" si="15"/>
        <v>284.3956521739135</v>
      </c>
    </row>
    <row r="13" spans="1:38" ht="36.75" customHeight="1">
      <c r="A13" s="480">
        <v>4</v>
      </c>
      <c r="B13" s="491" t="s">
        <v>210</v>
      </c>
      <c r="C13" s="484">
        <v>41</v>
      </c>
      <c r="D13" s="486">
        <v>0</v>
      </c>
      <c r="E13" s="486">
        <f>+C13+D13</f>
        <v>41</v>
      </c>
      <c r="F13" s="6" t="s">
        <v>252</v>
      </c>
      <c r="G13" s="7">
        <f>+VLOOKUP($B13,'[5]Total Tồn Vật tư'!$A$3:$H$8000,8,0)</f>
        <v>0.73913043478260865</v>
      </c>
      <c r="H13" s="8">
        <f>+G13</f>
        <v>0.73913043478260865</v>
      </c>
      <c r="I13" s="8">
        <f t="shared" ref="I13:AJ13" si="16">+H13</f>
        <v>0.73913043478260865</v>
      </c>
      <c r="J13" s="8">
        <f t="shared" si="16"/>
        <v>0.73913043478260865</v>
      </c>
      <c r="K13" s="8">
        <f>+J13</f>
        <v>0.73913043478260865</v>
      </c>
      <c r="L13" s="8">
        <f t="shared" si="16"/>
        <v>0.73913043478260865</v>
      </c>
      <c r="M13" s="8">
        <f t="shared" si="12"/>
        <v>0.73913043478260865</v>
      </c>
      <c r="N13" s="8">
        <f t="shared" si="16"/>
        <v>0.73913043478260865</v>
      </c>
      <c r="O13" s="8">
        <f t="shared" si="16"/>
        <v>0.73913043478260865</v>
      </c>
      <c r="P13" s="8">
        <f t="shared" si="16"/>
        <v>0.73913043478260865</v>
      </c>
      <c r="Q13" s="8">
        <f t="shared" si="16"/>
        <v>0.73913043478260865</v>
      </c>
      <c r="R13" s="8">
        <f t="shared" si="16"/>
        <v>0.73913043478260865</v>
      </c>
      <c r="S13" s="8">
        <f t="shared" si="16"/>
        <v>0.73913043478260865</v>
      </c>
      <c r="T13" s="8">
        <f t="shared" si="16"/>
        <v>0.73913043478260865</v>
      </c>
      <c r="U13" s="8">
        <f t="shared" si="16"/>
        <v>0.73913043478260865</v>
      </c>
      <c r="V13" s="8">
        <f t="shared" si="16"/>
        <v>0.73913043478260865</v>
      </c>
      <c r="W13" s="8">
        <f t="shared" si="16"/>
        <v>0.73913043478260865</v>
      </c>
      <c r="X13" s="8">
        <f t="shared" si="16"/>
        <v>0.73913043478260865</v>
      </c>
      <c r="Y13" s="8">
        <f t="shared" si="16"/>
        <v>0.73913043478260865</v>
      </c>
      <c r="Z13" s="8">
        <f t="shared" si="16"/>
        <v>0.73913043478260865</v>
      </c>
      <c r="AA13" s="8">
        <f t="shared" si="16"/>
        <v>0.73913043478260865</v>
      </c>
      <c r="AB13" s="8">
        <f t="shared" si="16"/>
        <v>0.73913043478260865</v>
      </c>
      <c r="AC13" s="8">
        <f t="shared" si="16"/>
        <v>0.73913043478260865</v>
      </c>
      <c r="AD13" s="8">
        <f t="shared" si="16"/>
        <v>0.73913043478260865</v>
      </c>
      <c r="AE13" s="8">
        <f t="shared" si="16"/>
        <v>0.73913043478260865</v>
      </c>
      <c r="AF13" s="8">
        <f t="shared" si="16"/>
        <v>0.73913043478260865</v>
      </c>
      <c r="AG13" s="8">
        <f t="shared" si="16"/>
        <v>0.73913043478260865</v>
      </c>
      <c r="AH13" s="8">
        <f t="shared" si="16"/>
        <v>0.73913043478260865</v>
      </c>
      <c r="AI13" s="8">
        <f t="shared" si="16"/>
        <v>0.73913043478260865</v>
      </c>
      <c r="AJ13" s="8">
        <f t="shared" si="16"/>
        <v>0.73913043478260865</v>
      </c>
      <c r="AK13" s="14">
        <v>1</v>
      </c>
      <c r="AL13" s="14">
        <v>1</v>
      </c>
    </row>
    <row r="14" spans="1:38" ht="36.75" customHeight="1">
      <c r="A14" s="481"/>
      <c r="B14" s="490"/>
      <c r="C14" s="485"/>
      <c r="D14" s="487"/>
      <c r="E14" s="487"/>
      <c r="F14" s="10" t="s">
        <v>253</v>
      </c>
      <c r="G14" s="11">
        <f t="shared" ref="G14" si="17">+ROUND($E13-G13,1)</f>
        <v>40.299999999999997</v>
      </c>
      <c r="H14" s="11">
        <f t="shared" ref="H14:AL14" si="18">+G14-H13</f>
        <v>39.560869565217388</v>
      </c>
      <c r="I14" s="11">
        <f t="shared" si="18"/>
        <v>38.821739130434779</v>
      </c>
      <c r="J14" s="11">
        <f t="shared" si="18"/>
        <v>38.082608695652169</v>
      </c>
      <c r="K14" s="11">
        <f>+J14-K13</f>
        <v>37.34347826086956</v>
      </c>
      <c r="L14" s="11">
        <f t="shared" si="18"/>
        <v>36.604347826086951</v>
      </c>
      <c r="M14" s="8">
        <f t="shared" si="12"/>
        <v>36.604347826086951</v>
      </c>
      <c r="N14" s="11">
        <f t="shared" si="18"/>
        <v>35.865217391304341</v>
      </c>
      <c r="O14" s="11">
        <f t="shared" si="18"/>
        <v>35.126086956521732</v>
      </c>
      <c r="P14" s="11">
        <f t="shared" si="18"/>
        <v>34.386956521739123</v>
      </c>
      <c r="Q14" s="11">
        <f t="shared" si="18"/>
        <v>33.647826086956513</v>
      </c>
      <c r="R14" s="11">
        <f t="shared" si="18"/>
        <v>32.908695652173904</v>
      </c>
      <c r="S14" s="11">
        <f t="shared" si="18"/>
        <v>32.169565217391295</v>
      </c>
      <c r="T14" s="11">
        <f t="shared" si="18"/>
        <v>31.430434782608685</v>
      </c>
      <c r="U14" s="11">
        <f t="shared" si="18"/>
        <v>30.691304347826076</v>
      </c>
      <c r="V14" s="11">
        <f t="shared" si="18"/>
        <v>29.952173913043467</v>
      </c>
      <c r="W14" s="11">
        <f t="shared" si="18"/>
        <v>29.213043478260857</v>
      </c>
      <c r="X14" s="11">
        <f t="shared" si="18"/>
        <v>28.473913043478248</v>
      </c>
      <c r="Y14" s="11">
        <f t="shared" si="18"/>
        <v>27.734782608695639</v>
      </c>
      <c r="Z14" s="11">
        <f t="shared" si="18"/>
        <v>26.99565217391303</v>
      </c>
      <c r="AA14" s="11">
        <f t="shared" si="18"/>
        <v>26.25652173913042</v>
      </c>
      <c r="AB14" s="11">
        <f t="shared" si="18"/>
        <v>25.517391304347811</v>
      </c>
      <c r="AC14" s="11">
        <f t="shared" si="18"/>
        <v>24.778260869565202</v>
      </c>
      <c r="AD14" s="11">
        <f t="shared" si="18"/>
        <v>24.039130434782592</v>
      </c>
      <c r="AE14" s="11">
        <f t="shared" si="18"/>
        <v>23.299999999999983</v>
      </c>
      <c r="AF14" s="11">
        <f t="shared" si="18"/>
        <v>22.560869565217374</v>
      </c>
      <c r="AG14" s="11">
        <f t="shared" si="18"/>
        <v>21.821739130434764</v>
      </c>
      <c r="AH14" s="11">
        <f t="shared" si="18"/>
        <v>21.082608695652155</v>
      </c>
      <c r="AI14" s="11">
        <f t="shared" si="18"/>
        <v>20.343478260869546</v>
      </c>
      <c r="AJ14" s="11">
        <f t="shared" si="18"/>
        <v>19.604347826086936</v>
      </c>
      <c r="AK14" s="11">
        <f t="shared" si="18"/>
        <v>18.604347826086936</v>
      </c>
      <c r="AL14" s="11">
        <f t="shared" si="18"/>
        <v>17.604347826086936</v>
      </c>
    </row>
    <row r="15" spans="1:38" ht="36.75" customHeight="1">
      <c r="A15" s="480">
        <v>5</v>
      </c>
      <c r="B15" s="488" t="s">
        <v>212</v>
      </c>
      <c r="C15" s="484">
        <v>0</v>
      </c>
      <c r="D15" s="486">
        <v>0</v>
      </c>
      <c r="E15" s="486">
        <f>+C15+D15</f>
        <v>0</v>
      </c>
      <c r="F15" s="6" t="s">
        <v>252</v>
      </c>
      <c r="G15" s="7">
        <f>+VLOOKUP($B15,'[5]Total Tồn Vật tư'!$A$3:$H$8000,8,0)</f>
        <v>50.826086956521742</v>
      </c>
      <c r="H15" s="8">
        <f t="shared" ref="H15:AJ15" si="19">+G15</f>
        <v>50.826086956521742</v>
      </c>
      <c r="I15" s="8">
        <f t="shared" si="19"/>
        <v>50.826086956521742</v>
      </c>
      <c r="J15" s="8">
        <f t="shared" si="19"/>
        <v>50.826086956521742</v>
      </c>
      <c r="K15" s="8">
        <f>+J15</f>
        <v>50.826086956521742</v>
      </c>
      <c r="L15" s="8">
        <f t="shared" si="19"/>
        <v>50.826086956521742</v>
      </c>
      <c r="M15" s="8">
        <f t="shared" si="12"/>
        <v>50.826086956521742</v>
      </c>
      <c r="N15" s="8">
        <f t="shared" si="19"/>
        <v>50.826086956521742</v>
      </c>
      <c r="O15" s="8">
        <f t="shared" si="19"/>
        <v>50.826086956521742</v>
      </c>
      <c r="P15" s="8">
        <f t="shared" si="19"/>
        <v>50.826086956521742</v>
      </c>
      <c r="Q15" s="8">
        <f t="shared" si="19"/>
        <v>50.826086956521742</v>
      </c>
      <c r="R15" s="8">
        <f t="shared" si="19"/>
        <v>50.826086956521742</v>
      </c>
      <c r="S15" s="8">
        <f t="shared" si="19"/>
        <v>50.826086956521742</v>
      </c>
      <c r="T15" s="8">
        <f t="shared" si="19"/>
        <v>50.826086956521742</v>
      </c>
      <c r="U15" s="8">
        <f t="shared" si="19"/>
        <v>50.826086956521742</v>
      </c>
      <c r="V15" s="8">
        <f t="shared" si="19"/>
        <v>50.826086956521742</v>
      </c>
      <c r="W15" s="8">
        <f t="shared" si="19"/>
        <v>50.826086956521742</v>
      </c>
      <c r="X15" s="8">
        <f t="shared" si="19"/>
        <v>50.826086956521742</v>
      </c>
      <c r="Y15" s="8">
        <f t="shared" si="19"/>
        <v>50.826086956521742</v>
      </c>
      <c r="Z15" s="8">
        <f t="shared" si="19"/>
        <v>50.826086956521742</v>
      </c>
      <c r="AA15" s="8">
        <f t="shared" si="19"/>
        <v>50.826086956521742</v>
      </c>
      <c r="AB15" s="8">
        <f t="shared" si="19"/>
        <v>50.826086956521742</v>
      </c>
      <c r="AC15" s="8">
        <f t="shared" si="19"/>
        <v>50.826086956521742</v>
      </c>
      <c r="AD15" s="8">
        <f t="shared" si="19"/>
        <v>50.826086956521742</v>
      </c>
      <c r="AE15" s="8">
        <f t="shared" si="19"/>
        <v>50.826086956521742</v>
      </c>
      <c r="AF15" s="8">
        <f t="shared" si="19"/>
        <v>50.826086956521742</v>
      </c>
      <c r="AG15" s="8">
        <f t="shared" si="19"/>
        <v>50.826086956521742</v>
      </c>
      <c r="AH15" s="8">
        <f t="shared" si="19"/>
        <v>50.826086956521742</v>
      </c>
      <c r="AI15" s="8">
        <f t="shared" si="19"/>
        <v>50.826086956521742</v>
      </c>
      <c r="AJ15" s="8">
        <f t="shared" si="19"/>
        <v>50.826086956521742</v>
      </c>
      <c r="AK15" s="16">
        <v>55</v>
      </c>
      <c r="AL15" s="16">
        <v>55</v>
      </c>
    </row>
    <row r="16" spans="1:38" ht="36" customHeight="1">
      <c r="A16" s="481"/>
      <c r="B16" s="492"/>
      <c r="C16" s="485"/>
      <c r="D16" s="487"/>
      <c r="E16" s="487"/>
      <c r="F16" s="10" t="s">
        <v>253</v>
      </c>
      <c r="G16" s="11">
        <f t="shared" ref="G16" si="20">+ROUND($E15-G15,1)</f>
        <v>-50.8</v>
      </c>
      <c r="H16" s="11">
        <f t="shared" ref="H16:AL16" si="21">+G16-H15</f>
        <v>-101.62608695652173</v>
      </c>
      <c r="I16" s="11">
        <f t="shared" si="21"/>
        <v>-152.45217391304348</v>
      </c>
      <c r="J16" s="11">
        <f t="shared" si="21"/>
        <v>-203.27826086956523</v>
      </c>
      <c r="K16" s="11">
        <f>+J16-K15</f>
        <v>-254.10434782608698</v>
      </c>
      <c r="L16" s="11">
        <f t="shared" si="21"/>
        <v>-304.9304347826087</v>
      </c>
      <c r="M16" s="8">
        <f t="shared" si="12"/>
        <v>-304.9304347826087</v>
      </c>
      <c r="N16" s="11">
        <f t="shared" si="21"/>
        <v>-355.75652173913045</v>
      </c>
      <c r="O16" s="11">
        <f t="shared" si="21"/>
        <v>-406.5826086956522</v>
      </c>
      <c r="P16" s="11">
        <f t="shared" si="21"/>
        <v>-457.40869565217395</v>
      </c>
      <c r="Q16" s="11">
        <f t="shared" si="21"/>
        <v>-508.2347826086957</v>
      </c>
      <c r="R16" s="11">
        <f t="shared" si="21"/>
        <v>-559.06086956521744</v>
      </c>
      <c r="S16" s="11">
        <f t="shared" si="21"/>
        <v>-609.88695652173919</v>
      </c>
      <c r="T16" s="11">
        <f t="shared" si="21"/>
        <v>-660.71304347826094</v>
      </c>
      <c r="U16" s="11">
        <f t="shared" si="21"/>
        <v>-711.53913043478269</v>
      </c>
      <c r="V16" s="11">
        <f t="shared" si="21"/>
        <v>-762.36521739130444</v>
      </c>
      <c r="W16" s="11">
        <f t="shared" si="21"/>
        <v>-813.19130434782619</v>
      </c>
      <c r="X16" s="11">
        <f t="shared" si="21"/>
        <v>-864.01739130434794</v>
      </c>
      <c r="Y16" s="11">
        <f t="shared" si="21"/>
        <v>-914.84347826086969</v>
      </c>
      <c r="Z16" s="11">
        <f t="shared" si="21"/>
        <v>-965.66956521739144</v>
      </c>
      <c r="AA16" s="11">
        <f t="shared" si="21"/>
        <v>-1016.4956521739132</v>
      </c>
      <c r="AB16" s="11">
        <f t="shared" si="21"/>
        <v>-1067.3217391304349</v>
      </c>
      <c r="AC16" s="11">
        <f t="shared" si="21"/>
        <v>-1118.1478260869567</v>
      </c>
      <c r="AD16" s="11">
        <f t="shared" si="21"/>
        <v>-1168.9739130434784</v>
      </c>
      <c r="AE16" s="11">
        <f t="shared" si="21"/>
        <v>-1219.8000000000002</v>
      </c>
      <c r="AF16" s="11">
        <f t="shared" si="21"/>
        <v>-1270.6260869565219</v>
      </c>
      <c r="AG16" s="11">
        <f t="shared" si="21"/>
        <v>-1321.4521739130437</v>
      </c>
      <c r="AH16" s="11">
        <f t="shared" si="21"/>
        <v>-1372.2782608695654</v>
      </c>
      <c r="AI16" s="11">
        <f t="shared" si="21"/>
        <v>-1423.1043478260872</v>
      </c>
      <c r="AJ16" s="11">
        <f t="shared" si="21"/>
        <v>-1473.9304347826089</v>
      </c>
      <c r="AK16" s="11">
        <f t="shared" si="21"/>
        <v>-1528.9304347826089</v>
      </c>
      <c r="AL16" s="11">
        <f t="shared" si="21"/>
        <v>-1583.9304347826089</v>
      </c>
    </row>
    <row r="17" spans="1:38" ht="36.75" customHeight="1">
      <c r="A17" s="480">
        <v>6</v>
      </c>
      <c r="B17" s="482" t="s">
        <v>217</v>
      </c>
      <c r="C17" s="484">
        <v>0</v>
      </c>
      <c r="D17" s="486">
        <v>0</v>
      </c>
      <c r="E17" s="486">
        <f>+C17+D17</f>
        <v>0</v>
      </c>
      <c r="F17" s="6" t="s">
        <v>252</v>
      </c>
      <c r="G17" s="7">
        <f>+VLOOKUP($B17,'[5]Total Tồn Vật tư'!$A$3:$H$8000,8,0)</f>
        <v>0</v>
      </c>
      <c r="H17" s="8">
        <f t="shared" ref="H17:AJ17" si="22">+G17</f>
        <v>0</v>
      </c>
      <c r="I17" s="8">
        <f t="shared" si="22"/>
        <v>0</v>
      </c>
      <c r="J17" s="8">
        <f t="shared" si="22"/>
        <v>0</v>
      </c>
      <c r="K17" s="8">
        <f>+J17</f>
        <v>0</v>
      </c>
      <c r="L17" s="8">
        <f t="shared" si="22"/>
        <v>0</v>
      </c>
      <c r="M17" s="8">
        <f t="shared" si="12"/>
        <v>0</v>
      </c>
      <c r="N17" s="8">
        <f t="shared" si="22"/>
        <v>0</v>
      </c>
      <c r="O17" s="8">
        <f t="shared" si="22"/>
        <v>0</v>
      </c>
      <c r="P17" s="8">
        <f t="shared" si="22"/>
        <v>0</v>
      </c>
      <c r="Q17" s="8">
        <f t="shared" si="22"/>
        <v>0</v>
      </c>
      <c r="R17" s="8">
        <f t="shared" si="22"/>
        <v>0</v>
      </c>
      <c r="S17" s="8">
        <f t="shared" si="22"/>
        <v>0</v>
      </c>
      <c r="T17" s="8">
        <f t="shared" si="22"/>
        <v>0</v>
      </c>
      <c r="U17" s="8">
        <f t="shared" si="22"/>
        <v>0</v>
      </c>
      <c r="V17" s="8">
        <f t="shared" si="22"/>
        <v>0</v>
      </c>
      <c r="W17" s="8">
        <f t="shared" si="22"/>
        <v>0</v>
      </c>
      <c r="X17" s="8">
        <f t="shared" si="22"/>
        <v>0</v>
      </c>
      <c r="Y17" s="8">
        <f t="shared" si="22"/>
        <v>0</v>
      </c>
      <c r="Z17" s="8">
        <f t="shared" si="22"/>
        <v>0</v>
      </c>
      <c r="AA17" s="8">
        <f t="shared" si="22"/>
        <v>0</v>
      </c>
      <c r="AB17" s="8">
        <f t="shared" si="22"/>
        <v>0</v>
      </c>
      <c r="AC17" s="8">
        <f t="shared" si="22"/>
        <v>0</v>
      </c>
      <c r="AD17" s="8">
        <f t="shared" si="22"/>
        <v>0</v>
      </c>
      <c r="AE17" s="8">
        <f t="shared" si="22"/>
        <v>0</v>
      </c>
      <c r="AF17" s="8">
        <f t="shared" si="22"/>
        <v>0</v>
      </c>
      <c r="AG17" s="8">
        <f t="shared" si="22"/>
        <v>0</v>
      </c>
      <c r="AH17" s="8">
        <f t="shared" si="22"/>
        <v>0</v>
      </c>
      <c r="AI17" s="8">
        <f t="shared" si="22"/>
        <v>0</v>
      </c>
      <c r="AJ17" s="8">
        <f t="shared" si="22"/>
        <v>0</v>
      </c>
      <c r="AK17" s="14"/>
      <c r="AL17" s="14">
        <v>6</v>
      </c>
    </row>
    <row r="18" spans="1:38" ht="36.75" customHeight="1">
      <c r="A18" s="481"/>
      <c r="B18" s="490"/>
      <c r="C18" s="485"/>
      <c r="D18" s="487"/>
      <c r="E18" s="487"/>
      <c r="F18" s="10" t="s">
        <v>253</v>
      </c>
      <c r="G18" s="11">
        <f t="shared" ref="G18" si="23">+ROUND($E17-G17,1)</f>
        <v>0</v>
      </c>
      <c r="H18" s="11">
        <f t="shared" ref="H18:AL18" si="24">+G18-H17</f>
        <v>0</v>
      </c>
      <c r="I18" s="11">
        <f t="shared" si="24"/>
        <v>0</v>
      </c>
      <c r="J18" s="11">
        <f t="shared" si="24"/>
        <v>0</v>
      </c>
      <c r="K18" s="11">
        <f>+J18-K17</f>
        <v>0</v>
      </c>
      <c r="L18" s="11">
        <f t="shared" si="24"/>
        <v>0</v>
      </c>
      <c r="M18" s="8">
        <f t="shared" si="12"/>
        <v>0</v>
      </c>
      <c r="N18" s="11">
        <f t="shared" si="24"/>
        <v>0</v>
      </c>
      <c r="O18" s="11">
        <f t="shared" si="24"/>
        <v>0</v>
      </c>
      <c r="P18" s="11">
        <f t="shared" si="24"/>
        <v>0</v>
      </c>
      <c r="Q18" s="11">
        <f t="shared" si="24"/>
        <v>0</v>
      </c>
      <c r="R18" s="11">
        <f t="shared" si="24"/>
        <v>0</v>
      </c>
      <c r="S18" s="11">
        <f t="shared" si="24"/>
        <v>0</v>
      </c>
      <c r="T18" s="11">
        <f t="shared" si="24"/>
        <v>0</v>
      </c>
      <c r="U18" s="11">
        <f t="shared" si="24"/>
        <v>0</v>
      </c>
      <c r="V18" s="11">
        <f t="shared" si="24"/>
        <v>0</v>
      </c>
      <c r="W18" s="11">
        <f t="shared" si="24"/>
        <v>0</v>
      </c>
      <c r="X18" s="11">
        <f t="shared" si="24"/>
        <v>0</v>
      </c>
      <c r="Y18" s="11">
        <f t="shared" si="24"/>
        <v>0</v>
      </c>
      <c r="Z18" s="11">
        <f t="shared" si="24"/>
        <v>0</v>
      </c>
      <c r="AA18" s="11">
        <f t="shared" si="24"/>
        <v>0</v>
      </c>
      <c r="AB18" s="11">
        <f t="shared" si="24"/>
        <v>0</v>
      </c>
      <c r="AC18" s="11">
        <f t="shared" si="24"/>
        <v>0</v>
      </c>
      <c r="AD18" s="11">
        <f t="shared" si="24"/>
        <v>0</v>
      </c>
      <c r="AE18" s="11">
        <f t="shared" si="24"/>
        <v>0</v>
      </c>
      <c r="AF18" s="11">
        <f t="shared" si="24"/>
        <v>0</v>
      </c>
      <c r="AG18" s="11">
        <f t="shared" si="24"/>
        <v>0</v>
      </c>
      <c r="AH18" s="11">
        <f t="shared" si="24"/>
        <v>0</v>
      </c>
      <c r="AI18" s="11">
        <f t="shared" si="24"/>
        <v>0</v>
      </c>
      <c r="AJ18" s="11">
        <f t="shared" si="24"/>
        <v>0</v>
      </c>
      <c r="AK18" s="11">
        <f t="shared" si="24"/>
        <v>0</v>
      </c>
      <c r="AL18" s="11">
        <f t="shared" si="24"/>
        <v>-6</v>
      </c>
    </row>
    <row r="19" spans="1:38" ht="36.75" customHeight="1">
      <c r="A19" s="480">
        <v>7</v>
      </c>
      <c r="B19" s="488" t="s">
        <v>204</v>
      </c>
      <c r="C19" s="484">
        <v>0</v>
      </c>
      <c r="D19" s="486">
        <v>0</v>
      </c>
      <c r="E19" s="486">
        <f>+C19+D19</f>
        <v>0</v>
      </c>
      <c r="F19" s="6" t="s">
        <v>252</v>
      </c>
      <c r="G19" s="7">
        <f>+VLOOKUP($B19,'[5]Total Tồn Vật tư'!$A$3:$H$8000,8,0)</f>
        <v>14.652173913043478</v>
      </c>
      <c r="H19" s="8">
        <f t="shared" ref="H19:AJ19" si="25">+G19</f>
        <v>14.652173913043478</v>
      </c>
      <c r="I19" s="8">
        <f t="shared" si="25"/>
        <v>14.652173913043478</v>
      </c>
      <c r="J19" s="8">
        <f t="shared" si="25"/>
        <v>14.652173913043478</v>
      </c>
      <c r="K19" s="8">
        <f>+J19</f>
        <v>14.652173913043478</v>
      </c>
      <c r="L19" s="8">
        <f t="shared" si="25"/>
        <v>14.652173913043478</v>
      </c>
      <c r="M19" s="8">
        <f t="shared" si="12"/>
        <v>14.652173913043478</v>
      </c>
      <c r="N19" s="8">
        <f t="shared" si="25"/>
        <v>14.652173913043478</v>
      </c>
      <c r="O19" s="8">
        <f t="shared" si="25"/>
        <v>14.652173913043478</v>
      </c>
      <c r="P19" s="8">
        <f t="shared" si="25"/>
        <v>14.652173913043478</v>
      </c>
      <c r="Q19" s="8">
        <f t="shared" si="25"/>
        <v>14.652173913043478</v>
      </c>
      <c r="R19" s="8">
        <f t="shared" si="25"/>
        <v>14.652173913043478</v>
      </c>
      <c r="S19" s="8">
        <f t="shared" si="25"/>
        <v>14.652173913043478</v>
      </c>
      <c r="T19" s="8">
        <f t="shared" si="25"/>
        <v>14.652173913043478</v>
      </c>
      <c r="U19" s="8">
        <f t="shared" si="25"/>
        <v>14.652173913043478</v>
      </c>
      <c r="V19" s="8">
        <f t="shared" si="25"/>
        <v>14.652173913043478</v>
      </c>
      <c r="W19" s="8">
        <f t="shared" si="25"/>
        <v>14.652173913043478</v>
      </c>
      <c r="X19" s="8">
        <f t="shared" si="25"/>
        <v>14.652173913043478</v>
      </c>
      <c r="Y19" s="8">
        <f t="shared" si="25"/>
        <v>14.652173913043478</v>
      </c>
      <c r="Z19" s="8">
        <f t="shared" si="25"/>
        <v>14.652173913043478</v>
      </c>
      <c r="AA19" s="8">
        <f t="shared" si="25"/>
        <v>14.652173913043478</v>
      </c>
      <c r="AB19" s="8">
        <f t="shared" si="25"/>
        <v>14.652173913043478</v>
      </c>
      <c r="AC19" s="8">
        <f t="shared" si="25"/>
        <v>14.652173913043478</v>
      </c>
      <c r="AD19" s="8">
        <f t="shared" si="25"/>
        <v>14.652173913043478</v>
      </c>
      <c r="AE19" s="8">
        <f t="shared" si="25"/>
        <v>14.652173913043478</v>
      </c>
      <c r="AF19" s="8">
        <f t="shared" si="25"/>
        <v>14.652173913043478</v>
      </c>
      <c r="AG19" s="8">
        <f t="shared" si="25"/>
        <v>14.652173913043478</v>
      </c>
      <c r="AH19" s="8">
        <f t="shared" si="25"/>
        <v>14.652173913043478</v>
      </c>
      <c r="AI19" s="8">
        <f t="shared" si="25"/>
        <v>14.652173913043478</v>
      </c>
      <c r="AJ19" s="8">
        <f t="shared" si="25"/>
        <v>14.652173913043478</v>
      </c>
      <c r="AK19" s="17">
        <v>18</v>
      </c>
      <c r="AL19" s="17">
        <v>18</v>
      </c>
    </row>
    <row r="20" spans="1:38" ht="36.75" customHeight="1">
      <c r="A20" s="481"/>
      <c r="B20" s="492"/>
      <c r="C20" s="485"/>
      <c r="D20" s="487"/>
      <c r="E20" s="487"/>
      <c r="F20" s="10" t="s">
        <v>253</v>
      </c>
      <c r="G20" s="11">
        <f t="shared" ref="G20" si="26">+ROUND($E19-G19,1)</f>
        <v>-14.7</v>
      </c>
      <c r="H20" s="11">
        <f t="shared" ref="H20:AL20" si="27">+G20-H19</f>
        <v>-29.35217391304348</v>
      </c>
      <c r="I20" s="11">
        <f t="shared" si="27"/>
        <v>-44.004347826086956</v>
      </c>
      <c r="J20" s="11">
        <f t="shared" si="27"/>
        <v>-58.656521739130433</v>
      </c>
      <c r="K20" s="11">
        <f>+J20-K19</f>
        <v>-73.30869565217391</v>
      </c>
      <c r="L20" s="11">
        <f t="shared" si="27"/>
        <v>-87.960869565217394</v>
      </c>
      <c r="M20" s="8">
        <f t="shared" si="12"/>
        <v>-87.960869565217394</v>
      </c>
      <c r="N20" s="11">
        <f t="shared" si="27"/>
        <v>-102.61304347826088</v>
      </c>
      <c r="O20" s="11">
        <f t="shared" si="27"/>
        <v>-117.26521739130436</v>
      </c>
      <c r="P20" s="11">
        <f t="shared" si="27"/>
        <v>-131.91739130434783</v>
      </c>
      <c r="Q20" s="11">
        <f t="shared" si="27"/>
        <v>-146.5695652173913</v>
      </c>
      <c r="R20" s="11">
        <f t="shared" si="27"/>
        <v>-161.22173913043477</v>
      </c>
      <c r="S20" s="11">
        <f t="shared" si="27"/>
        <v>-175.87391304347824</v>
      </c>
      <c r="T20" s="11">
        <f t="shared" si="27"/>
        <v>-190.52608695652171</v>
      </c>
      <c r="U20" s="11">
        <f t="shared" si="27"/>
        <v>-205.17826086956518</v>
      </c>
      <c r="V20" s="11">
        <f t="shared" si="27"/>
        <v>-219.83043478260865</v>
      </c>
      <c r="W20" s="11">
        <f t="shared" si="27"/>
        <v>-234.48260869565212</v>
      </c>
      <c r="X20" s="11">
        <f t="shared" si="27"/>
        <v>-249.13478260869559</v>
      </c>
      <c r="Y20" s="11">
        <f t="shared" si="27"/>
        <v>-263.78695652173906</v>
      </c>
      <c r="Z20" s="11">
        <f t="shared" si="27"/>
        <v>-278.43913043478256</v>
      </c>
      <c r="AA20" s="11">
        <f t="shared" si="27"/>
        <v>-293.09130434782605</v>
      </c>
      <c r="AB20" s="11">
        <f t="shared" si="27"/>
        <v>-307.74347826086955</v>
      </c>
      <c r="AC20" s="11">
        <f t="shared" si="27"/>
        <v>-322.39565217391305</v>
      </c>
      <c r="AD20" s="11">
        <f t="shared" si="27"/>
        <v>-337.04782608695655</v>
      </c>
      <c r="AE20" s="11">
        <f t="shared" si="27"/>
        <v>-351.70000000000005</v>
      </c>
      <c r="AF20" s="11">
        <f t="shared" si="27"/>
        <v>-366.35217391304354</v>
      </c>
      <c r="AG20" s="11">
        <f t="shared" si="27"/>
        <v>-381.00434782608704</v>
      </c>
      <c r="AH20" s="11">
        <f t="shared" si="27"/>
        <v>-395.65652173913054</v>
      </c>
      <c r="AI20" s="11">
        <f t="shared" si="27"/>
        <v>-410.30869565217404</v>
      </c>
      <c r="AJ20" s="11">
        <f t="shared" si="27"/>
        <v>-424.96086956521754</v>
      </c>
      <c r="AK20" s="11">
        <f t="shared" si="27"/>
        <v>-442.96086956521754</v>
      </c>
      <c r="AL20" s="11">
        <f t="shared" si="27"/>
        <v>-460.96086956521754</v>
      </c>
    </row>
    <row r="21" spans="1:38" ht="36.75" customHeight="1">
      <c r="A21" s="480">
        <v>8</v>
      </c>
      <c r="B21" s="482" t="s">
        <v>208</v>
      </c>
      <c r="C21" s="484">
        <v>9</v>
      </c>
      <c r="D21" s="486">
        <v>0</v>
      </c>
      <c r="E21" s="486">
        <f>+C21+D21</f>
        <v>9</v>
      </c>
      <c r="F21" s="6" t="s">
        <v>252</v>
      </c>
      <c r="G21" s="7">
        <f>+VLOOKUP($B21,'[5]Total Tồn Vật tư'!$A$3:$H$8000,8,0)</f>
        <v>9.304347826086957</v>
      </c>
      <c r="H21" s="8">
        <f t="shared" ref="H21:AJ21" si="28">+G21</f>
        <v>9.304347826086957</v>
      </c>
      <c r="I21" s="8">
        <f t="shared" si="28"/>
        <v>9.304347826086957</v>
      </c>
      <c r="J21" s="8">
        <f t="shared" si="28"/>
        <v>9.304347826086957</v>
      </c>
      <c r="K21" s="8">
        <f>+J21</f>
        <v>9.304347826086957</v>
      </c>
      <c r="L21" s="8">
        <f t="shared" si="28"/>
        <v>9.304347826086957</v>
      </c>
      <c r="M21" s="8">
        <f t="shared" si="12"/>
        <v>9.304347826086957</v>
      </c>
      <c r="N21" s="8">
        <f t="shared" si="28"/>
        <v>9.304347826086957</v>
      </c>
      <c r="O21" s="8">
        <f t="shared" si="28"/>
        <v>9.304347826086957</v>
      </c>
      <c r="P21" s="8">
        <f t="shared" si="28"/>
        <v>9.304347826086957</v>
      </c>
      <c r="Q21" s="8">
        <f t="shared" si="28"/>
        <v>9.304347826086957</v>
      </c>
      <c r="R21" s="8">
        <f t="shared" si="28"/>
        <v>9.304347826086957</v>
      </c>
      <c r="S21" s="8">
        <f t="shared" si="28"/>
        <v>9.304347826086957</v>
      </c>
      <c r="T21" s="8">
        <f t="shared" si="28"/>
        <v>9.304347826086957</v>
      </c>
      <c r="U21" s="8">
        <f t="shared" si="28"/>
        <v>9.304347826086957</v>
      </c>
      <c r="V21" s="8">
        <f t="shared" si="28"/>
        <v>9.304347826086957</v>
      </c>
      <c r="W21" s="8">
        <f t="shared" si="28"/>
        <v>9.304347826086957</v>
      </c>
      <c r="X21" s="8">
        <f t="shared" si="28"/>
        <v>9.304347826086957</v>
      </c>
      <c r="Y21" s="8">
        <f t="shared" si="28"/>
        <v>9.304347826086957</v>
      </c>
      <c r="Z21" s="8">
        <f t="shared" si="28"/>
        <v>9.304347826086957</v>
      </c>
      <c r="AA21" s="8">
        <f t="shared" si="28"/>
        <v>9.304347826086957</v>
      </c>
      <c r="AB21" s="8">
        <f t="shared" si="28"/>
        <v>9.304347826086957</v>
      </c>
      <c r="AC21" s="8">
        <f t="shared" si="28"/>
        <v>9.304347826086957</v>
      </c>
      <c r="AD21" s="8">
        <f t="shared" si="28"/>
        <v>9.304347826086957</v>
      </c>
      <c r="AE21" s="8">
        <f t="shared" si="28"/>
        <v>9.304347826086957</v>
      </c>
      <c r="AF21" s="8">
        <f t="shared" si="28"/>
        <v>9.304347826086957</v>
      </c>
      <c r="AG21" s="8">
        <f t="shared" si="28"/>
        <v>9.304347826086957</v>
      </c>
      <c r="AH21" s="8">
        <f t="shared" si="28"/>
        <v>9.304347826086957</v>
      </c>
      <c r="AI21" s="8">
        <f t="shared" si="28"/>
        <v>9.304347826086957</v>
      </c>
      <c r="AJ21" s="8">
        <f t="shared" si="28"/>
        <v>9.304347826086957</v>
      </c>
      <c r="AK21" s="14">
        <v>6</v>
      </c>
      <c r="AL21" s="14">
        <v>6</v>
      </c>
    </row>
    <row r="22" spans="1:38" ht="36.75" customHeight="1">
      <c r="A22" s="481"/>
      <c r="B22" s="483"/>
      <c r="C22" s="485"/>
      <c r="D22" s="487"/>
      <c r="E22" s="487"/>
      <c r="F22" s="10" t="s">
        <v>253</v>
      </c>
      <c r="G22" s="11">
        <f t="shared" ref="G22" si="29">+ROUND($E21-G21,1)</f>
        <v>-0.3</v>
      </c>
      <c r="H22" s="11">
        <f t="shared" ref="H22:AL22" si="30">+G22-H21</f>
        <v>-9.6043478260869577</v>
      </c>
      <c r="I22" s="11">
        <f t="shared" si="30"/>
        <v>-18.908695652173915</v>
      </c>
      <c r="J22" s="11">
        <f t="shared" si="30"/>
        <v>-28.213043478260872</v>
      </c>
      <c r="K22" s="11">
        <f>+J22-K21</f>
        <v>-37.517391304347825</v>
      </c>
      <c r="L22" s="11">
        <f t="shared" si="30"/>
        <v>-46.821739130434779</v>
      </c>
      <c r="M22" s="8">
        <f t="shared" si="12"/>
        <v>-46.821739130434779</v>
      </c>
      <c r="N22" s="11">
        <f t="shared" si="30"/>
        <v>-56.126086956521732</v>
      </c>
      <c r="O22" s="11">
        <f t="shared" si="30"/>
        <v>-65.430434782608685</v>
      </c>
      <c r="P22" s="11">
        <f t="shared" si="30"/>
        <v>-74.734782608695639</v>
      </c>
      <c r="Q22" s="11">
        <f t="shared" si="30"/>
        <v>-84.039130434782592</v>
      </c>
      <c r="R22" s="11">
        <f t="shared" si="30"/>
        <v>-93.343478260869546</v>
      </c>
      <c r="S22" s="11">
        <f t="shared" si="30"/>
        <v>-102.6478260869565</v>
      </c>
      <c r="T22" s="11">
        <f t="shared" si="30"/>
        <v>-111.95217391304345</v>
      </c>
      <c r="U22" s="11">
        <f t="shared" si="30"/>
        <v>-121.25652173913041</v>
      </c>
      <c r="V22" s="11">
        <f t="shared" si="30"/>
        <v>-130.56086956521736</v>
      </c>
      <c r="W22" s="11">
        <f t="shared" si="30"/>
        <v>-139.86521739130433</v>
      </c>
      <c r="X22" s="11">
        <f t="shared" si="30"/>
        <v>-149.16956521739129</v>
      </c>
      <c r="Y22" s="11">
        <f t="shared" si="30"/>
        <v>-158.47391304347826</v>
      </c>
      <c r="Z22" s="11">
        <f t="shared" si="30"/>
        <v>-167.77826086956523</v>
      </c>
      <c r="AA22" s="11">
        <f t="shared" si="30"/>
        <v>-177.0826086956522</v>
      </c>
      <c r="AB22" s="11">
        <f t="shared" si="30"/>
        <v>-186.38695652173917</v>
      </c>
      <c r="AC22" s="11">
        <f t="shared" si="30"/>
        <v>-195.69130434782613</v>
      </c>
      <c r="AD22" s="11">
        <f t="shared" si="30"/>
        <v>-204.9956521739131</v>
      </c>
      <c r="AE22" s="11">
        <f t="shared" si="30"/>
        <v>-214.30000000000007</v>
      </c>
      <c r="AF22" s="11">
        <f t="shared" si="30"/>
        <v>-223.60434782608704</v>
      </c>
      <c r="AG22" s="11">
        <f t="shared" si="30"/>
        <v>-232.908695652174</v>
      </c>
      <c r="AH22" s="11">
        <f t="shared" si="30"/>
        <v>-242.21304347826097</v>
      </c>
      <c r="AI22" s="11">
        <f t="shared" si="30"/>
        <v>-251.51739130434794</v>
      </c>
      <c r="AJ22" s="11">
        <f t="shared" si="30"/>
        <v>-260.82173913043488</v>
      </c>
      <c r="AK22" s="11">
        <f t="shared" si="30"/>
        <v>-266.82173913043488</v>
      </c>
      <c r="AL22" s="11">
        <f t="shared" si="30"/>
        <v>-272.82173913043488</v>
      </c>
    </row>
    <row r="23" spans="1:38" ht="36.75" customHeight="1">
      <c r="A23" s="480">
        <v>9</v>
      </c>
      <c r="B23" s="491" t="s">
        <v>211</v>
      </c>
      <c r="C23" s="484">
        <v>5</v>
      </c>
      <c r="D23" s="486">
        <v>0</v>
      </c>
      <c r="E23" s="486">
        <f>+C23+D23</f>
        <v>5</v>
      </c>
      <c r="F23" s="6" t="s">
        <v>252</v>
      </c>
      <c r="G23" s="7">
        <f>+VLOOKUP($B23,'[5]Total Tồn Vật tư'!$A$3:$H$8000,8,0)</f>
        <v>27.434782608695652</v>
      </c>
      <c r="H23" s="8">
        <f t="shared" ref="H23:AJ23" si="31">+G23</f>
        <v>27.434782608695652</v>
      </c>
      <c r="I23" s="8">
        <f t="shared" si="31"/>
        <v>27.434782608695652</v>
      </c>
      <c r="J23" s="8">
        <f t="shared" si="31"/>
        <v>27.434782608695652</v>
      </c>
      <c r="K23" s="8">
        <f>+J23</f>
        <v>27.434782608695652</v>
      </c>
      <c r="L23" s="8">
        <f t="shared" si="31"/>
        <v>27.434782608695652</v>
      </c>
      <c r="M23" s="8">
        <f t="shared" si="12"/>
        <v>27.434782608695652</v>
      </c>
      <c r="N23" s="8">
        <f t="shared" si="31"/>
        <v>27.434782608695652</v>
      </c>
      <c r="O23" s="8">
        <f t="shared" si="31"/>
        <v>27.434782608695652</v>
      </c>
      <c r="P23" s="8">
        <f t="shared" si="31"/>
        <v>27.434782608695652</v>
      </c>
      <c r="Q23" s="8">
        <f t="shared" si="31"/>
        <v>27.434782608695652</v>
      </c>
      <c r="R23" s="8">
        <f t="shared" si="31"/>
        <v>27.434782608695652</v>
      </c>
      <c r="S23" s="8">
        <f t="shared" si="31"/>
        <v>27.434782608695652</v>
      </c>
      <c r="T23" s="8">
        <f t="shared" si="31"/>
        <v>27.434782608695652</v>
      </c>
      <c r="U23" s="8">
        <f t="shared" si="31"/>
        <v>27.434782608695652</v>
      </c>
      <c r="V23" s="8">
        <f t="shared" si="31"/>
        <v>27.434782608695652</v>
      </c>
      <c r="W23" s="8">
        <f t="shared" si="31"/>
        <v>27.434782608695652</v>
      </c>
      <c r="X23" s="8">
        <f t="shared" si="31"/>
        <v>27.434782608695652</v>
      </c>
      <c r="Y23" s="8">
        <f t="shared" si="31"/>
        <v>27.434782608695652</v>
      </c>
      <c r="Z23" s="8">
        <f t="shared" si="31"/>
        <v>27.434782608695652</v>
      </c>
      <c r="AA23" s="8">
        <f t="shared" si="31"/>
        <v>27.434782608695652</v>
      </c>
      <c r="AB23" s="8">
        <f t="shared" si="31"/>
        <v>27.434782608695652</v>
      </c>
      <c r="AC23" s="8">
        <f t="shared" si="31"/>
        <v>27.434782608695652</v>
      </c>
      <c r="AD23" s="8">
        <f t="shared" si="31"/>
        <v>27.434782608695652</v>
      </c>
      <c r="AE23" s="8">
        <f t="shared" si="31"/>
        <v>27.434782608695652</v>
      </c>
      <c r="AF23" s="8">
        <f t="shared" si="31"/>
        <v>27.434782608695652</v>
      </c>
      <c r="AG23" s="8">
        <f t="shared" si="31"/>
        <v>27.434782608695652</v>
      </c>
      <c r="AH23" s="8">
        <f t="shared" si="31"/>
        <v>27.434782608695652</v>
      </c>
      <c r="AI23" s="8">
        <f t="shared" si="31"/>
        <v>27.434782608695652</v>
      </c>
      <c r="AJ23" s="8">
        <f t="shared" si="31"/>
        <v>27.434782608695652</v>
      </c>
      <c r="AK23" s="14"/>
      <c r="AL23" s="14"/>
    </row>
    <row r="24" spans="1:38" ht="36.75" customHeight="1">
      <c r="A24" s="481"/>
      <c r="B24" s="490"/>
      <c r="C24" s="485"/>
      <c r="D24" s="487"/>
      <c r="E24" s="487"/>
      <c r="F24" s="10" t="s">
        <v>253</v>
      </c>
      <c r="G24" s="11">
        <f t="shared" ref="G24" si="32">+ROUND($E23-G23,1)</f>
        <v>-22.4</v>
      </c>
      <c r="H24" s="11">
        <f t="shared" ref="H24:AL24" si="33">+G24-H23</f>
        <v>-49.834782608695647</v>
      </c>
      <c r="I24" s="11">
        <f t="shared" si="33"/>
        <v>-77.269565217391303</v>
      </c>
      <c r="J24" s="11">
        <f t="shared" si="33"/>
        <v>-104.70434782608696</v>
      </c>
      <c r="K24" s="11">
        <f>+J24-K23</f>
        <v>-132.1391304347826</v>
      </c>
      <c r="L24" s="11">
        <f t="shared" si="33"/>
        <v>-159.57391304347826</v>
      </c>
      <c r="M24" s="8">
        <f t="shared" si="12"/>
        <v>-159.57391304347826</v>
      </c>
      <c r="N24" s="11">
        <f t="shared" si="33"/>
        <v>-187.00869565217391</v>
      </c>
      <c r="O24" s="11">
        <f t="shared" si="33"/>
        <v>-214.44347826086957</v>
      </c>
      <c r="P24" s="11">
        <f t="shared" si="33"/>
        <v>-241.87826086956522</v>
      </c>
      <c r="Q24" s="11">
        <f t="shared" si="33"/>
        <v>-269.31304347826085</v>
      </c>
      <c r="R24" s="11">
        <f t="shared" si="33"/>
        <v>-296.74782608695648</v>
      </c>
      <c r="S24" s="11">
        <f t="shared" si="33"/>
        <v>-324.18260869565211</v>
      </c>
      <c r="T24" s="11">
        <f t="shared" si="33"/>
        <v>-351.61739130434773</v>
      </c>
      <c r="U24" s="11">
        <f t="shared" si="33"/>
        <v>-379.05217391304336</v>
      </c>
      <c r="V24" s="11">
        <f t="shared" si="33"/>
        <v>-406.48695652173899</v>
      </c>
      <c r="W24" s="11">
        <f t="shared" si="33"/>
        <v>-433.92173913043462</v>
      </c>
      <c r="X24" s="11">
        <f t="shared" si="33"/>
        <v>-461.35652173913024</v>
      </c>
      <c r="Y24" s="11">
        <f t="shared" si="33"/>
        <v>-488.79130434782587</v>
      </c>
      <c r="Z24" s="11">
        <f t="shared" si="33"/>
        <v>-516.2260869565215</v>
      </c>
      <c r="AA24" s="11">
        <f t="shared" si="33"/>
        <v>-543.66086956521713</v>
      </c>
      <c r="AB24" s="11">
        <f t="shared" si="33"/>
        <v>-571.09565217391275</v>
      </c>
      <c r="AC24" s="11">
        <f t="shared" si="33"/>
        <v>-598.53043478260838</v>
      </c>
      <c r="AD24" s="11">
        <f t="shared" si="33"/>
        <v>-625.96521739130401</v>
      </c>
      <c r="AE24" s="11">
        <f t="shared" si="33"/>
        <v>-653.39999999999964</v>
      </c>
      <c r="AF24" s="11">
        <f t="shared" si="33"/>
        <v>-680.83478260869526</v>
      </c>
      <c r="AG24" s="11">
        <f t="shared" si="33"/>
        <v>-708.26956521739089</v>
      </c>
      <c r="AH24" s="11">
        <f t="shared" si="33"/>
        <v>-735.70434782608652</v>
      </c>
      <c r="AI24" s="11">
        <f t="shared" si="33"/>
        <v>-763.13913043478215</v>
      </c>
      <c r="AJ24" s="11">
        <f t="shared" si="33"/>
        <v>-790.57391304347777</v>
      </c>
      <c r="AK24" s="11">
        <f t="shared" si="33"/>
        <v>-790.57391304347777</v>
      </c>
      <c r="AL24" s="11">
        <f t="shared" si="33"/>
        <v>-790.57391304347777</v>
      </c>
    </row>
    <row r="25" spans="1:38" ht="36.75" customHeight="1">
      <c r="A25" s="480">
        <v>10</v>
      </c>
      <c r="B25" s="482" t="s">
        <v>201</v>
      </c>
      <c r="C25" s="484">
        <v>8450</v>
      </c>
      <c r="D25" s="486">
        <v>0</v>
      </c>
      <c r="E25" s="486">
        <f>+C25+D25</f>
        <v>8450</v>
      </c>
      <c r="F25" s="6" t="s">
        <v>252</v>
      </c>
      <c r="G25" s="7">
        <f>+VLOOKUP($B25,'[5]Total Tồn Vật tư'!$A$3:$H$8000,8,0)</f>
        <v>1247.8260869565217</v>
      </c>
      <c r="H25" s="8">
        <f t="shared" ref="H25:AJ25" si="34">+G25</f>
        <v>1247.8260869565217</v>
      </c>
      <c r="I25" s="8">
        <f t="shared" si="34"/>
        <v>1247.8260869565217</v>
      </c>
      <c r="J25" s="8">
        <f t="shared" si="34"/>
        <v>1247.8260869565217</v>
      </c>
      <c r="K25" s="8">
        <f>+J25</f>
        <v>1247.8260869565217</v>
      </c>
      <c r="L25" s="8">
        <f t="shared" si="34"/>
        <v>1247.8260869565217</v>
      </c>
      <c r="M25" s="8">
        <f t="shared" si="12"/>
        <v>1247.8260869565217</v>
      </c>
      <c r="N25" s="8">
        <f t="shared" si="34"/>
        <v>1247.8260869565217</v>
      </c>
      <c r="O25" s="8">
        <f t="shared" si="34"/>
        <v>1247.8260869565217</v>
      </c>
      <c r="P25" s="8">
        <f t="shared" si="34"/>
        <v>1247.8260869565217</v>
      </c>
      <c r="Q25" s="8">
        <f t="shared" si="34"/>
        <v>1247.8260869565217</v>
      </c>
      <c r="R25" s="8">
        <f t="shared" si="34"/>
        <v>1247.8260869565217</v>
      </c>
      <c r="S25" s="8">
        <f t="shared" si="34"/>
        <v>1247.8260869565217</v>
      </c>
      <c r="T25" s="8">
        <f t="shared" si="34"/>
        <v>1247.8260869565217</v>
      </c>
      <c r="U25" s="8">
        <f t="shared" si="34"/>
        <v>1247.8260869565217</v>
      </c>
      <c r="V25" s="8">
        <f t="shared" si="34"/>
        <v>1247.8260869565217</v>
      </c>
      <c r="W25" s="8">
        <f t="shared" si="34"/>
        <v>1247.8260869565217</v>
      </c>
      <c r="X25" s="8">
        <f t="shared" si="34"/>
        <v>1247.8260869565217</v>
      </c>
      <c r="Y25" s="8">
        <f t="shared" si="34"/>
        <v>1247.8260869565217</v>
      </c>
      <c r="Z25" s="8">
        <f t="shared" si="34"/>
        <v>1247.8260869565217</v>
      </c>
      <c r="AA25" s="8">
        <f t="shared" si="34"/>
        <v>1247.8260869565217</v>
      </c>
      <c r="AB25" s="8">
        <f t="shared" si="34"/>
        <v>1247.8260869565217</v>
      </c>
      <c r="AC25" s="8">
        <f t="shared" si="34"/>
        <v>1247.8260869565217</v>
      </c>
      <c r="AD25" s="8">
        <f t="shared" si="34"/>
        <v>1247.8260869565217</v>
      </c>
      <c r="AE25" s="8">
        <f t="shared" si="34"/>
        <v>1247.8260869565217</v>
      </c>
      <c r="AF25" s="8">
        <f t="shared" si="34"/>
        <v>1247.8260869565217</v>
      </c>
      <c r="AG25" s="8">
        <f t="shared" si="34"/>
        <v>1247.8260869565217</v>
      </c>
      <c r="AH25" s="8">
        <f t="shared" si="34"/>
        <v>1247.8260869565217</v>
      </c>
      <c r="AI25" s="8">
        <f t="shared" si="34"/>
        <v>1247.8260869565217</v>
      </c>
      <c r="AJ25" s="8">
        <f t="shared" si="34"/>
        <v>1247.8260869565217</v>
      </c>
      <c r="AK25" s="9">
        <f t="shared" ref="AK25:AL25" si="35">705+216</f>
        <v>921</v>
      </c>
      <c r="AL25" s="9">
        <f t="shared" si="35"/>
        <v>921</v>
      </c>
    </row>
    <row r="26" spans="1:38" ht="36.75" customHeight="1">
      <c r="A26" s="481"/>
      <c r="B26" s="490"/>
      <c r="C26" s="485"/>
      <c r="D26" s="487"/>
      <c r="E26" s="487"/>
      <c r="F26" s="10" t="s">
        <v>253</v>
      </c>
      <c r="G26" s="11">
        <f t="shared" ref="G26" si="36">+ROUND($E25-G25,1)</f>
        <v>7202.2</v>
      </c>
      <c r="H26" s="11">
        <f t="shared" ref="H26:AL26" si="37">+G26-H25</f>
        <v>5954.3739130434778</v>
      </c>
      <c r="I26" s="11">
        <f t="shared" si="37"/>
        <v>4706.5478260869559</v>
      </c>
      <c r="J26" s="11">
        <f t="shared" si="37"/>
        <v>3458.7217391304339</v>
      </c>
      <c r="K26" s="11">
        <f>+J26-K25</f>
        <v>2210.8956521739119</v>
      </c>
      <c r="L26" s="11">
        <f t="shared" si="37"/>
        <v>963.06956521739016</v>
      </c>
      <c r="M26" s="8">
        <f t="shared" si="12"/>
        <v>963.06956521739016</v>
      </c>
      <c r="N26" s="11">
        <f t="shared" si="37"/>
        <v>-284.75652173913159</v>
      </c>
      <c r="O26" s="11">
        <f t="shared" si="37"/>
        <v>-1532.5826086956533</v>
      </c>
      <c r="P26" s="11">
        <f t="shared" si="37"/>
        <v>-2780.4086956521751</v>
      </c>
      <c r="Q26" s="11">
        <f t="shared" si="37"/>
        <v>-4028.2347826086971</v>
      </c>
      <c r="R26" s="11">
        <f t="shared" si="37"/>
        <v>-5276.060869565219</v>
      </c>
      <c r="S26" s="11">
        <f t="shared" si="37"/>
        <v>-6523.886956521741</v>
      </c>
      <c r="T26" s="11">
        <f t="shared" si="37"/>
        <v>-7771.713043478263</v>
      </c>
      <c r="U26" s="11">
        <f t="shared" si="37"/>
        <v>-9019.539130434785</v>
      </c>
      <c r="V26" s="11">
        <f t="shared" si="37"/>
        <v>-10267.365217391307</v>
      </c>
      <c r="W26" s="11">
        <f t="shared" si="37"/>
        <v>-11515.191304347829</v>
      </c>
      <c r="X26" s="11">
        <f t="shared" si="37"/>
        <v>-12763.017391304351</v>
      </c>
      <c r="Y26" s="11">
        <f t="shared" si="37"/>
        <v>-14010.843478260873</v>
      </c>
      <c r="Z26" s="11">
        <f t="shared" si="37"/>
        <v>-15258.669565217395</v>
      </c>
      <c r="AA26" s="11">
        <f t="shared" si="37"/>
        <v>-16506.495652173915</v>
      </c>
      <c r="AB26" s="11">
        <f t="shared" si="37"/>
        <v>-17754.321739130435</v>
      </c>
      <c r="AC26" s="11">
        <f t="shared" si="37"/>
        <v>-19002.147826086955</v>
      </c>
      <c r="AD26" s="11">
        <f t="shared" si="37"/>
        <v>-20249.973913043475</v>
      </c>
      <c r="AE26" s="11">
        <f t="shared" si="37"/>
        <v>-21497.799999999996</v>
      </c>
      <c r="AF26" s="11">
        <f t="shared" si="37"/>
        <v>-22745.626086956516</v>
      </c>
      <c r="AG26" s="11">
        <f t="shared" si="37"/>
        <v>-23993.452173913036</v>
      </c>
      <c r="AH26" s="11">
        <f t="shared" si="37"/>
        <v>-25241.278260869556</v>
      </c>
      <c r="AI26" s="11">
        <f t="shared" si="37"/>
        <v>-26489.104347826076</v>
      </c>
      <c r="AJ26" s="11">
        <f t="shared" si="37"/>
        <v>-27736.930434782596</v>
      </c>
      <c r="AK26" s="11">
        <f t="shared" si="37"/>
        <v>-28657.930434782596</v>
      </c>
      <c r="AL26" s="11">
        <f t="shared" si="37"/>
        <v>-29578.930434782596</v>
      </c>
    </row>
    <row r="27" spans="1:38" ht="36.75" customHeight="1">
      <c r="A27" s="480">
        <v>11</v>
      </c>
      <c r="B27" s="482" t="s">
        <v>200</v>
      </c>
      <c r="C27" s="484">
        <v>2350</v>
      </c>
      <c r="D27" s="486">
        <v>0</v>
      </c>
      <c r="E27" s="486">
        <f>+C27+D27</f>
        <v>2350</v>
      </c>
      <c r="F27" s="6" t="s">
        <v>252</v>
      </c>
      <c r="G27" s="7">
        <f>+VLOOKUP($B27,'[5]Total Tồn Vật tư'!$A$3:$H$8000,8,0)</f>
        <v>1558.695652173913</v>
      </c>
      <c r="H27" s="8">
        <f t="shared" ref="H27:W42" si="38">+G27</f>
        <v>1558.695652173913</v>
      </c>
      <c r="I27" s="8">
        <f t="shared" si="38"/>
        <v>1558.695652173913</v>
      </c>
      <c r="J27" s="8">
        <f t="shared" si="38"/>
        <v>1558.695652173913</v>
      </c>
      <c r="K27" s="8">
        <f>+J27</f>
        <v>1558.695652173913</v>
      </c>
      <c r="L27" s="8">
        <f t="shared" si="38"/>
        <v>1558.695652173913</v>
      </c>
      <c r="M27" s="8">
        <f t="shared" si="38"/>
        <v>1558.695652173913</v>
      </c>
      <c r="N27" s="8">
        <f t="shared" si="38"/>
        <v>1558.695652173913</v>
      </c>
      <c r="O27" s="8">
        <f t="shared" si="38"/>
        <v>1558.695652173913</v>
      </c>
      <c r="P27" s="8">
        <f t="shared" si="38"/>
        <v>1558.695652173913</v>
      </c>
      <c r="Q27" s="8">
        <f t="shared" si="38"/>
        <v>1558.695652173913</v>
      </c>
      <c r="R27" s="8">
        <f t="shared" si="38"/>
        <v>1558.695652173913</v>
      </c>
      <c r="S27" s="8">
        <f t="shared" si="38"/>
        <v>1558.695652173913</v>
      </c>
      <c r="T27" s="8">
        <f t="shared" si="38"/>
        <v>1558.695652173913</v>
      </c>
      <c r="U27" s="8">
        <f t="shared" si="38"/>
        <v>1558.695652173913</v>
      </c>
      <c r="V27" s="8">
        <f t="shared" si="38"/>
        <v>1558.695652173913</v>
      </c>
      <c r="W27" s="8">
        <f t="shared" si="38"/>
        <v>1558.695652173913</v>
      </c>
      <c r="X27" s="8">
        <f t="shared" ref="X27:AJ27" si="39">+W27</f>
        <v>1558.695652173913</v>
      </c>
      <c r="Y27" s="8">
        <f t="shared" si="39"/>
        <v>1558.695652173913</v>
      </c>
      <c r="Z27" s="8">
        <f t="shared" si="39"/>
        <v>1558.695652173913</v>
      </c>
      <c r="AA27" s="8">
        <f t="shared" si="39"/>
        <v>1558.695652173913</v>
      </c>
      <c r="AB27" s="8">
        <f t="shared" si="39"/>
        <v>1558.695652173913</v>
      </c>
      <c r="AC27" s="8">
        <f t="shared" si="39"/>
        <v>1558.695652173913</v>
      </c>
      <c r="AD27" s="8">
        <f t="shared" si="39"/>
        <v>1558.695652173913</v>
      </c>
      <c r="AE27" s="8">
        <f t="shared" si="39"/>
        <v>1558.695652173913</v>
      </c>
      <c r="AF27" s="8">
        <f t="shared" si="39"/>
        <v>1558.695652173913</v>
      </c>
      <c r="AG27" s="8">
        <f t="shared" si="39"/>
        <v>1558.695652173913</v>
      </c>
      <c r="AH27" s="8">
        <f t="shared" si="39"/>
        <v>1558.695652173913</v>
      </c>
      <c r="AI27" s="8">
        <f t="shared" si="39"/>
        <v>1558.695652173913</v>
      </c>
      <c r="AJ27" s="8">
        <f t="shared" si="39"/>
        <v>1558.695652173913</v>
      </c>
      <c r="AK27" s="9">
        <f t="shared" ref="AK27:AL27" si="40">940+225</f>
        <v>1165</v>
      </c>
      <c r="AL27" s="9">
        <f t="shared" si="40"/>
        <v>1165</v>
      </c>
    </row>
    <row r="28" spans="1:38" ht="36.75" customHeight="1">
      <c r="A28" s="481"/>
      <c r="B28" s="490"/>
      <c r="C28" s="485"/>
      <c r="D28" s="487"/>
      <c r="E28" s="487"/>
      <c r="F28" s="10" t="s">
        <v>253</v>
      </c>
      <c r="G28" s="11">
        <f>+ROUND($E27-G27,1)</f>
        <v>791.3</v>
      </c>
      <c r="H28" s="11">
        <f t="shared" ref="H28:AL28" si="41">+G28-H27</f>
        <v>-767.39565217391305</v>
      </c>
      <c r="I28" s="11">
        <f t="shared" si="41"/>
        <v>-2326.0913043478258</v>
      </c>
      <c r="J28" s="11">
        <f t="shared" si="41"/>
        <v>-3884.7869565217388</v>
      </c>
      <c r="K28" s="11">
        <f>+J28-K27</f>
        <v>-5443.4826086956518</v>
      </c>
      <c r="L28" s="11">
        <f t="shared" si="41"/>
        <v>-7002.1782608695648</v>
      </c>
      <c r="M28" s="8">
        <f t="shared" si="38"/>
        <v>-7002.1782608695648</v>
      </c>
      <c r="N28" s="11">
        <f t="shared" si="41"/>
        <v>-8560.8739130434769</v>
      </c>
      <c r="O28" s="11">
        <f t="shared" si="41"/>
        <v>-10119.569565217389</v>
      </c>
      <c r="P28" s="11">
        <f t="shared" si="41"/>
        <v>-11678.265217391301</v>
      </c>
      <c r="Q28" s="11">
        <f t="shared" si="41"/>
        <v>-13236.960869565213</v>
      </c>
      <c r="R28" s="11">
        <f t="shared" si="41"/>
        <v>-14795.656521739125</v>
      </c>
      <c r="S28" s="11">
        <f t="shared" si="41"/>
        <v>-16354.352173913037</v>
      </c>
      <c r="T28" s="11">
        <f t="shared" si="41"/>
        <v>-17913.047826086949</v>
      </c>
      <c r="U28" s="11">
        <f t="shared" si="41"/>
        <v>-19471.743478260862</v>
      </c>
      <c r="V28" s="11">
        <f t="shared" si="41"/>
        <v>-21030.439130434774</v>
      </c>
      <c r="W28" s="11">
        <f t="shared" si="41"/>
        <v>-22589.134782608686</v>
      </c>
      <c r="X28" s="11">
        <f t="shared" si="41"/>
        <v>-24147.830434782598</v>
      </c>
      <c r="Y28" s="11">
        <f t="shared" si="41"/>
        <v>-25706.52608695651</v>
      </c>
      <c r="Z28" s="11">
        <f t="shared" si="41"/>
        <v>-27265.221739130422</v>
      </c>
      <c r="AA28" s="11">
        <f t="shared" si="41"/>
        <v>-28823.917391304334</v>
      </c>
      <c r="AB28" s="11">
        <f t="shared" si="41"/>
        <v>-30382.613043478246</v>
      </c>
      <c r="AC28" s="11">
        <f t="shared" si="41"/>
        <v>-31941.308695652158</v>
      </c>
      <c r="AD28" s="11">
        <f t="shared" si="41"/>
        <v>-33500.00434782607</v>
      </c>
      <c r="AE28" s="11">
        <f t="shared" si="41"/>
        <v>-35058.699999999983</v>
      </c>
      <c r="AF28" s="11">
        <f t="shared" si="41"/>
        <v>-36617.395652173895</v>
      </c>
      <c r="AG28" s="11">
        <f t="shared" si="41"/>
        <v>-38176.091304347807</v>
      </c>
      <c r="AH28" s="11">
        <f t="shared" si="41"/>
        <v>-39734.786956521719</v>
      </c>
      <c r="AI28" s="11">
        <f t="shared" si="41"/>
        <v>-41293.482608695631</v>
      </c>
      <c r="AJ28" s="11">
        <f t="shared" si="41"/>
        <v>-42852.178260869543</v>
      </c>
      <c r="AK28" s="11">
        <f t="shared" si="41"/>
        <v>-44017.178260869543</v>
      </c>
      <c r="AL28" s="11">
        <f t="shared" si="41"/>
        <v>-45182.178260869543</v>
      </c>
    </row>
    <row r="29" spans="1:38" ht="36.75" customHeight="1">
      <c r="A29" s="480">
        <v>12</v>
      </c>
      <c r="B29" s="488" t="s">
        <v>202</v>
      </c>
      <c r="C29" s="484">
        <v>1000</v>
      </c>
      <c r="D29" s="486">
        <v>0</v>
      </c>
      <c r="E29" s="486">
        <f>+C29+D29</f>
        <v>1000</v>
      </c>
      <c r="F29" s="6" t="s">
        <v>252</v>
      </c>
      <c r="G29" s="7">
        <f>+VLOOKUP($B29,'[5]Total Tồn Vật tư'!$A$3:$H$8000,8,0)</f>
        <v>434.78260869565219</v>
      </c>
      <c r="H29" s="8">
        <f t="shared" ref="H29:AJ29" si="42">+G29</f>
        <v>434.78260869565219</v>
      </c>
      <c r="I29" s="8">
        <f t="shared" si="42"/>
        <v>434.78260869565219</v>
      </c>
      <c r="J29" s="8">
        <f t="shared" si="42"/>
        <v>434.78260869565219</v>
      </c>
      <c r="K29" s="8">
        <f>+J29</f>
        <v>434.78260869565219</v>
      </c>
      <c r="L29" s="8">
        <f t="shared" si="42"/>
        <v>434.78260869565219</v>
      </c>
      <c r="M29" s="8">
        <f t="shared" si="38"/>
        <v>434.78260869565219</v>
      </c>
      <c r="N29" s="8">
        <f t="shared" si="42"/>
        <v>434.78260869565219</v>
      </c>
      <c r="O29" s="8">
        <f t="shared" si="42"/>
        <v>434.78260869565219</v>
      </c>
      <c r="P29" s="8">
        <f t="shared" si="42"/>
        <v>434.78260869565219</v>
      </c>
      <c r="Q29" s="8">
        <f t="shared" si="42"/>
        <v>434.78260869565219</v>
      </c>
      <c r="R29" s="8">
        <f t="shared" si="42"/>
        <v>434.78260869565219</v>
      </c>
      <c r="S29" s="8">
        <f t="shared" si="42"/>
        <v>434.78260869565219</v>
      </c>
      <c r="T29" s="8">
        <f t="shared" si="42"/>
        <v>434.78260869565219</v>
      </c>
      <c r="U29" s="8">
        <f t="shared" si="42"/>
        <v>434.78260869565219</v>
      </c>
      <c r="V29" s="8">
        <f t="shared" si="42"/>
        <v>434.78260869565219</v>
      </c>
      <c r="W29" s="8">
        <f t="shared" si="42"/>
        <v>434.78260869565219</v>
      </c>
      <c r="X29" s="8">
        <f t="shared" si="42"/>
        <v>434.78260869565219</v>
      </c>
      <c r="Y29" s="8">
        <f t="shared" si="42"/>
        <v>434.78260869565219</v>
      </c>
      <c r="Z29" s="8">
        <f t="shared" si="42"/>
        <v>434.78260869565219</v>
      </c>
      <c r="AA29" s="8">
        <f t="shared" si="42"/>
        <v>434.78260869565219</v>
      </c>
      <c r="AB29" s="8">
        <f t="shared" si="42"/>
        <v>434.78260869565219</v>
      </c>
      <c r="AC29" s="8">
        <f t="shared" si="42"/>
        <v>434.78260869565219</v>
      </c>
      <c r="AD29" s="8">
        <f t="shared" si="42"/>
        <v>434.78260869565219</v>
      </c>
      <c r="AE29" s="8">
        <f t="shared" si="42"/>
        <v>434.78260869565219</v>
      </c>
      <c r="AF29" s="8">
        <f t="shared" si="42"/>
        <v>434.78260869565219</v>
      </c>
      <c r="AG29" s="8">
        <f t="shared" si="42"/>
        <v>434.78260869565219</v>
      </c>
      <c r="AH29" s="8">
        <f t="shared" si="42"/>
        <v>434.78260869565219</v>
      </c>
      <c r="AI29" s="8">
        <f t="shared" si="42"/>
        <v>434.78260869565219</v>
      </c>
      <c r="AJ29" s="8">
        <f t="shared" si="42"/>
        <v>434.78260869565219</v>
      </c>
      <c r="AK29" s="9">
        <v>420</v>
      </c>
      <c r="AL29" s="9">
        <v>420</v>
      </c>
    </row>
    <row r="30" spans="1:38" ht="36.75" customHeight="1">
      <c r="A30" s="481"/>
      <c r="B30" s="489"/>
      <c r="C30" s="485"/>
      <c r="D30" s="487"/>
      <c r="E30" s="487"/>
      <c r="F30" s="10" t="s">
        <v>253</v>
      </c>
      <c r="G30" s="11">
        <f t="shared" ref="G30" si="43">+ROUND($E29-G29,1)</f>
        <v>565.20000000000005</v>
      </c>
      <c r="H30" s="11">
        <f t="shared" ref="H30:AL30" si="44">+G30-H29</f>
        <v>130.41739130434786</v>
      </c>
      <c r="I30" s="11">
        <f t="shared" si="44"/>
        <v>-304.36521739130433</v>
      </c>
      <c r="J30" s="11">
        <f t="shared" si="44"/>
        <v>-739.14782608695646</v>
      </c>
      <c r="K30" s="11">
        <f>+J30-K29</f>
        <v>-1173.9304347826087</v>
      </c>
      <c r="L30" s="11">
        <f t="shared" si="44"/>
        <v>-1608.7130434782609</v>
      </c>
      <c r="M30" s="8">
        <f t="shared" si="38"/>
        <v>-1608.7130434782609</v>
      </c>
      <c r="N30" s="11">
        <f t="shared" si="44"/>
        <v>-2043.4956521739132</v>
      </c>
      <c r="O30" s="11">
        <f t="shared" si="44"/>
        <v>-2478.2782608695652</v>
      </c>
      <c r="P30" s="11">
        <f t="shared" si="44"/>
        <v>-2913.0608695652172</v>
      </c>
      <c r="Q30" s="11">
        <f t="shared" si="44"/>
        <v>-3347.8434782608692</v>
      </c>
      <c r="R30" s="11">
        <f t="shared" si="44"/>
        <v>-3782.6260869565212</v>
      </c>
      <c r="S30" s="11">
        <f t="shared" si="44"/>
        <v>-4217.4086956521733</v>
      </c>
      <c r="T30" s="11">
        <f t="shared" si="44"/>
        <v>-4652.1913043478253</v>
      </c>
      <c r="U30" s="11">
        <f t="shared" si="44"/>
        <v>-5086.9739130434773</v>
      </c>
      <c r="V30" s="11">
        <f t="shared" si="44"/>
        <v>-5521.7565217391293</v>
      </c>
      <c r="W30" s="11">
        <f t="shared" si="44"/>
        <v>-5956.5391304347813</v>
      </c>
      <c r="X30" s="11">
        <f t="shared" si="44"/>
        <v>-6391.3217391304333</v>
      </c>
      <c r="Y30" s="11">
        <f t="shared" si="44"/>
        <v>-6826.1043478260854</v>
      </c>
      <c r="Z30" s="11">
        <f t="shared" si="44"/>
        <v>-7260.8869565217374</v>
      </c>
      <c r="AA30" s="11">
        <f t="shared" si="44"/>
        <v>-7695.6695652173894</v>
      </c>
      <c r="AB30" s="11">
        <f t="shared" si="44"/>
        <v>-8130.4521739130414</v>
      </c>
      <c r="AC30" s="11">
        <f t="shared" si="44"/>
        <v>-8565.2347826086934</v>
      </c>
      <c r="AD30" s="11">
        <f t="shared" si="44"/>
        <v>-9000.0173913043454</v>
      </c>
      <c r="AE30" s="11">
        <f t="shared" si="44"/>
        <v>-9434.7999999999975</v>
      </c>
      <c r="AF30" s="11">
        <f t="shared" si="44"/>
        <v>-9869.5826086956495</v>
      </c>
      <c r="AG30" s="11">
        <f t="shared" si="44"/>
        <v>-10304.365217391301</v>
      </c>
      <c r="AH30" s="11">
        <f t="shared" si="44"/>
        <v>-10739.147826086954</v>
      </c>
      <c r="AI30" s="11">
        <f t="shared" si="44"/>
        <v>-11173.930434782606</v>
      </c>
      <c r="AJ30" s="11">
        <f t="shared" si="44"/>
        <v>-11608.713043478258</v>
      </c>
      <c r="AK30" s="11">
        <f t="shared" si="44"/>
        <v>-12028.713043478258</v>
      </c>
      <c r="AL30" s="11">
        <f t="shared" si="44"/>
        <v>-12448.713043478258</v>
      </c>
    </row>
    <row r="31" spans="1:38" ht="36.75" customHeight="1">
      <c r="A31" s="12"/>
      <c r="B31" s="482" t="s">
        <v>213</v>
      </c>
      <c r="C31" s="484">
        <v>13</v>
      </c>
      <c r="D31" s="486">
        <v>0</v>
      </c>
      <c r="E31" s="486">
        <f>+C31+D31</f>
        <v>13</v>
      </c>
      <c r="F31" s="6" t="s">
        <v>252</v>
      </c>
      <c r="G31" s="7">
        <f>+VLOOKUP($B31,'[5]Total Tồn Vật tư'!$A$3:$H$8000,8,0)</f>
        <v>0.17391304347826086</v>
      </c>
      <c r="H31" s="8">
        <f t="shared" ref="H31:AJ31" si="45">+G31</f>
        <v>0.17391304347826086</v>
      </c>
      <c r="I31" s="8">
        <f t="shared" si="45"/>
        <v>0.17391304347826086</v>
      </c>
      <c r="J31" s="8">
        <f t="shared" si="45"/>
        <v>0.17391304347826086</v>
      </c>
      <c r="K31" s="8">
        <f>+J31</f>
        <v>0.17391304347826086</v>
      </c>
      <c r="L31" s="8">
        <f t="shared" si="45"/>
        <v>0.17391304347826086</v>
      </c>
      <c r="M31" s="8">
        <f t="shared" si="38"/>
        <v>0.17391304347826086</v>
      </c>
      <c r="N31" s="8">
        <f t="shared" si="45"/>
        <v>0.17391304347826086</v>
      </c>
      <c r="O31" s="8">
        <f t="shared" si="45"/>
        <v>0.17391304347826086</v>
      </c>
      <c r="P31" s="8">
        <f t="shared" si="45"/>
        <v>0.17391304347826086</v>
      </c>
      <c r="Q31" s="8">
        <f t="shared" si="45"/>
        <v>0.17391304347826086</v>
      </c>
      <c r="R31" s="8">
        <f t="shared" si="45"/>
        <v>0.17391304347826086</v>
      </c>
      <c r="S31" s="8">
        <f t="shared" si="45"/>
        <v>0.17391304347826086</v>
      </c>
      <c r="T31" s="8">
        <f t="shared" si="45"/>
        <v>0.17391304347826086</v>
      </c>
      <c r="U31" s="8">
        <f t="shared" si="45"/>
        <v>0.17391304347826086</v>
      </c>
      <c r="V31" s="8">
        <f t="shared" si="45"/>
        <v>0.17391304347826086</v>
      </c>
      <c r="W31" s="8">
        <f t="shared" si="45"/>
        <v>0.17391304347826086</v>
      </c>
      <c r="X31" s="8">
        <f t="shared" si="45"/>
        <v>0.17391304347826086</v>
      </c>
      <c r="Y31" s="8">
        <f t="shared" si="45"/>
        <v>0.17391304347826086</v>
      </c>
      <c r="Z31" s="8">
        <f t="shared" si="45"/>
        <v>0.17391304347826086</v>
      </c>
      <c r="AA31" s="8">
        <f t="shared" si="45"/>
        <v>0.17391304347826086</v>
      </c>
      <c r="AB31" s="8">
        <f t="shared" si="45"/>
        <v>0.17391304347826086</v>
      </c>
      <c r="AC31" s="8">
        <f t="shared" si="45"/>
        <v>0.17391304347826086</v>
      </c>
      <c r="AD31" s="8">
        <f t="shared" si="45"/>
        <v>0.17391304347826086</v>
      </c>
      <c r="AE31" s="8">
        <f t="shared" si="45"/>
        <v>0.17391304347826086</v>
      </c>
      <c r="AF31" s="8">
        <f t="shared" si="45"/>
        <v>0.17391304347826086</v>
      </c>
      <c r="AG31" s="8">
        <f t="shared" si="45"/>
        <v>0.17391304347826086</v>
      </c>
      <c r="AH31" s="8">
        <f t="shared" si="45"/>
        <v>0.17391304347826086</v>
      </c>
      <c r="AI31" s="8">
        <f t="shared" si="45"/>
        <v>0.17391304347826086</v>
      </c>
      <c r="AJ31" s="8">
        <f t="shared" si="45"/>
        <v>0.17391304347826086</v>
      </c>
      <c r="AK31" s="18">
        <v>0.5</v>
      </c>
      <c r="AL31" s="18">
        <v>0.5</v>
      </c>
    </row>
    <row r="32" spans="1:38" ht="36.75" customHeight="1">
      <c r="A32" s="12"/>
      <c r="B32" s="483"/>
      <c r="C32" s="485"/>
      <c r="D32" s="487"/>
      <c r="E32" s="487"/>
      <c r="F32" s="10" t="s">
        <v>253</v>
      </c>
      <c r="G32" s="11">
        <f t="shared" ref="G32" si="46">+ROUND($E31-G31,1)</f>
        <v>12.8</v>
      </c>
      <c r="H32" s="11">
        <f t="shared" ref="H32:AL32" si="47">+G32-H31</f>
        <v>12.626086956521739</v>
      </c>
      <c r="I32" s="11">
        <f t="shared" si="47"/>
        <v>12.452173913043477</v>
      </c>
      <c r="J32" s="11">
        <f t="shared" si="47"/>
        <v>12.278260869565216</v>
      </c>
      <c r="K32" s="11">
        <f>+J32-K31</f>
        <v>12.104347826086954</v>
      </c>
      <c r="L32" s="11">
        <f t="shared" si="47"/>
        <v>11.930434782608693</v>
      </c>
      <c r="M32" s="8">
        <f t="shared" si="38"/>
        <v>11.930434782608693</v>
      </c>
      <c r="N32" s="11">
        <f t="shared" si="47"/>
        <v>11.756521739130431</v>
      </c>
      <c r="O32" s="11">
        <f t="shared" si="47"/>
        <v>11.582608695652169</v>
      </c>
      <c r="P32" s="11">
        <f t="shared" si="47"/>
        <v>11.408695652173908</v>
      </c>
      <c r="Q32" s="11">
        <f t="shared" si="47"/>
        <v>11.234782608695646</v>
      </c>
      <c r="R32" s="11">
        <f t="shared" si="47"/>
        <v>11.060869565217384</v>
      </c>
      <c r="S32" s="11">
        <f t="shared" si="47"/>
        <v>10.886956521739123</v>
      </c>
      <c r="T32" s="11">
        <f t="shared" si="47"/>
        <v>10.713043478260861</v>
      </c>
      <c r="U32" s="11">
        <f t="shared" si="47"/>
        <v>10.539130434782599</v>
      </c>
      <c r="V32" s="11">
        <f t="shared" si="47"/>
        <v>10.365217391304338</v>
      </c>
      <c r="W32" s="11">
        <f t="shared" si="47"/>
        <v>10.191304347826076</v>
      </c>
      <c r="X32" s="11">
        <f t="shared" si="47"/>
        <v>10.017391304347814</v>
      </c>
      <c r="Y32" s="11">
        <f t="shared" si="47"/>
        <v>9.8434782608695528</v>
      </c>
      <c r="Z32" s="11">
        <f t="shared" si="47"/>
        <v>9.6695652173912912</v>
      </c>
      <c r="AA32" s="11">
        <f t="shared" si="47"/>
        <v>9.4956521739130295</v>
      </c>
      <c r="AB32" s="11">
        <f t="shared" si="47"/>
        <v>9.3217391304347679</v>
      </c>
      <c r="AC32" s="11">
        <f t="shared" si="47"/>
        <v>9.1478260869565062</v>
      </c>
      <c r="AD32" s="11">
        <f t="shared" si="47"/>
        <v>8.9739130434782446</v>
      </c>
      <c r="AE32" s="11">
        <f t="shared" si="47"/>
        <v>8.7999999999999829</v>
      </c>
      <c r="AF32" s="11">
        <f t="shared" si="47"/>
        <v>8.6260869565217213</v>
      </c>
      <c r="AG32" s="11">
        <f t="shared" si="47"/>
        <v>8.4521739130434597</v>
      </c>
      <c r="AH32" s="11">
        <f t="shared" si="47"/>
        <v>8.278260869565198</v>
      </c>
      <c r="AI32" s="11">
        <f t="shared" si="47"/>
        <v>8.1043478260869364</v>
      </c>
      <c r="AJ32" s="11">
        <f t="shared" si="47"/>
        <v>7.9304347826086756</v>
      </c>
      <c r="AK32" s="11">
        <f t="shared" si="47"/>
        <v>7.4304347826086756</v>
      </c>
      <c r="AL32" s="11">
        <f t="shared" si="47"/>
        <v>6.9304347826086756</v>
      </c>
    </row>
    <row r="33" spans="1:38" ht="36.75" customHeight="1">
      <c r="A33" s="480">
        <v>13</v>
      </c>
      <c r="B33" s="482" t="s">
        <v>214</v>
      </c>
      <c r="C33" s="484">
        <v>4</v>
      </c>
      <c r="D33" s="486">
        <v>0</v>
      </c>
      <c r="E33" s="486">
        <f>+C33+D33</f>
        <v>4</v>
      </c>
      <c r="F33" s="6" t="s">
        <v>252</v>
      </c>
      <c r="G33" s="7">
        <f>+VLOOKUP($B33,'[5]Total Tồn Vật tư'!$A$3:$H$8000,8,0)</f>
        <v>0.39130434782608697</v>
      </c>
      <c r="H33" s="8">
        <f t="shared" ref="H33:AJ33" si="48">+G33</f>
        <v>0.39130434782608697</v>
      </c>
      <c r="I33" s="8">
        <f t="shared" si="48"/>
        <v>0.39130434782608697</v>
      </c>
      <c r="J33" s="8">
        <f t="shared" si="48"/>
        <v>0.39130434782608697</v>
      </c>
      <c r="K33" s="8">
        <f>+J33</f>
        <v>0.39130434782608697</v>
      </c>
      <c r="L33" s="8">
        <f t="shared" si="48"/>
        <v>0.39130434782608697</v>
      </c>
      <c r="M33" s="8">
        <f t="shared" si="38"/>
        <v>0.39130434782608697</v>
      </c>
      <c r="N33" s="8">
        <f t="shared" si="48"/>
        <v>0.39130434782608697</v>
      </c>
      <c r="O33" s="8">
        <f t="shared" si="48"/>
        <v>0.39130434782608697</v>
      </c>
      <c r="P33" s="8">
        <f t="shared" si="48"/>
        <v>0.39130434782608697</v>
      </c>
      <c r="Q33" s="8">
        <f t="shared" si="48"/>
        <v>0.39130434782608697</v>
      </c>
      <c r="R33" s="8">
        <f t="shared" si="48"/>
        <v>0.39130434782608697</v>
      </c>
      <c r="S33" s="8">
        <f t="shared" si="48"/>
        <v>0.39130434782608697</v>
      </c>
      <c r="T33" s="8">
        <f t="shared" si="48"/>
        <v>0.39130434782608697</v>
      </c>
      <c r="U33" s="8">
        <f t="shared" si="48"/>
        <v>0.39130434782608697</v>
      </c>
      <c r="V33" s="8">
        <f t="shared" si="48"/>
        <v>0.39130434782608697</v>
      </c>
      <c r="W33" s="8">
        <f t="shared" si="48"/>
        <v>0.39130434782608697</v>
      </c>
      <c r="X33" s="8">
        <f t="shared" si="48"/>
        <v>0.39130434782608697</v>
      </c>
      <c r="Y33" s="8">
        <f t="shared" si="48"/>
        <v>0.39130434782608697</v>
      </c>
      <c r="Z33" s="8">
        <f t="shared" si="48"/>
        <v>0.39130434782608697</v>
      </c>
      <c r="AA33" s="8">
        <f t="shared" si="48"/>
        <v>0.39130434782608697</v>
      </c>
      <c r="AB33" s="8">
        <f t="shared" si="48"/>
        <v>0.39130434782608697</v>
      </c>
      <c r="AC33" s="8">
        <f t="shared" si="48"/>
        <v>0.39130434782608697</v>
      </c>
      <c r="AD33" s="8">
        <f t="shared" si="48"/>
        <v>0.39130434782608697</v>
      </c>
      <c r="AE33" s="8">
        <f t="shared" si="48"/>
        <v>0.39130434782608697</v>
      </c>
      <c r="AF33" s="8">
        <f t="shared" si="48"/>
        <v>0.39130434782608697</v>
      </c>
      <c r="AG33" s="8">
        <f t="shared" si="48"/>
        <v>0.39130434782608697</v>
      </c>
      <c r="AH33" s="8">
        <f t="shared" si="48"/>
        <v>0.39130434782608697</v>
      </c>
      <c r="AI33" s="8">
        <f t="shared" si="48"/>
        <v>0.39130434782608697</v>
      </c>
      <c r="AJ33" s="8">
        <f t="shared" si="48"/>
        <v>0.39130434782608697</v>
      </c>
      <c r="AK33" s="15">
        <v>1</v>
      </c>
      <c r="AL33" s="15">
        <v>1</v>
      </c>
    </row>
    <row r="34" spans="1:38" ht="36.75" customHeight="1">
      <c r="A34" s="481"/>
      <c r="B34" s="490"/>
      <c r="C34" s="485"/>
      <c r="D34" s="487"/>
      <c r="E34" s="487"/>
      <c r="F34" s="10" t="s">
        <v>253</v>
      </c>
      <c r="G34" s="11">
        <f t="shared" ref="G34" si="49">+ROUND($E33-G33,1)</f>
        <v>3.6</v>
      </c>
      <c r="H34" s="11">
        <f t="shared" ref="H34:AL34" si="50">+G34-H33</f>
        <v>3.2086956521739132</v>
      </c>
      <c r="I34" s="11">
        <f t="shared" si="50"/>
        <v>2.8173913043478263</v>
      </c>
      <c r="J34" s="11">
        <f t="shared" si="50"/>
        <v>2.4260869565217393</v>
      </c>
      <c r="K34" s="11">
        <f>+J34-K33</f>
        <v>2.0347826086956524</v>
      </c>
      <c r="L34" s="11">
        <f t="shared" si="50"/>
        <v>1.6434782608695655</v>
      </c>
      <c r="M34" s="8">
        <f t="shared" si="38"/>
        <v>1.6434782608695655</v>
      </c>
      <c r="N34" s="11">
        <f t="shared" si="50"/>
        <v>1.2521739130434786</v>
      </c>
      <c r="O34" s="11">
        <f t="shared" si="50"/>
        <v>0.86086956521739166</v>
      </c>
      <c r="P34" s="11">
        <f t="shared" si="50"/>
        <v>0.46956521739130469</v>
      </c>
      <c r="Q34" s="11">
        <f t="shared" si="50"/>
        <v>7.8260869565217717E-2</v>
      </c>
      <c r="R34" s="11">
        <f t="shared" si="50"/>
        <v>-0.31304347826086926</v>
      </c>
      <c r="S34" s="11">
        <f t="shared" si="50"/>
        <v>-0.70434782608695623</v>
      </c>
      <c r="T34" s="11">
        <f t="shared" si="50"/>
        <v>-1.0956521739130431</v>
      </c>
      <c r="U34" s="11">
        <f t="shared" si="50"/>
        <v>-1.4869565217391301</v>
      </c>
      <c r="V34" s="11">
        <f t="shared" si="50"/>
        <v>-1.878260869565217</v>
      </c>
      <c r="W34" s="11">
        <f t="shared" si="50"/>
        <v>-2.2695652173913041</v>
      </c>
      <c r="X34" s="11">
        <f t="shared" si="50"/>
        <v>-2.660869565217391</v>
      </c>
      <c r="Y34" s="11">
        <f t="shared" si="50"/>
        <v>-3.052173913043478</v>
      </c>
      <c r="Z34" s="11">
        <f t="shared" si="50"/>
        <v>-3.4434782608695649</v>
      </c>
      <c r="AA34" s="11">
        <f t="shared" si="50"/>
        <v>-3.8347826086956518</v>
      </c>
      <c r="AB34" s="11">
        <f t="shared" si="50"/>
        <v>-4.2260869565217387</v>
      </c>
      <c r="AC34" s="11">
        <f t="shared" si="50"/>
        <v>-4.6173913043478256</v>
      </c>
      <c r="AD34" s="11">
        <f t="shared" si="50"/>
        <v>-5.0086956521739125</v>
      </c>
      <c r="AE34" s="11">
        <f t="shared" si="50"/>
        <v>-5.3999999999999995</v>
      </c>
      <c r="AF34" s="11">
        <f t="shared" si="50"/>
        <v>-5.7913043478260864</v>
      </c>
      <c r="AG34" s="11">
        <f t="shared" si="50"/>
        <v>-6.1826086956521733</v>
      </c>
      <c r="AH34" s="11">
        <f t="shared" si="50"/>
        <v>-6.5739130434782602</v>
      </c>
      <c r="AI34" s="11">
        <f t="shared" si="50"/>
        <v>-6.9652173913043471</v>
      </c>
      <c r="AJ34" s="11">
        <f t="shared" si="50"/>
        <v>-7.3565217391304341</v>
      </c>
      <c r="AK34" s="11">
        <f t="shared" si="50"/>
        <v>-8.3565217391304341</v>
      </c>
      <c r="AL34" s="11">
        <f t="shared" si="50"/>
        <v>-9.3565217391304341</v>
      </c>
    </row>
    <row r="35" spans="1:38" ht="36.75" customHeight="1">
      <c r="A35" s="480">
        <v>14</v>
      </c>
      <c r="B35" s="482" t="s">
        <v>215</v>
      </c>
      <c r="C35" s="484">
        <v>0</v>
      </c>
      <c r="D35" s="486">
        <v>0</v>
      </c>
      <c r="E35" s="486">
        <f>+C35+D35</f>
        <v>0</v>
      </c>
      <c r="F35" s="6" t="s">
        <v>252</v>
      </c>
      <c r="G35" s="7">
        <f>+VLOOKUP($B35,'[5]Total Tồn Vật tư'!$A$3:$H$8000,8,0)</f>
        <v>0</v>
      </c>
      <c r="H35" s="8">
        <f t="shared" ref="H35:AJ35" si="51">+G35</f>
        <v>0</v>
      </c>
      <c r="I35" s="8">
        <f t="shared" si="51"/>
        <v>0</v>
      </c>
      <c r="J35" s="8">
        <f t="shared" si="51"/>
        <v>0</v>
      </c>
      <c r="K35" s="8">
        <f>+J35</f>
        <v>0</v>
      </c>
      <c r="L35" s="8">
        <f t="shared" si="51"/>
        <v>0</v>
      </c>
      <c r="M35" s="8">
        <f t="shared" si="38"/>
        <v>0</v>
      </c>
      <c r="N35" s="8">
        <f t="shared" si="51"/>
        <v>0</v>
      </c>
      <c r="O35" s="8">
        <f t="shared" si="51"/>
        <v>0</v>
      </c>
      <c r="P35" s="8">
        <f t="shared" si="51"/>
        <v>0</v>
      </c>
      <c r="Q35" s="8">
        <f t="shared" si="51"/>
        <v>0</v>
      </c>
      <c r="R35" s="8">
        <f t="shared" si="51"/>
        <v>0</v>
      </c>
      <c r="S35" s="8">
        <f t="shared" si="51"/>
        <v>0</v>
      </c>
      <c r="T35" s="8">
        <f t="shared" si="51"/>
        <v>0</v>
      </c>
      <c r="U35" s="8">
        <f t="shared" si="51"/>
        <v>0</v>
      </c>
      <c r="V35" s="8">
        <f t="shared" si="51"/>
        <v>0</v>
      </c>
      <c r="W35" s="8">
        <f t="shared" si="51"/>
        <v>0</v>
      </c>
      <c r="X35" s="8">
        <f t="shared" si="51"/>
        <v>0</v>
      </c>
      <c r="Y35" s="8">
        <f t="shared" si="51"/>
        <v>0</v>
      </c>
      <c r="Z35" s="8">
        <f t="shared" si="51"/>
        <v>0</v>
      </c>
      <c r="AA35" s="8">
        <f t="shared" si="51"/>
        <v>0</v>
      </c>
      <c r="AB35" s="8">
        <f t="shared" si="51"/>
        <v>0</v>
      </c>
      <c r="AC35" s="8">
        <f t="shared" si="51"/>
        <v>0</v>
      </c>
      <c r="AD35" s="8">
        <f t="shared" si="51"/>
        <v>0</v>
      </c>
      <c r="AE35" s="8">
        <f t="shared" si="51"/>
        <v>0</v>
      </c>
      <c r="AF35" s="8">
        <f t="shared" si="51"/>
        <v>0</v>
      </c>
      <c r="AG35" s="8">
        <f t="shared" si="51"/>
        <v>0</v>
      </c>
      <c r="AH35" s="8">
        <f t="shared" si="51"/>
        <v>0</v>
      </c>
      <c r="AI35" s="8">
        <f t="shared" si="51"/>
        <v>0</v>
      </c>
      <c r="AJ35" s="8">
        <f t="shared" si="51"/>
        <v>0</v>
      </c>
      <c r="AK35" s="19">
        <v>0.2</v>
      </c>
      <c r="AL35" s="19">
        <v>0.2</v>
      </c>
    </row>
    <row r="36" spans="1:38" ht="36.75" customHeight="1">
      <c r="A36" s="481"/>
      <c r="B36" s="483"/>
      <c r="C36" s="485"/>
      <c r="D36" s="487"/>
      <c r="E36" s="487"/>
      <c r="F36" s="10" t="s">
        <v>253</v>
      </c>
      <c r="G36" s="11">
        <f t="shared" ref="G36" si="52">+ROUND($E35-G35,1)</f>
        <v>0</v>
      </c>
      <c r="H36" s="11">
        <f t="shared" ref="H36:AL36" si="53">+G36-H35</f>
        <v>0</v>
      </c>
      <c r="I36" s="11">
        <f t="shared" si="53"/>
        <v>0</v>
      </c>
      <c r="J36" s="11">
        <f t="shared" si="53"/>
        <v>0</v>
      </c>
      <c r="K36" s="11">
        <f>+J36-K35</f>
        <v>0</v>
      </c>
      <c r="L36" s="11">
        <f t="shared" si="53"/>
        <v>0</v>
      </c>
      <c r="M36" s="8">
        <f t="shared" si="38"/>
        <v>0</v>
      </c>
      <c r="N36" s="11">
        <f t="shared" si="53"/>
        <v>0</v>
      </c>
      <c r="O36" s="11">
        <f t="shared" si="53"/>
        <v>0</v>
      </c>
      <c r="P36" s="11">
        <f t="shared" si="53"/>
        <v>0</v>
      </c>
      <c r="Q36" s="11">
        <f t="shared" si="53"/>
        <v>0</v>
      </c>
      <c r="R36" s="11">
        <f t="shared" si="53"/>
        <v>0</v>
      </c>
      <c r="S36" s="11">
        <f t="shared" si="53"/>
        <v>0</v>
      </c>
      <c r="T36" s="11">
        <f t="shared" si="53"/>
        <v>0</v>
      </c>
      <c r="U36" s="11">
        <f t="shared" si="53"/>
        <v>0</v>
      </c>
      <c r="V36" s="11">
        <f t="shared" si="53"/>
        <v>0</v>
      </c>
      <c r="W36" s="11">
        <f t="shared" si="53"/>
        <v>0</v>
      </c>
      <c r="X36" s="11">
        <f t="shared" si="53"/>
        <v>0</v>
      </c>
      <c r="Y36" s="11">
        <f t="shared" si="53"/>
        <v>0</v>
      </c>
      <c r="Z36" s="11">
        <f t="shared" si="53"/>
        <v>0</v>
      </c>
      <c r="AA36" s="11">
        <f t="shared" si="53"/>
        <v>0</v>
      </c>
      <c r="AB36" s="11">
        <f t="shared" si="53"/>
        <v>0</v>
      </c>
      <c r="AC36" s="11">
        <f t="shared" si="53"/>
        <v>0</v>
      </c>
      <c r="AD36" s="11">
        <f t="shared" si="53"/>
        <v>0</v>
      </c>
      <c r="AE36" s="11">
        <f t="shared" si="53"/>
        <v>0</v>
      </c>
      <c r="AF36" s="11">
        <f t="shared" si="53"/>
        <v>0</v>
      </c>
      <c r="AG36" s="11">
        <f t="shared" si="53"/>
        <v>0</v>
      </c>
      <c r="AH36" s="11">
        <f t="shared" si="53"/>
        <v>0</v>
      </c>
      <c r="AI36" s="11">
        <f t="shared" si="53"/>
        <v>0</v>
      </c>
      <c r="AJ36" s="11">
        <f t="shared" si="53"/>
        <v>0</v>
      </c>
      <c r="AK36" s="20">
        <f t="shared" si="53"/>
        <v>-0.2</v>
      </c>
      <c r="AL36" s="20">
        <f t="shared" si="53"/>
        <v>-0.4</v>
      </c>
    </row>
    <row r="37" spans="1:38" ht="36.75" customHeight="1">
      <c r="A37" s="480">
        <v>14</v>
      </c>
      <c r="B37" s="488" t="s">
        <v>216</v>
      </c>
      <c r="C37" s="484">
        <v>40</v>
      </c>
      <c r="D37" s="486">
        <v>0</v>
      </c>
      <c r="E37" s="486">
        <f>+C37+D37</f>
        <v>40</v>
      </c>
      <c r="F37" s="6" t="s">
        <v>252</v>
      </c>
      <c r="G37" s="7">
        <f>+VLOOKUP($B37,'[5]Total Tồn Vật tư'!$A$3:$H$8000,8,0)</f>
        <v>8.0869565217391308</v>
      </c>
      <c r="H37" s="8">
        <f t="shared" ref="H37:AJ37" si="54">+G37</f>
        <v>8.0869565217391308</v>
      </c>
      <c r="I37" s="8">
        <f t="shared" si="54"/>
        <v>8.0869565217391308</v>
      </c>
      <c r="J37" s="8">
        <f t="shared" si="54"/>
        <v>8.0869565217391308</v>
      </c>
      <c r="K37" s="8">
        <f>+J37</f>
        <v>8.0869565217391308</v>
      </c>
      <c r="L37" s="8">
        <f t="shared" si="54"/>
        <v>8.0869565217391308</v>
      </c>
      <c r="M37" s="8">
        <f t="shared" si="38"/>
        <v>8.0869565217391308</v>
      </c>
      <c r="N37" s="8">
        <f t="shared" si="54"/>
        <v>8.0869565217391308</v>
      </c>
      <c r="O37" s="8">
        <f t="shared" si="54"/>
        <v>8.0869565217391308</v>
      </c>
      <c r="P37" s="8">
        <f t="shared" si="54"/>
        <v>8.0869565217391308</v>
      </c>
      <c r="Q37" s="8">
        <f t="shared" si="54"/>
        <v>8.0869565217391308</v>
      </c>
      <c r="R37" s="8">
        <f t="shared" si="54"/>
        <v>8.0869565217391308</v>
      </c>
      <c r="S37" s="8">
        <f t="shared" si="54"/>
        <v>8.0869565217391308</v>
      </c>
      <c r="T37" s="8">
        <f t="shared" si="54"/>
        <v>8.0869565217391308</v>
      </c>
      <c r="U37" s="8">
        <f t="shared" si="54"/>
        <v>8.0869565217391308</v>
      </c>
      <c r="V37" s="8">
        <f t="shared" si="54"/>
        <v>8.0869565217391308</v>
      </c>
      <c r="W37" s="8">
        <f t="shared" si="54"/>
        <v>8.0869565217391308</v>
      </c>
      <c r="X37" s="8">
        <f t="shared" si="54"/>
        <v>8.0869565217391308</v>
      </c>
      <c r="Y37" s="8">
        <f t="shared" si="54"/>
        <v>8.0869565217391308</v>
      </c>
      <c r="Z37" s="8">
        <f t="shared" si="54"/>
        <v>8.0869565217391308</v>
      </c>
      <c r="AA37" s="8">
        <f t="shared" si="54"/>
        <v>8.0869565217391308</v>
      </c>
      <c r="AB37" s="8">
        <f t="shared" si="54"/>
        <v>8.0869565217391308</v>
      </c>
      <c r="AC37" s="8">
        <f t="shared" si="54"/>
        <v>8.0869565217391308</v>
      </c>
      <c r="AD37" s="8">
        <f t="shared" si="54"/>
        <v>8.0869565217391308</v>
      </c>
      <c r="AE37" s="8">
        <f t="shared" si="54"/>
        <v>8.0869565217391308</v>
      </c>
      <c r="AF37" s="8">
        <f t="shared" si="54"/>
        <v>8.0869565217391308</v>
      </c>
      <c r="AG37" s="8">
        <f t="shared" si="54"/>
        <v>8.0869565217391308</v>
      </c>
      <c r="AH37" s="8">
        <f t="shared" si="54"/>
        <v>8.0869565217391308</v>
      </c>
      <c r="AI37" s="8">
        <f t="shared" si="54"/>
        <v>8.0869565217391308</v>
      </c>
      <c r="AJ37" s="8">
        <f t="shared" si="54"/>
        <v>8.0869565217391308</v>
      </c>
      <c r="AK37" s="14">
        <v>5</v>
      </c>
      <c r="AL37" s="14">
        <v>5</v>
      </c>
    </row>
    <row r="38" spans="1:38" ht="36.75" customHeight="1">
      <c r="A38" s="481"/>
      <c r="B38" s="489"/>
      <c r="C38" s="485"/>
      <c r="D38" s="487"/>
      <c r="E38" s="487"/>
      <c r="F38" s="10" t="s">
        <v>253</v>
      </c>
      <c r="G38" s="11">
        <f t="shared" ref="G38" si="55">+ROUND($E37-G37,1)</f>
        <v>31.9</v>
      </c>
      <c r="H38" s="11">
        <f t="shared" ref="H38:AL38" si="56">+G38-H37</f>
        <v>23.813043478260866</v>
      </c>
      <c r="I38" s="11">
        <f t="shared" si="56"/>
        <v>15.726086956521735</v>
      </c>
      <c r="J38" s="11">
        <f t="shared" si="56"/>
        <v>7.6391304347826043</v>
      </c>
      <c r="K38" s="11">
        <f>+J38-K37</f>
        <v>-0.44782608695652648</v>
      </c>
      <c r="L38" s="11">
        <f t="shared" si="56"/>
        <v>-8.5347826086956573</v>
      </c>
      <c r="M38" s="8">
        <f t="shared" si="38"/>
        <v>-8.5347826086956573</v>
      </c>
      <c r="N38" s="11">
        <f t="shared" si="56"/>
        <v>-16.62173913043479</v>
      </c>
      <c r="O38" s="11">
        <f t="shared" si="56"/>
        <v>-24.708695652173922</v>
      </c>
      <c r="P38" s="11">
        <f t="shared" si="56"/>
        <v>-32.795652173913055</v>
      </c>
      <c r="Q38" s="11">
        <f t="shared" si="56"/>
        <v>-40.882608695652188</v>
      </c>
      <c r="R38" s="11">
        <f t="shared" si="56"/>
        <v>-48.96956521739132</v>
      </c>
      <c r="S38" s="11">
        <f t="shared" si="56"/>
        <v>-57.056521739130453</v>
      </c>
      <c r="T38" s="11">
        <f t="shared" si="56"/>
        <v>-65.143478260869585</v>
      </c>
      <c r="U38" s="11">
        <f t="shared" si="56"/>
        <v>-73.230434782608711</v>
      </c>
      <c r="V38" s="11">
        <f t="shared" si="56"/>
        <v>-81.317391304347836</v>
      </c>
      <c r="W38" s="11">
        <f t="shared" si="56"/>
        <v>-89.404347826086962</v>
      </c>
      <c r="X38" s="11">
        <f t="shared" si="56"/>
        <v>-97.491304347826087</v>
      </c>
      <c r="Y38" s="11">
        <f t="shared" si="56"/>
        <v>-105.57826086956521</v>
      </c>
      <c r="Z38" s="11">
        <f t="shared" si="56"/>
        <v>-113.66521739130434</v>
      </c>
      <c r="AA38" s="11">
        <f t="shared" si="56"/>
        <v>-121.75217391304346</v>
      </c>
      <c r="AB38" s="11">
        <f t="shared" si="56"/>
        <v>-129.83913043478259</v>
      </c>
      <c r="AC38" s="11">
        <f t="shared" si="56"/>
        <v>-137.92608695652171</v>
      </c>
      <c r="AD38" s="11">
        <f t="shared" si="56"/>
        <v>-146.01304347826084</v>
      </c>
      <c r="AE38" s="11">
        <f t="shared" si="56"/>
        <v>-154.09999999999997</v>
      </c>
      <c r="AF38" s="11">
        <f t="shared" si="56"/>
        <v>-162.18695652173909</v>
      </c>
      <c r="AG38" s="11">
        <f t="shared" si="56"/>
        <v>-170.27391304347822</v>
      </c>
      <c r="AH38" s="11">
        <f t="shared" si="56"/>
        <v>-178.36086956521734</v>
      </c>
      <c r="AI38" s="11">
        <f t="shared" si="56"/>
        <v>-186.44782608695647</v>
      </c>
      <c r="AJ38" s="11">
        <f t="shared" si="56"/>
        <v>-194.53478260869559</v>
      </c>
      <c r="AK38" s="11">
        <f t="shared" si="56"/>
        <v>-199.53478260869559</v>
      </c>
      <c r="AL38" s="11">
        <f t="shared" si="56"/>
        <v>-204.53478260869559</v>
      </c>
    </row>
    <row r="39" spans="1:38" ht="36.75" customHeight="1">
      <c r="A39" s="480">
        <v>15</v>
      </c>
      <c r="B39" s="488" t="s">
        <v>218</v>
      </c>
      <c r="C39" s="484">
        <v>50</v>
      </c>
      <c r="D39" s="486">
        <v>0</v>
      </c>
      <c r="E39" s="486">
        <f>+C39+D39</f>
        <v>50</v>
      </c>
      <c r="F39" s="6" t="s">
        <v>252</v>
      </c>
      <c r="G39" s="7">
        <f>+VLOOKUP($B39,'[5]Total Tồn Vật tư'!$A$3:$H$8000,8,0)</f>
        <v>3.1739130434782608</v>
      </c>
      <c r="H39" s="8">
        <f t="shared" ref="H39:AJ39" si="57">+G39</f>
        <v>3.1739130434782608</v>
      </c>
      <c r="I39" s="8">
        <f t="shared" si="57"/>
        <v>3.1739130434782608</v>
      </c>
      <c r="J39" s="8">
        <f t="shared" si="57"/>
        <v>3.1739130434782608</v>
      </c>
      <c r="K39" s="8">
        <f>+J39</f>
        <v>3.1739130434782608</v>
      </c>
      <c r="L39" s="8">
        <f t="shared" si="57"/>
        <v>3.1739130434782608</v>
      </c>
      <c r="M39" s="8">
        <f t="shared" si="38"/>
        <v>3.1739130434782608</v>
      </c>
      <c r="N39" s="8">
        <f t="shared" si="57"/>
        <v>3.1739130434782608</v>
      </c>
      <c r="O39" s="8">
        <f t="shared" si="57"/>
        <v>3.1739130434782608</v>
      </c>
      <c r="P39" s="8">
        <f t="shared" si="57"/>
        <v>3.1739130434782608</v>
      </c>
      <c r="Q39" s="8">
        <f t="shared" si="57"/>
        <v>3.1739130434782608</v>
      </c>
      <c r="R39" s="8">
        <f t="shared" si="57"/>
        <v>3.1739130434782608</v>
      </c>
      <c r="S39" s="8">
        <f t="shared" si="57"/>
        <v>3.1739130434782608</v>
      </c>
      <c r="T39" s="8">
        <f t="shared" si="57"/>
        <v>3.1739130434782608</v>
      </c>
      <c r="U39" s="8">
        <f t="shared" si="57"/>
        <v>3.1739130434782608</v>
      </c>
      <c r="V39" s="8">
        <f t="shared" si="57"/>
        <v>3.1739130434782608</v>
      </c>
      <c r="W39" s="8">
        <f t="shared" si="57"/>
        <v>3.1739130434782608</v>
      </c>
      <c r="X39" s="8">
        <f t="shared" si="57"/>
        <v>3.1739130434782608</v>
      </c>
      <c r="Y39" s="8">
        <f t="shared" si="57"/>
        <v>3.1739130434782608</v>
      </c>
      <c r="Z39" s="8">
        <f t="shared" si="57"/>
        <v>3.1739130434782608</v>
      </c>
      <c r="AA39" s="8">
        <f t="shared" si="57"/>
        <v>3.1739130434782608</v>
      </c>
      <c r="AB39" s="8">
        <f t="shared" si="57"/>
        <v>3.1739130434782608</v>
      </c>
      <c r="AC39" s="8">
        <f t="shared" si="57"/>
        <v>3.1739130434782608</v>
      </c>
      <c r="AD39" s="8">
        <f t="shared" si="57"/>
        <v>3.1739130434782608</v>
      </c>
      <c r="AE39" s="8">
        <f t="shared" si="57"/>
        <v>3.1739130434782608</v>
      </c>
      <c r="AF39" s="8">
        <f t="shared" si="57"/>
        <v>3.1739130434782608</v>
      </c>
      <c r="AG39" s="8">
        <f t="shared" si="57"/>
        <v>3.1739130434782608</v>
      </c>
      <c r="AH39" s="8">
        <f t="shared" si="57"/>
        <v>3.1739130434782608</v>
      </c>
      <c r="AI39" s="8">
        <f t="shared" si="57"/>
        <v>3.1739130434782608</v>
      </c>
      <c r="AJ39" s="8">
        <f t="shared" si="57"/>
        <v>3.1739130434782608</v>
      </c>
      <c r="AK39" s="14">
        <v>2</v>
      </c>
      <c r="AL39" s="14">
        <v>2</v>
      </c>
    </row>
    <row r="40" spans="1:38" ht="36.75" customHeight="1">
      <c r="A40" s="481"/>
      <c r="B40" s="489"/>
      <c r="C40" s="485"/>
      <c r="D40" s="487"/>
      <c r="E40" s="487"/>
      <c r="F40" s="10" t="s">
        <v>253</v>
      </c>
      <c r="G40" s="11">
        <f>+ROUND($E39-G39,1)</f>
        <v>46.8</v>
      </c>
      <c r="H40" s="11">
        <f t="shared" ref="H40:AL40" si="58">+G40-H39</f>
        <v>43.626086956521739</v>
      </c>
      <c r="I40" s="11">
        <f t="shared" si="58"/>
        <v>40.452173913043481</v>
      </c>
      <c r="J40" s="11">
        <f t="shared" si="58"/>
        <v>37.278260869565223</v>
      </c>
      <c r="K40" s="11">
        <f>+J40-K39</f>
        <v>34.104347826086965</v>
      </c>
      <c r="L40" s="11">
        <f t="shared" si="58"/>
        <v>30.930434782608703</v>
      </c>
      <c r="M40" s="8">
        <f t="shared" si="38"/>
        <v>30.930434782608703</v>
      </c>
      <c r="N40" s="11">
        <f t="shared" si="58"/>
        <v>27.756521739130442</v>
      </c>
      <c r="O40" s="11">
        <f t="shared" si="58"/>
        <v>24.58260869565218</v>
      </c>
      <c r="P40" s="11">
        <f t="shared" si="58"/>
        <v>21.408695652173918</v>
      </c>
      <c r="Q40" s="11">
        <f t="shared" si="58"/>
        <v>18.234782608695657</v>
      </c>
      <c r="R40" s="11">
        <f t="shared" si="58"/>
        <v>15.060869565217395</v>
      </c>
      <c r="S40" s="11">
        <f t="shared" si="58"/>
        <v>11.886956521739133</v>
      </c>
      <c r="T40" s="11">
        <f t="shared" si="58"/>
        <v>8.7130434782608717</v>
      </c>
      <c r="U40" s="11">
        <f t="shared" si="58"/>
        <v>5.5391304347826109</v>
      </c>
      <c r="V40" s="11">
        <f t="shared" si="58"/>
        <v>2.3652173913043502</v>
      </c>
      <c r="W40" s="11">
        <f t="shared" si="58"/>
        <v>-0.8086956521739106</v>
      </c>
      <c r="X40" s="11">
        <f t="shared" si="58"/>
        <v>-3.9826086956521713</v>
      </c>
      <c r="Y40" s="11">
        <f t="shared" si="58"/>
        <v>-7.1565217391304321</v>
      </c>
      <c r="Z40" s="11">
        <f t="shared" si="58"/>
        <v>-10.330434782608693</v>
      </c>
      <c r="AA40" s="11">
        <f t="shared" si="58"/>
        <v>-13.504347826086953</v>
      </c>
      <c r="AB40" s="11">
        <f t="shared" si="58"/>
        <v>-16.678260869565214</v>
      </c>
      <c r="AC40" s="11">
        <f t="shared" si="58"/>
        <v>-19.852173913043476</v>
      </c>
      <c r="AD40" s="11">
        <f t="shared" si="58"/>
        <v>-23.026086956521738</v>
      </c>
      <c r="AE40" s="11">
        <f t="shared" si="58"/>
        <v>-26.2</v>
      </c>
      <c r="AF40" s="11">
        <f t="shared" si="58"/>
        <v>-29.373913043478261</v>
      </c>
      <c r="AG40" s="11">
        <f t="shared" si="58"/>
        <v>-32.547826086956519</v>
      </c>
      <c r="AH40" s="11">
        <f t="shared" si="58"/>
        <v>-35.721739130434777</v>
      </c>
      <c r="AI40" s="11">
        <f t="shared" si="58"/>
        <v>-38.895652173913035</v>
      </c>
      <c r="AJ40" s="11">
        <f t="shared" si="58"/>
        <v>-42.069565217391293</v>
      </c>
      <c r="AK40" s="11">
        <f t="shared" si="58"/>
        <v>-44.069565217391293</v>
      </c>
      <c r="AL40" s="11">
        <f t="shared" si="58"/>
        <v>-46.069565217391293</v>
      </c>
    </row>
    <row r="41" spans="1:38" ht="36.75" customHeight="1">
      <c r="A41" s="480">
        <v>17</v>
      </c>
      <c r="B41" s="482" t="s">
        <v>234</v>
      </c>
      <c r="C41" s="484">
        <v>0</v>
      </c>
      <c r="D41" s="486">
        <v>0</v>
      </c>
      <c r="E41" s="486">
        <f>+C41+D41</f>
        <v>0</v>
      </c>
      <c r="F41" s="6" t="s">
        <v>252</v>
      </c>
      <c r="G41" s="7">
        <f>+VLOOKUP($B41,'[5]Total Tồn Vật tư'!$A$3:$H$8000,8,0)</f>
        <v>0.65217391304347827</v>
      </c>
      <c r="H41" s="8">
        <f t="shared" ref="H41:AJ41" si="59">+G41</f>
        <v>0.65217391304347827</v>
      </c>
      <c r="I41" s="8">
        <f t="shared" si="59"/>
        <v>0.65217391304347827</v>
      </c>
      <c r="J41" s="8">
        <f t="shared" si="59"/>
        <v>0.65217391304347827</v>
      </c>
      <c r="K41" s="8">
        <f>+J41</f>
        <v>0.65217391304347827</v>
      </c>
      <c r="L41" s="8">
        <f t="shared" si="59"/>
        <v>0.65217391304347827</v>
      </c>
      <c r="M41" s="8">
        <f t="shared" si="38"/>
        <v>0.65217391304347827</v>
      </c>
      <c r="N41" s="8">
        <f t="shared" si="59"/>
        <v>0.65217391304347827</v>
      </c>
      <c r="O41" s="8">
        <f t="shared" si="59"/>
        <v>0.65217391304347827</v>
      </c>
      <c r="P41" s="8">
        <f t="shared" si="59"/>
        <v>0.65217391304347827</v>
      </c>
      <c r="Q41" s="8">
        <f t="shared" si="59"/>
        <v>0.65217391304347827</v>
      </c>
      <c r="R41" s="8">
        <f t="shared" si="59"/>
        <v>0.65217391304347827</v>
      </c>
      <c r="S41" s="8">
        <f t="shared" si="59"/>
        <v>0.65217391304347827</v>
      </c>
      <c r="T41" s="8">
        <f t="shared" si="59"/>
        <v>0.65217391304347827</v>
      </c>
      <c r="U41" s="8">
        <f t="shared" si="59"/>
        <v>0.65217391304347827</v>
      </c>
      <c r="V41" s="8">
        <f t="shared" si="59"/>
        <v>0.65217391304347827</v>
      </c>
      <c r="W41" s="8">
        <f t="shared" si="59"/>
        <v>0.65217391304347827</v>
      </c>
      <c r="X41" s="8">
        <f t="shared" si="59"/>
        <v>0.65217391304347827</v>
      </c>
      <c r="Y41" s="8">
        <f t="shared" si="59"/>
        <v>0.65217391304347827</v>
      </c>
      <c r="Z41" s="8">
        <f t="shared" si="59"/>
        <v>0.65217391304347827</v>
      </c>
      <c r="AA41" s="8">
        <f t="shared" si="59"/>
        <v>0.65217391304347827</v>
      </c>
      <c r="AB41" s="8">
        <f t="shared" si="59"/>
        <v>0.65217391304347827</v>
      </c>
      <c r="AC41" s="8">
        <f t="shared" si="59"/>
        <v>0.65217391304347827</v>
      </c>
      <c r="AD41" s="8">
        <f t="shared" si="59"/>
        <v>0.65217391304347827</v>
      </c>
      <c r="AE41" s="8">
        <f t="shared" si="59"/>
        <v>0.65217391304347827</v>
      </c>
      <c r="AF41" s="8">
        <f t="shared" si="59"/>
        <v>0.65217391304347827</v>
      </c>
      <c r="AG41" s="8">
        <f t="shared" si="59"/>
        <v>0.65217391304347827</v>
      </c>
      <c r="AH41" s="8">
        <f t="shared" si="59"/>
        <v>0.65217391304347827</v>
      </c>
      <c r="AI41" s="8">
        <f t="shared" si="59"/>
        <v>0.65217391304347827</v>
      </c>
      <c r="AJ41" s="8">
        <f t="shared" si="59"/>
        <v>0.65217391304347827</v>
      </c>
      <c r="AK41" s="14">
        <v>2</v>
      </c>
      <c r="AL41" s="14">
        <v>2</v>
      </c>
    </row>
    <row r="42" spans="1:38" ht="36.75" customHeight="1">
      <c r="A42" s="481"/>
      <c r="B42" s="483"/>
      <c r="C42" s="485"/>
      <c r="D42" s="487"/>
      <c r="E42" s="487"/>
      <c r="F42" s="10" t="s">
        <v>253</v>
      </c>
      <c r="G42" s="11">
        <f t="shared" ref="G42" si="60">+ROUND($E41-G41,1)</f>
        <v>-0.7</v>
      </c>
      <c r="H42" s="11">
        <f t="shared" ref="H42:I42" si="61">+G42-H41</f>
        <v>-1.3521739130434782</v>
      </c>
      <c r="I42" s="11">
        <f t="shared" si="61"/>
        <v>-2.0043478260869563</v>
      </c>
      <c r="J42" s="11">
        <f>+I42-J41</f>
        <v>-2.6565217391304348</v>
      </c>
      <c r="K42" s="11">
        <f>+J42-K41</f>
        <v>-3.3086956521739133</v>
      </c>
      <c r="L42" s="11">
        <f t="shared" ref="L42:AL42" si="62">+K42-L41</f>
        <v>-3.9608695652173918</v>
      </c>
      <c r="M42" s="8">
        <f t="shared" si="38"/>
        <v>-3.9608695652173918</v>
      </c>
      <c r="N42" s="11">
        <f t="shared" si="62"/>
        <v>-4.6130434782608702</v>
      </c>
      <c r="O42" s="11">
        <f t="shared" si="62"/>
        <v>-5.2652173913043487</v>
      </c>
      <c r="P42" s="11">
        <f t="shared" si="62"/>
        <v>-5.9173913043478272</v>
      </c>
      <c r="Q42" s="11">
        <f t="shared" si="62"/>
        <v>-6.5695652173913057</v>
      </c>
      <c r="R42" s="11">
        <f t="shared" si="62"/>
        <v>-7.2217391304347842</v>
      </c>
      <c r="S42" s="11">
        <f t="shared" si="62"/>
        <v>-7.8739130434782627</v>
      </c>
      <c r="T42" s="11">
        <f t="shared" si="62"/>
        <v>-8.5260869565217412</v>
      </c>
      <c r="U42" s="11">
        <f t="shared" si="62"/>
        <v>-9.1782608695652197</v>
      </c>
      <c r="V42" s="11">
        <f t="shared" si="62"/>
        <v>-9.8304347826086982</v>
      </c>
      <c r="W42" s="11">
        <f t="shared" si="62"/>
        <v>-10.482608695652177</v>
      </c>
      <c r="X42" s="11">
        <f t="shared" si="62"/>
        <v>-11.134782608695655</v>
      </c>
      <c r="Y42" s="11">
        <f t="shared" si="62"/>
        <v>-11.786956521739134</v>
      </c>
      <c r="Z42" s="11">
        <f t="shared" si="62"/>
        <v>-12.439130434782612</v>
      </c>
      <c r="AA42" s="11">
        <f t="shared" si="62"/>
        <v>-13.091304347826091</v>
      </c>
      <c r="AB42" s="11">
        <f t="shared" si="62"/>
        <v>-13.743478260869569</v>
      </c>
      <c r="AC42" s="11">
        <f t="shared" si="62"/>
        <v>-14.395652173913048</v>
      </c>
      <c r="AD42" s="11">
        <f t="shared" si="62"/>
        <v>-15.047826086956526</v>
      </c>
      <c r="AE42" s="11">
        <f t="shared" si="62"/>
        <v>-15.700000000000005</v>
      </c>
      <c r="AF42" s="11">
        <f t="shared" si="62"/>
        <v>-16.352173913043483</v>
      </c>
      <c r="AG42" s="11">
        <f t="shared" si="62"/>
        <v>-17.00434782608696</v>
      </c>
      <c r="AH42" s="11">
        <f t="shared" si="62"/>
        <v>-17.656521739130437</v>
      </c>
      <c r="AI42" s="11">
        <f t="shared" si="62"/>
        <v>-18.308695652173913</v>
      </c>
      <c r="AJ42" s="11">
        <f t="shared" si="62"/>
        <v>-18.96086956521739</v>
      </c>
      <c r="AK42" s="11">
        <f t="shared" si="62"/>
        <v>-20.96086956521739</v>
      </c>
      <c r="AL42" s="11">
        <f t="shared" si="62"/>
        <v>-22.96086956521739</v>
      </c>
    </row>
    <row r="43" spans="1:38" ht="36.75" customHeight="1">
      <c r="A43" s="480">
        <v>18</v>
      </c>
      <c r="B43" s="482" t="s">
        <v>235</v>
      </c>
      <c r="C43" s="484">
        <v>0</v>
      </c>
      <c r="D43" s="486">
        <v>0</v>
      </c>
      <c r="E43" s="486">
        <f>+C43+D43</f>
        <v>0</v>
      </c>
      <c r="F43" s="6" t="s">
        <v>252</v>
      </c>
      <c r="G43" s="7">
        <f>+VLOOKUP($B43,'[5]Total Tồn Vật tư'!$A$3:$H$8000,8,0)</f>
        <v>0.47826086956521741</v>
      </c>
      <c r="H43" s="8">
        <f t="shared" ref="H43:W58" si="63">+G43</f>
        <v>0.47826086956521741</v>
      </c>
      <c r="I43" s="8">
        <f t="shared" si="63"/>
        <v>0.47826086956521741</v>
      </c>
      <c r="J43" s="8">
        <f t="shared" si="63"/>
        <v>0.47826086956521741</v>
      </c>
      <c r="K43" s="8">
        <f>+J43</f>
        <v>0.47826086956521741</v>
      </c>
      <c r="L43" s="8">
        <f t="shared" si="63"/>
        <v>0.47826086956521741</v>
      </c>
      <c r="M43" s="8">
        <f t="shared" si="63"/>
        <v>0.47826086956521741</v>
      </c>
      <c r="N43" s="8">
        <f t="shared" si="63"/>
        <v>0.47826086956521741</v>
      </c>
      <c r="O43" s="8">
        <f t="shared" si="63"/>
        <v>0.47826086956521741</v>
      </c>
      <c r="P43" s="8">
        <f t="shared" si="63"/>
        <v>0.47826086956521741</v>
      </c>
      <c r="Q43" s="8">
        <f t="shared" si="63"/>
        <v>0.47826086956521741</v>
      </c>
      <c r="R43" s="8">
        <f t="shared" si="63"/>
        <v>0.47826086956521741</v>
      </c>
      <c r="S43" s="8">
        <f t="shared" si="63"/>
        <v>0.47826086956521741</v>
      </c>
      <c r="T43" s="8">
        <f t="shared" si="63"/>
        <v>0.47826086956521741</v>
      </c>
      <c r="U43" s="8">
        <f t="shared" si="63"/>
        <v>0.47826086956521741</v>
      </c>
      <c r="V43" s="8">
        <f t="shared" si="63"/>
        <v>0.47826086956521741</v>
      </c>
      <c r="W43" s="8">
        <f t="shared" si="63"/>
        <v>0.47826086956521741</v>
      </c>
      <c r="X43" s="8">
        <f t="shared" ref="X43:AJ43" si="64">+W43</f>
        <v>0.47826086956521741</v>
      </c>
      <c r="Y43" s="8">
        <f t="shared" si="64"/>
        <v>0.47826086956521741</v>
      </c>
      <c r="Z43" s="8">
        <f t="shared" si="64"/>
        <v>0.47826086956521741</v>
      </c>
      <c r="AA43" s="8">
        <f t="shared" si="64"/>
        <v>0.47826086956521741</v>
      </c>
      <c r="AB43" s="8">
        <f t="shared" si="64"/>
        <v>0.47826086956521741</v>
      </c>
      <c r="AC43" s="8">
        <f t="shared" si="64"/>
        <v>0.47826086956521741</v>
      </c>
      <c r="AD43" s="8">
        <f t="shared" si="64"/>
        <v>0.47826086956521741</v>
      </c>
      <c r="AE43" s="8">
        <f t="shared" si="64"/>
        <v>0.47826086956521741</v>
      </c>
      <c r="AF43" s="8">
        <f t="shared" si="64"/>
        <v>0.47826086956521741</v>
      </c>
      <c r="AG43" s="8">
        <f t="shared" si="64"/>
        <v>0.47826086956521741</v>
      </c>
      <c r="AH43" s="8">
        <f t="shared" si="64"/>
        <v>0.47826086956521741</v>
      </c>
      <c r="AI43" s="8">
        <f t="shared" si="64"/>
        <v>0.47826086956521741</v>
      </c>
      <c r="AJ43" s="8">
        <f t="shared" si="64"/>
        <v>0.47826086956521741</v>
      </c>
      <c r="AK43" s="14">
        <v>20</v>
      </c>
      <c r="AL43" s="14">
        <v>20</v>
      </c>
    </row>
    <row r="44" spans="1:38" ht="36.75" customHeight="1">
      <c r="A44" s="481"/>
      <c r="B44" s="483"/>
      <c r="C44" s="485"/>
      <c r="D44" s="487"/>
      <c r="E44" s="487"/>
      <c r="F44" s="10" t="s">
        <v>253</v>
      </c>
      <c r="G44" s="11">
        <f t="shared" ref="G44" si="65">+ROUND($E43-G43,1)</f>
        <v>-0.5</v>
      </c>
      <c r="H44" s="11">
        <f t="shared" ref="H44:AL44" si="66">+G44-H43</f>
        <v>-0.97826086956521741</v>
      </c>
      <c r="I44" s="11">
        <f t="shared" si="66"/>
        <v>-1.4565217391304348</v>
      </c>
      <c r="J44" s="11">
        <f t="shared" si="66"/>
        <v>-1.9347826086956523</v>
      </c>
      <c r="K44" s="11">
        <f>+J44-K43</f>
        <v>-2.4130434782608696</v>
      </c>
      <c r="L44" s="11">
        <f t="shared" si="66"/>
        <v>-2.8913043478260869</v>
      </c>
      <c r="M44" s="8">
        <f t="shared" si="63"/>
        <v>-2.8913043478260869</v>
      </c>
      <c r="N44" s="11">
        <f t="shared" si="66"/>
        <v>-3.3695652173913042</v>
      </c>
      <c r="O44" s="11">
        <f t="shared" si="66"/>
        <v>-3.8478260869565215</v>
      </c>
      <c r="P44" s="11">
        <f t="shared" si="66"/>
        <v>-4.3260869565217392</v>
      </c>
      <c r="Q44" s="11">
        <f t="shared" si="66"/>
        <v>-4.804347826086957</v>
      </c>
      <c r="R44" s="11">
        <f t="shared" si="66"/>
        <v>-5.2826086956521747</v>
      </c>
      <c r="S44" s="11">
        <f t="shared" si="66"/>
        <v>-5.7608695652173925</v>
      </c>
      <c r="T44" s="11">
        <f t="shared" si="66"/>
        <v>-6.2391304347826102</v>
      </c>
      <c r="U44" s="11">
        <f t="shared" si="66"/>
        <v>-6.7173913043478279</v>
      </c>
      <c r="V44" s="11">
        <f t="shared" si="66"/>
        <v>-7.1956521739130457</v>
      </c>
      <c r="W44" s="11">
        <f t="shared" si="66"/>
        <v>-7.6739130434782634</v>
      </c>
      <c r="X44" s="11">
        <f t="shared" si="66"/>
        <v>-8.1521739130434803</v>
      </c>
      <c r="Y44" s="11">
        <f t="shared" si="66"/>
        <v>-8.6304347826086971</v>
      </c>
      <c r="Z44" s="11">
        <f t="shared" si="66"/>
        <v>-9.108695652173914</v>
      </c>
      <c r="AA44" s="11">
        <f t="shared" si="66"/>
        <v>-9.5869565217391308</v>
      </c>
      <c r="AB44" s="11">
        <f t="shared" si="66"/>
        <v>-10.065217391304348</v>
      </c>
      <c r="AC44" s="11">
        <f t="shared" si="66"/>
        <v>-10.543478260869565</v>
      </c>
      <c r="AD44" s="11">
        <f t="shared" si="66"/>
        <v>-11.021739130434781</v>
      </c>
      <c r="AE44" s="11">
        <f t="shared" si="66"/>
        <v>-11.499999999999998</v>
      </c>
      <c r="AF44" s="11">
        <f t="shared" si="66"/>
        <v>-11.978260869565215</v>
      </c>
      <c r="AG44" s="11">
        <f t="shared" si="66"/>
        <v>-12.456521739130432</v>
      </c>
      <c r="AH44" s="11">
        <f t="shared" si="66"/>
        <v>-12.934782608695649</v>
      </c>
      <c r="AI44" s="11">
        <f t="shared" si="66"/>
        <v>-13.413043478260866</v>
      </c>
      <c r="AJ44" s="11">
        <f t="shared" si="66"/>
        <v>-13.891304347826082</v>
      </c>
      <c r="AK44" s="11">
        <f t="shared" si="66"/>
        <v>-33.891304347826079</v>
      </c>
      <c r="AL44" s="11">
        <f t="shared" si="66"/>
        <v>-53.891304347826079</v>
      </c>
    </row>
    <row r="45" spans="1:38" ht="36.75" customHeight="1">
      <c r="A45" s="480">
        <v>18</v>
      </c>
      <c r="B45" s="482" t="s">
        <v>236</v>
      </c>
      <c r="C45" s="484">
        <v>0</v>
      </c>
      <c r="D45" s="486">
        <v>0</v>
      </c>
      <c r="E45" s="486">
        <f>+C45+D45</f>
        <v>0</v>
      </c>
      <c r="F45" s="6" t="s">
        <v>252</v>
      </c>
      <c r="G45" s="7">
        <f>+VLOOKUP($B45,'[5]Total Tồn Vật tư'!$A$3:$H$8000,8,0)</f>
        <v>0.65217391304347827</v>
      </c>
      <c r="H45" s="8">
        <f t="shared" ref="H45:AJ45" si="67">+G45</f>
        <v>0.65217391304347827</v>
      </c>
      <c r="I45" s="8">
        <f t="shared" si="67"/>
        <v>0.65217391304347827</v>
      </c>
      <c r="J45" s="8">
        <f t="shared" si="67"/>
        <v>0.65217391304347827</v>
      </c>
      <c r="K45" s="8">
        <f>+J45</f>
        <v>0.65217391304347827</v>
      </c>
      <c r="L45" s="8">
        <f t="shared" si="67"/>
        <v>0.65217391304347827</v>
      </c>
      <c r="M45" s="8">
        <f t="shared" si="63"/>
        <v>0.65217391304347827</v>
      </c>
      <c r="N45" s="8">
        <f t="shared" si="67"/>
        <v>0.65217391304347827</v>
      </c>
      <c r="O45" s="8">
        <f t="shared" si="67"/>
        <v>0.65217391304347827</v>
      </c>
      <c r="P45" s="8">
        <f t="shared" si="67"/>
        <v>0.65217391304347827</v>
      </c>
      <c r="Q45" s="8">
        <f t="shared" si="67"/>
        <v>0.65217391304347827</v>
      </c>
      <c r="R45" s="8">
        <f t="shared" si="67"/>
        <v>0.65217391304347827</v>
      </c>
      <c r="S45" s="8">
        <f t="shared" si="67"/>
        <v>0.65217391304347827</v>
      </c>
      <c r="T45" s="8">
        <f t="shared" si="67"/>
        <v>0.65217391304347827</v>
      </c>
      <c r="U45" s="8">
        <f t="shared" si="67"/>
        <v>0.65217391304347827</v>
      </c>
      <c r="V45" s="8">
        <f t="shared" si="67"/>
        <v>0.65217391304347827</v>
      </c>
      <c r="W45" s="8">
        <f t="shared" si="67"/>
        <v>0.65217391304347827</v>
      </c>
      <c r="X45" s="8">
        <f t="shared" si="67"/>
        <v>0.65217391304347827</v>
      </c>
      <c r="Y45" s="8">
        <f t="shared" si="67"/>
        <v>0.65217391304347827</v>
      </c>
      <c r="Z45" s="8">
        <f t="shared" si="67"/>
        <v>0.65217391304347827</v>
      </c>
      <c r="AA45" s="8">
        <f t="shared" si="67"/>
        <v>0.65217391304347827</v>
      </c>
      <c r="AB45" s="8">
        <f t="shared" si="67"/>
        <v>0.65217391304347827</v>
      </c>
      <c r="AC45" s="8">
        <f t="shared" si="67"/>
        <v>0.65217391304347827</v>
      </c>
      <c r="AD45" s="8">
        <f t="shared" si="67"/>
        <v>0.65217391304347827</v>
      </c>
      <c r="AE45" s="8">
        <f t="shared" si="67"/>
        <v>0.65217391304347827</v>
      </c>
      <c r="AF45" s="8">
        <f t="shared" si="67"/>
        <v>0.65217391304347827</v>
      </c>
      <c r="AG45" s="8">
        <f t="shared" si="67"/>
        <v>0.65217391304347827</v>
      </c>
      <c r="AH45" s="8">
        <f t="shared" si="67"/>
        <v>0.65217391304347827</v>
      </c>
      <c r="AI45" s="8">
        <f t="shared" si="67"/>
        <v>0.65217391304347827</v>
      </c>
      <c r="AJ45" s="8">
        <f t="shared" si="67"/>
        <v>0.65217391304347827</v>
      </c>
      <c r="AK45" s="14">
        <v>2</v>
      </c>
      <c r="AL45" s="14">
        <v>2</v>
      </c>
    </row>
    <row r="46" spans="1:38" ht="36.75" customHeight="1">
      <c r="A46" s="481"/>
      <c r="B46" s="483"/>
      <c r="C46" s="485"/>
      <c r="D46" s="487"/>
      <c r="E46" s="487"/>
      <c r="F46" s="10" t="s">
        <v>253</v>
      </c>
      <c r="G46" s="11">
        <f t="shared" ref="G46:G58" si="68">+ROUND($E45-G45,1)</f>
        <v>-0.7</v>
      </c>
      <c r="H46" s="11">
        <f t="shared" ref="H46:AL46" si="69">+G46-H45</f>
        <v>-1.3521739130434782</v>
      </c>
      <c r="I46" s="11">
        <f t="shared" si="69"/>
        <v>-2.0043478260869563</v>
      </c>
      <c r="J46" s="11">
        <f t="shared" si="69"/>
        <v>-2.6565217391304348</v>
      </c>
      <c r="K46" s="11">
        <f>+J46-K45</f>
        <v>-3.3086956521739133</v>
      </c>
      <c r="L46" s="11">
        <f t="shared" si="69"/>
        <v>-3.9608695652173918</v>
      </c>
      <c r="M46" s="8">
        <f t="shared" si="63"/>
        <v>-3.9608695652173918</v>
      </c>
      <c r="N46" s="11">
        <f t="shared" si="69"/>
        <v>-4.6130434782608702</v>
      </c>
      <c r="O46" s="11">
        <f t="shared" si="69"/>
        <v>-5.2652173913043487</v>
      </c>
      <c r="P46" s="11">
        <f t="shared" si="69"/>
        <v>-5.9173913043478272</v>
      </c>
      <c r="Q46" s="11">
        <f t="shared" si="69"/>
        <v>-6.5695652173913057</v>
      </c>
      <c r="R46" s="11">
        <f t="shared" si="69"/>
        <v>-7.2217391304347842</v>
      </c>
      <c r="S46" s="11">
        <f t="shared" si="69"/>
        <v>-7.8739130434782627</v>
      </c>
      <c r="T46" s="11">
        <f t="shared" si="69"/>
        <v>-8.5260869565217412</v>
      </c>
      <c r="U46" s="11">
        <f t="shared" si="69"/>
        <v>-9.1782608695652197</v>
      </c>
      <c r="V46" s="11">
        <f t="shared" si="69"/>
        <v>-9.8304347826086982</v>
      </c>
      <c r="W46" s="11">
        <f t="shared" si="69"/>
        <v>-10.482608695652177</v>
      </c>
      <c r="X46" s="11">
        <f t="shared" si="69"/>
        <v>-11.134782608695655</v>
      </c>
      <c r="Y46" s="11">
        <f t="shared" si="69"/>
        <v>-11.786956521739134</v>
      </c>
      <c r="Z46" s="11">
        <f t="shared" si="69"/>
        <v>-12.439130434782612</v>
      </c>
      <c r="AA46" s="11">
        <f t="shared" si="69"/>
        <v>-13.091304347826091</v>
      </c>
      <c r="AB46" s="11">
        <f t="shared" si="69"/>
        <v>-13.743478260869569</v>
      </c>
      <c r="AC46" s="11">
        <f t="shared" si="69"/>
        <v>-14.395652173913048</v>
      </c>
      <c r="AD46" s="11">
        <f t="shared" si="69"/>
        <v>-15.047826086956526</v>
      </c>
      <c r="AE46" s="11">
        <f t="shared" si="69"/>
        <v>-15.700000000000005</v>
      </c>
      <c r="AF46" s="11">
        <f t="shared" si="69"/>
        <v>-16.352173913043483</v>
      </c>
      <c r="AG46" s="11">
        <f t="shared" si="69"/>
        <v>-17.00434782608696</v>
      </c>
      <c r="AH46" s="11">
        <f t="shared" si="69"/>
        <v>-17.656521739130437</v>
      </c>
      <c r="AI46" s="11">
        <f t="shared" si="69"/>
        <v>-18.308695652173913</v>
      </c>
      <c r="AJ46" s="11">
        <f t="shared" si="69"/>
        <v>-18.96086956521739</v>
      </c>
      <c r="AK46" s="11">
        <f t="shared" si="69"/>
        <v>-20.96086956521739</v>
      </c>
      <c r="AL46" s="11">
        <f t="shared" si="69"/>
        <v>-22.96086956521739</v>
      </c>
    </row>
    <row r="47" spans="1:38" ht="36.75" customHeight="1">
      <c r="A47" s="480">
        <v>19</v>
      </c>
      <c r="B47" s="482" t="s">
        <v>237</v>
      </c>
      <c r="C47" s="484">
        <v>100</v>
      </c>
      <c r="D47" s="486">
        <v>0</v>
      </c>
      <c r="E47" s="486">
        <f>+C47+D47</f>
        <v>100</v>
      </c>
      <c r="F47" s="6" t="s">
        <v>252</v>
      </c>
      <c r="G47" s="7">
        <f>+VLOOKUP($B47,'[5]Total Tồn Vật tư'!$A$3:$H$8000,8,0)</f>
        <v>0.21739130434782608</v>
      </c>
      <c r="H47" s="8">
        <f t="shared" ref="H47:AJ47" si="70">+G47</f>
        <v>0.21739130434782608</v>
      </c>
      <c r="I47" s="8">
        <f t="shared" si="70"/>
        <v>0.21739130434782608</v>
      </c>
      <c r="J47" s="8">
        <f t="shared" si="70"/>
        <v>0.21739130434782608</v>
      </c>
      <c r="K47" s="8">
        <f>+J47</f>
        <v>0.21739130434782608</v>
      </c>
      <c r="L47" s="8">
        <f t="shared" si="70"/>
        <v>0.21739130434782608</v>
      </c>
      <c r="M47" s="8">
        <f t="shared" si="63"/>
        <v>0.21739130434782608</v>
      </c>
      <c r="N47" s="8">
        <f t="shared" si="70"/>
        <v>0.21739130434782608</v>
      </c>
      <c r="O47" s="8">
        <f t="shared" si="70"/>
        <v>0.21739130434782608</v>
      </c>
      <c r="P47" s="8">
        <f t="shared" si="70"/>
        <v>0.21739130434782608</v>
      </c>
      <c r="Q47" s="8">
        <f t="shared" si="70"/>
        <v>0.21739130434782608</v>
      </c>
      <c r="R47" s="8">
        <f t="shared" si="70"/>
        <v>0.21739130434782608</v>
      </c>
      <c r="S47" s="8">
        <f t="shared" si="70"/>
        <v>0.21739130434782608</v>
      </c>
      <c r="T47" s="8">
        <f t="shared" si="70"/>
        <v>0.21739130434782608</v>
      </c>
      <c r="U47" s="8">
        <f t="shared" si="70"/>
        <v>0.21739130434782608</v>
      </c>
      <c r="V47" s="8">
        <f t="shared" si="70"/>
        <v>0.21739130434782608</v>
      </c>
      <c r="W47" s="8">
        <f t="shared" si="70"/>
        <v>0.21739130434782608</v>
      </c>
      <c r="X47" s="8">
        <f t="shared" si="70"/>
        <v>0.21739130434782608</v>
      </c>
      <c r="Y47" s="8">
        <f t="shared" si="70"/>
        <v>0.21739130434782608</v>
      </c>
      <c r="Z47" s="8">
        <f t="shared" si="70"/>
        <v>0.21739130434782608</v>
      </c>
      <c r="AA47" s="8">
        <f t="shared" si="70"/>
        <v>0.21739130434782608</v>
      </c>
      <c r="AB47" s="8">
        <f t="shared" si="70"/>
        <v>0.21739130434782608</v>
      </c>
      <c r="AC47" s="8">
        <f t="shared" si="70"/>
        <v>0.21739130434782608</v>
      </c>
      <c r="AD47" s="8">
        <f t="shared" si="70"/>
        <v>0.21739130434782608</v>
      </c>
      <c r="AE47" s="8">
        <f t="shared" si="70"/>
        <v>0.21739130434782608</v>
      </c>
      <c r="AF47" s="8">
        <f t="shared" si="70"/>
        <v>0.21739130434782608</v>
      </c>
      <c r="AG47" s="8">
        <f t="shared" si="70"/>
        <v>0.21739130434782608</v>
      </c>
      <c r="AH47" s="8">
        <f t="shared" si="70"/>
        <v>0.21739130434782608</v>
      </c>
      <c r="AI47" s="8">
        <f t="shared" si="70"/>
        <v>0.21739130434782608</v>
      </c>
      <c r="AJ47" s="8">
        <f t="shared" si="70"/>
        <v>0.21739130434782608</v>
      </c>
      <c r="AK47" s="15">
        <v>0.5</v>
      </c>
      <c r="AL47" s="15">
        <v>0.5</v>
      </c>
    </row>
    <row r="48" spans="1:38" ht="36.75" customHeight="1">
      <c r="A48" s="481"/>
      <c r="B48" s="483"/>
      <c r="C48" s="485"/>
      <c r="D48" s="487"/>
      <c r="E48" s="487"/>
      <c r="F48" s="10" t="s">
        <v>253</v>
      </c>
      <c r="G48" s="11">
        <f t="shared" si="68"/>
        <v>99.8</v>
      </c>
      <c r="H48" s="11">
        <f t="shared" ref="H48:AL48" si="71">+G48-H47</f>
        <v>99.582608695652169</v>
      </c>
      <c r="I48" s="11">
        <f t="shared" si="71"/>
        <v>99.365217391304341</v>
      </c>
      <c r="J48" s="11">
        <f t="shared" si="71"/>
        <v>99.147826086956513</v>
      </c>
      <c r="K48" s="11">
        <f>+J48-K47</f>
        <v>98.930434782608685</v>
      </c>
      <c r="L48" s="11">
        <f t="shared" si="71"/>
        <v>98.713043478260857</v>
      </c>
      <c r="M48" s="8">
        <f t="shared" si="63"/>
        <v>98.713043478260857</v>
      </c>
      <c r="N48" s="11">
        <f t="shared" si="71"/>
        <v>98.49565217391303</v>
      </c>
      <c r="O48" s="11">
        <f t="shared" si="71"/>
        <v>98.278260869565202</v>
      </c>
      <c r="P48" s="11">
        <f t="shared" si="71"/>
        <v>98.060869565217374</v>
      </c>
      <c r="Q48" s="11">
        <f t="shared" si="71"/>
        <v>97.843478260869546</v>
      </c>
      <c r="R48" s="11">
        <f t="shared" si="71"/>
        <v>97.626086956521718</v>
      </c>
      <c r="S48" s="11">
        <f t="shared" si="71"/>
        <v>97.40869565217389</v>
      </c>
      <c r="T48" s="11">
        <f t="shared" si="71"/>
        <v>97.191304347826062</v>
      </c>
      <c r="U48" s="11">
        <f t="shared" si="71"/>
        <v>96.973913043478234</v>
      </c>
      <c r="V48" s="11">
        <f t="shared" si="71"/>
        <v>96.756521739130406</v>
      </c>
      <c r="W48" s="11">
        <f t="shared" si="71"/>
        <v>96.539130434782578</v>
      </c>
      <c r="X48" s="11">
        <f t="shared" si="71"/>
        <v>96.32173913043475</v>
      </c>
      <c r="Y48" s="11">
        <f t="shared" si="71"/>
        <v>96.104347826086922</v>
      </c>
      <c r="Z48" s="11">
        <f t="shared" si="71"/>
        <v>95.886956521739094</v>
      </c>
      <c r="AA48" s="11">
        <f t="shared" si="71"/>
        <v>95.669565217391266</v>
      </c>
      <c r="AB48" s="11">
        <f t="shared" si="71"/>
        <v>95.452173913043438</v>
      </c>
      <c r="AC48" s="11">
        <f t="shared" si="71"/>
        <v>95.23478260869561</v>
      </c>
      <c r="AD48" s="11">
        <f t="shared" si="71"/>
        <v>95.017391304347782</v>
      </c>
      <c r="AE48" s="11">
        <f t="shared" si="71"/>
        <v>94.799999999999955</v>
      </c>
      <c r="AF48" s="11">
        <f t="shared" si="71"/>
        <v>94.582608695652127</v>
      </c>
      <c r="AG48" s="11">
        <f t="shared" si="71"/>
        <v>94.365217391304299</v>
      </c>
      <c r="AH48" s="11">
        <f t="shared" si="71"/>
        <v>94.147826086956471</v>
      </c>
      <c r="AI48" s="11">
        <f t="shared" si="71"/>
        <v>93.930434782608643</v>
      </c>
      <c r="AJ48" s="11">
        <f t="shared" si="71"/>
        <v>93.713043478260815</v>
      </c>
      <c r="AK48" s="21">
        <f t="shared" si="71"/>
        <v>93.213043478260815</v>
      </c>
      <c r="AL48" s="21">
        <f t="shared" si="71"/>
        <v>92.713043478260815</v>
      </c>
    </row>
    <row r="49" spans="1:38" ht="36.75" customHeight="1">
      <c r="A49" s="480">
        <v>19</v>
      </c>
      <c r="B49" s="482" t="s">
        <v>238</v>
      </c>
      <c r="C49" s="484">
        <v>0</v>
      </c>
      <c r="D49" s="486">
        <v>0</v>
      </c>
      <c r="E49" s="486">
        <f>+C49+D49</f>
        <v>0</v>
      </c>
      <c r="F49" s="6" t="s">
        <v>252</v>
      </c>
      <c r="G49" s="7">
        <f>+VLOOKUP($B49,'[5]Total Tồn Vật tư'!$A$3:$H$8000,8,0)</f>
        <v>3.8260869565217392</v>
      </c>
      <c r="H49" s="8">
        <f t="shared" ref="H49:AJ49" si="72">+G49</f>
        <v>3.8260869565217392</v>
      </c>
      <c r="I49" s="8">
        <f t="shared" si="72"/>
        <v>3.8260869565217392</v>
      </c>
      <c r="J49" s="8">
        <f t="shared" si="72"/>
        <v>3.8260869565217392</v>
      </c>
      <c r="K49" s="8">
        <f>+J49</f>
        <v>3.8260869565217392</v>
      </c>
      <c r="L49" s="8">
        <f t="shared" si="72"/>
        <v>3.8260869565217392</v>
      </c>
      <c r="M49" s="8">
        <f t="shared" si="63"/>
        <v>3.8260869565217392</v>
      </c>
      <c r="N49" s="8">
        <f t="shared" si="72"/>
        <v>3.8260869565217392</v>
      </c>
      <c r="O49" s="8">
        <f t="shared" si="72"/>
        <v>3.8260869565217392</v>
      </c>
      <c r="P49" s="8">
        <f t="shared" si="72"/>
        <v>3.8260869565217392</v>
      </c>
      <c r="Q49" s="8">
        <f t="shared" si="72"/>
        <v>3.8260869565217392</v>
      </c>
      <c r="R49" s="8">
        <f t="shared" si="72"/>
        <v>3.8260869565217392</v>
      </c>
      <c r="S49" s="8">
        <f t="shared" si="72"/>
        <v>3.8260869565217392</v>
      </c>
      <c r="T49" s="8">
        <f t="shared" si="72"/>
        <v>3.8260869565217392</v>
      </c>
      <c r="U49" s="8">
        <f t="shared" si="72"/>
        <v>3.8260869565217392</v>
      </c>
      <c r="V49" s="8">
        <f t="shared" si="72"/>
        <v>3.8260869565217392</v>
      </c>
      <c r="W49" s="8">
        <f t="shared" si="72"/>
        <v>3.8260869565217392</v>
      </c>
      <c r="X49" s="8">
        <f t="shared" si="72"/>
        <v>3.8260869565217392</v>
      </c>
      <c r="Y49" s="8">
        <f t="shared" si="72"/>
        <v>3.8260869565217392</v>
      </c>
      <c r="Z49" s="8">
        <f t="shared" si="72"/>
        <v>3.8260869565217392</v>
      </c>
      <c r="AA49" s="8">
        <f t="shared" si="72"/>
        <v>3.8260869565217392</v>
      </c>
      <c r="AB49" s="8">
        <f t="shared" si="72"/>
        <v>3.8260869565217392</v>
      </c>
      <c r="AC49" s="8">
        <f t="shared" si="72"/>
        <v>3.8260869565217392</v>
      </c>
      <c r="AD49" s="8">
        <f t="shared" si="72"/>
        <v>3.8260869565217392</v>
      </c>
      <c r="AE49" s="8">
        <f t="shared" si="72"/>
        <v>3.8260869565217392</v>
      </c>
      <c r="AF49" s="8">
        <f t="shared" si="72"/>
        <v>3.8260869565217392</v>
      </c>
      <c r="AG49" s="8">
        <f t="shared" si="72"/>
        <v>3.8260869565217392</v>
      </c>
      <c r="AH49" s="8">
        <f t="shared" si="72"/>
        <v>3.8260869565217392</v>
      </c>
      <c r="AI49" s="8">
        <f t="shared" si="72"/>
        <v>3.8260869565217392</v>
      </c>
      <c r="AJ49" s="8">
        <f t="shared" si="72"/>
        <v>3.8260869565217392</v>
      </c>
      <c r="AK49" s="15">
        <v>0.5</v>
      </c>
      <c r="AL49" s="15">
        <v>0.5</v>
      </c>
    </row>
    <row r="50" spans="1:38" ht="36.75" customHeight="1">
      <c r="A50" s="481"/>
      <c r="B50" s="483"/>
      <c r="C50" s="485"/>
      <c r="D50" s="487"/>
      <c r="E50" s="487"/>
      <c r="F50" s="10" t="s">
        <v>253</v>
      </c>
      <c r="G50" s="11">
        <f t="shared" si="68"/>
        <v>-3.8</v>
      </c>
      <c r="H50" s="11">
        <f t="shared" ref="H50:AL50" si="73">+G50-H49</f>
        <v>-7.6260869565217391</v>
      </c>
      <c r="I50" s="11">
        <f t="shared" si="73"/>
        <v>-11.452173913043477</v>
      </c>
      <c r="J50" s="11">
        <f t="shared" si="73"/>
        <v>-15.278260869565216</v>
      </c>
      <c r="K50" s="11">
        <f>+J50-K49</f>
        <v>-19.104347826086954</v>
      </c>
      <c r="L50" s="11">
        <f t="shared" si="73"/>
        <v>-22.930434782608693</v>
      </c>
      <c r="M50" s="8">
        <f t="shared" si="63"/>
        <v>-22.930434782608693</v>
      </c>
      <c r="N50" s="11">
        <f t="shared" si="73"/>
        <v>-26.756521739130431</v>
      </c>
      <c r="O50" s="11">
        <f t="shared" si="73"/>
        <v>-30.582608695652169</v>
      </c>
      <c r="P50" s="11">
        <f t="shared" si="73"/>
        <v>-34.408695652173911</v>
      </c>
      <c r="Q50" s="11">
        <f t="shared" si="73"/>
        <v>-38.234782608695653</v>
      </c>
      <c r="R50" s="11">
        <f t="shared" si="73"/>
        <v>-42.060869565217395</v>
      </c>
      <c r="S50" s="11">
        <f t="shared" si="73"/>
        <v>-45.886956521739137</v>
      </c>
      <c r="T50" s="11">
        <f t="shared" si="73"/>
        <v>-49.713043478260879</v>
      </c>
      <c r="U50" s="11">
        <f t="shared" si="73"/>
        <v>-53.539130434782621</v>
      </c>
      <c r="V50" s="11">
        <f t="shared" si="73"/>
        <v>-57.365217391304363</v>
      </c>
      <c r="W50" s="11">
        <f t="shared" si="73"/>
        <v>-61.191304347826105</v>
      </c>
      <c r="X50" s="11">
        <f t="shared" si="73"/>
        <v>-65.017391304347839</v>
      </c>
      <c r="Y50" s="11">
        <f t="shared" si="73"/>
        <v>-68.843478260869574</v>
      </c>
      <c r="Z50" s="11">
        <f t="shared" si="73"/>
        <v>-72.669565217391309</v>
      </c>
      <c r="AA50" s="11">
        <f t="shared" si="73"/>
        <v>-76.495652173913044</v>
      </c>
      <c r="AB50" s="11">
        <f t="shared" si="73"/>
        <v>-80.321739130434779</v>
      </c>
      <c r="AC50" s="11">
        <f t="shared" si="73"/>
        <v>-84.147826086956513</v>
      </c>
      <c r="AD50" s="11">
        <f t="shared" si="73"/>
        <v>-87.973913043478248</v>
      </c>
      <c r="AE50" s="11">
        <f t="shared" si="73"/>
        <v>-91.799999999999983</v>
      </c>
      <c r="AF50" s="11">
        <f t="shared" si="73"/>
        <v>-95.626086956521718</v>
      </c>
      <c r="AG50" s="11">
        <f t="shared" si="73"/>
        <v>-99.452173913043453</v>
      </c>
      <c r="AH50" s="11">
        <f t="shared" si="73"/>
        <v>-103.27826086956519</v>
      </c>
      <c r="AI50" s="11">
        <f t="shared" si="73"/>
        <v>-107.10434782608692</v>
      </c>
      <c r="AJ50" s="11">
        <f t="shared" si="73"/>
        <v>-110.93043478260866</v>
      </c>
      <c r="AK50" s="21">
        <f t="shared" si="73"/>
        <v>-111.43043478260866</v>
      </c>
      <c r="AL50" s="21">
        <f t="shared" si="73"/>
        <v>-111.93043478260866</v>
      </c>
    </row>
    <row r="51" spans="1:38" ht="36.75" customHeight="1">
      <c r="A51" s="480">
        <v>20</v>
      </c>
      <c r="B51" s="482" t="s">
        <v>240</v>
      </c>
      <c r="C51" s="484">
        <v>0</v>
      </c>
      <c r="D51" s="486">
        <v>0</v>
      </c>
      <c r="E51" s="486">
        <v>3720</v>
      </c>
      <c r="F51" s="6" t="s">
        <v>252</v>
      </c>
      <c r="G51" s="7">
        <f>+VLOOKUP($B51,'[5]Total Tồn Vật tư'!$A$3:$H$8000,8,0)</f>
        <v>94</v>
      </c>
      <c r="H51" s="8">
        <f t="shared" ref="H51:AJ51" si="74">+G51</f>
        <v>94</v>
      </c>
      <c r="I51" s="8">
        <f t="shared" si="74"/>
        <v>94</v>
      </c>
      <c r="J51" s="8">
        <f t="shared" si="74"/>
        <v>94</v>
      </c>
      <c r="K51" s="8">
        <f>+J51</f>
        <v>94</v>
      </c>
      <c r="L51" s="8">
        <f t="shared" si="74"/>
        <v>94</v>
      </c>
      <c r="M51" s="8">
        <f t="shared" si="63"/>
        <v>94</v>
      </c>
      <c r="N51" s="8">
        <f t="shared" si="74"/>
        <v>94</v>
      </c>
      <c r="O51" s="8">
        <f t="shared" si="74"/>
        <v>94</v>
      </c>
      <c r="P51" s="8">
        <f t="shared" si="74"/>
        <v>94</v>
      </c>
      <c r="Q51" s="8">
        <f t="shared" si="74"/>
        <v>94</v>
      </c>
      <c r="R51" s="8">
        <f t="shared" si="74"/>
        <v>94</v>
      </c>
      <c r="S51" s="8">
        <f t="shared" si="74"/>
        <v>94</v>
      </c>
      <c r="T51" s="8">
        <f t="shared" si="74"/>
        <v>94</v>
      </c>
      <c r="U51" s="8">
        <f t="shared" si="74"/>
        <v>94</v>
      </c>
      <c r="V51" s="8">
        <f t="shared" si="74"/>
        <v>94</v>
      </c>
      <c r="W51" s="8">
        <f t="shared" si="74"/>
        <v>94</v>
      </c>
      <c r="X51" s="8">
        <f t="shared" si="74"/>
        <v>94</v>
      </c>
      <c r="Y51" s="8">
        <f t="shared" si="74"/>
        <v>94</v>
      </c>
      <c r="Z51" s="8">
        <f t="shared" si="74"/>
        <v>94</v>
      </c>
      <c r="AA51" s="8">
        <f t="shared" si="74"/>
        <v>94</v>
      </c>
      <c r="AB51" s="8">
        <f t="shared" si="74"/>
        <v>94</v>
      </c>
      <c r="AC51" s="8">
        <f t="shared" si="74"/>
        <v>94</v>
      </c>
      <c r="AD51" s="8">
        <f t="shared" si="74"/>
        <v>94</v>
      </c>
      <c r="AE51" s="8">
        <f t="shared" si="74"/>
        <v>94</v>
      </c>
      <c r="AF51" s="8">
        <f t="shared" si="74"/>
        <v>94</v>
      </c>
      <c r="AG51" s="8">
        <f t="shared" si="74"/>
        <v>94</v>
      </c>
      <c r="AH51" s="8">
        <f t="shared" si="74"/>
        <v>94</v>
      </c>
      <c r="AI51" s="8">
        <f t="shared" si="74"/>
        <v>94</v>
      </c>
      <c r="AJ51" s="8">
        <f t="shared" si="74"/>
        <v>94</v>
      </c>
      <c r="AK51" s="14">
        <v>105</v>
      </c>
      <c r="AL51" s="14">
        <v>105</v>
      </c>
    </row>
    <row r="52" spans="1:38" ht="39.75" customHeight="1">
      <c r="A52" s="481"/>
      <c r="B52" s="483"/>
      <c r="C52" s="485"/>
      <c r="D52" s="487"/>
      <c r="E52" s="487"/>
      <c r="F52" s="10" t="s">
        <v>253</v>
      </c>
      <c r="G52" s="11">
        <f t="shared" si="68"/>
        <v>3626</v>
      </c>
      <c r="H52" s="11">
        <f t="shared" ref="H52:AL52" si="75">+G52-H51</f>
        <v>3532</v>
      </c>
      <c r="I52" s="11">
        <f t="shared" si="75"/>
        <v>3438</v>
      </c>
      <c r="J52" s="11">
        <f t="shared" si="75"/>
        <v>3344</v>
      </c>
      <c r="K52" s="11">
        <f>+J52-K51</f>
        <v>3250</v>
      </c>
      <c r="L52" s="11">
        <f t="shared" si="75"/>
        <v>3156</v>
      </c>
      <c r="M52" s="8">
        <f t="shared" si="63"/>
        <v>3156</v>
      </c>
      <c r="N52" s="11">
        <f t="shared" si="75"/>
        <v>3062</v>
      </c>
      <c r="O52" s="11">
        <f t="shared" si="75"/>
        <v>2968</v>
      </c>
      <c r="P52" s="11">
        <f t="shared" si="75"/>
        <v>2874</v>
      </c>
      <c r="Q52" s="11">
        <f t="shared" si="75"/>
        <v>2780</v>
      </c>
      <c r="R52" s="11">
        <f t="shared" si="75"/>
        <v>2686</v>
      </c>
      <c r="S52" s="11">
        <f t="shared" si="75"/>
        <v>2592</v>
      </c>
      <c r="T52" s="11">
        <f t="shared" si="75"/>
        <v>2498</v>
      </c>
      <c r="U52" s="11">
        <f t="shared" si="75"/>
        <v>2404</v>
      </c>
      <c r="V52" s="11">
        <f t="shared" si="75"/>
        <v>2310</v>
      </c>
      <c r="W52" s="11">
        <f t="shared" si="75"/>
        <v>2216</v>
      </c>
      <c r="X52" s="11">
        <f t="shared" si="75"/>
        <v>2122</v>
      </c>
      <c r="Y52" s="11">
        <f t="shared" si="75"/>
        <v>2028</v>
      </c>
      <c r="Z52" s="11">
        <f t="shared" si="75"/>
        <v>1934</v>
      </c>
      <c r="AA52" s="11">
        <f t="shared" si="75"/>
        <v>1840</v>
      </c>
      <c r="AB52" s="11">
        <f t="shared" si="75"/>
        <v>1746</v>
      </c>
      <c r="AC52" s="11">
        <f t="shared" si="75"/>
        <v>1652</v>
      </c>
      <c r="AD52" s="11">
        <f t="shared" si="75"/>
        <v>1558</v>
      </c>
      <c r="AE52" s="11">
        <f t="shared" si="75"/>
        <v>1464</v>
      </c>
      <c r="AF52" s="11">
        <f t="shared" si="75"/>
        <v>1370</v>
      </c>
      <c r="AG52" s="11">
        <f t="shared" si="75"/>
        <v>1276</v>
      </c>
      <c r="AH52" s="11">
        <f t="shared" si="75"/>
        <v>1182</v>
      </c>
      <c r="AI52" s="11">
        <f t="shared" si="75"/>
        <v>1088</v>
      </c>
      <c r="AJ52" s="11">
        <f t="shared" si="75"/>
        <v>994</v>
      </c>
      <c r="AK52" s="11">
        <f t="shared" si="75"/>
        <v>889</v>
      </c>
      <c r="AL52" s="11">
        <f t="shared" si="75"/>
        <v>784</v>
      </c>
    </row>
    <row r="53" spans="1:38" ht="36.75" customHeight="1">
      <c r="A53" s="480">
        <v>21</v>
      </c>
      <c r="B53" s="482" t="s">
        <v>242</v>
      </c>
      <c r="C53" s="484">
        <v>0</v>
      </c>
      <c r="D53" s="486">
        <v>0</v>
      </c>
      <c r="E53" s="486">
        <f>+C53+D53</f>
        <v>0</v>
      </c>
      <c r="F53" s="6" t="s">
        <v>252</v>
      </c>
      <c r="G53" s="7">
        <f>+VLOOKUP($B53,'[5]Total Tồn Vật tư'!$A$3:$H$8000,8,0)</f>
        <v>4.1304347826086953</v>
      </c>
      <c r="H53" s="8">
        <f t="shared" ref="H53:AJ53" si="76">+G53</f>
        <v>4.1304347826086953</v>
      </c>
      <c r="I53" s="8">
        <f t="shared" si="76"/>
        <v>4.1304347826086953</v>
      </c>
      <c r="J53" s="8">
        <f t="shared" si="76"/>
        <v>4.1304347826086953</v>
      </c>
      <c r="K53" s="8">
        <f>+J53</f>
        <v>4.1304347826086953</v>
      </c>
      <c r="L53" s="8">
        <f t="shared" si="76"/>
        <v>4.1304347826086953</v>
      </c>
      <c r="M53" s="8">
        <f t="shared" si="63"/>
        <v>4.1304347826086953</v>
      </c>
      <c r="N53" s="8">
        <f t="shared" si="76"/>
        <v>4.1304347826086953</v>
      </c>
      <c r="O53" s="8">
        <f t="shared" si="76"/>
        <v>4.1304347826086953</v>
      </c>
      <c r="P53" s="8">
        <f t="shared" si="76"/>
        <v>4.1304347826086953</v>
      </c>
      <c r="Q53" s="8">
        <f t="shared" si="76"/>
        <v>4.1304347826086953</v>
      </c>
      <c r="R53" s="8">
        <f t="shared" si="76"/>
        <v>4.1304347826086953</v>
      </c>
      <c r="S53" s="8">
        <f t="shared" si="76"/>
        <v>4.1304347826086953</v>
      </c>
      <c r="T53" s="8">
        <f t="shared" si="76"/>
        <v>4.1304347826086953</v>
      </c>
      <c r="U53" s="8">
        <f t="shared" si="76"/>
        <v>4.1304347826086953</v>
      </c>
      <c r="V53" s="8">
        <f t="shared" si="76"/>
        <v>4.1304347826086953</v>
      </c>
      <c r="W53" s="8">
        <f t="shared" si="76"/>
        <v>4.1304347826086953</v>
      </c>
      <c r="X53" s="8">
        <f t="shared" si="76"/>
        <v>4.1304347826086953</v>
      </c>
      <c r="Y53" s="8">
        <f t="shared" si="76"/>
        <v>4.1304347826086953</v>
      </c>
      <c r="Z53" s="8">
        <f t="shared" si="76"/>
        <v>4.1304347826086953</v>
      </c>
      <c r="AA53" s="8">
        <f t="shared" si="76"/>
        <v>4.1304347826086953</v>
      </c>
      <c r="AB53" s="8">
        <f t="shared" si="76"/>
        <v>4.1304347826086953</v>
      </c>
      <c r="AC53" s="8">
        <f t="shared" si="76"/>
        <v>4.1304347826086953</v>
      </c>
      <c r="AD53" s="8">
        <f t="shared" si="76"/>
        <v>4.1304347826086953</v>
      </c>
      <c r="AE53" s="8">
        <f t="shared" si="76"/>
        <v>4.1304347826086953</v>
      </c>
      <c r="AF53" s="8">
        <f t="shared" si="76"/>
        <v>4.1304347826086953</v>
      </c>
      <c r="AG53" s="8">
        <f t="shared" si="76"/>
        <v>4.1304347826086953</v>
      </c>
      <c r="AH53" s="8">
        <f t="shared" si="76"/>
        <v>4.1304347826086953</v>
      </c>
      <c r="AI53" s="8">
        <f t="shared" si="76"/>
        <v>4.1304347826086953</v>
      </c>
      <c r="AJ53" s="8">
        <f t="shared" si="76"/>
        <v>4.1304347826086953</v>
      </c>
      <c r="AK53" s="14">
        <v>85</v>
      </c>
      <c r="AL53" s="14">
        <v>85</v>
      </c>
    </row>
    <row r="54" spans="1:38" ht="36.75" customHeight="1">
      <c r="A54" s="481"/>
      <c r="B54" s="483"/>
      <c r="C54" s="485"/>
      <c r="D54" s="487"/>
      <c r="E54" s="487"/>
      <c r="F54" s="10" t="s">
        <v>253</v>
      </c>
      <c r="G54" s="11">
        <f t="shared" si="68"/>
        <v>-4.0999999999999996</v>
      </c>
      <c r="H54" s="11">
        <f t="shared" ref="H54:AL54" si="77">+G54-H53</f>
        <v>-8.230434782608695</v>
      </c>
      <c r="I54" s="11">
        <f t="shared" si="77"/>
        <v>-12.36086956521739</v>
      </c>
      <c r="J54" s="11">
        <f t="shared" si="77"/>
        <v>-16.491304347826087</v>
      </c>
      <c r="K54" s="11">
        <f>+J54-K53</f>
        <v>-20.621739130434783</v>
      </c>
      <c r="L54" s="11">
        <f t="shared" si="77"/>
        <v>-24.752173913043478</v>
      </c>
      <c r="M54" s="8">
        <f t="shared" si="63"/>
        <v>-24.752173913043478</v>
      </c>
      <c r="N54" s="11">
        <f t="shared" si="77"/>
        <v>-28.882608695652173</v>
      </c>
      <c r="O54" s="11">
        <f t="shared" si="77"/>
        <v>-33.013043478260869</v>
      </c>
      <c r="P54" s="11">
        <f t="shared" si="77"/>
        <v>-37.143478260869564</v>
      </c>
      <c r="Q54" s="11">
        <f t="shared" si="77"/>
        <v>-41.27391304347826</v>
      </c>
      <c r="R54" s="11">
        <f t="shared" si="77"/>
        <v>-45.404347826086955</v>
      </c>
      <c r="S54" s="11">
        <f t="shared" si="77"/>
        <v>-49.53478260869565</v>
      </c>
      <c r="T54" s="11">
        <f t="shared" si="77"/>
        <v>-53.665217391304346</v>
      </c>
      <c r="U54" s="11">
        <f t="shared" si="77"/>
        <v>-57.795652173913041</v>
      </c>
      <c r="V54" s="11">
        <f t="shared" si="77"/>
        <v>-61.926086956521736</v>
      </c>
      <c r="W54" s="11">
        <f t="shared" si="77"/>
        <v>-66.056521739130432</v>
      </c>
      <c r="X54" s="11">
        <f t="shared" si="77"/>
        <v>-70.18695652173912</v>
      </c>
      <c r="Y54" s="11">
        <f t="shared" si="77"/>
        <v>-74.317391304347808</v>
      </c>
      <c r="Z54" s="11">
        <f t="shared" si="77"/>
        <v>-78.447826086956496</v>
      </c>
      <c r="AA54" s="11">
        <f t="shared" si="77"/>
        <v>-82.578260869565185</v>
      </c>
      <c r="AB54" s="11">
        <f t="shared" si="77"/>
        <v>-86.708695652173873</v>
      </c>
      <c r="AC54" s="11">
        <f t="shared" si="77"/>
        <v>-90.839130434782561</v>
      </c>
      <c r="AD54" s="11">
        <f t="shared" si="77"/>
        <v>-94.969565217391249</v>
      </c>
      <c r="AE54" s="11">
        <f t="shared" si="77"/>
        <v>-99.099999999999937</v>
      </c>
      <c r="AF54" s="11">
        <f t="shared" si="77"/>
        <v>-103.23043478260863</v>
      </c>
      <c r="AG54" s="11">
        <f t="shared" si="77"/>
        <v>-107.36086956521731</v>
      </c>
      <c r="AH54" s="11">
        <f t="shared" si="77"/>
        <v>-111.491304347826</v>
      </c>
      <c r="AI54" s="11">
        <f t="shared" si="77"/>
        <v>-115.62173913043469</v>
      </c>
      <c r="AJ54" s="11">
        <f t="shared" si="77"/>
        <v>-119.75217391304338</v>
      </c>
      <c r="AK54" s="11">
        <f t="shared" si="77"/>
        <v>-204.75217391304338</v>
      </c>
      <c r="AL54" s="11">
        <f t="shared" si="77"/>
        <v>-289.75217391304341</v>
      </c>
    </row>
    <row r="55" spans="1:38" ht="36.75" customHeight="1">
      <c r="A55" s="480">
        <v>21</v>
      </c>
      <c r="B55" s="482" t="s">
        <v>241</v>
      </c>
      <c r="C55" s="484">
        <v>4260</v>
      </c>
      <c r="D55" s="486">
        <v>0</v>
      </c>
      <c r="E55" s="486">
        <f>+C55+D55</f>
        <v>4260</v>
      </c>
      <c r="F55" s="6" t="s">
        <v>252</v>
      </c>
      <c r="G55" s="7">
        <f>+VLOOKUP($B55,'[5]Total Tồn Vật tư'!$A$3:$H$8000,8,0)</f>
        <v>336.95652173913044</v>
      </c>
      <c r="H55" s="8">
        <f t="shared" ref="H55:AJ55" si="78">+G55</f>
        <v>336.95652173913044</v>
      </c>
      <c r="I55" s="8">
        <f t="shared" si="78"/>
        <v>336.95652173913044</v>
      </c>
      <c r="J55" s="8">
        <f t="shared" si="78"/>
        <v>336.95652173913044</v>
      </c>
      <c r="K55" s="8">
        <f>+J55</f>
        <v>336.95652173913044</v>
      </c>
      <c r="L55" s="8">
        <f t="shared" si="78"/>
        <v>336.95652173913044</v>
      </c>
      <c r="M55" s="8">
        <f t="shared" si="63"/>
        <v>336.95652173913044</v>
      </c>
      <c r="N55" s="8">
        <f t="shared" si="78"/>
        <v>336.95652173913044</v>
      </c>
      <c r="O55" s="8">
        <f t="shared" si="78"/>
        <v>336.95652173913044</v>
      </c>
      <c r="P55" s="8">
        <f t="shared" si="78"/>
        <v>336.95652173913044</v>
      </c>
      <c r="Q55" s="8">
        <f t="shared" si="78"/>
        <v>336.95652173913044</v>
      </c>
      <c r="R55" s="8">
        <f t="shared" si="78"/>
        <v>336.95652173913044</v>
      </c>
      <c r="S55" s="8">
        <f t="shared" si="78"/>
        <v>336.95652173913044</v>
      </c>
      <c r="T55" s="8">
        <f t="shared" si="78"/>
        <v>336.95652173913044</v>
      </c>
      <c r="U55" s="8">
        <f t="shared" si="78"/>
        <v>336.95652173913044</v>
      </c>
      <c r="V55" s="8">
        <f t="shared" si="78"/>
        <v>336.95652173913044</v>
      </c>
      <c r="W55" s="8">
        <f t="shared" si="78"/>
        <v>336.95652173913044</v>
      </c>
      <c r="X55" s="8">
        <f t="shared" si="78"/>
        <v>336.95652173913044</v>
      </c>
      <c r="Y55" s="8">
        <f t="shared" si="78"/>
        <v>336.95652173913044</v>
      </c>
      <c r="Z55" s="8">
        <f t="shared" si="78"/>
        <v>336.95652173913044</v>
      </c>
      <c r="AA55" s="8">
        <f t="shared" si="78"/>
        <v>336.95652173913044</v>
      </c>
      <c r="AB55" s="8">
        <f t="shared" si="78"/>
        <v>336.95652173913044</v>
      </c>
      <c r="AC55" s="8">
        <f t="shared" si="78"/>
        <v>336.95652173913044</v>
      </c>
      <c r="AD55" s="8">
        <f t="shared" si="78"/>
        <v>336.95652173913044</v>
      </c>
      <c r="AE55" s="8">
        <f t="shared" si="78"/>
        <v>336.95652173913044</v>
      </c>
      <c r="AF55" s="8">
        <f t="shared" si="78"/>
        <v>336.95652173913044</v>
      </c>
      <c r="AG55" s="8">
        <f t="shared" si="78"/>
        <v>336.95652173913044</v>
      </c>
      <c r="AH55" s="8">
        <f t="shared" si="78"/>
        <v>336.95652173913044</v>
      </c>
      <c r="AI55" s="8">
        <f t="shared" si="78"/>
        <v>336.95652173913044</v>
      </c>
      <c r="AJ55" s="8">
        <f t="shared" si="78"/>
        <v>336.95652173913044</v>
      </c>
      <c r="AK55" s="9">
        <v>175</v>
      </c>
      <c r="AL55" s="9">
        <v>175</v>
      </c>
    </row>
    <row r="56" spans="1:38" ht="36.75" customHeight="1">
      <c r="A56" s="481"/>
      <c r="B56" s="483"/>
      <c r="C56" s="485"/>
      <c r="D56" s="487"/>
      <c r="E56" s="487"/>
      <c r="F56" s="10" t="s">
        <v>253</v>
      </c>
      <c r="G56" s="11">
        <f t="shared" si="68"/>
        <v>3923</v>
      </c>
      <c r="H56" s="11">
        <f t="shared" ref="H56:AL56" si="79">+G56-H55</f>
        <v>3586.0434782608695</v>
      </c>
      <c r="I56" s="11">
        <f t="shared" si="79"/>
        <v>3249.086956521739</v>
      </c>
      <c r="J56" s="11">
        <f t="shared" si="79"/>
        <v>2912.1304347826085</v>
      </c>
      <c r="K56" s="11">
        <f>+J56-K55</f>
        <v>2575.173913043478</v>
      </c>
      <c r="L56" s="11">
        <f t="shared" si="79"/>
        <v>2238.2173913043475</v>
      </c>
      <c r="M56" s="8">
        <f t="shared" si="63"/>
        <v>2238.2173913043475</v>
      </c>
      <c r="N56" s="11">
        <f t="shared" si="79"/>
        <v>1901.260869565217</v>
      </c>
      <c r="O56" s="11">
        <f t="shared" si="79"/>
        <v>1564.3043478260865</v>
      </c>
      <c r="P56" s="11">
        <f t="shared" si="79"/>
        <v>1227.347826086956</v>
      </c>
      <c r="Q56" s="11">
        <f t="shared" si="79"/>
        <v>890.39130434782555</v>
      </c>
      <c r="R56" s="11">
        <f t="shared" si="79"/>
        <v>553.43478260869506</v>
      </c>
      <c r="S56" s="11">
        <f t="shared" si="79"/>
        <v>216.47826086956462</v>
      </c>
      <c r="T56" s="11">
        <f t="shared" si="79"/>
        <v>-120.47826086956582</v>
      </c>
      <c r="U56" s="11">
        <f t="shared" si="79"/>
        <v>-457.43478260869625</v>
      </c>
      <c r="V56" s="11">
        <f t="shared" si="79"/>
        <v>-794.39130434782669</v>
      </c>
      <c r="W56" s="11">
        <f t="shared" si="79"/>
        <v>-1131.3478260869572</v>
      </c>
      <c r="X56" s="11">
        <f t="shared" si="79"/>
        <v>-1468.3043478260877</v>
      </c>
      <c r="Y56" s="11">
        <f t="shared" si="79"/>
        <v>-1805.2608695652182</v>
      </c>
      <c r="Z56" s="11">
        <f t="shared" si="79"/>
        <v>-2142.2173913043484</v>
      </c>
      <c r="AA56" s="11">
        <f t="shared" si="79"/>
        <v>-2479.1739130434789</v>
      </c>
      <c r="AB56" s="11">
        <f t="shared" si="79"/>
        <v>-2816.1304347826094</v>
      </c>
      <c r="AC56" s="11">
        <f t="shared" si="79"/>
        <v>-3153.0869565217399</v>
      </c>
      <c r="AD56" s="11">
        <f t="shared" si="79"/>
        <v>-3490.0434782608704</v>
      </c>
      <c r="AE56" s="11">
        <f t="shared" si="79"/>
        <v>-3827.0000000000009</v>
      </c>
      <c r="AF56" s="11">
        <f t="shared" si="79"/>
        <v>-4163.9565217391309</v>
      </c>
      <c r="AG56" s="11">
        <f t="shared" si="79"/>
        <v>-4500.913043478261</v>
      </c>
      <c r="AH56" s="11">
        <f t="shared" si="79"/>
        <v>-4837.869565217391</v>
      </c>
      <c r="AI56" s="11">
        <f t="shared" si="79"/>
        <v>-5174.8260869565211</v>
      </c>
      <c r="AJ56" s="11">
        <f t="shared" si="79"/>
        <v>-5511.7826086956511</v>
      </c>
      <c r="AK56" s="11">
        <f t="shared" si="79"/>
        <v>-5686.7826086956511</v>
      </c>
      <c r="AL56" s="11">
        <f t="shared" si="79"/>
        <v>-5861.7826086956511</v>
      </c>
    </row>
    <row r="57" spans="1:38" ht="36.75" customHeight="1">
      <c r="A57" s="480">
        <v>22</v>
      </c>
      <c r="B57" s="482" t="s">
        <v>239</v>
      </c>
      <c r="C57" s="484">
        <v>0</v>
      </c>
      <c r="D57" s="486">
        <v>0</v>
      </c>
      <c r="E57" s="486">
        <f>+C57+D57</f>
        <v>0</v>
      </c>
      <c r="F57" s="6" t="s">
        <v>252</v>
      </c>
      <c r="G57" s="7">
        <f>+VLOOKUP($B57,'[5]Total Tồn Vật tư'!$A$3:$H$8000,8,0)</f>
        <v>313.04347826086956</v>
      </c>
      <c r="H57" s="8">
        <f t="shared" ref="H57:AJ57" si="80">+G57</f>
        <v>313.04347826086956</v>
      </c>
      <c r="I57" s="8">
        <f t="shared" si="80"/>
        <v>313.04347826086956</v>
      </c>
      <c r="J57" s="8">
        <f t="shared" si="80"/>
        <v>313.04347826086956</v>
      </c>
      <c r="K57" s="8">
        <f>+J57</f>
        <v>313.04347826086956</v>
      </c>
      <c r="L57" s="8">
        <f t="shared" si="80"/>
        <v>313.04347826086956</v>
      </c>
      <c r="M57" s="8">
        <f t="shared" si="63"/>
        <v>313.04347826086956</v>
      </c>
      <c r="N57" s="8">
        <f t="shared" si="80"/>
        <v>313.04347826086956</v>
      </c>
      <c r="O57" s="8">
        <f t="shared" si="80"/>
        <v>313.04347826086956</v>
      </c>
      <c r="P57" s="8">
        <f t="shared" si="80"/>
        <v>313.04347826086956</v>
      </c>
      <c r="Q57" s="8">
        <f t="shared" si="80"/>
        <v>313.04347826086956</v>
      </c>
      <c r="R57" s="8">
        <f t="shared" si="80"/>
        <v>313.04347826086956</v>
      </c>
      <c r="S57" s="8">
        <f t="shared" si="80"/>
        <v>313.04347826086956</v>
      </c>
      <c r="T57" s="8">
        <f t="shared" si="80"/>
        <v>313.04347826086956</v>
      </c>
      <c r="U57" s="8">
        <f t="shared" si="80"/>
        <v>313.04347826086956</v>
      </c>
      <c r="V57" s="8">
        <f t="shared" si="80"/>
        <v>313.04347826086956</v>
      </c>
      <c r="W57" s="8">
        <f t="shared" si="80"/>
        <v>313.04347826086956</v>
      </c>
      <c r="X57" s="8">
        <f t="shared" si="80"/>
        <v>313.04347826086956</v>
      </c>
      <c r="Y57" s="8">
        <f t="shared" si="80"/>
        <v>313.04347826086956</v>
      </c>
      <c r="Z57" s="8">
        <f t="shared" si="80"/>
        <v>313.04347826086956</v>
      </c>
      <c r="AA57" s="8">
        <f t="shared" si="80"/>
        <v>313.04347826086956</v>
      </c>
      <c r="AB57" s="8">
        <f t="shared" si="80"/>
        <v>313.04347826086956</v>
      </c>
      <c r="AC57" s="8">
        <f t="shared" si="80"/>
        <v>313.04347826086956</v>
      </c>
      <c r="AD57" s="8">
        <f t="shared" si="80"/>
        <v>313.04347826086956</v>
      </c>
      <c r="AE57" s="8">
        <f t="shared" si="80"/>
        <v>313.04347826086956</v>
      </c>
      <c r="AF57" s="8">
        <f t="shared" si="80"/>
        <v>313.04347826086956</v>
      </c>
      <c r="AG57" s="8">
        <f t="shared" si="80"/>
        <v>313.04347826086956</v>
      </c>
      <c r="AH57" s="8">
        <f t="shared" si="80"/>
        <v>313.04347826086956</v>
      </c>
      <c r="AI57" s="8">
        <f t="shared" si="80"/>
        <v>313.04347826086956</v>
      </c>
      <c r="AJ57" s="8">
        <f t="shared" si="80"/>
        <v>313.04347826086956</v>
      </c>
      <c r="AK57" s="14">
        <v>350</v>
      </c>
      <c r="AL57" s="14">
        <v>350</v>
      </c>
    </row>
    <row r="58" spans="1:38" ht="36.75" customHeight="1">
      <c r="A58" s="481"/>
      <c r="B58" s="483"/>
      <c r="C58" s="485"/>
      <c r="D58" s="487"/>
      <c r="E58" s="487"/>
      <c r="F58" s="10" t="s">
        <v>253</v>
      </c>
      <c r="G58" s="11">
        <f t="shared" si="68"/>
        <v>-313</v>
      </c>
      <c r="H58" s="11">
        <f t="shared" ref="H58:AL58" si="81">+G58-H57</f>
        <v>-626.04347826086951</v>
      </c>
      <c r="I58" s="11">
        <f t="shared" si="81"/>
        <v>-939.08695652173901</v>
      </c>
      <c r="J58" s="11">
        <f t="shared" si="81"/>
        <v>-1252.1304347826085</v>
      </c>
      <c r="K58" s="11">
        <f>+J58-K57</f>
        <v>-1565.173913043478</v>
      </c>
      <c r="L58" s="11">
        <f t="shared" si="81"/>
        <v>-1878.2173913043475</v>
      </c>
      <c r="M58" s="8">
        <f t="shared" si="63"/>
        <v>-1878.2173913043475</v>
      </c>
      <c r="N58" s="11">
        <f t="shared" si="81"/>
        <v>-2191.260869565217</v>
      </c>
      <c r="O58" s="11">
        <f t="shared" si="81"/>
        <v>-2504.3043478260865</v>
      </c>
      <c r="P58" s="11">
        <f t="shared" si="81"/>
        <v>-2817.347826086956</v>
      </c>
      <c r="Q58" s="11">
        <f t="shared" si="81"/>
        <v>-3130.3913043478256</v>
      </c>
      <c r="R58" s="11">
        <f t="shared" si="81"/>
        <v>-3443.4347826086951</v>
      </c>
      <c r="S58" s="11">
        <f t="shared" si="81"/>
        <v>-3756.4782608695646</v>
      </c>
      <c r="T58" s="11">
        <f t="shared" si="81"/>
        <v>-4069.5217391304341</v>
      </c>
      <c r="U58" s="11">
        <f t="shared" si="81"/>
        <v>-4382.565217391304</v>
      </c>
      <c r="V58" s="11">
        <f t="shared" si="81"/>
        <v>-4695.608695652174</v>
      </c>
      <c r="W58" s="11">
        <f t="shared" si="81"/>
        <v>-5008.652173913044</v>
      </c>
      <c r="X58" s="11">
        <f t="shared" si="81"/>
        <v>-5321.6956521739139</v>
      </c>
      <c r="Y58" s="11">
        <f t="shared" si="81"/>
        <v>-5634.7391304347839</v>
      </c>
      <c r="Z58" s="11">
        <f t="shared" si="81"/>
        <v>-5947.7826086956538</v>
      </c>
      <c r="AA58" s="11">
        <f t="shared" si="81"/>
        <v>-6260.8260869565238</v>
      </c>
      <c r="AB58" s="11">
        <f t="shared" si="81"/>
        <v>-6573.8695652173938</v>
      </c>
      <c r="AC58" s="11">
        <f t="shared" si="81"/>
        <v>-6886.9130434782637</v>
      </c>
      <c r="AD58" s="11">
        <f t="shared" si="81"/>
        <v>-7199.9565217391337</v>
      </c>
      <c r="AE58" s="11">
        <f t="shared" si="81"/>
        <v>-7513.0000000000036</v>
      </c>
      <c r="AF58" s="11">
        <f t="shared" si="81"/>
        <v>-7826.0434782608736</v>
      </c>
      <c r="AG58" s="11">
        <f t="shared" si="81"/>
        <v>-8139.0869565217436</v>
      </c>
      <c r="AH58" s="11">
        <f t="shared" si="81"/>
        <v>-8452.1304347826135</v>
      </c>
      <c r="AI58" s="11">
        <f t="shared" si="81"/>
        <v>-8765.1739130434835</v>
      </c>
      <c r="AJ58" s="11">
        <f t="shared" si="81"/>
        <v>-9078.2173913043534</v>
      </c>
      <c r="AK58" s="11">
        <f t="shared" si="81"/>
        <v>-9428.2173913043534</v>
      </c>
      <c r="AL58" s="11">
        <f t="shared" si="81"/>
        <v>-9778.2173913043534</v>
      </c>
    </row>
    <row r="59" spans="1:38" ht="36.75" customHeight="1">
      <c r="A59" s="480">
        <v>23</v>
      </c>
      <c r="B59" s="482" t="s">
        <v>219</v>
      </c>
      <c r="C59" s="484">
        <v>75</v>
      </c>
      <c r="D59" s="486">
        <v>0</v>
      </c>
      <c r="E59" s="486">
        <f>+C59+D59</f>
        <v>75</v>
      </c>
      <c r="F59" s="6" t="s">
        <v>252</v>
      </c>
      <c r="G59" s="7">
        <f>+VLOOKUP($B59,'[5]Total Tồn Vật tư'!$A$3:$H$8000,8,0)</f>
        <v>3</v>
      </c>
      <c r="H59" s="8">
        <f t="shared" ref="H59:W74" si="82">+G59</f>
        <v>3</v>
      </c>
      <c r="I59" s="8">
        <f t="shared" si="82"/>
        <v>3</v>
      </c>
      <c r="J59" s="8">
        <f t="shared" si="82"/>
        <v>3</v>
      </c>
      <c r="K59" s="8">
        <f>+J59</f>
        <v>3</v>
      </c>
      <c r="L59" s="8">
        <f t="shared" si="82"/>
        <v>3</v>
      </c>
      <c r="M59" s="8">
        <f t="shared" si="82"/>
        <v>3</v>
      </c>
      <c r="N59" s="8">
        <f t="shared" si="82"/>
        <v>3</v>
      </c>
      <c r="O59" s="8">
        <f t="shared" si="82"/>
        <v>3</v>
      </c>
      <c r="P59" s="8">
        <f t="shared" si="82"/>
        <v>3</v>
      </c>
      <c r="Q59" s="8">
        <f t="shared" si="82"/>
        <v>3</v>
      </c>
      <c r="R59" s="8">
        <f t="shared" si="82"/>
        <v>3</v>
      </c>
      <c r="S59" s="8">
        <f t="shared" si="82"/>
        <v>3</v>
      </c>
      <c r="T59" s="8">
        <f t="shared" si="82"/>
        <v>3</v>
      </c>
      <c r="U59" s="8">
        <f t="shared" si="82"/>
        <v>3</v>
      </c>
      <c r="V59" s="8">
        <f t="shared" si="82"/>
        <v>3</v>
      </c>
      <c r="W59" s="8">
        <f t="shared" si="82"/>
        <v>3</v>
      </c>
      <c r="X59" s="8">
        <f t="shared" ref="X59:AJ59" si="83">+W59</f>
        <v>3</v>
      </c>
      <c r="Y59" s="8">
        <f t="shared" si="83"/>
        <v>3</v>
      </c>
      <c r="Z59" s="8">
        <f t="shared" si="83"/>
        <v>3</v>
      </c>
      <c r="AA59" s="8">
        <f t="shared" si="83"/>
        <v>3</v>
      </c>
      <c r="AB59" s="8">
        <f t="shared" si="83"/>
        <v>3</v>
      </c>
      <c r="AC59" s="8">
        <f t="shared" si="83"/>
        <v>3</v>
      </c>
      <c r="AD59" s="8">
        <f t="shared" si="83"/>
        <v>3</v>
      </c>
      <c r="AE59" s="8">
        <f t="shared" si="83"/>
        <v>3</v>
      </c>
      <c r="AF59" s="8">
        <f t="shared" si="83"/>
        <v>3</v>
      </c>
      <c r="AG59" s="8">
        <f t="shared" si="83"/>
        <v>3</v>
      </c>
      <c r="AH59" s="8">
        <f t="shared" si="83"/>
        <v>3</v>
      </c>
      <c r="AI59" s="8">
        <f t="shared" si="83"/>
        <v>3</v>
      </c>
      <c r="AJ59" s="8">
        <f t="shared" si="83"/>
        <v>3</v>
      </c>
      <c r="AK59" s="14">
        <v>2</v>
      </c>
      <c r="AL59" s="14">
        <v>2</v>
      </c>
    </row>
    <row r="60" spans="1:38" ht="36.75" customHeight="1">
      <c r="A60" s="481"/>
      <c r="B60" s="483"/>
      <c r="C60" s="485"/>
      <c r="D60" s="487"/>
      <c r="E60" s="487"/>
      <c r="F60" s="10" t="s">
        <v>253</v>
      </c>
      <c r="G60" s="11">
        <f t="shared" ref="G60" si="84">+ROUND($E59-G59,1)</f>
        <v>72</v>
      </c>
      <c r="H60" s="11">
        <f t="shared" ref="H60:AL60" si="85">+G60-H59</f>
        <v>69</v>
      </c>
      <c r="I60" s="11">
        <f t="shared" si="85"/>
        <v>66</v>
      </c>
      <c r="J60" s="11">
        <f t="shared" si="85"/>
        <v>63</v>
      </c>
      <c r="K60" s="11">
        <f>+J60-K59</f>
        <v>60</v>
      </c>
      <c r="L60" s="11">
        <f t="shared" si="85"/>
        <v>57</v>
      </c>
      <c r="M60" s="8">
        <f t="shared" si="82"/>
        <v>57</v>
      </c>
      <c r="N60" s="11">
        <f t="shared" si="85"/>
        <v>54</v>
      </c>
      <c r="O60" s="11">
        <f t="shared" si="85"/>
        <v>51</v>
      </c>
      <c r="P60" s="11">
        <f t="shared" si="85"/>
        <v>48</v>
      </c>
      <c r="Q60" s="11">
        <f t="shared" si="85"/>
        <v>45</v>
      </c>
      <c r="R60" s="11">
        <f t="shared" si="85"/>
        <v>42</v>
      </c>
      <c r="S60" s="11">
        <f t="shared" si="85"/>
        <v>39</v>
      </c>
      <c r="T60" s="11">
        <f t="shared" si="85"/>
        <v>36</v>
      </c>
      <c r="U60" s="11">
        <f t="shared" si="85"/>
        <v>33</v>
      </c>
      <c r="V60" s="11">
        <f t="shared" si="85"/>
        <v>30</v>
      </c>
      <c r="W60" s="11">
        <f t="shared" si="85"/>
        <v>27</v>
      </c>
      <c r="X60" s="11">
        <f t="shared" si="85"/>
        <v>24</v>
      </c>
      <c r="Y60" s="11">
        <f t="shared" si="85"/>
        <v>21</v>
      </c>
      <c r="Z60" s="11">
        <f t="shared" si="85"/>
        <v>18</v>
      </c>
      <c r="AA60" s="11">
        <f t="shared" si="85"/>
        <v>15</v>
      </c>
      <c r="AB60" s="11">
        <f t="shared" si="85"/>
        <v>12</v>
      </c>
      <c r="AC60" s="11">
        <f t="shared" si="85"/>
        <v>9</v>
      </c>
      <c r="AD60" s="11">
        <f t="shared" si="85"/>
        <v>6</v>
      </c>
      <c r="AE60" s="11">
        <f t="shared" si="85"/>
        <v>3</v>
      </c>
      <c r="AF60" s="11">
        <f t="shared" si="85"/>
        <v>0</v>
      </c>
      <c r="AG60" s="11">
        <f t="shared" si="85"/>
        <v>-3</v>
      </c>
      <c r="AH60" s="11">
        <f t="shared" si="85"/>
        <v>-6</v>
      </c>
      <c r="AI60" s="11">
        <f t="shared" si="85"/>
        <v>-9</v>
      </c>
      <c r="AJ60" s="11">
        <f t="shared" si="85"/>
        <v>-12</v>
      </c>
      <c r="AK60" s="11">
        <f t="shared" si="85"/>
        <v>-14</v>
      </c>
      <c r="AL60" s="11">
        <f t="shared" si="85"/>
        <v>-16</v>
      </c>
    </row>
    <row r="61" spans="1:38" ht="36.75" customHeight="1">
      <c r="A61" s="480">
        <v>24</v>
      </c>
      <c r="B61" s="482" t="s">
        <v>220</v>
      </c>
      <c r="C61" s="484">
        <v>124</v>
      </c>
      <c r="D61" s="486">
        <v>0</v>
      </c>
      <c r="E61" s="486">
        <f>+C61+D61</f>
        <v>124</v>
      </c>
      <c r="F61" s="6" t="s">
        <v>252</v>
      </c>
      <c r="G61" s="7">
        <f>+VLOOKUP($B61,'[5]Total Tồn Vật tư'!$A$3:$H$8000,8,0)</f>
        <v>1.6521739130434783</v>
      </c>
      <c r="H61" s="8">
        <f t="shared" ref="H61:AJ61" si="86">+G61</f>
        <v>1.6521739130434783</v>
      </c>
      <c r="I61" s="8">
        <f t="shared" si="86"/>
        <v>1.6521739130434783</v>
      </c>
      <c r="J61" s="8">
        <f t="shared" si="86"/>
        <v>1.6521739130434783</v>
      </c>
      <c r="K61" s="8">
        <f>+J61</f>
        <v>1.6521739130434783</v>
      </c>
      <c r="L61" s="8">
        <f t="shared" si="86"/>
        <v>1.6521739130434783</v>
      </c>
      <c r="M61" s="8">
        <f t="shared" si="82"/>
        <v>1.6521739130434783</v>
      </c>
      <c r="N61" s="8">
        <f t="shared" si="86"/>
        <v>1.6521739130434783</v>
      </c>
      <c r="O61" s="8">
        <f t="shared" si="86"/>
        <v>1.6521739130434783</v>
      </c>
      <c r="P61" s="8">
        <f t="shared" si="86"/>
        <v>1.6521739130434783</v>
      </c>
      <c r="Q61" s="8">
        <f t="shared" si="86"/>
        <v>1.6521739130434783</v>
      </c>
      <c r="R61" s="8">
        <f t="shared" si="86"/>
        <v>1.6521739130434783</v>
      </c>
      <c r="S61" s="8">
        <f t="shared" si="86"/>
        <v>1.6521739130434783</v>
      </c>
      <c r="T61" s="8">
        <f t="shared" si="86"/>
        <v>1.6521739130434783</v>
      </c>
      <c r="U61" s="8">
        <f t="shared" si="86"/>
        <v>1.6521739130434783</v>
      </c>
      <c r="V61" s="8">
        <f t="shared" si="86"/>
        <v>1.6521739130434783</v>
      </c>
      <c r="W61" s="8">
        <f t="shared" si="86"/>
        <v>1.6521739130434783</v>
      </c>
      <c r="X61" s="8">
        <f t="shared" si="86"/>
        <v>1.6521739130434783</v>
      </c>
      <c r="Y61" s="8">
        <f t="shared" si="86"/>
        <v>1.6521739130434783</v>
      </c>
      <c r="Z61" s="8">
        <f t="shared" si="86"/>
        <v>1.6521739130434783</v>
      </c>
      <c r="AA61" s="8">
        <f t="shared" si="86"/>
        <v>1.6521739130434783</v>
      </c>
      <c r="AB61" s="8">
        <f t="shared" si="86"/>
        <v>1.6521739130434783</v>
      </c>
      <c r="AC61" s="8">
        <f t="shared" si="86"/>
        <v>1.6521739130434783</v>
      </c>
      <c r="AD61" s="8">
        <f t="shared" si="86"/>
        <v>1.6521739130434783</v>
      </c>
      <c r="AE61" s="8">
        <f t="shared" si="86"/>
        <v>1.6521739130434783</v>
      </c>
      <c r="AF61" s="8">
        <f t="shared" si="86"/>
        <v>1.6521739130434783</v>
      </c>
      <c r="AG61" s="8">
        <f t="shared" si="86"/>
        <v>1.6521739130434783</v>
      </c>
      <c r="AH61" s="8">
        <f t="shared" si="86"/>
        <v>1.6521739130434783</v>
      </c>
      <c r="AI61" s="8">
        <f t="shared" si="86"/>
        <v>1.6521739130434783</v>
      </c>
      <c r="AJ61" s="8">
        <f t="shared" si="86"/>
        <v>1.6521739130434783</v>
      </c>
      <c r="AK61" s="14">
        <v>2</v>
      </c>
      <c r="AL61" s="14">
        <v>2</v>
      </c>
    </row>
    <row r="62" spans="1:38" ht="36.75" customHeight="1">
      <c r="A62" s="481"/>
      <c r="B62" s="483"/>
      <c r="C62" s="485"/>
      <c r="D62" s="487"/>
      <c r="E62" s="487"/>
      <c r="F62" s="10" t="s">
        <v>253</v>
      </c>
      <c r="G62" s="11">
        <f t="shared" ref="G62" si="87">+ROUND($E61-G61,1)</f>
        <v>122.3</v>
      </c>
      <c r="H62" s="11">
        <f t="shared" ref="H62:AL62" si="88">+G62-H61</f>
        <v>120.64782608695651</v>
      </c>
      <c r="I62" s="11">
        <f t="shared" si="88"/>
        <v>118.99565217391303</v>
      </c>
      <c r="J62" s="11">
        <f t="shared" si="88"/>
        <v>117.34347826086955</v>
      </c>
      <c r="K62" s="11">
        <f>+J62-K61</f>
        <v>115.69130434782606</v>
      </c>
      <c r="L62" s="11">
        <f t="shared" si="88"/>
        <v>114.03913043478258</v>
      </c>
      <c r="M62" s="8">
        <f t="shared" si="82"/>
        <v>114.03913043478258</v>
      </c>
      <c r="N62" s="11">
        <f t="shared" si="88"/>
        <v>112.38695652173909</v>
      </c>
      <c r="O62" s="11">
        <f t="shared" si="88"/>
        <v>110.73478260869561</v>
      </c>
      <c r="P62" s="11">
        <f t="shared" si="88"/>
        <v>109.08260869565213</v>
      </c>
      <c r="Q62" s="11">
        <f t="shared" si="88"/>
        <v>107.43043478260864</v>
      </c>
      <c r="R62" s="11">
        <f t="shared" si="88"/>
        <v>105.77826086956516</v>
      </c>
      <c r="S62" s="11">
        <f t="shared" si="88"/>
        <v>104.12608695652168</v>
      </c>
      <c r="T62" s="11">
        <f t="shared" si="88"/>
        <v>102.47391304347819</v>
      </c>
      <c r="U62" s="11">
        <f t="shared" si="88"/>
        <v>100.82173913043471</v>
      </c>
      <c r="V62" s="11">
        <f t="shared" si="88"/>
        <v>99.169565217391224</v>
      </c>
      <c r="W62" s="11">
        <f t="shared" si="88"/>
        <v>97.51739130434774</v>
      </c>
      <c r="X62" s="11">
        <f t="shared" si="88"/>
        <v>95.865217391304256</v>
      </c>
      <c r="Y62" s="11">
        <f t="shared" si="88"/>
        <v>94.213043478260772</v>
      </c>
      <c r="Z62" s="11">
        <f t="shared" si="88"/>
        <v>92.560869565217288</v>
      </c>
      <c r="AA62" s="11">
        <f t="shared" si="88"/>
        <v>90.908695652173805</v>
      </c>
      <c r="AB62" s="11">
        <f t="shared" si="88"/>
        <v>89.256521739130321</v>
      </c>
      <c r="AC62" s="11">
        <f t="shared" si="88"/>
        <v>87.604347826086837</v>
      </c>
      <c r="AD62" s="11">
        <f t="shared" si="88"/>
        <v>85.952173913043353</v>
      </c>
      <c r="AE62" s="11">
        <f t="shared" si="88"/>
        <v>84.299999999999869</v>
      </c>
      <c r="AF62" s="11">
        <f t="shared" si="88"/>
        <v>82.647826086956385</v>
      </c>
      <c r="AG62" s="11">
        <f t="shared" si="88"/>
        <v>80.995652173912902</v>
      </c>
      <c r="AH62" s="11">
        <f t="shared" si="88"/>
        <v>79.343478260869418</v>
      </c>
      <c r="AI62" s="11">
        <f t="shared" si="88"/>
        <v>77.691304347825934</v>
      </c>
      <c r="AJ62" s="11">
        <f t="shared" si="88"/>
        <v>76.03913043478245</v>
      </c>
      <c r="AK62" s="11">
        <f t="shared" si="88"/>
        <v>74.03913043478245</v>
      </c>
      <c r="AL62" s="11">
        <f t="shared" si="88"/>
        <v>72.03913043478245</v>
      </c>
    </row>
    <row r="63" spans="1:38" ht="36.75" customHeight="1">
      <c r="A63" s="480">
        <v>25</v>
      </c>
      <c r="B63" s="482" t="s">
        <v>221</v>
      </c>
      <c r="C63" s="484">
        <v>50</v>
      </c>
      <c r="D63" s="486">
        <v>0</v>
      </c>
      <c r="E63" s="486">
        <f>+C63+D63</f>
        <v>50</v>
      </c>
      <c r="F63" s="6" t="s">
        <v>252</v>
      </c>
      <c r="G63" s="7">
        <f>+VLOOKUP($B63,'[5]Total Tồn Vật tư'!$A$3:$H$8000,8,0)</f>
        <v>0.47826086956521741</v>
      </c>
      <c r="H63" s="8">
        <f t="shared" ref="H63:AJ63" si="89">+G63</f>
        <v>0.47826086956521741</v>
      </c>
      <c r="I63" s="8">
        <f t="shared" si="89"/>
        <v>0.47826086956521741</v>
      </c>
      <c r="J63" s="8">
        <f t="shared" si="89"/>
        <v>0.47826086956521741</v>
      </c>
      <c r="K63" s="8">
        <f>+J63</f>
        <v>0.47826086956521741</v>
      </c>
      <c r="L63" s="8">
        <f t="shared" si="89"/>
        <v>0.47826086956521741</v>
      </c>
      <c r="M63" s="8">
        <f t="shared" si="82"/>
        <v>0.47826086956521741</v>
      </c>
      <c r="N63" s="8">
        <f t="shared" si="89"/>
        <v>0.47826086956521741</v>
      </c>
      <c r="O63" s="8">
        <f t="shared" si="89"/>
        <v>0.47826086956521741</v>
      </c>
      <c r="P63" s="8">
        <f t="shared" si="89"/>
        <v>0.47826086956521741</v>
      </c>
      <c r="Q63" s="8">
        <f t="shared" si="89"/>
        <v>0.47826086956521741</v>
      </c>
      <c r="R63" s="8">
        <f t="shared" si="89"/>
        <v>0.47826086956521741</v>
      </c>
      <c r="S63" s="8">
        <f t="shared" si="89"/>
        <v>0.47826086956521741</v>
      </c>
      <c r="T63" s="8">
        <f t="shared" si="89"/>
        <v>0.47826086956521741</v>
      </c>
      <c r="U63" s="8">
        <f t="shared" si="89"/>
        <v>0.47826086956521741</v>
      </c>
      <c r="V63" s="8">
        <f t="shared" si="89"/>
        <v>0.47826086956521741</v>
      </c>
      <c r="W63" s="8">
        <f t="shared" si="89"/>
        <v>0.47826086956521741</v>
      </c>
      <c r="X63" s="8">
        <f t="shared" si="89"/>
        <v>0.47826086956521741</v>
      </c>
      <c r="Y63" s="8">
        <f t="shared" si="89"/>
        <v>0.47826086956521741</v>
      </c>
      <c r="Z63" s="8">
        <f t="shared" si="89"/>
        <v>0.47826086956521741</v>
      </c>
      <c r="AA63" s="8">
        <f t="shared" si="89"/>
        <v>0.47826086956521741</v>
      </c>
      <c r="AB63" s="8">
        <f t="shared" si="89"/>
        <v>0.47826086956521741</v>
      </c>
      <c r="AC63" s="8">
        <f t="shared" si="89"/>
        <v>0.47826086956521741</v>
      </c>
      <c r="AD63" s="8">
        <f t="shared" si="89"/>
        <v>0.47826086956521741</v>
      </c>
      <c r="AE63" s="8">
        <f t="shared" si="89"/>
        <v>0.47826086956521741</v>
      </c>
      <c r="AF63" s="8">
        <f t="shared" si="89"/>
        <v>0.47826086956521741</v>
      </c>
      <c r="AG63" s="8">
        <f t="shared" si="89"/>
        <v>0.47826086956521741</v>
      </c>
      <c r="AH63" s="8">
        <f t="shared" si="89"/>
        <v>0.47826086956521741</v>
      </c>
      <c r="AI63" s="8">
        <f t="shared" si="89"/>
        <v>0.47826086956521741</v>
      </c>
      <c r="AJ63" s="8">
        <f t="shared" si="89"/>
        <v>0.47826086956521741</v>
      </c>
      <c r="AK63" s="14">
        <v>0.5</v>
      </c>
      <c r="AL63" s="14">
        <v>0.5</v>
      </c>
    </row>
    <row r="64" spans="1:38" ht="36.75" customHeight="1">
      <c r="A64" s="481"/>
      <c r="B64" s="483"/>
      <c r="C64" s="485"/>
      <c r="D64" s="487"/>
      <c r="E64" s="487"/>
      <c r="F64" s="10" t="s">
        <v>253</v>
      </c>
      <c r="G64" s="11">
        <f t="shared" ref="G64" si="90">+ROUND($E63-G63,1)</f>
        <v>49.5</v>
      </c>
      <c r="H64" s="11">
        <f t="shared" ref="H64:AL64" si="91">+G64-H63</f>
        <v>49.021739130434781</v>
      </c>
      <c r="I64" s="11">
        <f t="shared" si="91"/>
        <v>48.543478260869563</v>
      </c>
      <c r="J64" s="11">
        <f t="shared" si="91"/>
        <v>48.065217391304344</v>
      </c>
      <c r="K64" s="11">
        <f>+J64-K63</f>
        <v>47.586956521739125</v>
      </c>
      <c r="L64" s="11">
        <f t="shared" si="91"/>
        <v>47.108695652173907</v>
      </c>
      <c r="M64" s="8">
        <f t="shared" si="82"/>
        <v>47.108695652173907</v>
      </c>
      <c r="N64" s="11">
        <f t="shared" si="91"/>
        <v>46.630434782608688</v>
      </c>
      <c r="O64" s="11">
        <f t="shared" si="91"/>
        <v>46.15217391304347</v>
      </c>
      <c r="P64" s="11">
        <f t="shared" si="91"/>
        <v>45.673913043478251</v>
      </c>
      <c r="Q64" s="11">
        <f t="shared" si="91"/>
        <v>45.195652173913032</v>
      </c>
      <c r="R64" s="11">
        <f t="shared" si="91"/>
        <v>44.717391304347814</v>
      </c>
      <c r="S64" s="11">
        <f t="shared" si="91"/>
        <v>44.239130434782595</v>
      </c>
      <c r="T64" s="11">
        <f t="shared" si="91"/>
        <v>43.760869565217376</v>
      </c>
      <c r="U64" s="11">
        <f t="shared" si="91"/>
        <v>43.282608695652158</v>
      </c>
      <c r="V64" s="11">
        <f t="shared" si="91"/>
        <v>42.804347826086939</v>
      </c>
      <c r="W64" s="11">
        <f t="shared" si="91"/>
        <v>42.326086956521721</v>
      </c>
      <c r="X64" s="11">
        <f t="shared" si="91"/>
        <v>41.847826086956502</v>
      </c>
      <c r="Y64" s="11">
        <f t="shared" si="91"/>
        <v>41.369565217391283</v>
      </c>
      <c r="Z64" s="11">
        <f t="shared" si="91"/>
        <v>40.891304347826065</v>
      </c>
      <c r="AA64" s="11">
        <f t="shared" si="91"/>
        <v>40.413043478260846</v>
      </c>
      <c r="AB64" s="11">
        <f t="shared" si="91"/>
        <v>39.934782608695627</v>
      </c>
      <c r="AC64" s="11">
        <f t="shared" si="91"/>
        <v>39.456521739130409</v>
      </c>
      <c r="AD64" s="11">
        <f t="shared" si="91"/>
        <v>38.97826086956519</v>
      </c>
      <c r="AE64" s="11">
        <f t="shared" si="91"/>
        <v>38.499999999999972</v>
      </c>
      <c r="AF64" s="11">
        <f t="shared" si="91"/>
        <v>38.021739130434753</v>
      </c>
      <c r="AG64" s="11">
        <f t="shared" si="91"/>
        <v>37.543478260869534</v>
      </c>
      <c r="AH64" s="11">
        <f t="shared" si="91"/>
        <v>37.065217391304316</v>
      </c>
      <c r="AI64" s="11">
        <f t="shared" si="91"/>
        <v>36.586956521739097</v>
      </c>
      <c r="AJ64" s="11">
        <f t="shared" si="91"/>
        <v>36.108695652173878</v>
      </c>
      <c r="AK64" s="11">
        <f t="shared" si="91"/>
        <v>35.608695652173878</v>
      </c>
      <c r="AL64" s="11">
        <f t="shared" si="91"/>
        <v>35.108695652173878</v>
      </c>
    </row>
    <row r="65" spans="1:38" ht="36.75" customHeight="1">
      <c r="A65" s="480">
        <v>26</v>
      </c>
      <c r="B65" s="482" t="s">
        <v>222</v>
      </c>
      <c r="C65" s="484">
        <v>66</v>
      </c>
      <c r="D65" s="486">
        <v>0</v>
      </c>
      <c r="E65" s="486">
        <f>+C65+D65</f>
        <v>66</v>
      </c>
      <c r="F65" s="6" t="s">
        <v>252</v>
      </c>
      <c r="G65" s="7">
        <f>+VLOOKUP($B65,'[5]Total Tồn Vật tư'!$A$3:$H$8000,8,0)</f>
        <v>9.0434782608695645</v>
      </c>
      <c r="H65" s="8">
        <f t="shared" ref="H65:AJ65" si="92">+G65</f>
        <v>9.0434782608695645</v>
      </c>
      <c r="I65" s="8">
        <f t="shared" si="92"/>
        <v>9.0434782608695645</v>
      </c>
      <c r="J65" s="8">
        <f t="shared" si="92"/>
        <v>9.0434782608695645</v>
      </c>
      <c r="K65" s="8">
        <f>+J65</f>
        <v>9.0434782608695645</v>
      </c>
      <c r="L65" s="8">
        <f t="shared" si="92"/>
        <v>9.0434782608695645</v>
      </c>
      <c r="M65" s="8">
        <f t="shared" si="82"/>
        <v>9.0434782608695645</v>
      </c>
      <c r="N65" s="8">
        <f t="shared" si="92"/>
        <v>9.0434782608695645</v>
      </c>
      <c r="O65" s="8">
        <f t="shared" si="92"/>
        <v>9.0434782608695645</v>
      </c>
      <c r="P65" s="8">
        <f t="shared" si="92"/>
        <v>9.0434782608695645</v>
      </c>
      <c r="Q65" s="8">
        <f t="shared" si="92"/>
        <v>9.0434782608695645</v>
      </c>
      <c r="R65" s="8">
        <f t="shared" si="92"/>
        <v>9.0434782608695645</v>
      </c>
      <c r="S65" s="8">
        <f t="shared" si="92"/>
        <v>9.0434782608695645</v>
      </c>
      <c r="T65" s="8">
        <f t="shared" si="92"/>
        <v>9.0434782608695645</v>
      </c>
      <c r="U65" s="8">
        <f t="shared" si="92"/>
        <v>9.0434782608695645</v>
      </c>
      <c r="V65" s="8">
        <f t="shared" si="92"/>
        <v>9.0434782608695645</v>
      </c>
      <c r="W65" s="8">
        <f t="shared" si="92"/>
        <v>9.0434782608695645</v>
      </c>
      <c r="X65" s="8">
        <f t="shared" si="92"/>
        <v>9.0434782608695645</v>
      </c>
      <c r="Y65" s="8">
        <f t="shared" si="92"/>
        <v>9.0434782608695645</v>
      </c>
      <c r="Z65" s="8">
        <f t="shared" si="92"/>
        <v>9.0434782608695645</v>
      </c>
      <c r="AA65" s="8">
        <f t="shared" si="92"/>
        <v>9.0434782608695645</v>
      </c>
      <c r="AB65" s="8">
        <f t="shared" si="92"/>
        <v>9.0434782608695645</v>
      </c>
      <c r="AC65" s="8">
        <f t="shared" si="92"/>
        <v>9.0434782608695645</v>
      </c>
      <c r="AD65" s="8">
        <f t="shared" si="92"/>
        <v>9.0434782608695645</v>
      </c>
      <c r="AE65" s="8">
        <f t="shared" si="92"/>
        <v>9.0434782608695645</v>
      </c>
      <c r="AF65" s="8">
        <f t="shared" si="92"/>
        <v>9.0434782608695645</v>
      </c>
      <c r="AG65" s="8">
        <f t="shared" si="92"/>
        <v>9.0434782608695645</v>
      </c>
      <c r="AH65" s="8">
        <f t="shared" si="92"/>
        <v>9.0434782608695645</v>
      </c>
      <c r="AI65" s="8">
        <f t="shared" si="92"/>
        <v>9.0434782608695645</v>
      </c>
      <c r="AJ65" s="8">
        <f t="shared" si="92"/>
        <v>9.0434782608695645</v>
      </c>
      <c r="AK65" s="14">
        <v>6</v>
      </c>
      <c r="AL65" s="14">
        <v>6</v>
      </c>
    </row>
    <row r="66" spans="1:38" ht="36.75" customHeight="1">
      <c r="A66" s="481"/>
      <c r="B66" s="483"/>
      <c r="C66" s="485"/>
      <c r="D66" s="487"/>
      <c r="E66" s="487"/>
      <c r="F66" s="10" t="s">
        <v>253</v>
      </c>
      <c r="G66" s="11">
        <f t="shared" ref="G66" si="93">+ROUND($E65-G65,1)</f>
        <v>57</v>
      </c>
      <c r="H66" s="11">
        <f t="shared" ref="H66:AL66" si="94">+G66-H65</f>
        <v>47.956521739130437</v>
      </c>
      <c r="I66" s="11">
        <f t="shared" si="94"/>
        <v>38.913043478260875</v>
      </c>
      <c r="J66" s="11">
        <f t="shared" si="94"/>
        <v>29.869565217391312</v>
      </c>
      <c r="K66" s="11">
        <f>+J66-K65</f>
        <v>20.826086956521749</v>
      </c>
      <c r="L66" s="11">
        <f t="shared" si="94"/>
        <v>11.782608695652184</v>
      </c>
      <c r="M66" s="8">
        <f t="shared" si="82"/>
        <v>11.782608695652184</v>
      </c>
      <c r="N66" s="11">
        <f t="shared" si="94"/>
        <v>2.73913043478262</v>
      </c>
      <c r="O66" s="11">
        <f t="shared" si="94"/>
        <v>-6.3043478260869446</v>
      </c>
      <c r="P66" s="11">
        <f t="shared" si="94"/>
        <v>-15.347826086956509</v>
      </c>
      <c r="Q66" s="11">
        <f t="shared" si="94"/>
        <v>-24.391304347826072</v>
      </c>
      <c r="R66" s="11">
        <f t="shared" si="94"/>
        <v>-33.434782608695635</v>
      </c>
      <c r="S66" s="11">
        <f t="shared" si="94"/>
        <v>-42.478260869565197</v>
      </c>
      <c r="T66" s="11">
        <f t="shared" si="94"/>
        <v>-51.52173913043476</v>
      </c>
      <c r="U66" s="11">
        <f t="shared" si="94"/>
        <v>-60.565217391304323</v>
      </c>
      <c r="V66" s="11">
        <f t="shared" si="94"/>
        <v>-69.608695652173893</v>
      </c>
      <c r="W66" s="11">
        <f t="shared" si="94"/>
        <v>-78.652173913043455</v>
      </c>
      <c r="X66" s="11">
        <f t="shared" si="94"/>
        <v>-87.695652173913018</v>
      </c>
      <c r="Y66" s="11">
        <f t="shared" si="94"/>
        <v>-96.739130434782581</v>
      </c>
      <c r="Z66" s="11">
        <f t="shared" si="94"/>
        <v>-105.78260869565214</v>
      </c>
      <c r="AA66" s="11">
        <f t="shared" si="94"/>
        <v>-114.82608695652171</v>
      </c>
      <c r="AB66" s="11">
        <f t="shared" si="94"/>
        <v>-123.86956521739127</v>
      </c>
      <c r="AC66" s="11">
        <f t="shared" si="94"/>
        <v>-132.91304347826085</v>
      </c>
      <c r="AD66" s="11">
        <f t="shared" si="94"/>
        <v>-141.95652173913041</v>
      </c>
      <c r="AE66" s="11">
        <f t="shared" si="94"/>
        <v>-150.99999999999997</v>
      </c>
      <c r="AF66" s="11">
        <f t="shared" si="94"/>
        <v>-160.04347826086953</v>
      </c>
      <c r="AG66" s="11">
        <f t="shared" si="94"/>
        <v>-169.0869565217391</v>
      </c>
      <c r="AH66" s="11">
        <f t="shared" si="94"/>
        <v>-178.13043478260866</v>
      </c>
      <c r="AI66" s="11">
        <f t="shared" si="94"/>
        <v>-187.17391304347822</v>
      </c>
      <c r="AJ66" s="11">
        <f t="shared" si="94"/>
        <v>-196.21739130434779</v>
      </c>
      <c r="AK66" s="11">
        <f t="shared" si="94"/>
        <v>-202.21739130434779</v>
      </c>
      <c r="AL66" s="11">
        <f t="shared" si="94"/>
        <v>-208.21739130434779</v>
      </c>
    </row>
    <row r="67" spans="1:38" ht="36.75" customHeight="1">
      <c r="A67" s="480">
        <v>27</v>
      </c>
      <c r="B67" s="482" t="s">
        <v>223</v>
      </c>
      <c r="C67" s="484">
        <v>68</v>
      </c>
      <c r="D67" s="486">
        <v>0</v>
      </c>
      <c r="E67" s="486">
        <f>+C67+D67</f>
        <v>68</v>
      </c>
      <c r="F67" s="6" t="s">
        <v>252</v>
      </c>
      <c r="G67" s="7">
        <f>+VLOOKUP($B67,'[5]Total Tồn Vật tư'!$A$3:$H$8000,8,0)</f>
        <v>6.4782608695652177</v>
      </c>
      <c r="H67" s="8">
        <f t="shared" ref="H67:AJ67" si="95">+G67</f>
        <v>6.4782608695652177</v>
      </c>
      <c r="I67" s="8">
        <f t="shared" si="95"/>
        <v>6.4782608695652177</v>
      </c>
      <c r="J67" s="8">
        <f t="shared" si="95"/>
        <v>6.4782608695652177</v>
      </c>
      <c r="K67" s="8">
        <f>+J67</f>
        <v>6.4782608695652177</v>
      </c>
      <c r="L67" s="8">
        <f t="shared" si="95"/>
        <v>6.4782608695652177</v>
      </c>
      <c r="M67" s="8">
        <f t="shared" si="82"/>
        <v>6.4782608695652177</v>
      </c>
      <c r="N67" s="8">
        <f t="shared" si="95"/>
        <v>6.4782608695652177</v>
      </c>
      <c r="O67" s="8">
        <f t="shared" si="95"/>
        <v>6.4782608695652177</v>
      </c>
      <c r="P67" s="8">
        <f t="shared" si="95"/>
        <v>6.4782608695652177</v>
      </c>
      <c r="Q67" s="8">
        <f t="shared" si="95"/>
        <v>6.4782608695652177</v>
      </c>
      <c r="R67" s="8">
        <f t="shared" si="95"/>
        <v>6.4782608695652177</v>
      </c>
      <c r="S67" s="8">
        <f t="shared" si="95"/>
        <v>6.4782608695652177</v>
      </c>
      <c r="T67" s="8">
        <f t="shared" si="95"/>
        <v>6.4782608695652177</v>
      </c>
      <c r="U67" s="8">
        <f t="shared" si="95"/>
        <v>6.4782608695652177</v>
      </c>
      <c r="V67" s="8">
        <f t="shared" si="95"/>
        <v>6.4782608695652177</v>
      </c>
      <c r="W67" s="8">
        <f t="shared" si="95"/>
        <v>6.4782608695652177</v>
      </c>
      <c r="X67" s="8">
        <f t="shared" si="95"/>
        <v>6.4782608695652177</v>
      </c>
      <c r="Y67" s="8">
        <f t="shared" si="95"/>
        <v>6.4782608695652177</v>
      </c>
      <c r="Z67" s="8">
        <f t="shared" si="95"/>
        <v>6.4782608695652177</v>
      </c>
      <c r="AA67" s="8">
        <f t="shared" si="95"/>
        <v>6.4782608695652177</v>
      </c>
      <c r="AB67" s="8">
        <f t="shared" si="95"/>
        <v>6.4782608695652177</v>
      </c>
      <c r="AC67" s="8">
        <f t="shared" si="95"/>
        <v>6.4782608695652177</v>
      </c>
      <c r="AD67" s="8">
        <f t="shared" si="95"/>
        <v>6.4782608695652177</v>
      </c>
      <c r="AE67" s="8">
        <f t="shared" si="95"/>
        <v>6.4782608695652177</v>
      </c>
      <c r="AF67" s="8">
        <f t="shared" si="95"/>
        <v>6.4782608695652177</v>
      </c>
      <c r="AG67" s="8">
        <f t="shared" si="95"/>
        <v>6.4782608695652177</v>
      </c>
      <c r="AH67" s="8">
        <f t="shared" si="95"/>
        <v>6.4782608695652177</v>
      </c>
      <c r="AI67" s="8">
        <f t="shared" si="95"/>
        <v>6.4782608695652177</v>
      </c>
      <c r="AJ67" s="8">
        <f t="shared" si="95"/>
        <v>6.4782608695652177</v>
      </c>
      <c r="AK67" s="14">
        <v>5</v>
      </c>
      <c r="AL67" s="14">
        <v>5</v>
      </c>
    </row>
    <row r="68" spans="1:38" ht="36.75" customHeight="1">
      <c r="A68" s="481"/>
      <c r="B68" s="483"/>
      <c r="C68" s="485"/>
      <c r="D68" s="487"/>
      <c r="E68" s="487"/>
      <c r="F68" s="10" t="s">
        <v>253</v>
      </c>
      <c r="G68" s="11">
        <f t="shared" ref="G68" si="96">+ROUND($E67-G67,1)</f>
        <v>61.5</v>
      </c>
      <c r="H68" s="11">
        <f t="shared" ref="H68:AL68" si="97">+G68-H67</f>
        <v>55.021739130434781</v>
      </c>
      <c r="I68" s="11">
        <f t="shared" si="97"/>
        <v>48.543478260869563</v>
      </c>
      <c r="J68" s="11">
        <f t="shared" si="97"/>
        <v>42.065217391304344</v>
      </c>
      <c r="K68" s="11">
        <f>+J68-K67</f>
        <v>35.586956521739125</v>
      </c>
      <c r="L68" s="11">
        <f t="shared" si="97"/>
        <v>29.108695652173907</v>
      </c>
      <c r="M68" s="8">
        <f t="shared" si="82"/>
        <v>29.108695652173907</v>
      </c>
      <c r="N68" s="11">
        <f t="shared" si="97"/>
        <v>22.630434782608688</v>
      </c>
      <c r="O68" s="11">
        <f t="shared" si="97"/>
        <v>16.15217391304347</v>
      </c>
      <c r="P68" s="11">
        <f t="shared" si="97"/>
        <v>9.673913043478251</v>
      </c>
      <c r="Q68" s="11">
        <f t="shared" si="97"/>
        <v>3.1956521739130332</v>
      </c>
      <c r="R68" s="11">
        <f t="shared" si="97"/>
        <v>-3.2826086956521845</v>
      </c>
      <c r="S68" s="11">
        <f t="shared" si="97"/>
        <v>-9.7608695652174013</v>
      </c>
      <c r="T68" s="11">
        <f t="shared" si="97"/>
        <v>-16.23913043478262</v>
      </c>
      <c r="U68" s="11">
        <f t="shared" si="97"/>
        <v>-22.717391304347839</v>
      </c>
      <c r="V68" s="11">
        <f t="shared" si="97"/>
        <v>-29.195652173913057</v>
      </c>
      <c r="W68" s="11">
        <f t="shared" si="97"/>
        <v>-35.673913043478272</v>
      </c>
      <c r="X68" s="11">
        <f t="shared" si="97"/>
        <v>-42.152173913043491</v>
      </c>
      <c r="Y68" s="11">
        <f t="shared" si="97"/>
        <v>-48.63043478260871</v>
      </c>
      <c r="Z68" s="11">
        <f t="shared" si="97"/>
        <v>-55.108695652173928</v>
      </c>
      <c r="AA68" s="11">
        <f t="shared" si="97"/>
        <v>-61.586956521739147</v>
      </c>
      <c r="AB68" s="11">
        <f t="shared" si="97"/>
        <v>-68.065217391304358</v>
      </c>
      <c r="AC68" s="11">
        <f t="shared" si="97"/>
        <v>-74.543478260869577</v>
      </c>
      <c r="AD68" s="11">
        <f t="shared" si="97"/>
        <v>-81.021739130434796</v>
      </c>
      <c r="AE68" s="11">
        <f t="shared" si="97"/>
        <v>-87.500000000000014</v>
      </c>
      <c r="AF68" s="11">
        <f t="shared" si="97"/>
        <v>-93.978260869565233</v>
      </c>
      <c r="AG68" s="11">
        <f t="shared" si="97"/>
        <v>-100.45652173913045</v>
      </c>
      <c r="AH68" s="11">
        <f t="shared" si="97"/>
        <v>-106.93478260869567</v>
      </c>
      <c r="AI68" s="11">
        <f t="shared" si="97"/>
        <v>-113.41304347826089</v>
      </c>
      <c r="AJ68" s="11">
        <f t="shared" si="97"/>
        <v>-119.89130434782611</v>
      </c>
      <c r="AK68" s="11">
        <f t="shared" si="97"/>
        <v>-124.89130434782611</v>
      </c>
      <c r="AL68" s="11">
        <f t="shared" si="97"/>
        <v>-129.89130434782612</v>
      </c>
    </row>
    <row r="69" spans="1:38" ht="36.75" customHeight="1">
      <c r="A69" s="480">
        <v>28</v>
      </c>
      <c r="B69" s="482" t="s">
        <v>224</v>
      </c>
      <c r="C69" s="484">
        <v>41</v>
      </c>
      <c r="D69" s="486">
        <v>0</v>
      </c>
      <c r="E69" s="486">
        <f>+C69+D69</f>
        <v>41</v>
      </c>
      <c r="F69" s="6" t="s">
        <v>252</v>
      </c>
      <c r="G69" s="7">
        <f>+VLOOKUP($B69,'[5]Total Tồn Vật tư'!$A$3:$H$8000,8,0)</f>
        <v>2.3913043478260869</v>
      </c>
      <c r="H69" s="8">
        <f t="shared" ref="H69:AJ69" si="98">+G69</f>
        <v>2.3913043478260869</v>
      </c>
      <c r="I69" s="8">
        <f t="shared" si="98"/>
        <v>2.3913043478260869</v>
      </c>
      <c r="J69" s="8">
        <f t="shared" si="98"/>
        <v>2.3913043478260869</v>
      </c>
      <c r="K69" s="8">
        <f>+J69</f>
        <v>2.3913043478260869</v>
      </c>
      <c r="L69" s="8">
        <f t="shared" si="98"/>
        <v>2.3913043478260869</v>
      </c>
      <c r="M69" s="8">
        <f t="shared" si="82"/>
        <v>2.3913043478260869</v>
      </c>
      <c r="N69" s="8">
        <f t="shared" si="98"/>
        <v>2.3913043478260869</v>
      </c>
      <c r="O69" s="8">
        <f t="shared" si="98"/>
        <v>2.3913043478260869</v>
      </c>
      <c r="P69" s="8">
        <f t="shared" si="98"/>
        <v>2.3913043478260869</v>
      </c>
      <c r="Q69" s="8">
        <f t="shared" si="98"/>
        <v>2.3913043478260869</v>
      </c>
      <c r="R69" s="8">
        <f t="shared" si="98"/>
        <v>2.3913043478260869</v>
      </c>
      <c r="S69" s="8">
        <f t="shared" si="98"/>
        <v>2.3913043478260869</v>
      </c>
      <c r="T69" s="8">
        <f t="shared" si="98"/>
        <v>2.3913043478260869</v>
      </c>
      <c r="U69" s="8">
        <f t="shared" si="98"/>
        <v>2.3913043478260869</v>
      </c>
      <c r="V69" s="8">
        <f t="shared" si="98"/>
        <v>2.3913043478260869</v>
      </c>
      <c r="W69" s="8">
        <f t="shared" si="98"/>
        <v>2.3913043478260869</v>
      </c>
      <c r="X69" s="8">
        <f t="shared" si="98"/>
        <v>2.3913043478260869</v>
      </c>
      <c r="Y69" s="8">
        <f t="shared" si="98"/>
        <v>2.3913043478260869</v>
      </c>
      <c r="Z69" s="8">
        <f t="shared" si="98"/>
        <v>2.3913043478260869</v>
      </c>
      <c r="AA69" s="8">
        <f t="shared" si="98"/>
        <v>2.3913043478260869</v>
      </c>
      <c r="AB69" s="8">
        <f t="shared" si="98"/>
        <v>2.3913043478260869</v>
      </c>
      <c r="AC69" s="8">
        <f t="shared" si="98"/>
        <v>2.3913043478260869</v>
      </c>
      <c r="AD69" s="8">
        <f t="shared" si="98"/>
        <v>2.3913043478260869</v>
      </c>
      <c r="AE69" s="8">
        <f t="shared" si="98"/>
        <v>2.3913043478260869</v>
      </c>
      <c r="AF69" s="8">
        <f t="shared" si="98"/>
        <v>2.3913043478260869</v>
      </c>
      <c r="AG69" s="8">
        <f t="shared" si="98"/>
        <v>2.3913043478260869</v>
      </c>
      <c r="AH69" s="8">
        <f t="shared" si="98"/>
        <v>2.3913043478260869</v>
      </c>
      <c r="AI69" s="8">
        <f t="shared" si="98"/>
        <v>2.3913043478260869</v>
      </c>
      <c r="AJ69" s="8">
        <f t="shared" si="98"/>
        <v>2.3913043478260869</v>
      </c>
      <c r="AK69" s="14">
        <v>2</v>
      </c>
      <c r="AL69" s="14">
        <v>2</v>
      </c>
    </row>
    <row r="70" spans="1:38" ht="36.75" customHeight="1">
      <c r="A70" s="481"/>
      <c r="B70" s="483"/>
      <c r="C70" s="485"/>
      <c r="D70" s="487"/>
      <c r="E70" s="487"/>
      <c r="F70" s="10" t="s">
        <v>253</v>
      </c>
      <c r="G70" s="11">
        <f t="shared" ref="G70" si="99">+ROUND($E69-G69,1)</f>
        <v>38.6</v>
      </c>
      <c r="H70" s="11">
        <f t="shared" ref="H70:AL70" si="100">+G70-H69</f>
        <v>36.208695652173915</v>
      </c>
      <c r="I70" s="11">
        <f t="shared" si="100"/>
        <v>33.817391304347829</v>
      </c>
      <c r="J70" s="11">
        <f t="shared" si="100"/>
        <v>31.426086956521743</v>
      </c>
      <c r="K70" s="11">
        <f>+J70-K69</f>
        <v>29.034782608695657</v>
      </c>
      <c r="L70" s="11">
        <f t="shared" si="100"/>
        <v>26.643478260869571</v>
      </c>
      <c r="M70" s="8">
        <f t="shared" si="82"/>
        <v>26.643478260869571</v>
      </c>
      <c r="N70" s="11">
        <f t="shared" si="100"/>
        <v>24.252173913043485</v>
      </c>
      <c r="O70" s="11">
        <f t="shared" si="100"/>
        <v>21.860869565217399</v>
      </c>
      <c r="P70" s="11">
        <f t="shared" si="100"/>
        <v>19.469565217391313</v>
      </c>
      <c r="Q70" s="11">
        <f t="shared" si="100"/>
        <v>17.078260869565227</v>
      </c>
      <c r="R70" s="11">
        <f t="shared" si="100"/>
        <v>14.686956521739141</v>
      </c>
      <c r="S70" s="11">
        <f t="shared" si="100"/>
        <v>12.295652173913055</v>
      </c>
      <c r="T70" s="11">
        <f t="shared" si="100"/>
        <v>9.9043478260869691</v>
      </c>
      <c r="U70" s="11">
        <f t="shared" si="100"/>
        <v>7.5130434782608821</v>
      </c>
      <c r="V70" s="11">
        <f t="shared" si="100"/>
        <v>5.1217391304347952</v>
      </c>
      <c r="W70" s="11">
        <f t="shared" si="100"/>
        <v>2.7304347826087083</v>
      </c>
      <c r="X70" s="11">
        <f t="shared" si="100"/>
        <v>0.33913043478262139</v>
      </c>
      <c r="Y70" s="11">
        <f t="shared" si="100"/>
        <v>-2.0521739130434655</v>
      </c>
      <c r="Z70" s="11">
        <f t="shared" si="100"/>
        <v>-4.4434782608695524</v>
      </c>
      <c r="AA70" s="11">
        <f t="shared" si="100"/>
        <v>-6.8347826086956394</v>
      </c>
      <c r="AB70" s="11">
        <f t="shared" si="100"/>
        <v>-9.2260869565217263</v>
      </c>
      <c r="AC70" s="11">
        <f t="shared" si="100"/>
        <v>-11.617391304347812</v>
      </c>
      <c r="AD70" s="11">
        <f t="shared" si="100"/>
        <v>-14.008695652173898</v>
      </c>
      <c r="AE70" s="11">
        <f t="shared" si="100"/>
        <v>-16.399999999999984</v>
      </c>
      <c r="AF70" s="11">
        <f t="shared" si="100"/>
        <v>-18.79130434782607</v>
      </c>
      <c r="AG70" s="11">
        <f t="shared" si="100"/>
        <v>-21.182608695652156</v>
      </c>
      <c r="AH70" s="11">
        <f t="shared" si="100"/>
        <v>-23.573913043478242</v>
      </c>
      <c r="AI70" s="11">
        <f t="shared" si="100"/>
        <v>-25.965217391304328</v>
      </c>
      <c r="AJ70" s="11">
        <f t="shared" si="100"/>
        <v>-28.356521739130415</v>
      </c>
      <c r="AK70" s="11">
        <f t="shared" si="100"/>
        <v>-30.356521739130415</v>
      </c>
      <c r="AL70" s="11">
        <f t="shared" si="100"/>
        <v>-32.356521739130415</v>
      </c>
    </row>
    <row r="71" spans="1:38" ht="36.75" customHeight="1">
      <c r="A71" s="480">
        <v>29</v>
      </c>
      <c r="B71" s="482" t="s">
        <v>225</v>
      </c>
      <c r="C71" s="484">
        <v>318</v>
      </c>
      <c r="D71" s="486">
        <v>0</v>
      </c>
      <c r="E71" s="486">
        <f>+C71+D71</f>
        <v>318</v>
      </c>
      <c r="F71" s="6" t="s">
        <v>252</v>
      </c>
      <c r="G71" s="7">
        <f>+VLOOKUP($B71,'[5]Total Tồn Vật tư'!$A$3:$H$8000,8,0)</f>
        <v>0</v>
      </c>
      <c r="H71" s="8">
        <f t="shared" ref="H71:AJ71" si="101">+G71</f>
        <v>0</v>
      </c>
      <c r="I71" s="8">
        <f t="shared" si="101"/>
        <v>0</v>
      </c>
      <c r="J71" s="8">
        <f t="shared" si="101"/>
        <v>0</v>
      </c>
      <c r="K71" s="8">
        <f>+J71</f>
        <v>0</v>
      </c>
      <c r="L71" s="8">
        <f t="shared" si="101"/>
        <v>0</v>
      </c>
      <c r="M71" s="8">
        <f t="shared" si="82"/>
        <v>0</v>
      </c>
      <c r="N71" s="8">
        <f t="shared" si="101"/>
        <v>0</v>
      </c>
      <c r="O71" s="8">
        <f t="shared" si="101"/>
        <v>0</v>
      </c>
      <c r="P71" s="8">
        <f t="shared" si="101"/>
        <v>0</v>
      </c>
      <c r="Q71" s="8">
        <f t="shared" si="101"/>
        <v>0</v>
      </c>
      <c r="R71" s="8">
        <f t="shared" si="101"/>
        <v>0</v>
      </c>
      <c r="S71" s="8">
        <f t="shared" si="101"/>
        <v>0</v>
      </c>
      <c r="T71" s="8">
        <f t="shared" si="101"/>
        <v>0</v>
      </c>
      <c r="U71" s="8">
        <f t="shared" si="101"/>
        <v>0</v>
      </c>
      <c r="V71" s="8">
        <f t="shared" si="101"/>
        <v>0</v>
      </c>
      <c r="W71" s="8">
        <f t="shared" si="101"/>
        <v>0</v>
      </c>
      <c r="X71" s="8">
        <f t="shared" si="101"/>
        <v>0</v>
      </c>
      <c r="Y71" s="8">
        <f t="shared" si="101"/>
        <v>0</v>
      </c>
      <c r="Z71" s="8">
        <f t="shared" si="101"/>
        <v>0</v>
      </c>
      <c r="AA71" s="8">
        <f t="shared" si="101"/>
        <v>0</v>
      </c>
      <c r="AB71" s="8">
        <f t="shared" si="101"/>
        <v>0</v>
      </c>
      <c r="AC71" s="8">
        <f t="shared" si="101"/>
        <v>0</v>
      </c>
      <c r="AD71" s="8">
        <f t="shared" si="101"/>
        <v>0</v>
      </c>
      <c r="AE71" s="8">
        <f t="shared" si="101"/>
        <v>0</v>
      </c>
      <c r="AF71" s="8">
        <f t="shared" si="101"/>
        <v>0</v>
      </c>
      <c r="AG71" s="8">
        <f t="shared" si="101"/>
        <v>0</v>
      </c>
      <c r="AH71" s="8">
        <f t="shared" si="101"/>
        <v>0</v>
      </c>
      <c r="AI71" s="8">
        <f t="shared" si="101"/>
        <v>0</v>
      </c>
      <c r="AJ71" s="8">
        <f t="shared" si="101"/>
        <v>0</v>
      </c>
      <c r="AK71" s="14">
        <v>2</v>
      </c>
      <c r="AL71" s="14">
        <v>2</v>
      </c>
    </row>
    <row r="72" spans="1:38" ht="36.75" customHeight="1">
      <c r="A72" s="481"/>
      <c r="B72" s="483"/>
      <c r="C72" s="485"/>
      <c r="D72" s="487"/>
      <c r="E72" s="487"/>
      <c r="F72" s="10" t="s">
        <v>253</v>
      </c>
      <c r="G72" s="11">
        <f t="shared" ref="G72" si="102">+ROUND($E71-G71,1)</f>
        <v>318</v>
      </c>
      <c r="H72" s="11">
        <f t="shared" ref="H72:AL72" si="103">+G72-H71</f>
        <v>318</v>
      </c>
      <c r="I72" s="11">
        <f t="shared" si="103"/>
        <v>318</v>
      </c>
      <c r="J72" s="11">
        <f t="shared" si="103"/>
        <v>318</v>
      </c>
      <c r="K72" s="11">
        <f>+J72-K71</f>
        <v>318</v>
      </c>
      <c r="L72" s="11">
        <f t="shared" si="103"/>
        <v>318</v>
      </c>
      <c r="M72" s="8">
        <f t="shared" si="82"/>
        <v>318</v>
      </c>
      <c r="N72" s="11">
        <f t="shared" si="103"/>
        <v>318</v>
      </c>
      <c r="O72" s="11">
        <f t="shared" si="103"/>
        <v>318</v>
      </c>
      <c r="P72" s="11">
        <f t="shared" si="103"/>
        <v>318</v>
      </c>
      <c r="Q72" s="11">
        <f t="shared" si="103"/>
        <v>318</v>
      </c>
      <c r="R72" s="11">
        <f t="shared" si="103"/>
        <v>318</v>
      </c>
      <c r="S72" s="11">
        <f t="shared" si="103"/>
        <v>318</v>
      </c>
      <c r="T72" s="11">
        <f t="shared" si="103"/>
        <v>318</v>
      </c>
      <c r="U72" s="11">
        <f t="shared" si="103"/>
        <v>318</v>
      </c>
      <c r="V72" s="11">
        <f t="shared" si="103"/>
        <v>318</v>
      </c>
      <c r="W72" s="11">
        <f t="shared" si="103"/>
        <v>318</v>
      </c>
      <c r="X72" s="11">
        <f t="shared" si="103"/>
        <v>318</v>
      </c>
      <c r="Y72" s="11">
        <f t="shared" si="103"/>
        <v>318</v>
      </c>
      <c r="Z72" s="11">
        <f t="shared" si="103"/>
        <v>318</v>
      </c>
      <c r="AA72" s="11">
        <f t="shared" si="103"/>
        <v>318</v>
      </c>
      <c r="AB72" s="11">
        <f t="shared" si="103"/>
        <v>318</v>
      </c>
      <c r="AC72" s="11">
        <f t="shared" si="103"/>
        <v>318</v>
      </c>
      <c r="AD72" s="11">
        <f t="shared" si="103"/>
        <v>318</v>
      </c>
      <c r="AE72" s="11">
        <f t="shared" si="103"/>
        <v>318</v>
      </c>
      <c r="AF72" s="11">
        <f t="shared" si="103"/>
        <v>318</v>
      </c>
      <c r="AG72" s="11">
        <f t="shared" si="103"/>
        <v>318</v>
      </c>
      <c r="AH72" s="11">
        <f t="shared" si="103"/>
        <v>318</v>
      </c>
      <c r="AI72" s="11">
        <f t="shared" si="103"/>
        <v>318</v>
      </c>
      <c r="AJ72" s="11">
        <f t="shared" si="103"/>
        <v>318</v>
      </c>
      <c r="AK72" s="11">
        <f t="shared" si="103"/>
        <v>316</v>
      </c>
      <c r="AL72" s="11">
        <f t="shared" si="103"/>
        <v>314</v>
      </c>
    </row>
    <row r="73" spans="1:38" ht="36.75" customHeight="1">
      <c r="A73" s="480">
        <v>30</v>
      </c>
      <c r="B73" s="482" t="s">
        <v>226</v>
      </c>
      <c r="C73" s="484">
        <v>295</v>
      </c>
      <c r="D73" s="486">
        <v>0</v>
      </c>
      <c r="E73" s="486">
        <f>+C73+D73</f>
        <v>295</v>
      </c>
      <c r="F73" s="6" t="s">
        <v>252</v>
      </c>
      <c r="G73" s="7">
        <f>+VLOOKUP($B73,'[5]Total Tồn Vật tư'!$A$3:$H$8000,8,0)</f>
        <v>7.4347826086956523</v>
      </c>
      <c r="H73" s="8">
        <f t="shared" ref="H73:AJ73" si="104">+G73</f>
        <v>7.4347826086956523</v>
      </c>
      <c r="I73" s="8">
        <f t="shared" si="104"/>
        <v>7.4347826086956523</v>
      </c>
      <c r="J73" s="8">
        <f t="shared" si="104"/>
        <v>7.4347826086956523</v>
      </c>
      <c r="K73" s="8">
        <f>+J73</f>
        <v>7.4347826086956523</v>
      </c>
      <c r="L73" s="8">
        <f t="shared" si="104"/>
        <v>7.4347826086956523</v>
      </c>
      <c r="M73" s="8">
        <f t="shared" si="82"/>
        <v>7.4347826086956523</v>
      </c>
      <c r="N73" s="8">
        <f t="shared" si="104"/>
        <v>7.4347826086956523</v>
      </c>
      <c r="O73" s="8">
        <f t="shared" si="104"/>
        <v>7.4347826086956523</v>
      </c>
      <c r="P73" s="8">
        <f t="shared" si="104"/>
        <v>7.4347826086956523</v>
      </c>
      <c r="Q73" s="8">
        <f t="shared" si="104"/>
        <v>7.4347826086956523</v>
      </c>
      <c r="R73" s="8">
        <f t="shared" si="104"/>
        <v>7.4347826086956523</v>
      </c>
      <c r="S73" s="8">
        <f t="shared" si="104"/>
        <v>7.4347826086956523</v>
      </c>
      <c r="T73" s="8">
        <f t="shared" si="104"/>
        <v>7.4347826086956523</v>
      </c>
      <c r="U73" s="8">
        <f t="shared" si="104"/>
        <v>7.4347826086956523</v>
      </c>
      <c r="V73" s="8">
        <f t="shared" si="104"/>
        <v>7.4347826086956523</v>
      </c>
      <c r="W73" s="8">
        <f t="shared" si="104"/>
        <v>7.4347826086956523</v>
      </c>
      <c r="X73" s="8">
        <f t="shared" si="104"/>
        <v>7.4347826086956523</v>
      </c>
      <c r="Y73" s="8">
        <f t="shared" si="104"/>
        <v>7.4347826086956523</v>
      </c>
      <c r="Z73" s="8">
        <f t="shared" si="104"/>
        <v>7.4347826086956523</v>
      </c>
      <c r="AA73" s="8">
        <f t="shared" si="104"/>
        <v>7.4347826086956523</v>
      </c>
      <c r="AB73" s="8">
        <f t="shared" si="104"/>
        <v>7.4347826086956523</v>
      </c>
      <c r="AC73" s="8">
        <f t="shared" si="104"/>
        <v>7.4347826086956523</v>
      </c>
      <c r="AD73" s="8">
        <f t="shared" si="104"/>
        <v>7.4347826086956523</v>
      </c>
      <c r="AE73" s="8">
        <f t="shared" si="104"/>
        <v>7.4347826086956523</v>
      </c>
      <c r="AF73" s="8">
        <f t="shared" si="104"/>
        <v>7.4347826086956523</v>
      </c>
      <c r="AG73" s="8">
        <f t="shared" si="104"/>
        <v>7.4347826086956523</v>
      </c>
      <c r="AH73" s="8">
        <f t="shared" si="104"/>
        <v>7.4347826086956523</v>
      </c>
      <c r="AI73" s="8">
        <f t="shared" si="104"/>
        <v>7.4347826086956523</v>
      </c>
      <c r="AJ73" s="8">
        <f t="shared" si="104"/>
        <v>7.4347826086956523</v>
      </c>
      <c r="AK73" s="14">
        <v>5</v>
      </c>
      <c r="AL73" s="14">
        <v>5</v>
      </c>
    </row>
    <row r="74" spans="1:38" ht="36.75" customHeight="1">
      <c r="A74" s="481"/>
      <c r="B74" s="483"/>
      <c r="C74" s="485"/>
      <c r="D74" s="487"/>
      <c r="E74" s="487"/>
      <c r="F74" s="10" t="s">
        <v>253</v>
      </c>
      <c r="G74" s="11">
        <f>+ROUND($E73-G73,1)</f>
        <v>287.60000000000002</v>
      </c>
      <c r="H74" s="11">
        <f t="shared" ref="H74:AL74" si="105">+G74-H73</f>
        <v>280.1652173913044</v>
      </c>
      <c r="I74" s="11">
        <f t="shared" si="105"/>
        <v>272.73043478260877</v>
      </c>
      <c r="J74" s="11">
        <f t="shared" si="105"/>
        <v>265.29565217391314</v>
      </c>
      <c r="K74" s="11">
        <f>+J74-K73</f>
        <v>257.86086956521751</v>
      </c>
      <c r="L74" s="11">
        <f t="shared" si="105"/>
        <v>250.42608695652186</v>
      </c>
      <c r="M74" s="8">
        <f t="shared" si="82"/>
        <v>250.42608695652186</v>
      </c>
      <c r="N74" s="11">
        <f t="shared" si="105"/>
        <v>242.9913043478262</v>
      </c>
      <c r="O74" s="11">
        <f t="shared" si="105"/>
        <v>235.55652173913055</v>
      </c>
      <c r="P74" s="11">
        <f t="shared" si="105"/>
        <v>228.12173913043489</v>
      </c>
      <c r="Q74" s="11">
        <f t="shared" si="105"/>
        <v>220.68695652173923</v>
      </c>
      <c r="R74" s="11">
        <f t="shared" si="105"/>
        <v>213.25217391304358</v>
      </c>
      <c r="S74" s="11">
        <f t="shared" si="105"/>
        <v>205.81739130434792</v>
      </c>
      <c r="T74" s="11">
        <f t="shared" si="105"/>
        <v>198.38260869565227</v>
      </c>
      <c r="U74" s="11">
        <f t="shared" si="105"/>
        <v>190.94782608695661</v>
      </c>
      <c r="V74" s="11">
        <f t="shared" si="105"/>
        <v>183.51304347826095</v>
      </c>
      <c r="W74" s="11">
        <f t="shared" si="105"/>
        <v>176.0782608695653</v>
      </c>
      <c r="X74" s="11">
        <f t="shared" si="105"/>
        <v>168.64347826086964</v>
      </c>
      <c r="Y74" s="11">
        <f t="shared" si="105"/>
        <v>161.20869565217399</v>
      </c>
      <c r="Z74" s="11">
        <f t="shared" si="105"/>
        <v>153.77391304347833</v>
      </c>
      <c r="AA74" s="11">
        <f t="shared" si="105"/>
        <v>146.33913043478267</v>
      </c>
      <c r="AB74" s="11">
        <f t="shared" si="105"/>
        <v>138.90434782608702</v>
      </c>
      <c r="AC74" s="11">
        <f t="shared" si="105"/>
        <v>131.46956521739136</v>
      </c>
      <c r="AD74" s="11">
        <f t="shared" si="105"/>
        <v>124.03478260869571</v>
      </c>
      <c r="AE74" s="11">
        <f t="shared" si="105"/>
        <v>116.60000000000005</v>
      </c>
      <c r="AF74" s="11">
        <f t="shared" si="105"/>
        <v>109.1652173913044</v>
      </c>
      <c r="AG74" s="11">
        <f t="shared" si="105"/>
        <v>101.73043478260874</v>
      </c>
      <c r="AH74" s="11">
        <f t="shared" si="105"/>
        <v>94.295652173913084</v>
      </c>
      <c r="AI74" s="11">
        <f t="shared" si="105"/>
        <v>86.860869565217428</v>
      </c>
      <c r="AJ74" s="11">
        <f t="shared" si="105"/>
        <v>79.426086956521772</v>
      </c>
      <c r="AK74" s="11">
        <f t="shared" si="105"/>
        <v>74.426086956521772</v>
      </c>
      <c r="AL74" s="11">
        <f t="shared" si="105"/>
        <v>69.426086956521772</v>
      </c>
    </row>
    <row r="75" spans="1:38" ht="36.75" customHeight="1">
      <c r="A75" s="480">
        <v>31</v>
      </c>
      <c r="B75" s="482" t="s">
        <v>227</v>
      </c>
      <c r="C75" s="484">
        <v>99</v>
      </c>
      <c r="D75" s="486">
        <v>0</v>
      </c>
      <c r="E75" s="486">
        <f>+C75+D75</f>
        <v>99</v>
      </c>
      <c r="F75" s="6" t="s">
        <v>252</v>
      </c>
      <c r="G75" s="7">
        <f>+VLOOKUP($B75,'[5]Total Tồn Vật tư'!$A$3:$H$8000,8,0)</f>
        <v>7.5652173913043477</v>
      </c>
      <c r="H75" s="8">
        <f t="shared" ref="H75:W90" si="106">+G75</f>
        <v>7.5652173913043477</v>
      </c>
      <c r="I75" s="8">
        <f t="shared" si="106"/>
        <v>7.5652173913043477</v>
      </c>
      <c r="J75" s="8">
        <f t="shared" si="106"/>
        <v>7.5652173913043477</v>
      </c>
      <c r="K75" s="8">
        <f>+J75</f>
        <v>7.5652173913043477</v>
      </c>
      <c r="L75" s="8">
        <f t="shared" si="106"/>
        <v>7.5652173913043477</v>
      </c>
      <c r="M75" s="8">
        <f t="shared" si="106"/>
        <v>7.5652173913043477</v>
      </c>
      <c r="N75" s="8">
        <f t="shared" si="106"/>
        <v>7.5652173913043477</v>
      </c>
      <c r="O75" s="8">
        <f t="shared" si="106"/>
        <v>7.5652173913043477</v>
      </c>
      <c r="P75" s="8">
        <f t="shared" si="106"/>
        <v>7.5652173913043477</v>
      </c>
      <c r="Q75" s="8">
        <f t="shared" si="106"/>
        <v>7.5652173913043477</v>
      </c>
      <c r="R75" s="8">
        <f t="shared" si="106"/>
        <v>7.5652173913043477</v>
      </c>
      <c r="S75" s="8">
        <f t="shared" si="106"/>
        <v>7.5652173913043477</v>
      </c>
      <c r="T75" s="8">
        <f t="shared" si="106"/>
        <v>7.5652173913043477</v>
      </c>
      <c r="U75" s="8">
        <f t="shared" si="106"/>
        <v>7.5652173913043477</v>
      </c>
      <c r="V75" s="8">
        <f t="shared" si="106"/>
        <v>7.5652173913043477</v>
      </c>
      <c r="W75" s="8">
        <f t="shared" si="106"/>
        <v>7.5652173913043477</v>
      </c>
      <c r="X75" s="8">
        <f t="shared" ref="X75:AJ75" si="107">+W75</f>
        <v>7.5652173913043477</v>
      </c>
      <c r="Y75" s="8">
        <f t="shared" si="107"/>
        <v>7.5652173913043477</v>
      </c>
      <c r="Z75" s="8">
        <f t="shared" si="107"/>
        <v>7.5652173913043477</v>
      </c>
      <c r="AA75" s="8">
        <f t="shared" si="107"/>
        <v>7.5652173913043477</v>
      </c>
      <c r="AB75" s="8">
        <f t="shared" si="107"/>
        <v>7.5652173913043477</v>
      </c>
      <c r="AC75" s="8">
        <f t="shared" si="107"/>
        <v>7.5652173913043477</v>
      </c>
      <c r="AD75" s="8">
        <f t="shared" si="107"/>
        <v>7.5652173913043477</v>
      </c>
      <c r="AE75" s="8">
        <f t="shared" si="107"/>
        <v>7.5652173913043477</v>
      </c>
      <c r="AF75" s="8">
        <f t="shared" si="107"/>
        <v>7.5652173913043477</v>
      </c>
      <c r="AG75" s="8">
        <f t="shared" si="107"/>
        <v>7.5652173913043477</v>
      </c>
      <c r="AH75" s="8">
        <f t="shared" si="107"/>
        <v>7.5652173913043477</v>
      </c>
      <c r="AI75" s="8">
        <f t="shared" si="107"/>
        <v>7.5652173913043477</v>
      </c>
      <c r="AJ75" s="8">
        <f t="shared" si="107"/>
        <v>7.5652173913043477</v>
      </c>
      <c r="AK75" s="14">
        <v>4</v>
      </c>
      <c r="AL75" s="14">
        <v>4</v>
      </c>
    </row>
    <row r="76" spans="1:38" ht="36.75" customHeight="1">
      <c r="A76" s="481"/>
      <c r="B76" s="483"/>
      <c r="C76" s="485"/>
      <c r="D76" s="487"/>
      <c r="E76" s="487"/>
      <c r="F76" s="10" t="s">
        <v>253</v>
      </c>
      <c r="G76" s="11">
        <f t="shared" ref="G76" si="108">+ROUND($E75-G75,1)</f>
        <v>91.4</v>
      </c>
      <c r="H76" s="11">
        <f t="shared" ref="H76:AL76" si="109">+G76-H75</f>
        <v>83.834782608695662</v>
      </c>
      <c r="I76" s="11">
        <f t="shared" si="109"/>
        <v>76.269565217391317</v>
      </c>
      <c r="J76" s="11">
        <f t="shared" si="109"/>
        <v>68.704347826086973</v>
      </c>
      <c r="K76" s="11">
        <f>+J76-K75</f>
        <v>61.139130434782629</v>
      </c>
      <c r="L76" s="11">
        <f t="shared" si="109"/>
        <v>53.573913043478285</v>
      </c>
      <c r="M76" s="8">
        <f t="shared" si="106"/>
        <v>53.573913043478285</v>
      </c>
      <c r="N76" s="11">
        <f t="shared" si="109"/>
        <v>46.008695652173941</v>
      </c>
      <c r="O76" s="11">
        <f t="shared" si="109"/>
        <v>38.443478260869597</v>
      </c>
      <c r="P76" s="11">
        <f t="shared" si="109"/>
        <v>30.878260869565249</v>
      </c>
      <c r="Q76" s="11">
        <f t="shared" si="109"/>
        <v>23.313043478260902</v>
      </c>
      <c r="R76" s="11">
        <f t="shared" si="109"/>
        <v>15.747826086956554</v>
      </c>
      <c r="S76" s="11">
        <f t="shared" si="109"/>
        <v>8.1826086956522062</v>
      </c>
      <c r="T76" s="11">
        <f t="shared" si="109"/>
        <v>0.61739130434785849</v>
      </c>
      <c r="U76" s="11">
        <f t="shared" si="109"/>
        <v>-6.9478260869564892</v>
      </c>
      <c r="V76" s="11">
        <f t="shared" si="109"/>
        <v>-14.513043478260837</v>
      </c>
      <c r="W76" s="11">
        <f t="shared" si="109"/>
        <v>-22.078260869565185</v>
      </c>
      <c r="X76" s="11">
        <f t="shared" si="109"/>
        <v>-29.643478260869532</v>
      </c>
      <c r="Y76" s="11">
        <f t="shared" si="109"/>
        <v>-37.20869565217388</v>
      </c>
      <c r="Z76" s="11">
        <f t="shared" si="109"/>
        <v>-44.773913043478231</v>
      </c>
      <c r="AA76" s="11">
        <f t="shared" si="109"/>
        <v>-52.339130434782575</v>
      </c>
      <c r="AB76" s="11">
        <f t="shared" si="109"/>
        <v>-59.904347826086919</v>
      </c>
      <c r="AC76" s="11">
        <f t="shared" si="109"/>
        <v>-67.469565217391263</v>
      </c>
      <c r="AD76" s="11">
        <f t="shared" si="109"/>
        <v>-75.034782608695608</v>
      </c>
      <c r="AE76" s="11">
        <f t="shared" si="109"/>
        <v>-82.599999999999952</v>
      </c>
      <c r="AF76" s="11">
        <f t="shared" si="109"/>
        <v>-90.165217391304296</v>
      </c>
      <c r="AG76" s="11">
        <f t="shared" si="109"/>
        <v>-97.73043478260864</v>
      </c>
      <c r="AH76" s="11">
        <f t="shared" si="109"/>
        <v>-105.29565217391298</v>
      </c>
      <c r="AI76" s="11">
        <f t="shared" si="109"/>
        <v>-112.86086956521733</v>
      </c>
      <c r="AJ76" s="11">
        <f t="shared" si="109"/>
        <v>-120.42608695652167</v>
      </c>
      <c r="AK76" s="11">
        <f t="shared" si="109"/>
        <v>-124.42608695652167</v>
      </c>
      <c r="AL76" s="11">
        <f t="shared" si="109"/>
        <v>-128.42608695652166</v>
      </c>
    </row>
    <row r="77" spans="1:38" ht="36.75" hidden="1" customHeight="1">
      <c r="A77" s="480">
        <v>32</v>
      </c>
      <c r="B77" s="482"/>
      <c r="C77" s="484"/>
      <c r="D77" s="486"/>
      <c r="E77" s="486">
        <f>+C77+D77</f>
        <v>0</v>
      </c>
      <c r="F77" s="6" t="s">
        <v>252</v>
      </c>
      <c r="G77" s="7" t="e">
        <f>+VLOOKUP($B77,'[5]Total Tồn Vật tư'!$A$3:$H$8000,8,0)</f>
        <v>#N/A</v>
      </c>
      <c r="H77" s="8" t="e">
        <f t="shared" ref="H77:AJ77" si="110">+G77</f>
        <v>#N/A</v>
      </c>
      <c r="I77" s="8" t="e">
        <f t="shared" si="110"/>
        <v>#N/A</v>
      </c>
      <c r="J77" s="8" t="e">
        <f t="shared" si="110"/>
        <v>#N/A</v>
      </c>
      <c r="K77" s="8" t="e">
        <f>+J77</f>
        <v>#N/A</v>
      </c>
      <c r="L77" s="8" t="e">
        <f t="shared" si="110"/>
        <v>#N/A</v>
      </c>
      <c r="M77" s="8" t="e">
        <f t="shared" si="106"/>
        <v>#N/A</v>
      </c>
      <c r="N77" s="8" t="e">
        <f t="shared" si="110"/>
        <v>#N/A</v>
      </c>
      <c r="O77" s="8" t="e">
        <f t="shared" si="110"/>
        <v>#N/A</v>
      </c>
      <c r="P77" s="8" t="e">
        <f t="shared" si="110"/>
        <v>#N/A</v>
      </c>
      <c r="Q77" s="8" t="e">
        <f t="shared" si="110"/>
        <v>#N/A</v>
      </c>
      <c r="R77" s="8" t="e">
        <f t="shared" si="110"/>
        <v>#N/A</v>
      </c>
      <c r="S77" s="8" t="e">
        <f t="shared" si="110"/>
        <v>#N/A</v>
      </c>
      <c r="T77" s="8" t="e">
        <f t="shared" si="110"/>
        <v>#N/A</v>
      </c>
      <c r="U77" s="8" t="e">
        <f t="shared" si="110"/>
        <v>#N/A</v>
      </c>
      <c r="V77" s="8" t="e">
        <f t="shared" si="110"/>
        <v>#N/A</v>
      </c>
      <c r="W77" s="8" t="e">
        <f t="shared" si="110"/>
        <v>#N/A</v>
      </c>
      <c r="X77" s="8" t="e">
        <f t="shared" si="110"/>
        <v>#N/A</v>
      </c>
      <c r="Y77" s="8" t="e">
        <f t="shared" si="110"/>
        <v>#N/A</v>
      </c>
      <c r="Z77" s="8" t="e">
        <f t="shared" si="110"/>
        <v>#N/A</v>
      </c>
      <c r="AA77" s="8" t="e">
        <f t="shared" si="110"/>
        <v>#N/A</v>
      </c>
      <c r="AB77" s="8" t="e">
        <f t="shared" si="110"/>
        <v>#N/A</v>
      </c>
      <c r="AC77" s="8" t="e">
        <f t="shared" si="110"/>
        <v>#N/A</v>
      </c>
      <c r="AD77" s="8" t="e">
        <f t="shared" si="110"/>
        <v>#N/A</v>
      </c>
      <c r="AE77" s="8" t="e">
        <f t="shared" si="110"/>
        <v>#N/A</v>
      </c>
      <c r="AF77" s="8" t="e">
        <f t="shared" si="110"/>
        <v>#N/A</v>
      </c>
      <c r="AG77" s="8" t="e">
        <f t="shared" si="110"/>
        <v>#N/A</v>
      </c>
      <c r="AH77" s="8" t="e">
        <f t="shared" si="110"/>
        <v>#N/A</v>
      </c>
      <c r="AI77" s="8" t="e">
        <f t="shared" si="110"/>
        <v>#N/A</v>
      </c>
      <c r="AJ77" s="8" t="e">
        <f t="shared" si="110"/>
        <v>#N/A</v>
      </c>
      <c r="AK77" s="14">
        <v>2</v>
      </c>
      <c r="AL77" s="14">
        <v>2</v>
      </c>
    </row>
    <row r="78" spans="1:38" ht="36.75" hidden="1" customHeight="1">
      <c r="A78" s="481"/>
      <c r="B78" s="483"/>
      <c r="C78" s="485"/>
      <c r="D78" s="487"/>
      <c r="E78" s="487"/>
      <c r="F78" s="10" t="s">
        <v>253</v>
      </c>
      <c r="G78" s="11" t="e">
        <f t="shared" ref="G78" si="111">+ROUND($E77-G77,1)</f>
        <v>#N/A</v>
      </c>
      <c r="H78" s="11" t="e">
        <f t="shared" ref="H78:AL78" si="112">+G78-H77</f>
        <v>#N/A</v>
      </c>
      <c r="I78" s="11" t="e">
        <f t="shared" si="112"/>
        <v>#N/A</v>
      </c>
      <c r="J78" s="11" t="e">
        <f t="shared" si="112"/>
        <v>#N/A</v>
      </c>
      <c r="K78" s="11" t="e">
        <f>+J78-K77</f>
        <v>#N/A</v>
      </c>
      <c r="L78" s="11" t="e">
        <f t="shared" si="112"/>
        <v>#N/A</v>
      </c>
      <c r="M78" s="8" t="e">
        <f t="shared" si="106"/>
        <v>#N/A</v>
      </c>
      <c r="N78" s="11" t="e">
        <f t="shared" si="112"/>
        <v>#N/A</v>
      </c>
      <c r="O78" s="11" t="e">
        <f t="shared" si="112"/>
        <v>#N/A</v>
      </c>
      <c r="P78" s="11" t="e">
        <f t="shared" si="112"/>
        <v>#N/A</v>
      </c>
      <c r="Q78" s="11" t="e">
        <f t="shared" si="112"/>
        <v>#N/A</v>
      </c>
      <c r="R78" s="11" t="e">
        <f t="shared" si="112"/>
        <v>#N/A</v>
      </c>
      <c r="S78" s="11" t="e">
        <f t="shared" si="112"/>
        <v>#N/A</v>
      </c>
      <c r="T78" s="11" t="e">
        <f t="shared" si="112"/>
        <v>#N/A</v>
      </c>
      <c r="U78" s="11" t="e">
        <f t="shared" si="112"/>
        <v>#N/A</v>
      </c>
      <c r="V78" s="11" t="e">
        <f t="shared" si="112"/>
        <v>#N/A</v>
      </c>
      <c r="W78" s="11" t="e">
        <f t="shared" si="112"/>
        <v>#N/A</v>
      </c>
      <c r="X78" s="11" t="e">
        <f t="shared" si="112"/>
        <v>#N/A</v>
      </c>
      <c r="Y78" s="11" t="e">
        <f t="shared" si="112"/>
        <v>#N/A</v>
      </c>
      <c r="Z78" s="11" t="e">
        <f t="shared" si="112"/>
        <v>#N/A</v>
      </c>
      <c r="AA78" s="11" t="e">
        <f t="shared" si="112"/>
        <v>#N/A</v>
      </c>
      <c r="AB78" s="11" t="e">
        <f t="shared" si="112"/>
        <v>#N/A</v>
      </c>
      <c r="AC78" s="11" t="e">
        <f t="shared" si="112"/>
        <v>#N/A</v>
      </c>
      <c r="AD78" s="11" t="e">
        <f t="shared" si="112"/>
        <v>#N/A</v>
      </c>
      <c r="AE78" s="11" t="e">
        <f t="shared" si="112"/>
        <v>#N/A</v>
      </c>
      <c r="AF78" s="11" t="e">
        <f t="shared" si="112"/>
        <v>#N/A</v>
      </c>
      <c r="AG78" s="11" t="e">
        <f t="shared" si="112"/>
        <v>#N/A</v>
      </c>
      <c r="AH78" s="11" t="e">
        <f t="shared" si="112"/>
        <v>#N/A</v>
      </c>
      <c r="AI78" s="11" t="e">
        <f t="shared" si="112"/>
        <v>#N/A</v>
      </c>
      <c r="AJ78" s="11" t="e">
        <f t="shared" si="112"/>
        <v>#N/A</v>
      </c>
      <c r="AK78" s="11" t="e">
        <f t="shared" si="112"/>
        <v>#N/A</v>
      </c>
      <c r="AL78" s="11" t="e">
        <f t="shared" si="112"/>
        <v>#N/A</v>
      </c>
    </row>
    <row r="79" spans="1:38" ht="36.75" customHeight="1">
      <c r="A79" s="480">
        <v>33</v>
      </c>
      <c r="B79" s="482" t="s">
        <v>228</v>
      </c>
      <c r="C79" s="484">
        <v>0</v>
      </c>
      <c r="D79" s="486">
        <v>0</v>
      </c>
      <c r="E79" s="486">
        <f>+C79+D79</f>
        <v>0</v>
      </c>
      <c r="F79" s="6" t="s">
        <v>252</v>
      </c>
      <c r="G79" s="7">
        <f>+VLOOKUP($B79,'[5]Total Tồn Vật tư'!$A$3:$H$8000,8,0)</f>
        <v>3.8260869565217392</v>
      </c>
      <c r="H79" s="8">
        <f t="shared" ref="H79:AJ79" si="113">+G79</f>
        <v>3.8260869565217392</v>
      </c>
      <c r="I79" s="8">
        <f t="shared" si="113"/>
        <v>3.8260869565217392</v>
      </c>
      <c r="J79" s="8">
        <f t="shared" si="113"/>
        <v>3.8260869565217392</v>
      </c>
      <c r="K79" s="8">
        <f>+J79</f>
        <v>3.8260869565217392</v>
      </c>
      <c r="L79" s="8">
        <f t="shared" si="113"/>
        <v>3.8260869565217392</v>
      </c>
      <c r="M79" s="8">
        <f t="shared" si="106"/>
        <v>3.8260869565217392</v>
      </c>
      <c r="N79" s="8">
        <f t="shared" si="113"/>
        <v>3.8260869565217392</v>
      </c>
      <c r="O79" s="8">
        <f t="shared" si="113"/>
        <v>3.8260869565217392</v>
      </c>
      <c r="P79" s="8">
        <f t="shared" si="113"/>
        <v>3.8260869565217392</v>
      </c>
      <c r="Q79" s="8">
        <f t="shared" si="113"/>
        <v>3.8260869565217392</v>
      </c>
      <c r="R79" s="8">
        <f t="shared" si="113"/>
        <v>3.8260869565217392</v>
      </c>
      <c r="S79" s="8">
        <f t="shared" si="113"/>
        <v>3.8260869565217392</v>
      </c>
      <c r="T79" s="8">
        <f t="shared" si="113"/>
        <v>3.8260869565217392</v>
      </c>
      <c r="U79" s="8">
        <f t="shared" si="113"/>
        <v>3.8260869565217392</v>
      </c>
      <c r="V79" s="8">
        <f t="shared" si="113"/>
        <v>3.8260869565217392</v>
      </c>
      <c r="W79" s="8">
        <f t="shared" si="113"/>
        <v>3.8260869565217392</v>
      </c>
      <c r="X79" s="8">
        <f t="shared" si="113"/>
        <v>3.8260869565217392</v>
      </c>
      <c r="Y79" s="8">
        <f t="shared" si="113"/>
        <v>3.8260869565217392</v>
      </c>
      <c r="Z79" s="8">
        <f t="shared" si="113"/>
        <v>3.8260869565217392</v>
      </c>
      <c r="AA79" s="8">
        <f t="shared" si="113"/>
        <v>3.8260869565217392</v>
      </c>
      <c r="AB79" s="8">
        <f t="shared" si="113"/>
        <v>3.8260869565217392</v>
      </c>
      <c r="AC79" s="8">
        <f t="shared" si="113"/>
        <v>3.8260869565217392</v>
      </c>
      <c r="AD79" s="8">
        <f t="shared" si="113"/>
        <v>3.8260869565217392</v>
      </c>
      <c r="AE79" s="8">
        <f t="shared" si="113"/>
        <v>3.8260869565217392</v>
      </c>
      <c r="AF79" s="8">
        <f t="shared" si="113"/>
        <v>3.8260869565217392</v>
      </c>
      <c r="AG79" s="8">
        <f t="shared" si="113"/>
        <v>3.8260869565217392</v>
      </c>
      <c r="AH79" s="8">
        <f t="shared" si="113"/>
        <v>3.8260869565217392</v>
      </c>
      <c r="AI79" s="8">
        <f t="shared" si="113"/>
        <v>3.8260869565217392</v>
      </c>
      <c r="AJ79" s="8">
        <f t="shared" si="113"/>
        <v>3.8260869565217392</v>
      </c>
      <c r="AK79" s="14">
        <v>2</v>
      </c>
      <c r="AL79" s="14">
        <v>2</v>
      </c>
    </row>
    <row r="80" spans="1:38" ht="36.75" customHeight="1">
      <c r="A80" s="481"/>
      <c r="B80" s="483"/>
      <c r="C80" s="485"/>
      <c r="D80" s="487"/>
      <c r="E80" s="487"/>
      <c r="F80" s="10" t="s">
        <v>253</v>
      </c>
      <c r="G80" s="11">
        <f t="shared" ref="G80" si="114">+ROUND($E79-G79,1)</f>
        <v>-3.8</v>
      </c>
      <c r="H80" s="11">
        <f t="shared" ref="H80:AL80" si="115">+G80-H79</f>
        <v>-7.6260869565217391</v>
      </c>
      <c r="I80" s="11">
        <f t="shared" si="115"/>
        <v>-11.452173913043477</v>
      </c>
      <c r="J80" s="11">
        <f t="shared" si="115"/>
        <v>-15.278260869565216</v>
      </c>
      <c r="K80" s="11">
        <f>+J80-K79</f>
        <v>-19.104347826086954</v>
      </c>
      <c r="L80" s="11">
        <f t="shared" si="115"/>
        <v>-22.930434782608693</v>
      </c>
      <c r="M80" s="8">
        <f t="shared" si="106"/>
        <v>-22.930434782608693</v>
      </c>
      <c r="N80" s="11">
        <f t="shared" si="115"/>
        <v>-26.756521739130431</v>
      </c>
      <c r="O80" s="11">
        <f t="shared" si="115"/>
        <v>-30.582608695652169</v>
      </c>
      <c r="P80" s="11">
        <f t="shared" si="115"/>
        <v>-34.408695652173911</v>
      </c>
      <c r="Q80" s="11">
        <f t="shared" si="115"/>
        <v>-38.234782608695653</v>
      </c>
      <c r="R80" s="11">
        <f t="shared" si="115"/>
        <v>-42.060869565217395</v>
      </c>
      <c r="S80" s="11">
        <f t="shared" si="115"/>
        <v>-45.886956521739137</v>
      </c>
      <c r="T80" s="11">
        <f t="shared" si="115"/>
        <v>-49.713043478260879</v>
      </c>
      <c r="U80" s="11">
        <f t="shared" si="115"/>
        <v>-53.539130434782621</v>
      </c>
      <c r="V80" s="11">
        <f t="shared" si="115"/>
        <v>-57.365217391304363</v>
      </c>
      <c r="W80" s="11">
        <f t="shared" si="115"/>
        <v>-61.191304347826105</v>
      </c>
      <c r="X80" s="11">
        <f t="shared" si="115"/>
        <v>-65.017391304347839</v>
      </c>
      <c r="Y80" s="11">
        <f t="shared" si="115"/>
        <v>-68.843478260869574</v>
      </c>
      <c r="Z80" s="11">
        <f t="shared" si="115"/>
        <v>-72.669565217391309</v>
      </c>
      <c r="AA80" s="11">
        <f t="shared" si="115"/>
        <v>-76.495652173913044</v>
      </c>
      <c r="AB80" s="11">
        <f t="shared" si="115"/>
        <v>-80.321739130434779</v>
      </c>
      <c r="AC80" s="11">
        <f t="shared" si="115"/>
        <v>-84.147826086956513</v>
      </c>
      <c r="AD80" s="11">
        <f t="shared" si="115"/>
        <v>-87.973913043478248</v>
      </c>
      <c r="AE80" s="11">
        <f t="shared" si="115"/>
        <v>-91.799999999999983</v>
      </c>
      <c r="AF80" s="11">
        <f t="shared" si="115"/>
        <v>-95.626086956521718</v>
      </c>
      <c r="AG80" s="11">
        <f t="shared" si="115"/>
        <v>-99.452173913043453</v>
      </c>
      <c r="AH80" s="11">
        <f t="shared" si="115"/>
        <v>-103.27826086956519</v>
      </c>
      <c r="AI80" s="11">
        <f t="shared" si="115"/>
        <v>-107.10434782608692</v>
      </c>
      <c r="AJ80" s="11">
        <f t="shared" si="115"/>
        <v>-110.93043478260866</v>
      </c>
      <c r="AK80" s="11">
        <f t="shared" si="115"/>
        <v>-112.93043478260866</v>
      </c>
      <c r="AL80" s="11">
        <f t="shared" si="115"/>
        <v>-114.93043478260866</v>
      </c>
    </row>
    <row r="81" spans="1:40" ht="36.75" customHeight="1">
      <c r="A81" s="480">
        <v>34</v>
      </c>
      <c r="B81" s="482" t="s">
        <v>230</v>
      </c>
      <c r="C81" s="484">
        <v>60</v>
      </c>
      <c r="D81" s="486">
        <v>0</v>
      </c>
      <c r="E81" s="486">
        <f>+C81+D81</f>
        <v>60</v>
      </c>
      <c r="F81" s="6" t="s">
        <v>252</v>
      </c>
      <c r="G81" s="7">
        <f>+VLOOKUP($B81,'[5]Total Tồn Vật tư'!$A$3:$H$8000,8,0)</f>
        <v>4.3043478260869561</v>
      </c>
      <c r="H81" s="8">
        <f t="shared" ref="H81:AJ81" si="116">+G81</f>
        <v>4.3043478260869561</v>
      </c>
      <c r="I81" s="8">
        <f t="shared" si="116"/>
        <v>4.3043478260869561</v>
      </c>
      <c r="J81" s="8">
        <f t="shared" si="116"/>
        <v>4.3043478260869561</v>
      </c>
      <c r="K81" s="8">
        <f>+J81</f>
        <v>4.3043478260869561</v>
      </c>
      <c r="L81" s="8">
        <f t="shared" si="116"/>
        <v>4.3043478260869561</v>
      </c>
      <c r="M81" s="8">
        <f t="shared" si="106"/>
        <v>4.3043478260869561</v>
      </c>
      <c r="N81" s="8">
        <f t="shared" si="116"/>
        <v>4.3043478260869561</v>
      </c>
      <c r="O81" s="8">
        <f t="shared" si="116"/>
        <v>4.3043478260869561</v>
      </c>
      <c r="P81" s="8">
        <f t="shared" si="116"/>
        <v>4.3043478260869561</v>
      </c>
      <c r="Q81" s="8">
        <f t="shared" si="116"/>
        <v>4.3043478260869561</v>
      </c>
      <c r="R81" s="8">
        <f t="shared" si="116"/>
        <v>4.3043478260869561</v>
      </c>
      <c r="S81" s="8">
        <f t="shared" si="116"/>
        <v>4.3043478260869561</v>
      </c>
      <c r="T81" s="8">
        <f t="shared" si="116"/>
        <v>4.3043478260869561</v>
      </c>
      <c r="U81" s="8">
        <f t="shared" si="116"/>
        <v>4.3043478260869561</v>
      </c>
      <c r="V81" s="8">
        <f t="shared" si="116"/>
        <v>4.3043478260869561</v>
      </c>
      <c r="W81" s="8">
        <f t="shared" si="116"/>
        <v>4.3043478260869561</v>
      </c>
      <c r="X81" s="8">
        <f t="shared" si="116"/>
        <v>4.3043478260869561</v>
      </c>
      <c r="Y81" s="8">
        <f t="shared" si="116"/>
        <v>4.3043478260869561</v>
      </c>
      <c r="Z81" s="8">
        <f t="shared" si="116"/>
        <v>4.3043478260869561</v>
      </c>
      <c r="AA81" s="8">
        <f t="shared" si="116"/>
        <v>4.3043478260869561</v>
      </c>
      <c r="AB81" s="8">
        <f t="shared" si="116"/>
        <v>4.3043478260869561</v>
      </c>
      <c r="AC81" s="8">
        <f t="shared" si="116"/>
        <v>4.3043478260869561</v>
      </c>
      <c r="AD81" s="8">
        <f t="shared" si="116"/>
        <v>4.3043478260869561</v>
      </c>
      <c r="AE81" s="8">
        <f t="shared" si="116"/>
        <v>4.3043478260869561</v>
      </c>
      <c r="AF81" s="8">
        <f t="shared" si="116"/>
        <v>4.3043478260869561</v>
      </c>
      <c r="AG81" s="8">
        <f t="shared" si="116"/>
        <v>4.3043478260869561</v>
      </c>
      <c r="AH81" s="8">
        <f t="shared" si="116"/>
        <v>4.3043478260869561</v>
      </c>
      <c r="AI81" s="8">
        <f t="shared" si="116"/>
        <v>4.3043478260869561</v>
      </c>
      <c r="AJ81" s="8">
        <f t="shared" si="116"/>
        <v>4.3043478260869561</v>
      </c>
      <c r="AK81" s="14">
        <v>2</v>
      </c>
      <c r="AL81" s="14">
        <v>2</v>
      </c>
    </row>
    <row r="82" spans="1:40" ht="36.75" customHeight="1">
      <c r="A82" s="481"/>
      <c r="B82" s="483"/>
      <c r="C82" s="485"/>
      <c r="D82" s="487"/>
      <c r="E82" s="487"/>
      <c r="F82" s="10" t="s">
        <v>253</v>
      </c>
      <c r="G82" s="11">
        <f t="shared" ref="G82" si="117">+ROUND($E81-G81,1)</f>
        <v>55.7</v>
      </c>
      <c r="H82" s="11">
        <f t="shared" ref="H82:AL82" si="118">+G82-H81</f>
        <v>51.395652173913049</v>
      </c>
      <c r="I82" s="11">
        <f t="shared" si="118"/>
        <v>47.091304347826096</v>
      </c>
      <c r="J82" s="11">
        <f t="shared" si="118"/>
        <v>42.786956521739143</v>
      </c>
      <c r="K82" s="11">
        <f>+J82-K81</f>
        <v>38.482608695652189</v>
      </c>
      <c r="L82" s="11">
        <f t="shared" si="118"/>
        <v>34.178260869565236</v>
      </c>
      <c r="M82" s="8">
        <f t="shared" si="106"/>
        <v>34.178260869565236</v>
      </c>
      <c r="N82" s="11">
        <f t="shared" si="118"/>
        <v>29.873913043478279</v>
      </c>
      <c r="O82" s="11">
        <f t="shared" si="118"/>
        <v>25.569565217391322</v>
      </c>
      <c r="P82" s="11">
        <f t="shared" si="118"/>
        <v>21.265217391304365</v>
      </c>
      <c r="Q82" s="11">
        <f t="shared" si="118"/>
        <v>16.960869565217408</v>
      </c>
      <c r="R82" s="11">
        <f t="shared" si="118"/>
        <v>12.656521739130451</v>
      </c>
      <c r="S82" s="11">
        <f t="shared" si="118"/>
        <v>8.3521739130434938</v>
      </c>
      <c r="T82" s="11">
        <f t="shared" si="118"/>
        <v>4.0478260869565377</v>
      </c>
      <c r="U82" s="11">
        <f t="shared" si="118"/>
        <v>-0.25652173913041842</v>
      </c>
      <c r="V82" s="11">
        <f t="shared" si="118"/>
        <v>-4.5608695652173745</v>
      </c>
      <c r="W82" s="11">
        <f t="shared" si="118"/>
        <v>-8.8652173913043306</v>
      </c>
      <c r="X82" s="11">
        <f t="shared" si="118"/>
        <v>-13.169565217391288</v>
      </c>
      <c r="Y82" s="11">
        <f t="shared" si="118"/>
        <v>-17.473913043478245</v>
      </c>
      <c r="Z82" s="11">
        <f t="shared" si="118"/>
        <v>-21.778260869565202</v>
      </c>
      <c r="AA82" s="11">
        <f t="shared" si="118"/>
        <v>-26.082608695652159</v>
      </c>
      <c r="AB82" s="11">
        <f t="shared" si="118"/>
        <v>-30.386956521739116</v>
      </c>
      <c r="AC82" s="11">
        <f t="shared" si="118"/>
        <v>-34.691304347826069</v>
      </c>
      <c r="AD82" s="11">
        <f t="shared" si="118"/>
        <v>-38.995652173913022</v>
      </c>
      <c r="AE82" s="11">
        <f t="shared" si="118"/>
        <v>-43.299999999999976</v>
      </c>
      <c r="AF82" s="11">
        <f t="shared" si="118"/>
        <v>-47.604347826086929</v>
      </c>
      <c r="AG82" s="11">
        <f t="shared" si="118"/>
        <v>-51.908695652173883</v>
      </c>
      <c r="AH82" s="11">
        <f t="shared" si="118"/>
        <v>-56.213043478260836</v>
      </c>
      <c r="AI82" s="11">
        <f t="shared" si="118"/>
        <v>-60.51739130434779</v>
      </c>
      <c r="AJ82" s="11">
        <f t="shared" si="118"/>
        <v>-64.82173913043475</v>
      </c>
      <c r="AK82" s="11">
        <f t="shared" si="118"/>
        <v>-66.82173913043475</v>
      </c>
      <c r="AL82" s="11">
        <f t="shared" si="118"/>
        <v>-68.82173913043475</v>
      </c>
    </row>
    <row r="83" spans="1:40" ht="36.75" customHeight="1">
      <c r="A83" s="480">
        <v>35</v>
      </c>
      <c r="B83" s="482" t="s">
        <v>231</v>
      </c>
      <c r="C83" s="484">
        <v>78</v>
      </c>
      <c r="D83" s="486">
        <v>0</v>
      </c>
      <c r="E83" s="486">
        <f>+C83+D83</f>
        <v>78</v>
      </c>
      <c r="F83" s="6" t="s">
        <v>252</v>
      </c>
      <c r="G83" s="7">
        <f>+VLOOKUP($B83,'[5]Total Tồn Vật tư'!$A$3:$H$8000,8,0)</f>
        <v>2.2608695652173911</v>
      </c>
      <c r="H83" s="8">
        <f t="shared" ref="H83:AJ83" si="119">+G83</f>
        <v>2.2608695652173911</v>
      </c>
      <c r="I83" s="8">
        <f t="shared" si="119"/>
        <v>2.2608695652173911</v>
      </c>
      <c r="J83" s="8">
        <f t="shared" si="119"/>
        <v>2.2608695652173911</v>
      </c>
      <c r="K83" s="8">
        <f>+J83</f>
        <v>2.2608695652173911</v>
      </c>
      <c r="L83" s="8">
        <f t="shared" si="119"/>
        <v>2.2608695652173911</v>
      </c>
      <c r="M83" s="8">
        <f t="shared" si="106"/>
        <v>2.2608695652173911</v>
      </c>
      <c r="N83" s="8">
        <f t="shared" si="119"/>
        <v>2.2608695652173911</v>
      </c>
      <c r="O83" s="8">
        <f t="shared" si="119"/>
        <v>2.2608695652173911</v>
      </c>
      <c r="P83" s="8">
        <f t="shared" si="119"/>
        <v>2.2608695652173911</v>
      </c>
      <c r="Q83" s="8">
        <f t="shared" si="119"/>
        <v>2.2608695652173911</v>
      </c>
      <c r="R83" s="8">
        <f t="shared" si="119"/>
        <v>2.2608695652173911</v>
      </c>
      <c r="S83" s="8">
        <f t="shared" si="119"/>
        <v>2.2608695652173911</v>
      </c>
      <c r="T83" s="8">
        <f t="shared" si="119"/>
        <v>2.2608695652173911</v>
      </c>
      <c r="U83" s="8">
        <f t="shared" si="119"/>
        <v>2.2608695652173911</v>
      </c>
      <c r="V83" s="8">
        <f t="shared" si="119"/>
        <v>2.2608695652173911</v>
      </c>
      <c r="W83" s="8">
        <f t="shared" si="119"/>
        <v>2.2608695652173911</v>
      </c>
      <c r="X83" s="8">
        <f t="shared" si="119"/>
        <v>2.2608695652173911</v>
      </c>
      <c r="Y83" s="8">
        <f t="shared" si="119"/>
        <v>2.2608695652173911</v>
      </c>
      <c r="Z83" s="8">
        <f t="shared" si="119"/>
        <v>2.2608695652173911</v>
      </c>
      <c r="AA83" s="8">
        <f t="shared" si="119"/>
        <v>2.2608695652173911</v>
      </c>
      <c r="AB83" s="8">
        <f t="shared" si="119"/>
        <v>2.2608695652173911</v>
      </c>
      <c r="AC83" s="8">
        <f t="shared" si="119"/>
        <v>2.2608695652173911</v>
      </c>
      <c r="AD83" s="8">
        <f t="shared" si="119"/>
        <v>2.2608695652173911</v>
      </c>
      <c r="AE83" s="8">
        <f t="shared" si="119"/>
        <v>2.2608695652173911</v>
      </c>
      <c r="AF83" s="8">
        <f t="shared" si="119"/>
        <v>2.2608695652173911</v>
      </c>
      <c r="AG83" s="8">
        <f t="shared" si="119"/>
        <v>2.2608695652173911</v>
      </c>
      <c r="AH83" s="8">
        <f t="shared" si="119"/>
        <v>2.2608695652173911</v>
      </c>
      <c r="AI83" s="8">
        <f t="shared" si="119"/>
        <v>2.2608695652173911</v>
      </c>
      <c r="AJ83" s="8">
        <f t="shared" si="119"/>
        <v>2.2608695652173911</v>
      </c>
      <c r="AK83" s="14">
        <v>2</v>
      </c>
      <c r="AL83" s="14">
        <v>2</v>
      </c>
    </row>
    <row r="84" spans="1:40" ht="36.75" customHeight="1">
      <c r="A84" s="481"/>
      <c r="B84" s="483"/>
      <c r="C84" s="485"/>
      <c r="D84" s="487"/>
      <c r="E84" s="487"/>
      <c r="F84" s="10" t="s">
        <v>253</v>
      </c>
      <c r="G84" s="11">
        <f>+ROUND($E83-G83,1)</f>
        <v>75.7</v>
      </c>
      <c r="H84" s="11">
        <f t="shared" ref="H84:AL84" si="120">+G84-H83</f>
        <v>73.439130434782612</v>
      </c>
      <c r="I84" s="11">
        <f t="shared" si="120"/>
        <v>71.178260869565221</v>
      </c>
      <c r="J84" s="11">
        <f t="shared" si="120"/>
        <v>68.917391304347831</v>
      </c>
      <c r="K84" s="11">
        <f>+J84-K83</f>
        <v>66.65652173913044</v>
      </c>
      <c r="L84" s="11">
        <f t="shared" si="120"/>
        <v>64.395652173913049</v>
      </c>
      <c r="M84" s="8">
        <f t="shared" si="106"/>
        <v>64.395652173913049</v>
      </c>
      <c r="N84" s="11">
        <f t="shared" si="120"/>
        <v>62.134782608695659</v>
      </c>
      <c r="O84" s="11">
        <f t="shared" si="120"/>
        <v>59.873913043478268</v>
      </c>
      <c r="P84" s="11">
        <f t="shared" si="120"/>
        <v>57.613043478260877</v>
      </c>
      <c r="Q84" s="11">
        <f t="shared" si="120"/>
        <v>55.352173913043487</v>
      </c>
      <c r="R84" s="11">
        <f t="shared" si="120"/>
        <v>53.091304347826096</v>
      </c>
      <c r="S84" s="11">
        <f t="shared" si="120"/>
        <v>50.830434782608705</v>
      </c>
      <c r="T84" s="11">
        <f t="shared" si="120"/>
        <v>48.569565217391315</v>
      </c>
      <c r="U84" s="11">
        <f t="shared" si="120"/>
        <v>46.308695652173924</v>
      </c>
      <c r="V84" s="11">
        <f t="shared" si="120"/>
        <v>44.047826086956533</v>
      </c>
      <c r="W84" s="11">
        <f t="shared" si="120"/>
        <v>41.786956521739143</v>
      </c>
      <c r="X84" s="11">
        <f t="shared" si="120"/>
        <v>39.526086956521752</v>
      </c>
      <c r="Y84" s="11">
        <f t="shared" si="120"/>
        <v>37.265217391304361</v>
      </c>
      <c r="Z84" s="11">
        <f t="shared" si="120"/>
        <v>35.00434782608697</v>
      </c>
      <c r="AA84" s="11">
        <f t="shared" si="120"/>
        <v>32.74347826086958</v>
      </c>
      <c r="AB84" s="11">
        <f t="shared" si="120"/>
        <v>30.482608695652189</v>
      </c>
      <c r="AC84" s="11">
        <f t="shared" si="120"/>
        <v>28.221739130434798</v>
      </c>
      <c r="AD84" s="11">
        <f t="shared" si="120"/>
        <v>25.960869565217408</v>
      </c>
      <c r="AE84" s="11">
        <f t="shared" si="120"/>
        <v>23.700000000000017</v>
      </c>
      <c r="AF84" s="11">
        <f t="shared" si="120"/>
        <v>21.439130434782626</v>
      </c>
      <c r="AG84" s="11">
        <f t="shared" si="120"/>
        <v>19.178260869565236</v>
      </c>
      <c r="AH84" s="11">
        <f t="shared" si="120"/>
        <v>16.917391304347845</v>
      </c>
      <c r="AI84" s="11">
        <f t="shared" si="120"/>
        <v>14.656521739130454</v>
      </c>
      <c r="AJ84" s="11">
        <f t="shared" si="120"/>
        <v>12.395652173913064</v>
      </c>
      <c r="AK84" s="11">
        <f t="shared" si="120"/>
        <v>10.395652173913064</v>
      </c>
      <c r="AL84" s="11">
        <f t="shared" si="120"/>
        <v>8.3956521739130636</v>
      </c>
    </row>
    <row r="85" spans="1:40" ht="36.75" customHeight="1">
      <c r="A85" s="480">
        <v>36</v>
      </c>
      <c r="B85" s="482" t="s">
        <v>229</v>
      </c>
      <c r="C85" s="484">
        <v>103</v>
      </c>
      <c r="D85" s="486">
        <v>0</v>
      </c>
      <c r="E85" s="486">
        <f>+C85+D85</f>
        <v>103</v>
      </c>
      <c r="F85" s="6" t="s">
        <v>252</v>
      </c>
      <c r="G85" s="7">
        <f>+VLOOKUP($B85,'[5]Total Tồn Vật tư'!$A$3:$H$8000,8,0)</f>
        <v>4.3043478260869561</v>
      </c>
      <c r="H85" s="8">
        <f>+G85</f>
        <v>4.3043478260869561</v>
      </c>
      <c r="I85" s="8">
        <f t="shared" ref="I85:AJ85" si="121">+H85</f>
        <v>4.3043478260869561</v>
      </c>
      <c r="J85" s="8">
        <f t="shared" si="121"/>
        <v>4.3043478260869561</v>
      </c>
      <c r="K85" s="8">
        <f>+J85</f>
        <v>4.3043478260869561</v>
      </c>
      <c r="L85" s="8">
        <f t="shared" si="121"/>
        <v>4.3043478260869561</v>
      </c>
      <c r="M85" s="8">
        <f t="shared" si="106"/>
        <v>4.3043478260869561</v>
      </c>
      <c r="N85" s="8">
        <f t="shared" si="121"/>
        <v>4.3043478260869561</v>
      </c>
      <c r="O85" s="8">
        <f t="shared" si="121"/>
        <v>4.3043478260869561</v>
      </c>
      <c r="P85" s="8">
        <f t="shared" si="121"/>
        <v>4.3043478260869561</v>
      </c>
      <c r="Q85" s="8">
        <f t="shared" si="121"/>
        <v>4.3043478260869561</v>
      </c>
      <c r="R85" s="8">
        <f t="shared" si="121"/>
        <v>4.3043478260869561</v>
      </c>
      <c r="S85" s="8">
        <f t="shared" si="121"/>
        <v>4.3043478260869561</v>
      </c>
      <c r="T85" s="8">
        <f t="shared" si="121"/>
        <v>4.3043478260869561</v>
      </c>
      <c r="U85" s="8">
        <f t="shared" si="121"/>
        <v>4.3043478260869561</v>
      </c>
      <c r="V85" s="8">
        <f t="shared" si="121"/>
        <v>4.3043478260869561</v>
      </c>
      <c r="W85" s="8">
        <f t="shared" si="121"/>
        <v>4.3043478260869561</v>
      </c>
      <c r="X85" s="8">
        <f t="shared" si="121"/>
        <v>4.3043478260869561</v>
      </c>
      <c r="Y85" s="8">
        <f t="shared" si="121"/>
        <v>4.3043478260869561</v>
      </c>
      <c r="Z85" s="8">
        <f t="shared" si="121"/>
        <v>4.3043478260869561</v>
      </c>
      <c r="AA85" s="8">
        <f t="shared" si="121"/>
        <v>4.3043478260869561</v>
      </c>
      <c r="AB85" s="8">
        <f t="shared" si="121"/>
        <v>4.3043478260869561</v>
      </c>
      <c r="AC85" s="8">
        <f t="shared" si="121"/>
        <v>4.3043478260869561</v>
      </c>
      <c r="AD85" s="8">
        <f t="shared" si="121"/>
        <v>4.3043478260869561</v>
      </c>
      <c r="AE85" s="8">
        <f t="shared" si="121"/>
        <v>4.3043478260869561</v>
      </c>
      <c r="AF85" s="8">
        <f t="shared" si="121"/>
        <v>4.3043478260869561</v>
      </c>
      <c r="AG85" s="8">
        <f t="shared" si="121"/>
        <v>4.3043478260869561</v>
      </c>
      <c r="AH85" s="8">
        <f t="shared" si="121"/>
        <v>4.3043478260869561</v>
      </c>
      <c r="AI85" s="8">
        <f t="shared" si="121"/>
        <v>4.3043478260869561</v>
      </c>
      <c r="AJ85" s="8">
        <f t="shared" si="121"/>
        <v>4.3043478260869561</v>
      </c>
      <c r="AK85" s="14">
        <v>2</v>
      </c>
      <c r="AL85" s="14">
        <v>2</v>
      </c>
    </row>
    <row r="86" spans="1:40" ht="36.75" customHeight="1">
      <c r="A86" s="481"/>
      <c r="B86" s="483"/>
      <c r="C86" s="485"/>
      <c r="D86" s="487"/>
      <c r="E86" s="487"/>
      <c r="F86" s="10" t="s">
        <v>253</v>
      </c>
      <c r="G86" s="11">
        <f>+ROUND($E85-G85,1)</f>
        <v>98.7</v>
      </c>
      <c r="H86" s="11">
        <f t="shared" ref="H86:AL86" si="122">+G86-H85</f>
        <v>94.395652173913049</v>
      </c>
      <c r="I86" s="11">
        <f t="shared" si="122"/>
        <v>90.091304347826096</v>
      </c>
      <c r="J86" s="11">
        <f t="shared" si="122"/>
        <v>85.786956521739143</v>
      </c>
      <c r="K86" s="11">
        <f>+J86-K85</f>
        <v>81.482608695652189</v>
      </c>
      <c r="L86" s="11">
        <f t="shared" si="122"/>
        <v>77.178260869565236</v>
      </c>
      <c r="M86" s="8">
        <f t="shared" si="106"/>
        <v>77.178260869565236</v>
      </c>
      <c r="N86" s="11">
        <f t="shared" si="122"/>
        <v>72.873913043478282</v>
      </c>
      <c r="O86" s="11">
        <f t="shared" si="122"/>
        <v>68.569565217391329</v>
      </c>
      <c r="P86" s="11">
        <f t="shared" si="122"/>
        <v>64.265217391304375</v>
      </c>
      <c r="Q86" s="11">
        <f t="shared" si="122"/>
        <v>59.960869565217422</v>
      </c>
      <c r="R86" s="11">
        <f t="shared" si="122"/>
        <v>55.656521739130469</v>
      </c>
      <c r="S86" s="11">
        <f t="shared" si="122"/>
        <v>51.352173913043515</v>
      </c>
      <c r="T86" s="11">
        <f t="shared" si="122"/>
        <v>47.047826086956562</v>
      </c>
      <c r="U86" s="11">
        <f t="shared" si="122"/>
        <v>42.743478260869608</v>
      </c>
      <c r="V86" s="11">
        <f t="shared" si="122"/>
        <v>38.439130434782655</v>
      </c>
      <c r="W86" s="11">
        <f t="shared" si="122"/>
        <v>34.134782608695701</v>
      </c>
      <c r="X86" s="11">
        <f t="shared" si="122"/>
        <v>29.830434782608744</v>
      </c>
      <c r="Y86" s="11">
        <f t="shared" si="122"/>
        <v>25.526086956521787</v>
      </c>
      <c r="Z86" s="11">
        <f t="shared" si="122"/>
        <v>21.22173913043483</v>
      </c>
      <c r="AA86" s="11">
        <f t="shared" si="122"/>
        <v>16.917391304347873</v>
      </c>
      <c r="AB86" s="11">
        <f t="shared" si="122"/>
        <v>12.613043478260916</v>
      </c>
      <c r="AC86" s="11">
        <f t="shared" si="122"/>
        <v>8.3086956521739594</v>
      </c>
      <c r="AD86" s="11">
        <f t="shared" si="122"/>
        <v>4.0043478260870033</v>
      </c>
      <c r="AE86" s="11">
        <f t="shared" si="122"/>
        <v>-0.29999999999995275</v>
      </c>
      <c r="AF86" s="11">
        <f t="shared" si="122"/>
        <v>-4.6043478260869088</v>
      </c>
      <c r="AG86" s="11">
        <f t="shared" si="122"/>
        <v>-8.9086956521738649</v>
      </c>
      <c r="AH86" s="11">
        <f t="shared" si="122"/>
        <v>-13.213043478260822</v>
      </c>
      <c r="AI86" s="11">
        <f t="shared" si="122"/>
        <v>-17.517391304347779</v>
      </c>
      <c r="AJ86" s="11">
        <f t="shared" si="122"/>
        <v>-21.821739130434736</v>
      </c>
      <c r="AK86" s="11">
        <f t="shared" si="122"/>
        <v>-23.821739130434736</v>
      </c>
      <c r="AL86" s="11">
        <f t="shared" si="122"/>
        <v>-25.821739130434736</v>
      </c>
    </row>
    <row r="87" spans="1:40" ht="36.75" customHeight="1">
      <c r="A87" s="480">
        <v>37</v>
      </c>
      <c r="B87" s="482" t="s">
        <v>232</v>
      </c>
      <c r="C87" s="484">
        <v>152</v>
      </c>
      <c r="D87" s="486">
        <v>0</v>
      </c>
      <c r="E87" s="486">
        <f>+C87+D87</f>
        <v>152</v>
      </c>
      <c r="F87" s="6" t="s">
        <v>252</v>
      </c>
      <c r="G87" s="7">
        <f>+VLOOKUP($B87,'[5]Total Tồn Vật tư'!$A$3:$H$8000,8,0)</f>
        <v>1.6956521739130435</v>
      </c>
      <c r="H87" s="8">
        <f t="shared" ref="H87:AJ87" si="123">+G87</f>
        <v>1.6956521739130435</v>
      </c>
      <c r="I87" s="8">
        <f t="shared" si="123"/>
        <v>1.6956521739130435</v>
      </c>
      <c r="J87" s="8">
        <f t="shared" si="123"/>
        <v>1.6956521739130435</v>
      </c>
      <c r="K87" s="8">
        <f>+J87</f>
        <v>1.6956521739130435</v>
      </c>
      <c r="L87" s="8">
        <f t="shared" si="123"/>
        <v>1.6956521739130435</v>
      </c>
      <c r="M87" s="8">
        <f t="shared" si="106"/>
        <v>1.6956521739130435</v>
      </c>
      <c r="N87" s="8">
        <f t="shared" si="123"/>
        <v>1.6956521739130435</v>
      </c>
      <c r="O87" s="8">
        <f t="shared" si="123"/>
        <v>1.6956521739130435</v>
      </c>
      <c r="P87" s="8">
        <f t="shared" si="123"/>
        <v>1.6956521739130435</v>
      </c>
      <c r="Q87" s="8">
        <f t="shared" si="123"/>
        <v>1.6956521739130435</v>
      </c>
      <c r="R87" s="8">
        <f t="shared" si="123"/>
        <v>1.6956521739130435</v>
      </c>
      <c r="S87" s="8">
        <f t="shared" si="123"/>
        <v>1.6956521739130435</v>
      </c>
      <c r="T87" s="8">
        <f t="shared" si="123"/>
        <v>1.6956521739130435</v>
      </c>
      <c r="U87" s="8">
        <f t="shared" si="123"/>
        <v>1.6956521739130435</v>
      </c>
      <c r="V87" s="8">
        <f t="shared" si="123"/>
        <v>1.6956521739130435</v>
      </c>
      <c r="W87" s="8">
        <f t="shared" si="123"/>
        <v>1.6956521739130435</v>
      </c>
      <c r="X87" s="8">
        <f t="shared" si="123"/>
        <v>1.6956521739130435</v>
      </c>
      <c r="Y87" s="8">
        <f t="shared" si="123"/>
        <v>1.6956521739130435</v>
      </c>
      <c r="Z87" s="8">
        <f t="shared" si="123"/>
        <v>1.6956521739130435</v>
      </c>
      <c r="AA87" s="8">
        <f t="shared" si="123"/>
        <v>1.6956521739130435</v>
      </c>
      <c r="AB87" s="8">
        <f t="shared" si="123"/>
        <v>1.6956521739130435</v>
      </c>
      <c r="AC87" s="8">
        <f t="shared" si="123"/>
        <v>1.6956521739130435</v>
      </c>
      <c r="AD87" s="8">
        <f t="shared" si="123"/>
        <v>1.6956521739130435</v>
      </c>
      <c r="AE87" s="8">
        <f t="shared" si="123"/>
        <v>1.6956521739130435</v>
      </c>
      <c r="AF87" s="8">
        <f t="shared" si="123"/>
        <v>1.6956521739130435</v>
      </c>
      <c r="AG87" s="8">
        <f t="shared" si="123"/>
        <v>1.6956521739130435</v>
      </c>
      <c r="AH87" s="8">
        <f t="shared" si="123"/>
        <v>1.6956521739130435</v>
      </c>
      <c r="AI87" s="8">
        <f t="shared" si="123"/>
        <v>1.6956521739130435</v>
      </c>
      <c r="AJ87" s="8">
        <f t="shared" si="123"/>
        <v>1.6956521739130435</v>
      </c>
      <c r="AK87" s="14">
        <v>1</v>
      </c>
      <c r="AL87" s="14">
        <v>1</v>
      </c>
    </row>
    <row r="88" spans="1:40" ht="36.75" customHeight="1">
      <c r="A88" s="481"/>
      <c r="B88" s="483"/>
      <c r="C88" s="485"/>
      <c r="D88" s="487"/>
      <c r="E88" s="487"/>
      <c r="F88" s="10" t="s">
        <v>253</v>
      </c>
      <c r="G88" s="11">
        <f>+ROUND($E87-G87,1)</f>
        <v>150.30000000000001</v>
      </c>
      <c r="H88" s="11">
        <f t="shared" ref="H88:AL88" si="124">+G88-H87</f>
        <v>148.60434782608698</v>
      </c>
      <c r="I88" s="11">
        <f t="shared" si="124"/>
        <v>146.90869565217395</v>
      </c>
      <c r="J88" s="11">
        <f t="shared" si="124"/>
        <v>145.21304347826091</v>
      </c>
      <c r="K88" s="11">
        <f>+J88-K87</f>
        <v>143.51739130434788</v>
      </c>
      <c r="L88" s="11">
        <f t="shared" si="124"/>
        <v>141.82173913043485</v>
      </c>
      <c r="M88" s="8">
        <f t="shared" si="106"/>
        <v>141.82173913043485</v>
      </c>
      <c r="N88" s="11">
        <f t="shared" si="124"/>
        <v>140.12608695652182</v>
      </c>
      <c r="O88" s="11">
        <f t="shared" si="124"/>
        <v>138.43043478260878</v>
      </c>
      <c r="P88" s="11">
        <f t="shared" si="124"/>
        <v>136.73478260869575</v>
      </c>
      <c r="Q88" s="11">
        <f t="shared" si="124"/>
        <v>135.03913043478272</v>
      </c>
      <c r="R88" s="11">
        <f t="shared" si="124"/>
        <v>133.34347826086969</v>
      </c>
      <c r="S88" s="11">
        <f t="shared" si="124"/>
        <v>131.64782608695666</v>
      </c>
      <c r="T88" s="11">
        <f t="shared" si="124"/>
        <v>129.95217391304362</v>
      </c>
      <c r="U88" s="11">
        <f t="shared" si="124"/>
        <v>128.25652173913059</v>
      </c>
      <c r="V88" s="11">
        <f t="shared" si="124"/>
        <v>126.56086956521754</v>
      </c>
      <c r="W88" s="11">
        <f t="shared" si="124"/>
        <v>124.8652173913045</v>
      </c>
      <c r="X88" s="11">
        <f t="shared" si="124"/>
        <v>123.16956521739145</v>
      </c>
      <c r="Y88" s="11">
        <f t="shared" si="124"/>
        <v>121.4739130434784</v>
      </c>
      <c r="Z88" s="11">
        <f t="shared" si="124"/>
        <v>119.77826086956536</v>
      </c>
      <c r="AA88" s="11">
        <f t="shared" si="124"/>
        <v>118.08260869565231</v>
      </c>
      <c r="AB88" s="11">
        <f t="shared" si="124"/>
        <v>116.38695652173926</v>
      </c>
      <c r="AC88" s="11">
        <f t="shared" si="124"/>
        <v>114.69130434782622</v>
      </c>
      <c r="AD88" s="11">
        <f t="shared" si="124"/>
        <v>112.99565217391317</v>
      </c>
      <c r="AE88" s="11">
        <f t="shared" si="124"/>
        <v>111.30000000000013</v>
      </c>
      <c r="AF88" s="11">
        <f t="shared" si="124"/>
        <v>109.60434782608708</v>
      </c>
      <c r="AG88" s="11">
        <f t="shared" si="124"/>
        <v>107.90869565217403</v>
      </c>
      <c r="AH88" s="11">
        <f t="shared" si="124"/>
        <v>106.21304347826099</v>
      </c>
      <c r="AI88" s="11">
        <f t="shared" si="124"/>
        <v>104.51739130434794</v>
      </c>
      <c r="AJ88" s="11">
        <f t="shared" si="124"/>
        <v>102.82173913043489</v>
      </c>
      <c r="AK88" s="11">
        <f t="shared" si="124"/>
        <v>101.82173913043489</v>
      </c>
      <c r="AL88" s="11">
        <f t="shared" si="124"/>
        <v>100.82173913043489</v>
      </c>
    </row>
    <row r="89" spans="1:40" ht="36.75" customHeight="1">
      <c r="A89" s="480">
        <v>38</v>
      </c>
      <c r="B89" s="482" t="s">
        <v>233</v>
      </c>
      <c r="C89" s="484">
        <v>125</v>
      </c>
      <c r="D89" s="486">
        <v>0</v>
      </c>
      <c r="E89" s="486">
        <f>+C89+D89</f>
        <v>125</v>
      </c>
      <c r="F89" s="6" t="s">
        <v>252</v>
      </c>
      <c r="G89" s="7">
        <f>+VLOOKUP($B89,'[5]Total Tồn Vật tư'!$A$3:$H$8000,8,0)</f>
        <v>2.8260869565217392</v>
      </c>
      <c r="H89" s="8">
        <f t="shared" ref="H89:AJ89" si="125">+G89</f>
        <v>2.8260869565217392</v>
      </c>
      <c r="I89" s="8">
        <f t="shared" si="125"/>
        <v>2.8260869565217392</v>
      </c>
      <c r="J89" s="8">
        <f t="shared" si="125"/>
        <v>2.8260869565217392</v>
      </c>
      <c r="K89" s="8">
        <f>+J89</f>
        <v>2.8260869565217392</v>
      </c>
      <c r="L89" s="8">
        <f t="shared" si="125"/>
        <v>2.8260869565217392</v>
      </c>
      <c r="M89" s="8">
        <f t="shared" si="106"/>
        <v>2.8260869565217392</v>
      </c>
      <c r="N89" s="8">
        <f t="shared" si="125"/>
        <v>2.8260869565217392</v>
      </c>
      <c r="O89" s="8">
        <f t="shared" si="125"/>
        <v>2.8260869565217392</v>
      </c>
      <c r="P89" s="8">
        <f t="shared" si="125"/>
        <v>2.8260869565217392</v>
      </c>
      <c r="Q89" s="8">
        <f t="shared" si="125"/>
        <v>2.8260869565217392</v>
      </c>
      <c r="R89" s="8">
        <f t="shared" si="125"/>
        <v>2.8260869565217392</v>
      </c>
      <c r="S89" s="8">
        <f t="shared" si="125"/>
        <v>2.8260869565217392</v>
      </c>
      <c r="T89" s="8">
        <f t="shared" si="125"/>
        <v>2.8260869565217392</v>
      </c>
      <c r="U89" s="8">
        <f t="shared" si="125"/>
        <v>2.8260869565217392</v>
      </c>
      <c r="V89" s="8">
        <f t="shared" si="125"/>
        <v>2.8260869565217392</v>
      </c>
      <c r="W89" s="8">
        <f t="shared" si="125"/>
        <v>2.8260869565217392</v>
      </c>
      <c r="X89" s="8">
        <f t="shared" si="125"/>
        <v>2.8260869565217392</v>
      </c>
      <c r="Y89" s="8">
        <f t="shared" si="125"/>
        <v>2.8260869565217392</v>
      </c>
      <c r="Z89" s="8">
        <f t="shared" si="125"/>
        <v>2.8260869565217392</v>
      </c>
      <c r="AA89" s="8">
        <f t="shared" si="125"/>
        <v>2.8260869565217392</v>
      </c>
      <c r="AB89" s="8">
        <f t="shared" si="125"/>
        <v>2.8260869565217392</v>
      </c>
      <c r="AC89" s="8">
        <f t="shared" si="125"/>
        <v>2.8260869565217392</v>
      </c>
      <c r="AD89" s="8">
        <f t="shared" si="125"/>
        <v>2.8260869565217392</v>
      </c>
      <c r="AE89" s="8">
        <f t="shared" si="125"/>
        <v>2.8260869565217392</v>
      </c>
      <c r="AF89" s="8">
        <f t="shared" si="125"/>
        <v>2.8260869565217392</v>
      </c>
      <c r="AG89" s="8">
        <f t="shared" si="125"/>
        <v>2.8260869565217392</v>
      </c>
      <c r="AH89" s="8">
        <f t="shared" si="125"/>
        <v>2.8260869565217392</v>
      </c>
      <c r="AI89" s="8">
        <f t="shared" si="125"/>
        <v>2.8260869565217392</v>
      </c>
      <c r="AJ89" s="8">
        <f t="shared" si="125"/>
        <v>2.8260869565217392</v>
      </c>
      <c r="AK89" s="14">
        <v>2</v>
      </c>
      <c r="AL89" s="14">
        <v>2</v>
      </c>
    </row>
    <row r="90" spans="1:40" ht="36.75" customHeight="1">
      <c r="A90" s="481"/>
      <c r="B90" s="483"/>
      <c r="C90" s="485"/>
      <c r="D90" s="487"/>
      <c r="E90" s="487"/>
      <c r="F90" s="10" t="s">
        <v>253</v>
      </c>
      <c r="G90" s="11">
        <f t="shared" ref="G90" si="126">+ROUND($E89-G89,1)</f>
        <v>122.2</v>
      </c>
      <c r="H90" s="11">
        <f t="shared" ref="H90:AL90" si="127">+G90-H89</f>
        <v>119.37391304347827</v>
      </c>
      <c r="I90" s="11">
        <f t="shared" si="127"/>
        <v>116.54782608695653</v>
      </c>
      <c r="J90" s="11">
        <f t="shared" si="127"/>
        <v>113.7217391304348</v>
      </c>
      <c r="K90" s="11">
        <f>+J90-K89</f>
        <v>110.89565217391306</v>
      </c>
      <c r="L90" s="11">
        <f t="shared" si="127"/>
        <v>108.06956521739133</v>
      </c>
      <c r="M90" s="8">
        <f t="shared" si="106"/>
        <v>108.06956521739133</v>
      </c>
      <c r="N90" s="11">
        <f t="shared" si="127"/>
        <v>105.24347826086959</v>
      </c>
      <c r="O90" s="11">
        <f t="shared" si="127"/>
        <v>102.41739130434786</v>
      </c>
      <c r="P90" s="11">
        <f t="shared" si="127"/>
        <v>99.591304347826124</v>
      </c>
      <c r="Q90" s="11">
        <f t="shared" si="127"/>
        <v>96.76521739130439</v>
      </c>
      <c r="R90" s="11">
        <f t="shared" si="127"/>
        <v>93.939130434782655</v>
      </c>
      <c r="S90" s="11">
        <f t="shared" si="127"/>
        <v>91.11304347826092</v>
      </c>
      <c r="T90" s="11">
        <f t="shared" si="127"/>
        <v>88.286956521739185</v>
      </c>
      <c r="U90" s="11">
        <f t="shared" si="127"/>
        <v>85.46086956521745</v>
      </c>
      <c r="V90" s="11">
        <f t="shared" si="127"/>
        <v>82.634782608695716</v>
      </c>
      <c r="W90" s="11">
        <f t="shared" si="127"/>
        <v>79.808695652173981</v>
      </c>
      <c r="X90" s="11">
        <f t="shared" si="127"/>
        <v>76.982608695652246</v>
      </c>
      <c r="Y90" s="11">
        <f t="shared" si="127"/>
        <v>74.156521739130511</v>
      </c>
      <c r="Z90" s="11">
        <f t="shared" si="127"/>
        <v>71.330434782608776</v>
      </c>
      <c r="AA90" s="11">
        <f t="shared" si="127"/>
        <v>68.504347826087042</v>
      </c>
      <c r="AB90" s="11">
        <f t="shared" si="127"/>
        <v>65.678260869565307</v>
      </c>
      <c r="AC90" s="11">
        <f t="shared" si="127"/>
        <v>62.852173913043565</v>
      </c>
      <c r="AD90" s="11">
        <f t="shared" si="127"/>
        <v>60.026086956521823</v>
      </c>
      <c r="AE90" s="11">
        <f t="shared" si="127"/>
        <v>57.200000000000081</v>
      </c>
      <c r="AF90" s="11">
        <f t="shared" si="127"/>
        <v>54.373913043478339</v>
      </c>
      <c r="AG90" s="11">
        <f t="shared" si="127"/>
        <v>51.547826086956597</v>
      </c>
      <c r="AH90" s="11">
        <f t="shared" si="127"/>
        <v>48.721739130434855</v>
      </c>
      <c r="AI90" s="11">
        <f t="shared" si="127"/>
        <v>45.895652173913113</v>
      </c>
      <c r="AJ90" s="11">
        <f t="shared" si="127"/>
        <v>43.069565217391371</v>
      </c>
      <c r="AK90" s="11">
        <f t="shared" si="127"/>
        <v>41.069565217391371</v>
      </c>
      <c r="AL90" s="11">
        <f t="shared" si="127"/>
        <v>39.069565217391371</v>
      </c>
    </row>
    <row r="91" spans="1:40" ht="36.75" customHeight="1">
      <c r="A91" s="480">
        <v>39</v>
      </c>
      <c r="B91" s="482" t="s">
        <v>243</v>
      </c>
      <c r="C91" s="484">
        <v>350</v>
      </c>
      <c r="D91" s="486">
        <v>0</v>
      </c>
      <c r="E91" s="486">
        <f>+C91+D91</f>
        <v>350</v>
      </c>
      <c r="F91" s="6" t="s">
        <v>252</v>
      </c>
      <c r="G91" s="7">
        <f>+VLOOKUP($B91,'[5]Total Tồn Vật tư'!$A$3:$H$8000,8,0)</f>
        <v>0</v>
      </c>
      <c r="H91" s="8">
        <f t="shared" ref="H91:W98" si="128">+G91</f>
        <v>0</v>
      </c>
      <c r="I91" s="8">
        <f t="shared" si="128"/>
        <v>0</v>
      </c>
      <c r="J91" s="8">
        <f t="shared" si="128"/>
        <v>0</v>
      </c>
      <c r="K91" s="8">
        <f>+J91</f>
        <v>0</v>
      </c>
      <c r="L91" s="8">
        <f t="shared" si="128"/>
        <v>0</v>
      </c>
      <c r="M91" s="8">
        <f t="shared" si="128"/>
        <v>0</v>
      </c>
      <c r="N91" s="8">
        <f t="shared" si="128"/>
        <v>0</v>
      </c>
      <c r="O91" s="8">
        <f t="shared" si="128"/>
        <v>0</v>
      </c>
      <c r="P91" s="8">
        <f t="shared" si="128"/>
        <v>0</v>
      </c>
      <c r="Q91" s="8">
        <f t="shared" si="128"/>
        <v>0</v>
      </c>
      <c r="R91" s="8">
        <f t="shared" si="128"/>
        <v>0</v>
      </c>
      <c r="S91" s="8">
        <f t="shared" si="128"/>
        <v>0</v>
      </c>
      <c r="T91" s="8">
        <f t="shared" si="128"/>
        <v>0</v>
      </c>
      <c r="U91" s="8">
        <f t="shared" si="128"/>
        <v>0</v>
      </c>
      <c r="V91" s="8">
        <f t="shared" si="128"/>
        <v>0</v>
      </c>
      <c r="W91" s="8">
        <f t="shared" si="128"/>
        <v>0</v>
      </c>
      <c r="X91" s="8">
        <f t="shared" ref="X91:AJ91" si="129">+W91</f>
        <v>0</v>
      </c>
      <c r="Y91" s="8">
        <f t="shared" si="129"/>
        <v>0</v>
      </c>
      <c r="Z91" s="8">
        <f t="shared" si="129"/>
        <v>0</v>
      </c>
      <c r="AA91" s="8">
        <f t="shared" si="129"/>
        <v>0</v>
      </c>
      <c r="AB91" s="8">
        <f t="shared" si="129"/>
        <v>0</v>
      </c>
      <c r="AC91" s="8">
        <f t="shared" si="129"/>
        <v>0</v>
      </c>
      <c r="AD91" s="8">
        <f t="shared" si="129"/>
        <v>0</v>
      </c>
      <c r="AE91" s="8">
        <f t="shared" si="129"/>
        <v>0</v>
      </c>
      <c r="AF91" s="8">
        <f t="shared" si="129"/>
        <v>0</v>
      </c>
      <c r="AG91" s="8">
        <f t="shared" si="129"/>
        <v>0</v>
      </c>
      <c r="AH91" s="8">
        <f t="shared" si="129"/>
        <v>0</v>
      </c>
      <c r="AI91" s="8">
        <f t="shared" si="129"/>
        <v>0</v>
      </c>
      <c r="AJ91" s="8">
        <f t="shared" si="129"/>
        <v>0</v>
      </c>
      <c r="AK91" s="14">
        <v>15</v>
      </c>
      <c r="AL91" s="14">
        <v>14</v>
      </c>
    </row>
    <row r="92" spans="1:40" ht="36.75" customHeight="1">
      <c r="A92" s="481"/>
      <c r="B92" s="483"/>
      <c r="C92" s="485"/>
      <c r="D92" s="487"/>
      <c r="E92" s="487"/>
      <c r="F92" s="10" t="s">
        <v>253</v>
      </c>
      <c r="G92" s="11">
        <f t="shared" ref="G92" si="130">+ROUND($E91-G91,1)</f>
        <v>350</v>
      </c>
      <c r="H92" s="11">
        <f t="shared" ref="H92:AL92" si="131">+G92-H91</f>
        <v>350</v>
      </c>
      <c r="I92" s="11">
        <f t="shared" si="131"/>
        <v>350</v>
      </c>
      <c r="J92" s="11">
        <f t="shared" si="131"/>
        <v>350</v>
      </c>
      <c r="K92" s="11">
        <f>+J92-K91</f>
        <v>350</v>
      </c>
      <c r="L92" s="11">
        <f t="shared" si="131"/>
        <v>350</v>
      </c>
      <c r="M92" s="8">
        <f t="shared" si="128"/>
        <v>350</v>
      </c>
      <c r="N92" s="11">
        <f t="shared" si="131"/>
        <v>350</v>
      </c>
      <c r="O92" s="11">
        <f t="shared" si="131"/>
        <v>350</v>
      </c>
      <c r="P92" s="11">
        <f t="shared" si="131"/>
        <v>350</v>
      </c>
      <c r="Q92" s="11">
        <f t="shared" si="131"/>
        <v>350</v>
      </c>
      <c r="R92" s="11">
        <f t="shared" si="131"/>
        <v>350</v>
      </c>
      <c r="S92" s="11">
        <f t="shared" si="131"/>
        <v>350</v>
      </c>
      <c r="T92" s="11">
        <f t="shared" si="131"/>
        <v>350</v>
      </c>
      <c r="U92" s="11">
        <f t="shared" si="131"/>
        <v>350</v>
      </c>
      <c r="V92" s="11">
        <f t="shared" si="131"/>
        <v>350</v>
      </c>
      <c r="W92" s="11">
        <f t="shared" si="131"/>
        <v>350</v>
      </c>
      <c r="X92" s="11">
        <f t="shared" si="131"/>
        <v>350</v>
      </c>
      <c r="Y92" s="11">
        <f t="shared" si="131"/>
        <v>350</v>
      </c>
      <c r="Z92" s="11">
        <f t="shared" si="131"/>
        <v>350</v>
      </c>
      <c r="AA92" s="11">
        <f t="shared" si="131"/>
        <v>350</v>
      </c>
      <c r="AB92" s="11">
        <f t="shared" si="131"/>
        <v>350</v>
      </c>
      <c r="AC92" s="11">
        <f t="shared" si="131"/>
        <v>350</v>
      </c>
      <c r="AD92" s="11">
        <f t="shared" si="131"/>
        <v>350</v>
      </c>
      <c r="AE92" s="11">
        <f t="shared" si="131"/>
        <v>350</v>
      </c>
      <c r="AF92" s="11">
        <f t="shared" si="131"/>
        <v>350</v>
      </c>
      <c r="AG92" s="11">
        <f t="shared" si="131"/>
        <v>350</v>
      </c>
      <c r="AH92" s="11">
        <f t="shared" si="131"/>
        <v>350</v>
      </c>
      <c r="AI92" s="11">
        <f t="shared" si="131"/>
        <v>350</v>
      </c>
      <c r="AJ92" s="11">
        <f t="shared" si="131"/>
        <v>350</v>
      </c>
      <c r="AK92" s="11">
        <f t="shared" si="131"/>
        <v>335</v>
      </c>
      <c r="AL92" s="11">
        <f t="shared" si="131"/>
        <v>321</v>
      </c>
    </row>
    <row r="93" spans="1:40" ht="36.75" customHeight="1">
      <c r="A93" s="480">
        <v>40</v>
      </c>
      <c r="B93" s="482" t="s">
        <v>244</v>
      </c>
      <c r="C93" s="484">
        <v>130</v>
      </c>
      <c r="D93" s="486">
        <v>0</v>
      </c>
      <c r="E93" s="486">
        <f>+C93+D93</f>
        <v>130</v>
      </c>
      <c r="F93" s="6" t="s">
        <v>252</v>
      </c>
      <c r="G93" s="7">
        <f>+VLOOKUP($B93,'[5]Total Tồn Vật tư'!$A$3:$H$8000,8,0)</f>
        <v>3.35</v>
      </c>
      <c r="H93" s="8">
        <f>+G93</f>
        <v>3.35</v>
      </c>
      <c r="I93" s="8">
        <f>+H93</f>
        <v>3.35</v>
      </c>
      <c r="J93" s="8">
        <f t="shared" ref="J93:AJ93" si="132">+I93</f>
        <v>3.35</v>
      </c>
      <c r="K93" s="8">
        <f>+J93</f>
        <v>3.35</v>
      </c>
      <c r="L93" s="8">
        <f t="shared" si="132"/>
        <v>3.35</v>
      </c>
      <c r="M93" s="8">
        <f t="shared" si="128"/>
        <v>3.35</v>
      </c>
      <c r="N93" s="8">
        <f t="shared" si="132"/>
        <v>3.35</v>
      </c>
      <c r="O93" s="8">
        <f t="shared" si="132"/>
        <v>3.35</v>
      </c>
      <c r="P93" s="8">
        <f t="shared" si="132"/>
        <v>3.35</v>
      </c>
      <c r="Q93" s="8">
        <f t="shared" si="132"/>
        <v>3.35</v>
      </c>
      <c r="R93" s="8">
        <f t="shared" si="132"/>
        <v>3.35</v>
      </c>
      <c r="S93" s="8">
        <f t="shared" si="132"/>
        <v>3.35</v>
      </c>
      <c r="T93" s="8">
        <f t="shared" si="132"/>
        <v>3.35</v>
      </c>
      <c r="U93" s="8">
        <f t="shared" si="132"/>
        <v>3.35</v>
      </c>
      <c r="V93" s="8">
        <f t="shared" si="132"/>
        <v>3.35</v>
      </c>
      <c r="W93" s="8">
        <f t="shared" si="132"/>
        <v>3.35</v>
      </c>
      <c r="X93" s="8">
        <f t="shared" si="132"/>
        <v>3.35</v>
      </c>
      <c r="Y93" s="8">
        <f t="shared" si="132"/>
        <v>3.35</v>
      </c>
      <c r="Z93" s="8">
        <f t="shared" si="132"/>
        <v>3.35</v>
      </c>
      <c r="AA93" s="8">
        <f t="shared" si="132"/>
        <v>3.35</v>
      </c>
      <c r="AB93" s="8">
        <f t="shared" si="132"/>
        <v>3.35</v>
      </c>
      <c r="AC93" s="8">
        <f t="shared" si="132"/>
        <v>3.35</v>
      </c>
      <c r="AD93" s="8">
        <f t="shared" si="132"/>
        <v>3.35</v>
      </c>
      <c r="AE93" s="8">
        <f t="shared" si="132"/>
        <v>3.35</v>
      </c>
      <c r="AF93" s="8">
        <f t="shared" si="132"/>
        <v>3.35</v>
      </c>
      <c r="AG93" s="8">
        <f t="shared" si="132"/>
        <v>3.35</v>
      </c>
      <c r="AH93" s="8">
        <f t="shared" si="132"/>
        <v>3.35</v>
      </c>
      <c r="AI93" s="8">
        <f t="shared" si="132"/>
        <v>3.35</v>
      </c>
      <c r="AJ93" s="8">
        <f t="shared" si="132"/>
        <v>3.35</v>
      </c>
      <c r="AK93" s="17">
        <v>0.2</v>
      </c>
      <c r="AL93" s="17">
        <v>0.2</v>
      </c>
      <c r="AM93" s="17">
        <v>0.3</v>
      </c>
      <c r="AN93" s="17">
        <v>0.3</v>
      </c>
    </row>
    <row r="94" spans="1:40" ht="36.75" customHeight="1">
      <c r="A94" s="481"/>
      <c r="B94" s="483"/>
      <c r="C94" s="485"/>
      <c r="D94" s="487"/>
      <c r="E94" s="487"/>
      <c r="F94" s="10" t="s">
        <v>253</v>
      </c>
      <c r="G94" s="11">
        <f t="shared" ref="G94" si="133">+ROUND($E93-G93,1)</f>
        <v>126.7</v>
      </c>
      <c r="H94" s="11">
        <f t="shared" ref="H94:AA94" si="134">+G94-H93</f>
        <v>123.35000000000001</v>
      </c>
      <c r="I94" s="11">
        <f t="shared" si="134"/>
        <v>120.00000000000001</v>
      </c>
      <c r="J94" s="11">
        <f t="shared" si="134"/>
        <v>116.65000000000002</v>
      </c>
      <c r="K94" s="11">
        <f>+J94-K93</f>
        <v>113.30000000000003</v>
      </c>
      <c r="L94" s="11">
        <f t="shared" si="134"/>
        <v>109.95000000000003</v>
      </c>
      <c r="M94" s="8">
        <f t="shared" si="128"/>
        <v>109.95000000000003</v>
      </c>
      <c r="N94" s="11">
        <f t="shared" si="134"/>
        <v>106.60000000000004</v>
      </c>
      <c r="O94" s="11">
        <f t="shared" si="134"/>
        <v>103.25000000000004</v>
      </c>
      <c r="P94" s="11">
        <f t="shared" si="134"/>
        <v>99.900000000000048</v>
      </c>
      <c r="Q94" s="11">
        <f t="shared" si="134"/>
        <v>96.550000000000054</v>
      </c>
      <c r="R94" s="11">
        <f t="shared" si="134"/>
        <v>93.20000000000006</v>
      </c>
      <c r="S94" s="11">
        <f t="shared" si="134"/>
        <v>89.850000000000065</v>
      </c>
      <c r="T94" s="11">
        <f t="shared" si="134"/>
        <v>86.500000000000071</v>
      </c>
      <c r="U94" s="11">
        <f t="shared" si="134"/>
        <v>83.150000000000077</v>
      </c>
      <c r="V94" s="11">
        <f t="shared" si="134"/>
        <v>79.800000000000082</v>
      </c>
      <c r="W94" s="11">
        <f t="shared" si="134"/>
        <v>76.450000000000088</v>
      </c>
      <c r="X94" s="11">
        <f t="shared" si="134"/>
        <v>73.100000000000094</v>
      </c>
      <c r="Y94" s="11">
        <f t="shared" si="134"/>
        <v>69.750000000000099</v>
      </c>
      <c r="Z94" s="11">
        <f t="shared" si="134"/>
        <v>66.400000000000105</v>
      </c>
      <c r="AA94" s="11">
        <f t="shared" si="134"/>
        <v>63.050000000000104</v>
      </c>
      <c r="AB94" s="11">
        <f>+AA94-AB93</f>
        <v>59.700000000000102</v>
      </c>
      <c r="AC94" s="11">
        <f t="shared" ref="AC94:AL94" si="135">+AB94-AC93</f>
        <v>56.350000000000101</v>
      </c>
      <c r="AD94" s="11">
        <f t="shared" si="135"/>
        <v>53.000000000000099</v>
      </c>
      <c r="AE94" s="11">
        <f t="shared" si="135"/>
        <v>49.650000000000098</v>
      </c>
      <c r="AF94" s="11">
        <f t="shared" si="135"/>
        <v>46.300000000000097</v>
      </c>
      <c r="AG94" s="11">
        <f t="shared" si="135"/>
        <v>42.950000000000095</v>
      </c>
      <c r="AH94" s="11">
        <f t="shared" si="135"/>
        <v>39.600000000000094</v>
      </c>
      <c r="AI94" s="11">
        <f t="shared" si="135"/>
        <v>36.250000000000092</v>
      </c>
      <c r="AJ94" s="11">
        <f t="shared" si="135"/>
        <v>32.900000000000091</v>
      </c>
      <c r="AK94" s="21">
        <f t="shared" si="135"/>
        <v>32.700000000000088</v>
      </c>
      <c r="AL94" s="21">
        <f t="shared" si="135"/>
        <v>32.500000000000085</v>
      </c>
    </row>
    <row r="95" spans="1:40" ht="36.75" customHeight="1">
      <c r="A95" s="480">
        <v>41</v>
      </c>
      <c r="B95" s="482" t="s">
        <v>245</v>
      </c>
      <c r="C95" s="484">
        <v>20</v>
      </c>
      <c r="D95" s="486">
        <v>0</v>
      </c>
      <c r="E95" s="486">
        <f>+C95+D95</f>
        <v>20</v>
      </c>
      <c r="F95" s="6" t="s">
        <v>252</v>
      </c>
      <c r="G95" s="7">
        <f>+VLOOKUP($B95,'[5]Total Tồn Vật tư'!$A$3:$H$8000,8,0)</f>
        <v>9.0369565217391301</v>
      </c>
      <c r="H95" s="8">
        <f t="shared" ref="H95:AJ95" si="136">+G95</f>
        <v>9.0369565217391301</v>
      </c>
      <c r="I95" s="8">
        <f t="shared" si="136"/>
        <v>9.0369565217391301</v>
      </c>
      <c r="J95" s="8">
        <f t="shared" si="136"/>
        <v>9.0369565217391301</v>
      </c>
      <c r="K95" s="8">
        <f>+J95</f>
        <v>9.0369565217391301</v>
      </c>
      <c r="L95" s="8">
        <f t="shared" si="136"/>
        <v>9.0369565217391301</v>
      </c>
      <c r="M95" s="8">
        <f t="shared" si="128"/>
        <v>9.0369565217391301</v>
      </c>
      <c r="N95" s="8">
        <f t="shared" si="136"/>
        <v>9.0369565217391301</v>
      </c>
      <c r="O95" s="8">
        <f t="shared" si="136"/>
        <v>9.0369565217391301</v>
      </c>
      <c r="P95" s="8">
        <f t="shared" si="136"/>
        <v>9.0369565217391301</v>
      </c>
      <c r="Q95" s="8">
        <f t="shared" si="136"/>
        <v>9.0369565217391301</v>
      </c>
      <c r="R95" s="8">
        <f t="shared" si="136"/>
        <v>9.0369565217391301</v>
      </c>
      <c r="S95" s="8">
        <f t="shared" si="136"/>
        <v>9.0369565217391301</v>
      </c>
      <c r="T95" s="8">
        <f t="shared" si="136"/>
        <v>9.0369565217391301</v>
      </c>
      <c r="U95" s="8">
        <f t="shared" si="136"/>
        <v>9.0369565217391301</v>
      </c>
      <c r="V95" s="8">
        <f t="shared" si="136"/>
        <v>9.0369565217391301</v>
      </c>
      <c r="W95" s="8">
        <f t="shared" si="136"/>
        <v>9.0369565217391301</v>
      </c>
      <c r="X95" s="8">
        <f t="shared" si="136"/>
        <v>9.0369565217391301</v>
      </c>
      <c r="Y95" s="8">
        <f t="shared" si="136"/>
        <v>9.0369565217391301</v>
      </c>
      <c r="Z95" s="8">
        <f t="shared" si="136"/>
        <v>9.0369565217391301</v>
      </c>
      <c r="AA95" s="8">
        <f t="shared" si="136"/>
        <v>9.0369565217391301</v>
      </c>
      <c r="AB95" s="8">
        <f t="shared" si="136"/>
        <v>9.0369565217391301</v>
      </c>
      <c r="AC95" s="8">
        <f t="shared" si="136"/>
        <v>9.0369565217391301</v>
      </c>
      <c r="AD95" s="8">
        <f t="shared" si="136"/>
        <v>9.0369565217391301</v>
      </c>
      <c r="AE95" s="8">
        <f t="shared" si="136"/>
        <v>9.0369565217391301</v>
      </c>
      <c r="AF95" s="8">
        <f t="shared" si="136"/>
        <v>9.0369565217391301</v>
      </c>
      <c r="AG95" s="8">
        <f t="shared" si="136"/>
        <v>9.0369565217391301</v>
      </c>
      <c r="AH95" s="8">
        <f t="shared" si="136"/>
        <v>9.0369565217391301</v>
      </c>
      <c r="AI95" s="8">
        <f t="shared" si="136"/>
        <v>9.0369565217391301</v>
      </c>
      <c r="AJ95" s="8">
        <f t="shared" si="136"/>
        <v>9.0369565217391301</v>
      </c>
      <c r="AK95" s="17">
        <v>0.2</v>
      </c>
      <c r="AL95" s="17">
        <v>0.2</v>
      </c>
    </row>
    <row r="96" spans="1:40" ht="36.75" customHeight="1">
      <c r="A96" s="481"/>
      <c r="B96" s="483"/>
      <c r="C96" s="485"/>
      <c r="D96" s="487"/>
      <c r="E96" s="487"/>
      <c r="F96" s="10" t="s">
        <v>253</v>
      </c>
      <c r="G96" s="11">
        <f t="shared" ref="G96" si="137">+ROUND($E95-G95,1)</f>
        <v>11</v>
      </c>
      <c r="H96" s="11">
        <f t="shared" ref="H96:AL96" si="138">+G96-H95</f>
        <v>1.9630434782608699</v>
      </c>
      <c r="I96" s="11">
        <f t="shared" si="138"/>
        <v>-7.0739130434782602</v>
      </c>
      <c r="J96" s="11">
        <f t="shared" si="138"/>
        <v>-16.110869565217392</v>
      </c>
      <c r="K96" s="11">
        <f>+J96-K95</f>
        <v>-25.14782608695652</v>
      </c>
      <c r="L96" s="11">
        <f t="shared" si="138"/>
        <v>-34.184782608695649</v>
      </c>
      <c r="M96" s="8">
        <f t="shared" si="128"/>
        <v>-34.184782608695649</v>
      </c>
      <c r="N96" s="11">
        <f t="shared" si="138"/>
        <v>-43.221739130434777</v>
      </c>
      <c r="O96" s="11">
        <f t="shared" si="138"/>
        <v>-52.258695652173905</v>
      </c>
      <c r="P96" s="11">
        <f t="shared" si="138"/>
        <v>-61.295652173913034</v>
      </c>
      <c r="Q96" s="11">
        <f t="shared" si="138"/>
        <v>-70.332608695652169</v>
      </c>
      <c r="R96" s="11">
        <f t="shared" si="138"/>
        <v>-79.369565217391298</v>
      </c>
      <c r="S96" s="11">
        <f t="shared" si="138"/>
        <v>-88.406521739130426</v>
      </c>
      <c r="T96" s="11">
        <f t="shared" si="138"/>
        <v>-97.443478260869554</v>
      </c>
      <c r="U96" s="11">
        <f t="shared" si="138"/>
        <v>-106.48043478260868</v>
      </c>
      <c r="V96" s="11">
        <f t="shared" si="138"/>
        <v>-115.51739130434781</v>
      </c>
      <c r="W96" s="11">
        <f t="shared" si="138"/>
        <v>-124.55434782608694</v>
      </c>
      <c r="X96" s="11">
        <f t="shared" si="138"/>
        <v>-133.59130434782608</v>
      </c>
      <c r="Y96" s="11">
        <f t="shared" si="138"/>
        <v>-142.62826086956522</v>
      </c>
      <c r="Z96" s="11">
        <f t="shared" si="138"/>
        <v>-151.66521739130437</v>
      </c>
      <c r="AA96" s="11">
        <f t="shared" si="138"/>
        <v>-160.70217391304351</v>
      </c>
      <c r="AB96" s="11">
        <f t="shared" si="138"/>
        <v>-169.73913043478265</v>
      </c>
      <c r="AC96" s="11">
        <f t="shared" si="138"/>
        <v>-178.77608695652179</v>
      </c>
      <c r="AD96" s="11">
        <f t="shared" si="138"/>
        <v>-187.81304347826094</v>
      </c>
      <c r="AE96" s="11">
        <f t="shared" si="138"/>
        <v>-196.85000000000008</v>
      </c>
      <c r="AF96" s="11">
        <f t="shared" si="138"/>
        <v>-205.88695652173922</v>
      </c>
      <c r="AG96" s="11">
        <f t="shared" si="138"/>
        <v>-214.92391304347836</v>
      </c>
      <c r="AH96" s="11">
        <f t="shared" si="138"/>
        <v>-223.96086956521751</v>
      </c>
      <c r="AI96" s="11">
        <f t="shared" si="138"/>
        <v>-232.99782608695665</v>
      </c>
      <c r="AJ96" s="11">
        <f t="shared" si="138"/>
        <v>-242.03478260869579</v>
      </c>
      <c r="AK96" s="21">
        <f t="shared" si="138"/>
        <v>-242.23478260869578</v>
      </c>
      <c r="AL96" s="21">
        <f t="shared" si="138"/>
        <v>-242.43478260869577</v>
      </c>
    </row>
    <row r="97" spans="1:38" ht="36.75" customHeight="1">
      <c r="A97" s="480">
        <v>42</v>
      </c>
      <c r="B97" s="482" t="s">
        <v>246</v>
      </c>
      <c r="C97" s="484">
        <v>0</v>
      </c>
      <c r="D97" s="486">
        <v>0</v>
      </c>
      <c r="E97" s="486">
        <f>+C97+D97</f>
        <v>0</v>
      </c>
      <c r="F97" s="6" t="s">
        <v>252</v>
      </c>
      <c r="G97" s="7">
        <f>+VLOOKUP($B97,'[5]Total Tồn Vật tư'!$A$3:$H$8000,8,0)</f>
        <v>1.9565217391304348</v>
      </c>
      <c r="H97" s="8">
        <f t="shared" ref="H97:AJ97" si="139">+G97</f>
        <v>1.9565217391304348</v>
      </c>
      <c r="I97" s="8">
        <f t="shared" si="139"/>
        <v>1.9565217391304348</v>
      </c>
      <c r="J97" s="8">
        <f t="shared" si="139"/>
        <v>1.9565217391304348</v>
      </c>
      <c r="K97" s="8">
        <f>+J97</f>
        <v>1.9565217391304348</v>
      </c>
      <c r="L97" s="8">
        <f t="shared" si="139"/>
        <v>1.9565217391304348</v>
      </c>
      <c r="M97" s="8">
        <f t="shared" si="128"/>
        <v>1.9565217391304348</v>
      </c>
      <c r="N97" s="8">
        <f t="shared" si="139"/>
        <v>1.9565217391304348</v>
      </c>
      <c r="O97" s="8">
        <f t="shared" si="139"/>
        <v>1.9565217391304348</v>
      </c>
      <c r="P97" s="8">
        <f t="shared" si="139"/>
        <v>1.9565217391304348</v>
      </c>
      <c r="Q97" s="8">
        <f t="shared" si="139"/>
        <v>1.9565217391304348</v>
      </c>
      <c r="R97" s="8">
        <f t="shared" si="139"/>
        <v>1.9565217391304348</v>
      </c>
      <c r="S97" s="8">
        <f t="shared" si="139"/>
        <v>1.9565217391304348</v>
      </c>
      <c r="T97" s="8">
        <f t="shared" si="139"/>
        <v>1.9565217391304348</v>
      </c>
      <c r="U97" s="8">
        <f t="shared" si="139"/>
        <v>1.9565217391304348</v>
      </c>
      <c r="V97" s="8">
        <f t="shared" si="139"/>
        <v>1.9565217391304348</v>
      </c>
      <c r="W97" s="8">
        <f t="shared" si="139"/>
        <v>1.9565217391304348</v>
      </c>
      <c r="X97" s="8">
        <f t="shared" si="139"/>
        <v>1.9565217391304348</v>
      </c>
      <c r="Y97" s="8">
        <f t="shared" si="139"/>
        <v>1.9565217391304348</v>
      </c>
      <c r="Z97" s="8">
        <f t="shared" si="139"/>
        <v>1.9565217391304348</v>
      </c>
      <c r="AA97" s="8">
        <f t="shared" si="139"/>
        <v>1.9565217391304348</v>
      </c>
      <c r="AB97" s="8">
        <f t="shared" si="139"/>
        <v>1.9565217391304348</v>
      </c>
      <c r="AC97" s="8">
        <f t="shared" si="139"/>
        <v>1.9565217391304348</v>
      </c>
      <c r="AD97" s="8">
        <f t="shared" si="139"/>
        <v>1.9565217391304348</v>
      </c>
      <c r="AE97" s="8">
        <f t="shared" si="139"/>
        <v>1.9565217391304348</v>
      </c>
      <c r="AF97" s="8">
        <f t="shared" si="139"/>
        <v>1.9565217391304348</v>
      </c>
      <c r="AG97" s="8">
        <f t="shared" si="139"/>
        <v>1.9565217391304348</v>
      </c>
      <c r="AH97" s="8">
        <f t="shared" si="139"/>
        <v>1.9565217391304348</v>
      </c>
      <c r="AI97" s="8">
        <f t="shared" si="139"/>
        <v>1.9565217391304348</v>
      </c>
      <c r="AJ97" s="8">
        <f t="shared" si="139"/>
        <v>1.9565217391304348</v>
      </c>
      <c r="AK97" s="17">
        <v>0.2</v>
      </c>
      <c r="AL97" s="17">
        <v>0.2</v>
      </c>
    </row>
    <row r="98" spans="1:38" ht="36.75" customHeight="1">
      <c r="A98" s="481"/>
      <c r="B98" s="483"/>
      <c r="C98" s="485"/>
      <c r="D98" s="487"/>
      <c r="E98" s="487"/>
      <c r="F98" s="10" t="s">
        <v>253</v>
      </c>
      <c r="G98" s="11">
        <f t="shared" ref="G98" si="140">+ROUND($E97-G97,1)</f>
        <v>-2</v>
      </c>
      <c r="H98" s="11">
        <f t="shared" ref="H98:AL98" si="141">+G98-H97</f>
        <v>-3.9565217391304346</v>
      </c>
      <c r="I98" s="11">
        <f t="shared" si="141"/>
        <v>-5.9130434782608692</v>
      </c>
      <c r="J98" s="11">
        <f t="shared" si="141"/>
        <v>-7.8695652173913038</v>
      </c>
      <c r="K98" s="11">
        <f>+J98-K97</f>
        <v>-9.8260869565217384</v>
      </c>
      <c r="L98" s="11">
        <f t="shared" si="141"/>
        <v>-11.782608695652174</v>
      </c>
      <c r="M98" s="8">
        <f t="shared" si="128"/>
        <v>-11.782608695652174</v>
      </c>
      <c r="N98" s="11">
        <f t="shared" si="141"/>
        <v>-13.739130434782609</v>
      </c>
      <c r="O98" s="11">
        <f t="shared" si="141"/>
        <v>-15.695652173913045</v>
      </c>
      <c r="P98" s="11">
        <f t="shared" si="141"/>
        <v>-17.65217391304348</v>
      </c>
      <c r="Q98" s="11">
        <f t="shared" si="141"/>
        <v>-19.608695652173914</v>
      </c>
      <c r="R98" s="11">
        <f t="shared" si="141"/>
        <v>-21.565217391304348</v>
      </c>
      <c r="S98" s="11">
        <f t="shared" si="141"/>
        <v>-23.521739130434781</v>
      </c>
      <c r="T98" s="11">
        <f t="shared" si="141"/>
        <v>-25.478260869565215</v>
      </c>
      <c r="U98" s="11">
        <f t="shared" si="141"/>
        <v>-27.434782608695649</v>
      </c>
      <c r="V98" s="11">
        <f t="shared" si="141"/>
        <v>-29.391304347826082</v>
      </c>
      <c r="W98" s="11">
        <f t="shared" si="141"/>
        <v>-31.347826086956516</v>
      </c>
      <c r="X98" s="11">
        <f t="shared" si="141"/>
        <v>-33.304347826086953</v>
      </c>
      <c r="Y98" s="11">
        <f t="shared" si="141"/>
        <v>-35.260869565217391</v>
      </c>
      <c r="Z98" s="11">
        <f t="shared" si="141"/>
        <v>-37.217391304347828</v>
      </c>
      <c r="AA98" s="11">
        <f t="shared" si="141"/>
        <v>-39.173913043478265</v>
      </c>
      <c r="AB98" s="11">
        <f t="shared" si="141"/>
        <v>-41.130434782608702</v>
      </c>
      <c r="AC98" s="11">
        <f t="shared" si="141"/>
        <v>-43.08695652173914</v>
      </c>
      <c r="AD98" s="11">
        <f t="shared" si="141"/>
        <v>-45.043478260869577</v>
      </c>
      <c r="AE98" s="11">
        <f t="shared" si="141"/>
        <v>-47.000000000000014</v>
      </c>
      <c r="AF98" s="11">
        <f t="shared" si="141"/>
        <v>-48.956521739130451</v>
      </c>
      <c r="AG98" s="11">
        <f t="shared" si="141"/>
        <v>-50.913043478260889</v>
      </c>
      <c r="AH98" s="11">
        <f t="shared" si="141"/>
        <v>-52.869565217391326</v>
      </c>
      <c r="AI98" s="11">
        <f t="shared" si="141"/>
        <v>-54.826086956521763</v>
      </c>
      <c r="AJ98" s="11">
        <f t="shared" si="141"/>
        <v>-56.7826086956522</v>
      </c>
      <c r="AK98" s="21">
        <f t="shared" si="141"/>
        <v>-56.982608695652203</v>
      </c>
      <c r="AL98" s="21">
        <f t="shared" si="141"/>
        <v>-57.182608695652206</v>
      </c>
    </row>
  </sheetData>
  <mergeCells count="238">
    <mergeCell ref="A3:A4"/>
    <mergeCell ref="B3:B4"/>
    <mergeCell ref="C3:C4"/>
    <mergeCell ref="D3:D4"/>
    <mergeCell ref="E3:E4"/>
    <mergeCell ref="B5:B6"/>
    <mergeCell ref="C5:C6"/>
    <mergeCell ref="D5:D6"/>
    <mergeCell ref="E5:E6"/>
    <mergeCell ref="A7:A8"/>
    <mergeCell ref="B7:B8"/>
    <mergeCell ref="C7:C8"/>
    <mergeCell ref="D7:D8"/>
    <mergeCell ref="E7:E8"/>
    <mergeCell ref="A9:A10"/>
    <mergeCell ref="B9:B10"/>
    <mergeCell ref="C9:C10"/>
    <mergeCell ref="D9:D10"/>
    <mergeCell ref="E9:E10"/>
    <mergeCell ref="A11:A12"/>
    <mergeCell ref="B11:B12"/>
    <mergeCell ref="C11:C12"/>
    <mergeCell ref="D11:D12"/>
    <mergeCell ref="E11:E12"/>
    <mergeCell ref="A13:A14"/>
    <mergeCell ref="B13:B14"/>
    <mergeCell ref="C13:C14"/>
    <mergeCell ref="D13:D14"/>
    <mergeCell ref="E13:E14"/>
    <mergeCell ref="A15:A16"/>
    <mergeCell ref="B15:B16"/>
    <mergeCell ref="C15:C16"/>
    <mergeCell ref="D15:D16"/>
    <mergeCell ref="E15:E16"/>
    <mergeCell ref="A17:A18"/>
    <mergeCell ref="B17:B18"/>
    <mergeCell ref="C17:C18"/>
    <mergeCell ref="D17:D18"/>
    <mergeCell ref="E17:E18"/>
    <mergeCell ref="A19:A20"/>
    <mergeCell ref="B19:B20"/>
    <mergeCell ref="C19:C20"/>
    <mergeCell ref="D19:D20"/>
    <mergeCell ref="E19:E20"/>
    <mergeCell ref="A21:A22"/>
    <mergeCell ref="B21:B22"/>
    <mergeCell ref="C21:C22"/>
    <mergeCell ref="D21:D22"/>
    <mergeCell ref="E21:E22"/>
    <mergeCell ref="A23:A24"/>
    <mergeCell ref="B23:B24"/>
    <mergeCell ref="C23:C24"/>
    <mergeCell ref="D23:D24"/>
    <mergeCell ref="E23:E24"/>
    <mergeCell ref="A25:A26"/>
    <mergeCell ref="B25:B26"/>
    <mergeCell ref="C25:C26"/>
    <mergeCell ref="D25:D26"/>
    <mergeCell ref="E25:E26"/>
    <mergeCell ref="A27:A28"/>
    <mergeCell ref="B27:B28"/>
    <mergeCell ref="C27:C28"/>
    <mergeCell ref="D27:D28"/>
    <mergeCell ref="E27:E28"/>
    <mergeCell ref="A29:A30"/>
    <mergeCell ref="B29:B30"/>
    <mergeCell ref="C29:C30"/>
    <mergeCell ref="D29:D30"/>
    <mergeCell ref="E29:E30"/>
    <mergeCell ref="B31:B32"/>
    <mergeCell ref="C31:C32"/>
    <mergeCell ref="D31:D32"/>
    <mergeCell ref="E31:E32"/>
    <mergeCell ref="A33:A34"/>
    <mergeCell ref="B33:B34"/>
    <mergeCell ref="C33:C34"/>
    <mergeCell ref="D33:D34"/>
    <mergeCell ref="E33:E34"/>
    <mergeCell ref="A35:A36"/>
    <mergeCell ref="B35:B36"/>
    <mergeCell ref="C35:C36"/>
    <mergeCell ref="D35:D36"/>
    <mergeCell ref="E35:E36"/>
    <mergeCell ref="A37:A38"/>
    <mergeCell ref="B37:B38"/>
    <mergeCell ref="C37:C38"/>
    <mergeCell ref="D37:D38"/>
    <mergeCell ref="E37:E38"/>
    <mergeCell ref="A39:A40"/>
    <mergeCell ref="B39:B40"/>
    <mergeCell ref="C39:C40"/>
    <mergeCell ref="D39:D40"/>
    <mergeCell ref="E39:E40"/>
    <mergeCell ref="A41:A42"/>
    <mergeCell ref="B41:B42"/>
    <mergeCell ref="C41:C42"/>
    <mergeCell ref="D41:D42"/>
    <mergeCell ref="E41:E42"/>
    <mergeCell ref="A43:A44"/>
    <mergeCell ref="B43:B44"/>
    <mergeCell ref="C43:C44"/>
    <mergeCell ref="D43:D44"/>
    <mergeCell ref="E43:E44"/>
    <mergeCell ref="A45:A46"/>
    <mergeCell ref="B45:B46"/>
    <mergeCell ref="C45:C46"/>
    <mergeCell ref="D45:D46"/>
    <mergeCell ref="E45:E46"/>
    <mergeCell ref="A47:A48"/>
    <mergeCell ref="B47:B48"/>
    <mergeCell ref="C47:C48"/>
    <mergeCell ref="D47:D48"/>
    <mergeCell ref="E47:E48"/>
    <mergeCell ref="A49:A50"/>
    <mergeCell ref="B49:B50"/>
    <mergeCell ref="C49:C50"/>
    <mergeCell ref="D49:D50"/>
    <mergeCell ref="E49:E50"/>
    <mergeCell ref="A51:A52"/>
    <mergeCell ref="B51:B52"/>
    <mergeCell ref="C51:C52"/>
    <mergeCell ref="D51:D52"/>
    <mergeCell ref="E51:E52"/>
    <mergeCell ref="A53:A54"/>
    <mergeCell ref="B53:B54"/>
    <mergeCell ref="C53:C54"/>
    <mergeCell ref="D53:D54"/>
    <mergeCell ref="E53:E54"/>
    <mergeCell ref="A55:A56"/>
    <mergeCell ref="B55:B56"/>
    <mergeCell ref="C55:C56"/>
    <mergeCell ref="D55:D56"/>
    <mergeCell ref="E55:E56"/>
    <mergeCell ref="A57:A58"/>
    <mergeCell ref="B57:B58"/>
    <mergeCell ref="C57:C58"/>
    <mergeCell ref="D57:D58"/>
    <mergeCell ref="E57:E58"/>
    <mergeCell ref="A59:A60"/>
    <mergeCell ref="B59:B60"/>
    <mergeCell ref="C59:C60"/>
    <mergeCell ref="D59:D60"/>
    <mergeCell ref="E59:E60"/>
    <mergeCell ref="A61:A62"/>
    <mergeCell ref="B61:B62"/>
    <mergeCell ref="C61:C62"/>
    <mergeCell ref="D61:D62"/>
    <mergeCell ref="E61:E62"/>
    <mergeCell ref="A63:A64"/>
    <mergeCell ref="B63:B64"/>
    <mergeCell ref="C63:C64"/>
    <mergeCell ref="D63:D64"/>
    <mergeCell ref="E63:E64"/>
    <mergeCell ref="A65:A66"/>
    <mergeCell ref="B65:B66"/>
    <mergeCell ref="C65:C66"/>
    <mergeCell ref="D65:D66"/>
    <mergeCell ref="E65:E66"/>
    <mergeCell ref="A67:A68"/>
    <mergeCell ref="B67:B68"/>
    <mergeCell ref="C67:C68"/>
    <mergeCell ref="D67:D68"/>
    <mergeCell ref="E67:E68"/>
    <mergeCell ref="A69:A70"/>
    <mergeCell ref="B69:B70"/>
    <mergeCell ref="C69:C70"/>
    <mergeCell ref="D69:D70"/>
    <mergeCell ref="E69:E70"/>
    <mergeCell ref="A71:A72"/>
    <mergeCell ref="B71:B72"/>
    <mergeCell ref="C71:C72"/>
    <mergeCell ref="D71:D72"/>
    <mergeCell ref="E71:E72"/>
    <mergeCell ref="A73:A74"/>
    <mergeCell ref="B73:B74"/>
    <mergeCell ref="C73:C74"/>
    <mergeCell ref="D73:D74"/>
    <mergeCell ref="E73:E74"/>
    <mergeCell ref="A75:A76"/>
    <mergeCell ref="B75:B76"/>
    <mergeCell ref="C75:C76"/>
    <mergeCell ref="D75:D76"/>
    <mergeCell ref="E75:E76"/>
    <mergeCell ref="A77:A78"/>
    <mergeCell ref="B77:B78"/>
    <mergeCell ref="C77:C78"/>
    <mergeCell ref="D77:D78"/>
    <mergeCell ref="E77:E78"/>
    <mergeCell ref="A79:A80"/>
    <mergeCell ref="B79:B80"/>
    <mergeCell ref="C79:C80"/>
    <mergeCell ref="D79:D80"/>
    <mergeCell ref="E79:E80"/>
    <mergeCell ref="A81:A82"/>
    <mergeCell ref="B81:B82"/>
    <mergeCell ref="C81:C82"/>
    <mergeCell ref="D81:D82"/>
    <mergeCell ref="E81:E82"/>
    <mergeCell ref="A83:A84"/>
    <mergeCell ref="B83:B84"/>
    <mergeCell ref="C83:C84"/>
    <mergeCell ref="D83:D84"/>
    <mergeCell ref="E83:E84"/>
    <mergeCell ref="A85:A86"/>
    <mergeCell ref="B85:B86"/>
    <mergeCell ref="C85:C86"/>
    <mergeCell ref="D85:D86"/>
    <mergeCell ref="E85:E86"/>
    <mergeCell ref="A87:A88"/>
    <mergeCell ref="B87:B88"/>
    <mergeCell ref="C87:C88"/>
    <mergeCell ref="D87:D88"/>
    <mergeCell ref="E87:E88"/>
    <mergeCell ref="A89:A90"/>
    <mergeCell ref="B89:B90"/>
    <mergeCell ref="C89:C90"/>
    <mergeCell ref="D89:D90"/>
    <mergeCell ref="E89:E90"/>
    <mergeCell ref="A91:A92"/>
    <mergeCell ref="B91:B92"/>
    <mergeCell ref="C91:C92"/>
    <mergeCell ref="D91:D92"/>
    <mergeCell ref="E91:E92"/>
    <mergeCell ref="A93:A94"/>
    <mergeCell ref="B93:B94"/>
    <mergeCell ref="C93:C94"/>
    <mergeCell ref="D93:D94"/>
    <mergeCell ref="E93:E94"/>
    <mergeCell ref="A95:A96"/>
    <mergeCell ref="B95:B96"/>
    <mergeCell ref="C95:C96"/>
    <mergeCell ref="D95:D96"/>
    <mergeCell ref="E95:E96"/>
    <mergeCell ref="A97:A98"/>
    <mergeCell ref="B97:B98"/>
    <mergeCell ref="C97:C98"/>
    <mergeCell ref="D97:D98"/>
    <mergeCell ref="E97:E98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4:AJ98"/>
  <sheetViews>
    <sheetView workbookViewId="0">
      <selection activeCell="A4" sqref="A4:AJ98"/>
    </sheetView>
  </sheetViews>
  <sheetFormatPr defaultRowHeight="15"/>
  <cols>
    <col min="1" max="1" width="9.140625" style="162"/>
    <col min="2" max="2" width="21.42578125" style="162" customWidth="1"/>
    <col min="3" max="3" width="14.5703125" style="162" customWidth="1"/>
    <col min="4" max="16384" width="9.140625" style="162"/>
  </cols>
  <sheetData>
    <row r="4" spans="1:36">
      <c r="A4" s="160" t="s">
        <v>247</v>
      </c>
      <c r="B4" s="160" t="s">
        <v>248</v>
      </c>
      <c r="C4" s="160" t="s">
        <v>249</v>
      </c>
      <c r="D4" s="160" t="s">
        <v>250</v>
      </c>
      <c r="E4" s="160" t="s">
        <v>251</v>
      </c>
      <c r="F4" s="160"/>
      <c r="G4" s="161">
        <v>44071</v>
      </c>
      <c r="H4" s="161">
        <v>44072</v>
      </c>
      <c r="I4" s="161">
        <v>44073</v>
      </c>
      <c r="J4" s="161">
        <v>44074</v>
      </c>
      <c r="K4" s="161">
        <v>44075</v>
      </c>
      <c r="L4" s="161">
        <v>44076</v>
      </c>
      <c r="M4" s="161">
        <v>44077</v>
      </c>
      <c r="N4" s="161">
        <v>44078</v>
      </c>
      <c r="O4" s="161">
        <v>44079</v>
      </c>
      <c r="P4" s="161">
        <v>44080</v>
      </c>
      <c r="Q4" s="161">
        <v>44081</v>
      </c>
      <c r="R4" s="161">
        <v>44082</v>
      </c>
      <c r="S4" s="161">
        <v>44083</v>
      </c>
      <c r="T4" s="161">
        <v>44084</v>
      </c>
      <c r="U4" s="161">
        <v>44085</v>
      </c>
      <c r="V4" s="161">
        <v>44086</v>
      </c>
      <c r="W4" s="161">
        <v>44087</v>
      </c>
      <c r="X4" s="161">
        <v>44088</v>
      </c>
      <c r="Y4" s="161">
        <v>44089</v>
      </c>
      <c r="Z4" s="161">
        <v>44090</v>
      </c>
      <c r="AA4" s="161">
        <v>44091</v>
      </c>
      <c r="AB4" s="161">
        <v>44092</v>
      </c>
      <c r="AC4" s="161">
        <v>44093</v>
      </c>
      <c r="AD4" s="161">
        <v>44094</v>
      </c>
      <c r="AE4" s="161">
        <v>44095</v>
      </c>
      <c r="AF4" s="161">
        <v>44096</v>
      </c>
      <c r="AG4" s="161">
        <v>44097</v>
      </c>
      <c r="AH4" s="161">
        <v>44098</v>
      </c>
      <c r="AI4" s="161">
        <v>44099</v>
      </c>
      <c r="AJ4" s="161">
        <v>44100</v>
      </c>
    </row>
    <row r="5" spans="1:36" ht="45">
      <c r="A5" s="494">
        <v>1</v>
      </c>
      <c r="B5" s="496" t="s">
        <v>203</v>
      </c>
      <c r="C5" s="498">
        <v>15</v>
      </c>
      <c r="D5" s="500">
        <v>300</v>
      </c>
      <c r="E5" s="500">
        <f>+C5+D5</f>
        <v>315</v>
      </c>
      <c r="F5" s="163" t="s">
        <v>252</v>
      </c>
      <c r="G5" s="164">
        <f>+VLOOKUP($B5,'[5]Total Tồn Vật tư'!$A$3:$H$8000,8,0)</f>
        <v>18.130434782608695</v>
      </c>
      <c r="H5" s="165">
        <f>+G5</f>
        <v>18.130434782608695</v>
      </c>
      <c r="I5" s="165">
        <f t="shared" ref="I5:AJ5" si="0">+H5</f>
        <v>18.130434782608695</v>
      </c>
      <c r="J5" s="165">
        <f t="shared" si="0"/>
        <v>18.130434782608695</v>
      </c>
      <c r="K5" s="165">
        <f>+J5</f>
        <v>18.130434782608695</v>
      </c>
      <c r="L5" s="165">
        <f t="shared" si="0"/>
        <v>18.130434782608695</v>
      </c>
      <c r="M5" s="165">
        <f t="shared" si="0"/>
        <v>18.130434782608695</v>
      </c>
      <c r="N5" s="165">
        <f t="shared" si="0"/>
        <v>18.130434782608695</v>
      </c>
      <c r="O5" s="165">
        <f t="shared" si="0"/>
        <v>18.130434782608695</v>
      </c>
      <c r="P5" s="165">
        <f t="shared" si="0"/>
        <v>18.130434782608695</v>
      </c>
      <c r="Q5" s="165">
        <f t="shared" si="0"/>
        <v>18.130434782608695</v>
      </c>
      <c r="R5" s="165">
        <f>+Q5</f>
        <v>18.130434782608695</v>
      </c>
      <c r="S5" s="165">
        <f t="shared" si="0"/>
        <v>18.130434782608695</v>
      </c>
      <c r="T5" s="165">
        <f t="shared" si="0"/>
        <v>18.130434782608695</v>
      </c>
      <c r="U5" s="165">
        <f t="shared" si="0"/>
        <v>18.130434782608695</v>
      </c>
      <c r="V5" s="165">
        <f t="shared" si="0"/>
        <v>18.130434782608695</v>
      </c>
      <c r="W5" s="165">
        <f t="shared" si="0"/>
        <v>18.130434782608695</v>
      </c>
      <c r="X5" s="165">
        <f t="shared" si="0"/>
        <v>18.130434782608695</v>
      </c>
      <c r="Y5" s="165">
        <f t="shared" si="0"/>
        <v>18.130434782608695</v>
      </c>
      <c r="Z5" s="165">
        <f t="shared" si="0"/>
        <v>18.130434782608695</v>
      </c>
      <c r="AA5" s="165">
        <f t="shared" si="0"/>
        <v>18.130434782608695</v>
      </c>
      <c r="AB5" s="165">
        <f t="shared" si="0"/>
        <v>18.130434782608695</v>
      </c>
      <c r="AC5" s="165">
        <f t="shared" si="0"/>
        <v>18.130434782608695</v>
      </c>
      <c r="AD5" s="165">
        <f t="shared" si="0"/>
        <v>18.130434782608695</v>
      </c>
      <c r="AE5" s="165">
        <f t="shared" si="0"/>
        <v>18.130434782608695</v>
      </c>
      <c r="AF5" s="165">
        <f t="shared" si="0"/>
        <v>18.130434782608695</v>
      </c>
      <c r="AG5" s="165">
        <f t="shared" si="0"/>
        <v>18.130434782608695</v>
      </c>
      <c r="AH5" s="165">
        <f t="shared" si="0"/>
        <v>18.130434782608695</v>
      </c>
      <c r="AI5" s="165">
        <f t="shared" si="0"/>
        <v>18.130434782608695</v>
      </c>
      <c r="AJ5" s="165">
        <f t="shared" si="0"/>
        <v>18.130434782608695</v>
      </c>
    </row>
    <row r="6" spans="1:36">
      <c r="A6" s="495"/>
      <c r="B6" s="497"/>
      <c r="C6" s="499"/>
      <c r="D6" s="501"/>
      <c r="E6" s="501"/>
      <c r="F6" s="166" t="s">
        <v>253</v>
      </c>
      <c r="G6" s="167">
        <f>+ROUND($E5-G5,1)</f>
        <v>296.89999999999998</v>
      </c>
      <c r="H6" s="167">
        <f>+G6-H5</f>
        <v>278.76956521739129</v>
      </c>
      <c r="I6" s="167">
        <f t="shared" ref="I6:AJ6" si="1">+H6-I5</f>
        <v>260.6391304347826</v>
      </c>
      <c r="J6" s="167">
        <f t="shared" si="1"/>
        <v>242.50869565217391</v>
      </c>
      <c r="K6" s="167">
        <f>+J6-K5</f>
        <v>224.37826086956522</v>
      </c>
      <c r="L6" s="167">
        <f>+K6-L5</f>
        <v>206.24782608695654</v>
      </c>
      <c r="M6" s="167">
        <f t="shared" si="1"/>
        <v>188.11739130434785</v>
      </c>
      <c r="N6" s="167">
        <f t="shared" si="1"/>
        <v>169.98695652173916</v>
      </c>
      <c r="O6" s="167">
        <f t="shared" si="1"/>
        <v>151.85652173913047</v>
      </c>
      <c r="P6" s="167">
        <f t="shared" si="1"/>
        <v>133.72608695652178</v>
      </c>
      <c r="Q6" s="167">
        <f t="shared" si="1"/>
        <v>115.59565217391309</v>
      </c>
      <c r="R6" s="167">
        <f t="shared" si="1"/>
        <v>97.465217391304407</v>
      </c>
      <c r="S6" s="167">
        <f t="shared" si="1"/>
        <v>79.334782608695718</v>
      </c>
      <c r="T6" s="167">
        <f t="shared" si="1"/>
        <v>61.204347826087023</v>
      </c>
      <c r="U6" s="167">
        <f t="shared" si="1"/>
        <v>43.073913043478328</v>
      </c>
      <c r="V6" s="167">
        <f t="shared" si="1"/>
        <v>24.943478260869632</v>
      </c>
      <c r="W6" s="167">
        <f t="shared" si="1"/>
        <v>6.813043478260937</v>
      </c>
      <c r="X6" s="167">
        <f t="shared" si="1"/>
        <v>-11.317391304347758</v>
      </c>
      <c r="Y6" s="167">
        <f t="shared" si="1"/>
        <v>-29.447826086956454</v>
      </c>
      <c r="Z6" s="167">
        <f t="shared" si="1"/>
        <v>-47.578260869565149</v>
      </c>
      <c r="AA6" s="167">
        <f t="shared" si="1"/>
        <v>-65.708695652173844</v>
      </c>
      <c r="AB6" s="167">
        <f t="shared" si="1"/>
        <v>-83.839130434782533</v>
      </c>
      <c r="AC6" s="167">
        <f t="shared" si="1"/>
        <v>-101.96956521739122</v>
      </c>
      <c r="AD6" s="167">
        <f t="shared" si="1"/>
        <v>-120.09999999999991</v>
      </c>
      <c r="AE6" s="167">
        <f t="shared" si="1"/>
        <v>-138.2304347826086</v>
      </c>
      <c r="AF6" s="167">
        <f t="shared" si="1"/>
        <v>-156.36086956521729</v>
      </c>
      <c r="AG6" s="167">
        <f t="shared" si="1"/>
        <v>-174.49130434782597</v>
      </c>
      <c r="AH6" s="167">
        <f t="shared" si="1"/>
        <v>-192.62173913043466</v>
      </c>
      <c r="AI6" s="167">
        <f t="shared" si="1"/>
        <v>-210.75217391304335</v>
      </c>
      <c r="AJ6" s="167">
        <f t="shared" si="1"/>
        <v>-228.88260869565204</v>
      </c>
    </row>
    <row r="7" spans="1:36" ht="45">
      <c r="A7" s="494">
        <v>2</v>
      </c>
      <c r="B7" s="502" t="s">
        <v>205</v>
      </c>
      <c r="C7" s="498">
        <v>112</v>
      </c>
      <c r="D7" s="500">
        <v>50</v>
      </c>
      <c r="E7" s="500">
        <f t="shared" ref="E7" si="2">+C7+D7</f>
        <v>162</v>
      </c>
      <c r="F7" s="163" t="s">
        <v>252</v>
      </c>
      <c r="G7" s="164">
        <f>+VLOOKUP($B7,'[5]Total Tồn Vật tư'!$A$3:$H$8000,8,0)</f>
        <v>5</v>
      </c>
      <c r="H7" s="165">
        <f t="shared" ref="H7:AJ7" si="3">+G7</f>
        <v>5</v>
      </c>
      <c r="I7" s="165">
        <f t="shared" si="3"/>
        <v>5</v>
      </c>
      <c r="J7" s="165">
        <f t="shared" si="3"/>
        <v>5</v>
      </c>
      <c r="K7" s="165">
        <f>+J7</f>
        <v>5</v>
      </c>
      <c r="L7" s="165">
        <f t="shared" si="3"/>
        <v>5</v>
      </c>
      <c r="M7" s="165">
        <f t="shared" si="3"/>
        <v>5</v>
      </c>
      <c r="N7" s="165">
        <f t="shared" si="3"/>
        <v>5</v>
      </c>
      <c r="O7" s="165">
        <f t="shared" si="3"/>
        <v>5</v>
      </c>
      <c r="P7" s="165">
        <f t="shared" si="3"/>
        <v>5</v>
      </c>
      <c r="Q7" s="165">
        <f t="shared" si="3"/>
        <v>5</v>
      </c>
      <c r="R7" s="165">
        <f t="shared" si="3"/>
        <v>5</v>
      </c>
      <c r="S7" s="165">
        <f t="shared" si="3"/>
        <v>5</v>
      </c>
      <c r="T7" s="165">
        <f t="shared" si="3"/>
        <v>5</v>
      </c>
      <c r="U7" s="165">
        <f t="shared" si="3"/>
        <v>5</v>
      </c>
      <c r="V7" s="165">
        <f t="shared" si="3"/>
        <v>5</v>
      </c>
      <c r="W7" s="165">
        <f t="shared" si="3"/>
        <v>5</v>
      </c>
      <c r="X7" s="165">
        <f t="shared" si="3"/>
        <v>5</v>
      </c>
      <c r="Y7" s="165">
        <f t="shared" si="3"/>
        <v>5</v>
      </c>
      <c r="Z7" s="165">
        <f t="shared" si="3"/>
        <v>5</v>
      </c>
      <c r="AA7" s="165">
        <f t="shared" si="3"/>
        <v>5</v>
      </c>
      <c r="AB7" s="165">
        <f t="shared" si="3"/>
        <v>5</v>
      </c>
      <c r="AC7" s="165">
        <f t="shared" si="3"/>
        <v>5</v>
      </c>
      <c r="AD7" s="165">
        <f t="shared" si="3"/>
        <v>5</v>
      </c>
      <c r="AE7" s="165">
        <f t="shared" si="3"/>
        <v>5</v>
      </c>
      <c r="AF7" s="165">
        <f t="shared" si="3"/>
        <v>5</v>
      </c>
      <c r="AG7" s="165">
        <f t="shared" si="3"/>
        <v>5</v>
      </c>
      <c r="AH7" s="165">
        <f t="shared" si="3"/>
        <v>5</v>
      </c>
      <c r="AI7" s="165">
        <f t="shared" si="3"/>
        <v>5</v>
      </c>
      <c r="AJ7" s="165">
        <f t="shared" si="3"/>
        <v>5</v>
      </c>
    </row>
    <row r="8" spans="1:36" ht="56.25" customHeight="1">
      <c r="A8" s="495"/>
      <c r="B8" s="503"/>
      <c r="C8" s="499"/>
      <c r="D8" s="501"/>
      <c r="E8" s="501"/>
      <c r="F8" s="166" t="s">
        <v>253</v>
      </c>
      <c r="G8" s="167">
        <f>+ROUND($E7-G7,1)</f>
        <v>157</v>
      </c>
      <c r="H8" s="167">
        <f t="shared" ref="H8" si="4">+G8-H7</f>
        <v>152</v>
      </c>
      <c r="I8" s="167">
        <f>+H8-I7</f>
        <v>147</v>
      </c>
      <c r="J8" s="167">
        <f>+I8-J7</f>
        <v>142</v>
      </c>
      <c r="K8" s="167">
        <f>+J8-K7</f>
        <v>137</v>
      </c>
      <c r="L8" s="167">
        <f t="shared" ref="L8:AJ8" si="5">+K8-L7</f>
        <v>132</v>
      </c>
      <c r="M8" s="167">
        <f t="shared" si="5"/>
        <v>127</v>
      </c>
      <c r="N8" s="167">
        <f t="shared" si="5"/>
        <v>122</v>
      </c>
      <c r="O8" s="167">
        <f t="shared" si="5"/>
        <v>117</v>
      </c>
      <c r="P8" s="167">
        <f t="shared" si="5"/>
        <v>112</v>
      </c>
      <c r="Q8" s="167">
        <f t="shared" si="5"/>
        <v>107</v>
      </c>
      <c r="R8" s="167">
        <f t="shared" si="5"/>
        <v>102</v>
      </c>
      <c r="S8" s="167">
        <f t="shared" si="5"/>
        <v>97</v>
      </c>
      <c r="T8" s="167">
        <f t="shared" si="5"/>
        <v>92</v>
      </c>
      <c r="U8" s="167">
        <f t="shared" si="5"/>
        <v>87</v>
      </c>
      <c r="V8" s="167">
        <f t="shared" si="5"/>
        <v>82</v>
      </c>
      <c r="W8" s="167">
        <f t="shared" si="5"/>
        <v>77</v>
      </c>
      <c r="X8" s="167">
        <f t="shared" si="5"/>
        <v>72</v>
      </c>
      <c r="Y8" s="167">
        <f t="shared" si="5"/>
        <v>67</v>
      </c>
      <c r="Z8" s="167">
        <f t="shared" si="5"/>
        <v>62</v>
      </c>
      <c r="AA8" s="167">
        <f t="shared" si="5"/>
        <v>57</v>
      </c>
      <c r="AB8" s="167">
        <f t="shared" si="5"/>
        <v>52</v>
      </c>
      <c r="AC8" s="167">
        <f t="shared" si="5"/>
        <v>47</v>
      </c>
      <c r="AD8" s="167">
        <f t="shared" si="5"/>
        <v>42</v>
      </c>
      <c r="AE8" s="167">
        <f t="shared" si="5"/>
        <v>37</v>
      </c>
      <c r="AF8" s="167">
        <f t="shared" si="5"/>
        <v>32</v>
      </c>
      <c r="AG8" s="167">
        <f t="shared" si="5"/>
        <v>27</v>
      </c>
      <c r="AH8" s="167">
        <f t="shared" si="5"/>
        <v>22</v>
      </c>
      <c r="AI8" s="167">
        <f t="shared" si="5"/>
        <v>17</v>
      </c>
      <c r="AJ8" s="167">
        <f t="shared" si="5"/>
        <v>12</v>
      </c>
    </row>
    <row r="9" spans="1:36" ht="45">
      <c r="A9" s="494">
        <v>3</v>
      </c>
      <c r="B9" s="502" t="s">
        <v>206</v>
      </c>
      <c r="C9" s="498">
        <v>175</v>
      </c>
      <c r="D9" s="500">
        <v>85</v>
      </c>
      <c r="E9" s="500">
        <f t="shared" ref="E9" si="6">+C9+D9</f>
        <v>260</v>
      </c>
      <c r="F9" s="163" t="s">
        <v>252</v>
      </c>
      <c r="G9" s="164">
        <f>+VLOOKUP($B9,'[5]Total Tồn Vật tư'!$A$3:$H$8000,8,0)</f>
        <v>6.7391304347826084</v>
      </c>
      <c r="H9" s="168">
        <f>+G9</f>
        <v>6.7391304347826084</v>
      </c>
      <c r="I9" s="168">
        <f>+H9</f>
        <v>6.7391304347826084</v>
      </c>
      <c r="J9" s="168">
        <f t="shared" ref="J9:AJ9" si="7">+I9</f>
        <v>6.7391304347826084</v>
      </c>
      <c r="K9" s="168">
        <f>+J9</f>
        <v>6.7391304347826084</v>
      </c>
      <c r="L9" s="168">
        <f t="shared" si="7"/>
        <v>6.7391304347826084</v>
      </c>
      <c r="M9" s="168">
        <f t="shared" si="7"/>
        <v>6.7391304347826084</v>
      </c>
      <c r="N9" s="168">
        <f t="shared" si="7"/>
        <v>6.7391304347826084</v>
      </c>
      <c r="O9" s="168">
        <f t="shared" si="7"/>
        <v>6.7391304347826084</v>
      </c>
      <c r="P9" s="168">
        <f t="shared" si="7"/>
        <v>6.7391304347826084</v>
      </c>
      <c r="Q9" s="168">
        <f t="shared" si="7"/>
        <v>6.7391304347826084</v>
      </c>
      <c r="R9" s="168">
        <f t="shared" si="7"/>
        <v>6.7391304347826084</v>
      </c>
      <c r="S9" s="168">
        <f t="shared" si="7"/>
        <v>6.7391304347826084</v>
      </c>
      <c r="T9" s="168">
        <f t="shared" si="7"/>
        <v>6.7391304347826084</v>
      </c>
      <c r="U9" s="168">
        <f t="shared" si="7"/>
        <v>6.7391304347826084</v>
      </c>
      <c r="V9" s="168">
        <f t="shared" si="7"/>
        <v>6.7391304347826084</v>
      </c>
      <c r="W9" s="168">
        <f t="shared" si="7"/>
        <v>6.7391304347826084</v>
      </c>
      <c r="X9" s="168">
        <f t="shared" si="7"/>
        <v>6.7391304347826084</v>
      </c>
      <c r="Y9" s="168">
        <f t="shared" si="7"/>
        <v>6.7391304347826084</v>
      </c>
      <c r="Z9" s="168">
        <f t="shared" si="7"/>
        <v>6.7391304347826084</v>
      </c>
      <c r="AA9" s="168">
        <f t="shared" si="7"/>
        <v>6.7391304347826084</v>
      </c>
      <c r="AB9" s="168">
        <f t="shared" si="7"/>
        <v>6.7391304347826084</v>
      </c>
      <c r="AC9" s="168">
        <f t="shared" si="7"/>
        <v>6.7391304347826084</v>
      </c>
      <c r="AD9" s="168">
        <f t="shared" si="7"/>
        <v>6.7391304347826084</v>
      </c>
      <c r="AE9" s="168">
        <f t="shared" si="7"/>
        <v>6.7391304347826084</v>
      </c>
      <c r="AF9" s="168">
        <f t="shared" si="7"/>
        <v>6.7391304347826084</v>
      </c>
      <c r="AG9" s="168">
        <f t="shared" si="7"/>
        <v>6.7391304347826084</v>
      </c>
      <c r="AH9" s="168">
        <f t="shared" si="7"/>
        <v>6.7391304347826084</v>
      </c>
      <c r="AI9" s="168">
        <f t="shared" si="7"/>
        <v>6.7391304347826084</v>
      </c>
      <c r="AJ9" s="168">
        <f t="shared" si="7"/>
        <v>6.7391304347826084</v>
      </c>
    </row>
    <row r="10" spans="1:36" ht="87" customHeight="1">
      <c r="A10" s="495"/>
      <c r="B10" s="503"/>
      <c r="C10" s="499"/>
      <c r="D10" s="501"/>
      <c r="E10" s="501"/>
      <c r="F10" s="166" t="s">
        <v>253</v>
      </c>
      <c r="G10" s="167">
        <f t="shared" ref="G10" si="8">+ROUND($E9-G9,1)</f>
        <v>253.3</v>
      </c>
      <c r="H10" s="167">
        <f t="shared" ref="H10:AJ10" si="9">+G10-H9</f>
        <v>246.56086956521742</v>
      </c>
      <c r="I10" s="167">
        <f t="shared" si="9"/>
        <v>239.82173913043482</v>
      </c>
      <c r="J10" s="167">
        <f t="shared" si="9"/>
        <v>233.08260869565223</v>
      </c>
      <c r="K10" s="167">
        <f>+J10-K9</f>
        <v>226.34347826086963</v>
      </c>
      <c r="L10" s="167">
        <f t="shared" si="9"/>
        <v>219.60434782608704</v>
      </c>
      <c r="M10" s="167">
        <f t="shared" si="9"/>
        <v>212.86521739130444</v>
      </c>
      <c r="N10" s="167">
        <f t="shared" si="9"/>
        <v>206.12608695652185</v>
      </c>
      <c r="O10" s="167">
        <f t="shared" si="9"/>
        <v>199.38695652173925</v>
      </c>
      <c r="P10" s="167">
        <f t="shared" si="9"/>
        <v>192.64782608695666</v>
      </c>
      <c r="Q10" s="167">
        <f t="shared" si="9"/>
        <v>185.90869565217406</v>
      </c>
      <c r="R10" s="167">
        <f t="shared" si="9"/>
        <v>179.16956521739147</v>
      </c>
      <c r="S10" s="167">
        <f t="shared" si="9"/>
        <v>172.43043478260887</v>
      </c>
      <c r="T10" s="167">
        <f t="shared" si="9"/>
        <v>165.69130434782628</v>
      </c>
      <c r="U10" s="167">
        <f t="shared" si="9"/>
        <v>158.95217391304368</v>
      </c>
      <c r="V10" s="167">
        <f t="shared" si="9"/>
        <v>152.21304347826108</v>
      </c>
      <c r="W10" s="167">
        <f t="shared" si="9"/>
        <v>145.47391304347849</v>
      </c>
      <c r="X10" s="167">
        <f t="shared" si="9"/>
        <v>138.73478260869589</v>
      </c>
      <c r="Y10" s="167">
        <f t="shared" si="9"/>
        <v>131.9956521739133</v>
      </c>
      <c r="Z10" s="167">
        <f t="shared" si="9"/>
        <v>125.25652173913069</v>
      </c>
      <c r="AA10" s="167">
        <f t="shared" si="9"/>
        <v>118.51739130434808</v>
      </c>
      <c r="AB10" s="167">
        <f t="shared" si="9"/>
        <v>111.77826086956547</v>
      </c>
      <c r="AC10" s="167">
        <f t="shared" si="9"/>
        <v>105.03913043478286</v>
      </c>
      <c r="AD10" s="167">
        <f t="shared" si="9"/>
        <v>98.300000000000253</v>
      </c>
      <c r="AE10" s="167">
        <f t="shared" si="9"/>
        <v>91.560869565217644</v>
      </c>
      <c r="AF10" s="167">
        <f t="shared" si="9"/>
        <v>84.821739130435034</v>
      </c>
      <c r="AG10" s="167">
        <f t="shared" si="9"/>
        <v>78.082608695652425</v>
      </c>
      <c r="AH10" s="167">
        <f t="shared" si="9"/>
        <v>71.343478260869816</v>
      </c>
      <c r="AI10" s="167">
        <f t="shared" si="9"/>
        <v>64.604347826087206</v>
      </c>
      <c r="AJ10" s="167">
        <f t="shared" si="9"/>
        <v>57.865217391304597</v>
      </c>
    </row>
    <row r="11" spans="1:36" ht="45">
      <c r="A11" s="494">
        <v>4</v>
      </c>
      <c r="B11" s="502" t="s">
        <v>207</v>
      </c>
      <c r="C11" s="498">
        <v>84</v>
      </c>
      <c r="D11" s="500">
        <v>45</v>
      </c>
      <c r="E11" s="500">
        <f t="shared" ref="E11" si="10">+C11+D11</f>
        <v>129</v>
      </c>
      <c r="F11" s="163" t="s">
        <v>252</v>
      </c>
      <c r="G11" s="164">
        <f>+VLOOKUP($B11,'[5]Total Tồn Vật tư'!$A$3:$H$8000,8,0)</f>
        <v>4.7826086956521738</v>
      </c>
      <c r="H11" s="165">
        <f t="shared" ref="H11:AJ11" si="11">+G11</f>
        <v>4.7826086956521738</v>
      </c>
      <c r="I11" s="165">
        <f t="shared" si="11"/>
        <v>4.7826086956521738</v>
      </c>
      <c r="J11" s="165">
        <f t="shared" si="11"/>
        <v>4.7826086956521738</v>
      </c>
      <c r="K11" s="165">
        <f>+J11</f>
        <v>4.7826086956521738</v>
      </c>
      <c r="L11" s="165">
        <f t="shared" si="11"/>
        <v>4.7826086956521738</v>
      </c>
      <c r="M11" s="165">
        <f t="shared" si="11"/>
        <v>4.7826086956521738</v>
      </c>
      <c r="N11" s="165">
        <f t="shared" si="11"/>
        <v>4.7826086956521738</v>
      </c>
      <c r="O11" s="165">
        <f t="shared" si="11"/>
        <v>4.7826086956521738</v>
      </c>
      <c r="P11" s="165">
        <f t="shared" si="11"/>
        <v>4.7826086956521738</v>
      </c>
      <c r="Q11" s="165">
        <f t="shared" si="11"/>
        <v>4.7826086956521738</v>
      </c>
      <c r="R11" s="165">
        <f t="shared" si="11"/>
        <v>4.7826086956521738</v>
      </c>
      <c r="S11" s="165">
        <f t="shared" si="11"/>
        <v>4.7826086956521738</v>
      </c>
      <c r="T11" s="165">
        <f t="shared" si="11"/>
        <v>4.7826086956521738</v>
      </c>
      <c r="U11" s="165">
        <f t="shared" si="11"/>
        <v>4.7826086956521738</v>
      </c>
      <c r="V11" s="165">
        <f t="shared" si="11"/>
        <v>4.7826086956521738</v>
      </c>
      <c r="W11" s="165">
        <f t="shared" si="11"/>
        <v>4.7826086956521738</v>
      </c>
      <c r="X11" s="165">
        <f t="shared" si="11"/>
        <v>4.7826086956521738</v>
      </c>
      <c r="Y11" s="165">
        <f t="shared" si="11"/>
        <v>4.7826086956521738</v>
      </c>
      <c r="Z11" s="165">
        <f t="shared" si="11"/>
        <v>4.7826086956521738</v>
      </c>
      <c r="AA11" s="165">
        <f t="shared" si="11"/>
        <v>4.7826086956521738</v>
      </c>
      <c r="AB11" s="165">
        <f t="shared" si="11"/>
        <v>4.7826086956521738</v>
      </c>
      <c r="AC11" s="165">
        <f t="shared" si="11"/>
        <v>4.7826086956521738</v>
      </c>
      <c r="AD11" s="165">
        <f t="shared" si="11"/>
        <v>4.7826086956521738</v>
      </c>
      <c r="AE11" s="165">
        <f t="shared" si="11"/>
        <v>4.7826086956521738</v>
      </c>
      <c r="AF11" s="165">
        <f t="shared" si="11"/>
        <v>4.7826086956521738</v>
      </c>
      <c r="AG11" s="165">
        <f t="shared" si="11"/>
        <v>4.7826086956521738</v>
      </c>
      <c r="AH11" s="165">
        <f t="shared" si="11"/>
        <v>4.7826086956521738</v>
      </c>
      <c r="AI11" s="165">
        <f t="shared" si="11"/>
        <v>4.7826086956521738</v>
      </c>
      <c r="AJ11" s="165">
        <f t="shared" si="11"/>
        <v>4.7826086956521738</v>
      </c>
    </row>
    <row r="12" spans="1:36" ht="69.75" customHeight="1">
      <c r="A12" s="495"/>
      <c r="B12" s="503"/>
      <c r="C12" s="499"/>
      <c r="D12" s="501"/>
      <c r="E12" s="501"/>
      <c r="F12" s="166" t="s">
        <v>253</v>
      </c>
      <c r="G12" s="167">
        <f t="shared" ref="G12" si="12">+ROUND($E11-G11,1)</f>
        <v>124.2</v>
      </c>
      <c r="H12" s="167">
        <f t="shared" ref="H12:V12" si="13">+G12-H11</f>
        <v>119.41739130434783</v>
      </c>
      <c r="I12" s="167">
        <f t="shared" si="13"/>
        <v>114.63478260869566</v>
      </c>
      <c r="J12" s="167">
        <f t="shared" si="13"/>
        <v>109.85217391304349</v>
      </c>
      <c r="K12" s="167">
        <f>+J12-K11</f>
        <v>105.06956521739131</v>
      </c>
      <c r="L12" s="167">
        <f t="shared" si="13"/>
        <v>100.28695652173914</v>
      </c>
      <c r="M12" s="167">
        <f t="shared" si="13"/>
        <v>95.50434782608697</v>
      </c>
      <c r="N12" s="167">
        <f t="shared" si="13"/>
        <v>90.721739130434798</v>
      </c>
      <c r="O12" s="167">
        <f t="shared" si="13"/>
        <v>85.939130434782626</v>
      </c>
      <c r="P12" s="167">
        <f t="shared" si="13"/>
        <v>81.156521739130454</v>
      </c>
      <c r="Q12" s="167">
        <f t="shared" si="13"/>
        <v>76.373913043478282</v>
      </c>
      <c r="R12" s="167">
        <f t="shared" si="13"/>
        <v>71.59130434782611</v>
      </c>
      <c r="S12" s="167">
        <f t="shared" si="13"/>
        <v>66.808695652173938</v>
      </c>
      <c r="T12" s="167">
        <f t="shared" si="13"/>
        <v>62.026086956521766</v>
      </c>
      <c r="U12" s="167">
        <f t="shared" si="13"/>
        <v>57.243478260869594</v>
      </c>
      <c r="V12" s="167">
        <f t="shared" si="13"/>
        <v>52.460869565217422</v>
      </c>
      <c r="W12" s="167">
        <f>+V12-W11</f>
        <v>47.67826086956525</v>
      </c>
      <c r="X12" s="167">
        <f t="shared" ref="X12:AJ12" si="14">+W12-X11</f>
        <v>42.895652173913078</v>
      </c>
      <c r="Y12" s="167">
        <f t="shared" si="14"/>
        <v>38.113043478260906</v>
      </c>
      <c r="Z12" s="167">
        <f t="shared" si="14"/>
        <v>33.330434782608734</v>
      </c>
      <c r="AA12" s="167">
        <f t="shared" si="14"/>
        <v>28.547826086956562</v>
      </c>
      <c r="AB12" s="167">
        <f t="shared" si="14"/>
        <v>23.76521739130439</v>
      </c>
      <c r="AC12" s="167">
        <f t="shared" si="14"/>
        <v>18.982608695652218</v>
      </c>
      <c r="AD12" s="167">
        <f t="shared" si="14"/>
        <v>14.200000000000044</v>
      </c>
      <c r="AE12" s="167">
        <f t="shared" si="14"/>
        <v>9.4173913043478699</v>
      </c>
      <c r="AF12" s="167">
        <f t="shared" si="14"/>
        <v>4.634782608695696</v>
      </c>
      <c r="AG12" s="167">
        <f t="shared" si="14"/>
        <v>-0.14782608695647781</v>
      </c>
      <c r="AH12" s="167">
        <f t="shared" si="14"/>
        <v>-4.9304347826086516</v>
      </c>
      <c r="AI12" s="167">
        <f t="shared" si="14"/>
        <v>-9.7130434782608255</v>
      </c>
      <c r="AJ12" s="167">
        <f t="shared" si="14"/>
        <v>-14.495652173912999</v>
      </c>
    </row>
    <row r="13" spans="1:36" ht="45">
      <c r="A13" s="494">
        <v>3</v>
      </c>
      <c r="B13" s="504" t="s">
        <v>209</v>
      </c>
      <c r="C13" s="498">
        <v>513</v>
      </c>
      <c r="D13" s="500">
        <v>0</v>
      </c>
      <c r="E13" s="500">
        <f t="shared" ref="E13" si="15">+C13+D13</f>
        <v>513</v>
      </c>
      <c r="F13" s="163" t="s">
        <v>252</v>
      </c>
      <c r="G13" s="164">
        <f>+VLOOKUP($B13,'[5]Total Tồn Vật tư'!$A$3:$H$8000,8,0)</f>
        <v>8.2608695652173907</v>
      </c>
      <c r="H13" s="165">
        <f t="shared" ref="H13:W28" si="16">+G13</f>
        <v>8.2608695652173907</v>
      </c>
      <c r="I13" s="165">
        <f t="shared" si="16"/>
        <v>8.2608695652173907</v>
      </c>
      <c r="J13" s="165">
        <f t="shared" si="16"/>
        <v>8.2608695652173907</v>
      </c>
      <c r="K13" s="165">
        <f>+J13</f>
        <v>8.2608695652173907</v>
      </c>
      <c r="L13" s="165">
        <f t="shared" si="16"/>
        <v>8.2608695652173907</v>
      </c>
      <c r="M13" s="165">
        <f t="shared" si="16"/>
        <v>8.2608695652173907</v>
      </c>
      <c r="N13" s="165">
        <f t="shared" si="16"/>
        <v>8.2608695652173907</v>
      </c>
      <c r="O13" s="165">
        <f t="shared" si="16"/>
        <v>8.2608695652173907</v>
      </c>
      <c r="P13" s="165">
        <f t="shared" si="16"/>
        <v>8.2608695652173907</v>
      </c>
      <c r="Q13" s="165">
        <f t="shared" si="16"/>
        <v>8.2608695652173907</v>
      </c>
      <c r="R13" s="165">
        <f t="shared" si="16"/>
        <v>8.2608695652173907</v>
      </c>
      <c r="S13" s="165">
        <f t="shared" si="16"/>
        <v>8.2608695652173907</v>
      </c>
      <c r="T13" s="165">
        <f t="shared" si="16"/>
        <v>8.2608695652173907</v>
      </c>
      <c r="U13" s="165">
        <f t="shared" si="16"/>
        <v>8.2608695652173907</v>
      </c>
      <c r="V13" s="165">
        <f t="shared" si="16"/>
        <v>8.2608695652173907</v>
      </c>
      <c r="W13" s="165">
        <f t="shared" si="16"/>
        <v>8.2608695652173907</v>
      </c>
      <c r="X13" s="165">
        <f t="shared" ref="X13:AJ13" si="17">+W13</f>
        <v>8.2608695652173907</v>
      </c>
      <c r="Y13" s="165">
        <f t="shared" si="17"/>
        <v>8.2608695652173907</v>
      </c>
      <c r="Z13" s="165">
        <f t="shared" si="17"/>
        <v>8.2608695652173907</v>
      </c>
      <c r="AA13" s="165">
        <f t="shared" si="17"/>
        <v>8.2608695652173907</v>
      </c>
      <c r="AB13" s="165">
        <f t="shared" si="17"/>
        <v>8.2608695652173907</v>
      </c>
      <c r="AC13" s="165">
        <f t="shared" si="17"/>
        <v>8.2608695652173907</v>
      </c>
      <c r="AD13" s="165">
        <f t="shared" si="17"/>
        <v>8.2608695652173907</v>
      </c>
      <c r="AE13" s="165">
        <f t="shared" si="17"/>
        <v>8.2608695652173907</v>
      </c>
      <c r="AF13" s="165">
        <f t="shared" si="17"/>
        <v>8.2608695652173907</v>
      </c>
      <c r="AG13" s="165">
        <f t="shared" si="17"/>
        <v>8.2608695652173907</v>
      </c>
      <c r="AH13" s="165">
        <f t="shared" si="17"/>
        <v>8.2608695652173907</v>
      </c>
      <c r="AI13" s="165">
        <f t="shared" si="17"/>
        <v>8.2608695652173907</v>
      </c>
      <c r="AJ13" s="165">
        <f t="shared" si="17"/>
        <v>8.2608695652173907</v>
      </c>
    </row>
    <row r="14" spans="1:36" ht="54.75" customHeight="1">
      <c r="A14" s="495"/>
      <c r="B14" s="497"/>
      <c r="C14" s="499"/>
      <c r="D14" s="501"/>
      <c r="E14" s="501"/>
      <c r="F14" s="166" t="s">
        <v>253</v>
      </c>
      <c r="G14" s="167">
        <f t="shared" ref="G14" si="18">+ROUND($E13-G13,1)</f>
        <v>504.7</v>
      </c>
      <c r="H14" s="167">
        <f t="shared" ref="H14:AJ14" si="19">+G14-H13</f>
        <v>496.43913043478261</v>
      </c>
      <c r="I14" s="167">
        <f t="shared" si="19"/>
        <v>488.17826086956524</v>
      </c>
      <c r="J14" s="167">
        <f t="shared" si="19"/>
        <v>479.91739130434786</v>
      </c>
      <c r="K14" s="167">
        <f>+J14-K13</f>
        <v>471.65652173913048</v>
      </c>
      <c r="L14" s="167">
        <f t="shared" si="19"/>
        <v>463.39565217391311</v>
      </c>
      <c r="M14" s="165">
        <f t="shared" si="16"/>
        <v>463.39565217391311</v>
      </c>
      <c r="N14" s="167">
        <f t="shared" si="19"/>
        <v>455.13478260869573</v>
      </c>
      <c r="O14" s="167">
        <f t="shared" si="19"/>
        <v>446.87391304347835</v>
      </c>
      <c r="P14" s="167">
        <f t="shared" si="19"/>
        <v>438.61304347826098</v>
      </c>
      <c r="Q14" s="167">
        <f t="shared" si="19"/>
        <v>430.3521739130436</v>
      </c>
      <c r="R14" s="167">
        <f t="shared" si="19"/>
        <v>422.09130434782622</v>
      </c>
      <c r="S14" s="167">
        <f t="shared" si="19"/>
        <v>413.83043478260885</v>
      </c>
      <c r="T14" s="167">
        <f t="shared" si="19"/>
        <v>405.56956521739147</v>
      </c>
      <c r="U14" s="167">
        <f t="shared" si="19"/>
        <v>397.30869565217409</v>
      </c>
      <c r="V14" s="167">
        <f t="shared" si="19"/>
        <v>389.04782608695672</v>
      </c>
      <c r="W14" s="167">
        <f t="shared" si="19"/>
        <v>380.78695652173934</v>
      </c>
      <c r="X14" s="167">
        <f t="shared" si="19"/>
        <v>372.52608695652197</v>
      </c>
      <c r="Y14" s="167">
        <f t="shared" si="19"/>
        <v>364.26521739130459</v>
      </c>
      <c r="Z14" s="167">
        <f t="shared" si="19"/>
        <v>356.00434782608721</v>
      </c>
      <c r="AA14" s="167">
        <f t="shared" si="19"/>
        <v>347.74347826086984</v>
      </c>
      <c r="AB14" s="167">
        <f t="shared" si="19"/>
        <v>339.48260869565246</v>
      </c>
      <c r="AC14" s="167">
        <f t="shared" si="19"/>
        <v>331.22173913043508</v>
      </c>
      <c r="AD14" s="167">
        <f t="shared" si="19"/>
        <v>322.96086956521771</v>
      </c>
      <c r="AE14" s="167">
        <f t="shared" si="19"/>
        <v>314.70000000000033</v>
      </c>
      <c r="AF14" s="167">
        <f t="shared" si="19"/>
        <v>306.43913043478295</v>
      </c>
      <c r="AG14" s="167">
        <f t="shared" si="19"/>
        <v>298.17826086956558</v>
      </c>
      <c r="AH14" s="167">
        <f t="shared" si="19"/>
        <v>289.9173913043482</v>
      </c>
      <c r="AI14" s="167">
        <f t="shared" si="19"/>
        <v>281.65652173913082</v>
      </c>
      <c r="AJ14" s="167">
        <f t="shared" si="19"/>
        <v>273.39565217391345</v>
      </c>
    </row>
    <row r="15" spans="1:36" ht="45">
      <c r="A15" s="494">
        <v>5</v>
      </c>
      <c r="B15" s="505" t="s">
        <v>210</v>
      </c>
      <c r="C15" s="498">
        <v>41</v>
      </c>
      <c r="D15" s="500">
        <v>5</v>
      </c>
      <c r="E15" s="500">
        <f t="shared" ref="E15" si="20">+C15+D15</f>
        <v>46</v>
      </c>
      <c r="F15" s="163" t="s">
        <v>252</v>
      </c>
      <c r="G15" s="164">
        <f>+VLOOKUP($B15,'[5]Total Tồn Vật tư'!$A$3:$H$8000,8,0)</f>
        <v>0.73913043478260865</v>
      </c>
      <c r="H15" s="165">
        <f>+G15</f>
        <v>0.73913043478260865</v>
      </c>
      <c r="I15" s="165">
        <f t="shared" ref="I15:AJ15" si="21">+H15</f>
        <v>0.73913043478260865</v>
      </c>
      <c r="J15" s="165">
        <f t="shared" si="21"/>
        <v>0.73913043478260865</v>
      </c>
      <c r="K15" s="165">
        <f>+J15</f>
        <v>0.73913043478260865</v>
      </c>
      <c r="L15" s="165">
        <f t="shared" si="21"/>
        <v>0.73913043478260865</v>
      </c>
      <c r="M15" s="165">
        <f t="shared" si="16"/>
        <v>0.73913043478260865</v>
      </c>
      <c r="N15" s="165">
        <f t="shared" si="21"/>
        <v>0.73913043478260865</v>
      </c>
      <c r="O15" s="165">
        <f t="shared" si="21"/>
        <v>0.73913043478260865</v>
      </c>
      <c r="P15" s="165">
        <f t="shared" si="21"/>
        <v>0.73913043478260865</v>
      </c>
      <c r="Q15" s="165">
        <f t="shared" si="21"/>
        <v>0.73913043478260865</v>
      </c>
      <c r="R15" s="165">
        <f t="shared" si="21"/>
        <v>0.73913043478260865</v>
      </c>
      <c r="S15" s="165">
        <f t="shared" si="21"/>
        <v>0.73913043478260865</v>
      </c>
      <c r="T15" s="165">
        <f t="shared" si="21"/>
        <v>0.73913043478260865</v>
      </c>
      <c r="U15" s="165">
        <f t="shared" si="21"/>
        <v>0.73913043478260865</v>
      </c>
      <c r="V15" s="165">
        <f t="shared" si="21"/>
        <v>0.73913043478260865</v>
      </c>
      <c r="W15" s="165">
        <f t="shared" si="21"/>
        <v>0.73913043478260865</v>
      </c>
      <c r="X15" s="165">
        <f t="shared" si="21"/>
        <v>0.73913043478260865</v>
      </c>
      <c r="Y15" s="165">
        <f t="shared" si="21"/>
        <v>0.73913043478260865</v>
      </c>
      <c r="Z15" s="165">
        <f t="shared" si="21"/>
        <v>0.73913043478260865</v>
      </c>
      <c r="AA15" s="165">
        <f t="shared" si="21"/>
        <v>0.73913043478260865</v>
      </c>
      <c r="AB15" s="165">
        <f t="shared" si="21"/>
        <v>0.73913043478260865</v>
      </c>
      <c r="AC15" s="165">
        <f t="shared" si="21"/>
        <v>0.73913043478260865</v>
      </c>
      <c r="AD15" s="165">
        <f t="shared" si="21"/>
        <v>0.73913043478260865</v>
      </c>
      <c r="AE15" s="165">
        <f t="shared" si="21"/>
        <v>0.73913043478260865</v>
      </c>
      <c r="AF15" s="165">
        <f t="shared" si="21"/>
        <v>0.73913043478260865</v>
      </c>
      <c r="AG15" s="165">
        <f t="shared" si="21"/>
        <v>0.73913043478260865</v>
      </c>
      <c r="AH15" s="165">
        <f t="shared" si="21"/>
        <v>0.73913043478260865</v>
      </c>
      <c r="AI15" s="165">
        <f t="shared" si="21"/>
        <v>0.73913043478260865</v>
      </c>
      <c r="AJ15" s="165">
        <f t="shared" si="21"/>
        <v>0.73913043478260865</v>
      </c>
    </row>
    <row r="16" spans="1:36">
      <c r="A16" s="495"/>
      <c r="B16" s="503"/>
      <c r="C16" s="499"/>
      <c r="D16" s="501"/>
      <c r="E16" s="501"/>
      <c r="F16" s="166" t="s">
        <v>253</v>
      </c>
      <c r="G16" s="167">
        <f t="shared" ref="G16" si="22">+ROUND($E15-G15,1)</f>
        <v>45.3</v>
      </c>
      <c r="H16" s="167">
        <f t="shared" ref="H16:AJ16" si="23">+G16-H15</f>
        <v>44.560869565217388</v>
      </c>
      <c r="I16" s="167">
        <f t="shared" si="23"/>
        <v>43.821739130434779</v>
      </c>
      <c r="J16" s="167">
        <f t="shared" si="23"/>
        <v>43.082608695652169</v>
      </c>
      <c r="K16" s="167">
        <f>+J16-K15</f>
        <v>42.34347826086956</v>
      </c>
      <c r="L16" s="167">
        <f t="shared" si="23"/>
        <v>41.604347826086951</v>
      </c>
      <c r="M16" s="165">
        <f t="shared" si="16"/>
        <v>41.604347826086951</v>
      </c>
      <c r="N16" s="167">
        <f t="shared" si="23"/>
        <v>40.865217391304341</v>
      </c>
      <c r="O16" s="167">
        <f t="shared" si="23"/>
        <v>40.126086956521732</v>
      </c>
      <c r="P16" s="167">
        <f t="shared" si="23"/>
        <v>39.386956521739123</v>
      </c>
      <c r="Q16" s="167">
        <f t="shared" si="23"/>
        <v>38.647826086956513</v>
      </c>
      <c r="R16" s="167">
        <f t="shared" si="23"/>
        <v>37.908695652173904</v>
      </c>
      <c r="S16" s="167">
        <f t="shared" si="23"/>
        <v>37.169565217391295</v>
      </c>
      <c r="T16" s="167">
        <f t="shared" si="23"/>
        <v>36.430434782608685</v>
      </c>
      <c r="U16" s="167">
        <f t="shared" si="23"/>
        <v>35.691304347826076</v>
      </c>
      <c r="V16" s="167">
        <f t="shared" si="23"/>
        <v>34.952173913043467</v>
      </c>
      <c r="W16" s="167">
        <f t="shared" si="23"/>
        <v>34.213043478260857</v>
      </c>
      <c r="X16" s="167">
        <f t="shared" si="23"/>
        <v>33.473913043478248</v>
      </c>
      <c r="Y16" s="167">
        <f t="shared" si="23"/>
        <v>32.734782608695639</v>
      </c>
      <c r="Z16" s="167">
        <f t="shared" si="23"/>
        <v>31.99565217391303</v>
      </c>
      <c r="AA16" s="167">
        <f t="shared" si="23"/>
        <v>31.25652173913042</v>
      </c>
      <c r="AB16" s="167">
        <f t="shared" si="23"/>
        <v>30.517391304347811</v>
      </c>
      <c r="AC16" s="167">
        <f t="shared" si="23"/>
        <v>29.778260869565202</v>
      </c>
      <c r="AD16" s="167">
        <f t="shared" si="23"/>
        <v>29.039130434782592</v>
      </c>
      <c r="AE16" s="167">
        <f t="shared" si="23"/>
        <v>28.299999999999983</v>
      </c>
      <c r="AF16" s="167">
        <f t="shared" si="23"/>
        <v>27.560869565217374</v>
      </c>
      <c r="AG16" s="167">
        <f t="shared" si="23"/>
        <v>26.821739130434764</v>
      </c>
      <c r="AH16" s="167">
        <f t="shared" si="23"/>
        <v>26.082608695652155</v>
      </c>
      <c r="AI16" s="167">
        <f t="shared" si="23"/>
        <v>25.343478260869546</v>
      </c>
      <c r="AJ16" s="167">
        <f t="shared" si="23"/>
        <v>24.604347826086936</v>
      </c>
    </row>
    <row r="17" spans="1:36" ht="45">
      <c r="A17" s="494">
        <v>6</v>
      </c>
      <c r="B17" s="496" t="s">
        <v>212</v>
      </c>
      <c r="C17" s="498">
        <v>0</v>
      </c>
      <c r="D17" s="500">
        <v>1000</v>
      </c>
      <c r="E17" s="500">
        <f t="shared" ref="E17" si="24">+C17+D17</f>
        <v>1000</v>
      </c>
      <c r="F17" s="163" t="s">
        <v>252</v>
      </c>
      <c r="G17" s="164">
        <f>+VLOOKUP($B17,'[5]Total Tồn Vật tư'!$A$3:$H$8000,8,0)</f>
        <v>50.826086956521742</v>
      </c>
      <c r="H17" s="165">
        <f t="shared" ref="H17:AJ17" si="25">+G17</f>
        <v>50.826086956521742</v>
      </c>
      <c r="I17" s="165">
        <f t="shared" si="25"/>
        <v>50.826086956521742</v>
      </c>
      <c r="J17" s="165">
        <f t="shared" si="25"/>
        <v>50.826086956521742</v>
      </c>
      <c r="K17" s="165">
        <f>+J17</f>
        <v>50.826086956521742</v>
      </c>
      <c r="L17" s="165">
        <f t="shared" si="25"/>
        <v>50.826086956521742</v>
      </c>
      <c r="M17" s="165">
        <f t="shared" si="16"/>
        <v>50.826086956521742</v>
      </c>
      <c r="N17" s="165">
        <f t="shared" si="25"/>
        <v>50.826086956521742</v>
      </c>
      <c r="O17" s="165">
        <f t="shared" si="25"/>
        <v>50.826086956521742</v>
      </c>
      <c r="P17" s="165">
        <f t="shared" si="25"/>
        <v>50.826086956521742</v>
      </c>
      <c r="Q17" s="165">
        <f t="shared" si="25"/>
        <v>50.826086956521742</v>
      </c>
      <c r="R17" s="165">
        <f t="shared" si="25"/>
        <v>50.826086956521742</v>
      </c>
      <c r="S17" s="165">
        <f t="shared" si="25"/>
        <v>50.826086956521742</v>
      </c>
      <c r="T17" s="165">
        <f t="shared" si="25"/>
        <v>50.826086956521742</v>
      </c>
      <c r="U17" s="165">
        <f t="shared" si="25"/>
        <v>50.826086956521742</v>
      </c>
      <c r="V17" s="165">
        <f t="shared" si="25"/>
        <v>50.826086956521742</v>
      </c>
      <c r="W17" s="165">
        <f t="shared" si="25"/>
        <v>50.826086956521742</v>
      </c>
      <c r="X17" s="165">
        <f t="shared" si="25"/>
        <v>50.826086956521742</v>
      </c>
      <c r="Y17" s="165">
        <f t="shared" si="25"/>
        <v>50.826086956521742</v>
      </c>
      <c r="Z17" s="165">
        <f t="shared" si="25"/>
        <v>50.826086956521742</v>
      </c>
      <c r="AA17" s="165">
        <f t="shared" si="25"/>
        <v>50.826086956521742</v>
      </c>
      <c r="AB17" s="165">
        <f t="shared" si="25"/>
        <v>50.826086956521742</v>
      </c>
      <c r="AC17" s="165">
        <f t="shared" si="25"/>
        <v>50.826086956521742</v>
      </c>
      <c r="AD17" s="165">
        <f t="shared" si="25"/>
        <v>50.826086956521742</v>
      </c>
      <c r="AE17" s="165">
        <f t="shared" si="25"/>
        <v>50.826086956521742</v>
      </c>
      <c r="AF17" s="165">
        <f t="shared" si="25"/>
        <v>50.826086956521742</v>
      </c>
      <c r="AG17" s="165">
        <f t="shared" si="25"/>
        <v>50.826086956521742</v>
      </c>
      <c r="AH17" s="165">
        <f t="shared" si="25"/>
        <v>50.826086956521742</v>
      </c>
      <c r="AI17" s="165">
        <f t="shared" si="25"/>
        <v>50.826086956521742</v>
      </c>
      <c r="AJ17" s="165">
        <f t="shared" si="25"/>
        <v>50.826086956521742</v>
      </c>
    </row>
    <row r="18" spans="1:36">
      <c r="A18" s="495"/>
      <c r="B18" s="497"/>
      <c r="C18" s="499"/>
      <c r="D18" s="501"/>
      <c r="E18" s="501"/>
      <c r="F18" s="166" t="s">
        <v>253</v>
      </c>
      <c r="G18" s="167">
        <f t="shared" ref="G18" si="26">+ROUND($E17-G17,1)</f>
        <v>949.2</v>
      </c>
      <c r="H18" s="167">
        <f t="shared" ref="H18:AJ18" si="27">+G18-H17</f>
        <v>898.3739130434783</v>
      </c>
      <c r="I18" s="167">
        <f t="shared" si="27"/>
        <v>847.54782608695655</v>
      </c>
      <c r="J18" s="167">
        <f t="shared" si="27"/>
        <v>796.7217391304348</v>
      </c>
      <c r="K18" s="167">
        <f>+J18-K17</f>
        <v>745.89565217391305</v>
      </c>
      <c r="L18" s="167">
        <f t="shared" si="27"/>
        <v>695.0695652173913</v>
      </c>
      <c r="M18" s="165">
        <f t="shared" si="16"/>
        <v>695.0695652173913</v>
      </c>
      <c r="N18" s="167">
        <f t="shared" si="27"/>
        <v>644.24347826086955</v>
      </c>
      <c r="O18" s="167">
        <f t="shared" si="27"/>
        <v>593.4173913043478</v>
      </c>
      <c r="P18" s="167">
        <f t="shared" si="27"/>
        <v>542.59130434782605</v>
      </c>
      <c r="Q18" s="167">
        <f t="shared" si="27"/>
        <v>491.7652173913043</v>
      </c>
      <c r="R18" s="167">
        <f t="shared" si="27"/>
        <v>440.93913043478256</v>
      </c>
      <c r="S18" s="167">
        <f t="shared" si="27"/>
        <v>390.11304347826081</v>
      </c>
      <c r="T18" s="167">
        <f t="shared" si="27"/>
        <v>339.28695652173906</v>
      </c>
      <c r="U18" s="167">
        <f t="shared" si="27"/>
        <v>288.46086956521731</v>
      </c>
      <c r="V18" s="167">
        <f t="shared" si="27"/>
        <v>237.63478260869556</v>
      </c>
      <c r="W18" s="167">
        <f t="shared" si="27"/>
        <v>186.80869565217381</v>
      </c>
      <c r="X18" s="167">
        <f t="shared" si="27"/>
        <v>135.98260869565206</v>
      </c>
      <c r="Y18" s="167">
        <f t="shared" si="27"/>
        <v>85.156521739130312</v>
      </c>
      <c r="Z18" s="167">
        <f t="shared" si="27"/>
        <v>34.33043478260857</v>
      </c>
      <c r="AA18" s="167">
        <f t="shared" si="27"/>
        <v>-16.495652173913172</v>
      </c>
      <c r="AB18" s="167">
        <f t="shared" si="27"/>
        <v>-67.321739130434906</v>
      </c>
      <c r="AC18" s="167">
        <f t="shared" si="27"/>
        <v>-118.14782608695666</v>
      </c>
      <c r="AD18" s="167">
        <f t="shared" si="27"/>
        <v>-168.9739130434784</v>
      </c>
      <c r="AE18" s="167">
        <f t="shared" si="27"/>
        <v>-219.80000000000015</v>
      </c>
      <c r="AF18" s="167">
        <f t="shared" si="27"/>
        <v>-270.62608695652187</v>
      </c>
      <c r="AG18" s="167">
        <f t="shared" si="27"/>
        <v>-321.45217391304362</v>
      </c>
      <c r="AH18" s="167">
        <f t="shared" si="27"/>
        <v>-372.27826086956537</v>
      </c>
      <c r="AI18" s="167">
        <f t="shared" si="27"/>
        <v>-423.10434782608712</v>
      </c>
      <c r="AJ18" s="167">
        <f t="shared" si="27"/>
        <v>-473.93043478260887</v>
      </c>
    </row>
    <row r="19" spans="1:36" ht="45">
      <c r="A19" s="494">
        <v>7</v>
      </c>
      <c r="B19" s="502" t="s">
        <v>217</v>
      </c>
      <c r="C19" s="498">
        <v>0</v>
      </c>
      <c r="D19" s="500">
        <v>0</v>
      </c>
      <c r="E19" s="500">
        <f t="shared" ref="E19" si="28">+C19+D19</f>
        <v>0</v>
      </c>
      <c r="F19" s="163" t="s">
        <v>252</v>
      </c>
      <c r="G19" s="164">
        <f>+VLOOKUP($B19,'[5]Total Tồn Vật tư'!$A$3:$H$8000,8,0)</f>
        <v>0</v>
      </c>
      <c r="H19" s="165">
        <f t="shared" ref="H19:AJ19" si="29">+G19</f>
        <v>0</v>
      </c>
      <c r="I19" s="165">
        <f t="shared" si="29"/>
        <v>0</v>
      </c>
      <c r="J19" s="165">
        <f t="shared" si="29"/>
        <v>0</v>
      </c>
      <c r="K19" s="165">
        <f>+J19</f>
        <v>0</v>
      </c>
      <c r="L19" s="165">
        <f t="shared" si="29"/>
        <v>0</v>
      </c>
      <c r="M19" s="165">
        <f t="shared" si="16"/>
        <v>0</v>
      </c>
      <c r="N19" s="165">
        <f t="shared" si="29"/>
        <v>0</v>
      </c>
      <c r="O19" s="165">
        <f t="shared" si="29"/>
        <v>0</v>
      </c>
      <c r="P19" s="165">
        <f t="shared" si="29"/>
        <v>0</v>
      </c>
      <c r="Q19" s="165">
        <f t="shared" si="29"/>
        <v>0</v>
      </c>
      <c r="R19" s="165">
        <f t="shared" si="29"/>
        <v>0</v>
      </c>
      <c r="S19" s="165">
        <f t="shared" si="29"/>
        <v>0</v>
      </c>
      <c r="T19" s="165">
        <f t="shared" si="29"/>
        <v>0</v>
      </c>
      <c r="U19" s="165">
        <f t="shared" si="29"/>
        <v>0</v>
      </c>
      <c r="V19" s="165">
        <f t="shared" si="29"/>
        <v>0</v>
      </c>
      <c r="W19" s="165">
        <f t="shared" si="29"/>
        <v>0</v>
      </c>
      <c r="X19" s="165">
        <f t="shared" si="29"/>
        <v>0</v>
      </c>
      <c r="Y19" s="165">
        <f t="shared" si="29"/>
        <v>0</v>
      </c>
      <c r="Z19" s="165">
        <f t="shared" si="29"/>
        <v>0</v>
      </c>
      <c r="AA19" s="165">
        <f t="shared" si="29"/>
        <v>0</v>
      </c>
      <c r="AB19" s="165">
        <f t="shared" si="29"/>
        <v>0</v>
      </c>
      <c r="AC19" s="165">
        <f t="shared" si="29"/>
        <v>0</v>
      </c>
      <c r="AD19" s="165">
        <f t="shared" si="29"/>
        <v>0</v>
      </c>
      <c r="AE19" s="165">
        <f t="shared" si="29"/>
        <v>0</v>
      </c>
      <c r="AF19" s="165">
        <f t="shared" si="29"/>
        <v>0</v>
      </c>
      <c r="AG19" s="165">
        <f t="shared" si="29"/>
        <v>0</v>
      </c>
      <c r="AH19" s="165">
        <f t="shared" si="29"/>
        <v>0</v>
      </c>
      <c r="AI19" s="165">
        <f t="shared" si="29"/>
        <v>0</v>
      </c>
      <c r="AJ19" s="165">
        <f t="shared" si="29"/>
        <v>0</v>
      </c>
    </row>
    <row r="20" spans="1:36">
      <c r="A20" s="495"/>
      <c r="B20" s="503"/>
      <c r="C20" s="499"/>
      <c r="D20" s="501"/>
      <c r="E20" s="501"/>
      <c r="F20" s="166" t="s">
        <v>253</v>
      </c>
      <c r="G20" s="167">
        <f t="shared" ref="G20" si="30">+ROUND($E19-G19,1)</f>
        <v>0</v>
      </c>
      <c r="H20" s="167">
        <f t="shared" ref="H20:AJ20" si="31">+G20-H19</f>
        <v>0</v>
      </c>
      <c r="I20" s="167">
        <f t="shared" si="31"/>
        <v>0</v>
      </c>
      <c r="J20" s="167">
        <f t="shared" si="31"/>
        <v>0</v>
      </c>
      <c r="K20" s="167">
        <f>+J20-K19</f>
        <v>0</v>
      </c>
      <c r="L20" s="167">
        <f t="shared" si="31"/>
        <v>0</v>
      </c>
      <c r="M20" s="165">
        <f t="shared" si="16"/>
        <v>0</v>
      </c>
      <c r="N20" s="167">
        <f t="shared" si="31"/>
        <v>0</v>
      </c>
      <c r="O20" s="167">
        <f t="shared" si="31"/>
        <v>0</v>
      </c>
      <c r="P20" s="167">
        <f t="shared" si="31"/>
        <v>0</v>
      </c>
      <c r="Q20" s="167">
        <f t="shared" si="31"/>
        <v>0</v>
      </c>
      <c r="R20" s="167">
        <f t="shared" si="31"/>
        <v>0</v>
      </c>
      <c r="S20" s="167">
        <f t="shared" si="31"/>
        <v>0</v>
      </c>
      <c r="T20" s="167">
        <f t="shared" si="31"/>
        <v>0</v>
      </c>
      <c r="U20" s="167">
        <f t="shared" si="31"/>
        <v>0</v>
      </c>
      <c r="V20" s="167">
        <f t="shared" si="31"/>
        <v>0</v>
      </c>
      <c r="W20" s="167">
        <f t="shared" si="31"/>
        <v>0</v>
      </c>
      <c r="X20" s="167">
        <f t="shared" si="31"/>
        <v>0</v>
      </c>
      <c r="Y20" s="167">
        <f t="shared" si="31"/>
        <v>0</v>
      </c>
      <c r="Z20" s="167">
        <f t="shared" si="31"/>
        <v>0</v>
      </c>
      <c r="AA20" s="167">
        <f t="shared" si="31"/>
        <v>0</v>
      </c>
      <c r="AB20" s="167">
        <f t="shared" si="31"/>
        <v>0</v>
      </c>
      <c r="AC20" s="167">
        <f t="shared" si="31"/>
        <v>0</v>
      </c>
      <c r="AD20" s="167">
        <f t="shared" si="31"/>
        <v>0</v>
      </c>
      <c r="AE20" s="167">
        <f t="shared" si="31"/>
        <v>0</v>
      </c>
      <c r="AF20" s="167">
        <f t="shared" si="31"/>
        <v>0</v>
      </c>
      <c r="AG20" s="167">
        <f t="shared" si="31"/>
        <v>0</v>
      </c>
      <c r="AH20" s="167">
        <f t="shared" si="31"/>
        <v>0</v>
      </c>
      <c r="AI20" s="167">
        <f t="shared" si="31"/>
        <v>0</v>
      </c>
      <c r="AJ20" s="167">
        <f t="shared" si="31"/>
        <v>0</v>
      </c>
    </row>
    <row r="21" spans="1:36" ht="45">
      <c r="A21" s="494">
        <v>8</v>
      </c>
      <c r="B21" s="496" t="s">
        <v>204</v>
      </c>
      <c r="C21" s="498">
        <v>20</v>
      </c>
      <c r="D21" s="500">
        <v>300</v>
      </c>
      <c r="E21" s="500">
        <f t="shared" ref="E21" si="32">+C21+D21</f>
        <v>320</v>
      </c>
      <c r="F21" s="163" t="s">
        <v>252</v>
      </c>
      <c r="G21" s="164">
        <f>+VLOOKUP($B21,'[5]Total Tồn Vật tư'!$A$3:$H$8000,8,0)</f>
        <v>14.652173913043478</v>
      </c>
      <c r="H21" s="165">
        <f t="shared" ref="H21:AJ21" si="33">+G21</f>
        <v>14.652173913043478</v>
      </c>
      <c r="I21" s="165">
        <f t="shared" si="33"/>
        <v>14.652173913043478</v>
      </c>
      <c r="J21" s="165">
        <f t="shared" si="33"/>
        <v>14.652173913043478</v>
      </c>
      <c r="K21" s="165">
        <f>+J21</f>
        <v>14.652173913043478</v>
      </c>
      <c r="L21" s="165">
        <f t="shared" si="33"/>
        <v>14.652173913043478</v>
      </c>
      <c r="M21" s="165">
        <f t="shared" si="16"/>
        <v>14.652173913043478</v>
      </c>
      <c r="N21" s="165">
        <f t="shared" si="33"/>
        <v>14.652173913043478</v>
      </c>
      <c r="O21" s="165">
        <f t="shared" si="33"/>
        <v>14.652173913043478</v>
      </c>
      <c r="P21" s="165">
        <f t="shared" si="33"/>
        <v>14.652173913043478</v>
      </c>
      <c r="Q21" s="165">
        <f t="shared" si="33"/>
        <v>14.652173913043478</v>
      </c>
      <c r="R21" s="165">
        <f t="shared" si="33"/>
        <v>14.652173913043478</v>
      </c>
      <c r="S21" s="165">
        <f t="shared" si="33"/>
        <v>14.652173913043478</v>
      </c>
      <c r="T21" s="165">
        <f t="shared" si="33"/>
        <v>14.652173913043478</v>
      </c>
      <c r="U21" s="165">
        <f t="shared" si="33"/>
        <v>14.652173913043478</v>
      </c>
      <c r="V21" s="165">
        <f t="shared" si="33"/>
        <v>14.652173913043478</v>
      </c>
      <c r="W21" s="165">
        <f t="shared" si="33"/>
        <v>14.652173913043478</v>
      </c>
      <c r="X21" s="165">
        <f t="shared" si="33"/>
        <v>14.652173913043478</v>
      </c>
      <c r="Y21" s="165">
        <f t="shared" si="33"/>
        <v>14.652173913043478</v>
      </c>
      <c r="Z21" s="165">
        <f t="shared" si="33"/>
        <v>14.652173913043478</v>
      </c>
      <c r="AA21" s="165">
        <f t="shared" si="33"/>
        <v>14.652173913043478</v>
      </c>
      <c r="AB21" s="165">
        <f t="shared" si="33"/>
        <v>14.652173913043478</v>
      </c>
      <c r="AC21" s="165">
        <f t="shared" si="33"/>
        <v>14.652173913043478</v>
      </c>
      <c r="AD21" s="165">
        <f t="shared" si="33"/>
        <v>14.652173913043478</v>
      </c>
      <c r="AE21" s="165">
        <f t="shared" si="33"/>
        <v>14.652173913043478</v>
      </c>
      <c r="AF21" s="165">
        <f t="shared" si="33"/>
        <v>14.652173913043478</v>
      </c>
      <c r="AG21" s="165">
        <f t="shared" si="33"/>
        <v>14.652173913043478</v>
      </c>
      <c r="AH21" s="165">
        <f t="shared" si="33"/>
        <v>14.652173913043478</v>
      </c>
      <c r="AI21" s="165">
        <f t="shared" si="33"/>
        <v>14.652173913043478</v>
      </c>
      <c r="AJ21" s="165">
        <f t="shared" si="33"/>
        <v>14.652173913043478</v>
      </c>
    </row>
    <row r="22" spans="1:36">
      <c r="A22" s="495"/>
      <c r="B22" s="497"/>
      <c r="C22" s="499"/>
      <c r="D22" s="501"/>
      <c r="E22" s="501"/>
      <c r="F22" s="166" t="s">
        <v>253</v>
      </c>
      <c r="G22" s="167">
        <f t="shared" ref="G22" si="34">+ROUND($E21-G21,1)</f>
        <v>305.3</v>
      </c>
      <c r="H22" s="167">
        <f t="shared" ref="H22:AJ22" si="35">+G22-H21</f>
        <v>290.64782608695651</v>
      </c>
      <c r="I22" s="167">
        <f t="shared" si="35"/>
        <v>275.99565217391302</v>
      </c>
      <c r="J22" s="167">
        <f t="shared" si="35"/>
        <v>261.34347826086952</v>
      </c>
      <c r="K22" s="167">
        <f>+J22-K21</f>
        <v>246.69130434782605</v>
      </c>
      <c r="L22" s="167">
        <f t="shared" si="35"/>
        <v>232.03913043478258</v>
      </c>
      <c r="M22" s="165">
        <f t="shared" si="16"/>
        <v>232.03913043478258</v>
      </c>
      <c r="N22" s="167">
        <f t="shared" si="35"/>
        <v>217.38695652173911</v>
      </c>
      <c r="O22" s="167">
        <f t="shared" si="35"/>
        <v>202.73478260869564</v>
      </c>
      <c r="P22" s="167">
        <f t="shared" si="35"/>
        <v>188.08260869565217</v>
      </c>
      <c r="Q22" s="167">
        <f t="shared" si="35"/>
        <v>173.4304347826087</v>
      </c>
      <c r="R22" s="167">
        <f t="shared" si="35"/>
        <v>158.77826086956523</v>
      </c>
      <c r="S22" s="167">
        <f t="shared" si="35"/>
        <v>144.12608695652176</v>
      </c>
      <c r="T22" s="167">
        <f t="shared" si="35"/>
        <v>129.47391304347829</v>
      </c>
      <c r="U22" s="167">
        <f t="shared" si="35"/>
        <v>114.82173913043481</v>
      </c>
      <c r="V22" s="167">
        <f t="shared" si="35"/>
        <v>100.16956521739132</v>
      </c>
      <c r="W22" s="167">
        <f t="shared" si="35"/>
        <v>85.517391304347839</v>
      </c>
      <c r="X22" s="167">
        <f t="shared" si="35"/>
        <v>70.865217391304355</v>
      </c>
      <c r="Y22" s="167">
        <f t="shared" si="35"/>
        <v>56.213043478260879</v>
      </c>
      <c r="Z22" s="167">
        <f t="shared" si="35"/>
        <v>41.560869565217402</v>
      </c>
      <c r="AA22" s="167">
        <f t="shared" si="35"/>
        <v>26.908695652173925</v>
      </c>
      <c r="AB22" s="167">
        <f t="shared" si="35"/>
        <v>12.256521739130447</v>
      </c>
      <c r="AC22" s="167">
        <f t="shared" si="35"/>
        <v>-2.3956521739130316</v>
      </c>
      <c r="AD22" s="167">
        <f t="shared" si="35"/>
        <v>-17.047826086956512</v>
      </c>
      <c r="AE22" s="167">
        <f t="shared" si="35"/>
        <v>-31.699999999999989</v>
      </c>
      <c r="AF22" s="167">
        <f t="shared" si="35"/>
        <v>-46.352173913043465</v>
      </c>
      <c r="AG22" s="167">
        <f t="shared" si="35"/>
        <v>-61.004347826086942</v>
      </c>
      <c r="AH22" s="167">
        <f t="shared" si="35"/>
        <v>-75.656521739130426</v>
      </c>
      <c r="AI22" s="167">
        <f t="shared" si="35"/>
        <v>-90.30869565217391</v>
      </c>
      <c r="AJ22" s="167">
        <f t="shared" si="35"/>
        <v>-104.96086956521739</v>
      </c>
    </row>
    <row r="23" spans="1:36" ht="45">
      <c r="A23" s="494">
        <v>9</v>
      </c>
      <c r="B23" s="502" t="s">
        <v>208</v>
      </c>
      <c r="C23" s="498">
        <v>14</v>
      </c>
      <c r="D23" s="500">
        <v>0</v>
      </c>
      <c r="E23" s="500">
        <f t="shared" ref="E23" si="36">+C23+D23</f>
        <v>14</v>
      </c>
      <c r="F23" s="163" t="s">
        <v>252</v>
      </c>
      <c r="G23" s="164">
        <f>+VLOOKUP($B23,'[5]Total Tồn Vật tư'!$A$3:$H$8000,8,0)</f>
        <v>9.304347826086957</v>
      </c>
      <c r="H23" s="165">
        <f t="shared" ref="H23:AJ23" si="37">+G23</f>
        <v>9.304347826086957</v>
      </c>
      <c r="I23" s="165">
        <f t="shared" si="37"/>
        <v>9.304347826086957</v>
      </c>
      <c r="J23" s="165">
        <f t="shared" si="37"/>
        <v>9.304347826086957</v>
      </c>
      <c r="K23" s="165">
        <f>+J23</f>
        <v>9.304347826086957</v>
      </c>
      <c r="L23" s="165">
        <f t="shared" si="37"/>
        <v>9.304347826086957</v>
      </c>
      <c r="M23" s="165">
        <f t="shared" si="16"/>
        <v>9.304347826086957</v>
      </c>
      <c r="N23" s="165">
        <f t="shared" si="37"/>
        <v>9.304347826086957</v>
      </c>
      <c r="O23" s="165">
        <f t="shared" si="37"/>
        <v>9.304347826086957</v>
      </c>
      <c r="P23" s="165">
        <f t="shared" si="37"/>
        <v>9.304347826086957</v>
      </c>
      <c r="Q23" s="165">
        <f t="shared" si="37"/>
        <v>9.304347826086957</v>
      </c>
      <c r="R23" s="165">
        <f t="shared" si="37"/>
        <v>9.304347826086957</v>
      </c>
      <c r="S23" s="165">
        <f t="shared" si="37"/>
        <v>9.304347826086957</v>
      </c>
      <c r="T23" s="165">
        <f t="shared" si="37"/>
        <v>9.304347826086957</v>
      </c>
      <c r="U23" s="165">
        <f t="shared" si="37"/>
        <v>9.304347826086957</v>
      </c>
      <c r="V23" s="165">
        <f t="shared" si="37"/>
        <v>9.304347826086957</v>
      </c>
      <c r="W23" s="165">
        <f t="shared" si="37"/>
        <v>9.304347826086957</v>
      </c>
      <c r="X23" s="165">
        <f t="shared" si="37"/>
        <v>9.304347826086957</v>
      </c>
      <c r="Y23" s="165">
        <f t="shared" si="37"/>
        <v>9.304347826086957</v>
      </c>
      <c r="Z23" s="165">
        <f t="shared" si="37"/>
        <v>9.304347826086957</v>
      </c>
      <c r="AA23" s="165">
        <f t="shared" si="37"/>
        <v>9.304347826086957</v>
      </c>
      <c r="AB23" s="165">
        <f t="shared" si="37"/>
        <v>9.304347826086957</v>
      </c>
      <c r="AC23" s="165">
        <f t="shared" si="37"/>
        <v>9.304347826086957</v>
      </c>
      <c r="AD23" s="165">
        <f t="shared" si="37"/>
        <v>9.304347826086957</v>
      </c>
      <c r="AE23" s="165">
        <f t="shared" si="37"/>
        <v>9.304347826086957</v>
      </c>
      <c r="AF23" s="165">
        <f t="shared" si="37"/>
        <v>9.304347826086957</v>
      </c>
      <c r="AG23" s="165">
        <f t="shared" si="37"/>
        <v>9.304347826086957</v>
      </c>
      <c r="AH23" s="165">
        <f t="shared" si="37"/>
        <v>9.304347826086957</v>
      </c>
      <c r="AI23" s="165">
        <f t="shared" si="37"/>
        <v>9.304347826086957</v>
      </c>
      <c r="AJ23" s="165">
        <f t="shared" si="37"/>
        <v>9.304347826086957</v>
      </c>
    </row>
    <row r="24" spans="1:36">
      <c r="A24" s="495"/>
      <c r="B24" s="506"/>
      <c r="C24" s="499"/>
      <c r="D24" s="501"/>
      <c r="E24" s="501"/>
      <c r="F24" s="166" t="s">
        <v>253</v>
      </c>
      <c r="G24" s="167">
        <f t="shared" ref="G24" si="38">+ROUND($E23-G23,1)</f>
        <v>4.7</v>
      </c>
      <c r="H24" s="167">
        <f t="shared" ref="H24:AJ24" si="39">+G24-H23</f>
        <v>-4.6043478260869568</v>
      </c>
      <c r="I24" s="167">
        <f t="shared" si="39"/>
        <v>-13.908695652173915</v>
      </c>
      <c r="J24" s="167">
        <f t="shared" si="39"/>
        <v>-23.213043478260872</v>
      </c>
      <c r="K24" s="167">
        <f>+J24-K23</f>
        <v>-32.517391304347825</v>
      </c>
      <c r="L24" s="167">
        <f t="shared" si="39"/>
        <v>-41.821739130434779</v>
      </c>
      <c r="M24" s="165">
        <f t="shared" si="16"/>
        <v>-41.821739130434779</v>
      </c>
      <c r="N24" s="167">
        <f t="shared" si="39"/>
        <v>-51.126086956521732</v>
      </c>
      <c r="O24" s="167">
        <f t="shared" si="39"/>
        <v>-60.430434782608685</v>
      </c>
      <c r="P24" s="167">
        <f t="shared" si="39"/>
        <v>-69.734782608695639</v>
      </c>
      <c r="Q24" s="167">
        <f t="shared" si="39"/>
        <v>-79.039130434782592</v>
      </c>
      <c r="R24" s="167">
        <f t="shared" si="39"/>
        <v>-88.343478260869546</v>
      </c>
      <c r="S24" s="167">
        <f t="shared" si="39"/>
        <v>-97.647826086956499</v>
      </c>
      <c r="T24" s="167">
        <f t="shared" si="39"/>
        <v>-106.95217391304345</v>
      </c>
      <c r="U24" s="167">
        <f t="shared" si="39"/>
        <v>-116.25652173913041</v>
      </c>
      <c r="V24" s="167">
        <f t="shared" si="39"/>
        <v>-125.56086956521736</v>
      </c>
      <c r="W24" s="167">
        <f t="shared" si="39"/>
        <v>-134.86521739130433</v>
      </c>
      <c r="X24" s="167">
        <f t="shared" si="39"/>
        <v>-144.16956521739129</v>
      </c>
      <c r="Y24" s="167">
        <f t="shared" si="39"/>
        <v>-153.47391304347826</v>
      </c>
      <c r="Z24" s="167">
        <f t="shared" si="39"/>
        <v>-162.77826086956523</v>
      </c>
      <c r="AA24" s="167">
        <f t="shared" si="39"/>
        <v>-172.0826086956522</v>
      </c>
      <c r="AB24" s="167">
        <f t="shared" si="39"/>
        <v>-181.38695652173917</v>
      </c>
      <c r="AC24" s="167">
        <f t="shared" si="39"/>
        <v>-190.69130434782613</v>
      </c>
      <c r="AD24" s="167">
        <f t="shared" si="39"/>
        <v>-199.9956521739131</v>
      </c>
      <c r="AE24" s="167">
        <f t="shared" si="39"/>
        <v>-209.30000000000007</v>
      </c>
      <c r="AF24" s="167">
        <f t="shared" si="39"/>
        <v>-218.60434782608704</v>
      </c>
      <c r="AG24" s="167">
        <f t="shared" si="39"/>
        <v>-227.908695652174</v>
      </c>
      <c r="AH24" s="167">
        <f t="shared" si="39"/>
        <v>-237.21304347826097</v>
      </c>
      <c r="AI24" s="167">
        <f t="shared" si="39"/>
        <v>-246.51739130434794</v>
      </c>
      <c r="AJ24" s="167">
        <f t="shared" si="39"/>
        <v>-255.82173913043491</v>
      </c>
    </row>
    <row r="25" spans="1:36" ht="45">
      <c r="A25" s="494">
        <v>10</v>
      </c>
      <c r="B25" s="505" t="s">
        <v>211</v>
      </c>
      <c r="C25" s="498">
        <v>39</v>
      </c>
      <c r="D25" s="500">
        <v>20</v>
      </c>
      <c r="E25" s="500">
        <f t="shared" ref="E25" si="40">+C25+D25</f>
        <v>59</v>
      </c>
      <c r="F25" s="163" t="s">
        <v>252</v>
      </c>
      <c r="G25" s="164">
        <f>+VLOOKUP($B25,'[5]Total Tồn Vật tư'!$A$3:$H$8000,8,0)</f>
        <v>27.434782608695652</v>
      </c>
      <c r="H25" s="165">
        <f t="shared" ref="H25:AJ25" si="41">+G25</f>
        <v>27.434782608695652</v>
      </c>
      <c r="I25" s="165">
        <f t="shared" si="41"/>
        <v>27.434782608695652</v>
      </c>
      <c r="J25" s="165">
        <f t="shared" si="41"/>
        <v>27.434782608695652</v>
      </c>
      <c r="K25" s="165">
        <f>+J25</f>
        <v>27.434782608695652</v>
      </c>
      <c r="L25" s="165">
        <f t="shared" si="41"/>
        <v>27.434782608695652</v>
      </c>
      <c r="M25" s="165">
        <f t="shared" si="16"/>
        <v>27.434782608695652</v>
      </c>
      <c r="N25" s="165">
        <f t="shared" si="41"/>
        <v>27.434782608695652</v>
      </c>
      <c r="O25" s="165">
        <f t="shared" si="41"/>
        <v>27.434782608695652</v>
      </c>
      <c r="P25" s="165">
        <f t="shared" si="41"/>
        <v>27.434782608695652</v>
      </c>
      <c r="Q25" s="165">
        <f t="shared" si="41"/>
        <v>27.434782608695652</v>
      </c>
      <c r="R25" s="165">
        <f t="shared" si="41"/>
        <v>27.434782608695652</v>
      </c>
      <c r="S25" s="165">
        <f t="shared" si="41"/>
        <v>27.434782608695652</v>
      </c>
      <c r="T25" s="165">
        <f t="shared" si="41"/>
        <v>27.434782608695652</v>
      </c>
      <c r="U25" s="165">
        <f t="shared" si="41"/>
        <v>27.434782608695652</v>
      </c>
      <c r="V25" s="165">
        <f t="shared" si="41"/>
        <v>27.434782608695652</v>
      </c>
      <c r="W25" s="165">
        <f t="shared" si="41"/>
        <v>27.434782608695652</v>
      </c>
      <c r="X25" s="165">
        <f t="shared" si="41"/>
        <v>27.434782608695652</v>
      </c>
      <c r="Y25" s="165">
        <f t="shared" si="41"/>
        <v>27.434782608695652</v>
      </c>
      <c r="Z25" s="165">
        <f t="shared" si="41"/>
        <v>27.434782608695652</v>
      </c>
      <c r="AA25" s="165">
        <f t="shared" si="41"/>
        <v>27.434782608695652</v>
      </c>
      <c r="AB25" s="165">
        <f t="shared" si="41"/>
        <v>27.434782608695652</v>
      </c>
      <c r="AC25" s="165">
        <f t="shared" si="41"/>
        <v>27.434782608695652</v>
      </c>
      <c r="AD25" s="165">
        <f t="shared" si="41"/>
        <v>27.434782608695652</v>
      </c>
      <c r="AE25" s="165">
        <f t="shared" si="41"/>
        <v>27.434782608695652</v>
      </c>
      <c r="AF25" s="165">
        <f t="shared" si="41"/>
        <v>27.434782608695652</v>
      </c>
      <c r="AG25" s="165">
        <f t="shared" si="41"/>
        <v>27.434782608695652</v>
      </c>
      <c r="AH25" s="165">
        <f t="shared" si="41"/>
        <v>27.434782608695652</v>
      </c>
      <c r="AI25" s="165">
        <f t="shared" si="41"/>
        <v>27.434782608695652</v>
      </c>
      <c r="AJ25" s="165">
        <f t="shared" si="41"/>
        <v>27.434782608695652</v>
      </c>
    </row>
    <row r="26" spans="1:36">
      <c r="A26" s="495"/>
      <c r="B26" s="503"/>
      <c r="C26" s="499"/>
      <c r="D26" s="501"/>
      <c r="E26" s="501"/>
      <c r="F26" s="166" t="s">
        <v>253</v>
      </c>
      <c r="G26" s="167">
        <f t="shared" ref="G26" si="42">+ROUND($E25-G25,1)</f>
        <v>31.6</v>
      </c>
      <c r="H26" s="167">
        <f t="shared" ref="H26:AJ26" si="43">+G26-H25</f>
        <v>4.1652173913043491</v>
      </c>
      <c r="I26" s="167">
        <f t="shared" si="43"/>
        <v>-23.269565217391303</v>
      </c>
      <c r="J26" s="167">
        <f t="shared" si="43"/>
        <v>-50.704347826086959</v>
      </c>
      <c r="K26" s="167">
        <f>+J26-K25</f>
        <v>-78.139130434782615</v>
      </c>
      <c r="L26" s="167">
        <f t="shared" si="43"/>
        <v>-105.57391304347827</v>
      </c>
      <c r="M26" s="165">
        <f t="shared" si="16"/>
        <v>-105.57391304347827</v>
      </c>
      <c r="N26" s="167">
        <f t="shared" si="43"/>
        <v>-133.00869565217391</v>
      </c>
      <c r="O26" s="167">
        <f t="shared" si="43"/>
        <v>-160.44347826086957</v>
      </c>
      <c r="P26" s="167">
        <f t="shared" si="43"/>
        <v>-187.87826086956522</v>
      </c>
      <c r="Q26" s="167">
        <f t="shared" si="43"/>
        <v>-215.31304347826088</v>
      </c>
      <c r="R26" s="167">
        <f t="shared" si="43"/>
        <v>-242.74782608695654</v>
      </c>
      <c r="S26" s="167">
        <f t="shared" si="43"/>
        <v>-270.18260869565216</v>
      </c>
      <c r="T26" s="167">
        <f t="shared" si="43"/>
        <v>-297.61739130434779</v>
      </c>
      <c r="U26" s="167">
        <f t="shared" si="43"/>
        <v>-325.05217391304342</v>
      </c>
      <c r="V26" s="167">
        <f t="shared" si="43"/>
        <v>-352.48695652173905</v>
      </c>
      <c r="W26" s="167">
        <f t="shared" si="43"/>
        <v>-379.92173913043467</v>
      </c>
      <c r="X26" s="167">
        <f t="shared" si="43"/>
        <v>-407.3565217391303</v>
      </c>
      <c r="Y26" s="167">
        <f t="shared" si="43"/>
        <v>-434.79130434782593</v>
      </c>
      <c r="Z26" s="167">
        <f t="shared" si="43"/>
        <v>-462.22608695652156</v>
      </c>
      <c r="AA26" s="167">
        <f t="shared" si="43"/>
        <v>-489.66086956521718</v>
      </c>
      <c r="AB26" s="167">
        <f t="shared" si="43"/>
        <v>-517.09565217391287</v>
      </c>
      <c r="AC26" s="167">
        <f t="shared" si="43"/>
        <v>-544.53043478260849</v>
      </c>
      <c r="AD26" s="167">
        <f t="shared" si="43"/>
        <v>-571.96521739130412</v>
      </c>
      <c r="AE26" s="167">
        <f t="shared" si="43"/>
        <v>-599.39999999999975</v>
      </c>
      <c r="AF26" s="167">
        <f t="shared" si="43"/>
        <v>-626.83478260869538</v>
      </c>
      <c r="AG26" s="167">
        <f t="shared" si="43"/>
        <v>-654.269565217391</v>
      </c>
      <c r="AH26" s="167">
        <f t="shared" si="43"/>
        <v>-681.70434782608663</v>
      </c>
      <c r="AI26" s="167">
        <f t="shared" si="43"/>
        <v>-709.13913043478226</v>
      </c>
      <c r="AJ26" s="167">
        <f t="shared" si="43"/>
        <v>-736.57391304347789</v>
      </c>
    </row>
    <row r="27" spans="1:36" ht="45">
      <c r="A27" s="494">
        <v>11</v>
      </c>
      <c r="B27" s="502" t="s">
        <v>201</v>
      </c>
      <c r="C27" s="498">
        <v>6450</v>
      </c>
      <c r="D27" s="500">
        <v>0</v>
      </c>
      <c r="E27" s="500"/>
      <c r="F27" s="163" t="s">
        <v>252</v>
      </c>
      <c r="G27" s="164">
        <f>+VLOOKUP($B27,'[5]Total Tồn Vật tư'!$A$3:$H$8000,8,0)</f>
        <v>1247.8260869565217</v>
      </c>
      <c r="H27" s="165">
        <f t="shared" ref="H27:AJ27" si="44">+G27</f>
        <v>1247.8260869565217</v>
      </c>
      <c r="I27" s="165">
        <f t="shared" si="44"/>
        <v>1247.8260869565217</v>
      </c>
      <c r="J27" s="165">
        <f t="shared" si="44"/>
        <v>1247.8260869565217</v>
      </c>
      <c r="K27" s="165">
        <f>+J27</f>
        <v>1247.8260869565217</v>
      </c>
      <c r="L27" s="165">
        <f t="shared" si="44"/>
        <v>1247.8260869565217</v>
      </c>
      <c r="M27" s="165">
        <f t="shared" si="16"/>
        <v>1247.8260869565217</v>
      </c>
      <c r="N27" s="165">
        <f t="shared" si="44"/>
        <v>1247.8260869565217</v>
      </c>
      <c r="O27" s="165">
        <f t="shared" si="44"/>
        <v>1247.8260869565217</v>
      </c>
      <c r="P27" s="165">
        <f t="shared" si="44"/>
        <v>1247.8260869565217</v>
      </c>
      <c r="Q27" s="165">
        <f t="shared" si="44"/>
        <v>1247.8260869565217</v>
      </c>
      <c r="R27" s="165">
        <f t="shared" si="44"/>
        <v>1247.8260869565217</v>
      </c>
      <c r="S27" s="165">
        <f t="shared" si="44"/>
        <v>1247.8260869565217</v>
      </c>
      <c r="T27" s="165">
        <f t="shared" si="44"/>
        <v>1247.8260869565217</v>
      </c>
      <c r="U27" s="165">
        <f t="shared" si="44"/>
        <v>1247.8260869565217</v>
      </c>
      <c r="V27" s="165">
        <f t="shared" si="44"/>
        <v>1247.8260869565217</v>
      </c>
      <c r="W27" s="165">
        <f t="shared" si="44"/>
        <v>1247.8260869565217</v>
      </c>
      <c r="X27" s="165">
        <f t="shared" si="44"/>
        <v>1247.8260869565217</v>
      </c>
      <c r="Y27" s="165">
        <f t="shared" si="44"/>
        <v>1247.8260869565217</v>
      </c>
      <c r="Z27" s="165">
        <f t="shared" si="44"/>
        <v>1247.8260869565217</v>
      </c>
      <c r="AA27" s="165">
        <f t="shared" si="44"/>
        <v>1247.8260869565217</v>
      </c>
      <c r="AB27" s="165">
        <f t="shared" si="44"/>
        <v>1247.8260869565217</v>
      </c>
      <c r="AC27" s="165">
        <f t="shared" si="44"/>
        <v>1247.8260869565217</v>
      </c>
      <c r="AD27" s="165">
        <f t="shared" si="44"/>
        <v>1247.8260869565217</v>
      </c>
      <c r="AE27" s="165">
        <f t="shared" si="44"/>
        <v>1247.8260869565217</v>
      </c>
      <c r="AF27" s="165">
        <f t="shared" si="44"/>
        <v>1247.8260869565217</v>
      </c>
      <c r="AG27" s="165">
        <f t="shared" si="44"/>
        <v>1247.8260869565217</v>
      </c>
      <c r="AH27" s="165">
        <f t="shared" si="44"/>
        <v>1247.8260869565217</v>
      </c>
      <c r="AI27" s="165">
        <f t="shared" si="44"/>
        <v>1247.8260869565217</v>
      </c>
      <c r="AJ27" s="165">
        <f t="shared" si="44"/>
        <v>1247.8260869565217</v>
      </c>
    </row>
    <row r="28" spans="1:36">
      <c r="A28" s="495"/>
      <c r="B28" s="503"/>
      <c r="C28" s="499"/>
      <c r="D28" s="501"/>
      <c r="E28" s="501"/>
      <c r="F28" s="166" t="s">
        <v>253</v>
      </c>
      <c r="G28" s="167">
        <f t="shared" ref="G28" si="45">+ROUND($E27-G27,1)</f>
        <v>-1247.8</v>
      </c>
      <c r="H28" s="167">
        <f t="shared" ref="H28:AJ28" si="46">+G28-H27</f>
        <v>-2495.6260869565217</v>
      </c>
      <c r="I28" s="167">
        <f t="shared" si="46"/>
        <v>-3743.4521739130432</v>
      </c>
      <c r="J28" s="167">
        <f t="shared" si="46"/>
        <v>-4991.2782608695652</v>
      </c>
      <c r="K28" s="167">
        <f>+J28-K27</f>
        <v>-6239.1043478260872</v>
      </c>
      <c r="L28" s="167">
        <f t="shared" si="46"/>
        <v>-7486.9304347826092</v>
      </c>
      <c r="M28" s="165">
        <f t="shared" si="16"/>
        <v>-7486.9304347826092</v>
      </c>
      <c r="N28" s="167">
        <f t="shared" si="46"/>
        <v>-8734.7565217391311</v>
      </c>
      <c r="O28" s="167">
        <f t="shared" si="46"/>
        <v>-9982.5826086956531</v>
      </c>
      <c r="P28" s="167">
        <f t="shared" si="46"/>
        <v>-11230.408695652175</v>
      </c>
      <c r="Q28" s="167">
        <f t="shared" si="46"/>
        <v>-12478.234782608697</v>
      </c>
      <c r="R28" s="167">
        <f t="shared" si="46"/>
        <v>-13726.060869565219</v>
      </c>
      <c r="S28" s="167">
        <f t="shared" si="46"/>
        <v>-14973.886956521741</v>
      </c>
      <c r="T28" s="167">
        <f t="shared" si="46"/>
        <v>-16221.713043478263</v>
      </c>
      <c r="U28" s="167">
        <f t="shared" si="46"/>
        <v>-17469.539130434783</v>
      </c>
      <c r="V28" s="167">
        <f t="shared" si="46"/>
        <v>-18717.365217391303</v>
      </c>
      <c r="W28" s="167">
        <f t="shared" si="46"/>
        <v>-19965.191304347823</v>
      </c>
      <c r="X28" s="167">
        <f t="shared" si="46"/>
        <v>-21213.017391304344</v>
      </c>
      <c r="Y28" s="167">
        <f t="shared" si="46"/>
        <v>-22460.843478260864</v>
      </c>
      <c r="Z28" s="167">
        <f t="shared" si="46"/>
        <v>-23708.669565217384</v>
      </c>
      <c r="AA28" s="167">
        <f t="shared" si="46"/>
        <v>-24956.495652173904</v>
      </c>
      <c r="AB28" s="167">
        <f t="shared" si="46"/>
        <v>-26204.321739130424</v>
      </c>
      <c r="AC28" s="167">
        <f t="shared" si="46"/>
        <v>-27452.147826086944</v>
      </c>
      <c r="AD28" s="167">
        <f t="shared" si="46"/>
        <v>-28699.973913043465</v>
      </c>
      <c r="AE28" s="167">
        <f t="shared" si="46"/>
        <v>-29947.799999999985</v>
      </c>
      <c r="AF28" s="167">
        <f t="shared" si="46"/>
        <v>-31195.626086956505</v>
      </c>
      <c r="AG28" s="167">
        <f t="shared" si="46"/>
        <v>-32443.452173913025</v>
      </c>
      <c r="AH28" s="167">
        <f t="shared" si="46"/>
        <v>-33691.278260869549</v>
      </c>
      <c r="AI28" s="167">
        <f t="shared" si="46"/>
        <v>-34939.104347826069</v>
      </c>
      <c r="AJ28" s="167">
        <f t="shared" si="46"/>
        <v>-36186.930434782589</v>
      </c>
    </row>
    <row r="29" spans="1:36" ht="45">
      <c r="A29" s="494">
        <v>12</v>
      </c>
      <c r="B29" s="502" t="s">
        <v>200</v>
      </c>
      <c r="C29" s="498">
        <v>0</v>
      </c>
      <c r="D29" s="500">
        <v>0</v>
      </c>
      <c r="E29" s="500">
        <f t="shared" ref="E29" si="47">+C29+D29</f>
        <v>0</v>
      </c>
      <c r="F29" s="163" t="s">
        <v>252</v>
      </c>
      <c r="G29" s="164">
        <f>+VLOOKUP($B29,'[5]Total Tồn Vật tư'!$A$3:$H$8000,8,0)</f>
        <v>1558.695652173913</v>
      </c>
      <c r="H29" s="165">
        <f t="shared" ref="H29:W44" si="48">+G29</f>
        <v>1558.695652173913</v>
      </c>
      <c r="I29" s="165">
        <f t="shared" si="48"/>
        <v>1558.695652173913</v>
      </c>
      <c r="J29" s="165">
        <f t="shared" si="48"/>
        <v>1558.695652173913</v>
      </c>
      <c r="K29" s="165">
        <f>+J29</f>
        <v>1558.695652173913</v>
      </c>
      <c r="L29" s="165">
        <f t="shared" si="48"/>
        <v>1558.695652173913</v>
      </c>
      <c r="M29" s="165">
        <f t="shared" si="48"/>
        <v>1558.695652173913</v>
      </c>
      <c r="N29" s="165">
        <f t="shared" si="48"/>
        <v>1558.695652173913</v>
      </c>
      <c r="O29" s="165">
        <f t="shared" si="48"/>
        <v>1558.695652173913</v>
      </c>
      <c r="P29" s="165">
        <f t="shared" si="48"/>
        <v>1558.695652173913</v>
      </c>
      <c r="Q29" s="165">
        <f t="shared" si="48"/>
        <v>1558.695652173913</v>
      </c>
      <c r="R29" s="165">
        <f t="shared" si="48"/>
        <v>1558.695652173913</v>
      </c>
      <c r="S29" s="165">
        <f t="shared" si="48"/>
        <v>1558.695652173913</v>
      </c>
      <c r="T29" s="165">
        <f t="shared" si="48"/>
        <v>1558.695652173913</v>
      </c>
      <c r="U29" s="165">
        <f t="shared" si="48"/>
        <v>1558.695652173913</v>
      </c>
      <c r="V29" s="165">
        <f t="shared" si="48"/>
        <v>1558.695652173913</v>
      </c>
      <c r="W29" s="165">
        <f t="shared" si="48"/>
        <v>1558.695652173913</v>
      </c>
      <c r="X29" s="165">
        <f t="shared" ref="X29:AJ29" si="49">+W29</f>
        <v>1558.695652173913</v>
      </c>
      <c r="Y29" s="165">
        <f t="shared" si="49"/>
        <v>1558.695652173913</v>
      </c>
      <c r="Z29" s="165">
        <f t="shared" si="49"/>
        <v>1558.695652173913</v>
      </c>
      <c r="AA29" s="165">
        <f t="shared" si="49"/>
        <v>1558.695652173913</v>
      </c>
      <c r="AB29" s="165">
        <f t="shared" si="49"/>
        <v>1558.695652173913</v>
      </c>
      <c r="AC29" s="165">
        <f t="shared" si="49"/>
        <v>1558.695652173913</v>
      </c>
      <c r="AD29" s="165">
        <f t="shared" si="49"/>
        <v>1558.695652173913</v>
      </c>
      <c r="AE29" s="165">
        <f t="shared" si="49"/>
        <v>1558.695652173913</v>
      </c>
      <c r="AF29" s="165">
        <f t="shared" si="49"/>
        <v>1558.695652173913</v>
      </c>
      <c r="AG29" s="165">
        <f t="shared" si="49"/>
        <v>1558.695652173913</v>
      </c>
      <c r="AH29" s="165">
        <f t="shared" si="49"/>
        <v>1558.695652173913</v>
      </c>
      <c r="AI29" s="165">
        <f t="shared" si="49"/>
        <v>1558.695652173913</v>
      </c>
      <c r="AJ29" s="165">
        <f t="shared" si="49"/>
        <v>1558.695652173913</v>
      </c>
    </row>
    <row r="30" spans="1:36">
      <c r="A30" s="495"/>
      <c r="B30" s="503"/>
      <c r="C30" s="499"/>
      <c r="D30" s="501"/>
      <c r="E30" s="501"/>
      <c r="F30" s="166" t="s">
        <v>253</v>
      </c>
      <c r="G30" s="167">
        <f>+ROUND($E29-G29,1)</f>
        <v>-1558.7</v>
      </c>
      <c r="H30" s="167">
        <f t="shared" ref="H30:AJ30" si="50">+G30-H29</f>
        <v>-3117.3956521739128</v>
      </c>
      <c r="I30" s="167">
        <f t="shared" si="50"/>
        <v>-4676.0913043478258</v>
      </c>
      <c r="J30" s="167">
        <f t="shared" si="50"/>
        <v>-6234.7869565217388</v>
      </c>
      <c r="K30" s="167">
        <f>+J30-K29</f>
        <v>-7793.4826086956518</v>
      </c>
      <c r="L30" s="167">
        <f t="shared" si="50"/>
        <v>-9352.1782608695648</v>
      </c>
      <c r="M30" s="165">
        <f t="shared" si="48"/>
        <v>-9352.1782608695648</v>
      </c>
      <c r="N30" s="167">
        <f t="shared" si="50"/>
        <v>-10910.873913043477</v>
      </c>
      <c r="O30" s="167">
        <f t="shared" si="50"/>
        <v>-12469.569565217389</v>
      </c>
      <c r="P30" s="167">
        <f t="shared" si="50"/>
        <v>-14028.265217391301</v>
      </c>
      <c r="Q30" s="167">
        <f t="shared" si="50"/>
        <v>-15586.960869565213</v>
      </c>
      <c r="R30" s="167">
        <f t="shared" si="50"/>
        <v>-17145.656521739125</v>
      </c>
      <c r="S30" s="167">
        <f t="shared" si="50"/>
        <v>-18704.352173913037</v>
      </c>
      <c r="T30" s="167">
        <f t="shared" si="50"/>
        <v>-20263.047826086949</v>
      </c>
      <c r="U30" s="167">
        <f t="shared" si="50"/>
        <v>-21821.743478260862</v>
      </c>
      <c r="V30" s="167">
        <f t="shared" si="50"/>
        <v>-23380.439130434774</v>
      </c>
      <c r="W30" s="167">
        <f t="shared" si="50"/>
        <v>-24939.134782608686</v>
      </c>
      <c r="X30" s="167">
        <f t="shared" si="50"/>
        <v>-26497.830434782598</v>
      </c>
      <c r="Y30" s="167">
        <f t="shared" si="50"/>
        <v>-28056.52608695651</v>
      </c>
      <c r="Z30" s="167">
        <f t="shared" si="50"/>
        <v>-29615.221739130422</v>
      </c>
      <c r="AA30" s="167">
        <f t="shared" si="50"/>
        <v>-31173.917391304334</v>
      </c>
      <c r="AB30" s="167">
        <f t="shared" si="50"/>
        <v>-32732.613043478246</v>
      </c>
      <c r="AC30" s="167">
        <f t="shared" si="50"/>
        <v>-34291.308695652158</v>
      </c>
      <c r="AD30" s="167">
        <f t="shared" si="50"/>
        <v>-35850.00434782607</v>
      </c>
      <c r="AE30" s="167">
        <f t="shared" si="50"/>
        <v>-37408.699999999983</v>
      </c>
      <c r="AF30" s="167">
        <f t="shared" si="50"/>
        <v>-38967.395652173895</v>
      </c>
      <c r="AG30" s="167">
        <f t="shared" si="50"/>
        <v>-40526.091304347807</v>
      </c>
      <c r="AH30" s="167">
        <f t="shared" si="50"/>
        <v>-42084.786956521719</v>
      </c>
      <c r="AI30" s="167">
        <f t="shared" si="50"/>
        <v>-43643.482608695631</v>
      </c>
      <c r="AJ30" s="167">
        <f t="shared" si="50"/>
        <v>-45202.178260869543</v>
      </c>
    </row>
    <row r="31" spans="1:36" ht="45">
      <c r="A31" s="494">
        <v>13</v>
      </c>
      <c r="B31" s="496" t="s">
        <v>202</v>
      </c>
      <c r="C31" s="498">
        <v>0</v>
      </c>
      <c r="D31" s="500">
        <v>0</v>
      </c>
      <c r="E31" s="500">
        <f t="shared" ref="E31" si="51">+C31+D31</f>
        <v>0</v>
      </c>
      <c r="F31" s="163" t="s">
        <v>252</v>
      </c>
      <c r="G31" s="164">
        <f>+VLOOKUP($B31,'[5]Total Tồn Vật tư'!$A$3:$H$8000,8,0)</f>
        <v>434.78260869565219</v>
      </c>
      <c r="H31" s="165">
        <f t="shared" ref="H31:AJ31" si="52">+G31</f>
        <v>434.78260869565219</v>
      </c>
      <c r="I31" s="165">
        <f t="shared" si="52"/>
        <v>434.78260869565219</v>
      </c>
      <c r="J31" s="165">
        <f t="shared" si="52"/>
        <v>434.78260869565219</v>
      </c>
      <c r="K31" s="165">
        <f>+J31</f>
        <v>434.78260869565219</v>
      </c>
      <c r="L31" s="165">
        <f t="shared" si="52"/>
        <v>434.78260869565219</v>
      </c>
      <c r="M31" s="165">
        <f t="shared" si="48"/>
        <v>434.78260869565219</v>
      </c>
      <c r="N31" s="165">
        <f t="shared" si="52"/>
        <v>434.78260869565219</v>
      </c>
      <c r="O31" s="165">
        <f t="shared" si="52"/>
        <v>434.78260869565219</v>
      </c>
      <c r="P31" s="165">
        <f t="shared" si="52"/>
        <v>434.78260869565219</v>
      </c>
      <c r="Q31" s="165">
        <f t="shared" si="52"/>
        <v>434.78260869565219</v>
      </c>
      <c r="R31" s="165">
        <f t="shared" si="52"/>
        <v>434.78260869565219</v>
      </c>
      <c r="S31" s="165">
        <f t="shared" si="52"/>
        <v>434.78260869565219</v>
      </c>
      <c r="T31" s="165">
        <f t="shared" si="52"/>
        <v>434.78260869565219</v>
      </c>
      <c r="U31" s="165">
        <f t="shared" si="52"/>
        <v>434.78260869565219</v>
      </c>
      <c r="V31" s="165">
        <f t="shared" si="52"/>
        <v>434.78260869565219</v>
      </c>
      <c r="W31" s="165">
        <f t="shared" si="52"/>
        <v>434.78260869565219</v>
      </c>
      <c r="X31" s="165">
        <f t="shared" si="52"/>
        <v>434.78260869565219</v>
      </c>
      <c r="Y31" s="165">
        <f t="shared" si="52"/>
        <v>434.78260869565219</v>
      </c>
      <c r="Z31" s="165">
        <f t="shared" si="52"/>
        <v>434.78260869565219</v>
      </c>
      <c r="AA31" s="165">
        <f t="shared" si="52"/>
        <v>434.78260869565219</v>
      </c>
      <c r="AB31" s="165">
        <f t="shared" si="52"/>
        <v>434.78260869565219</v>
      </c>
      <c r="AC31" s="165">
        <f t="shared" si="52"/>
        <v>434.78260869565219</v>
      </c>
      <c r="AD31" s="165">
        <f t="shared" si="52"/>
        <v>434.78260869565219</v>
      </c>
      <c r="AE31" s="165">
        <f t="shared" si="52"/>
        <v>434.78260869565219</v>
      </c>
      <c r="AF31" s="165">
        <f t="shared" si="52"/>
        <v>434.78260869565219</v>
      </c>
      <c r="AG31" s="165">
        <f t="shared" si="52"/>
        <v>434.78260869565219</v>
      </c>
      <c r="AH31" s="165">
        <f t="shared" si="52"/>
        <v>434.78260869565219</v>
      </c>
      <c r="AI31" s="165">
        <f t="shared" si="52"/>
        <v>434.78260869565219</v>
      </c>
      <c r="AJ31" s="165">
        <f t="shared" si="52"/>
        <v>434.78260869565219</v>
      </c>
    </row>
    <row r="32" spans="1:36">
      <c r="A32" s="495"/>
      <c r="B32" s="507"/>
      <c r="C32" s="499"/>
      <c r="D32" s="501"/>
      <c r="E32" s="501"/>
      <c r="F32" s="166" t="s">
        <v>253</v>
      </c>
      <c r="G32" s="167">
        <f t="shared" ref="G32" si="53">+ROUND($E31-G31,1)</f>
        <v>-434.8</v>
      </c>
      <c r="H32" s="167">
        <f t="shared" ref="H32:AJ32" si="54">+G32-H31</f>
        <v>-869.5826086956522</v>
      </c>
      <c r="I32" s="167">
        <f t="shared" si="54"/>
        <v>-1304.3652173913044</v>
      </c>
      <c r="J32" s="167">
        <f t="shared" si="54"/>
        <v>-1739.1478260869567</v>
      </c>
      <c r="K32" s="167">
        <f>+J32-K31</f>
        <v>-2173.9304347826087</v>
      </c>
      <c r="L32" s="167">
        <f t="shared" si="54"/>
        <v>-2608.7130434782607</v>
      </c>
      <c r="M32" s="165">
        <f t="shared" si="48"/>
        <v>-2608.7130434782607</v>
      </c>
      <c r="N32" s="167">
        <f t="shared" si="54"/>
        <v>-3043.4956521739127</v>
      </c>
      <c r="O32" s="167">
        <f t="shared" si="54"/>
        <v>-3478.2782608695647</v>
      </c>
      <c r="P32" s="167">
        <f t="shared" si="54"/>
        <v>-3913.0608695652168</v>
      </c>
      <c r="Q32" s="167">
        <f t="shared" si="54"/>
        <v>-4347.8434782608692</v>
      </c>
      <c r="R32" s="167">
        <f t="shared" si="54"/>
        <v>-4782.6260869565212</v>
      </c>
      <c r="S32" s="167">
        <f t="shared" si="54"/>
        <v>-5217.4086956521733</v>
      </c>
      <c r="T32" s="167">
        <f t="shared" si="54"/>
        <v>-5652.1913043478253</v>
      </c>
      <c r="U32" s="167">
        <f t="shared" si="54"/>
        <v>-6086.9739130434773</v>
      </c>
      <c r="V32" s="167">
        <f t="shared" si="54"/>
        <v>-6521.7565217391293</v>
      </c>
      <c r="W32" s="167">
        <f t="shared" si="54"/>
        <v>-6956.5391304347813</v>
      </c>
      <c r="X32" s="167">
        <f t="shared" si="54"/>
        <v>-7391.3217391304333</v>
      </c>
      <c r="Y32" s="167">
        <f t="shared" si="54"/>
        <v>-7826.1043478260854</v>
      </c>
      <c r="Z32" s="167">
        <f t="shared" si="54"/>
        <v>-8260.8869565217374</v>
      </c>
      <c r="AA32" s="167">
        <f t="shared" si="54"/>
        <v>-8695.6695652173894</v>
      </c>
      <c r="AB32" s="167">
        <f t="shared" si="54"/>
        <v>-9130.4521739130414</v>
      </c>
      <c r="AC32" s="167">
        <f t="shared" si="54"/>
        <v>-9565.2347826086934</v>
      </c>
      <c r="AD32" s="167">
        <f t="shared" si="54"/>
        <v>-10000.017391304345</v>
      </c>
      <c r="AE32" s="167">
        <f t="shared" si="54"/>
        <v>-10434.799999999997</v>
      </c>
      <c r="AF32" s="167">
        <f t="shared" si="54"/>
        <v>-10869.582608695649</v>
      </c>
      <c r="AG32" s="167">
        <f t="shared" si="54"/>
        <v>-11304.365217391301</v>
      </c>
      <c r="AH32" s="167">
        <f t="shared" si="54"/>
        <v>-11739.147826086954</v>
      </c>
      <c r="AI32" s="167">
        <f t="shared" si="54"/>
        <v>-12173.930434782606</v>
      </c>
      <c r="AJ32" s="167">
        <f t="shared" si="54"/>
        <v>-12608.713043478258</v>
      </c>
    </row>
    <row r="33" spans="1:36" ht="45">
      <c r="A33" s="494">
        <v>15</v>
      </c>
      <c r="B33" s="502" t="s">
        <v>213</v>
      </c>
      <c r="C33" s="498">
        <v>13</v>
      </c>
      <c r="D33" s="500">
        <v>0</v>
      </c>
      <c r="E33" s="500">
        <f t="shared" ref="E33" si="55">+C33+D33</f>
        <v>13</v>
      </c>
      <c r="F33" s="163" t="s">
        <v>252</v>
      </c>
      <c r="G33" s="164">
        <f>+VLOOKUP($B33,'[5]Total Tồn Vật tư'!$A$3:$H$8000,8,0)</f>
        <v>0.17391304347826086</v>
      </c>
      <c r="H33" s="165">
        <f t="shared" ref="H33:AJ33" si="56">+G33</f>
        <v>0.17391304347826086</v>
      </c>
      <c r="I33" s="165">
        <f t="shared" si="56"/>
        <v>0.17391304347826086</v>
      </c>
      <c r="J33" s="165">
        <f t="shared" si="56"/>
        <v>0.17391304347826086</v>
      </c>
      <c r="K33" s="165">
        <f>+J33</f>
        <v>0.17391304347826086</v>
      </c>
      <c r="L33" s="165">
        <f t="shared" si="56"/>
        <v>0.17391304347826086</v>
      </c>
      <c r="M33" s="165">
        <f t="shared" si="48"/>
        <v>0.17391304347826086</v>
      </c>
      <c r="N33" s="165">
        <f t="shared" si="56"/>
        <v>0.17391304347826086</v>
      </c>
      <c r="O33" s="165">
        <f t="shared" si="56"/>
        <v>0.17391304347826086</v>
      </c>
      <c r="P33" s="165">
        <f t="shared" si="56"/>
        <v>0.17391304347826086</v>
      </c>
      <c r="Q33" s="165">
        <f t="shared" si="56"/>
        <v>0.17391304347826086</v>
      </c>
      <c r="R33" s="165">
        <f t="shared" si="56"/>
        <v>0.17391304347826086</v>
      </c>
      <c r="S33" s="165">
        <f t="shared" si="56"/>
        <v>0.17391304347826086</v>
      </c>
      <c r="T33" s="165">
        <f t="shared" si="56"/>
        <v>0.17391304347826086</v>
      </c>
      <c r="U33" s="165">
        <f t="shared" si="56"/>
        <v>0.17391304347826086</v>
      </c>
      <c r="V33" s="165">
        <f t="shared" si="56"/>
        <v>0.17391304347826086</v>
      </c>
      <c r="W33" s="165">
        <f t="shared" si="56"/>
        <v>0.17391304347826086</v>
      </c>
      <c r="X33" s="165">
        <f t="shared" si="56"/>
        <v>0.17391304347826086</v>
      </c>
      <c r="Y33" s="165">
        <f t="shared" si="56"/>
        <v>0.17391304347826086</v>
      </c>
      <c r="Z33" s="165">
        <f t="shared" si="56"/>
        <v>0.17391304347826086</v>
      </c>
      <c r="AA33" s="165">
        <f t="shared" si="56"/>
        <v>0.17391304347826086</v>
      </c>
      <c r="AB33" s="165">
        <f t="shared" si="56"/>
        <v>0.17391304347826086</v>
      </c>
      <c r="AC33" s="165">
        <f t="shared" si="56"/>
        <v>0.17391304347826086</v>
      </c>
      <c r="AD33" s="165">
        <f t="shared" si="56"/>
        <v>0.17391304347826086</v>
      </c>
      <c r="AE33" s="165">
        <f t="shared" si="56"/>
        <v>0.17391304347826086</v>
      </c>
      <c r="AF33" s="165">
        <f t="shared" si="56"/>
        <v>0.17391304347826086</v>
      </c>
      <c r="AG33" s="165">
        <f t="shared" si="56"/>
        <v>0.17391304347826086</v>
      </c>
      <c r="AH33" s="165">
        <f t="shared" si="56"/>
        <v>0.17391304347826086</v>
      </c>
      <c r="AI33" s="165">
        <f t="shared" si="56"/>
        <v>0.17391304347826086</v>
      </c>
      <c r="AJ33" s="165">
        <f t="shared" si="56"/>
        <v>0.17391304347826086</v>
      </c>
    </row>
    <row r="34" spans="1:36">
      <c r="A34" s="495"/>
      <c r="B34" s="506"/>
      <c r="C34" s="499"/>
      <c r="D34" s="501"/>
      <c r="E34" s="501"/>
      <c r="F34" s="166" t="s">
        <v>253</v>
      </c>
      <c r="G34" s="167">
        <f t="shared" ref="G34" si="57">+ROUND($E33-G33,1)</f>
        <v>12.8</v>
      </c>
      <c r="H34" s="167">
        <f t="shared" ref="H34:AJ34" si="58">+G34-H33</f>
        <v>12.626086956521739</v>
      </c>
      <c r="I34" s="167">
        <f t="shared" si="58"/>
        <v>12.452173913043477</v>
      </c>
      <c r="J34" s="167">
        <f t="shared" si="58"/>
        <v>12.278260869565216</v>
      </c>
      <c r="K34" s="167">
        <f>+J34-K33</f>
        <v>12.104347826086954</v>
      </c>
      <c r="L34" s="167">
        <f t="shared" si="58"/>
        <v>11.930434782608693</v>
      </c>
      <c r="M34" s="165">
        <f t="shared" si="48"/>
        <v>11.930434782608693</v>
      </c>
      <c r="N34" s="167">
        <f t="shared" si="58"/>
        <v>11.756521739130431</v>
      </c>
      <c r="O34" s="167">
        <f t="shared" si="58"/>
        <v>11.582608695652169</v>
      </c>
      <c r="P34" s="167">
        <f t="shared" si="58"/>
        <v>11.408695652173908</v>
      </c>
      <c r="Q34" s="167">
        <f t="shared" si="58"/>
        <v>11.234782608695646</v>
      </c>
      <c r="R34" s="167">
        <f t="shared" si="58"/>
        <v>11.060869565217384</v>
      </c>
      <c r="S34" s="167">
        <f t="shared" si="58"/>
        <v>10.886956521739123</v>
      </c>
      <c r="T34" s="167">
        <f t="shared" si="58"/>
        <v>10.713043478260861</v>
      </c>
      <c r="U34" s="167">
        <f t="shared" si="58"/>
        <v>10.539130434782599</v>
      </c>
      <c r="V34" s="167">
        <f t="shared" si="58"/>
        <v>10.365217391304338</v>
      </c>
      <c r="W34" s="167">
        <f t="shared" si="58"/>
        <v>10.191304347826076</v>
      </c>
      <c r="X34" s="167">
        <f t="shared" si="58"/>
        <v>10.017391304347814</v>
      </c>
      <c r="Y34" s="167">
        <f t="shared" si="58"/>
        <v>9.8434782608695528</v>
      </c>
      <c r="Z34" s="167">
        <f t="shared" si="58"/>
        <v>9.6695652173912912</v>
      </c>
      <c r="AA34" s="167">
        <f t="shared" si="58"/>
        <v>9.4956521739130295</v>
      </c>
      <c r="AB34" s="167">
        <f t="shared" si="58"/>
        <v>9.3217391304347679</v>
      </c>
      <c r="AC34" s="167">
        <f t="shared" si="58"/>
        <v>9.1478260869565062</v>
      </c>
      <c r="AD34" s="167">
        <f t="shared" si="58"/>
        <v>8.9739130434782446</v>
      </c>
      <c r="AE34" s="167">
        <f t="shared" si="58"/>
        <v>8.7999999999999829</v>
      </c>
      <c r="AF34" s="167">
        <f t="shared" si="58"/>
        <v>8.6260869565217213</v>
      </c>
      <c r="AG34" s="167">
        <f t="shared" si="58"/>
        <v>8.4521739130434597</v>
      </c>
      <c r="AH34" s="167">
        <f t="shared" si="58"/>
        <v>8.278260869565198</v>
      </c>
      <c r="AI34" s="167">
        <f t="shared" si="58"/>
        <v>8.1043478260869364</v>
      </c>
      <c r="AJ34" s="167">
        <f t="shared" si="58"/>
        <v>7.9304347826086756</v>
      </c>
    </row>
    <row r="35" spans="1:36" ht="45">
      <c r="A35" s="494">
        <v>13</v>
      </c>
      <c r="B35" s="502" t="s">
        <v>214</v>
      </c>
      <c r="C35" s="498">
        <v>2</v>
      </c>
      <c r="D35" s="500">
        <v>0</v>
      </c>
      <c r="E35" s="500">
        <f t="shared" ref="E35" si="59">+C35+D35</f>
        <v>2</v>
      </c>
      <c r="F35" s="163" t="s">
        <v>252</v>
      </c>
      <c r="G35" s="164">
        <f>+VLOOKUP($B35,'[5]Total Tồn Vật tư'!$A$3:$H$8000,8,0)</f>
        <v>0.39130434782608697</v>
      </c>
      <c r="H35" s="165">
        <f t="shared" ref="H35:AJ35" si="60">+G35</f>
        <v>0.39130434782608697</v>
      </c>
      <c r="I35" s="165">
        <f t="shared" si="60"/>
        <v>0.39130434782608697</v>
      </c>
      <c r="J35" s="165">
        <f t="shared" si="60"/>
        <v>0.39130434782608697</v>
      </c>
      <c r="K35" s="165">
        <f>+J35</f>
        <v>0.39130434782608697</v>
      </c>
      <c r="L35" s="165">
        <f t="shared" si="60"/>
        <v>0.39130434782608697</v>
      </c>
      <c r="M35" s="165">
        <f t="shared" si="48"/>
        <v>0.39130434782608697</v>
      </c>
      <c r="N35" s="165">
        <f t="shared" si="60"/>
        <v>0.39130434782608697</v>
      </c>
      <c r="O35" s="165">
        <f t="shared" si="60"/>
        <v>0.39130434782608697</v>
      </c>
      <c r="P35" s="165">
        <f t="shared" si="60"/>
        <v>0.39130434782608697</v>
      </c>
      <c r="Q35" s="165">
        <f t="shared" si="60"/>
        <v>0.39130434782608697</v>
      </c>
      <c r="R35" s="165">
        <f t="shared" si="60"/>
        <v>0.39130434782608697</v>
      </c>
      <c r="S35" s="165">
        <f t="shared" si="60"/>
        <v>0.39130434782608697</v>
      </c>
      <c r="T35" s="165">
        <f t="shared" si="60"/>
        <v>0.39130434782608697</v>
      </c>
      <c r="U35" s="165">
        <f t="shared" si="60"/>
        <v>0.39130434782608697</v>
      </c>
      <c r="V35" s="165">
        <f t="shared" si="60"/>
        <v>0.39130434782608697</v>
      </c>
      <c r="W35" s="165">
        <f t="shared" si="60"/>
        <v>0.39130434782608697</v>
      </c>
      <c r="X35" s="165">
        <f t="shared" si="60"/>
        <v>0.39130434782608697</v>
      </c>
      <c r="Y35" s="165">
        <f t="shared" si="60"/>
        <v>0.39130434782608697</v>
      </c>
      <c r="Z35" s="165">
        <f t="shared" si="60"/>
        <v>0.39130434782608697</v>
      </c>
      <c r="AA35" s="165">
        <f t="shared" si="60"/>
        <v>0.39130434782608697</v>
      </c>
      <c r="AB35" s="165">
        <f t="shared" si="60"/>
        <v>0.39130434782608697</v>
      </c>
      <c r="AC35" s="165">
        <f t="shared" si="60"/>
        <v>0.39130434782608697</v>
      </c>
      <c r="AD35" s="165">
        <f t="shared" si="60"/>
        <v>0.39130434782608697</v>
      </c>
      <c r="AE35" s="165">
        <f t="shared" si="60"/>
        <v>0.39130434782608697</v>
      </c>
      <c r="AF35" s="165">
        <f t="shared" si="60"/>
        <v>0.39130434782608697</v>
      </c>
      <c r="AG35" s="165">
        <f t="shared" si="60"/>
        <v>0.39130434782608697</v>
      </c>
      <c r="AH35" s="165">
        <f t="shared" si="60"/>
        <v>0.39130434782608697</v>
      </c>
      <c r="AI35" s="165">
        <f t="shared" si="60"/>
        <v>0.39130434782608697</v>
      </c>
      <c r="AJ35" s="165">
        <f t="shared" si="60"/>
        <v>0.39130434782608697</v>
      </c>
    </row>
    <row r="36" spans="1:36">
      <c r="A36" s="495"/>
      <c r="B36" s="503"/>
      <c r="C36" s="499"/>
      <c r="D36" s="501"/>
      <c r="E36" s="501"/>
      <c r="F36" s="166" t="s">
        <v>253</v>
      </c>
      <c r="G36" s="167">
        <f t="shared" ref="G36" si="61">+ROUND($E35-G35,1)</f>
        <v>1.6</v>
      </c>
      <c r="H36" s="167">
        <f t="shared" ref="H36:AJ36" si="62">+G36-H35</f>
        <v>1.2086956521739132</v>
      </c>
      <c r="I36" s="167">
        <f t="shared" si="62"/>
        <v>0.81739130434782625</v>
      </c>
      <c r="J36" s="167">
        <f t="shared" si="62"/>
        <v>0.42608695652173928</v>
      </c>
      <c r="K36" s="167">
        <f>+J36-K35</f>
        <v>3.4782608695652306E-2</v>
      </c>
      <c r="L36" s="167">
        <f t="shared" si="62"/>
        <v>-0.35652173913043467</v>
      </c>
      <c r="M36" s="165">
        <f t="shared" si="48"/>
        <v>-0.35652173913043467</v>
      </c>
      <c r="N36" s="167">
        <f t="shared" si="62"/>
        <v>-0.74782608695652164</v>
      </c>
      <c r="O36" s="167">
        <f t="shared" si="62"/>
        <v>-1.1391304347826086</v>
      </c>
      <c r="P36" s="167">
        <f t="shared" si="62"/>
        <v>-1.5304347826086955</v>
      </c>
      <c r="Q36" s="167">
        <f t="shared" si="62"/>
        <v>-1.9217391304347824</v>
      </c>
      <c r="R36" s="167">
        <f t="shared" si="62"/>
        <v>-2.3130434782608695</v>
      </c>
      <c r="S36" s="167">
        <f t="shared" si="62"/>
        <v>-2.7043478260869565</v>
      </c>
      <c r="T36" s="167">
        <f t="shared" si="62"/>
        <v>-3.0956521739130434</v>
      </c>
      <c r="U36" s="167">
        <f t="shared" si="62"/>
        <v>-3.4869565217391303</v>
      </c>
      <c r="V36" s="167">
        <f t="shared" si="62"/>
        <v>-3.8782608695652172</v>
      </c>
      <c r="W36" s="167">
        <f t="shared" si="62"/>
        <v>-4.2695652173913041</v>
      </c>
      <c r="X36" s="167">
        <f t="shared" si="62"/>
        <v>-4.660869565217391</v>
      </c>
      <c r="Y36" s="167">
        <f t="shared" si="62"/>
        <v>-5.052173913043478</v>
      </c>
      <c r="Z36" s="167">
        <f t="shared" si="62"/>
        <v>-5.4434782608695649</v>
      </c>
      <c r="AA36" s="167">
        <f t="shared" si="62"/>
        <v>-5.8347826086956518</v>
      </c>
      <c r="AB36" s="167">
        <f t="shared" si="62"/>
        <v>-6.2260869565217387</v>
      </c>
      <c r="AC36" s="167">
        <f t="shared" si="62"/>
        <v>-6.6173913043478256</v>
      </c>
      <c r="AD36" s="167">
        <f t="shared" si="62"/>
        <v>-7.0086956521739125</v>
      </c>
      <c r="AE36" s="167">
        <f t="shared" si="62"/>
        <v>-7.3999999999999995</v>
      </c>
      <c r="AF36" s="167">
        <f t="shared" si="62"/>
        <v>-7.7913043478260864</v>
      </c>
      <c r="AG36" s="167">
        <f t="shared" si="62"/>
        <v>-8.1826086956521742</v>
      </c>
      <c r="AH36" s="167">
        <f t="shared" si="62"/>
        <v>-8.573913043478262</v>
      </c>
      <c r="AI36" s="167">
        <f t="shared" si="62"/>
        <v>-8.9652173913043498</v>
      </c>
      <c r="AJ36" s="167">
        <f t="shared" si="62"/>
        <v>-9.3565217391304376</v>
      </c>
    </row>
    <row r="37" spans="1:36" ht="45">
      <c r="A37" s="494">
        <v>14</v>
      </c>
      <c r="B37" s="502" t="s">
        <v>215</v>
      </c>
      <c r="C37" s="498">
        <v>0</v>
      </c>
      <c r="D37" s="500">
        <v>0</v>
      </c>
      <c r="E37" s="500">
        <f t="shared" ref="E37" si="63">+C37+D37</f>
        <v>0</v>
      </c>
      <c r="F37" s="163" t="s">
        <v>252</v>
      </c>
      <c r="G37" s="164">
        <f>+VLOOKUP($B37,'[5]Total Tồn Vật tư'!$A$3:$H$8000,8,0)</f>
        <v>0</v>
      </c>
      <c r="H37" s="165">
        <f t="shared" ref="H37:AJ37" si="64">+G37</f>
        <v>0</v>
      </c>
      <c r="I37" s="165">
        <f t="shared" si="64"/>
        <v>0</v>
      </c>
      <c r="J37" s="165">
        <f t="shared" si="64"/>
        <v>0</v>
      </c>
      <c r="K37" s="165">
        <f>+J37</f>
        <v>0</v>
      </c>
      <c r="L37" s="165">
        <f t="shared" si="64"/>
        <v>0</v>
      </c>
      <c r="M37" s="165">
        <f t="shared" si="48"/>
        <v>0</v>
      </c>
      <c r="N37" s="165">
        <f t="shared" si="64"/>
        <v>0</v>
      </c>
      <c r="O37" s="165">
        <f t="shared" si="64"/>
        <v>0</v>
      </c>
      <c r="P37" s="165">
        <f t="shared" si="64"/>
        <v>0</v>
      </c>
      <c r="Q37" s="165">
        <f t="shared" si="64"/>
        <v>0</v>
      </c>
      <c r="R37" s="165">
        <f t="shared" si="64"/>
        <v>0</v>
      </c>
      <c r="S37" s="165">
        <f t="shared" si="64"/>
        <v>0</v>
      </c>
      <c r="T37" s="165">
        <f t="shared" si="64"/>
        <v>0</v>
      </c>
      <c r="U37" s="165">
        <f t="shared" si="64"/>
        <v>0</v>
      </c>
      <c r="V37" s="165">
        <f t="shared" si="64"/>
        <v>0</v>
      </c>
      <c r="W37" s="165">
        <f t="shared" si="64"/>
        <v>0</v>
      </c>
      <c r="X37" s="165">
        <f t="shared" si="64"/>
        <v>0</v>
      </c>
      <c r="Y37" s="165">
        <f t="shared" si="64"/>
        <v>0</v>
      </c>
      <c r="Z37" s="165">
        <f t="shared" si="64"/>
        <v>0</v>
      </c>
      <c r="AA37" s="165">
        <f t="shared" si="64"/>
        <v>0</v>
      </c>
      <c r="AB37" s="165">
        <f t="shared" si="64"/>
        <v>0</v>
      </c>
      <c r="AC37" s="165">
        <f t="shared" si="64"/>
        <v>0</v>
      </c>
      <c r="AD37" s="165">
        <f t="shared" si="64"/>
        <v>0</v>
      </c>
      <c r="AE37" s="165">
        <f t="shared" si="64"/>
        <v>0</v>
      </c>
      <c r="AF37" s="165">
        <f t="shared" si="64"/>
        <v>0</v>
      </c>
      <c r="AG37" s="165">
        <f t="shared" si="64"/>
        <v>0</v>
      </c>
      <c r="AH37" s="165">
        <f t="shared" si="64"/>
        <v>0</v>
      </c>
      <c r="AI37" s="165">
        <f t="shared" si="64"/>
        <v>0</v>
      </c>
      <c r="AJ37" s="165">
        <f t="shared" si="64"/>
        <v>0</v>
      </c>
    </row>
    <row r="38" spans="1:36">
      <c r="A38" s="495"/>
      <c r="B38" s="506"/>
      <c r="C38" s="499"/>
      <c r="D38" s="501"/>
      <c r="E38" s="501"/>
      <c r="F38" s="166" t="s">
        <v>253</v>
      </c>
      <c r="G38" s="167">
        <f t="shared" ref="G38" si="65">+ROUND($E37-G37,1)</f>
        <v>0</v>
      </c>
      <c r="H38" s="167">
        <f t="shared" ref="H38:AJ38" si="66">+G38-H37</f>
        <v>0</v>
      </c>
      <c r="I38" s="167">
        <f t="shared" si="66"/>
        <v>0</v>
      </c>
      <c r="J38" s="167">
        <f t="shared" si="66"/>
        <v>0</v>
      </c>
      <c r="K38" s="167">
        <f>+J38-K37</f>
        <v>0</v>
      </c>
      <c r="L38" s="167">
        <f t="shared" si="66"/>
        <v>0</v>
      </c>
      <c r="M38" s="165">
        <f t="shared" si="48"/>
        <v>0</v>
      </c>
      <c r="N38" s="167">
        <f t="shared" si="66"/>
        <v>0</v>
      </c>
      <c r="O38" s="167">
        <f t="shared" si="66"/>
        <v>0</v>
      </c>
      <c r="P38" s="167">
        <f t="shared" si="66"/>
        <v>0</v>
      </c>
      <c r="Q38" s="167">
        <f t="shared" si="66"/>
        <v>0</v>
      </c>
      <c r="R38" s="167">
        <f t="shared" si="66"/>
        <v>0</v>
      </c>
      <c r="S38" s="167">
        <f t="shared" si="66"/>
        <v>0</v>
      </c>
      <c r="T38" s="167">
        <f t="shared" si="66"/>
        <v>0</v>
      </c>
      <c r="U38" s="167">
        <f t="shared" si="66"/>
        <v>0</v>
      </c>
      <c r="V38" s="167">
        <f t="shared" si="66"/>
        <v>0</v>
      </c>
      <c r="W38" s="167">
        <f t="shared" si="66"/>
        <v>0</v>
      </c>
      <c r="X38" s="167">
        <f t="shared" si="66"/>
        <v>0</v>
      </c>
      <c r="Y38" s="167">
        <f t="shared" si="66"/>
        <v>0</v>
      </c>
      <c r="Z38" s="167">
        <f t="shared" si="66"/>
        <v>0</v>
      </c>
      <c r="AA38" s="167">
        <f t="shared" si="66"/>
        <v>0</v>
      </c>
      <c r="AB38" s="167">
        <f t="shared" si="66"/>
        <v>0</v>
      </c>
      <c r="AC38" s="167">
        <f t="shared" si="66"/>
        <v>0</v>
      </c>
      <c r="AD38" s="167">
        <f t="shared" si="66"/>
        <v>0</v>
      </c>
      <c r="AE38" s="167">
        <f t="shared" si="66"/>
        <v>0</v>
      </c>
      <c r="AF38" s="167">
        <f t="shared" si="66"/>
        <v>0</v>
      </c>
      <c r="AG38" s="167">
        <f t="shared" si="66"/>
        <v>0</v>
      </c>
      <c r="AH38" s="167">
        <f t="shared" si="66"/>
        <v>0</v>
      </c>
      <c r="AI38" s="167">
        <f t="shared" si="66"/>
        <v>0</v>
      </c>
      <c r="AJ38" s="167">
        <f t="shared" si="66"/>
        <v>0</v>
      </c>
    </row>
    <row r="39" spans="1:36" ht="45">
      <c r="A39" s="494">
        <v>14</v>
      </c>
      <c r="B39" s="496" t="s">
        <v>216</v>
      </c>
      <c r="C39" s="498">
        <v>26</v>
      </c>
      <c r="D39" s="500">
        <v>0</v>
      </c>
      <c r="E39" s="500">
        <f t="shared" ref="E39" si="67">+C39+D39</f>
        <v>26</v>
      </c>
      <c r="F39" s="163" t="s">
        <v>252</v>
      </c>
      <c r="G39" s="164">
        <f>+VLOOKUP($B39,'[5]Total Tồn Vật tư'!$A$3:$H$8000,8,0)</f>
        <v>8.0869565217391308</v>
      </c>
      <c r="H39" s="165">
        <f t="shared" ref="H39:AJ39" si="68">+G39</f>
        <v>8.0869565217391308</v>
      </c>
      <c r="I39" s="165">
        <f t="shared" si="68"/>
        <v>8.0869565217391308</v>
      </c>
      <c r="J39" s="165">
        <f t="shared" si="68"/>
        <v>8.0869565217391308</v>
      </c>
      <c r="K39" s="165">
        <f>+J39</f>
        <v>8.0869565217391308</v>
      </c>
      <c r="L39" s="165">
        <f t="shared" si="68"/>
        <v>8.0869565217391308</v>
      </c>
      <c r="M39" s="165">
        <f t="shared" si="48"/>
        <v>8.0869565217391308</v>
      </c>
      <c r="N39" s="165">
        <f t="shared" si="68"/>
        <v>8.0869565217391308</v>
      </c>
      <c r="O39" s="165">
        <f t="shared" si="68"/>
        <v>8.0869565217391308</v>
      </c>
      <c r="P39" s="165">
        <f t="shared" si="68"/>
        <v>8.0869565217391308</v>
      </c>
      <c r="Q39" s="165">
        <f t="shared" si="68"/>
        <v>8.0869565217391308</v>
      </c>
      <c r="R39" s="165">
        <f t="shared" si="68"/>
        <v>8.0869565217391308</v>
      </c>
      <c r="S39" s="165">
        <f t="shared" si="68"/>
        <v>8.0869565217391308</v>
      </c>
      <c r="T39" s="165">
        <f t="shared" si="68"/>
        <v>8.0869565217391308</v>
      </c>
      <c r="U39" s="165">
        <f t="shared" si="68"/>
        <v>8.0869565217391308</v>
      </c>
      <c r="V39" s="165">
        <f t="shared" si="68"/>
        <v>8.0869565217391308</v>
      </c>
      <c r="W39" s="165">
        <f t="shared" si="68"/>
        <v>8.0869565217391308</v>
      </c>
      <c r="X39" s="165">
        <f t="shared" si="68"/>
        <v>8.0869565217391308</v>
      </c>
      <c r="Y39" s="165">
        <f t="shared" si="68"/>
        <v>8.0869565217391308</v>
      </c>
      <c r="Z39" s="165">
        <f t="shared" si="68"/>
        <v>8.0869565217391308</v>
      </c>
      <c r="AA39" s="165">
        <f t="shared" si="68"/>
        <v>8.0869565217391308</v>
      </c>
      <c r="AB39" s="165">
        <f t="shared" si="68"/>
        <v>8.0869565217391308</v>
      </c>
      <c r="AC39" s="165">
        <f t="shared" si="68"/>
        <v>8.0869565217391308</v>
      </c>
      <c r="AD39" s="165">
        <f t="shared" si="68"/>
        <v>8.0869565217391308</v>
      </c>
      <c r="AE39" s="165">
        <f t="shared" si="68"/>
        <v>8.0869565217391308</v>
      </c>
      <c r="AF39" s="165">
        <f t="shared" si="68"/>
        <v>8.0869565217391308</v>
      </c>
      <c r="AG39" s="165">
        <f t="shared" si="68"/>
        <v>8.0869565217391308</v>
      </c>
      <c r="AH39" s="165">
        <f t="shared" si="68"/>
        <v>8.0869565217391308</v>
      </c>
      <c r="AI39" s="165">
        <f t="shared" si="68"/>
        <v>8.0869565217391308</v>
      </c>
      <c r="AJ39" s="165">
        <f t="shared" si="68"/>
        <v>8.0869565217391308</v>
      </c>
    </row>
    <row r="40" spans="1:36">
      <c r="A40" s="495"/>
      <c r="B40" s="507"/>
      <c r="C40" s="499"/>
      <c r="D40" s="501"/>
      <c r="E40" s="501"/>
      <c r="F40" s="166" t="s">
        <v>253</v>
      </c>
      <c r="G40" s="167">
        <f t="shared" ref="G40" si="69">+ROUND($E39-G39,1)</f>
        <v>17.899999999999999</v>
      </c>
      <c r="H40" s="167">
        <f t="shared" ref="H40:AJ40" si="70">+G40-H39</f>
        <v>9.8130434782608678</v>
      </c>
      <c r="I40" s="167">
        <f t="shared" si="70"/>
        <v>1.7260869565217369</v>
      </c>
      <c r="J40" s="167">
        <f t="shared" si="70"/>
        <v>-6.3608695652173939</v>
      </c>
      <c r="K40" s="167">
        <f>+J40-K39</f>
        <v>-14.447826086956525</v>
      </c>
      <c r="L40" s="167">
        <f t="shared" si="70"/>
        <v>-22.534782608695657</v>
      </c>
      <c r="M40" s="165">
        <f t="shared" si="48"/>
        <v>-22.534782608695657</v>
      </c>
      <c r="N40" s="167">
        <f t="shared" si="70"/>
        <v>-30.62173913043479</v>
      </c>
      <c r="O40" s="167">
        <f t="shared" si="70"/>
        <v>-38.708695652173922</v>
      </c>
      <c r="P40" s="167">
        <f t="shared" si="70"/>
        <v>-46.795652173913055</v>
      </c>
      <c r="Q40" s="167">
        <f t="shared" si="70"/>
        <v>-54.882608695652188</v>
      </c>
      <c r="R40" s="167">
        <f t="shared" si="70"/>
        <v>-62.96956521739132</v>
      </c>
      <c r="S40" s="167">
        <f t="shared" si="70"/>
        <v>-71.056521739130446</v>
      </c>
      <c r="T40" s="167">
        <f t="shared" si="70"/>
        <v>-79.143478260869571</v>
      </c>
      <c r="U40" s="167">
        <f t="shared" si="70"/>
        <v>-87.230434782608697</v>
      </c>
      <c r="V40" s="167">
        <f t="shared" si="70"/>
        <v>-95.317391304347822</v>
      </c>
      <c r="W40" s="167">
        <f t="shared" si="70"/>
        <v>-103.40434782608695</v>
      </c>
      <c r="X40" s="167">
        <f t="shared" si="70"/>
        <v>-111.49130434782607</v>
      </c>
      <c r="Y40" s="167">
        <f t="shared" si="70"/>
        <v>-119.5782608695652</v>
      </c>
      <c r="Z40" s="167">
        <f t="shared" si="70"/>
        <v>-127.66521739130432</v>
      </c>
      <c r="AA40" s="167">
        <f t="shared" si="70"/>
        <v>-135.75217391304346</v>
      </c>
      <c r="AB40" s="167">
        <f t="shared" si="70"/>
        <v>-143.83913043478259</v>
      </c>
      <c r="AC40" s="167">
        <f t="shared" si="70"/>
        <v>-151.92608695652171</v>
      </c>
      <c r="AD40" s="167">
        <f t="shared" si="70"/>
        <v>-160.01304347826084</v>
      </c>
      <c r="AE40" s="167">
        <f t="shared" si="70"/>
        <v>-168.09999999999997</v>
      </c>
      <c r="AF40" s="167">
        <f t="shared" si="70"/>
        <v>-176.18695652173909</v>
      </c>
      <c r="AG40" s="167">
        <f t="shared" si="70"/>
        <v>-184.27391304347822</v>
      </c>
      <c r="AH40" s="167">
        <f t="shared" si="70"/>
        <v>-192.36086956521734</v>
      </c>
      <c r="AI40" s="167">
        <f t="shared" si="70"/>
        <v>-200.44782608695647</v>
      </c>
      <c r="AJ40" s="167">
        <f t="shared" si="70"/>
        <v>-208.53478260869559</v>
      </c>
    </row>
    <row r="41" spans="1:36" ht="45">
      <c r="A41" s="494">
        <v>15</v>
      </c>
      <c r="B41" s="496" t="s">
        <v>218</v>
      </c>
      <c r="C41" s="498">
        <v>50</v>
      </c>
      <c r="D41" s="500">
        <v>0</v>
      </c>
      <c r="E41" s="500">
        <f t="shared" ref="E41" si="71">+C41+D41</f>
        <v>50</v>
      </c>
      <c r="F41" s="163" t="s">
        <v>252</v>
      </c>
      <c r="G41" s="164">
        <f>+VLOOKUP($B41,'[5]Total Tồn Vật tư'!$A$3:$H$8000,8,0)</f>
        <v>3.1739130434782608</v>
      </c>
      <c r="H41" s="165">
        <f t="shared" ref="H41:AJ41" si="72">+G41</f>
        <v>3.1739130434782608</v>
      </c>
      <c r="I41" s="165">
        <f t="shared" si="72"/>
        <v>3.1739130434782608</v>
      </c>
      <c r="J41" s="165">
        <f t="shared" si="72"/>
        <v>3.1739130434782608</v>
      </c>
      <c r="K41" s="165">
        <f>+J41</f>
        <v>3.1739130434782608</v>
      </c>
      <c r="L41" s="165">
        <f t="shared" si="72"/>
        <v>3.1739130434782608</v>
      </c>
      <c r="M41" s="165">
        <f t="shared" si="48"/>
        <v>3.1739130434782608</v>
      </c>
      <c r="N41" s="165">
        <f t="shared" si="72"/>
        <v>3.1739130434782608</v>
      </c>
      <c r="O41" s="165">
        <f t="shared" si="72"/>
        <v>3.1739130434782608</v>
      </c>
      <c r="P41" s="165">
        <f t="shared" si="72"/>
        <v>3.1739130434782608</v>
      </c>
      <c r="Q41" s="165">
        <f t="shared" si="72"/>
        <v>3.1739130434782608</v>
      </c>
      <c r="R41" s="165">
        <f t="shared" si="72"/>
        <v>3.1739130434782608</v>
      </c>
      <c r="S41" s="165">
        <f t="shared" si="72"/>
        <v>3.1739130434782608</v>
      </c>
      <c r="T41" s="165">
        <f t="shared" si="72"/>
        <v>3.1739130434782608</v>
      </c>
      <c r="U41" s="165">
        <f t="shared" si="72"/>
        <v>3.1739130434782608</v>
      </c>
      <c r="V41" s="165">
        <f t="shared" si="72"/>
        <v>3.1739130434782608</v>
      </c>
      <c r="W41" s="165">
        <f t="shared" si="72"/>
        <v>3.1739130434782608</v>
      </c>
      <c r="X41" s="165">
        <f t="shared" si="72"/>
        <v>3.1739130434782608</v>
      </c>
      <c r="Y41" s="165">
        <f t="shared" si="72"/>
        <v>3.1739130434782608</v>
      </c>
      <c r="Z41" s="165">
        <f t="shared" si="72"/>
        <v>3.1739130434782608</v>
      </c>
      <c r="AA41" s="165">
        <f t="shared" si="72"/>
        <v>3.1739130434782608</v>
      </c>
      <c r="AB41" s="165">
        <f t="shared" si="72"/>
        <v>3.1739130434782608</v>
      </c>
      <c r="AC41" s="165">
        <f t="shared" si="72"/>
        <v>3.1739130434782608</v>
      </c>
      <c r="AD41" s="165">
        <f t="shared" si="72"/>
        <v>3.1739130434782608</v>
      </c>
      <c r="AE41" s="165">
        <f t="shared" si="72"/>
        <v>3.1739130434782608</v>
      </c>
      <c r="AF41" s="165">
        <f t="shared" si="72"/>
        <v>3.1739130434782608</v>
      </c>
      <c r="AG41" s="165">
        <f t="shared" si="72"/>
        <v>3.1739130434782608</v>
      </c>
      <c r="AH41" s="165">
        <f t="shared" si="72"/>
        <v>3.1739130434782608</v>
      </c>
      <c r="AI41" s="165">
        <f t="shared" si="72"/>
        <v>3.1739130434782608</v>
      </c>
      <c r="AJ41" s="165">
        <f t="shared" si="72"/>
        <v>3.1739130434782608</v>
      </c>
    </row>
    <row r="42" spans="1:36">
      <c r="A42" s="495"/>
      <c r="B42" s="507"/>
      <c r="C42" s="499"/>
      <c r="D42" s="501"/>
      <c r="E42" s="501"/>
      <c r="F42" s="166" t="s">
        <v>253</v>
      </c>
      <c r="G42" s="167">
        <f>+ROUND($E41-G41,1)</f>
        <v>46.8</v>
      </c>
      <c r="H42" s="167">
        <f t="shared" ref="H42:AJ42" si="73">+G42-H41</f>
        <v>43.626086956521739</v>
      </c>
      <c r="I42" s="167">
        <f t="shared" si="73"/>
        <v>40.452173913043481</v>
      </c>
      <c r="J42" s="167">
        <f t="shared" si="73"/>
        <v>37.278260869565223</v>
      </c>
      <c r="K42" s="167">
        <f>+J42-K41</f>
        <v>34.104347826086965</v>
      </c>
      <c r="L42" s="167">
        <f t="shared" si="73"/>
        <v>30.930434782608703</v>
      </c>
      <c r="M42" s="165">
        <f t="shared" si="48"/>
        <v>30.930434782608703</v>
      </c>
      <c r="N42" s="167">
        <f t="shared" si="73"/>
        <v>27.756521739130442</v>
      </c>
      <c r="O42" s="167">
        <f t="shared" si="73"/>
        <v>24.58260869565218</v>
      </c>
      <c r="P42" s="167">
        <f t="shared" si="73"/>
        <v>21.408695652173918</v>
      </c>
      <c r="Q42" s="167">
        <f t="shared" si="73"/>
        <v>18.234782608695657</v>
      </c>
      <c r="R42" s="167">
        <f t="shared" si="73"/>
        <v>15.060869565217395</v>
      </c>
      <c r="S42" s="167">
        <f t="shared" si="73"/>
        <v>11.886956521739133</v>
      </c>
      <c r="T42" s="167">
        <f t="shared" si="73"/>
        <v>8.7130434782608717</v>
      </c>
      <c r="U42" s="167">
        <f t="shared" si="73"/>
        <v>5.5391304347826109</v>
      </c>
      <c r="V42" s="167">
        <f t="shared" si="73"/>
        <v>2.3652173913043502</v>
      </c>
      <c r="W42" s="167">
        <f t="shared" si="73"/>
        <v>-0.8086956521739106</v>
      </c>
      <c r="X42" s="167">
        <f t="shared" si="73"/>
        <v>-3.9826086956521713</v>
      </c>
      <c r="Y42" s="167">
        <f t="shared" si="73"/>
        <v>-7.1565217391304321</v>
      </c>
      <c r="Z42" s="167">
        <f t="shared" si="73"/>
        <v>-10.330434782608693</v>
      </c>
      <c r="AA42" s="167">
        <f t="shared" si="73"/>
        <v>-13.504347826086953</v>
      </c>
      <c r="AB42" s="167">
        <f t="shared" si="73"/>
        <v>-16.678260869565214</v>
      </c>
      <c r="AC42" s="167">
        <f t="shared" si="73"/>
        <v>-19.852173913043476</v>
      </c>
      <c r="AD42" s="167">
        <f t="shared" si="73"/>
        <v>-23.026086956521738</v>
      </c>
      <c r="AE42" s="167">
        <f t="shared" si="73"/>
        <v>-26.2</v>
      </c>
      <c r="AF42" s="167">
        <f t="shared" si="73"/>
        <v>-29.373913043478261</v>
      </c>
      <c r="AG42" s="167">
        <f t="shared" si="73"/>
        <v>-32.547826086956519</v>
      </c>
      <c r="AH42" s="167">
        <f t="shared" si="73"/>
        <v>-35.721739130434777</v>
      </c>
      <c r="AI42" s="167">
        <f t="shared" si="73"/>
        <v>-38.895652173913035</v>
      </c>
      <c r="AJ42" s="167">
        <f t="shared" si="73"/>
        <v>-42.069565217391293</v>
      </c>
    </row>
    <row r="43" spans="1:36" ht="45">
      <c r="A43" s="494">
        <v>17</v>
      </c>
      <c r="B43" s="502" t="s">
        <v>234</v>
      </c>
      <c r="C43" s="498">
        <v>0</v>
      </c>
      <c r="D43" s="500">
        <v>0</v>
      </c>
      <c r="E43" s="500">
        <f t="shared" ref="E43" si="74">+C43+D43</f>
        <v>0</v>
      </c>
      <c r="F43" s="163" t="s">
        <v>252</v>
      </c>
      <c r="G43" s="164">
        <f>+VLOOKUP($B43,'[5]Total Tồn Vật tư'!$A$3:$H$8000,8,0)</f>
        <v>0.65217391304347827</v>
      </c>
      <c r="H43" s="165">
        <f t="shared" ref="H43:AJ43" si="75">+G43</f>
        <v>0.65217391304347827</v>
      </c>
      <c r="I43" s="165">
        <f t="shared" si="75"/>
        <v>0.65217391304347827</v>
      </c>
      <c r="J43" s="165">
        <f t="shared" si="75"/>
        <v>0.65217391304347827</v>
      </c>
      <c r="K43" s="165">
        <f>+J43</f>
        <v>0.65217391304347827</v>
      </c>
      <c r="L43" s="165">
        <f t="shared" si="75"/>
        <v>0.65217391304347827</v>
      </c>
      <c r="M43" s="165">
        <f t="shared" si="48"/>
        <v>0.65217391304347827</v>
      </c>
      <c r="N43" s="165">
        <f t="shared" si="75"/>
        <v>0.65217391304347827</v>
      </c>
      <c r="O43" s="165">
        <f t="shared" si="75"/>
        <v>0.65217391304347827</v>
      </c>
      <c r="P43" s="165">
        <f t="shared" si="75"/>
        <v>0.65217391304347827</v>
      </c>
      <c r="Q43" s="165">
        <f t="shared" si="75"/>
        <v>0.65217391304347827</v>
      </c>
      <c r="R43" s="165">
        <f t="shared" si="75"/>
        <v>0.65217391304347827</v>
      </c>
      <c r="S43" s="165">
        <f t="shared" si="75"/>
        <v>0.65217391304347827</v>
      </c>
      <c r="T43" s="165">
        <f t="shared" si="75"/>
        <v>0.65217391304347827</v>
      </c>
      <c r="U43" s="165">
        <f t="shared" si="75"/>
        <v>0.65217391304347827</v>
      </c>
      <c r="V43" s="165">
        <f t="shared" si="75"/>
        <v>0.65217391304347827</v>
      </c>
      <c r="W43" s="165">
        <f t="shared" si="75"/>
        <v>0.65217391304347827</v>
      </c>
      <c r="X43" s="165">
        <f t="shared" si="75"/>
        <v>0.65217391304347827</v>
      </c>
      <c r="Y43" s="165">
        <f t="shared" si="75"/>
        <v>0.65217391304347827</v>
      </c>
      <c r="Z43" s="165">
        <f t="shared" si="75"/>
        <v>0.65217391304347827</v>
      </c>
      <c r="AA43" s="165">
        <f t="shared" si="75"/>
        <v>0.65217391304347827</v>
      </c>
      <c r="AB43" s="165">
        <f t="shared" si="75"/>
        <v>0.65217391304347827</v>
      </c>
      <c r="AC43" s="165">
        <f t="shared" si="75"/>
        <v>0.65217391304347827</v>
      </c>
      <c r="AD43" s="165">
        <f t="shared" si="75"/>
        <v>0.65217391304347827</v>
      </c>
      <c r="AE43" s="165">
        <f t="shared" si="75"/>
        <v>0.65217391304347827</v>
      </c>
      <c r="AF43" s="165">
        <f t="shared" si="75"/>
        <v>0.65217391304347827</v>
      </c>
      <c r="AG43" s="165">
        <f t="shared" si="75"/>
        <v>0.65217391304347827</v>
      </c>
      <c r="AH43" s="165">
        <f t="shared" si="75"/>
        <v>0.65217391304347827</v>
      </c>
      <c r="AI43" s="165">
        <f t="shared" si="75"/>
        <v>0.65217391304347827</v>
      </c>
      <c r="AJ43" s="165">
        <f t="shared" si="75"/>
        <v>0.65217391304347827</v>
      </c>
    </row>
    <row r="44" spans="1:36">
      <c r="A44" s="495"/>
      <c r="B44" s="506"/>
      <c r="C44" s="499"/>
      <c r="D44" s="501"/>
      <c r="E44" s="501"/>
      <c r="F44" s="166" t="s">
        <v>253</v>
      </c>
      <c r="G44" s="167">
        <f t="shared" ref="G44" si="76">+ROUND($E43-G43,1)</f>
        <v>-0.7</v>
      </c>
      <c r="H44" s="167">
        <f t="shared" ref="H44:I44" si="77">+G44-H43</f>
        <v>-1.3521739130434782</v>
      </c>
      <c r="I44" s="167">
        <f t="shared" si="77"/>
        <v>-2.0043478260869563</v>
      </c>
      <c r="J44" s="167">
        <f>+I44-J43</f>
        <v>-2.6565217391304348</v>
      </c>
      <c r="K44" s="167">
        <f>+J44-K43</f>
        <v>-3.3086956521739133</v>
      </c>
      <c r="L44" s="167">
        <f t="shared" ref="L44:AJ44" si="78">+K44-L43</f>
        <v>-3.9608695652173918</v>
      </c>
      <c r="M44" s="165">
        <f t="shared" si="48"/>
        <v>-3.9608695652173918</v>
      </c>
      <c r="N44" s="167">
        <f t="shared" si="78"/>
        <v>-4.6130434782608702</v>
      </c>
      <c r="O44" s="167">
        <f t="shared" si="78"/>
        <v>-5.2652173913043487</v>
      </c>
      <c r="P44" s="167">
        <f t="shared" si="78"/>
        <v>-5.9173913043478272</v>
      </c>
      <c r="Q44" s="167">
        <f t="shared" si="78"/>
        <v>-6.5695652173913057</v>
      </c>
      <c r="R44" s="167">
        <f t="shared" si="78"/>
        <v>-7.2217391304347842</v>
      </c>
      <c r="S44" s="167">
        <f t="shared" si="78"/>
        <v>-7.8739130434782627</v>
      </c>
      <c r="T44" s="167">
        <f t="shared" si="78"/>
        <v>-8.5260869565217412</v>
      </c>
      <c r="U44" s="167">
        <f t="shared" si="78"/>
        <v>-9.1782608695652197</v>
      </c>
      <c r="V44" s="167">
        <f t="shared" si="78"/>
        <v>-9.8304347826086982</v>
      </c>
      <c r="W44" s="167">
        <f t="shared" si="78"/>
        <v>-10.482608695652177</v>
      </c>
      <c r="X44" s="167">
        <f t="shared" si="78"/>
        <v>-11.134782608695655</v>
      </c>
      <c r="Y44" s="167">
        <f t="shared" si="78"/>
        <v>-11.786956521739134</v>
      </c>
      <c r="Z44" s="167">
        <f t="shared" si="78"/>
        <v>-12.439130434782612</v>
      </c>
      <c r="AA44" s="167">
        <f t="shared" si="78"/>
        <v>-13.091304347826091</v>
      </c>
      <c r="AB44" s="167">
        <f t="shared" si="78"/>
        <v>-13.743478260869569</v>
      </c>
      <c r="AC44" s="167">
        <f t="shared" si="78"/>
        <v>-14.395652173913048</v>
      </c>
      <c r="AD44" s="167">
        <f t="shared" si="78"/>
        <v>-15.047826086956526</v>
      </c>
      <c r="AE44" s="167">
        <f t="shared" si="78"/>
        <v>-15.700000000000005</v>
      </c>
      <c r="AF44" s="167">
        <f t="shared" si="78"/>
        <v>-16.352173913043483</v>
      </c>
      <c r="AG44" s="167">
        <f t="shared" si="78"/>
        <v>-17.00434782608696</v>
      </c>
      <c r="AH44" s="167">
        <f t="shared" si="78"/>
        <v>-17.656521739130437</v>
      </c>
      <c r="AI44" s="167">
        <f t="shared" si="78"/>
        <v>-18.308695652173913</v>
      </c>
      <c r="AJ44" s="167">
        <f t="shared" si="78"/>
        <v>-18.96086956521739</v>
      </c>
    </row>
    <row r="45" spans="1:36" ht="45">
      <c r="A45" s="494">
        <v>18</v>
      </c>
      <c r="B45" s="502" t="s">
        <v>235</v>
      </c>
      <c r="C45" s="498">
        <v>0</v>
      </c>
      <c r="D45" s="500">
        <v>0</v>
      </c>
      <c r="E45" s="500">
        <f t="shared" ref="E45" si="79">+C45+D45</f>
        <v>0</v>
      </c>
      <c r="F45" s="163" t="s">
        <v>252</v>
      </c>
      <c r="G45" s="164">
        <f>+VLOOKUP($B45,'[5]Total Tồn Vật tư'!$A$3:$H$8000,8,0)</f>
        <v>0.47826086956521741</v>
      </c>
      <c r="H45" s="165">
        <f t="shared" ref="H45:W60" si="80">+G45</f>
        <v>0.47826086956521741</v>
      </c>
      <c r="I45" s="165">
        <f t="shared" si="80"/>
        <v>0.47826086956521741</v>
      </c>
      <c r="J45" s="165">
        <f t="shared" si="80"/>
        <v>0.47826086956521741</v>
      </c>
      <c r="K45" s="165">
        <f>+J45</f>
        <v>0.47826086956521741</v>
      </c>
      <c r="L45" s="165">
        <f t="shared" si="80"/>
        <v>0.47826086956521741</v>
      </c>
      <c r="M45" s="165">
        <f t="shared" si="80"/>
        <v>0.47826086956521741</v>
      </c>
      <c r="N45" s="165">
        <f t="shared" si="80"/>
        <v>0.47826086956521741</v>
      </c>
      <c r="O45" s="165">
        <f t="shared" si="80"/>
        <v>0.47826086956521741</v>
      </c>
      <c r="P45" s="165">
        <f t="shared" si="80"/>
        <v>0.47826086956521741</v>
      </c>
      <c r="Q45" s="165">
        <f t="shared" si="80"/>
        <v>0.47826086956521741</v>
      </c>
      <c r="R45" s="165">
        <f t="shared" si="80"/>
        <v>0.47826086956521741</v>
      </c>
      <c r="S45" s="165">
        <f t="shared" si="80"/>
        <v>0.47826086956521741</v>
      </c>
      <c r="T45" s="165">
        <f t="shared" si="80"/>
        <v>0.47826086956521741</v>
      </c>
      <c r="U45" s="165">
        <f t="shared" si="80"/>
        <v>0.47826086956521741</v>
      </c>
      <c r="V45" s="165">
        <f t="shared" si="80"/>
        <v>0.47826086956521741</v>
      </c>
      <c r="W45" s="165">
        <f t="shared" si="80"/>
        <v>0.47826086956521741</v>
      </c>
      <c r="X45" s="165">
        <f t="shared" ref="X45:AJ45" si="81">+W45</f>
        <v>0.47826086956521741</v>
      </c>
      <c r="Y45" s="165">
        <f t="shared" si="81"/>
        <v>0.47826086956521741</v>
      </c>
      <c r="Z45" s="165">
        <f t="shared" si="81"/>
        <v>0.47826086956521741</v>
      </c>
      <c r="AA45" s="165">
        <f t="shared" si="81"/>
        <v>0.47826086956521741</v>
      </c>
      <c r="AB45" s="165">
        <f t="shared" si="81"/>
        <v>0.47826086956521741</v>
      </c>
      <c r="AC45" s="165">
        <f t="shared" si="81"/>
        <v>0.47826086956521741</v>
      </c>
      <c r="AD45" s="165">
        <f t="shared" si="81"/>
        <v>0.47826086956521741</v>
      </c>
      <c r="AE45" s="165">
        <f t="shared" si="81"/>
        <v>0.47826086956521741</v>
      </c>
      <c r="AF45" s="165">
        <f t="shared" si="81"/>
        <v>0.47826086956521741</v>
      </c>
      <c r="AG45" s="165">
        <f t="shared" si="81"/>
        <v>0.47826086956521741</v>
      </c>
      <c r="AH45" s="165">
        <f t="shared" si="81"/>
        <v>0.47826086956521741</v>
      </c>
      <c r="AI45" s="165">
        <f t="shared" si="81"/>
        <v>0.47826086956521741</v>
      </c>
      <c r="AJ45" s="165">
        <f t="shared" si="81"/>
        <v>0.47826086956521741</v>
      </c>
    </row>
    <row r="46" spans="1:36">
      <c r="A46" s="495"/>
      <c r="B46" s="506"/>
      <c r="C46" s="499"/>
      <c r="D46" s="501"/>
      <c r="E46" s="501"/>
      <c r="F46" s="166" t="s">
        <v>253</v>
      </c>
      <c r="G46" s="167">
        <f t="shared" ref="G46" si="82">+ROUND($E45-G45,1)</f>
        <v>-0.5</v>
      </c>
      <c r="H46" s="167">
        <f t="shared" ref="H46:AJ46" si="83">+G46-H45</f>
        <v>-0.97826086956521741</v>
      </c>
      <c r="I46" s="167">
        <f t="shared" si="83"/>
        <v>-1.4565217391304348</v>
      </c>
      <c r="J46" s="167">
        <f t="shared" si="83"/>
        <v>-1.9347826086956523</v>
      </c>
      <c r="K46" s="167">
        <f>+J46-K45</f>
        <v>-2.4130434782608696</v>
      </c>
      <c r="L46" s="167">
        <f t="shared" si="83"/>
        <v>-2.8913043478260869</v>
      </c>
      <c r="M46" s="165">
        <f t="shared" si="80"/>
        <v>-2.8913043478260869</v>
      </c>
      <c r="N46" s="167">
        <f t="shared" si="83"/>
        <v>-3.3695652173913042</v>
      </c>
      <c r="O46" s="167">
        <f t="shared" si="83"/>
        <v>-3.8478260869565215</v>
      </c>
      <c r="P46" s="167">
        <f t="shared" si="83"/>
        <v>-4.3260869565217392</v>
      </c>
      <c r="Q46" s="167">
        <f t="shared" si="83"/>
        <v>-4.804347826086957</v>
      </c>
      <c r="R46" s="167">
        <f t="shared" si="83"/>
        <v>-5.2826086956521747</v>
      </c>
      <c r="S46" s="167">
        <f t="shared" si="83"/>
        <v>-5.7608695652173925</v>
      </c>
      <c r="T46" s="167">
        <f t="shared" si="83"/>
        <v>-6.2391304347826102</v>
      </c>
      <c r="U46" s="167">
        <f t="shared" si="83"/>
        <v>-6.7173913043478279</v>
      </c>
      <c r="V46" s="167">
        <f t="shared" si="83"/>
        <v>-7.1956521739130457</v>
      </c>
      <c r="W46" s="167">
        <f t="shared" si="83"/>
        <v>-7.6739130434782634</v>
      </c>
      <c r="X46" s="167">
        <f t="shared" si="83"/>
        <v>-8.1521739130434803</v>
      </c>
      <c r="Y46" s="167">
        <f t="shared" si="83"/>
        <v>-8.6304347826086971</v>
      </c>
      <c r="Z46" s="167">
        <f t="shared" si="83"/>
        <v>-9.108695652173914</v>
      </c>
      <c r="AA46" s="167">
        <f t="shared" si="83"/>
        <v>-9.5869565217391308</v>
      </c>
      <c r="AB46" s="167">
        <f t="shared" si="83"/>
        <v>-10.065217391304348</v>
      </c>
      <c r="AC46" s="167">
        <f t="shared" si="83"/>
        <v>-10.543478260869565</v>
      </c>
      <c r="AD46" s="167">
        <f t="shared" si="83"/>
        <v>-11.021739130434781</v>
      </c>
      <c r="AE46" s="167">
        <f t="shared" si="83"/>
        <v>-11.499999999999998</v>
      </c>
      <c r="AF46" s="167">
        <f t="shared" si="83"/>
        <v>-11.978260869565215</v>
      </c>
      <c r="AG46" s="167">
        <f t="shared" si="83"/>
        <v>-12.456521739130432</v>
      </c>
      <c r="AH46" s="167">
        <f t="shared" si="83"/>
        <v>-12.934782608695649</v>
      </c>
      <c r="AI46" s="167">
        <f t="shared" si="83"/>
        <v>-13.413043478260866</v>
      </c>
      <c r="AJ46" s="167">
        <f t="shared" si="83"/>
        <v>-13.891304347826082</v>
      </c>
    </row>
    <row r="47" spans="1:36" ht="45">
      <c r="A47" s="494">
        <v>18</v>
      </c>
      <c r="B47" s="502" t="s">
        <v>236</v>
      </c>
      <c r="C47" s="498">
        <v>0</v>
      </c>
      <c r="D47" s="500">
        <v>0</v>
      </c>
      <c r="E47" s="500">
        <f t="shared" ref="E47" si="84">+C47+D47</f>
        <v>0</v>
      </c>
      <c r="F47" s="163" t="s">
        <v>252</v>
      </c>
      <c r="G47" s="164">
        <f>+VLOOKUP($B47,'[5]Total Tồn Vật tư'!$A$3:$H$8000,8,0)</f>
        <v>0.65217391304347827</v>
      </c>
      <c r="H47" s="165">
        <f t="shared" ref="H47:AJ47" si="85">+G47</f>
        <v>0.65217391304347827</v>
      </c>
      <c r="I47" s="165">
        <f t="shared" si="85"/>
        <v>0.65217391304347827</v>
      </c>
      <c r="J47" s="165">
        <f t="shared" si="85"/>
        <v>0.65217391304347827</v>
      </c>
      <c r="K47" s="165">
        <f>+J47</f>
        <v>0.65217391304347827</v>
      </c>
      <c r="L47" s="165">
        <f t="shared" si="85"/>
        <v>0.65217391304347827</v>
      </c>
      <c r="M47" s="165">
        <f t="shared" si="80"/>
        <v>0.65217391304347827</v>
      </c>
      <c r="N47" s="165">
        <f t="shared" si="85"/>
        <v>0.65217391304347827</v>
      </c>
      <c r="O47" s="165">
        <f t="shared" si="85"/>
        <v>0.65217391304347827</v>
      </c>
      <c r="P47" s="165">
        <f t="shared" si="85"/>
        <v>0.65217391304347827</v>
      </c>
      <c r="Q47" s="165">
        <f t="shared" si="85"/>
        <v>0.65217391304347827</v>
      </c>
      <c r="R47" s="165">
        <f t="shared" si="85"/>
        <v>0.65217391304347827</v>
      </c>
      <c r="S47" s="165">
        <f t="shared" si="85"/>
        <v>0.65217391304347827</v>
      </c>
      <c r="T47" s="165">
        <f t="shared" si="85"/>
        <v>0.65217391304347827</v>
      </c>
      <c r="U47" s="165">
        <f t="shared" si="85"/>
        <v>0.65217391304347827</v>
      </c>
      <c r="V47" s="165">
        <f t="shared" si="85"/>
        <v>0.65217391304347827</v>
      </c>
      <c r="W47" s="165">
        <f t="shared" si="85"/>
        <v>0.65217391304347827</v>
      </c>
      <c r="X47" s="165">
        <f t="shared" si="85"/>
        <v>0.65217391304347827</v>
      </c>
      <c r="Y47" s="165">
        <f t="shared" si="85"/>
        <v>0.65217391304347827</v>
      </c>
      <c r="Z47" s="165">
        <f t="shared" si="85"/>
        <v>0.65217391304347827</v>
      </c>
      <c r="AA47" s="165">
        <f t="shared" si="85"/>
        <v>0.65217391304347827</v>
      </c>
      <c r="AB47" s="165">
        <f t="shared" si="85"/>
        <v>0.65217391304347827</v>
      </c>
      <c r="AC47" s="165">
        <f t="shared" si="85"/>
        <v>0.65217391304347827</v>
      </c>
      <c r="AD47" s="165">
        <f t="shared" si="85"/>
        <v>0.65217391304347827</v>
      </c>
      <c r="AE47" s="165">
        <f t="shared" si="85"/>
        <v>0.65217391304347827</v>
      </c>
      <c r="AF47" s="165">
        <f t="shared" si="85"/>
        <v>0.65217391304347827</v>
      </c>
      <c r="AG47" s="165">
        <f t="shared" si="85"/>
        <v>0.65217391304347827</v>
      </c>
      <c r="AH47" s="165">
        <f t="shared" si="85"/>
        <v>0.65217391304347827</v>
      </c>
      <c r="AI47" s="165">
        <f t="shared" si="85"/>
        <v>0.65217391304347827</v>
      </c>
      <c r="AJ47" s="165">
        <f t="shared" si="85"/>
        <v>0.65217391304347827</v>
      </c>
    </row>
    <row r="48" spans="1:36">
      <c r="A48" s="495"/>
      <c r="B48" s="506"/>
      <c r="C48" s="499"/>
      <c r="D48" s="501"/>
      <c r="E48" s="501"/>
      <c r="F48" s="166" t="s">
        <v>253</v>
      </c>
      <c r="G48" s="167">
        <f t="shared" ref="G48:G60" si="86">+ROUND($E47-G47,1)</f>
        <v>-0.7</v>
      </c>
      <c r="H48" s="167">
        <f t="shared" ref="H48:AJ48" si="87">+G48-H47</f>
        <v>-1.3521739130434782</v>
      </c>
      <c r="I48" s="167">
        <f t="shared" si="87"/>
        <v>-2.0043478260869563</v>
      </c>
      <c r="J48" s="167">
        <f t="shared" si="87"/>
        <v>-2.6565217391304348</v>
      </c>
      <c r="K48" s="167">
        <f>+J48-K47</f>
        <v>-3.3086956521739133</v>
      </c>
      <c r="L48" s="167">
        <f t="shared" si="87"/>
        <v>-3.9608695652173918</v>
      </c>
      <c r="M48" s="165">
        <f t="shared" si="80"/>
        <v>-3.9608695652173918</v>
      </c>
      <c r="N48" s="167">
        <f t="shared" si="87"/>
        <v>-4.6130434782608702</v>
      </c>
      <c r="O48" s="167">
        <f t="shared" si="87"/>
        <v>-5.2652173913043487</v>
      </c>
      <c r="P48" s="167">
        <f t="shared" si="87"/>
        <v>-5.9173913043478272</v>
      </c>
      <c r="Q48" s="167">
        <f t="shared" si="87"/>
        <v>-6.5695652173913057</v>
      </c>
      <c r="R48" s="167">
        <f t="shared" si="87"/>
        <v>-7.2217391304347842</v>
      </c>
      <c r="S48" s="167">
        <f t="shared" si="87"/>
        <v>-7.8739130434782627</v>
      </c>
      <c r="T48" s="167">
        <f t="shared" si="87"/>
        <v>-8.5260869565217412</v>
      </c>
      <c r="U48" s="167">
        <f t="shared" si="87"/>
        <v>-9.1782608695652197</v>
      </c>
      <c r="V48" s="167">
        <f t="shared" si="87"/>
        <v>-9.8304347826086982</v>
      </c>
      <c r="W48" s="167">
        <f t="shared" si="87"/>
        <v>-10.482608695652177</v>
      </c>
      <c r="X48" s="167">
        <f t="shared" si="87"/>
        <v>-11.134782608695655</v>
      </c>
      <c r="Y48" s="167">
        <f t="shared" si="87"/>
        <v>-11.786956521739134</v>
      </c>
      <c r="Z48" s="167">
        <f t="shared" si="87"/>
        <v>-12.439130434782612</v>
      </c>
      <c r="AA48" s="167">
        <f t="shared" si="87"/>
        <v>-13.091304347826091</v>
      </c>
      <c r="AB48" s="167">
        <f t="shared" si="87"/>
        <v>-13.743478260869569</v>
      </c>
      <c r="AC48" s="167">
        <f t="shared" si="87"/>
        <v>-14.395652173913048</v>
      </c>
      <c r="AD48" s="167">
        <f t="shared" si="87"/>
        <v>-15.047826086956526</v>
      </c>
      <c r="AE48" s="167">
        <f t="shared" si="87"/>
        <v>-15.700000000000005</v>
      </c>
      <c r="AF48" s="167">
        <f t="shared" si="87"/>
        <v>-16.352173913043483</v>
      </c>
      <c r="AG48" s="167">
        <f t="shared" si="87"/>
        <v>-17.00434782608696</v>
      </c>
      <c r="AH48" s="167">
        <f t="shared" si="87"/>
        <v>-17.656521739130437</v>
      </c>
      <c r="AI48" s="167">
        <f t="shared" si="87"/>
        <v>-18.308695652173913</v>
      </c>
      <c r="AJ48" s="167">
        <f t="shared" si="87"/>
        <v>-18.96086956521739</v>
      </c>
    </row>
    <row r="49" spans="1:36" ht="45">
      <c r="A49" s="494">
        <v>19</v>
      </c>
      <c r="B49" s="502" t="s">
        <v>237</v>
      </c>
      <c r="C49" s="498">
        <v>0</v>
      </c>
      <c r="D49" s="500">
        <v>0</v>
      </c>
      <c r="E49" s="500">
        <f t="shared" ref="E49" si="88">+C49+D49</f>
        <v>0</v>
      </c>
      <c r="F49" s="163" t="s">
        <v>252</v>
      </c>
      <c r="G49" s="164">
        <f>+VLOOKUP($B49,'[5]Total Tồn Vật tư'!$A$3:$H$8000,8,0)</f>
        <v>0.21739130434782608</v>
      </c>
      <c r="H49" s="165">
        <f t="shared" ref="H49:AJ49" si="89">+G49</f>
        <v>0.21739130434782608</v>
      </c>
      <c r="I49" s="165">
        <f t="shared" si="89"/>
        <v>0.21739130434782608</v>
      </c>
      <c r="J49" s="165">
        <f t="shared" si="89"/>
        <v>0.21739130434782608</v>
      </c>
      <c r="K49" s="165">
        <f>+J49</f>
        <v>0.21739130434782608</v>
      </c>
      <c r="L49" s="165">
        <f t="shared" si="89"/>
        <v>0.21739130434782608</v>
      </c>
      <c r="M49" s="165">
        <f t="shared" si="80"/>
        <v>0.21739130434782608</v>
      </c>
      <c r="N49" s="165">
        <f t="shared" si="89"/>
        <v>0.21739130434782608</v>
      </c>
      <c r="O49" s="165">
        <f t="shared" si="89"/>
        <v>0.21739130434782608</v>
      </c>
      <c r="P49" s="165">
        <f t="shared" si="89"/>
        <v>0.21739130434782608</v>
      </c>
      <c r="Q49" s="165">
        <f t="shared" si="89"/>
        <v>0.21739130434782608</v>
      </c>
      <c r="R49" s="165">
        <f t="shared" si="89"/>
        <v>0.21739130434782608</v>
      </c>
      <c r="S49" s="165">
        <f t="shared" si="89"/>
        <v>0.21739130434782608</v>
      </c>
      <c r="T49" s="165">
        <f t="shared" si="89"/>
        <v>0.21739130434782608</v>
      </c>
      <c r="U49" s="165">
        <f t="shared" si="89"/>
        <v>0.21739130434782608</v>
      </c>
      <c r="V49" s="165">
        <f t="shared" si="89"/>
        <v>0.21739130434782608</v>
      </c>
      <c r="W49" s="165">
        <f t="shared" si="89"/>
        <v>0.21739130434782608</v>
      </c>
      <c r="X49" s="165">
        <f t="shared" si="89"/>
        <v>0.21739130434782608</v>
      </c>
      <c r="Y49" s="165">
        <f t="shared" si="89"/>
        <v>0.21739130434782608</v>
      </c>
      <c r="Z49" s="165">
        <f t="shared" si="89"/>
        <v>0.21739130434782608</v>
      </c>
      <c r="AA49" s="165">
        <f t="shared" si="89"/>
        <v>0.21739130434782608</v>
      </c>
      <c r="AB49" s="165">
        <f t="shared" si="89"/>
        <v>0.21739130434782608</v>
      </c>
      <c r="AC49" s="165">
        <f t="shared" si="89"/>
        <v>0.21739130434782608</v>
      </c>
      <c r="AD49" s="165">
        <f t="shared" si="89"/>
        <v>0.21739130434782608</v>
      </c>
      <c r="AE49" s="165">
        <f t="shared" si="89"/>
        <v>0.21739130434782608</v>
      </c>
      <c r="AF49" s="165">
        <f t="shared" si="89"/>
        <v>0.21739130434782608</v>
      </c>
      <c r="AG49" s="165">
        <f t="shared" si="89"/>
        <v>0.21739130434782608</v>
      </c>
      <c r="AH49" s="165">
        <f t="shared" si="89"/>
        <v>0.21739130434782608</v>
      </c>
      <c r="AI49" s="165">
        <f t="shared" si="89"/>
        <v>0.21739130434782608</v>
      </c>
      <c r="AJ49" s="165">
        <f t="shared" si="89"/>
        <v>0.21739130434782608</v>
      </c>
    </row>
    <row r="50" spans="1:36">
      <c r="A50" s="495"/>
      <c r="B50" s="506"/>
      <c r="C50" s="499"/>
      <c r="D50" s="501"/>
      <c r="E50" s="501"/>
      <c r="F50" s="166" t="s">
        <v>253</v>
      </c>
      <c r="G50" s="167">
        <f t="shared" si="86"/>
        <v>-0.2</v>
      </c>
      <c r="H50" s="167">
        <f t="shared" ref="H50:AJ50" si="90">+G50-H49</f>
        <v>-0.41739130434782612</v>
      </c>
      <c r="I50" s="167">
        <f t="shared" si="90"/>
        <v>-0.63478260869565217</v>
      </c>
      <c r="J50" s="167">
        <f t="shared" si="90"/>
        <v>-0.85217391304347823</v>
      </c>
      <c r="K50" s="167">
        <f>+J50-K49</f>
        <v>-1.0695652173913044</v>
      </c>
      <c r="L50" s="167">
        <f t="shared" si="90"/>
        <v>-1.2869565217391306</v>
      </c>
      <c r="M50" s="165">
        <f t="shared" si="80"/>
        <v>-1.2869565217391306</v>
      </c>
      <c r="N50" s="167">
        <f t="shared" si="90"/>
        <v>-1.5043478260869567</v>
      </c>
      <c r="O50" s="167">
        <f t="shared" si="90"/>
        <v>-1.7217391304347829</v>
      </c>
      <c r="P50" s="167">
        <f t="shared" si="90"/>
        <v>-1.939130434782609</v>
      </c>
      <c r="Q50" s="167">
        <f t="shared" si="90"/>
        <v>-2.1565217391304352</v>
      </c>
      <c r="R50" s="167">
        <f t="shared" si="90"/>
        <v>-2.3739130434782614</v>
      </c>
      <c r="S50" s="167">
        <f t="shared" si="90"/>
        <v>-2.5913043478260875</v>
      </c>
      <c r="T50" s="167">
        <f t="shared" si="90"/>
        <v>-2.8086956521739137</v>
      </c>
      <c r="U50" s="167">
        <f t="shared" si="90"/>
        <v>-3.0260869565217399</v>
      </c>
      <c r="V50" s="167">
        <f t="shared" si="90"/>
        <v>-3.243478260869566</v>
      </c>
      <c r="W50" s="167">
        <f t="shared" si="90"/>
        <v>-3.4608695652173922</v>
      </c>
      <c r="X50" s="167">
        <f t="shared" si="90"/>
        <v>-3.6782608695652184</v>
      </c>
      <c r="Y50" s="167">
        <f t="shared" si="90"/>
        <v>-3.8956521739130445</v>
      </c>
      <c r="Z50" s="167">
        <f t="shared" si="90"/>
        <v>-4.1130434782608702</v>
      </c>
      <c r="AA50" s="167">
        <f t="shared" si="90"/>
        <v>-4.3304347826086964</v>
      </c>
      <c r="AB50" s="167">
        <f t="shared" si="90"/>
        <v>-4.5478260869565226</v>
      </c>
      <c r="AC50" s="167">
        <f t="shared" si="90"/>
        <v>-4.7652173913043487</v>
      </c>
      <c r="AD50" s="167">
        <f t="shared" si="90"/>
        <v>-4.9826086956521749</v>
      </c>
      <c r="AE50" s="167">
        <f t="shared" si="90"/>
        <v>-5.2000000000000011</v>
      </c>
      <c r="AF50" s="167">
        <f t="shared" si="90"/>
        <v>-5.4173913043478272</v>
      </c>
      <c r="AG50" s="167">
        <f t="shared" si="90"/>
        <v>-5.6347826086956534</v>
      </c>
      <c r="AH50" s="167">
        <f t="shared" si="90"/>
        <v>-5.8521739130434796</v>
      </c>
      <c r="AI50" s="167">
        <f t="shared" si="90"/>
        <v>-6.0695652173913057</v>
      </c>
      <c r="AJ50" s="167">
        <f t="shared" si="90"/>
        <v>-6.2869565217391319</v>
      </c>
    </row>
    <row r="51" spans="1:36" ht="45">
      <c r="A51" s="494">
        <v>19</v>
      </c>
      <c r="B51" s="502" t="s">
        <v>238</v>
      </c>
      <c r="C51" s="498">
        <v>0</v>
      </c>
      <c r="D51" s="500">
        <v>0</v>
      </c>
      <c r="E51" s="500">
        <f t="shared" ref="E51" si="91">+C51+D51</f>
        <v>0</v>
      </c>
      <c r="F51" s="163" t="s">
        <v>252</v>
      </c>
      <c r="G51" s="164">
        <f>+VLOOKUP($B51,'[5]Total Tồn Vật tư'!$A$3:$H$8000,8,0)</f>
        <v>3.8260869565217392</v>
      </c>
      <c r="H51" s="165">
        <f t="shared" ref="H51:AJ51" si="92">+G51</f>
        <v>3.8260869565217392</v>
      </c>
      <c r="I51" s="165">
        <f t="shared" si="92"/>
        <v>3.8260869565217392</v>
      </c>
      <c r="J51" s="165">
        <f t="shared" si="92"/>
        <v>3.8260869565217392</v>
      </c>
      <c r="K51" s="165">
        <f>+J51</f>
        <v>3.8260869565217392</v>
      </c>
      <c r="L51" s="165">
        <f t="shared" si="92"/>
        <v>3.8260869565217392</v>
      </c>
      <c r="M51" s="165">
        <f t="shared" si="80"/>
        <v>3.8260869565217392</v>
      </c>
      <c r="N51" s="165">
        <f t="shared" si="92"/>
        <v>3.8260869565217392</v>
      </c>
      <c r="O51" s="165">
        <f t="shared" si="92"/>
        <v>3.8260869565217392</v>
      </c>
      <c r="P51" s="165">
        <f t="shared" si="92"/>
        <v>3.8260869565217392</v>
      </c>
      <c r="Q51" s="165">
        <f t="shared" si="92"/>
        <v>3.8260869565217392</v>
      </c>
      <c r="R51" s="165">
        <f t="shared" si="92"/>
        <v>3.8260869565217392</v>
      </c>
      <c r="S51" s="165">
        <f t="shared" si="92"/>
        <v>3.8260869565217392</v>
      </c>
      <c r="T51" s="165">
        <f t="shared" si="92"/>
        <v>3.8260869565217392</v>
      </c>
      <c r="U51" s="165">
        <f t="shared" si="92"/>
        <v>3.8260869565217392</v>
      </c>
      <c r="V51" s="165">
        <f t="shared" si="92"/>
        <v>3.8260869565217392</v>
      </c>
      <c r="W51" s="165">
        <f t="shared" si="92"/>
        <v>3.8260869565217392</v>
      </c>
      <c r="X51" s="165">
        <f t="shared" si="92"/>
        <v>3.8260869565217392</v>
      </c>
      <c r="Y51" s="165">
        <f t="shared" si="92"/>
        <v>3.8260869565217392</v>
      </c>
      <c r="Z51" s="165">
        <f t="shared" si="92"/>
        <v>3.8260869565217392</v>
      </c>
      <c r="AA51" s="165">
        <f t="shared" si="92"/>
        <v>3.8260869565217392</v>
      </c>
      <c r="AB51" s="165">
        <f t="shared" si="92"/>
        <v>3.8260869565217392</v>
      </c>
      <c r="AC51" s="165">
        <f t="shared" si="92"/>
        <v>3.8260869565217392</v>
      </c>
      <c r="AD51" s="165">
        <f t="shared" si="92"/>
        <v>3.8260869565217392</v>
      </c>
      <c r="AE51" s="165">
        <f t="shared" si="92"/>
        <v>3.8260869565217392</v>
      </c>
      <c r="AF51" s="165">
        <f t="shared" si="92"/>
        <v>3.8260869565217392</v>
      </c>
      <c r="AG51" s="165">
        <f t="shared" si="92"/>
        <v>3.8260869565217392</v>
      </c>
      <c r="AH51" s="165">
        <f t="shared" si="92"/>
        <v>3.8260869565217392</v>
      </c>
      <c r="AI51" s="165">
        <f t="shared" si="92"/>
        <v>3.8260869565217392</v>
      </c>
      <c r="AJ51" s="165">
        <f t="shared" si="92"/>
        <v>3.8260869565217392</v>
      </c>
    </row>
    <row r="52" spans="1:36">
      <c r="A52" s="495"/>
      <c r="B52" s="506"/>
      <c r="C52" s="499"/>
      <c r="D52" s="501"/>
      <c r="E52" s="501"/>
      <c r="F52" s="166" t="s">
        <v>253</v>
      </c>
      <c r="G52" s="167">
        <f t="shared" si="86"/>
        <v>-3.8</v>
      </c>
      <c r="H52" s="167">
        <f t="shared" ref="H52:AJ52" si="93">+G52-H51</f>
        <v>-7.6260869565217391</v>
      </c>
      <c r="I52" s="167">
        <f t="shared" si="93"/>
        <v>-11.452173913043477</v>
      </c>
      <c r="J52" s="167">
        <f t="shared" si="93"/>
        <v>-15.278260869565216</v>
      </c>
      <c r="K52" s="167">
        <f>+J52-K51</f>
        <v>-19.104347826086954</v>
      </c>
      <c r="L52" s="167">
        <f t="shared" si="93"/>
        <v>-22.930434782608693</v>
      </c>
      <c r="M52" s="165">
        <f t="shared" si="80"/>
        <v>-22.930434782608693</v>
      </c>
      <c r="N52" s="167">
        <f t="shared" si="93"/>
        <v>-26.756521739130431</v>
      </c>
      <c r="O52" s="167">
        <f t="shared" si="93"/>
        <v>-30.582608695652169</v>
      </c>
      <c r="P52" s="167">
        <f t="shared" si="93"/>
        <v>-34.408695652173911</v>
      </c>
      <c r="Q52" s="167">
        <f t="shared" si="93"/>
        <v>-38.234782608695653</v>
      </c>
      <c r="R52" s="167">
        <f t="shared" si="93"/>
        <v>-42.060869565217395</v>
      </c>
      <c r="S52" s="167">
        <f t="shared" si="93"/>
        <v>-45.886956521739137</v>
      </c>
      <c r="T52" s="167">
        <f t="shared" si="93"/>
        <v>-49.713043478260879</v>
      </c>
      <c r="U52" s="167">
        <f t="shared" si="93"/>
        <v>-53.539130434782621</v>
      </c>
      <c r="V52" s="167">
        <f t="shared" si="93"/>
        <v>-57.365217391304363</v>
      </c>
      <c r="W52" s="167">
        <f t="shared" si="93"/>
        <v>-61.191304347826105</v>
      </c>
      <c r="X52" s="167">
        <f t="shared" si="93"/>
        <v>-65.017391304347839</v>
      </c>
      <c r="Y52" s="167">
        <f t="shared" si="93"/>
        <v>-68.843478260869574</v>
      </c>
      <c r="Z52" s="167">
        <f t="shared" si="93"/>
        <v>-72.669565217391309</v>
      </c>
      <c r="AA52" s="167">
        <f t="shared" si="93"/>
        <v>-76.495652173913044</v>
      </c>
      <c r="AB52" s="167">
        <f t="shared" si="93"/>
        <v>-80.321739130434779</v>
      </c>
      <c r="AC52" s="167">
        <f t="shared" si="93"/>
        <v>-84.147826086956513</v>
      </c>
      <c r="AD52" s="167">
        <f t="shared" si="93"/>
        <v>-87.973913043478248</v>
      </c>
      <c r="AE52" s="167">
        <f t="shared" si="93"/>
        <v>-91.799999999999983</v>
      </c>
      <c r="AF52" s="167">
        <f t="shared" si="93"/>
        <v>-95.626086956521718</v>
      </c>
      <c r="AG52" s="167">
        <f t="shared" si="93"/>
        <v>-99.452173913043453</v>
      </c>
      <c r="AH52" s="167">
        <f t="shared" si="93"/>
        <v>-103.27826086956519</v>
      </c>
      <c r="AI52" s="167">
        <f t="shared" si="93"/>
        <v>-107.10434782608692</v>
      </c>
      <c r="AJ52" s="167">
        <f t="shared" si="93"/>
        <v>-110.93043478260866</v>
      </c>
    </row>
    <row r="53" spans="1:36" ht="45">
      <c r="A53" s="494">
        <v>20</v>
      </c>
      <c r="B53" s="502" t="s">
        <v>240</v>
      </c>
      <c r="C53" s="498">
        <v>3800</v>
      </c>
      <c r="D53" s="500">
        <v>0</v>
      </c>
      <c r="E53" s="500">
        <f t="shared" ref="E53" si="94">+C53+D53</f>
        <v>3800</v>
      </c>
      <c r="F53" s="163" t="s">
        <v>252</v>
      </c>
      <c r="G53" s="164">
        <f>+VLOOKUP($B53,'[5]Total Tồn Vật tư'!$A$3:$H$8000,8,0)</f>
        <v>94</v>
      </c>
      <c r="H53" s="165">
        <f t="shared" ref="H53:AJ53" si="95">+G53</f>
        <v>94</v>
      </c>
      <c r="I53" s="165">
        <f t="shared" si="95"/>
        <v>94</v>
      </c>
      <c r="J53" s="165">
        <f t="shared" si="95"/>
        <v>94</v>
      </c>
      <c r="K53" s="165">
        <f>+J53</f>
        <v>94</v>
      </c>
      <c r="L53" s="165">
        <f t="shared" si="95"/>
        <v>94</v>
      </c>
      <c r="M53" s="165">
        <f t="shared" si="80"/>
        <v>94</v>
      </c>
      <c r="N53" s="165">
        <f t="shared" si="95"/>
        <v>94</v>
      </c>
      <c r="O53" s="165">
        <f t="shared" si="95"/>
        <v>94</v>
      </c>
      <c r="P53" s="165">
        <f t="shared" si="95"/>
        <v>94</v>
      </c>
      <c r="Q53" s="165">
        <f t="shared" si="95"/>
        <v>94</v>
      </c>
      <c r="R53" s="165">
        <f t="shared" si="95"/>
        <v>94</v>
      </c>
      <c r="S53" s="165">
        <f t="shared" si="95"/>
        <v>94</v>
      </c>
      <c r="T53" s="165">
        <f t="shared" si="95"/>
        <v>94</v>
      </c>
      <c r="U53" s="165">
        <f t="shared" si="95"/>
        <v>94</v>
      </c>
      <c r="V53" s="165">
        <f t="shared" si="95"/>
        <v>94</v>
      </c>
      <c r="W53" s="165">
        <f t="shared" si="95"/>
        <v>94</v>
      </c>
      <c r="X53" s="165">
        <f t="shared" si="95"/>
        <v>94</v>
      </c>
      <c r="Y53" s="165">
        <f t="shared" si="95"/>
        <v>94</v>
      </c>
      <c r="Z53" s="165">
        <f t="shared" si="95"/>
        <v>94</v>
      </c>
      <c r="AA53" s="165">
        <f t="shared" si="95"/>
        <v>94</v>
      </c>
      <c r="AB53" s="165">
        <f t="shared" si="95"/>
        <v>94</v>
      </c>
      <c r="AC53" s="165">
        <f t="shared" si="95"/>
        <v>94</v>
      </c>
      <c r="AD53" s="165">
        <f t="shared" si="95"/>
        <v>94</v>
      </c>
      <c r="AE53" s="165">
        <f t="shared" si="95"/>
        <v>94</v>
      </c>
      <c r="AF53" s="165">
        <f t="shared" si="95"/>
        <v>94</v>
      </c>
      <c r="AG53" s="165">
        <f t="shared" si="95"/>
        <v>94</v>
      </c>
      <c r="AH53" s="165">
        <f t="shared" si="95"/>
        <v>94</v>
      </c>
      <c r="AI53" s="165">
        <f t="shared" si="95"/>
        <v>94</v>
      </c>
      <c r="AJ53" s="165">
        <f t="shared" si="95"/>
        <v>94</v>
      </c>
    </row>
    <row r="54" spans="1:36">
      <c r="A54" s="495"/>
      <c r="B54" s="506"/>
      <c r="C54" s="499"/>
      <c r="D54" s="501"/>
      <c r="E54" s="501"/>
      <c r="F54" s="166" t="s">
        <v>253</v>
      </c>
      <c r="G54" s="167">
        <f t="shared" si="86"/>
        <v>3706</v>
      </c>
      <c r="H54" s="167">
        <f t="shared" ref="H54:AJ54" si="96">+G54-H53</f>
        <v>3612</v>
      </c>
      <c r="I54" s="167">
        <f t="shared" si="96"/>
        <v>3518</v>
      </c>
      <c r="J54" s="167">
        <f t="shared" si="96"/>
        <v>3424</v>
      </c>
      <c r="K54" s="167">
        <f>+J54-K53</f>
        <v>3330</v>
      </c>
      <c r="L54" s="167">
        <f t="shared" si="96"/>
        <v>3236</v>
      </c>
      <c r="M54" s="165">
        <f t="shared" si="80"/>
        <v>3236</v>
      </c>
      <c r="N54" s="167">
        <f t="shared" si="96"/>
        <v>3142</v>
      </c>
      <c r="O54" s="167">
        <f t="shared" si="96"/>
        <v>3048</v>
      </c>
      <c r="P54" s="167">
        <f t="shared" si="96"/>
        <v>2954</v>
      </c>
      <c r="Q54" s="167">
        <f t="shared" si="96"/>
        <v>2860</v>
      </c>
      <c r="R54" s="167">
        <f t="shared" si="96"/>
        <v>2766</v>
      </c>
      <c r="S54" s="167">
        <f t="shared" si="96"/>
        <v>2672</v>
      </c>
      <c r="T54" s="167">
        <f t="shared" si="96"/>
        <v>2578</v>
      </c>
      <c r="U54" s="167">
        <f t="shared" si="96"/>
        <v>2484</v>
      </c>
      <c r="V54" s="167">
        <f t="shared" si="96"/>
        <v>2390</v>
      </c>
      <c r="W54" s="167">
        <f t="shared" si="96"/>
        <v>2296</v>
      </c>
      <c r="X54" s="167">
        <f t="shared" si="96"/>
        <v>2202</v>
      </c>
      <c r="Y54" s="167">
        <f t="shared" si="96"/>
        <v>2108</v>
      </c>
      <c r="Z54" s="167">
        <f t="shared" si="96"/>
        <v>2014</v>
      </c>
      <c r="AA54" s="167">
        <f t="shared" si="96"/>
        <v>1920</v>
      </c>
      <c r="AB54" s="167">
        <f t="shared" si="96"/>
        <v>1826</v>
      </c>
      <c r="AC54" s="167">
        <f t="shared" si="96"/>
        <v>1732</v>
      </c>
      <c r="AD54" s="167">
        <f t="shared" si="96"/>
        <v>1638</v>
      </c>
      <c r="AE54" s="167">
        <f t="shared" si="96"/>
        <v>1544</v>
      </c>
      <c r="AF54" s="167">
        <f t="shared" si="96"/>
        <v>1450</v>
      </c>
      <c r="AG54" s="167">
        <f t="shared" si="96"/>
        <v>1356</v>
      </c>
      <c r="AH54" s="167">
        <f t="shared" si="96"/>
        <v>1262</v>
      </c>
      <c r="AI54" s="167">
        <f t="shared" si="96"/>
        <v>1168</v>
      </c>
      <c r="AJ54" s="167">
        <f t="shared" si="96"/>
        <v>1074</v>
      </c>
    </row>
    <row r="55" spans="1:36" ht="45">
      <c r="A55" s="494">
        <v>21</v>
      </c>
      <c r="B55" s="502" t="s">
        <v>242</v>
      </c>
      <c r="C55" s="498">
        <v>0</v>
      </c>
      <c r="D55" s="500">
        <v>0</v>
      </c>
      <c r="E55" s="500">
        <f t="shared" ref="E55" si="97">+C55+D55</f>
        <v>0</v>
      </c>
      <c r="F55" s="163" t="s">
        <v>252</v>
      </c>
      <c r="G55" s="164">
        <f>+VLOOKUP($B55,'[5]Total Tồn Vật tư'!$A$3:$H$8000,8,0)</f>
        <v>4.1304347826086953</v>
      </c>
      <c r="H55" s="165">
        <f t="shared" ref="H55:AJ55" si="98">+G55</f>
        <v>4.1304347826086953</v>
      </c>
      <c r="I55" s="165">
        <f t="shared" si="98"/>
        <v>4.1304347826086953</v>
      </c>
      <c r="J55" s="165">
        <f t="shared" si="98"/>
        <v>4.1304347826086953</v>
      </c>
      <c r="K55" s="165">
        <f>+J55</f>
        <v>4.1304347826086953</v>
      </c>
      <c r="L55" s="165">
        <f t="shared" si="98"/>
        <v>4.1304347826086953</v>
      </c>
      <c r="M55" s="165">
        <f t="shared" si="80"/>
        <v>4.1304347826086953</v>
      </c>
      <c r="N55" s="165">
        <f t="shared" si="98"/>
        <v>4.1304347826086953</v>
      </c>
      <c r="O55" s="165">
        <f t="shared" si="98"/>
        <v>4.1304347826086953</v>
      </c>
      <c r="P55" s="165">
        <f t="shared" si="98"/>
        <v>4.1304347826086953</v>
      </c>
      <c r="Q55" s="165">
        <f t="shared" si="98"/>
        <v>4.1304347826086953</v>
      </c>
      <c r="R55" s="165">
        <f t="shared" si="98"/>
        <v>4.1304347826086953</v>
      </c>
      <c r="S55" s="165">
        <f t="shared" si="98"/>
        <v>4.1304347826086953</v>
      </c>
      <c r="T55" s="165">
        <f t="shared" si="98"/>
        <v>4.1304347826086953</v>
      </c>
      <c r="U55" s="165">
        <f t="shared" si="98"/>
        <v>4.1304347826086953</v>
      </c>
      <c r="V55" s="165">
        <f t="shared" si="98"/>
        <v>4.1304347826086953</v>
      </c>
      <c r="W55" s="165">
        <f t="shared" si="98"/>
        <v>4.1304347826086953</v>
      </c>
      <c r="X55" s="165">
        <f t="shared" si="98"/>
        <v>4.1304347826086953</v>
      </c>
      <c r="Y55" s="165">
        <f t="shared" si="98"/>
        <v>4.1304347826086953</v>
      </c>
      <c r="Z55" s="165">
        <f t="shared" si="98"/>
        <v>4.1304347826086953</v>
      </c>
      <c r="AA55" s="165">
        <f t="shared" si="98"/>
        <v>4.1304347826086953</v>
      </c>
      <c r="AB55" s="165">
        <f t="shared" si="98"/>
        <v>4.1304347826086953</v>
      </c>
      <c r="AC55" s="165">
        <f t="shared" si="98"/>
        <v>4.1304347826086953</v>
      </c>
      <c r="AD55" s="165">
        <f t="shared" si="98"/>
        <v>4.1304347826086953</v>
      </c>
      <c r="AE55" s="165">
        <f t="shared" si="98"/>
        <v>4.1304347826086953</v>
      </c>
      <c r="AF55" s="165">
        <f t="shared" si="98"/>
        <v>4.1304347826086953</v>
      </c>
      <c r="AG55" s="165">
        <f t="shared" si="98"/>
        <v>4.1304347826086953</v>
      </c>
      <c r="AH55" s="165">
        <f t="shared" si="98"/>
        <v>4.1304347826086953</v>
      </c>
      <c r="AI55" s="165">
        <f t="shared" si="98"/>
        <v>4.1304347826086953</v>
      </c>
      <c r="AJ55" s="165">
        <f t="shared" si="98"/>
        <v>4.1304347826086953</v>
      </c>
    </row>
    <row r="56" spans="1:36">
      <c r="A56" s="495"/>
      <c r="B56" s="506"/>
      <c r="C56" s="499"/>
      <c r="D56" s="501"/>
      <c r="E56" s="501"/>
      <c r="F56" s="166" t="s">
        <v>253</v>
      </c>
      <c r="G56" s="167">
        <f t="shared" si="86"/>
        <v>-4.0999999999999996</v>
      </c>
      <c r="H56" s="167">
        <f t="shared" ref="H56:AJ56" si="99">+G56-H55</f>
        <v>-8.230434782608695</v>
      </c>
      <c r="I56" s="167">
        <f t="shared" si="99"/>
        <v>-12.36086956521739</v>
      </c>
      <c r="J56" s="167">
        <f t="shared" si="99"/>
        <v>-16.491304347826087</v>
      </c>
      <c r="K56" s="167">
        <f>+J56-K55</f>
        <v>-20.621739130434783</v>
      </c>
      <c r="L56" s="167">
        <f t="shared" si="99"/>
        <v>-24.752173913043478</v>
      </c>
      <c r="M56" s="165">
        <f t="shared" si="80"/>
        <v>-24.752173913043478</v>
      </c>
      <c r="N56" s="167">
        <f t="shared" si="99"/>
        <v>-28.882608695652173</v>
      </c>
      <c r="O56" s="167">
        <f t="shared" si="99"/>
        <v>-33.013043478260869</v>
      </c>
      <c r="P56" s="167">
        <f t="shared" si="99"/>
        <v>-37.143478260869564</v>
      </c>
      <c r="Q56" s="167">
        <f t="shared" si="99"/>
        <v>-41.27391304347826</v>
      </c>
      <c r="R56" s="167">
        <f t="shared" si="99"/>
        <v>-45.404347826086955</v>
      </c>
      <c r="S56" s="167">
        <f t="shared" si="99"/>
        <v>-49.53478260869565</v>
      </c>
      <c r="T56" s="167">
        <f t="shared" si="99"/>
        <v>-53.665217391304346</v>
      </c>
      <c r="U56" s="167">
        <f t="shared" si="99"/>
        <v>-57.795652173913041</v>
      </c>
      <c r="V56" s="167">
        <f t="shared" si="99"/>
        <v>-61.926086956521736</v>
      </c>
      <c r="W56" s="167">
        <f t="shared" si="99"/>
        <v>-66.056521739130432</v>
      </c>
      <c r="X56" s="167">
        <f t="shared" si="99"/>
        <v>-70.18695652173912</v>
      </c>
      <c r="Y56" s="167">
        <f t="shared" si="99"/>
        <v>-74.317391304347808</v>
      </c>
      <c r="Z56" s="167">
        <f t="shared" si="99"/>
        <v>-78.447826086956496</v>
      </c>
      <c r="AA56" s="167">
        <f t="shared" si="99"/>
        <v>-82.578260869565185</v>
      </c>
      <c r="AB56" s="167">
        <f t="shared" si="99"/>
        <v>-86.708695652173873</v>
      </c>
      <c r="AC56" s="167">
        <f t="shared" si="99"/>
        <v>-90.839130434782561</v>
      </c>
      <c r="AD56" s="167">
        <f t="shared" si="99"/>
        <v>-94.969565217391249</v>
      </c>
      <c r="AE56" s="167">
        <f t="shared" si="99"/>
        <v>-99.099999999999937</v>
      </c>
      <c r="AF56" s="167">
        <f t="shared" si="99"/>
        <v>-103.23043478260863</v>
      </c>
      <c r="AG56" s="167">
        <f t="shared" si="99"/>
        <v>-107.36086956521731</v>
      </c>
      <c r="AH56" s="167">
        <f t="shared" si="99"/>
        <v>-111.491304347826</v>
      </c>
      <c r="AI56" s="167">
        <f t="shared" si="99"/>
        <v>-115.62173913043469</v>
      </c>
      <c r="AJ56" s="167">
        <f t="shared" si="99"/>
        <v>-119.75217391304338</v>
      </c>
    </row>
    <row r="57" spans="1:36" ht="45">
      <c r="A57" s="494">
        <v>21</v>
      </c>
      <c r="B57" s="502" t="s">
        <v>241</v>
      </c>
      <c r="C57" s="498">
        <v>3655</v>
      </c>
      <c r="D57" s="500">
        <v>0</v>
      </c>
      <c r="E57" s="500">
        <f t="shared" ref="E57" si="100">+C57+D57</f>
        <v>3655</v>
      </c>
      <c r="F57" s="163" t="s">
        <v>252</v>
      </c>
      <c r="G57" s="164">
        <f>+VLOOKUP($B57,'[5]Total Tồn Vật tư'!$A$3:$H$8000,8,0)</f>
        <v>336.95652173913044</v>
      </c>
      <c r="H57" s="165">
        <f t="shared" ref="H57:AJ57" si="101">+G57</f>
        <v>336.95652173913044</v>
      </c>
      <c r="I57" s="165">
        <f t="shared" si="101"/>
        <v>336.95652173913044</v>
      </c>
      <c r="J57" s="165">
        <f t="shared" si="101"/>
        <v>336.95652173913044</v>
      </c>
      <c r="K57" s="165">
        <f>+J57</f>
        <v>336.95652173913044</v>
      </c>
      <c r="L57" s="165">
        <f t="shared" si="101"/>
        <v>336.95652173913044</v>
      </c>
      <c r="M57" s="165">
        <f t="shared" si="80"/>
        <v>336.95652173913044</v>
      </c>
      <c r="N57" s="165">
        <f t="shared" si="101"/>
        <v>336.95652173913044</v>
      </c>
      <c r="O57" s="165">
        <f t="shared" si="101"/>
        <v>336.95652173913044</v>
      </c>
      <c r="P57" s="165">
        <f t="shared" si="101"/>
        <v>336.95652173913044</v>
      </c>
      <c r="Q57" s="165">
        <f t="shared" si="101"/>
        <v>336.95652173913044</v>
      </c>
      <c r="R57" s="165">
        <f t="shared" si="101"/>
        <v>336.95652173913044</v>
      </c>
      <c r="S57" s="165">
        <f t="shared" si="101"/>
        <v>336.95652173913044</v>
      </c>
      <c r="T57" s="165">
        <f t="shared" si="101"/>
        <v>336.95652173913044</v>
      </c>
      <c r="U57" s="165">
        <f t="shared" si="101"/>
        <v>336.95652173913044</v>
      </c>
      <c r="V57" s="165">
        <f t="shared" si="101"/>
        <v>336.95652173913044</v>
      </c>
      <c r="W57" s="165">
        <f t="shared" si="101"/>
        <v>336.95652173913044</v>
      </c>
      <c r="X57" s="165">
        <f t="shared" si="101"/>
        <v>336.95652173913044</v>
      </c>
      <c r="Y57" s="165">
        <f t="shared" si="101"/>
        <v>336.95652173913044</v>
      </c>
      <c r="Z57" s="165">
        <f t="shared" si="101"/>
        <v>336.95652173913044</v>
      </c>
      <c r="AA57" s="165">
        <f t="shared" si="101"/>
        <v>336.95652173913044</v>
      </c>
      <c r="AB57" s="165">
        <f t="shared" si="101"/>
        <v>336.95652173913044</v>
      </c>
      <c r="AC57" s="165">
        <f t="shared" si="101"/>
        <v>336.95652173913044</v>
      </c>
      <c r="AD57" s="165">
        <f t="shared" si="101"/>
        <v>336.95652173913044</v>
      </c>
      <c r="AE57" s="165">
        <f t="shared" si="101"/>
        <v>336.95652173913044</v>
      </c>
      <c r="AF57" s="165">
        <f t="shared" si="101"/>
        <v>336.95652173913044</v>
      </c>
      <c r="AG57" s="165">
        <f t="shared" si="101"/>
        <v>336.95652173913044</v>
      </c>
      <c r="AH57" s="165">
        <f t="shared" si="101"/>
        <v>336.95652173913044</v>
      </c>
      <c r="AI57" s="165">
        <f t="shared" si="101"/>
        <v>336.95652173913044</v>
      </c>
      <c r="AJ57" s="165">
        <f t="shared" si="101"/>
        <v>336.95652173913044</v>
      </c>
    </row>
    <row r="58" spans="1:36">
      <c r="A58" s="495"/>
      <c r="B58" s="506"/>
      <c r="C58" s="499"/>
      <c r="D58" s="501"/>
      <c r="E58" s="501"/>
      <c r="F58" s="166" t="s">
        <v>253</v>
      </c>
      <c r="G58" s="167">
        <f t="shared" si="86"/>
        <v>3318</v>
      </c>
      <c r="H58" s="167">
        <f t="shared" ref="H58:AJ58" si="102">+G58-H57</f>
        <v>2981.0434782608695</v>
      </c>
      <c r="I58" s="167">
        <f t="shared" si="102"/>
        <v>2644.086956521739</v>
      </c>
      <c r="J58" s="167">
        <f t="shared" si="102"/>
        <v>2307.1304347826085</v>
      </c>
      <c r="K58" s="167">
        <f>+J58-K57</f>
        <v>1970.173913043478</v>
      </c>
      <c r="L58" s="167">
        <f t="shared" si="102"/>
        <v>1633.2173913043475</v>
      </c>
      <c r="M58" s="165">
        <f t="shared" si="80"/>
        <v>1633.2173913043475</v>
      </c>
      <c r="N58" s="167">
        <f t="shared" si="102"/>
        <v>1296.260869565217</v>
      </c>
      <c r="O58" s="167">
        <f t="shared" si="102"/>
        <v>959.30434782608654</v>
      </c>
      <c r="P58" s="167">
        <f t="shared" si="102"/>
        <v>622.34782608695605</v>
      </c>
      <c r="Q58" s="167">
        <f t="shared" si="102"/>
        <v>285.39130434782561</v>
      </c>
      <c r="R58" s="167">
        <f t="shared" si="102"/>
        <v>-51.565217391304827</v>
      </c>
      <c r="S58" s="167">
        <f t="shared" si="102"/>
        <v>-388.52173913043526</v>
      </c>
      <c r="T58" s="167">
        <f t="shared" si="102"/>
        <v>-725.4782608695657</v>
      </c>
      <c r="U58" s="167">
        <f t="shared" si="102"/>
        <v>-1062.4347826086962</v>
      </c>
      <c r="V58" s="167">
        <f t="shared" si="102"/>
        <v>-1399.3913043478267</v>
      </c>
      <c r="W58" s="167">
        <f t="shared" si="102"/>
        <v>-1736.3478260869572</v>
      </c>
      <c r="X58" s="167">
        <f t="shared" si="102"/>
        <v>-2073.3043478260875</v>
      </c>
      <c r="Y58" s="167">
        <f t="shared" si="102"/>
        <v>-2410.2608695652179</v>
      </c>
      <c r="Z58" s="167">
        <f t="shared" si="102"/>
        <v>-2747.2173913043484</v>
      </c>
      <c r="AA58" s="167">
        <f t="shared" si="102"/>
        <v>-3084.1739130434789</v>
      </c>
      <c r="AB58" s="167">
        <f t="shared" si="102"/>
        <v>-3421.1304347826094</v>
      </c>
      <c r="AC58" s="167">
        <f t="shared" si="102"/>
        <v>-3758.0869565217399</v>
      </c>
      <c r="AD58" s="167">
        <f t="shared" si="102"/>
        <v>-4095.0434782608704</v>
      </c>
      <c r="AE58" s="167">
        <f t="shared" si="102"/>
        <v>-4432.0000000000009</v>
      </c>
      <c r="AF58" s="167">
        <f t="shared" si="102"/>
        <v>-4768.9565217391309</v>
      </c>
      <c r="AG58" s="167">
        <f t="shared" si="102"/>
        <v>-5105.913043478261</v>
      </c>
      <c r="AH58" s="167">
        <f t="shared" si="102"/>
        <v>-5442.869565217391</v>
      </c>
      <c r="AI58" s="167">
        <f t="shared" si="102"/>
        <v>-5779.8260869565211</v>
      </c>
      <c r="AJ58" s="167">
        <f t="shared" si="102"/>
        <v>-6116.7826086956511</v>
      </c>
    </row>
    <row r="59" spans="1:36" ht="45">
      <c r="A59" s="494">
        <v>22</v>
      </c>
      <c r="B59" s="502" t="s">
        <v>239</v>
      </c>
      <c r="C59" s="498">
        <v>0</v>
      </c>
      <c r="D59" s="500">
        <v>0</v>
      </c>
      <c r="E59" s="500">
        <f t="shared" ref="E59" si="103">+C59+D59</f>
        <v>0</v>
      </c>
      <c r="F59" s="163" t="s">
        <v>252</v>
      </c>
      <c r="G59" s="164">
        <f>+VLOOKUP($B59,'[5]Total Tồn Vật tư'!$A$3:$H$8000,8,0)</f>
        <v>313.04347826086956</v>
      </c>
      <c r="H59" s="165">
        <f t="shared" ref="H59:AJ59" si="104">+G59</f>
        <v>313.04347826086956</v>
      </c>
      <c r="I59" s="165">
        <f t="shared" si="104"/>
        <v>313.04347826086956</v>
      </c>
      <c r="J59" s="165">
        <f t="shared" si="104"/>
        <v>313.04347826086956</v>
      </c>
      <c r="K59" s="165">
        <f>+J59</f>
        <v>313.04347826086956</v>
      </c>
      <c r="L59" s="165">
        <f t="shared" si="104"/>
        <v>313.04347826086956</v>
      </c>
      <c r="M59" s="165">
        <f t="shared" si="80"/>
        <v>313.04347826086956</v>
      </c>
      <c r="N59" s="165">
        <f t="shared" si="104"/>
        <v>313.04347826086956</v>
      </c>
      <c r="O59" s="165">
        <f t="shared" si="104"/>
        <v>313.04347826086956</v>
      </c>
      <c r="P59" s="165">
        <f t="shared" si="104"/>
        <v>313.04347826086956</v>
      </c>
      <c r="Q59" s="165">
        <f t="shared" si="104"/>
        <v>313.04347826086956</v>
      </c>
      <c r="R59" s="165">
        <f t="shared" si="104"/>
        <v>313.04347826086956</v>
      </c>
      <c r="S59" s="165">
        <f t="shared" si="104"/>
        <v>313.04347826086956</v>
      </c>
      <c r="T59" s="165">
        <f t="shared" si="104"/>
        <v>313.04347826086956</v>
      </c>
      <c r="U59" s="165">
        <f t="shared" si="104"/>
        <v>313.04347826086956</v>
      </c>
      <c r="V59" s="165">
        <f t="shared" si="104"/>
        <v>313.04347826086956</v>
      </c>
      <c r="W59" s="165">
        <f t="shared" si="104"/>
        <v>313.04347826086956</v>
      </c>
      <c r="X59" s="165">
        <f t="shared" si="104"/>
        <v>313.04347826086956</v>
      </c>
      <c r="Y59" s="165">
        <f t="shared" si="104"/>
        <v>313.04347826086956</v>
      </c>
      <c r="Z59" s="165">
        <f t="shared" si="104"/>
        <v>313.04347826086956</v>
      </c>
      <c r="AA59" s="165">
        <f t="shared" si="104"/>
        <v>313.04347826086956</v>
      </c>
      <c r="AB59" s="165">
        <f t="shared" si="104"/>
        <v>313.04347826086956</v>
      </c>
      <c r="AC59" s="165">
        <f t="shared" si="104"/>
        <v>313.04347826086956</v>
      </c>
      <c r="AD59" s="165">
        <f t="shared" si="104"/>
        <v>313.04347826086956</v>
      </c>
      <c r="AE59" s="165">
        <f t="shared" si="104"/>
        <v>313.04347826086956</v>
      </c>
      <c r="AF59" s="165">
        <f t="shared" si="104"/>
        <v>313.04347826086956</v>
      </c>
      <c r="AG59" s="165">
        <f t="shared" si="104"/>
        <v>313.04347826086956</v>
      </c>
      <c r="AH59" s="165">
        <f t="shared" si="104"/>
        <v>313.04347826086956</v>
      </c>
      <c r="AI59" s="165">
        <f t="shared" si="104"/>
        <v>313.04347826086956</v>
      </c>
      <c r="AJ59" s="165">
        <f t="shared" si="104"/>
        <v>313.04347826086956</v>
      </c>
    </row>
    <row r="60" spans="1:36">
      <c r="A60" s="495"/>
      <c r="B60" s="506"/>
      <c r="C60" s="499"/>
      <c r="D60" s="501"/>
      <c r="E60" s="501"/>
      <c r="F60" s="166" t="s">
        <v>253</v>
      </c>
      <c r="G60" s="167">
        <f t="shared" si="86"/>
        <v>-313</v>
      </c>
      <c r="H60" s="167">
        <f t="shared" ref="H60:AJ60" si="105">+G60-H59</f>
        <v>-626.04347826086951</v>
      </c>
      <c r="I60" s="167">
        <f t="shared" si="105"/>
        <v>-939.08695652173901</v>
      </c>
      <c r="J60" s="167">
        <f t="shared" si="105"/>
        <v>-1252.1304347826085</v>
      </c>
      <c r="K60" s="167">
        <f>+J60-K59</f>
        <v>-1565.173913043478</v>
      </c>
      <c r="L60" s="167">
        <f t="shared" si="105"/>
        <v>-1878.2173913043475</v>
      </c>
      <c r="M60" s="165">
        <f t="shared" si="80"/>
        <v>-1878.2173913043475</v>
      </c>
      <c r="N60" s="167">
        <f t="shared" si="105"/>
        <v>-2191.260869565217</v>
      </c>
      <c r="O60" s="167">
        <f t="shared" si="105"/>
        <v>-2504.3043478260865</v>
      </c>
      <c r="P60" s="167">
        <f t="shared" si="105"/>
        <v>-2817.347826086956</v>
      </c>
      <c r="Q60" s="167">
        <f t="shared" si="105"/>
        <v>-3130.3913043478256</v>
      </c>
      <c r="R60" s="167">
        <f t="shared" si="105"/>
        <v>-3443.4347826086951</v>
      </c>
      <c r="S60" s="167">
        <f t="shared" si="105"/>
        <v>-3756.4782608695646</v>
      </c>
      <c r="T60" s="167">
        <f t="shared" si="105"/>
        <v>-4069.5217391304341</v>
      </c>
      <c r="U60" s="167">
        <f t="shared" si="105"/>
        <v>-4382.565217391304</v>
      </c>
      <c r="V60" s="167">
        <f t="shared" si="105"/>
        <v>-4695.608695652174</v>
      </c>
      <c r="W60" s="167">
        <f t="shared" si="105"/>
        <v>-5008.652173913044</v>
      </c>
      <c r="X60" s="167">
        <f t="shared" si="105"/>
        <v>-5321.6956521739139</v>
      </c>
      <c r="Y60" s="167">
        <f t="shared" si="105"/>
        <v>-5634.7391304347839</v>
      </c>
      <c r="Z60" s="167">
        <f t="shared" si="105"/>
        <v>-5947.7826086956538</v>
      </c>
      <c r="AA60" s="167">
        <f t="shared" si="105"/>
        <v>-6260.8260869565238</v>
      </c>
      <c r="AB60" s="167">
        <f t="shared" si="105"/>
        <v>-6573.8695652173938</v>
      </c>
      <c r="AC60" s="167">
        <f t="shared" si="105"/>
        <v>-6886.9130434782637</v>
      </c>
      <c r="AD60" s="167">
        <f t="shared" si="105"/>
        <v>-7199.9565217391337</v>
      </c>
      <c r="AE60" s="167">
        <f t="shared" si="105"/>
        <v>-7513.0000000000036</v>
      </c>
      <c r="AF60" s="167">
        <f t="shared" si="105"/>
        <v>-7826.0434782608736</v>
      </c>
      <c r="AG60" s="167">
        <f t="shared" si="105"/>
        <v>-8139.0869565217436</v>
      </c>
      <c r="AH60" s="167">
        <f t="shared" si="105"/>
        <v>-8452.1304347826135</v>
      </c>
      <c r="AI60" s="167">
        <f t="shared" si="105"/>
        <v>-8765.1739130434835</v>
      </c>
      <c r="AJ60" s="167">
        <f t="shared" si="105"/>
        <v>-9078.2173913043534</v>
      </c>
    </row>
    <row r="61" spans="1:36" ht="45">
      <c r="A61" s="494">
        <v>23</v>
      </c>
      <c r="B61" s="502" t="s">
        <v>219</v>
      </c>
      <c r="C61" s="498">
        <v>70</v>
      </c>
      <c r="D61" s="500">
        <v>0</v>
      </c>
      <c r="E61" s="500">
        <f t="shared" ref="E61" si="106">+C61+D61</f>
        <v>70</v>
      </c>
      <c r="F61" s="163" t="s">
        <v>252</v>
      </c>
      <c r="G61" s="164">
        <f>+VLOOKUP($B61,'[5]Total Tồn Vật tư'!$A$3:$H$8000,8,0)</f>
        <v>3</v>
      </c>
      <c r="H61" s="165">
        <f t="shared" ref="H61:W76" si="107">+G61</f>
        <v>3</v>
      </c>
      <c r="I61" s="165">
        <f t="shared" si="107"/>
        <v>3</v>
      </c>
      <c r="J61" s="165">
        <f t="shared" si="107"/>
        <v>3</v>
      </c>
      <c r="K61" s="165">
        <f>+J61</f>
        <v>3</v>
      </c>
      <c r="L61" s="165">
        <f t="shared" si="107"/>
        <v>3</v>
      </c>
      <c r="M61" s="165">
        <f t="shared" si="107"/>
        <v>3</v>
      </c>
      <c r="N61" s="165">
        <f t="shared" si="107"/>
        <v>3</v>
      </c>
      <c r="O61" s="165">
        <f t="shared" si="107"/>
        <v>3</v>
      </c>
      <c r="P61" s="165">
        <f t="shared" si="107"/>
        <v>3</v>
      </c>
      <c r="Q61" s="165">
        <f t="shared" si="107"/>
        <v>3</v>
      </c>
      <c r="R61" s="165">
        <f t="shared" si="107"/>
        <v>3</v>
      </c>
      <c r="S61" s="165">
        <f t="shared" si="107"/>
        <v>3</v>
      </c>
      <c r="T61" s="165">
        <f t="shared" si="107"/>
        <v>3</v>
      </c>
      <c r="U61" s="165">
        <f t="shared" si="107"/>
        <v>3</v>
      </c>
      <c r="V61" s="165">
        <f t="shared" si="107"/>
        <v>3</v>
      </c>
      <c r="W61" s="165">
        <f t="shared" si="107"/>
        <v>3</v>
      </c>
      <c r="X61" s="165">
        <f t="shared" ref="X61:AJ61" si="108">+W61</f>
        <v>3</v>
      </c>
      <c r="Y61" s="165">
        <f t="shared" si="108"/>
        <v>3</v>
      </c>
      <c r="Z61" s="165">
        <f t="shared" si="108"/>
        <v>3</v>
      </c>
      <c r="AA61" s="165">
        <f t="shared" si="108"/>
        <v>3</v>
      </c>
      <c r="AB61" s="165">
        <f t="shared" si="108"/>
        <v>3</v>
      </c>
      <c r="AC61" s="165">
        <f t="shared" si="108"/>
        <v>3</v>
      </c>
      <c r="AD61" s="165">
        <f t="shared" si="108"/>
        <v>3</v>
      </c>
      <c r="AE61" s="165">
        <f t="shared" si="108"/>
        <v>3</v>
      </c>
      <c r="AF61" s="165">
        <f t="shared" si="108"/>
        <v>3</v>
      </c>
      <c r="AG61" s="165">
        <f t="shared" si="108"/>
        <v>3</v>
      </c>
      <c r="AH61" s="165">
        <f t="shared" si="108"/>
        <v>3</v>
      </c>
      <c r="AI61" s="165">
        <f t="shared" si="108"/>
        <v>3</v>
      </c>
      <c r="AJ61" s="165">
        <f t="shared" si="108"/>
        <v>3</v>
      </c>
    </row>
    <row r="62" spans="1:36">
      <c r="A62" s="495"/>
      <c r="B62" s="506"/>
      <c r="C62" s="499"/>
      <c r="D62" s="501"/>
      <c r="E62" s="501"/>
      <c r="F62" s="166" t="s">
        <v>253</v>
      </c>
      <c r="G62" s="167">
        <f t="shared" ref="G62" si="109">+ROUND($E61-G61,1)</f>
        <v>67</v>
      </c>
      <c r="H62" s="167">
        <f t="shared" ref="H62:AJ62" si="110">+G62-H61</f>
        <v>64</v>
      </c>
      <c r="I62" s="167">
        <f t="shared" si="110"/>
        <v>61</v>
      </c>
      <c r="J62" s="167">
        <f t="shared" si="110"/>
        <v>58</v>
      </c>
      <c r="K62" s="167">
        <f>+J62-K61</f>
        <v>55</v>
      </c>
      <c r="L62" s="167">
        <f t="shared" si="110"/>
        <v>52</v>
      </c>
      <c r="M62" s="165">
        <f t="shared" si="107"/>
        <v>52</v>
      </c>
      <c r="N62" s="167">
        <f t="shared" si="110"/>
        <v>49</v>
      </c>
      <c r="O62" s="167">
        <f t="shared" si="110"/>
        <v>46</v>
      </c>
      <c r="P62" s="167">
        <f t="shared" si="110"/>
        <v>43</v>
      </c>
      <c r="Q62" s="167">
        <f t="shared" si="110"/>
        <v>40</v>
      </c>
      <c r="R62" s="167">
        <f t="shared" si="110"/>
        <v>37</v>
      </c>
      <c r="S62" s="167">
        <f t="shared" si="110"/>
        <v>34</v>
      </c>
      <c r="T62" s="167">
        <f t="shared" si="110"/>
        <v>31</v>
      </c>
      <c r="U62" s="167">
        <f t="shared" si="110"/>
        <v>28</v>
      </c>
      <c r="V62" s="167">
        <f t="shared" si="110"/>
        <v>25</v>
      </c>
      <c r="W62" s="167">
        <f t="shared" si="110"/>
        <v>22</v>
      </c>
      <c r="X62" s="167">
        <f t="shared" si="110"/>
        <v>19</v>
      </c>
      <c r="Y62" s="167">
        <f t="shared" si="110"/>
        <v>16</v>
      </c>
      <c r="Z62" s="167">
        <f t="shared" si="110"/>
        <v>13</v>
      </c>
      <c r="AA62" s="167">
        <f t="shared" si="110"/>
        <v>10</v>
      </c>
      <c r="AB62" s="167">
        <f t="shared" si="110"/>
        <v>7</v>
      </c>
      <c r="AC62" s="167">
        <f t="shared" si="110"/>
        <v>4</v>
      </c>
      <c r="AD62" s="167">
        <f t="shared" si="110"/>
        <v>1</v>
      </c>
      <c r="AE62" s="167">
        <f t="shared" si="110"/>
        <v>-2</v>
      </c>
      <c r="AF62" s="167">
        <f t="shared" si="110"/>
        <v>-5</v>
      </c>
      <c r="AG62" s="167">
        <f t="shared" si="110"/>
        <v>-8</v>
      </c>
      <c r="AH62" s="167">
        <f t="shared" si="110"/>
        <v>-11</v>
      </c>
      <c r="AI62" s="167">
        <f t="shared" si="110"/>
        <v>-14</v>
      </c>
      <c r="AJ62" s="167">
        <f t="shared" si="110"/>
        <v>-17</v>
      </c>
    </row>
    <row r="63" spans="1:36" ht="45">
      <c r="A63" s="494">
        <v>24</v>
      </c>
      <c r="B63" s="502" t="s">
        <v>220</v>
      </c>
      <c r="C63" s="498">
        <v>119</v>
      </c>
      <c r="D63" s="500">
        <v>0</v>
      </c>
      <c r="E63" s="500">
        <f t="shared" ref="E63" si="111">+C63+D63</f>
        <v>119</v>
      </c>
      <c r="F63" s="163" t="s">
        <v>252</v>
      </c>
      <c r="G63" s="164">
        <f>+VLOOKUP($B63,'[5]Total Tồn Vật tư'!$A$3:$H$8000,8,0)</f>
        <v>1.6521739130434783</v>
      </c>
      <c r="H63" s="165">
        <f t="shared" ref="H63:AJ63" si="112">+G63</f>
        <v>1.6521739130434783</v>
      </c>
      <c r="I63" s="165">
        <f t="shared" si="112"/>
        <v>1.6521739130434783</v>
      </c>
      <c r="J63" s="165">
        <f t="shared" si="112"/>
        <v>1.6521739130434783</v>
      </c>
      <c r="K63" s="165">
        <f>+J63</f>
        <v>1.6521739130434783</v>
      </c>
      <c r="L63" s="165">
        <f t="shared" si="112"/>
        <v>1.6521739130434783</v>
      </c>
      <c r="M63" s="165">
        <f t="shared" si="107"/>
        <v>1.6521739130434783</v>
      </c>
      <c r="N63" s="165">
        <f t="shared" si="112"/>
        <v>1.6521739130434783</v>
      </c>
      <c r="O63" s="165">
        <f t="shared" si="112"/>
        <v>1.6521739130434783</v>
      </c>
      <c r="P63" s="165">
        <f t="shared" si="112"/>
        <v>1.6521739130434783</v>
      </c>
      <c r="Q63" s="165">
        <f t="shared" si="112"/>
        <v>1.6521739130434783</v>
      </c>
      <c r="R63" s="165">
        <f t="shared" si="112"/>
        <v>1.6521739130434783</v>
      </c>
      <c r="S63" s="165">
        <f t="shared" si="112"/>
        <v>1.6521739130434783</v>
      </c>
      <c r="T63" s="165">
        <f t="shared" si="112"/>
        <v>1.6521739130434783</v>
      </c>
      <c r="U63" s="165">
        <f t="shared" si="112"/>
        <v>1.6521739130434783</v>
      </c>
      <c r="V63" s="165">
        <f t="shared" si="112"/>
        <v>1.6521739130434783</v>
      </c>
      <c r="W63" s="165">
        <f t="shared" si="112"/>
        <v>1.6521739130434783</v>
      </c>
      <c r="X63" s="165">
        <f t="shared" si="112"/>
        <v>1.6521739130434783</v>
      </c>
      <c r="Y63" s="165">
        <f t="shared" si="112"/>
        <v>1.6521739130434783</v>
      </c>
      <c r="Z63" s="165">
        <f t="shared" si="112"/>
        <v>1.6521739130434783</v>
      </c>
      <c r="AA63" s="165">
        <f t="shared" si="112"/>
        <v>1.6521739130434783</v>
      </c>
      <c r="AB63" s="165">
        <f t="shared" si="112"/>
        <v>1.6521739130434783</v>
      </c>
      <c r="AC63" s="165">
        <f t="shared" si="112"/>
        <v>1.6521739130434783</v>
      </c>
      <c r="AD63" s="165">
        <f t="shared" si="112"/>
        <v>1.6521739130434783</v>
      </c>
      <c r="AE63" s="165">
        <f t="shared" si="112"/>
        <v>1.6521739130434783</v>
      </c>
      <c r="AF63" s="165">
        <f t="shared" si="112"/>
        <v>1.6521739130434783</v>
      </c>
      <c r="AG63" s="165">
        <f t="shared" si="112"/>
        <v>1.6521739130434783</v>
      </c>
      <c r="AH63" s="165">
        <f t="shared" si="112"/>
        <v>1.6521739130434783</v>
      </c>
      <c r="AI63" s="165">
        <f t="shared" si="112"/>
        <v>1.6521739130434783</v>
      </c>
      <c r="AJ63" s="165">
        <f t="shared" si="112"/>
        <v>1.6521739130434783</v>
      </c>
    </row>
    <row r="64" spans="1:36">
      <c r="A64" s="495"/>
      <c r="B64" s="506"/>
      <c r="C64" s="499"/>
      <c r="D64" s="501"/>
      <c r="E64" s="501"/>
      <c r="F64" s="166" t="s">
        <v>253</v>
      </c>
      <c r="G64" s="167">
        <f t="shared" ref="G64" si="113">+ROUND($E63-G63,1)</f>
        <v>117.3</v>
      </c>
      <c r="H64" s="167">
        <f t="shared" ref="H64:AJ64" si="114">+G64-H63</f>
        <v>115.64782608695651</v>
      </c>
      <c r="I64" s="167">
        <f t="shared" si="114"/>
        <v>113.99565217391303</v>
      </c>
      <c r="J64" s="167">
        <f t="shared" si="114"/>
        <v>112.34347826086955</v>
      </c>
      <c r="K64" s="167">
        <f>+J64-K63</f>
        <v>110.69130434782606</v>
      </c>
      <c r="L64" s="167">
        <f t="shared" si="114"/>
        <v>109.03913043478258</v>
      </c>
      <c r="M64" s="165">
        <f t="shared" si="107"/>
        <v>109.03913043478258</v>
      </c>
      <c r="N64" s="167">
        <f t="shared" si="114"/>
        <v>107.38695652173909</v>
      </c>
      <c r="O64" s="167">
        <f t="shared" si="114"/>
        <v>105.73478260869561</v>
      </c>
      <c r="P64" s="167">
        <f t="shared" si="114"/>
        <v>104.08260869565213</v>
      </c>
      <c r="Q64" s="167">
        <f t="shared" si="114"/>
        <v>102.43043478260864</v>
      </c>
      <c r="R64" s="167">
        <f t="shared" si="114"/>
        <v>100.77826086956516</v>
      </c>
      <c r="S64" s="167">
        <f t="shared" si="114"/>
        <v>99.126086956521675</v>
      </c>
      <c r="T64" s="167">
        <f t="shared" si="114"/>
        <v>97.473913043478191</v>
      </c>
      <c r="U64" s="167">
        <f t="shared" si="114"/>
        <v>95.821739130434707</v>
      </c>
      <c r="V64" s="167">
        <f t="shared" si="114"/>
        <v>94.169565217391224</v>
      </c>
      <c r="W64" s="167">
        <f t="shared" si="114"/>
        <v>92.51739130434774</v>
      </c>
      <c r="X64" s="167">
        <f t="shared" si="114"/>
        <v>90.865217391304256</v>
      </c>
      <c r="Y64" s="167">
        <f t="shared" si="114"/>
        <v>89.213043478260772</v>
      </c>
      <c r="Z64" s="167">
        <f t="shared" si="114"/>
        <v>87.560869565217288</v>
      </c>
      <c r="AA64" s="167">
        <f t="shared" si="114"/>
        <v>85.908695652173805</v>
      </c>
      <c r="AB64" s="167">
        <f t="shared" si="114"/>
        <v>84.256521739130321</v>
      </c>
      <c r="AC64" s="167">
        <f t="shared" si="114"/>
        <v>82.604347826086837</v>
      </c>
      <c r="AD64" s="167">
        <f t="shared" si="114"/>
        <v>80.952173913043353</v>
      </c>
      <c r="AE64" s="167">
        <f t="shared" si="114"/>
        <v>79.299999999999869</v>
      </c>
      <c r="AF64" s="167">
        <f t="shared" si="114"/>
        <v>77.647826086956385</v>
      </c>
      <c r="AG64" s="167">
        <f t="shared" si="114"/>
        <v>75.995652173912902</v>
      </c>
      <c r="AH64" s="167">
        <f t="shared" si="114"/>
        <v>74.343478260869418</v>
      </c>
      <c r="AI64" s="167">
        <f t="shared" si="114"/>
        <v>72.691304347825934</v>
      </c>
      <c r="AJ64" s="167">
        <f t="shared" si="114"/>
        <v>71.03913043478245</v>
      </c>
    </row>
    <row r="65" spans="1:36" ht="45">
      <c r="A65" s="494">
        <v>25</v>
      </c>
      <c r="B65" s="502" t="s">
        <v>221</v>
      </c>
      <c r="C65" s="498">
        <v>48</v>
      </c>
      <c r="D65" s="500">
        <v>0</v>
      </c>
      <c r="E65" s="500">
        <f t="shared" ref="E65" si="115">+C65+D65</f>
        <v>48</v>
      </c>
      <c r="F65" s="163" t="s">
        <v>252</v>
      </c>
      <c r="G65" s="164">
        <f>+VLOOKUP($B65,'[5]Total Tồn Vật tư'!$A$3:$H$8000,8,0)</f>
        <v>0.47826086956521741</v>
      </c>
      <c r="H65" s="165">
        <f t="shared" ref="H65:AJ65" si="116">+G65</f>
        <v>0.47826086956521741</v>
      </c>
      <c r="I65" s="165">
        <f t="shared" si="116"/>
        <v>0.47826086956521741</v>
      </c>
      <c r="J65" s="165">
        <f t="shared" si="116"/>
        <v>0.47826086956521741</v>
      </c>
      <c r="K65" s="165">
        <f>+J65</f>
        <v>0.47826086956521741</v>
      </c>
      <c r="L65" s="165">
        <f t="shared" si="116"/>
        <v>0.47826086956521741</v>
      </c>
      <c r="M65" s="165">
        <f t="shared" si="107"/>
        <v>0.47826086956521741</v>
      </c>
      <c r="N65" s="165">
        <f t="shared" si="116"/>
        <v>0.47826086956521741</v>
      </c>
      <c r="O65" s="165">
        <f t="shared" si="116"/>
        <v>0.47826086956521741</v>
      </c>
      <c r="P65" s="165">
        <f t="shared" si="116"/>
        <v>0.47826086956521741</v>
      </c>
      <c r="Q65" s="165">
        <f t="shared" si="116"/>
        <v>0.47826086956521741</v>
      </c>
      <c r="R65" s="165">
        <f t="shared" si="116"/>
        <v>0.47826086956521741</v>
      </c>
      <c r="S65" s="165">
        <f t="shared" si="116"/>
        <v>0.47826086956521741</v>
      </c>
      <c r="T65" s="165">
        <f t="shared" si="116"/>
        <v>0.47826086956521741</v>
      </c>
      <c r="U65" s="165">
        <f t="shared" si="116"/>
        <v>0.47826086956521741</v>
      </c>
      <c r="V65" s="165">
        <f t="shared" si="116"/>
        <v>0.47826086956521741</v>
      </c>
      <c r="W65" s="165">
        <f t="shared" si="116"/>
        <v>0.47826086956521741</v>
      </c>
      <c r="X65" s="165">
        <f t="shared" si="116"/>
        <v>0.47826086956521741</v>
      </c>
      <c r="Y65" s="165">
        <f t="shared" si="116"/>
        <v>0.47826086956521741</v>
      </c>
      <c r="Z65" s="165">
        <f t="shared" si="116"/>
        <v>0.47826086956521741</v>
      </c>
      <c r="AA65" s="165">
        <f t="shared" si="116"/>
        <v>0.47826086956521741</v>
      </c>
      <c r="AB65" s="165">
        <f t="shared" si="116"/>
        <v>0.47826086956521741</v>
      </c>
      <c r="AC65" s="165">
        <f t="shared" si="116"/>
        <v>0.47826086956521741</v>
      </c>
      <c r="AD65" s="165">
        <f t="shared" si="116"/>
        <v>0.47826086956521741</v>
      </c>
      <c r="AE65" s="165">
        <f t="shared" si="116"/>
        <v>0.47826086956521741</v>
      </c>
      <c r="AF65" s="165">
        <f t="shared" si="116"/>
        <v>0.47826086956521741</v>
      </c>
      <c r="AG65" s="165">
        <f t="shared" si="116"/>
        <v>0.47826086956521741</v>
      </c>
      <c r="AH65" s="165">
        <f t="shared" si="116"/>
        <v>0.47826086956521741</v>
      </c>
      <c r="AI65" s="165">
        <f t="shared" si="116"/>
        <v>0.47826086956521741</v>
      </c>
      <c r="AJ65" s="165">
        <f t="shared" si="116"/>
        <v>0.47826086956521741</v>
      </c>
    </row>
    <row r="66" spans="1:36">
      <c r="A66" s="495"/>
      <c r="B66" s="506"/>
      <c r="C66" s="499"/>
      <c r="D66" s="501"/>
      <c r="E66" s="501"/>
      <c r="F66" s="166" t="s">
        <v>253</v>
      </c>
      <c r="G66" s="167">
        <f t="shared" ref="G66" si="117">+ROUND($E65-G65,1)</f>
        <v>47.5</v>
      </c>
      <c r="H66" s="167">
        <f t="shared" ref="H66:AJ66" si="118">+G66-H65</f>
        <v>47.021739130434781</v>
      </c>
      <c r="I66" s="167">
        <f t="shared" si="118"/>
        <v>46.543478260869563</v>
      </c>
      <c r="J66" s="167">
        <f t="shared" si="118"/>
        <v>46.065217391304344</v>
      </c>
      <c r="K66" s="167">
        <f>+J66-K65</f>
        <v>45.586956521739125</v>
      </c>
      <c r="L66" s="167">
        <f t="shared" si="118"/>
        <v>45.108695652173907</v>
      </c>
      <c r="M66" s="165">
        <f t="shared" si="107"/>
        <v>45.108695652173907</v>
      </c>
      <c r="N66" s="167">
        <f t="shared" si="118"/>
        <v>44.630434782608688</v>
      </c>
      <c r="O66" s="167">
        <f t="shared" si="118"/>
        <v>44.15217391304347</v>
      </c>
      <c r="P66" s="167">
        <f t="shared" si="118"/>
        <v>43.673913043478251</v>
      </c>
      <c r="Q66" s="167">
        <f t="shared" si="118"/>
        <v>43.195652173913032</v>
      </c>
      <c r="R66" s="167">
        <f t="shared" si="118"/>
        <v>42.717391304347814</v>
      </c>
      <c r="S66" s="167">
        <f t="shared" si="118"/>
        <v>42.239130434782595</v>
      </c>
      <c r="T66" s="167">
        <f t="shared" si="118"/>
        <v>41.760869565217376</v>
      </c>
      <c r="U66" s="167">
        <f t="shared" si="118"/>
        <v>41.282608695652158</v>
      </c>
      <c r="V66" s="167">
        <f t="shared" si="118"/>
        <v>40.804347826086939</v>
      </c>
      <c r="W66" s="167">
        <f t="shared" si="118"/>
        <v>40.326086956521721</v>
      </c>
      <c r="X66" s="167">
        <f t="shared" si="118"/>
        <v>39.847826086956502</v>
      </c>
      <c r="Y66" s="167">
        <f t="shared" si="118"/>
        <v>39.369565217391283</v>
      </c>
      <c r="Z66" s="167">
        <f t="shared" si="118"/>
        <v>38.891304347826065</v>
      </c>
      <c r="AA66" s="167">
        <f t="shared" si="118"/>
        <v>38.413043478260846</v>
      </c>
      <c r="AB66" s="167">
        <f t="shared" si="118"/>
        <v>37.934782608695627</v>
      </c>
      <c r="AC66" s="167">
        <f t="shared" si="118"/>
        <v>37.456521739130409</v>
      </c>
      <c r="AD66" s="167">
        <f t="shared" si="118"/>
        <v>36.97826086956519</v>
      </c>
      <c r="AE66" s="167">
        <f t="shared" si="118"/>
        <v>36.499999999999972</v>
      </c>
      <c r="AF66" s="167">
        <f t="shared" si="118"/>
        <v>36.021739130434753</v>
      </c>
      <c r="AG66" s="167">
        <f t="shared" si="118"/>
        <v>35.543478260869534</v>
      </c>
      <c r="AH66" s="167">
        <f t="shared" si="118"/>
        <v>35.065217391304316</v>
      </c>
      <c r="AI66" s="167">
        <f t="shared" si="118"/>
        <v>34.586956521739097</v>
      </c>
      <c r="AJ66" s="167">
        <f t="shared" si="118"/>
        <v>34.108695652173878</v>
      </c>
    </row>
    <row r="67" spans="1:36" ht="45">
      <c r="A67" s="494">
        <v>26</v>
      </c>
      <c r="B67" s="502" t="s">
        <v>222</v>
      </c>
      <c r="C67" s="498">
        <v>48</v>
      </c>
      <c r="D67" s="500">
        <v>0</v>
      </c>
      <c r="E67" s="500">
        <f t="shared" ref="E67" si="119">+C67+D67</f>
        <v>48</v>
      </c>
      <c r="F67" s="163" t="s">
        <v>252</v>
      </c>
      <c r="G67" s="164">
        <f>+VLOOKUP($B67,'[5]Total Tồn Vật tư'!$A$3:$H$8000,8,0)</f>
        <v>9.0434782608695645</v>
      </c>
      <c r="H67" s="165">
        <f t="shared" ref="H67:AJ67" si="120">+G67</f>
        <v>9.0434782608695645</v>
      </c>
      <c r="I67" s="165">
        <f t="shared" si="120"/>
        <v>9.0434782608695645</v>
      </c>
      <c r="J67" s="165">
        <f t="shared" si="120"/>
        <v>9.0434782608695645</v>
      </c>
      <c r="K67" s="165">
        <f>+J67</f>
        <v>9.0434782608695645</v>
      </c>
      <c r="L67" s="165">
        <f t="shared" si="120"/>
        <v>9.0434782608695645</v>
      </c>
      <c r="M67" s="165">
        <f t="shared" si="107"/>
        <v>9.0434782608695645</v>
      </c>
      <c r="N67" s="165">
        <f t="shared" si="120"/>
        <v>9.0434782608695645</v>
      </c>
      <c r="O67" s="165">
        <f t="shared" si="120"/>
        <v>9.0434782608695645</v>
      </c>
      <c r="P67" s="165">
        <f t="shared" si="120"/>
        <v>9.0434782608695645</v>
      </c>
      <c r="Q67" s="165">
        <f t="shared" si="120"/>
        <v>9.0434782608695645</v>
      </c>
      <c r="R67" s="165">
        <f t="shared" si="120"/>
        <v>9.0434782608695645</v>
      </c>
      <c r="S67" s="165">
        <f t="shared" si="120"/>
        <v>9.0434782608695645</v>
      </c>
      <c r="T67" s="165">
        <f t="shared" si="120"/>
        <v>9.0434782608695645</v>
      </c>
      <c r="U67" s="165">
        <f t="shared" si="120"/>
        <v>9.0434782608695645</v>
      </c>
      <c r="V67" s="165">
        <f t="shared" si="120"/>
        <v>9.0434782608695645</v>
      </c>
      <c r="W67" s="165">
        <f t="shared" si="120"/>
        <v>9.0434782608695645</v>
      </c>
      <c r="X67" s="165">
        <f t="shared" si="120"/>
        <v>9.0434782608695645</v>
      </c>
      <c r="Y67" s="165">
        <f t="shared" si="120"/>
        <v>9.0434782608695645</v>
      </c>
      <c r="Z67" s="165">
        <f t="shared" si="120"/>
        <v>9.0434782608695645</v>
      </c>
      <c r="AA67" s="165">
        <f t="shared" si="120"/>
        <v>9.0434782608695645</v>
      </c>
      <c r="AB67" s="165">
        <f t="shared" si="120"/>
        <v>9.0434782608695645</v>
      </c>
      <c r="AC67" s="165">
        <f t="shared" si="120"/>
        <v>9.0434782608695645</v>
      </c>
      <c r="AD67" s="165">
        <f t="shared" si="120"/>
        <v>9.0434782608695645</v>
      </c>
      <c r="AE67" s="165">
        <f t="shared" si="120"/>
        <v>9.0434782608695645</v>
      </c>
      <c r="AF67" s="165">
        <f t="shared" si="120"/>
        <v>9.0434782608695645</v>
      </c>
      <c r="AG67" s="165">
        <f t="shared" si="120"/>
        <v>9.0434782608695645</v>
      </c>
      <c r="AH67" s="165">
        <f t="shared" si="120"/>
        <v>9.0434782608695645</v>
      </c>
      <c r="AI67" s="165">
        <f t="shared" si="120"/>
        <v>9.0434782608695645</v>
      </c>
      <c r="AJ67" s="165">
        <f t="shared" si="120"/>
        <v>9.0434782608695645</v>
      </c>
    </row>
    <row r="68" spans="1:36">
      <c r="A68" s="495"/>
      <c r="B68" s="506"/>
      <c r="C68" s="499"/>
      <c r="D68" s="501"/>
      <c r="E68" s="501"/>
      <c r="F68" s="166" t="s">
        <v>253</v>
      </c>
      <c r="G68" s="167">
        <f t="shared" ref="G68" si="121">+ROUND($E67-G67,1)</f>
        <v>39</v>
      </c>
      <c r="H68" s="167">
        <f t="shared" ref="H68:AJ68" si="122">+G68-H67</f>
        <v>29.956521739130437</v>
      </c>
      <c r="I68" s="167">
        <f t="shared" si="122"/>
        <v>20.913043478260875</v>
      </c>
      <c r="J68" s="167">
        <f t="shared" si="122"/>
        <v>11.86956521739131</v>
      </c>
      <c r="K68" s="167">
        <f>+J68-K67</f>
        <v>2.8260869565217455</v>
      </c>
      <c r="L68" s="167">
        <f t="shared" si="122"/>
        <v>-6.2173913043478191</v>
      </c>
      <c r="M68" s="165">
        <f t="shared" si="107"/>
        <v>-6.2173913043478191</v>
      </c>
      <c r="N68" s="167">
        <f t="shared" si="122"/>
        <v>-15.260869565217384</v>
      </c>
      <c r="O68" s="167">
        <f t="shared" si="122"/>
        <v>-24.304347826086946</v>
      </c>
      <c r="P68" s="167">
        <f t="shared" si="122"/>
        <v>-33.347826086956509</v>
      </c>
      <c r="Q68" s="167">
        <f t="shared" si="122"/>
        <v>-42.391304347826072</v>
      </c>
      <c r="R68" s="167">
        <f t="shared" si="122"/>
        <v>-51.434782608695635</v>
      </c>
      <c r="S68" s="167">
        <f t="shared" si="122"/>
        <v>-60.478260869565197</v>
      </c>
      <c r="T68" s="167">
        <f t="shared" si="122"/>
        <v>-69.521739130434767</v>
      </c>
      <c r="U68" s="167">
        <f t="shared" si="122"/>
        <v>-78.56521739130433</v>
      </c>
      <c r="V68" s="167">
        <f t="shared" si="122"/>
        <v>-87.608695652173893</v>
      </c>
      <c r="W68" s="167">
        <f t="shared" si="122"/>
        <v>-96.652173913043455</v>
      </c>
      <c r="X68" s="167">
        <f t="shared" si="122"/>
        <v>-105.69565217391302</v>
      </c>
      <c r="Y68" s="167">
        <f t="shared" si="122"/>
        <v>-114.73913043478258</v>
      </c>
      <c r="Z68" s="167">
        <f t="shared" si="122"/>
        <v>-123.78260869565214</v>
      </c>
      <c r="AA68" s="167">
        <f t="shared" si="122"/>
        <v>-132.82608695652172</v>
      </c>
      <c r="AB68" s="167">
        <f t="shared" si="122"/>
        <v>-141.86956521739128</v>
      </c>
      <c r="AC68" s="167">
        <f t="shared" si="122"/>
        <v>-150.91304347826085</v>
      </c>
      <c r="AD68" s="167">
        <f t="shared" si="122"/>
        <v>-159.95652173913041</v>
      </c>
      <c r="AE68" s="167">
        <f t="shared" si="122"/>
        <v>-168.99999999999997</v>
      </c>
      <c r="AF68" s="167">
        <f t="shared" si="122"/>
        <v>-178.04347826086953</v>
      </c>
      <c r="AG68" s="167">
        <f t="shared" si="122"/>
        <v>-187.0869565217391</v>
      </c>
      <c r="AH68" s="167">
        <f t="shared" si="122"/>
        <v>-196.13043478260866</v>
      </c>
      <c r="AI68" s="167">
        <f t="shared" si="122"/>
        <v>-205.17391304347822</v>
      </c>
      <c r="AJ68" s="167">
        <f t="shared" si="122"/>
        <v>-214.21739130434779</v>
      </c>
    </row>
    <row r="69" spans="1:36" ht="45">
      <c r="A69" s="494">
        <v>27</v>
      </c>
      <c r="B69" s="502" t="s">
        <v>223</v>
      </c>
      <c r="C69" s="498">
        <v>52</v>
      </c>
      <c r="D69" s="500">
        <v>0</v>
      </c>
      <c r="E69" s="500">
        <f t="shared" ref="E69" si="123">+C69+D69</f>
        <v>52</v>
      </c>
      <c r="F69" s="163" t="s">
        <v>252</v>
      </c>
      <c r="G69" s="164">
        <f>+VLOOKUP($B69,'[5]Total Tồn Vật tư'!$A$3:$H$8000,8,0)</f>
        <v>6.4782608695652177</v>
      </c>
      <c r="H69" s="165">
        <f t="shared" ref="H69:AJ69" si="124">+G69</f>
        <v>6.4782608695652177</v>
      </c>
      <c r="I69" s="165">
        <f t="shared" si="124"/>
        <v>6.4782608695652177</v>
      </c>
      <c r="J69" s="165">
        <f t="shared" si="124"/>
        <v>6.4782608695652177</v>
      </c>
      <c r="K69" s="165">
        <f>+J69</f>
        <v>6.4782608695652177</v>
      </c>
      <c r="L69" s="165">
        <f t="shared" si="124"/>
        <v>6.4782608695652177</v>
      </c>
      <c r="M69" s="165">
        <f t="shared" si="107"/>
        <v>6.4782608695652177</v>
      </c>
      <c r="N69" s="165">
        <f t="shared" si="124"/>
        <v>6.4782608695652177</v>
      </c>
      <c r="O69" s="165">
        <f t="shared" si="124"/>
        <v>6.4782608695652177</v>
      </c>
      <c r="P69" s="165">
        <f t="shared" si="124"/>
        <v>6.4782608695652177</v>
      </c>
      <c r="Q69" s="165">
        <f t="shared" si="124"/>
        <v>6.4782608695652177</v>
      </c>
      <c r="R69" s="165">
        <f t="shared" si="124"/>
        <v>6.4782608695652177</v>
      </c>
      <c r="S69" s="165">
        <f t="shared" si="124"/>
        <v>6.4782608695652177</v>
      </c>
      <c r="T69" s="165">
        <f t="shared" si="124"/>
        <v>6.4782608695652177</v>
      </c>
      <c r="U69" s="165">
        <f t="shared" si="124"/>
        <v>6.4782608695652177</v>
      </c>
      <c r="V69" s="165">
        <f t="shared" si="124"/>
        <v>6.4782608695652177</v>
      </c>
      <c r="W69" s="165">
        <f t="shared" si="124"/>
        <v>6.4782608695652177</v>
      </c>
      <c r="X69" s="165">
        <f t="shared" si="124"/>
        <v>6.4782608695652177</v>
      </c>
      <c r="Y69" s="165">
        <f t="shared" si="124"/>
        <v>6.4782608695652177</v>
      </c>
      <c r="Z69" s="165">
        <f t="shared" si="124"/>
        <v>6.4782608695652177</v>
      </c>
      <c r="AA69" s="165">
        <f t="shared" si="124"/>
        <v>6.4782608695652177</v>
      </c>
      <c r="AB69" s="165">
        <f t="shared" si="124"/>
        <v>6.4782608695652177</v>
      </c>
      <c r="AC69" s="165">
        <f t="shared" si="124"/>
        <v>6.4782608695652177</v>
      </c>
      <c r="AD69" s="165">
        <f t="shared" si="124"/>
        <v>6.4782608695652177</v>
      </c>
      <c r="AE69" s="165">
        <f t="shared" si="124"/>
        <v>6.4782608695652177</v>
      </c>
      <c r="AF69" s="165">
        <f t="shared" si="124"/>
        <v>6.4782608695652177</v>
      </c>
      <c r="AG69" s="165">
        <f t="shared" si="124"/>
        <v>6.4782608695652177</v>
      </c>
      <c r="AH69" s="165">
        <f t="shared" si="124"/>
        <v>6.4782608695652177</v>
      </c>
      <c r="AI69" s="165">
        <f t="shared" si="124"/>
        <v>6.4782608695652177</v>
      </c>
      <c r="AJ69" s="165">
        <f t="shared" si="124"/>
        <v>6.4782608695652177</v>
      </c>
    </row>
    <row r="70" spans="1:36">
      <c r="A70" s="495"/>
      <c r="B70" s="506"/>
      <c r="C70" s="499"/>
      <c r="D70" s="501"/>
      <c r="E70" s="501"/>
      <c r="F70" s="166" t="s">
        <v>253</v>
      </c>
      <c r="G70" s="167">
        <f t="shared" ref="G70" si="125">+ROUND($E69-G69,1)</f>
        <v>45.5</v>
      </c>
      <c r="H70" s="167">
        <f t="shared" ref="H70:AJ70" si="126">+G70-H69</f>
        <v>39.021739130434781</v>
      </c>
      <c r="I70" s="167">
        <f t="shared" si="126"/>
        <v>32.543478260869563</v>
      </c>
      <c r="J70" s="167">
        <f t="shared" si="126"/>
        <v>26.065217391304344</v>
      </c>
      <c r="K70" s="167">
        <f>+J70-K69</f>
        <v>19.586956521739125</v>
      </c>
      <c r="L70" s="167">
        <f t="shared" si="126"/>
        <v>13.108695652173907</v>
      </c>
      <c r="M70" s="165">
        <f t="shared" si="107"/>
        <v>13.108695652173907</v>
      </c>
      <c r="N70" s="167">
        <f t="shared" si="126"/>
        <v>6.6304347826086891</v>
      </c>
      <c r="O70" s="167">
        <f t="shared" si="126"/>
        <v>0.15217391304347139</v>
      </c>
      <c r="P70" s="167">
        <f t="shared" si="126"/>
        <v>-6.3260869565217464</v>
      </c>
      <c r="Q70" s="167">
        <f t="shared" si="126"/>
        <v>-12.804347826086964</v>
      </c>
      <c r="R70" s="167">
        <f t="shared" si="126"/>
        <v>-19.282608695652183</v>
      </c>
      <c r="S70" s="167">
        <f t="shared" si="126"/>
        <v>-25.760869565217401</v>
      </c>
      <c r="T70" s="167">
        <f t="shared" si="126"/>
        <v>-32.239130434782616</v>
      </c>
      <c r="U70" s="167">
        <f t="shared" si="126"/>
        <v>-38.717391304347835</v>
      </c>
      <c r="V70" s="167">
        <f t="shared" si="126"/>
        <v>-45.195652173913054</v>
      </c>
      <c r="W70" s="167">
        <f t="shared" si="126"/>
        <v>-51.673913043478272</v>
      </c>
      <c r="X70" s="167">
        <f t="shared" si="126"/>
        <v>-58.152173913043491</v>
      </c>
      <c r="Y70" s="167">
        <f t="shared" si="126"/>
        <v>-64.630434782608702</v>
      </c>
      <c r="Z70" s="167">
        <f t="shared" si="126"/>
        <v>-71.108695652173921</v>
      </c>
      <c r="AA70" s="167">
        <f t="shared" si="126"/>
        <v>-77.58695652173914</v>
      </c>
      <c r="AB70" s="167">
        <f t="shared" si="126"/>
        <v>-84.065217391304358</v>
      </c>
      <c r="AC70" s="167">
        <f t="shared" si="126"/>
        <v>-90.543478260869577</v>
      </c>
      <c r="AD70" s="167">
        <f t="shared" si="126"/>
        <v>-97.021739130434796</v>
      </c>
      <c r="AE70" s="167">
        <f t="shared" si="126"/>
        <v>-103.50000000000001</v>
      </c>
      <c r="AF70" s="167">
        <f t="shared" si="126"/>
        <v>-109.97826086956523</v>
      </c>
      <c r="AG70" s="167">
        <f t="shared" si="126"/>
        <v>-116.45652173913045</v>
      </c>
      <c r="AH70" s="167">
        <f t="shared" si="126"/>
        <v>-122.93478260869567</v>
      </c>
      <c r="AI70" s="167">
        <f t="shared" si="126"/>
        <v>-129.41304347826087</v>
      </c>
      <c r="AJ70" s="167">
        <f t="shared" si="126"/>
        <v>-135.89130434782609</v>
      </c>
    </row>
    <row r="71" spans="1:36" ht="45">
      <c r="A71" s="494">
        <v>28</v>
      </c>
      <c r="B71" s="502" t="s">
        <v>224</v>
      </c>
      <c r="C71" s="498">
        <v>39</v>
      </c>
      <c r="D71" s="500">
        <v>0</v>
      </c>
      <c r="E71" s="500">
        <f t="shared" ref="E71" si="127">+C71+D71</f>
        <v>39</v>
      </c>
      <c r="F71" s="163" t="s">
        <v>252</v>
      </c>
      <c r="G71" s="164">
        <f>+VLOOKUP($B71,'[5]Total Tồn Vật tư'!$A$3:$H$8000,8,0)</f>
        <v>2.3913043478260869</v>
      </c>
      <c r="H71" s="165">
        <f t="shared" ref="H71:AJ71" si="128">+G71</f>
        <v>2.3913043478260869</v>
      </c>
      <c r="I71" s="165">
        <f t="shared" si="128"/>
        <v>2.3913043478260869</v>
      </c>
      <c r="J71" s="165">
        <f t="shared" si="128"/>
        <v>2.3913043478260869</v>
      </c>
      <c r="K71" s="165">
        <f>+J71</f>
        <v>2.3913043478260869</v>
      </c>
      <c r="L71" s="165">
        <f t="shared" si="128"/>
        <v>2.3913043478260869</v>
      </c>
      <c r="M71" s="165">
        <f t="shared" si="107"/>
        <v>2.3913043478260869</v>
      </c>
      <c r="N71" s="165">
        <f t="shared" si="128"/>
        <v>2.3913043478260869</v>
      </c>
      <c r="O71" s="165">
        <f t="shared" si="128"/>
        <v>2.3913043478260869</v>
      </c>
      <c r="P71" s="165">
        <f t="shared" si="128"/>
        <v>2.3913043478260869</v>
      </c>
      <c r="Q71" s="165">
        <f t="shared" si="128"/>
        <v>2.3913043478260869</v>
      </c>
      <c r="R71" s="165">
        <f t="shared" si="128"/>
        <v>2.3913043478260869</v>
      </c>
      <c r="S71" s="165">
        <f t="shared" si="128"/>
        <v>2.3913043478260869</v>
      </c>
      <c r="T71" s="165">
        <f t="shared" si="128"/>
        <v>2.3913043478260869</v>
      </c>
      <c r="U71" s="165">
        <f t="shared" si="128"/>
        <v>2.3913043478260869</v>
      </c>
      <c r="V71" s="165">
        <f t="shared" si="128"/>
        <v>2.3913043478260869</v>
      </c>
      <c r="W71" s="165">
        <f t="shared" si="128"/>
        <v>2.3913043478260869</v>
      </c>
      <c r="X71" s="165">
        <f t="shared" si="128"/>
        <v>2.3913043478260869</v>
      </c>
      <c r="Y71" s="165">
        <f t="shared" si="128"/>
        <v>2.3913043478260869</v>
      </c>
      <c r="Z71" s="165">
        <f t="shared" si="128"/>
        <v>2.3913043478260869</v>
      </c>
      <c r="AA71" s="165">
        <f t="shared" si="128"/>
        <v>2.3913043478260869</v>
      </c>
      <c r="AB71" s="165">
        <f t="shared" si="128"/>
        <v>2.3913043478260869</v>
      </c>
      <c r="AC71" s="165">
        <f t="shared" si="128"/>
        <v>2.3913043478260869</v>
      </c>
      <c r="AD71" s="165">
        <f t="shared" si="128"/>
        <v>2.3913043478260869</v>
      </c>
      <c r="AE71" s="165">
        <f t="shared" si="128"/>
        <v>2.3913043478260869</v>
      </c>
      <c r="AF71" s="165">
        <f t="shared" si="128"/>
        <v>2.3913043478260869</v>
      </c>
      <c r="AG71" s="165">
        <f t="shared" si="128"/>
        <v>2.3913043478260869</v>
      </c>
      <c r="AH71" s="165">
        <f t="shared" si="128"/>
        <v>2.3913043478260869</v>
      </c>
      <c r="AI71" s="165">
        <f t="shared" si="128"/>
        <v>2.3913043478260869</v>
      </c>
      <c r="AJ71" s="165">
        <f t="shared" si="128"/>
        <v>2.3913043478260869</v>
      </c>
    </row>
    <row r="72" spans="1:36">
      <c r="A72" s="495"/>
      <c r="B72" s="506"/>
      <c r="C72" s="499"/>
      <c r="D72" s="501"/>
      <c r="E72" s="501"/>
      <c r="F72" s="166" t="s">
        <v>253</v>
      </c>
      <c r="G72" s="167">
        <f t="shared" ref="G72" si="129">+ROUND($E71-G71,1)</f>
        <v>36.6</v>
      </c>
      <c r="H72" s="167">
        <f t="shared" ref="H72:AJ72" si="130">+G72-H71</f>
        <v>34.208695652173915</v>
      </c>
      <c r="I72" s="167">
        <f t="shared" si="130"/>
        <v>31.817391304347829</v>
      </c>
      <c r="J72" s="167">
        <f t="shared" si="130"/>
        <v>29.426086956521743</v>
      </c>
      <c r="K72" s="167">
        <f>+J72-K71</f>
        <v>27.034782608695657</v>
      </c>
      <c r="L72" s="167">
        <f t="shared" si="130"/>
        <v>24.643478260869571</v>
      </c>
      <c r="M72" s="165">
        <f t="shared" si="107"/>
        <v>24.643478260869571</v>
      </c>
      <c r="N72" s="167">
        <f t="shared" si="130"/>
        <v>22.252173913043485</v>
      </c>
      <c r="O72" s="167">
        <f t="shared" si="130"/>
        <v>19.860869565217399</v>
      </c>
      <c r="P72" s="167">
        <f t="shared" si="130"/>
        <v>17.469565217391313</v>
      </c>
      <c r="Q72" s="167">
        <f t="shared" si="130"/>
        <v>15.078260869565227</v>
      </c>
      <c r="R72" s="167">
        <f t="shared" si="130"/>
        <v>12.686956521739141</v>
      </c>
      <c r="S72" s="167">
        <f t="shared" si="130"/>
        <v>10.295652173913055</v>
      </c>
      <c r="T72" s="167">
        <f t="shared" si="130"/>
        <v>7.9043478260869682</v>
      </c>
      <c r="U72" s="167">
        <f t="shared" si="130"/>
        <v>5.5130434782608813</v>
      </c>
      <c r="V72" s="167">
        <f t="shared" si="130"/>
        <v>3.1217391304347943</v>
      </c>
      <c r="W72" s="167">
        <f t="shared" si="130"/>
        <v>0.73043478260870742</v>
      </c>
      <c r="X72" s="167">
        <f t="shared" si="130"/>
        <v>-1.6608695652173795</v>
      </c>
      <c r="Y72" s="167">
        <f t="shared" si="130"/>
        <v>-4.0521739130434664</v>
      </c>
      <c r="Z72" s="167">
        <f t="shared" si="130"/>
        <v>-6.4434782608695533</v>
      </c>
      <c r="AA72" s="167">
        <f t="shared" si="130"/>
        <v>-8.8347826086956402</v>
      </c>
      <c r="AB72" s="167">
        <f t="shared" si="130"/>
        <v>-11.226086956521726</v>
      </c>
      <c r="AC72" s="167">
        <f t="shared" si="130"/>
        <v>-13.617391304347812</v>
      </c>
      <c r="AD72" s="167">
        <f t="shared" si="130"/>
        <v>-16.008695652173898</v>
      </c>
      <c r="AE72" s="167">
        <f t="shared" si="130"/>
        <v>-18.399999999999984</v>
      </c>
      <c r="AF72" s="167">
        <f t="shared" si="130"/>
        <v>-20.79130434782607</v>
      </c>
      <c r="AG72" s="167">
        <f t="shared" si="130"/>
        <v>-23.182608695652156</v>
      </c>
      <c r="AH72" s="167">
        <f t="shared" si="130"/>
        <v>-25.573913043478242</v>
      </c>
      <c r="AI72" s="167">
        <f t="shared" si="130"/>
        <v>-27.965217391304328</v>
      </c>
      <c r="AJ72" s="167">
        <f t="shared" si="130"/>
        <v>-30.356521739130415</v>
      </c>
    </row>
    <row r="73" spans="1:36" ht="45">
      <c r="A73" s="494">
        <v>29</v>
      </c>
      <c r="B73" s="502" t="s">
        <v>225</v>
      </c>
      <c r="C73" s="498">
        <v>318</v>
      </c>
      <c r="D73" s="500">
        <v>0</v>
      </c>
      <c r="E73" s="500">
        <f t="shared" ref="E73" si="131">+C73+D73</f>
        <v>318</v>
      </c>
      <c r="F73" s="163" t="s">
        <v>252</v>
      </c>
      <c r="G73" s="164">
        <f>+VLOOKUP($B73,'[5]Total Tồn Vật tư'!$A$3:$H$8000,8,0)</f>
        <v>0</v>
      </c>
      <c r="H73" s="165">
        <f t="shared" ref="H73:AJ73" si="132">+G73</f>
        <v>0</v>
      </c>
      <c r="I73" s="165">
        <f t="shared" si="132"/>
        <v>0</v>
      </c>
      <c r="J73" s="165">
        <f t="shared" si="132"/>
        <v>0</v>
      </c>
      <c r="K73" s="165">
        <f>+J73</f>
        <v>0</v>
      </c>
      <c r="L73" s="165">
        <f t="shared" si="132"/>
        <v>0</v>
      </c>
      <c r="M73" s="165">
        <f t="shared" si="107"/>
        <v>0</v>
      </c>
      <c r="N73" s="165">
        <f t="shared" si="132"/>
        <v>0</v>
      </c>
      <c r="O73" s="165">
        <f t="shared" si="132"/>
        <v>0</v>
      </c>
      <c r="P73" s="165">
        <f t="shared" si="132"/>
        <v>0</v>
      </c>
      <c r="Q73" s="165">
        <f t="shared" si="132"/>
        <v>0</v>
      </c>
      <c r="R73" s="165">
        <f t="shared" si="132"/>
        <v>0</v>
      </c>
      <c r="S73" s="165">
        <f t="shared" si="132"/>
        <v>0</v>
      </c>
      <c r="T73" s="165">
        <f t="shared" si="132"/>
        <v>0</v>
      </c>
      <c r="U73" s="165">
        <f t="shared" si="132"/>
        <v>0</v>
      </c>
      <c r="V73" s="165">
        <f t="shared" si="132"/>
        <v>0</v>
      </c>
      <c r="W73" s="165">
        <f t="shared" si="132"/>
        <v>0</v>
      </c>
      <c r="X73" s="165">
        <f t="shared" si="132"/>
        <v>0</v>
      </c>
      <c r="Y73" s="165">
        <f t="shared" si="132"/>
        <v>0</v>
      </c>
      <c r="Z73" s="165">
        <f t="shared" si="132"/>
        <v>0</v>
      </c>
      <c r="AA73" s="165">
        <f t="shared" si="132"/>
        <v>0</v>
      </c>
      <c r="AB73" s="165">
        <f t="shared" si="132"/>
        <v>0</v>
      </c>
      <c r="AC73" s="165">
        <f t="shared" si="132"/>
        <v>0</v>
      </c>
      <c r="AD73" s="165">
        <f t="shared" si="132"/>
        <v>0</v>
      </c>
      <c r="AE73" s="165">
        <f t="shared" si="132"/>
        <v>0</v>
      </c>
      <c r="AF73" s="165">
        <f t="shared" si="132"/>
        <v>0</v>
      </c>
      <c r="AG73" s="165">
        <f t="shared" si="132"/>
        <v>0</v>
      </c>
      <c r="AH73" s="165">
        <f t="shared" si="132"/>
        <v>0</v>
      </c>
      <c r="AI73" s="165">
        <f t="shared" si="132"/>
        <v>0</v>
      </c>
      <c r="AJ73" s="165">
        <f t="shared" si="132"/>
        <v>0</v>
      </c>
    </row>
    <row r="74" spans="1:36">
      <c r="A74" s="495"/>
      <c r="B74" s="506"/>
      <c r="C74" s="499"/>
      <c r="D74" s="501"/>
      <c r="E74" s="501"/>
      <c r="F74" s="166" t="s">
        <v>253</v>
      </c>
      <c r="G74" s="167">
        <f t="shared" ref="G74" si="133">+ROUND($E73-G73,1)</f>
        <v>318</v>
      </c>
      <c r="H74" s="167">
        <f t="shared" ref="H74:AJ74" si="134">+G74-H73</f>
        <v>318</v>
      </c>
      <c r="I74" s="167">
        <f t="shared" si="134"/>
        <v>318</v>
      </c>
      <c r="J74" s="167">
        <f t="shared" si="134"/>
        <v>318</v>
      </c>
      <c r="K74" s="167">
        <f>+J74-K73</f>
        <v>318</v>
      </c>
      <c r="L74" s="167">
        <f t="shared" si="134"/>
        <v>318</v>
      </c>
      <c r="M74" s="165">
        <f t="shared" si="107"/>
        <v>318</v>
      </c>
      <c r="N74" s="167">
        <f t="shared" si="134"/>
        <v>318</v>
      </c>
      <c r="O74" s="167">
        <f t="shared" si="134"/>
        <v>318</v>
      </c>
      <c r="P74" s="167">
        <f t="shared" si="134"/>
        <v>318</v>
      </c>
      <c r="Q74" s="167">
        <f t="shared" si="134"/>
        <v>318</v>
      </c>
      <c r="R74" s="167">
        <f t="shared" si="134"/>
        <v>318</v>
      </c>
      <c r="S74" s="167">
        <f t="shared" si="134"/>
        <v>318</v>
      </c>
      <c r="T74" s="167">
        <f t="shared" si="134"/>
        <v>318</v>
      </c>
      <c r="U74" s="167">
        <f t="shared" si="134"/>
        <v>318</v>
      </c>
      <c r="V74" s="167">
        <f t="shared" si="134"/>
        <v>318</v>
      </c>
      <c r="W74" s="167">
        <f t="shared" si="134"/>
        <v>318</v>
      </c>
      <c r="X74" s="167">
        <f t="shared" si="134"/>
        <v>318</v>
      </c>
      <c r="Y74" s="167">
        <f t="shared" si="134"/>
        <v>318</v>
      </c>
      <c r="Z74" s="167">
        <f t="shared" si="134"/>
        <v>318</v>
      </c>
      <c r="AA74" s="167">
        <f t="shared" si="134"/>
        <v>318</v>
      </c>
      <c r="AB74" s="167">
        <f t="shared" si="134"/>
        <v>318</v>
      </c>
      <c r="AC74" s="167">
        <f t="shared" si="134"/>
        <v>318</v>
      </c>
      <c r="AD74" s="167">
        <f t="shared" si="134"/>
        <v>318</v>
      </c>
      <c r="AE74" s="167">
        <f t="shared" si="134"/>
        <v>318</v>
      </c>
      <c r="AF74" s="167">
        <f t="shared" si="134"/>
        <v>318</v>
      </c>
      <c r="AG74" s="167">
        <f t="shared" si="134"/>
        <v>318</v>
      </c>
      <c r="AH74" s="167">
        <f t="shared" si="134"/>
        <v>318</v>
      </c>
      <c r="AI74" s="167">
        <f t="shared" si="134"/>
        <v>318</v>
      </c>
      <c r="AJ74" s="167">
        <f t="shared" si="134"/>
        <v>318</v>
      </c>
    </row>
    <row r="75" spans="1:36" ht="45">
      <c r="A75" s="494">
        <v>30</v>
      </c>
      <c r="B75" s="502" t="s">
        <v>226</v>
      </c>
      <c r="C75" s="498">
        <v>276</v>
      </c>
      <c r="D75" s="500">
        <v>0</v>
      </c>
      <c r="E75" s="500">
        <f t="shared" ref="E75" si="135">+C75+D75</f>
        <v>276</v>
      </c>
      <c r="F75" s="163" t="s">
        <v>252</v>
      </c>
      <c r="G75" s="164">
        <f>+VLOOKUP($B75,'[5]Total Tồn Vật tư'!$A$3:$H$8000,8,0)</f>
        <v>7.4347826086956523</v>
      </c>
      <c r="H75" s="165">
        <f t="shared" ref="H75:AJ75" si="136">+G75</f>
        <v>7.4347826086956523</v>
      </c>
      <c r="I75" s="165">
        <f t="shared" si="136"/>
        <v>7.4347826086956523</v>
      </c>
      <c r="J75" s="165">
        <f t="shared" si="136"/>
        <v>7.4347826086956523</v>
      </c>
      <c r="K75" s="165">
        <f>+J75</f>
        <v>7.4347826086956523</v>
      </c>
      <c r="L75" s="165">
        <f t="shared" si="136"/>
        <v>7.4347826086956523</v>
      </c>
      <c r="M75" s="165">
        <f t="shared" si="107"/>
        <v>7.4347826086956523</v>
      </c>
      <c r="N75" s="165">
        <f t="shared" si="136"/>
        <v>7.4347826086956523</v>
      </c>
      <c r="O75" s="165">
        <f t="shared" si="136"/>
        <v>7.4347826086956523</v>
      </c>
      <c r="P75" s="165">
        <f t="shared" si="136"/>
        <v>7.4347826086956523</v>
      </c>
      <c r="Q75" s="165">
        <f t="shared" si="136"/>
        <v>7.4347826086956523</v>
      </c>
      <c r="R75" s="165">
        <f t="shared" si="136"/>
        <v>7.4347826086956523</v>
      </c>
      <c r="S75" s="165">
        <f t="shared" si="136"/>
        <v>7.4347826086956523</v>
      </c>
      <c r="T75" s="165">
        <f t="shared" si="136"/>
        <v>7.4347826086956523</v>
      </c>
      <c r="U75" s="165">
        <f t="shared" si="136"/>
        <v>7.4347826086956523</v>
      </c>
      <c r="V75" s="165">
        <f t="shared" si="136"/>
        <v>7.4347826086956523</v>
      </c>
      <c r="W75" s="165">
        <f t="shared" si="136"/>
        <v>7.4347826086956523</v>
      </c>
      <c r="X75" s="165">
        <f t="shared" si="136"/>
        <v>7.4347826086956523</v>
      </c>
      <c r="Y75" s="165">
        <f t="shared" si="136"/>
        <v>7.4347826086956523</v>
      </c>
      <c r="Z75" s="165">
        <f t="shared" si="136"/>
        <v>7.4347826086956523</v>
      </c>
      <c r="AA75" s="165">
        <f t="shared" si="136"/>
        <v>7.4347826086956523</v>
      </c>
      <c r="AB75" s="165">
        <f t="shared" si="136"/>
        <v>7.4347826086956523</v>
      </c>
      <c r="AC75" s="165">
        <f t="shared" si="136"/>
        <v>7.4347826086956523</v>
      </c>
      <c r="AD75" s="165">
        <f t="shared" si="136"/>
        <v>7.4347826086956523</v>
      </c>
      <c r="AE75" s="165">
        <f t="shared" si="136"/>
        <v>7.4347826086956523</v>
      </c>
      <c r="AF75" s="165">
        <f t="shared" si="136"/>
        <v>7.4347826086956523</v>
      </c>
      <c r="AG75" s="165">
        <f t="shared" si="136"/>
        <v>7.4347826086956523</v>
      </c>
      <c r="AH75" s="165">
        <f t="shared" si="136"/>
        <v>7.4347826086956523</v>
      </c>
      <c r="AI75" s="165">
        <f t="shared" si="136"/>
        <v>7.4347826086956523</v>
      </c>
      <c r="AJ75" s="165">
        <f t="shared" si="136"/>
        <v>7.4347826086956523</v>
      </c>
    </row>
    <row r="76" spans="1:36">
      <c r="A76" s="495"/>
      <c r="B76" s="506"/>
      <c r="C76" s="499"/>
      <c r="D76" s="501"/>
      <c r="E76" s="501"/>
      <c r="F76" s="166" t="s">
        <v>253</v>
      </c>
      <c r="G76" s="167">
        <f>+ROUND($E75-G75,1)</f>
        <v>268.60000000000002</v>
      </c>
      <c r="H76" s="167">
        <f t="shared" ref="H76:AJ76" si="137">+G76-H75</f>
        <v>261.1652173913044</v>
      </c>
      <c r="I76" s="167">
        <f t="shared" si="137"/>
        <v>253.73043478260874</v>
      </c>
      <c r="J76" s="167">
        <f t="shared" si="137"/>
        <v>246.29565217391308</v>
      </c>
      <c r="K76" s="167">
        <f>+J76-K75</f>
        <v>238.86086956521743</v>
      </c>
      <c r="L76" s="167">
        <f t="shared" si="137"/>
        <v>231.42608695652177</v>
      </c>
      <c r="M76" s="165">
        <f t="shared" si="107"/>
        <v>231.42608695652177</v>
      </c>
      <c r="N76" s="167">
        <f t="shared" si="137"/>
        <v>223.99130434782612</v>
      </c>
      <c r="O76" s="167">
        <f t="shared" si="137"/>
        <v>216.55652173913046</v>
      </c>
      <c r="P76" s="167">
        <f t="shared" si="137"/>
        <v>209.1217391304348</v>
      </c>
      <c r="Q76" s="167">
        <f t="shared" si="137"/>
        <v>201.68695652173915</v>
      </c>
      <c r="R76" s="167">
        <f t="shared" si="137"/>
        <v>194.25217391304349</v>
      </c>
      <c r="S76" s="167">
        <f t="shared" si="137"/>
        <v>186.81739130434784</v>
      </c>
      <c r="T76" s="167">
        <f t="shared" si="137"/>
        <v>179.38260869565218</v>
      </c>
      <c r="U76" s="167">
        <f t="shared" si="137"/>
        <v>171.94782608695652</v>
      </c>
      <c r="V76" s="167">
        <f t="shared" si="137"/>
        <v>164.51304347826087</v>
      </c>
      <c r="W76" s="167">
        <f t="shared" si="137"/>
        <v>157.07826086956521</v>
      </c>
      <c r="X76" s="167">
        <f t="shared" si="137"/>
        <v>149.64347826086956</v>
      </c>
      <c r="Y76" s="167">
        <f t="shared" si="137"/>
        <v>142.2086956521739</v>
      </c>
      <c r="Z76" s="167">
        <f t="shared" si="137"/>
        <v>134.77391304347825</v>
      </c>
      <c r="AA76" s="167">
        <f t="shared" si="137"/>
        <v>127.33913043478259</v>
      </c>
      <c r="AB76" s="167">
        <f t="shared" si="137"/>
        <v>119.90434782608693</v>
      </c>
      <c r="AC76" s="167">
        <f t="shared" si="137"/>
        <v>112.46956521739128</v>
      </c>
      <c r="AD76" s="167">
        <f t="shared" si="137"/>
        <v>105.03478260869562</v>
      </c>
      <c r="AE76" s="167">
        <f t="shared" si="137"/>
        <v>97.599999999999966</v>
      </c>
      <c r="AF76" s="167">
        <f t="shared" si="137"/>
        <v>90.16521739130431</v>
      </c>
      <c r="AG76" s="167">
        <f t="shared" si="137"/>
        <v>82.730434782608654</v>
      </c>
      <c r="AH76" s="167">
        <f t="shared" si="137"/>
        <v>75.295652173912998</v>
      </c>
      <c r="AI76" s="167">
        <f t="shared" si="137"/>
        <v>67.860869565217342</v>
      </c>
      <c r="AJ76" s="167">
        <f t="shared" si="137"/>
        <v>60.426086956521686</v>
      </c>
    </row>
    <row r="77" spans="1:36" ht="45">
      <c r="A77" s="494">
        <v>31</v>
      </c>
      <c r="B77" s="502" t="s">
        <v>227</v>
      </c>
      <c r="C77" s="498">
        <v>84</v>
      </c>
      <c r="D77" s="500">
        <v>0</v>
      </c>
      <c r="E77" s="500">
        <f t="shared" ref="E77" si="138">+C77+D77</f>
        <v>84</v>
      </c>
      <c r="F77" s="163" t="s">
        <v>252</v>
      </c>
      <c r="G77" s="164">
        <f>+VLOOKUP($B77,'[5]Total Tồn Vật tư'!$A$3:$H$8000,8,0)</f>
        <v>7.5652173913043477</v>
      </c>
      <c r="H77" s="165">
        <f t="shared" ref="H77:W90" si="139">+G77</f>
        <v>7.5652173913043477</v>
      </c>
      <c r="I77" s="165">
        <f t="shared" si="139"/>
        <v>7.5652173913043477</v>
      </c>
      <c r="J77" s="165">
        <f t="shared" si="139"/>
        <v>7.5652173913043477</v>
      </c>
      <c r="K77" s="165">
        <f>+J77</f>
        <v>7.5652173913043477</v>
      </c>
      <c r="L77" s="165">
        <f t="shared" si="139"/>
        <v>7.5652173913043477</v>
      </c>
      <c r="M77" s="165">
        <f t="shared" si="139"/>
        <v>7.5652173913043477</v>
      </c>
      <c r="N77" s="165">
        <f t="shared" si="139"/>
        <v>7.5652173913043477</v>
      </c>
      <c r="O77" s="165">
        <f t="shared" si="139"/>
        <v>7.5652173913043477</v>
      </c>
      <c r="P77" s="165">
        <f t="shared" si="139"/>
        <v>7.5652173913043477</v>
      </c>
      <c r="Q77" s="165">
        <f t="shared" si="139"/>
        <v>7.5652173913043477</v>
      </c>
      <c r="R77" s="165">
        <f t="shared" si="139"/>
        <v>7.5652173913043477</v>
      </c>
      <c r="S77" s="165">
        <f t="shared" si="139"/>
        <v>7.5652173913043477</v>
      </c>
      <c r="T77" s="165">
        <f t="shared" si="139"/>
        <v>7.5652173913043477</v>
      </c>
      <c r="U77" s="165">
        <f t="shared" si="139"/>
        <v>7.5652173913043477</v>
      </c>
      <c r="V77" s="165">
        <f t="shared" si="139"/>
        <v>7.5652173913043477</v>
      </c>
      <c r="W77" s="165">
        <f t="shared" si="139"/>
        <v>7.5652173913043477</v>
      </c>
      <c r="X77" s="165">
        <f t="shared" ref="X77:AJ77" si="140">+W77</f>
        <v>7.5652173913043477</v>
      </c>
      <c r="Y77" s="165">
        <f t="shared" si="140"/>
        <v>7.5652173913043477</v>
      </c>
      <c r="Z77" s="165">
        <f t="shared" si="140"/>
        <v>7.5652173913043477</v>
      </c>
      <c r="AA77" s="165">
        <f t="shared" si="140"/>
        <v>7.5652173913043477</v>
      </c>
      <c r="AB77" s="165">
        <f t="shared" si="140"/>
        <v>7.5652173913043477</v>
      </c>
      <c r="AC77" s="165">
        <f t="shared" si="140"/>
        <v>7.5652173913043477</v>
      </c>
      <c r="AD77" s="165">
        <f t="shared" si="140"/>
        <v>7.5652173913043477</v>
      </c>
      <c r="AE77" s="165">
        <f t="shared" si="140"/>
        <v>7.5652173913043477</v>
      </c>
      <c r="AF77" s="165">
        <f t="shared" si="140"/>
        <v>7.5652173913043477</v>
      </c>
      <c r="AG77" s="165">
        <f t="shared" si="140"/>
        <v>7.5652173913043477</v>
      </c>
      <c r="AH77" s="165">
        <f t="shared" si="140"/>
        <v>7.5652173913043477</v>
      </c>
      <c r="AI77" s="165">
        <f t="shared" si="140"/>
        <v>7.5652173913043477</v>
      </c>
      <c r="AJ77" s="165">
        <f t="shared" si="140"/>
        <v>7.5652173913043477</v>
      </c>
    </row>
    <row r="78" spans="1:36">
      <c r="A78" s="495"/>
      <c r="B78" s="506"/>
      <c r="C78" s="499"/>
      <c r="D78" s="501"/>
      <c r="E78" s="501"/>
      <c r="F78" s="166" t="s">
        <v>253</v>
      </c>
      <c r="G78" s="167">
        <f t="shared" ref="G78" si="141">+ROUND($E77-G77,1)</f>
        <v>76.400000000000006</v>
      </c>
      <c r="H78" s="167">
        <f t="shared" ref="H78:AJ78" si="142">+G78-H77</f>
        <v>68.834782608695662</v>
      </c>
      <c r="I78" s="167">
        <f t="shared" si="142"/>
        <v>61.269565217391317</v>
      </c>
      <c r="J78" s="167">
        <f t="shared" si="142"/>
        <v>53.704347826086973</v>
      </c>
      <c r="K78" s="167">
        <f>+J78-K77</f>
        <v>46.139130434782629</v>
      </c>
      <c r="L78" s="167">
        <f t="shared" si="142"/>
        <v>38.573913043478285</v>
      </c>
      <c r="M78" s="165">
        <f t="shared" si="139"/>
        <v>38.573913043478285</v>
      </c>
      <c r="N78" s="167">
        <f t="shared" si="142"/>
        <v>31.008695652173937</v>
      </c>
      <c r="O78" s="167">
        <f t="shared" si="142"/>
        <v>23.44347826086959</v>
      </c>
      <c r="P78" s="167">
        <f t="shared" si="142"/>
        <v>15.878260869565242</v>
      </c>
      <c r="Q78" s="167">
        <f t="shared" si="142"/>
        <v>8.3130434782608944</v>
      </c>
      <c r="R78" s="167">
        <f t="shared" si="142"/>
        <v>0.74782608695654673</v>
      </c>
      <c r="S78" s="167">
        <f t="shared" si="142"/>
        <v>-6.8173913043478009</v>
      </c>
      <c r="T78" s="167">
        <f t="shared" si="142"/>
        <v>-14.382608695652149</v>
      </c>
      <c r="U78" s="167">
        <f t="shared" si="142"/>
        <v>-21.947826086956496</v>
      </c>
      <c r="V78" s="167">
        <f t="shared" si="142"/>
        <v>-29.513043478260844</v>
      </c>
      <c r="W78" s="167">
        <f t="shared" si="142"/>
        <v>-37.078260869565192</v>
      </c>
      <c r="X78" s="167">
        <f t="shared" si="142"/>
        <v>-44.643478260869543</v>
      </c>
      <c r="Y78" s="167">
        <f t="shared" si="142"/>
        <v>-52.208695652173887</v>
      </c>
      <c r="Z78" s="167">
        <f t="shared" si="142"/>
        <v>-59.773913043478231</v>
      </c>
      <c r="AA78" s="167">
        <f t="shared" si="142"/>
        <v>-67.339130434782575</v>
      </c>
      <c r="AB78" s="167">
        <f t="shared" si="142"/>
        <v>-74.904347826086919</v>
      </c>
      <c r="AC78" s="167">
        <f t="shared" si="142"/>
        <v>-82.469565217391263</v>
      </c>
      <c r="AD78" s="167">
        <f t="shared" si="142"/>
        <v>-90.034782608695608</v>
      </c>
      <c r="AE78" s="167">
        <f t="shared" si="142"/>
        <v>-97.599999999999952</v>
      </c>
      <c r="AF78" s="167">
        <f t="shared" si="142"/>
        <v>-105.1652173913043</v>
      </c>
      <c r="AG78" s="167">
        <f t="shared" si="142"/>
        <v>-112.73043478260864</v>
      </c>
      <c r="AH78" s="167">
        <f t="shared" si="142"/>
        <v>-120.29565217391298</v>
      </c>
      <c r="AI78" s="167">
        <f t="shared" si="142"/>
        <v>-127.86086956521733</v>
      </c>
      <c r="AJ78" s="167">
        <f t="shared" si="142"/>
        <v>-135.42608695652169</v>
      </c>
    </row>
    <row r="79" spans="1:36" ht="45">
      <c r="A79" s="494">
        <v>33</v>
      </c>
      <c r="B79" s="502" t="s">
        <v>228</v>
      </c>
      <c r="C79" s="498">
        <v>0</v>
      </c>
      <c r="D79" s="500">
        <v>0</v>
      </c>
      <c r="E79" s="500">
        <f t="shared" ref="E79" si="143">+C79+D79</f>
        <v>0</v>
      </c>
      <c r="F79" s="163" t="s">
        <v>252</v>
      </c>
      <c r="G79" s="164">
        <f>+VLOOKUP($B79,'[5]Total Tồn Vật tư'!$A$3:$H$8000,8,0)</f>
        <v>3.8260869565217392</v>
      </c>
      <c r="H79" s="165">
        <f t="shared" ref="H79:AJ79" si="144">+G79</f>
        <v>3.8260869565217392</v>
      </c>
      <c r="I79" s="165">
        <f t="shared" si="144"/>
        <v>3.8260869565217392</v>
      </c>
      <c r="J79" s="165">
        <f t="shared" si="144"/>
        <v>3.8260869565217392</v>
      </c>
      <c r="K79" s="165">
        <f>+J79</f>
        <v>3.8260869565217392</v>
      </c>
      <c r="L79" s="165">
        <f t="shared" si="144"/>
        <v>3.8260869565217392</v>
      </c>
      <c r="M79" s="165">
        <f t="shared" si="139"/>
        <v>3.8260869565217392</v>
      </c>
      <c r="N79" s="165">
        <f t="shared" si="144"/>
        <v>3.8260869565217392</v>
      </c>
      <c r="O79" s="165">
        <f t="shared" si="144"/>
        <v>3.8260869565217392</v>
      </c>
      <c r="P79" s="165">
        <f t="shared" si="144"/>
        <v>3.8260869565217392</v>
      </c>
      <c r="Q79" s="165">
        <f t="shared" si="144"/>
        <v>3.8260869565217392</v>
      </c>
      <c r="R79" s="165">
        <f t="shared" si="144"/>
        <v>3.8260869565217392</v>
      </c>
      <c r="S79" s="165">
        <f t="shared" si="144"/>
        <v>3.8260869565217392</v>
      </c>
      <c r="T79" s="165">
        <f t="shared" si="144"/>
        <v>3.8260869565217392</v>
      </c>
      <c r="U79" s="165">
        <f t="shared" si="144"/>
        <v>3.8260869565217392</v>
      </c>
      <c r="V79" s="165">
        <f t="shared" si="144"/>
        <v>3.8260869565217392</v>
      </c>
      <c r="W79" s="165">
        <f t="shared" si="144"/>
        <v>3.8260869565217392</v>
      </c>
      <c r="X79" s="165">
        <f t="shared" si="144"/>
        <v>3.8260869565217392</v>
      </c>
      <c r="Y79" s="165">
        <f t="shared" si="144"/>
        <v>3.8260869565217392</v>
      </c>
      <c r="Z79" s="165">
        <f t="shared" si="144"/>
        <v>3.8260869565217392</v>
      </c>
      <c r="AA79" s="165">
        <f t="shared" si="144"/>
        <v>3.8260869565217392</v>
      </c>
      <c r="AB79" s="165">
        <f t="shared" si="144"/>
        <v>3.8260869565217392</v>
      </c>
      <c r="AC79" s="165">
        <f t="shared" si="144"/>
        <v>3.8260869565217392</v>
      </c>
      <c r="AD79" s="165">
        <f t="shared" si="144"/>
        <v>3.8260869565217392</v>
      </c>
      <c r="AE79" s="165">
        <f t="shared" si="144"/>
        <v>3.8260869565217392</v>
      </c>
      <c r="AF79" s="165">
        <f t="shared" si="144"/>
        <v>3.8260869565217392</v>
      </c>
      <c r="AG79" s="165">
        <f t="shared" si="144"/>
        <v>3.8260869565217392</v>
      </c>
      <c r="AH79" s="165">
        <f t="shared" si="144"/>
        <v>3.8260869565217392</v>
      </c>
      <c r="AI79" s="165">
        <f t="shared" si="144"/>
        <v>3.8260869565217392</v>
      </c>
      <c r="AJ79" s="165">
        <f t="shared" si="144"/>
        <v>3.8260869565217392</v>
      </c>
    </row>
    <row r="80" spans="1:36">
      <c r="A80" s="495"/>
      <c r="B80" s="506"/>
      <c r="C80" s="499"/>
      <c r="D80" s="501"/>
      <c r="E80" s="501"/>
      <c r="F80" s="166" t="s">
        <v>253</v>
      </c>
      <c r="G80" s="167">
        <f t="shared" ref="G80" si="145">+ROUND($E79-G79,1)</f>
        <v>-3.8</v>
      </c>
      <c r="H80" s="167">
        <f t="shared" ref="H80:AJ80" si="146">+G80-H79</f>
        <v>-7.6260869565217391</v>
      </c>
      <c r="I80" s="167">
        <f t="shared" si="146"/>
        <v>-11.452173913043477</v>
      </c>
      <c r="J80" s="167">
        <f t="shared" si="146"/>
        <v>-15.278260869565216</v>
      </c>
      <c r="K80" s="167">
        <f>+J80-K79</f>
        <v>-19.104347826086954</v>
      </c>
      <c r="L80" s="167">
        <f t="shared" si="146"/>
        <v>-22.930434782608693</v>
      </c>
      <c r="M80" s="165">
        <f t="shared" si="139"/>
        <v>-22.930434782608693</v>
      </c>
      <c r="N80" s="167">
        <f t="shared" si="146"/>
        <v>-26.756521739130431</v>
      </c>
      <c r="O80" s="167">
        <f t="shared" si="146"/>
        <v>-30.582608695652169</v>
      </c>
      <c r="P80" s="167">
        <f t="shared" si="146"/>
        <v>-34.408695652173911</v>
      </c>
      <c r="Q80" s="167">
        <f t="shared" si="146"/>
        <v>-38.234782608695653</v>
      </c>
      <c r="R80" s="167">
        <f t="shared" si="146"/>
        <v>-42.060869565217395</v>
      </c>
      <c r="S80" s="167">
        <f t="shared" si="146"/>
        <v>-45.886956521739137</v>
      </c>
      <c r="T80" s="167">
        <f t="shared" si="146"/>
        <v>-49.713043478260879</v>
      </c>
      <c r="U80" s="167">
        <f t="shared" si="146"/>
        <v>-53.539130434782621</v>
      </c>
      <c r="V80" s="167">
        <f t="shared" si="146"/>
        <v>-57.365217391304363</v>
      </c>
      <c r="W80" s="167">
        <f t="shared" si="146"/>
        <v>-61.191304347826105</v>
      </c>
      <c r="X80" s="167">
        <f t="shared" si="146"/>
        <v>-65.017391304347839</v>
      </c>
      <c r="Y80" s="167">
        <f t="shared" si="146"/>
        <v>-68.843478260869574</v>
      </c>
      <c r="Z80" s="167">
        <f t="shared" si="146"/>
        <v>-72.669565217391309</v>
      </c>
      <c r="AA80" s="167">
        <f t="shared" si="146"/>
        <v>-76.495652173913044</v>
      </c>
      <c r="AB80" s="167">
        <f t="shared" si="146"/>
        <v>-80.321739130434779</v>
      </c>
      <c r="AC80" s="167">
        <f t="shared" si="146"/>
        <v>-84.147826086956513</v>
      </c>
      <c r="AD80" s="167">
        <f t="shared" si="146"/>
        <v>-87.973913043478248</v>
      </c>
      <c r="AE80" s="167">
        <f t="shared" si="146"/>
        <v>-91.799999999999983</v>
      </c>
      <c r="AF80" s="167">
        <f t="shared" si="146"/>
        <v>-95.626086956521718</v>
      </c>
      <c r="AG80" s="167">
        <f t="shared" si="146"/>
        <v>-99.452173913043453</v>
      </c>
      <c r="AH80" s="167">
        <f t="shared" si="146"/>
        <v>-103.27826086956519</v>
      </c>
      <c r="AI80" s="167">
        <f t="shared" si="146"/>
        <v>-107.10434782608692</v>
      </c>
      <c r="AJ80" s="167">
        <f t="shared" si="146"/>
        <v>-110.93043478260866</v>
      </c>
    </row>
    <row r="81" spans="1:36" ht="45">
      <c r="A81" s="494">
        <v>34</v>
      </c>
      <c r="B81" s="502" t="s">
        <v>230</v>
      </c>
      <c r="C81" s="498">
        <v>47</v>
      </c>
      <c r="D81" s="500">
        <v>0</v>
      </c>
      <c r="E81" s="500">
        <f t="shared" ref="E81" si="147">+C81+D81</f>
        <v>47</v>
      </c>
      <c r="F81" s="163" t="s">
        <v>252</v>
      </c>
      <c r="G81" s="164">
        <f>+VLOOKUP($B81,'[5]Total Tồn Vật tư'!$A$3:$H$8000,8,0)</f>
        <v>4.3043478260869561</v>
      </c>
      <c r="H81" s="165">
        <f t="shared" ref="H81:AJ81" si="148">+G81</f>
        <v>4.3043478260869561</v>
      </c>
      <c r="I81" s="165">
        <f t="shared" si="148"/>
        <v>4.3043478260869561</v>
      </c>
      <c r="J81" s="165">
        <f t="shared" si="148"/>
        <v>4.3043478260869561</v>
      </c>
      <c r="K81" s="165">
        <f>+J81</f>
        <v>4.3043478260869561</v>
      </c>
      <c r="L81" s="165">
        <f t="shared" si="148"/>
        <v>4.3043478260869561</v>
      </c>
      <c r="M81" s="165">
        <f t="shared" si="139"/>
        <v>4.3043478260869561</v>
      </c>
      <c r="N81" s="165">
        <f t="shared" si="148"/>
        <v>4.3043478260869561</v>
      </c>
      <c r="O81" s="165">
        <f t="shared" si="148"/>
        <v>4.3043478260869561</v>
      </c>
      <c r="P81" s="165">
        <f t="shared" si="148"/>
        <v>4.3043478260869561</v>
      </c>
      <c r="Q81" s="165">
        <f t="shared" si="148"/>
        <v>4.3043478260869561</v>
      </c>
      <c r="R81" s="165">
        <f t="shared" si="148"/>
        <v>4.3043478260869561</v>
      </c>
      <c r="S81" s="165">
        <f t="shared" si="148"/>
        <v>4.3043478260869561</v>
      </c>
      <c r="T81" s="165">
        <f t="shared" si="148"/>
        <v>4.3043478260869561</v>
      </c>
      <c r="U81" s="165">
        <f t="shared" si="148"/>
        <v>4.3043478260869561</v>
      </c>
      <c r="V81" s="165">
        <f t="shared" si="148"/>
        <v>4.3043478260869561</v>
      </c>
      <c r="W81" s="165">
        <f t="shared" si="148"/>
        <v>4.3043478260869561</v>
      </c>
      <c r="X81" s="165">
        <f t="shared" si="148"/>
        <v>4.3043478260869561</v>
      </c>
      <c r="Y81" s="165">
        <f t="shared" si="148"/>
        <v>4.3043478260869561</v>
      </c>
      <c r="Z81" s="165">
        <f t="shared" si="148"/>
        <v>4.3043478260869561</v>
      </c>
      <c r="AA81" s="165">
        <f t="shared" si="148"/>
        <v>4.3043478260869561</v>
      </c>
      <c r="AB81" s="165">
        <f t="shared" si="148"/>
        <v>4.3043478260869561</v>
      </c>
      <c r="AC81" s="165">
        <f t="shared" si="148"/>
        <v>4.3043478260869561</v>
      </c>
      <c r="AD81" s="165">
        <f t="shared" si="148"/>
        <v>4.3043478260869561</v>
      </c>
      <c r="AE81" s="165">
        <f t="shared" si="148"/>
        <v>4.3043478260869561</v>
      </c>
      <c r="AF81" s="165">
        <f t="shared" si="148"/>
        <v>4.3043478260869561</v>
      </c>
      <c r="AG81" s="165">
        <f t="shared" si="148"/>
        <v>4.3043478260869561</v>
      </c>
      <c r="AH81" s="165">
        <f t="shared" si="148"/>
        <v>4.3043478260869561</v>
      </c>
      <c r="AI81" s="165">
        <f t="shared" si="148"/>
        <v>4.3043478260869561</v>
      </c>
      <c r="AJ81" s="165">
        <f t="shared" si="148"/>
        <v>4.3043478260869561</v>
      </c>
    </row>
    <row r="82" spans="1:36">
      <c r="A82" s="495"/>
      <c r="B82" s="506"/>
      <c r="C82" s="499"/>
      <c r="D82" s="501"/>
      <c r="E82" s="501"/>
      <c r="F82" s="166" t="s">
        <v>253</v>
      </c>
      <c r="G82" s="167">
        <f t="shared" ref="G82" si="149">+ROUND($E81-G81,1)</f>
        <v>42.7</v>
      </c>
      <c r="H82" s="167">
        <f t="shared" ref="H82:AJ82" si="150">+G82-H81</f>
        <v>38.395652173913049</v>
      </c>
      <c r="I82" s="167">
        <f t="shared" si="150"/>
        <v>34.091304347826096</v>
      </c>
      <c r="J82" s="167">
        <f t="shared" si="150"/>
        <v>29.786956521739139</v>
      </c>
      <c r="K82" s="167">
        <f>+J82-K81</f>
        <v>25.482608695652182</v>
      </c>
      <c r="L82" s="167">
        <f t="shared" si="150"/>
        <v>21.178260869565225</v>
      </c>
      <c r="M82" s="165">
        <f t="shared" si="139"/>
        <v>21.178260869565225</v>
      </c>
      <c r="N82" s="167">
        <f t="shared" si="150"/>
        <v>16.873913043478268</v>
      </c>
      <c r="O82" s="167">
        <f t="shared" si="150"/>
        <v>12.569565217391311</v>
      </c>
      <c r="P82" s="167">
        <f t="shared" si="150"/>
        <v>8.2652173913043541</v>
      </c>
      <c r="Q82" s="167">
        <f t="shared" si="150"/>
        <v>3.960869565217398</v>
      </c>
      <c r="R82" s="167">
        <f t="shared" si="150"/>
        <v>-0.34347826086955813</v>
      </c>
      <c r="S82" s="167">
        <f t="shared" si="150"/>
        <v>-4.6478260869565142</v>
      </c>
      <c r="T82" s="167">
        <f t="shared" si="150"/>
        <v>-8.9521739130434703</v>
      </c>
      <c r="U82" s="167">
        <f t="shared" si="150"/>
        <v>-13.256521739130427</v>
      </c>
      <c r="V82" s="167">
        <f t="shared" si="150"/>
        <v>-17.560869565217384</v>
      </c>
      <c r="W82" s="167">
        <f t="shared" si="150"/>
        <v>-21.865217391304341</v>
      </c>
      <c r="X82" s="167">
        <f t="shared" si="150"/>
        <v>-26.169565217391298</v>
      </c>
      <c r="Y82" s="167">
        <f t="shared" si="150"/>
        <v>-30.473913043478255</v>
      </c>
      <c r="Z82" s="167">
        <f t="shared" si="150"/>
        <v>-34.778260869565209</v>
      </c>
      <c r="AA82" s="167">
        <f t="shared" si="150"/>
        <v>-39.082608695652162</v>
      </c>
      <c r="AB82" s="167">
        <f t="shared" si="150"/>
        <v>-43.386956521739116</v>
      </c>
      <c r="AC82" s="167">
        <f t="shared" si="150"/>
        <v>-47.691304347826069</v>
      </c>
      <c r="AD82" s="167">
        <f t="shared" si="150"/>
        <v>-51.995652173913022</v>
      </c>
      <c r="AE82" s="167">
        <f t="shared" si="150"/>
        <v>-56.299999999999976</v>
      </c>
      <c r="AF82" s="167">
        <f t="shared" si="150"/>
        <v>-60.604347826086929</v>
      </c>
      <c r="AG82" s="167">
        <f t="shared" si="150"/>
        <v>-64.90869565217389</v>
      </c>
      <c r="AH82" s="167">
        <f t="shared" si="150"/>
        <v>-69.213043478260843</v>
      </c>
      <c r="AI82" s="167">
        <f t="shared" si="150"/>
        <v>-73.517391304347797</v>
      </c>
      <c r="AJ82" s="167">
        <f t="shared" si="150"/>
        <v>-77.82173913043475</v>
      </c>
    </row>
    <row r="83" spans="1:36" ht="45">
      <c r="A83" s="494">
        <v>35</v>
      </c>
      <c r="B83" s="502" t="s">
        <v>231</v>
      </c>
      <c r="C83" s="498">
        <v>71</v>
      </c>
      <c r="D83" s="500">
        <v>0</v>
      </c>
      <c r="E83" s="500">
        <f t="shared" ref="E83" si="151">+C83+D83</f>
        <v>71</v>
      </c>
      <c r="F83" s="163" t="s">
        <v>252</v>
      </c>
      <c r="G83" s="164">
        <f>+VLOOKUP($B83,'[5]Total Tồn Vật tư'!$A$3:$H$8000,8,0)</f>
        <v>2.2608695652173911</v>
      </c>
      <c r="H83" s="165">
        <f t="shared" ref="H83:AJ83" si="152">+G83</f>
        <v>2.2608695652173911</v>
      </c>
      <c r="I83" s="165">
        <f t="shared" si="152"/>
        <v>2.2608695652173911</v>
      </c>
      <c r="J83" s="165">
        <f t="shared" si="152"/>
        <v>2.2608695652173911</v>
      </c>
      <c r="K83" s="165">
        <f>+J83</f>
        <v>2.2608695652173911</v>
      </c>
      <c r="L83" s="165">
        <f t="shared" si="152"/>
        <v>2.2608695652173911</v>
      </c>
      <c r="M83" s="165">
        <f t="shared" si="139"/>
        <v>2.2608695652173911</v>
      </c>
      <c r="N83" s="165">
        <f t="shared" si="152"/>
        <v>2.2608695652173911</v>
      </c>
      <c r="O83" s="165">
        <f t="shared" si="152"/>
        <v>2.2608695652173911</v>
      </c>
      <c r="P83" s="165">
        <f t="shared" si="152"/>
        <v>2.2608695652173911</v>
      </c>
      <c r="Q83" s="165">
        <f t="shared" si="152"/>
        <v>2.2608695652173911</v>
      </c>
      <c r="R83" s="165">
        <f t="shared" si="152"/>
        <v>2.2608695652173911</v>
      </c>
      <c r="S83" s="165">
        <f t="shared" si="152"/>
        <v>2.2608695652173911</v>
      </c>
      <c r="T83" s="165">
        <f t="shared" si="152"/>
        <v>2.2608695652173911</v>
      </c>
      <c r="U83" s="165">
        <f t="shared" si="152"/>
        <v>2.2608695652173911</v>
      </c>
      <c r="V83" s="165">
        <f t="shared" si="152"/>
        <v>2.2608695652173911</v>
      </c>
      <c r="W83" s="165">
        <f t="shared" si="152"/>
        <v>2.2608695652173911</v>
      </c>
      <c r="X83" s="165">
        <f t="shared" si="152"/>
        <v>2.2608695652173911</v>
      </c>
      <c r="Y83" s="165">
        <f t="shared" si="152"/>
        <v>2.2608695652173911</v>
      </c>
      <c r="Z83" s="165">
        <f t="shared" si="152"/>
        <v>2.2608695652173911</v>
      </c>
      <c r="AA83" s="165">
        <f t="shared" si="152"/>
        <v>2.2608695652173911</v>
      </c>
      <c r="AB83" s="165">
        <f t="shared" si="152"/>
        <v>2.2608695652173911</v>
      </c>
      <c r="AC83" s="165">
        <f t="shared" si="152"/>
        <v>2.2608695652173911</v>
      </c>
      <c r="AD83" s="165">
        <f t="shared" si="152"/>
        <v>2.2608695652173911</v>
      </c>
      <c r="AE83" s="165">
        <f t="shared" si="152"/>
        <v>2.2608695652173911</v>
      </c>
      <c r="AF83" s="165">
        <f t="shared" si="152"/>
        <v>2.2608695652173911</v>
      </c>
      <c r="AG83" s="165">
        <f t="shared" si="152"/>
        <v>2.2608695652173911</v>
      </c>
      <c r="AH83" s="165">
        <f t="shared" si="152"/>
        <v>2.2608695652173911</v>
      </c>
      <c r="AI83" s="165">
        <f t="shared" si="152"/>
        <v>2.2608695652173911</v>
      </c>
      <c r="AJ83" s="165">
        <f t="shared" si="152"/>
        <v>2.2608695652173911</v>
      </c>
    </row>
    <row r="84" spans="1:36">
      <c r="A84" s="495"/>
      <c r="B84" s="506"/>
      <c r="C84" s="499"/>
      <c r="D84" s="501"/>
      <c r="E84" s="501"/>
      <c r="F84" s="166" t="s">
        <v>253</v>
      </c>
      <c r="G84" s="167">
        <f>+ROUND($E83-G83,1)</f>
        <v>68.7</v>
      </c>
      <c r="H84" s="167">
        <f t="shared" ref="H84:AJ84" si="153">+G84-H83</f>
        <v>66.439130434782612</v>
      </c>
      <c r="I84" s="167">
        <f t="shared" si="153"/>
        <v>64.178260869565221</v>
      </c>
      <c r="J84" s="167">
        <f t="shared" si="153"/>
        <v>61.917391304347831</v>
      </c>
      <c r="K84" s="167">
        <f>+J84-K83</f>
        <v>59.65652173913044</v>
      </c>
      <c r="L84" s="167">
        <f t="shared" si="153"/>
        <v>57.395652173913049</v>
      </c>
      <c r="M84" s="165">
        <f t="shared" si="139"/>
        <v>57.395652173913049</v>
      </c>
      <c r="N84" s="167">
        <f t="shared" si="153"/>
        <v>55.134782608695659</v>
      </c>
      <c r="O84" s="167">
        <f t="shared" si="153"/>
        <v>52.873913043478268</v>
      </c>
      <c r="P84" s="167">
        <f t="shared" si="153"/>
        <v>50.613043478260877</v>
      </c>
      <c r="Q84" s="167">
        <f t="shared" si="153"/>
        <v>48.352173913043487</v>
      </c>
      <c r="R84" s="167">
        <f t="shared" si="153"/>
        <v>46.091304347826096</v>
      </c>
      <c r="S84" s="167">
        <f t="shared" si="153"/>
        <v>43.830434782608705</v>
      </c>
      <c r="T84" s="167">
        <f t="shared" si="153"/>
        <v>41.569565217391315</v>
      </c>
      <c r="U84" s="167">
        <f t="shared" si="153"/>
        <v>39.308695652173924</v>
      </c>
      <c r="V84" s="167">
        <f t="shared" si="153"/>
        <v>37.047826086956533</v>
      </c>
      <c r="W84" s="167">
        <f t="shared" si="153"/>
        <v>34.786956521739143</v>
      </c>
      <c r="X84" s="167">
        <f t="shared" si="153"/>
        <v>32.526086956521752</v>
      </c>
      <c r="Y84" s="167">
        <f t="shared" si="153"/>
        <v>30.265217391304361</v>
      </c>
      <c r="Z84" s="167">
        <f t="shared" si="153"/>
        <v>28.00434782608697</v>
      </c>
      <c r="AA84" s="167">
        <f t="shared" si="153"/>
        <v>25.74347826086958</v>
      </c>
      <c r="AB84" s="167">
        <f t="shared" si="153"/>
        <v>23.482608695652189</v>
      </c>
      <c r="AC84" s="167">
        <f t="shared" si="153"/>
        <v>21.221739130434798</v>
      </c>
      <c r="AD84" s="167">
        <f t="shared" si="153"/>
        <v>18.960869565217408</v>
      </c>
      <c r="AE84" s="167">
        <f t="shared" si="153"/>
        <v>16.700000000000017</v>
      </c>
      <c r="AF84" s="167">
        <f t="shared" si="153"/>
        <v>14.439130434782626</v>
      </c>
      <c r="AG84" s="167">
        <f t="shared" si="153"/>
        <v>12.178260869565236</v>
      </c>
      <c r="AH84" s="167">
        <f t="shared" si="153"/>
        <v>9.917391304347845</v>
      </c>
      <c r="AI84" s="167">
        <f t="shared" si="153"/>
        <v>7.6565217391304543</v>
      </c>
      <c r="AJ84" s="167">
        <f t="shared" si="153"/>
        <v>5.3956521739130636</v>
      </c>
    </row>
    <row r="85" spans="1:36" ht="45">
      <c r="A85" s="494">
        <v>36</v>
      </c>
      <c r="B85" s="502" t="s">
        <v>229</v>
      </c>
      <c r="C85" s="498">
        <v>90</v>
      </c>
      <c r="D85" s="500">
        <v>0</v>
      </c>
      <c r="E85" s="500">
        <f t="shared" ref="E85" si="154">+C85+D85</f>
        <v>90</v>
      </c>
      <c r="F85" s="163" t="s">
        <v>252</v>
      </c>
      <c r="G85" s="164">
        <f>+VLOOKUP($B85,'[5]Total Tồn Vật tư'!$A$3:$H$8000,8,0)</f>
        <v>4.3043478260869561</v>
      </c>
      <c r="H85" s="165">
        <f>+G85</f>
        <v>4.3043478260869561</v>
      </c>
      <c r="I85" s="165">
        <f t="shared" ref="I85:AJ85" si="155">+H85</f>
        <v>4.3043478260869561</v>
      </c>
      <c r="J85" s="165">
        <f t="shared" si="155"/>
        <v>4.3043478260869561</v>
      </c>
      <c r="K85" s="165">
        <f>+J85</f>
        <v>4.3043478260869561</v>
      </c>
      <c r="L85" s="165">
        <f t="shared" si="155"/>
        <v>4.3043478260869561</v>
      </c>
      <c r="M85" s="165">
        <f t="shared" si="139"/>
        <v>4.3043478260869561</v>
      </c>
      <c r="N85" s="165">
        <f t="shared" si="155"/>
        <v>4.3043478260869561</v>
      </c>
      <c r="O85" s="165">
        <f t="shared" si="155"/>
        <v>4.3043478260869561</v>
      </c>
      <c r="P85" s="165">
        <f t="shared" si="155"/>
        <v>4.3043478260869561</v>
      </c>
      <c r="Q85" s="165">
        <f t="shared" si="155"/>
        <v>4.3043478260869561</v>
      </c>
      <c r="R85" s="165">
        <f t="shared" si="155"/>
        <v>4.3043478260869561</v>
      </c>
      <c r="S85" s="165">
        <f t="shared" si="155"/>
        <v>4.3043478260869561</v>
      </c>
      <c r="T85" s="165">
        <f t="shared" si="155"/>
        <v>4.3043478260869561</v>
      </c>
      <c r="U85" s="165">
        <f t="shared" si="155"/>
        <v>4.3043478260869561</v>
      </c>
      <c r="V85" s="165">
        <f t="shared" si="155"/>
        <v>4.3043478260869561</v>
      </c>
      <c r="W85" s="165">
        <f t="shared" si="155"/>
        <v>4.3043478260869561</v>
      </c>
      <c r="X85" s="165">
        <f t="shared" si="155"/>
        <v>4.3043478260869561</v>
      </c>
      <c r="Y85" s="165">
        <f t="shared" si="155"/>
        <v>4.3043478260869561</v>
      </c>
      <c r="Z85" s="165">
        <f t="shared" si="155"/>
        <v>4.3043478260869561</v>
      </c>
      <c r="AA85" s="165">
        <f t="shared" si="155"/>
        <v>4.3043478260869561</v>
      </c>
      <c r="AB85" s="165">
        <f t="shared" si="155"/>
        <v>4.3043478260869561</v>
      </c>
      <c r="AC85" s="165">
        <f t="shared" si="155"/>
        <v>4.3043478260869561</v>
      </c>
      <c r="AD85" s="165">
        <f t="shared" si="155"/>
        <v>4.3043478260869561</v>
      </c>
      <c r="AE85" s="165">
        <f t="shared" si="155"/>
        <v>4.3043478260869561</v>
      </c>
      <c r="AF85" s="165">
        <f t="shared" si="155"/>
        <v>4.3043478260869561</v>
      </c>
      <c r="AG85" s="165">
        <f t="shared" si="155"/>
        <v>4.3043478260869561</v>
      </c>
      <c r="AH85" s="165">
        <f t="shared" si="155"/>
        <v>4.3043478260869561</v>
      </c>
      <c r="AI85" s="165">
        <f t="shared" si="155"/>
        <v>4.3043478260869561</v>
      </c>
      <c r="AJ85" s="165">
        <f t="shared" si="155"/>
        <v>4.3043478260869561</v>
      </c>
    </row>
    <row r="86" spans="1:36">
      <c r="A86" s="495"/>
      <c r="B86" s="506"/>
      <c r="C86" s="499"/>
      <c r="D86" s="501"/>
      <c r="E86" s="501"/>
      <c r="F86" s="166" t="s">
        <v>253</v>
      </c>
      <c r="G86" s="167">
        <f>+ROUND($E85-G85,1)</f>
        <v>85.7</v>
      </c>
      <c r="H86" s="167">
        <f t="shared" ref="H86:AJ86" si="156">+G86-H85</f>
        <v>81.395652173913049</v>
      </c>
      <c r="I86" s="167">
        <f t="shared" si="156"/>
        <v>77.091304347826096</v>
      </c>
      <c r="J86" s="167">
        <f t="shared" si="156"/>
        <v>72.786956521739143</v>
      </c>
      <c r="K86" s="167">
        <f>+J86-K85</f>
        <v>68.482608695652189</v>
      </c>
      <c r="L86" s="167">
        <f t="shared" si="156"/>
        <v>64.178260869565236</v>
      </c>
      <c r="M86" s="165">
        <f t="shared" si="139"/>
        <v>64.178260869565236</v>
      </c>
      <c r="N86" s="167">
        <f t="shared" si="156"/>
        <v>59.873913043478282</v>
      </c>
      <c r="O86" s="167">
        <f t="shared" si="156"/>
        <v>55.569565217391329</v>
      </c>
      <c r="P86" s="167">
        <f t="shared" si="156"/>
        <v>51.265217391304375</v>
      </c>
      <c r="Q86" s="167">
        <f t="shared" si="156"/>
        <v>46.960869565217422</v>
      </c>
      <c r="R86" s="167">
        <f t="shared" si="156"/>
        <v>42.656521739130469</v>
      </c>
      <c r="S86" s="167">
        <f t="shared" si="156"/>
        <v>38.352173913043515</v>
      </c>
      <c r="T86" s="167">
        <f t="shared" si="156"/>
        <v>34.047826086956562</v>
      </c>
      <c r="U86" s="167">
        <f t="shared" si="156"/>
        <v>29.743478260869605</v>
      </c>
      <c r="V86" s="167">
        <f t="shared" si="156"/>
        <v>25.439130434782648</v>
      </c>
      <c r="W86" s="167">
        <f t="shared" si="156"/>
        <v>21.134782608695691</v>
      </c>
      <c r="X86" s="167">
        <f t="shared" si="156"/>
        <v>16.830434782608734</v>
      </c>
      <c r="Y86" s="167">
        <f t="shared" si="156"/>
        <v>12.526086956521777</v>
      </c>
      <c r="Z86" s="167">
        <f t="shared" si="156"/>
        <v>8.2217391304348197</v>
      </c>
      <c r="AA86" s="167">
        <f t="shared" si="156"/>
        <v>3.9173913043478636</v>
      </c>
      <c r="AB86" s="167">
        <f t="shared" si="156"/>
        <v>-0.38695652173909245</v>
      </c>
      <c r="AC86" s="167">
        <f t="shared" si="156"/>
        <v>-4.6913043478260485</v>
      </c>
      <c r="AD86" s="167">
        <f t="shared" si="156"/>
        <v>-8.9956521739130046</v>
      </c>
      <c r="AE86" s="167">
        <f t="shared" si="156"/>
        <v>-13.299999999999962</v>
      </c>
      <c r="AF86" s="167">
        <f t="shared" si="156"/>
        <v>-17.604347826086919</v>
      </c>
      <c r="AG86" s="167">
        <f t="shared" si="156"/>
        <v>-21.908695652173876</v>
      </c>
      <c r="AH86" s="167">
        <f t="shared" si="156"/>
        <v>-26.213043478260833</v>
      </c>
      <c r="AI86" s="167">
        <f t="shared" si="156"/>
        <v>-30.51739130434779</v>
      </c>
      <c r="AJ86" s="167">
        <f t="shared" si="156"/>
        <v>-34.821739130434743</v>
      </c>
    </row>
    <row r="87" spans="1:36" ht="45">
      <c r="A87" s="494">
        <v>37</v>
      </c>
      <c r="B87" s="502" t="s">
        <v>232</v>
      </c>
      <c r="C87" s="498">
        <v>150</v>
      </c>
      <c r="D87" s="500">
        <v>0</v>
      </c>
      <c r="E87" s="500">
        <f t="shared" ref="E87" si="157">+C87+D87</f>
        <v>150</v>
      </c>
      <c r="F87" s="163" t="s">
        <v>252</v>
      </c>
      <c r="G87" s="164">
        <f>+VLOOKUP($B87,'[5]Total Tồn Vật tư'!$A$3:$H$8000,8,0)</f>
        <v>1.6956521739130435</v>
      </c>
      <c r="H87" s="165">
        <f t="shared" ref="H87:AJ87" si="158">+G87</f>
        <v>1.6956521739130435</v>
      </c>
      <c r="I87" s="165">
        <f t="shared" si="158"/>
        <v>1.6956521739130435</v>
      </c>
      <c r="J87" s="165">
        <f t="shared" si="158"/>
        <v>1.6956521739130435</v>
      </c>
      <c r="K87" s="165">
        <f>+J87</f>
        <v>1.6956521739130435</v>
      </c>
      <c r="L87" s="165">
        <f t="shared" si="158"/>
        <v>1.6956521739130435</v>
      </c>
      <c r="M87" s="165">
        <f t="shared" si="139"/>
        <v>1.6956521739130435</v>
      </c>
      <c r="N87" s="165">
        <f t="shared" si="158"/>
        <v>1.6956521739130435</v>
      </c>
      <c r="O87" s="165">
        <f t="shared" si="158"/>
        <v>1.6956521739130435</v>
      </c>
      <c r="P87" s="165">
        <f t="shared" si="158"/>
        <v>1.6956521739130435</v>
      </c>
      <c r="Q87" s="165">
        <f t="shared" si="158"/>
        <v>1.6956521739130435</v>
      </c>
      <c r="R87" s="165">
        <f t="shared" si="158"/>
        <v>1.6956521739130435</v>
      </c>
      <c r="S87" s="165">
        <f t="shared" si="158"/>
        <v>1.6956521739130435</v>
      </c>
      <c r="T87" s="165">
        <f t="shared" si="158"/>
        <v>1.6956521739130435</v>
      </c>
      <c r="U87" s="165">
        <f t="shared" si="158"/>
        <v>1.6956521739130435</v>
      </c>
      <c r="V87" s="165">
        <f t="shared" si="158"/>
        <v>1.6956521739130435</v>
      </c>
      <c r="W87" s="165">
        <f t="shared" si="158"/>
        <v>1.6956521739130435</v>
      </c>
      <c r="X87" s="165">
        <f t="shared" si="158"/>
        <v>1.6956521739130435</v>
      </c>
      <c r="Y87" s="165">
        <f t="shared" si="158"/>
        <v>1.6956521739130435</v>
      </c>
      <c r="Z87" s="165">
        <f t="shared" si="158"/>
        <v>1.6956521739130435</v>
      </c>
      <c r="AA87" s="165">
        <f t="shared" si="158"/>
        <v>1.6956521739130435</v>
      </c>
      <c r="AB87" s="165">
        <f t="shared" si="158"/>
        <v>1.6956521739130435</v>
      </c>
      <c r="AC87" s="165">
        <f t="shared" si="158"/>
        <v>1.6956521739130435</v>
      </c>
      <c r="AD87" s="165">
        <f t="shared" si="158"/>
        <v>1.6956521739130435</v>
      </c>
      <c r="AE87" s="165">
        <f t="shared" si="158"/>
        <v>1.6956521739130435</v>
      </c>
      <c r="AF87" s="165">
        <f t="shared" si="158"/>
        <v>1.6956521739130435</v>
      </c>
      <c r="AG87" s="165">
        <f t="shared" si="158"/>
        <v>1.6956521739130435</v>
      </c>
      <c r="AH87" s="165">
        <f t="shared" si="158"/>
        <v>1.6956521739130435</v>
      </c>
      <c r="AI87" s="165">
        <f t="shared" si="158"/>
        <v>1.6956521739130435</v>
      </c>
      <c r="AJ87" s="165">
        <f t="shared" si="158"/>
        <v>1.6956521739130435</v>
      </c>
    </row>
    <row r="88" spans="1:36">
      <c r="A88" s="495"/>
      <c r="B88" s="506"/>
      <c r="C88" s="499"/>
      <c r="D88" s="501"/>
      <c r="E88" s="501"/>
      <c r="F88" s="166" t="s">
        <v>253</v>
      </c>
      <c r="G88" s="167">
        <f>+ROUND($E87-G87,1)</f>
        <v>148.30000000000001</v>
      </c>
      <c r="H88" s="167">
        <f t="shared" ref="H88:AJ88" si="159">+G88-H87</f>
        <v>146.60434782608698</v>
      </c>
      <c r="I88" s="167">
        <f t="shared" si="159"/>
        <v>144.90869565217395</v>
      </c>
      <c r="J88" s="167">
        <f t="shared" si="159"/>
        <v>143.21304347826091</v>
      </c>
      <c r="K88" s="167">
        <f>+J88-K87</f>
        <v>141.51739130434788</v>
      </c>
      <c r="L88" s="167">
        <f t="shared" si="159"/>
        <v>139.82173913043485</v>
      </c>
      <c r="M88" s="165">
        <f t="shared" si="139"/>
        <v>139.82173913043485</v>
      </c>
      <c r="N88" s="167">
        <f t="shared" si="159"/>
        <v>138.12608695652182</v>
      </c>
      <c r="O88" s="167">
        <f t="shared" si="159"/>
        <v>136.43043478260878</v>
      </c>
      <c r="P88" s="167">
        <f t="shared" si="159"/>
        <v>134.73478260869575</v>
      </c>
      <c r="Q88" s="167">
        <f t="shared" si="159"/>
        <v>133.03913043478272</v>
      </c>
      <c r="R88" s="167">
        <f t="shared" si="159"/>
        <v>131.34347826086969</v>
      </c>
      <c r="S88" s="167">
        <f t="shared" si="159"/>
        <v>129.64782608695666</v>
      </c>
      <c r="T88" s="167">
        <f t="shared" si="159"/>
        <v>127.95217391304361</v>
      </c>
      <c r="U88" s="167">
        <f t="shared" si="159"/>
        <v>126.25652173913056</v>
      </c>
      <c r="V88" s="167">
        <f t="shared" si="159"/>
        <v>124.56086956521752</v>
      </c>
      <c r="W88" s="167">
        <f t="shared" si="159"/>
        <v>122.86521739130447</v>
      </c>
      <c r="X88" s="167">
        <f t="shared" si="159"/>
        <v>121.16956521739142</v>
      </c>
      <c r="Y88" s="167">
        <f t="shared" si="159"/>
        <v>119.47391304347838</v>
      </c>
      <c r="Z88" s="167">
        <f t="shared" si="159"/>
        <v>117.77826086956533</v>
      </c>
      <c r="AA88" s="167">
        <f t="shared" si="159"/>
        <v>116.08260869565228</v>
      </c>
      <c r="AB88" s="167">
        <f t="shared" si="159"/>
        <v>114.38695652173924</v>
      </c>
      <c r="AC88" s="167">
        <f t="shared" si="159"/>
        <v>112.69130434782619</v>
      </c>
      <c r="AD88" s="167">
        <f t="shared" si="159"/>
        <v>110.99565217391314</v>
      </c>
      <c r="AE88" s="167">
        <f t="shared" si="159"/>
        <v>109.3000000000001</v>
      </c>
      <c r="AF88" s="167">
        <f t="shared" si="159"/>
        <v>107.60434782608705</v>
      </c>
      <c r="AG88" s="167">
        <f t="shared" si="159"/>
        <v>105.908695652174</v>
      </c>
      <c r="AH88" s="167">
        <f t="shared" si="159"/>
        <v>104.21304347826096</v>
      </c>
      <c r="AI88" s="167">
        <f t="shared" si="159"/>
        <v>102.51739130434791</v>
      </c>
      <c r="AJ88" s="167">
        <f t="shared" si="159"/>
        <v>100.82173913043486</v>
      </c>
    </row>
    <row r="89" spans="1:36" ht="45">
      <c r="A89" s="494">
        <v>38</v>
      </c>
      <c r="B89" s="502" t="s">
        <v>233</v>
      </c>
      <c r="C89" s="498">
        <v>118</v>
      </c>
      <c r="D89" s="500">
        <v>0</v>
      </c>
      <c r="E89" s="500">
        <f t="shared" ref="E89" si="160">+C89+D89</f>
        <v>118</v>
      </c>
      <c r="F89" s="163" t="s">
        <v>252</v>
      </c>
      <c r="G89" s="164">
        <f>+VLOOKUP($B89,'[5]Total Tồn Vật tư'!$A$3:$H$8000,8,0)</f>
        <v>2.8260869565217392</v>
      </c>
      <c r="H89" s="165">
        <f t="shared" ref="H89:AJ89" si="161">+G89</f>
        <v>2.8260869565217392</v>
      </c>
      <c r="I89" s="165">
        <f t="shared" si="161"/>
        <v>2.8260869565217392</v>
      </c>
      <c r="J89" s="165">
        <f t="shared" si="161"/>
        <v>2.8260869565217392</v>
      </c>
      <c r="K89" s="165">
        <f>+J89</f>
        <v>2.8260869565217392</v>
      </c>
      <c r="L89" s="165">
        <f t="shared" si="161"/>
        <v>2.8260869565217392</v>
      </c>
      <c r="M89" s="165">
        <f t="shared" si="139"/>
        <v>2.8260869565217392</v>
      </c>
      <c r="N89" s="165">
        <f t="shared" si="161"/>
        <v>2.8260869565217392</v>
      </c>
      <c r="O89" s="165">
        <f t="shared" si="161"/>
        <v>2.8260869565217392</v>
      </c>
      <c r="P89" s="165">
        <f t="shared" si="161"/>
        <v>2.8260869565217392</v>
      </c>
      <c r="Q89" s="165">
        <f t="shared" si="161"/>
        <v>2.8260869565217392</v>
      </c>
      <c r="R89" s="165">
        <f t="shared" si="161"/>
        <v>2.8260869565217392</v>
      </c>
      <c r="S89" s="165">
        <f t="shared" si="161"/>
        <v>2.8260869565217392</v>
      </c>
      <c r="T89" s="165">
        <f t="shared" si="161"/>
        <v>2.8260869565217392</v>
      </c>
      <c r="U89" s="165">
        <f t="shared" si="161"/>
        <v>2.8260869565217392</v>
      </c>
      <c r="V89" s="165">
        <f t="shared" si="161"/>
        <v>2.8260869565217392</v>
      </c>
      <c r="W89" s="165">
        <f t="shared" si="161"/>
        <v>2.8260869565217392</v>
      </c>
      <c r="X89" s="165">
        <f t="shared" si="161"/>
        <v>2.8260869565217392</v>
      </c>
      <c r="Y89" s="165">
        <f t="shared" si="161"/>
        <v>2.8260869565217392</v>
      </c>
      <c r="Z89" s="165">
        <f t="shared" si="161"/>
        <v>2.8260869565217392</v>
      </c>
      <c r="AA89" s="165">
        <f t="shared" si="161"/>
        <v>2.8260869565217392</v>
      </c>
      <c r="AB89" s="165">
        <f t="shared" si="161"/>
        <v>2.8260869565217392</v>
      </c>
      <c r="AC89" s="165">
        <f t="shared" si="161"/>
        <v>2.8260869565217392</v>
      </c>
      <c r="AD89" s="165">
        <f t="shared" si="161"/>
        <v>2.8260869565217392</v>
      </c>
      <c r="AE89" s="165">
        <f t="shared" si="161"/>
        <v>2.8260869565217392</v>
      </c>
      <c r="AF89" s="165">
        <f t="shared" si="161"/>
        <v>2.8260869565217392</v>
      </c>
      <c r="AG89" s="165">
        <f t="shared" si="161"/>
        <v>2.8260869565217392</v>
      </c>
      <c r="AH89" s="165">
        <f t="shared" si="161"/>
        <v>2.8260869565217392</v>
      </c>
      <c r="AI89" s="165">
        <f t="shared" si="161"/>
        <v>2.8260869565217392</v>
      </c>
      <c r="AJ89" s="165">
        <f t="shared" si="161"/>
        <v>2.8260869565217392</v>
      </c>
    </row>
    <row r="90" spans="1:36">
      <c r="A90" s="495"/>
      <c r="B90" s="506"/>
      <c r="C90" s="499"/>
      <c r="D90" s="501"/>
      <c r="E90" s="501"/>
      <c r="F90" s="166" t="s">
        <v>253</v>
      </c>
      <c r="G90" s="167">
        <f t="shared" ref="G90" si="162">+ROUND($E89-G89,1)</f>
        <v>115.2</v>
      </c>
      <c r="H90" s="167">
        <f t="shared" ref="H90:AJ90" si="163">+G90-H89</f>
        <v>112.37391304347827</v>
      </c>
      <c r="I90" s="167">
        <f t="shared" si="163"/>
        <v>109.54782608695653</v>
      </c>
      <c r="J90" s="167">
        <f t="shared" si="163"/>
        <v>106.7217391304348</v>
      </c>
      <c r="K90" s="167">
        <f>+J90-K89</f>
        <v>103.89565217391306</v>
      </c>
      <c r="L90" s="167">
        <f t="shared" si="163"/>
        <v>101.06956521739133</v>
      </c>
      <c r="M90" s="165">
        <f t="shared" si="139"/>
        <v>101.06956521739133</v>
      </c>
      <c r="N90" s="167">
        <f t="shared" si="163"/>
        <v>98.243478260869594</v>
      </c>
      <c r="O90" s="167">
        <f t="shared" si="163"/>
        <v>95.417391304347859</v>
      </c>
      <c r="P90" s="167">
        <f t="shared" si="163"/>
        <v>92.591304347826124</v>
      </c>
      <c r="Q90" s="167">
        <f t="shared" si="163"/>
        <v>89.76521739130439</v>
      </c>
      <c r="R90" s="167">
        <f t="shared" si="163"/>
        <v>86.939130434782655</v>
      </c>
      <c r="S90" s="167">
        <f t="shared" si="163"/>
        <v>84.11304347826092</v>
      </c>
      <c r="T90" s="167">
        <f t="shared" si="163"/>
        <v>81.286956521739185</v>
      </c>
      <c r="U90" s="167">
        <f t="shared" si="163"/>
        <v>78.46086956521745</v>
      </c>
      <c r="V90" s="167">
        <f t="shared" si="163"/>
        <v>75.634782608695716</v>
      </c>
      <c r="W90" s="167">
        <f t="shared" si="163"/>
        <v>72.808695652173981</v>
      </c>
      <c r="X90" s="167">
        <f t="shared" si="163"/>
        <v>69.982608695652246</v>
      </c>
      <c r="Y90" s="167">
        <f t="shared" si="163"/>
        <v>67.156521739130511</v>
      </c>
      <c r="Z90" s="167">
        <f t="shared" si="163"/>
        <v>64.330434782608776</v>
      </c>
      <c r="AA90" s="167">
        <f t="shared" si="163"/>
        <v>61.504347826087034</v>
      </c>
      <c r="AB90" s="167">
        <f t="shared" si="163"/>
        <v>58.678260869565293</v>
      </c>
      <c r="AC90" s="167">
        <f t="shared" si="163"/>
        <v>55.852173913043551</v>
      </c>
      <c r="AD90" s="167">
        <f t="shared" si="163"/>
        <v>53.026086956521809</v>
      </c>
      <c r="AE90" s="167">
        <f t="shared" si="163"/>
        <v>50.200000000000067</v>
      </c>
      <c r="AF90" s="167">
        <f t="shared" si="163"/>
        <v>47.373913043478325</v>
      </c>
      <c r="AG90" s="167">
        <f t="shared" si="163"/>
        <v>44.547826086956583</v>
      </c>
      <c r="AH90" s="167">
        <f t="shared" si="163"/>
        <v>41.721739130434841</v>
      </c>
      <c r="AI90" s="167">
        <f t="shared" si="163"/>
        <v>38.895652173913099</v>
      </c>
      <c r="AJ90" s="167">
        <f t="shared" si="163"/>
        <v>36.069565217391357</v>
      </c>
    </row>
    <row r="91" spans="1:36" ht="45">
      <c r="A91" s="494">
        <v>39</v>
      </c>
      <c r="B91" s="502" t="s">
        <v>243</v>
      </c>
      <c r="C91" s="498">
        <v>0</v>
      </c>
      <c r="D91" s="500">
        <v>0</v>
      </c>
      <c r="E91" s="500">
        <f t="shared" ref="E91" si="164">+C91+D91</f>
        <v>0</v>
      </c>
      <c r="F91" s="163" t="s">
        <v>252</v>
      </c>
      <c r="G91" s="164">
        <f>+VLOOKUP($B91,'[5]Total Tồn Vật tư'!$A$3:$H$8000,8,0)</f>
        <v>0</v>
      </c>
      <c r="H91" s="165">
        <f t="shared" ref="H91:W98" si="165">+G91</f>
        <v>0</v>
      </c>
      <c r="I91" s="165">
        <f t="shared" si="165"/>
        <v>0</v>
      </c>
      <c r="J91" s="165">
        <f t="shared" si="165"/>
        <v>0</v>
      </c>
      <c r="K91" s="165">
        <f>+J91</f>
        <v>0</v>
      </c>
      <c r="L91" s="165">
        <f t="shared" si="165"/>
        <v>0</v>
      </c>
      <c r="M91" s="165">
        <f t="shared" si="165"/>
        <v>0</v>
      </c>
      <c r="N91" s="165">
        <f t="shared" si="165"/>
        <v>0</v>
      </c>
      <c r="O91" s="165">
        <f t="shared" si="165"/>
        <v>0</v>
      </c>
      <c r="P91" s="165">
        <f t="shared" si="165"/>
        <v>0</v>
      </c>
      <c r="Q91" s="165">
        <f t="shared" si="165"/>
        <v>0</v>
      </c>
      <c r="R91" s="165">
        <f t="shared" si="165"/>
        <v>0</v>
      </c>
      <c r="S91" s="165">
        <f t="shared" si="165"/>
        <v>0</v>
      </c>
      <c r="T91" s="165">
        <f t="shared" si="165"/>
        <v>0</v>
      </c>
      <c r="U91" s="165">
        <f t="shared" si="165"/>
        <v>0</v>
      </c>
      <c r="V91" s="165">
        <f t="shared" si="165"/>
        <v>0</v>
      </c>
      <c r="W91" s="165">
        <f t="shared" si="165"/>
        <v>0</v>
      </c>
      <c r="X91" s="165">
        <f t="shared" ref="X91:AJ91" si="166">+W91</f>
        <v>0</v>
      </c>
      <c r="Y91" s="165">
        <f t="shared" si="166"/>
        <v>0</v>
      </c>
      <c r="Z91" s="165">
        <f t="shared" si="166"/>
        <v>0</v>
      </c>
      <c r="AA91" s="165">
        <f t="shared" si="166"/>
        <v>0</v>
      </c>
      <c r="AB91" s="165">
        <f t="shared" si="166"/>
        <v>0</v>
      </c>
      <c r="AC91" s="165">
        <f t="shared" si="166"/>
        <v>0</v>
      </c>
      <c r="AD91" s="165">
        <f t="shared" si="166"/>
        <v>0</v>
      </c>
      <c r="AE91" s="165">
        <f t="shared" si="166"/>
        <v>0</v>
      </c>
      <c r="AF91" s="165">
        <f t="shared" si="166"/>
        <v>0</v>
      </c>
      <c r="AG91" s="165">
        <f t="shared" si="166"/>
        <v>0</v>
      </c>
      <c r="AH91" s="165">
        <f t="shared" si="166"/>
        <v>0</v>
      </c>
      <c r="AI91" s="165">
        <f t="shared" si="166"/>
        <v>0</v>
      </c>
      <c r="AJ91" s="165">
        <f t="shared" si="166"/>
        <v>0</v>
      </c>
    </row>
    <row r="92" spans="1:36">
      <c r="A92" s="495"/>
      <c r="B92" s="506"/>
      <c r="C92" s="499"/>
      <c r="D92" s="501"/>
      <c r="E92" s="501"/>
      <c r="F92" s="166" t="s">
        <v>253</v>
      </c>
      <c r="G92" s="167">
        <f t="shared" ref="G92" si="167">+ROUND($E91-G91,1)</f>
        <v>0</v>
      </c>
      <c r="H92" s="167">
        <f t="shared" ref="H92:AJ92" si="168">+G92-H91</f>
        <v>0</v>
      </c>
      <c r="I92" s="167">
        <f t="shared" si="168"/>
        <v>0</v>
      </c>
      <c r="J92" s="167">
        <f t="shared" si="168"/>
        <v>0</v>
      </c>
      <c r="K92" s="167">
        <f>+J92-K91</f>
        <v>0</v>
      </c>
      <c r="L92" s="167">
        <f t="shared" si="168"/>
        <v>0</v>
      </c>
      <c r="M92" s="165">
        <f t="shared" si="165"/>
        <v>0</v>
      </c>
      <c r="N92" s="167">
        <f t="shared" si="168"/>
        <v>0</v>
      </c>
      <c r="O92" s="167">
        <f t="shared" si="168"/>
        <v>0</v>
      </c>
      <c r="P92" s="167">
        <f t="shared" si="168"/>
        <v>0</v>
      </c>
      <c r="Q92" s="167">
        <f t="shared" si="168"/>
        <v>0</v>
      </c>
      <c r="R92" s="167">
        <f t="shared" si="168"/>
        <v>0</v>
      </c>
      <c r="S92" s="167">
        <f t="shared" si="168"/>
        <v>0</v>
      </c>
      <c r="T92" s="167">
        <f t="shared" si="168"/>
        <v>0</v>
      </c>
      <c r="U92" s="167">
        <f t="shared" si="168"/>
        <v>0</v>
      </c>
      <c r="V92" s="167">
        <f t="shared" si="168"/>
        <v>0</v>
      </c>
      <c r="W92" s="167">
        <f t="shared" si="168"/>
        <v>0</v>
      </c>
      <c r="X92" s="167">
        <f t="shared" si="168"/>
        <v>0</v>
      </c>
      <c r="Y92" s="167">
        <f t="shared" si="168"/>
        <v>0</v>
      </c>
      <c r="Z92" s="167">
        <f t="shared" si="168"/>
        <v>0</v>
      </c>
      <c r="AA92" s="167">
        <f t="shared" si="168"/>
        <v>0</v>
      </c>
      <c r="AB92" s="167">
        <f t="shared" si="168"/>
        <v>0</v>
      </c>
      <c r="AC92" s="167">
        <f t="shared" si="168"/>
        <v>0</v>
      </c>
      <c r="AD92" s="167">
        <f t="shared" si="168"/>
        <v>0</v>
      </c>
      <c r="AE92" s="167">
        <f t="shared" si="168"/>
        <v>0</v>
      </c>
      <c r="AF92" s="167">
        <f t="shared" si="168"/>
        <v>0</v>
      </c>
      <c r="AG92" s="167">
        <f t="shared" si="168"/>
        <v>0</v>
      </c>
      <c r="AH92" s="167">
        <f t="shared" si="168"/>
        <v>0</v>
      </c>
      <c r="AI92" s="167">
        <f t="shared" si="168"/>
        <v>0</v>
      </c>
      <c r="AJ92" s="167">
        <f t="shared" si="168"/>
        <v>0</v>
      </c>
    </row>
    <row r="93" spans="1:36" ht="45">
      <c r="A93" s="494">
        <v>40</v>
      </c>
      <c r="B93" s="502" t="s">
        <v>244</v>
      </c>
      <c r="C93" s="498">
        <v>100</v>
      </c>
      <c r="D93" s="500">
        <v>0</v>
      </c>
      <c r="E93" s="500">
        <f t="shared" ref="E93" si="169">+C93+D93</f>
        <v>100</v>
      </c>
      <c r="F93" s="163" t="s">
        <v>252</v>
      </c>
      <c r="G93" s="164">
        <f>+VLOOKUP($B93,'[5]Total Tồn Vật tư'!$A$3:$H$8000,8,0)</f>
        <v>3.35</v>
      </c>
      <c r="H93" s="165">
        <f>+G93</f>
        <v>3.35</v>
      </c>
      <c r="I93" s="165">
        <f>+H93</f>
        <v>3.35</v>
      </c>
      <c r="J93" s="165">
        <f t="shared" ref="J93:AJ93" si="170">+I93</f>
        <v>3.35</v>
      </c>
      <c r="K93" s="165">
        <f>+J93</f>
        <v>3.35</v>
      </c>
      <c r="L93" s="165">
        <f t="shared" si="170"/>
        <v>3.35</v>
      </c>
      <c r="M93" s="165">
        <f t="shared" si="165"/>
        <v>3.35</v>
      </c>
      <c r="N93" s="165">
        <f t="shared" si="170"/>
        <v>3.35</v>
      </c>
      <c r="O93" s="165">
        <f t="shared" si="170"/>
        <v>3.35</v>
      </c>
      <c r="P93" s="165">
        <f t="shared" si="170"/>
        <v>3.35</v>
      </c>
      <c r="Q93" s="165">
        <f t="shared" si="170"/>
        <v>3.35</v>
      </c>
      <c r="R93" s="165">
        <f t="shared" si="170"/>
        <v>3.35</v>
      </c>
      <c r="S93" s="165">
        <f t="shared" si="170"/>
        <v>3.35</v>
      </c>
      <c r="T93" s="165">
        <f t="shared" si="170"/>
        <v>3.35</v>
      </c>
      <c r="U93" s="165">
        <f t="shared" si="170"/>
        <v>3.35</v>
      </c>
      <c r="V93" s="165">
        <f t="shared" si="170"/>
        <v>3.35</v>
      </c>
      <c r="W93" s="165">
        <f t="shared" si="170"/>
        <v>3.35</v>
      </c>
      <c r="X93" s="165">
        <f t="shared" si="170"/>
        <v>3.35</v>
      </c>
      <c r="Y93" s="165">
        <f t="shared" si="170"/>
        <v>3.35</v>
      </c>
      <c r="Z93" s="165">
        <f t="shared" si="170"/>
        <v>3.35</v>
      </c>
      <c r="AA93" s="165">
        <f t="shared" si="170"/>
        <v>3.35</v>
      </c>
      <c r="AB93" s="165">
        <f t="shared" si="170"/>
        <v>3.35</v>
      </c>
      <c r="AC93" s="165">
        <f t="shared" si="170"/>
        <v>3.35</v>
      </c>
      <c r="AD93" s="165">
        <f t="shared" si="170"/>
        <v>3.35</v>
      </c>
      <c r="AE93" s="165">
        <f t="shared" si="170"/>
        <v>3.35</v>
      </c>
      <c r="AF93" s="165">
        <f t="shared" si="170"/>
        <v>3.35</v>
      </c>
      <c r="AG93" s="165">
        <f t="shared" si="170"/>
        <v>3.35</v>
      </c>
      <c r="AH93" s="165">
        <f t="shared" si="170"/>
        <v>3.35</v>
      </c>
      <c r="AI93" s="165">
        <f t="shared" si="170"/>
        <v>3.35</v>
      </c>
      <c r="AJ93" s="165">
        <f t="shared" si="170"/>
        <v>3.35</v>
      </c>
    </row>
    <row r="94" spans="1:36">
      <c r="A94" s="495"/>
      <c r="B94" s="506"/>
      <c r="C94" s="499"/>
      <c r="D94" s="501"/>
      <c r="E94" s="501"/>
      <c r="F94" s="166" t="s">
        <v>253</v>
      </c>
      <c r="G94" s="167">
        <f t="shared" ref="G94" si="171">+ROUND($E93-G93,1)</f>
        <v>96.7</v>
      </c>
      <c r="H94" s="167">
        <f t="shared" ref="H94:AA94" si="172">+G94-H93</f>
        <v>93.350000000000009</v>
      </c>
      <c r="I94" s="167">
        <f t="shared" si="172"/>
        <v>90.000000000000014</v>
      </c>
      <c r="J94" s="167">
        <f t="shared" si="172"/>
        <v>86.65000000000002</v>
      </c>
      <c r="K94" s="167">
        <f>+J94-K93</f>
        <v>83.300000000000026</v>
      </c>
      <c r="L94" s="167">
        <f t="shared" si="172"/>
        <v>79.950000000000031</v>
      </c>
      <c r="M94" s="165">
        <f t="shared" si="165"/>
        <v>79.950000000000031</v>
      </c>
      <c r="N94" s="167">
        <f t="shared" si="172"/>
        <v>76.600000000000037</v>
      </c>
      <c r="O94" s="167">
        <f t="shared" si="172"/>
        <v>73.250000000000043</v>
      </c>
      <c r="P94" s="167">
        <f t="shared" si="172"/>
        <v>69.900000000000048</v>
      </c>
      <c r="Q94" s="167">
        <f t="shared" si="172"/>
        <v>66.550000000000054</v>
      </c>
      <c r="R94" s="167">
        <f t="shared" si="172"/>
        <v>63.200000000000053</v>
      </c>
      <c r="S94" s="167">
        <f t="shared" si="172"/>
        <v>59.850000000000051</v>
      </c>
      <c r="T94" s="167">
        <f t="shared" si="172"/>
        <v>56.50000000000005</v>
      </c>
      <c r="U94" s="167">
        <f t="shared" si="172"/>
        <v>53.150000000000048</v>
      </c>
      <c r="V94" s="167">
        <f t="shared" si="172"/>
        <v>49.800000000000047</v>
      </c>
      <c r="W94" s="167">
        <f t="shared" si="172"/>
        <v>46.450000000000045</v>
      </c>
      <c r="X94" s="167">
        <f t="shared" si="172"/>
        <v>43.100000000000044</v>
      </c>
      <c r="Y94" s="167">
        <f t="shared" si="172"/>
        <v>39.750000000000043</v>
      </c>
      <c r="Z94" s="167">
        <f t="shared" si="172"/>
        <v>36.400000000000041</v>
      </c>
      <c r="AA94" s="167">
        <f t="shared" si="172"/>
        <v>33.05000000000004</v>
      </c>
      <c r="AB94" s="167">
        <f>+AA94-AB93</f>
        <v>29.700000000000038</v>
      </c>
      <c r="AC94" s="167">
        <f t="shared" ref="AC94:AJ94" si="173">+AB94-AC93</f>
        <v>26.350000000000037</v>
      </c>
      <c r="AD94" s="167">
        <f t="shared" si="173"/>
        <v>23.000000000000036</v>
      </c>
      <c r="AE94" s="167">
        <f t="shared" si="173"/>
        <v>19.650000000000034</v>
      </c>
      <c r="AF94" s="167">
        <f t="shared" si="173"/>
        <v>16.300000000000033</v>
      </c>
      <c r="AG94" s="167">
        <f t="shared" si="173"/>
        <v>12.950000000000033</v>
      </c>
      <c r="AH94" s="167">
        <f t="shared" si="173"/>
        <v>9.6000000000000334</v>
      </c>
      <c r="AI94" s="167">
        <f t="shared" si="173"/>
        <v>6.2500000000000338</v>
      </c>
      <c r="AJ94" s="167">
        <f t="shared" si="173"/>
        <v>2.9000000000000337</v>
      </c>
    </row>
    <row r="95" spans="1:36" ht="45">
      <c r="A95" s="494">
        <v>41</v>
      </c>
      <c r="B95" s="502" t="s">
        <v>245</v>
      </c>
      <c r="C95" s="498">
        <v>0</v>
      </c>
      <c r="D95" s="500">
        <v>0</v>
      </c>
      <c r="E95" s="500">
        <f t="shared" ref="E95" si="174">+C95+D95</f>
        <v>0</v>
      </c>
      <c r="F95" s="163" t="s">
        <v>252</v>
      </c>
      <c r="G95" s="164">
        <f>+VLOOKUP($B95,'[5]Total Tồn Vật tư'!$A$3:$H$8000,8,0)</f>
        <v>9.0369565217391301</v>
      </c>
      <c r="H95" s="165">
        <f t="shared" ref="H95:AJ95" si="175">+G95</f>
        <v>9.0369565217391301</v>
      </c>
      <c r="I95" s="165">
        <f t="shared" si="175"/>
        <v>9.0369565217391301</v>
      </c>
      <c r="J95" s="165">
        <f t="shared" si="175"/>
        <v>9.0369565217391301</v>
      </c>
      <c r="K95" s="165">
        <f>+J95</f>
        <v>9.0369565217391301</v>
      </c>
      <c r="L95" s="165">
        <f t="shared" si="175"/>
        <v>9.0369565217391301</v>
      </c>
      <c r="M95" s="165">
        <f t="shared" si="165"/>
        <v>9.0369565217391301</v>
      </c>
      <c r="N95" s="165">
        <f t="shared" si="175"/>
        <v>9.0369565217391301</v>
      </c>
      <c r="O95" s="165">
        <f t="shared" si="175"/>
        <v>9.0369565217391301</v>
      </c>
      <c r="P95" s="165">
        <f t="shared" si="175"/>
        <v>9.0369565217391301</v>
      </c>
      <c r="Q95" s="165">
        <f t="shared" si="175"/>
        <v>9.0369565217391301</v>
      </c>
      <c r="R95" s="165">
        <f t="shared" si="175"/>
        <v>9.0369565217391301</v>
      </c>
      <c r="S95" s="165">
        <f t="shared" si="175"/>
        <v>9.0369565217391301</v>
      </c>
      <c r="T95" s="165">
        <f t="shared" si="175"/>
        <v>9.0369565217391301</v>
      </c>
      <c r="U95" s="165">
        <f t="shared" si="175"/>
        <v>9.0369565217391301</v>
      </c>
      <c r="V95" s="165">
        <f t="shared" si="175"/>
        <v>9.0369565217391301</v>
      </c>
      <c r="W95" s="165">
        <f t="shared" si="175"/>
        <v>9.0369565217391301</v>
      </c>
      <c r="X95" s="165">
        <f t="shared" si="175"/>
        <v>9.0369565217391301</v>
      </c>
      <c r="Y95" s="165">
        <f t="shared" si="175"/>
        <v>9.0369565217391301</v>
      </c>
      <c r="Z95" s="165">
        <f t="shared" si="175"/>
        <v>9.0369565217391301</v>
      </c>
      <c r="AA95" s="165">
        <f t="shared" si="175"/>
        <v>9.0369565217391301</v>
      </c>
      <c r="AB95" s="165">
        <f t="shared" si="175"/>
        <v>9.0369565217391301</v>
      </c>
      <c r="AC95" s="165">
        <f t="shared" si="175"/>
        <v>9.0369565217391301</v>
      </c>
      <c r="AD95" s="165">
        <f t="shared" si="175"/>
        <v>9.0369565217391301</v>
      </c>
      <c r="AE95" s="165">
        <f t="shared" si="175"/>
        <v>9.0369565217391301</v>
      </c>
      <c r="AF95" s="165">
        <f t="shared" si="175"/>
        <v>9.0369565217391301</v>
      </c>
      <c r="AG95" s="165">
        <f t="shared" si="175"/>
        <v>9.0369565217391301</v>
      </c>
      <c r="AH95" s="165">
        <f t="shared" si="175"/>
        <v>9.0369565217391301</v>
      </c>
      <c r="AI95" s="165">
        <f t="shared" si="175"/>
        <v>9.0369565217391301</v>
      </c>
      <c r="AJ95" s="165">
        <f t="shared" si="175"/>
        <v>9.0369565217391301</v>
      </c>
    </row>
    <row r="96" spans="1:36">
      <c r="A96" s="495"/>
      <c r="B96" s="506"/>
      <c r="C96" s="499"/>
      <c r="D96" s="501"/>
      <c r="E96" s="501"/>
      <c r="F96" s="166" t="s">
        <v>253</v>
      </c>
      <c r="G96" s="167">
        <f t="shared" ref="G96" si="176">+ROUND($E95-G95,1)</f>
        <v>-9</v>
      </c>
      <c r="H96" s="167">
        <f t="shared" ref="H96:AJ96" si="177">+G96-H95</f>
        <v>-18.036956521739128</v>
      </c>
      <c r="I96" s="167">
        <f t="shared" si="177"/>
        <v>-27.073913043478257</v>
      </c>
      <c r="J96" s="167">
        <f t="shared" si="177"/>
        <v>-36.110869565217385</v>
      </c>
      <c r="K96" s="167">
        <f>+J96-K95</f>
        <v>-45.147826086956513</v>
      </c>
      <c r="L96" s="167">
        <f t="shared" si="177"/>
        <v>-54.184782608695642</v>
      </c>
      <c r="M96" s="165">
        <f t="shared" si="165"/>
        <v>-54.184782608695642</v>
      </c>
      <c r="N96" s="167">
        <f t="shared" si="177"/>
        <v>-63.22173913043477</v>
      </c>
      <c r="O96" s="167">
        <f t="shared" si="177"/>
        <v>-72.258695652173898</v>
      </c>
      <c r="P96" s="167">
        <f t="shared" si="177"/>
        <v>-81.295652173913027</v>
      </c>
      <c r="Q96" s="167">
        <f t="shared" si="177"/>
        <v>-90.332608695652155</v>
      </c>
      <c r="R96" s="167">
        <f t="shared" si="177"/>
        <v>-99.369565217391283</v>
      </c>
      <c r="S96" s="167">
        <f t="shared" si="177"/>
        <v>-108.40652173913041</v>
      </c>
      <c r="T96" s="167">
        <f t="shared" si="177"/>
        <v>-117.44347826086954</v>
      </c>
      <c r="U96" s="167">
        <f t="shared" si="177"/>
        <v>-126.48043478260867</v>
      </c>
      <c r="V96" s="167">
        <f t="shared" si="177"/>
        <v>-135.5173913043478</v>
      </c>
      <c r="W96" s="167">
        <f t="shared" si="177"/>
        <v>-144.55434782608694</v>
      </c>
      <c r="X96" s="167">
        <f t="shared" si="177"/>
        <v>-153.59130434782608</v>
      </c>
      <c r="Y96" s="167">
        <f t="shared" si="177"/>
        <v>-162.62826086956522</v>
      </c>
      <c r="Z96" s="167">
        <f t="shared" si="177"/>
        <v>-171.66521739130437</v>
      </c>
      <c r="AA96" s="167">
        <f t="shared" si="177"/>
        <v>-180.70217391304351</v>
      </c>
      <c r="AB96" s="167">
        <f t="shared" si="177"/>
        <v>-189.73913043478265</v>
      </c>
      <c r="AC96" s="167">
        <f t="shared" si="177"/>
        <v>-198.77608695652179</v>
      </c>
      <c r="AD96" s="167">
        <f t="shared" si="177"/>
        <v>-207.81304347826094</v>
      </c>
      <c r="AE96" s="167">
        <f t="shared" si="177"/>
        <v>-216.85000000000008</v>
      </c>
      <c r="AF96" s="167">
        <f t="shared" si="177"/>
        <v>-225.88695652173922</v>
      </c>
      <c r="AG96" s="167">
        <f t="shared" si="177"/>
        <v>-234.92391304347836</v>
      </c>
      <c r="AH96" s="167">
        <f t="shared" si="177"/>
        <v>-243.96086956521751</v>
      </c>
      <c r="AI96" s="167">
        <f t="shared" si="177"/>
        <v>-252.99782608695665</v>
      </c>
      <c r="AJ96" s="167">
        <f t="shared" si="177"/>
        <v>-262.03478260869576</v>
      </c>
    </row>
    <row r="97" spans="1:36" ht="45">
      <c r="A97" s="494">
        <v>42</v>
      </c>
      <c r="B97" s="502" t="s">
        <v>246</v>
      </c>
      <c r="C97" s="498">
        <v>0</v>
      </c>
      <c r="D97" s="500">
        <v>0</v>
      </c>
      <c r="E97" s="500">
        <f t="shared" ref="E97" si="178">+C97+D97</f>
        <v>0</v>
      </c>
      <c r="F97" s="163" t="s">
        <v>252</v>
      </c>
      <c r="G97" s="164">
        <f>+VLOOKUP($B97,'[5]Total Tồn Vật tư'!$A$3:$H$8000,8,0)</f>
        <v>1.9565217391304348</v>
      </c>
      <c r="H97" s="165">
        <f t="shared" ref="H97:AJ97" si="179">+G97</f>
        <v>1.9565217391304348</v>
      </c>
      <c r="I97" s="165">
        <f t="shared" si="179"/>
        <v>1.9565217391304348</v>
      </c>
      <c r="J97" s="165">
        <f t="shared" si="179"/>
        <v>1.9565217391304348</v>
      </c>
      <c r="K97" s="165">
        <f>+J97</f>
        <v>1.9565217391304348</v>
      </c>
      <c r="L97" s="165">
        <f t="shared" si="179"/>
        <v>1.9565217391304348</v>
      </c>
      <c r="M97" s="165">
        <f t="shared" si="165"/>
        <v>1.9565217391304348</v>
      </c>
      <c r="N97" s="165">
        <f t="shared" si="179"/>
        <v>1.9565217391304348</v>
      </c>
      <c r="O97" s="165">
        <f t="shared" si="179"/>
        <v>1.9565217391304348</v>
      </c>
      <c r="P97" s="165">
        <f t="shared" si="179"/>
        <v>1.9565217391304348</v>
      </c>
      <c r="Q97" s="165">
        <f t="shared" si="179"/>
        <v>1.9565217391304348</v>
      </c>
      <c r="R97" s="165">
        <f t="shared" si="179"/>
        <v>1.9565217391304348</v>
      </c>
      <c r="S97" s="165">
        <f t="shared" si="179"/>
        <v>1.9565217391304348</v>
      </c>
      <c r="T97" s="165">
        <f t="shared" si="179"/>
        <v>1.9565217391304348</v>
      </c>
      <c r="U97" s="165">
        <f t="shared" si="179"/>
        <v>1.9565217391304348</v>
      </c>
      <c r="V97" s="165">
        <f t="shared" si="179"/>
        <v>1.9565217391304348</v>
      </c>
      <c r="W97" s="165">
        <f t="shared" si="179"/>
        <v>1.9565217391304348</v>
      </c>
      <c r="X97" s="165">
        <f t="shared" si="179"/>
        <v>1.9565217391304348</v>
      </c>
      <c r="Y97" s="165">
        <f t="shared" si="179"/>
        <v>1.9565217391304348</v>
      </c>
      <c r="Z97" s="165">
        <f t="shared" si="179"/>
        <v>1.9565217391304348</v>
      </c>
      <c r="AA97" s="165">
        <f t="shared" si="179"/>
        <v>1.9565217391304348</v>
      </c>
      <c r="AB97" s="165">
        <f t="shared" si="179"/>
        <v>1.9565217391304348</v>
      </c>
      <c r="AC97" s="165">
        <f t="shared" si="179"/>
        <v>1.9565217391304348</v>
      </c>
      <c r="AD97" s="165">
        <f t="shared" si="179"/>
        <v>1.9565217391304348</v>
      </c>
      <c r="AE97" s="165">
        <f t="shared" si="179"/>
        <v>1.9565217391304348</v>
      </c>
      <c r="AF97" s="165">
        <f t="shared" si="179"/>
        <v>1.9565217391304348</v>
      </c>
      <c r="AG97" s="165">
        <f t="shared" si="179"/>
        <v>1.9565217391304348</v>
      </c>
      <c r="AH97" s="165">
        <f t="shared" si="179"/>
        <v>1.9565217391304348</v>
      </c>
      <c r="AI97" s="165">
        <f t="shared" si="179"/>
        <v>1.9565217391304348</v>
      </c>
      <c r="AJ97" s="165">
        <f t="shared" si="179"/>
        <v>1.9565217391304348</v>
      </c>
    </row>
    <row r="98" spans="1:36">
      <c r="A98" s="495"/>
      <c r="B98" s="506"/>
      <c r="C98" s="499"/>
      <c r="D98" s="501"/>
      <c r="E98" s="501"/>
      <c r="F98" s="166" t="s">
        <v>253</v>
      </c>
      <c r="G98" s="167">
        <f t="shared" ref="G98" si="180">+ROUND($E97-G97,1)</f>
        <v>-2</v>
      </c>
      <c r="H98" s="167">
        <f t="shared" ref="H98:AJ98" si="181">+G98-H97</f>
        <v>-3.9565217391304346</v>
      </c>
      <c r="I98" s="167">
        <f t="shared" si="181"/>
        <v>-5.9130434782608692</v>
      </c>
      <c r="J98" s="167">
        <f t="shared" si="181"/>
        <v>-7.8695652173913038</v>
      </c>
      <c r="K98" s="167">
        <f>+J98-K97</f>
        <v>-9.8260869565217384</v>
      </c>
      <c r="L98" s="167">
        <f t="shared" si="181"/>
        <v>-11.782608695652174</v>
      </c>
      <c r="M98" s="165">
        <f t="shared" si="165"/>
        <v>-11.782608695652174</v>
      </c>
      <c r="N98" s="167">
        <f t="shared" si="181"/>
        <v>-13.739130434782609</v>
      </c>
      <c r="O98" s="167">
        <f t="shared" si="181"/>
        <v>-15.695652173913045</v>
      </c>
      <c r="P98" s="167">
        <f t="shared" si="181"/>
        <v>-17.65217391304348</v>
      </c>
      <c r="Q98" s="167">
        <f t="shared" si="181"/>
        <v>-19.608695652173914</v>
      </c>
      <c r="R98" s="167">
        <f t="shared" si="181"/>
        <v>-21.565217391304348</v>
      </c>
      <c r="S98" s="167">
        <f t="shared" si="181"/>
        <v>-23.521739130434781</v>
      </c>
      <c r="T98" s="167">
        <f t="shared" si="181"/>
        <v>-25.478260869565215</v>
      </c>
      <c r="U98" s="167">
        <f t="shared" si="181"/>
        <v>-27.434782608695649</v>
      </c>
      <c r="V98" s="167">
        <f t="shared" si="181"/>
        <v>-29.391304347826082</v>
      </c>
      <c r="W98" s="167">
        <f t="shared" si="181"/>
        <v>-31.347826086956516</v>
      </c>
      <c r="X98" s="167">
        <f t="shared" si="181"/>
        <v>-33.304347826086953</v>
      </c>
      <c r="Y98" s="167">
        <f t="shared" si="181"/>
        <v>-35.260869565217391</v>
      </c>
      <c r="Z98" s="167">
        <f t="shared" si="181"/>
        <v>-37.217391304347828</v>
      </c>
      <c r="AA98" s="167">
        <f t="shared" si="181"/>
        <v>-39.173913043478265</v>
      </c>
      <c r="AB98" s="167">
        <f t="shared" si="181"/>
        <v>-41.130434782608702</v>
      </c>
      <c r="AC98" s="167">
        <f t="shared" si="181"/>
        <v>-43.08695652173914</v>
      </c>
      <c r="AD98" s="167">
        <f t="shared" si="181"/>
        <v>-45.043478260869577</v>
      </c>
      <c r="AE98" s="167">
        <f t="shared" si="181"/>
        <v>-47.000000000000014</v>
      </c>
      <c r="AF98" s="167">
        <f t="shared" si="181"/>
        <v>-48.956521739130451</v>
      </c>
      <c r="AG98" s="167">
        <f t="shared" si="181"/>
        <v>-50.913043478260889</v>
      </c>
      <c r="AH98" s="167">
        <f t="shared" si="181"/>
        <v>-52.869565217391326</v>
      </c>
      <c r="AI98" s="167">
        <f t="shared" si="181"/>
        <v>-54.826086956521763</v>
      </c>
      <c r="AJ98" s="167">
        <f t="shared" si="181"/>
        <v>-56.7826086956522</v>
      </c>
    </row>
  </sheetData>
  <mergeCells count="235">
    <mergeCell ref="A91:A92"/>
    <mergeCell ref="B91:B92"/>
    <mergeCell ref="C91:C92"/>
    <mergeCell ref="D91:D92"/>
    <mergeCell ref="E91:E92"/>
    <mergeCell ref="A93:A94"/>
    <mergeCell ref="B93:B94"/>
    <mergeCell ref="C93:C94"/>
    <mergeCell ref="D93:D94"/>
    <mergeCell ref="E93:E94"/>
    <mergeCell ref="A95:A96"/>
    <mergeCell ref="B95:B96"/>
    <mergeCell ref="C95:C96"/>
    <mergeCell ref="D95:D96"/>
    <mergeCell ref="E95:E96"/>
    <mergeCell ref="A97:A98"/>
    <mergeCell ref="B97:B98"/>
    <mergeCell ref="C97:C98"/>
    <mergeCell ref="D97:D98"/>
    <mergeCell ref="E97:E98"/>
    <mergeCell ref="D87:D88"/>
    <mergeCell ref="E87:E88"/>
    <mergeCell ref="A89:A90"/>
    <mergeCell ref="B89:B90"/>
    <mergeCell ref="C89:C90"/>
    <mergeCell ref="D89:D90"/>
    <mergeCell ref="E89:E90"/>
    <mergeCell ref="A83:A84"/>
    <mergeCell ref="B83:B84"/>
    <mergeCell ref="C83:C84"/>
    <mergeCell ref="D83:D84"/>
    <mergeCell ref="E83:E84"/>
    <mergeCell ref="A85:A86"/>
    <mergeCell ref="B85:B86"/>
    <mergeCell ref="C85:C86"/>
    <mergeCell ref="D85:D86"/>
    <mergeCell ref="E85:E86"/>
    <mergeCell ref="A87:A88"/>
    <mergeCell ref="B87:B88"/>
    <mergeCell ref="C87:C88"/>
    <mergeCell ref="A79:A80"/>
    <mergeCell ref="B79:B80"/>
    <mergeCell ref="C79:C80"/>
    <mergeCell ref="D79:D80"/>
    <mergeCell ref="A81:A82"/>
    <mergeCell ref="B81:B82"/>
    <mergeCell ref="C81:C82"/>
    <mergeCell ref="D81:D82"/>
    <mergeCell ref="E81:E82"/>
    <mergeCell ref="E79:E80"/>
    <mergeCell ref="A77:A78"/>
    <mergeCell ref="B77:B78"/>
    <mergeCell ref="C77:C78"/>
    <mergeCell ref="D77:D78"/>
    <mergeCell ref="E77:E78"/>
    <mergeCell ref="A73:A74"/>
    <mergeCell ref="B73:B74"/>
    <mergeCell ref="C73:C74"/>
    <mergeCell ref="D73:D74"/>
    <mergeCell ref="E73:E74"/>
    <mergeCell ref="A75:A76"/>
    <mergeCell ref="B75:B76"/>
    <mergeCell ref="C75:C76"/>
    <mergeCell ref="D75:D76"/>
    <mergeCell ref="E75:E76"/>
    <mergeCell ref="A69:A70"/>
    <mergeCell ref="B69:B70"/>
    <mergeCell ref="C69:C70"/>
    <mergeCell ref="D69:D70"/>
    <mergeCell ref="E69:E70"/>
    <mergeCell ref="A71:A72"/>
    <mergeCell ref="B71:B72"/>
    <mergeCell ref="C71:C72"/>
    <mergeCell ref="D71:D72"/>
    <mergeCell ref="E71:E72"/>
    <mergeCell ref="A65:A66"/>
    <mergeCell ref="B65:B66"/>
    <mergeCell ref="C65:C66"/>
    <mergeCell ref="D65:D66"/>
    <mergeCell ref="E65:E66"/>
    <mergeCell ref="A67:A68"/>
    <mergeCell ref="B67:B68"/>
    <mergeCell ref="C67:C68"/>
    <mergeCell ref="D67:D68"/>
    <mergeCell ref="E67:E68"/>
    <mergeCell ref="A61:A62"/>
    <mergeCell ref="B61:B62"/>
    <mergeCell ref="C61:C62"/>
    <mergeCell ref="D61:D62"/>
    <mergeCell ref="E61:E62"/>
    <mergeCell ref="A63:A64"/>
    <mergeCell ref="B63:B64"/>
    <mergeCell ref="C63:C64"/>
    <mergeCell ref="D63:D64"/>
    <mergeCell ref="E63:E64"/>
    <mergeCell ref="A57:A58"/>
    <mergeCell ref="B57:B58"/>
    <mergeCell ref="C57:C58"/>
    <mergeCell ref="D57:D58"/>
    <mergeCell ref="E57:E58"/>
    <mergeCell ref="A59:A60"/>
    <mergeCell ref="B59:B60"/>
    <mergeCell ref="C59:C60"/>
    <mergeCell ref="D59:D60"/>
    <mergeCell ref="E59:E60"/>
    <mergeCell ref="A53:A54"/>
    <mergeCell ref="B53:B54"/>
    <mergeCell ref="C53:C54"/>
    <mergeCell ref="D53:D54"/>
    <mergeCell ref="E53:E54"/>
    <mergeCell ref="A55:A56"/>
    <mergeCell ref="B55:B56"/>
    <mergeCell ref="C55:C56"/>
    <mergeCell ref="D55:D56"/>
    <mergeCell ref="E55:E56"/>
    <mergeCell ref="A49:A50"/>
    <mergeCell ref="B49:B50"/>
    <mergeCell ref="C49:C50"/>
    <mergeCell ref="D49:D50"/>
    <mergeCell ref="E49:E50"/>
    <mergeCell ref="A51:A52"/>
    <mergeCell ref="B51:B52"/>
    <mergeCell ref="C51:C52"/>
    <mergeCell ref="D51:D52"/>
    <mergeCell ref="E51:E52"/>
    <mergeCell ref="A45:A46"/>
    <mergeCell ref="B45:B46"/>
    <mergeCell ref="C45:C46"/>
    <mergeCell ref="D45:D46"/>
    <mergeCell ref="E45:E46"/>
    <mergeCell ref="A47:A48"/>
    <mergeCell ref="B47:B48"/>
    <mergeCell ref="C47:C48"/>
    <mergeCell ref="D47:D48"/>
    <mergeCell ref="E47:E48"/>
    <mergeCell ref="A41:A42"/>
    <mergeCell ref="B41:B42"/>
    <mergeCell ref="C41:C42"/>
    <mergeCell ref="D41:D42"/>
    <mergeCell ref="E41:E42"/>
    <mergeCell ref="A43:A44"/>
    <mergeCell ref="B43:B44"/>
    <mergeCell ref="C43:C44"/>
    <mergeCell ref="D43:D44"/>
    <mergeCell ref="E43:E44"/>
    <mergeCell ref="A37:A38"/>
    <mergeCell ref="B37:B38"/>
    <mergeCell ref="C37:C38"/>
    <mergeCell ref="D37:D38"/>
    <mergeCell ref="E37:E38"/>
    <mergeCell ref="A39:A40"/>
    <mergeCell ref="B39:B40"/>
    <mergeCell ref="C39:C40"/>
    <mergeCell ref="D39:D40"/>
    <mergeCell ref="E39:E40"/>
    <mergeCell ref="A33:A34"/>
    <mergeCell ref="B33:B34"/>
    <mergeCell ref="C33:C34"/>
    <mergeCell ref="D33:D34"/>
    <mergeCell ref="E33:E34"/>
    <mergeCell ref="A35:A36"/>
    <mergeCell ref="B35:B36"/>
    <mergeCell ref="C35:C36"/>
    <mergeCell ref="D35:D36"/>
    <mergeCell ref="E35:E36"/>
    <mergeCell ref="A29:A30"/>
    <mergeCell ref="B29:B30"/>
    <mergeCell ref="C29:C30"/>
    <mergeCell ref="D29:D30"/>
    <mergeCell ref="E29:E30"/>
    <mergeCell ref="A31:A32"/>
    <mergeCell ref="B31:B32"/>
    <mergeCell ref="C31:C32"/>
    <mergeCell ref="D31:D32"/>
    <mergeCell ref="E31:E32"/>
    <mergeCell ref="A25:A26"/>
    <mergeCell ref="B25:B26"/>
    <mergeCell ref="C25:C26"/>
    <mergeCell ref="D25:D26"/>
    <mergeCell ref="E25:E26"/>
    <mergeCell ref="A27:A28"/>
    <mergeCell ref="B27:B28"/>
    <mergeCell ref="C27:C28"/>
    <mergeCell ref="D27:D28"/>
    <mergeCell ref="E27:E28"/>
    <mergeCell ref="A21:A22"/>
    <mergeCell ref="B21:B22"/>
    <mergeCell ref="C21:C22"/>
    <mergeCell ref="D21:D22"/>
    <mergeCell ref="E21:E22"/>
    <mergeCell ref="A23:A24"/>
    <mergeCell ref="B23:B24"/>
    <mergeCell ref="C23:C24"/>
    <mergeCell ref="D23:D24"/>
    <mergeCell ref="E23:E24"/>
    <mergeCell ref="A17:A18"/>
    <mergeCell ref="B17:B18"/>
    <mergeCell ref="C17:C18"/>
    <mergeCell ref="D17:D18"/>
    <mergeCell ref="E17:E18"/>
    <mergeCell ref="A19:A20"/>
    <mergeCell ref="B19:B20"/>
    <mergeCell ref="C19:C20"/>
    <mergeCell ref="D19:D20"/>
    <mergeCell ref="E19:E20"/>
    <mergeCell ref="A13:A14"/>
    <mergeCell ref="B13:B14"/>
    <mergeCell ref="C13:C14"/>
    <mergeCell ref="D13:D14"/>
    <mergeCell ref="E13:E14"/>
    <mergeCell ref="A15:A16"/>
    <mergeCell ref="B15:B16"/>
    <mergeCell ref="C15:C16"/>
    <mergeCell ref="D15:D16"/>
    <mergeCell ref="E15:E16"/>
    <mergeCell ref="A9:A10"/>
    <mergeCell ref="B9:B10"/>
    <mergeCell ref="C9:C10"/>
    <mergeCell ref="D9:D10"/>
    <mergeCell ref="E9:E10"/>
    <mergeCell ref="A11:A12"/>
    <mergeCell ref="B11:B12"/>
    <mergeCell ref="C11:C12"/>
    <mergeCell ref="D11:D12"/>
    <mergeCell ref="E11:E12"/>
    <mergeCell ref="A5:A6"/>
    <mergeCell ref="B5:B6"/>
    <mergeCell ref="C5:C6"/>
    <mergeCell ref="D5:D6"/>
    <mergeCell ref="E5:E6"/>
    <mergeCell ref="A7:A8"/>
    <mergeCell ref="B7:B8"/>
    <mergeCell ref="C7:C8"/>
    <mergeCell ref="D7:D8"/>
    <mergeCell ref="E7:E8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5" tint="-0.249977111117893"/>
  </sheetPr>
  <dimension ref="A1:AL98"/>
  <sheetViews>
    <sheetView zoomScale="85" zoomScaleNormal="85" workbookViewId="0">
      <selection activeCell="E101" sqref="E101"/>
    </sheetView>
  </sheetViews>
  <sheetFormatPr defaultRowHeight="15"/>
  <cols>
    <col min="1" max="1" width="8.5703125" style="2" customWidth="1"/>
    <col min="2" max="2" width="22.42578125" style="2" customWidth="1"/>
    <col min="3" max="3" width="23.5703125" style="2" customWidth="1"/>
    <col min="4" max="5" width="14" style="2" customWidth="1"/>
    <col min="6" max="6" width="12.28515625" style="2" customWidth="1"/>
    <col min="7" max="7" width="9.5703125" style="2" customWidth="1"/>
    <col min="8" max="12" width="9.140625" style="2" customWidth="1"/>
    <col min="13" max="36" width="9.140625" style="2"/>
    <col min="37" max="38" width="0" style="2" hidden="1" customWidth="1"/>
    <col min="39" max="16384" width="9.140625" style="2"/>
  </cols>
  <sheetData>
    <row r="1" spans="1:38">
      <c r="A1" s="1"/>
      <c r="B1" s="1"/>
      <c r="C1" s="1"/>
      <c r="D1" s="1"/>
      <c r="E1" s="1"/>
      <c r="F1" s="1"/>
    </row>
    <row r="2" spans="1:38" s="5" customFormat="1" ht="36.75" customHeight="1">
      <c r="A2" s="3" t="s">
        <v>247</v>
      </c>
      <c r="B2" s="3" t="s">
        <v>248</v>
      </c>
      <c r="C2" s="3" t="s">
        <v>249</v>
      </c>
      <c r="D2" s="3" t="s">
        <v>250</v>
      </c>
      <c r="E2" s="3" t="s">
        <v>251</v>
      </c>
      <c r="F2" s="3"/>
      <c r="G2" s="4">
        <v>44071</v>
      </c>
      <c r="H2" s="4">
        <v>44072</v>
      </c>
      <c r="I2" s="4">
        <v>44073</v>
      </c>
      <c r="J2" s="4">
        <v>44074</v>
      </c>
      <c r="K2" s="4">
        <v>44075</v>
      </c>
      <c r="L2" s="4">
        <v>44076</v>
      </c>
      <c r="M2" s="4">
        <v>44077</v>
      </c>
      <c r="N2" s="4">
        <v>44078</v>
      </c>
      <c r="O2" s="4">
        <v>44079</v>
      </c>
      <c r="P2" s="4">
        <v>44080</v>
      </c>
      <c r="Q2" s="4">
        <v>44081</v>
      </c>
      <c r="R2" s="4">
        <v>44082</v>
      </c>
      <c r="S2" s="4">
        <v>44083</v>
      </c>
      <c r="T2" s="4">
        <v>44084</v>
      </c>
      <c r="U2" s="4">
        <v>44085</v>
      </c>
      <c r="V2" s="4">
        <v>44086</v>
      </c>
      <c r="W2" s="4">
        <v>44087</v>
      </c>
      <c r="X2" s="4">
        <v>44088</v>
      </c>
      <c r="Y2" s="4">
        <v>44089</v>
      </c>
      <c r="Z2" s="4">
        <v>44090</v>
      </c>
      <c r="AA2" s="4">
        <v>44091</v>
      </c>
      <c r="AB2" s="4">
        <v>44092</v>
      </c>
      <c r="AC2" s="4">
        <v>44093</v>
      </c>
      <c r="AD2" s="4">
        <v>44094</v>
      </c>
      <c r="AE2" s="4">
        <v>44095</v>
      </c>
      <c r="AF2" s="4">
        <v>44096</v>
      </c>
      <c r="AG2" s="4">
        <v>44097</v>
      </c>
      <c r="AH2" s="4">
        <v>44098</v>
      </c>
      <c r="AI2" s="4">
        <v>44099</v>
      </c>
      <c r="AJ2" s="4">
        <v>44100</v>
      </c>
      <c r="AK2" s="4">
        <v>44076</v>
      </c>
      <c r="AL2" s="4">
        <v>44077</v>
      </c>
    </row>
    <row r="3" spans="1:38" ht="36.75" customHeight="1">
      <c r="A3" s="480">
        <v>1</v>
      </c>
      <c r="B3" s="488" t="s">
        <v>203</v>
      </c>
      <c r="C3" s="484">
        <v>28</v>
      </c>
      <c r="D3" s="486">
        <v>0</v>
      </c>
      <c r="E3" s="486">
        <f>C3</f>
        <v>28</v>
      </c>
      <c r="F3" s="6" t="s">
        <v>252</v>
      </c>
      <c r="G3" s="7">
        <f>+VLOOKUP($B3,'[5]Total Tồn Vật tư'!$A$3:$H$8000,8,0)</f>
        <v>18.130434782608695</v>
      </c>
      <c r="H3" s="8">
        <f>+G3</f>
        <v>18.130434782608695</v>
      </c>
      <c r="I3" s="8">
        <f t="shared" ref="I3:AJ3" si="0">+H3</f>
        <v>18.130434782608695</v>
      </c>
      <c r="J3" s="8">
        <f t="shared" si="0"/>
        <v>18.130434782608695</v>
      </c>
      <c r="K3" s="8">
        <f>+J3</f>
        <v>18.130434782608695</v>
      </c>
      <c r="L3" s="8">
        <f t="shared" si="0"/>
        <v>18.130434782608695</v>
      </c>
      <c r="M3" s="8">
        <f t="shared" si="0"/>
        <v>18.130434782608695</v>
      </c>
      <c r="N3" s="8">
        <f t="shared" si="0"/>
        <v>18.130434782608695</v>
      </c>
      <c r="O3" s="8">
        <f t="shared" si="0"/>
        <v>18.130434782608695</v>
      </c>
      <c r="P3" s="8">
        <f t="shared" si="0"/>
        <v>18.130434782608695</v>
      </c>
      <c r="Q3" s="8">
        <f t="shared" si="0"/>
        <v>18.130434782608695</v>
      </c>
      <c r="R3" s="8">
        <f>+Q3</f>
        <v>18.130434782608695</v>
      </c>
      <c r="S3" s="8">
        <f t="shared" si="0"/>
        <v>18.130434782608695</v>
      </c>
      <c r="T3" s="8">
        <f t="shared" si="0"/>
        <v>18.130434782608695</v>
      </c>
      <c r="U3" s="8">
        <f t="shared" si="0"/>
        <v>18.130434782608695</v>
      </c>
      <c r="V3" s="8">
        <f t="shared" si="0"/>
        <v>18.130434782608695</v>
      </c>
      <c r="W3" s="8">
        <f t="shared" si="0"/>
        <v>18.130434782608695</v>
      </c>
      <c r="X3" s="8">
        <f t="shared" si="0"/>
        <v>18.130434782608695</v>
      </c>
      <c r="Y3" s="8">
        <f t="shared" si="0"/>
        <v>18.130434782608695</v>
      </c>
      <c r="Z3" s="8">
        <f t="shared" si="0"/>
        <v>18.130434782608695</v>
      </c>
      <c r="AA3" s="8">
        <f t="shared" si="0"/>
        <v>18.130434782608695</v>
      </c>
      <c r="AB3" s="8">
        <f t="shared" si="0"/>
        <v>18.130434782608695</v>
      </c>
      <c r="AC3" s="8">
        <f t="shared" si="0"/>
        <v>18.130434782608695</v>
      </c>
      <c r="AD3" s="8">
        <f t="shared" si="0"/>
        <v>18.130434782608695</v>
      </c>
      <c r="AE3" s="8">
        <f t="shared" si="0"/>
        <v>18.130434782608695</v>
      </c>
      <c r="AF3" s="8">
        <f t="shared" si="0"/>
        <v>18.130434782608695</v>
      </c>
      <c r="AG3" s="8">
        <f t="shared" si="0"/>
        <v>18.130434782608695</v>
      </c>
      <c r="AH3" s="8">
        <f t="shared" si="0"/>
        <v>18.130434782608695</v>
      </c>
      <c r="AI3" s="8">
        <f t="shared" si="0"/>
        <v>18.130434782608695</v>
      </c>
      <c r="AJ3" s="8">
        <f t="shared" si="0"/>
        <v>18.130434782608695</v>
      </c>
      <c r="AK3" s="9">
        <v>16</v>
      </c>
      <c r="AL3" s="9">
        <v>16</v>
      </c>
    </row>
    <row r="4" spans="1:38" ht="36.75" customHeight="1">
      <c r="A4" s="481"/>
      <c r="B4" s="492"/>
      <c r="C4" s="485"/>
      <c r="D4" s="487"/>
      <c r="E4" s="487"/>
      <c r="F4" s="10" t="s">
        <v>253</v>
      </c>
      <c r="G4" s="11">
        <f>+ROUND($E3-G3,1)</f>
        <v>9.9</v>
      </c>
      <c r="H4" s="11">
        <f>+G4-H3</f>
        <v>-8.230434782608695</v>
      </c>
      <c r="I4" s="11">
        <f t="shared" ref="I4:AL4" si="1">+H4-I3</f>
        <v>-26.360869565217392</v>
      </c>
      <c r="J4" s="11">
        <f t="shared" si="1"/>
        <v>-44.491304347826087</v>
      </c>
      <c r="K4" s="11">
        <f>+J4-K3</f>
        <v>-62.621739130434783</v>
      </c>
      <c r="L4" s="11">
        <f>+K4-L3</f>
        <v>-80.752173913043478</v>
      </c>
      <c r="M4" s="11">
        <f t="shared" si="1"/>
        <v>-98.882608695652181</v>
      </c>
      <c r="N4" s="11">
        <f t="shared" si="1"/>
        <v>-117.01304347826087</v>
      </c>
      <c r="O4" s="11">
        <f t="shared" si="1"/>
        <v>-135.14347826086956</v>
      </c>
      <c r="P4" s="11">
        <f t="shared" si="1"/>
        <v>-153.27391304347825</v>
      </c>
      <c r="Q4" s="11">
        <f t="shared" si="1"/>
        <v>-171.40434782608693</v>
      </c>
      <c r="R4" s="11">
        <f t="shared" si="1"/>
        <v>-189.53478260869562</v>
      </c>
      <c r="S4" s="11">
        <f t="shared" si="1"/>
        <v>-207.66521739130431</v>
      </c>
      <c r="T4" s="11">
        <f t="shared" si="1"/>
        <v>-225.795652173913</v>
      </c>
      <c r="U4" s="11">
        <f t="shared" si="1"/>
        <v>-243.92608695652169</v>
      </c>
      <c r="V4" s="11">
        <f t="shared" si="1"/>
        <v>-262.0565217391304</v>
      </c>
      <c r="W4" s="11">
        <f t="shared" si="1"/>
        <v>-280.18695652173909</v>
      </c>
      <c r="X4" s="11">
        <f t="shared" si="1"/>
        <v>-298.31739130434778</v>
      </c>
      <c r="Y4" s="11">
        <f t="shared" si="1"/>
        <v>-316.44782608695647</v>
      </c>
      <c r="Z4" s="11">
        <f t="shared" si="1"/>
        <v>-334.57826086956516</v>
      </c>
      <c r="AA4" s="11">
        <f t="shared" si="1"/>
        <v>-352.70869565217384</v>
      </c>
      <c r="AB4" s="11">
        <f t="shared" si="1"/>
        <v>-370.83913043478253</v>
      </c>
      <c r="AC4" s="11">
        <f t="shared" si="1"/>
        <v>-388.96956521739122</v>
      </c>
      <c r="AD4" s="11">
        <f t="shared" si="1"/>
        <v>-407.09999999999991</v>
      </c>
      <c r="AE4" s="11">
        <f t="shared" si="1"/>
        <v>-425.2304347826086</v>
      </c>
      <c r="AF4" s="11">
        <f t="shared" si="1"/>
        <v>-443.36086956521729</v>
      </c>
      <c r="AG4" s="11">
        <f t="shared" si="1"/>
        <v>-461.49130434782597</v>
      </c>
      <c r="AH4" s="11">
        <f t="shared" si="1"/>
        <v>-479.62173913043466</v>
      </c>
      <c r="AI4" s="11">
        <f t="shared" si="1"/>
        <v>-497.75217391304335</v>
      </c>
      <c r="AJ4" s="11">
        <f t="shared" si="1"/>
        <v>-515.88260869565204</v>
      </c>
      <c r="AK4" s="11">
        <f t="shared" si="1"/>
        <v>-531.88260869565204</v>
      </c>
      <c r="AL4" s="11">
        <f t="shared" si="1"/>
        <v>-547.88260869565204</v>
      </c>
    </row>
    <row r="5" spans="1:38" ht="36.75" customHeight="1">
      <c r="A5" s="480">
        <v>2</v>
      </c>
      <c r="B5" s="482" t="s">
        <v>205</v>
      </c>
      <c r="C5" s="484">
        <v>112</v>
      </c>
      <c r="D5" s="486">
        <v>0</v>
      </c>
      <c r="E5" s="486">
        <f t="shared" ref="E5" si="2">C5</f>
        <v>112</v>
      </c>
      <c r="F5" s="6" t="s">
        <v>252</v>
      </c>
      <c r="G5" s="7">
        <f>+VLOOKUP($B5,'[5]Total Tồn Vật tư'!$A$3:$H$8000,8,0)</f>
        <v>5</v>
      </c>
      <c r="H5" s="8">
        <f t="shared" ref="H5:AJ5" si="3">+G5</f>
        <v>5</v>
      </c>
      <c r="I5" s="8">
        <f t="shared" si="3"/>
        <v>5</v>
      </c>
      <c r="J5" s="8">
        <f t="shared" si="3"/>
        <v>5</v>
      </c>
      <c r="K5" s="8">
        <f>+J5</f>
        <v>5</v>
      </c>
      <c r="L5" s="8">
        <f t="shared" si="3"/>
        <v>5</v>
      </c>
      <c r="M5" s="8">
        <f t="shared" si="3"/>
        <v>5</v>
      </c>
      <c r="N5" s="8">
        <f t="shared" si="3"/>
        <v>5</v>
      </c>
      <c r="O5" s="8">
        <f t="shared" si="3"/>
        <v>5</v>
      </c>
      <c r="P5" s="8">
        <f t="shared" si="3"/>
        <v>5</v>
      </c>
      <c r="Q5" s="8">
        <f t="shared" si="3"/>
        <v>5</v>
      </c>
      <c r="R5" s="8">
        <f t="shared" si="3"/>
        <v>5</v>
      </c>
      <c r="S5" s="8">
        <f t="shared" si="3"/>
        <v>5</v>
      </c>
      <c r="T5" s="8">
        <f t="shared" si="3"/>
        <v>5</v>
      </c>
      <c r="U5" s="8">
        <f t="shared" si="3"/>
        <v>5</v>
      </c>
      <c r="V5" s="8">
        <f t="shared" si="3"/>
        <v>5</v>
      </c>
      <c r="W5" s="8">
        <f t="shared" si="3"/>
        <v>5</v>
      </c>
      <c r="X5" s="8">
        <f t="shared" si="3"/>
        <v>5</v>
      </c>
      <c r="Y5" s="8">
        <f t="shared" si="3"/>
        <v>5</v>
      </c>
      <c r="Z5" s="8">
        <f t="shared" si="3"/>
        <v>5</v>
      </c>
      <c r="AA5" s="8">
        <f t="shared" si="3"/>
        <v>5</v>
      </c>
      <c r="AB5" s="8">
        <f t="shared" si="3"/>
        <v>5</v>
      </c>
      <c r="AC5" s="8">
        <f t="shared" si="3"/>
        <v>5</v>
      </c>
      <c r="AD5" s="8">
        <f t="shared" si="3"/>
        <v>5</v>
      </c>
      <c r="AE5" s="8">
        <f t="shared" si="3"/>
        <v>5</v>
      </c>
      <c r="AF5" s="8">
        <f t="shared" si="3"/>
        <v>5</v>
      </c>
      <c r="AG5" s="8">
        <f t="shared" si="3"/>
        <v>5</v>
      </c>
      <c r="AH5" s="8">
        <f t="shared" si="3"/>
        <v>5</v>
      </c>
      <c r="AI5" s="8">
        <f t="shared" si="3"/>
        <v>5</v>
      </c>
      <c r="AJ5" s="8">
        <f t="shared" si="3"/>
        <v>5</v>
      </c>
      <c r="AK5" s="11">
        <v>1</v>
      </c>
      <c r="AL5" s="11">
        <v>1</v>
      </c>
    </row>
    <row r="6" spans="1:38" ht="35.25" customHeight="1">
      <c r="A6" s="481"/>
      <c r="B6" s="490"/>
      <c r="C6" s="485"/>
      <c r="D6" s="487"/>
      <c r="E6" s="487"/>
      <c r="F6" s="10" t="s">
        <v>253</v>
      </c>
      <c r="G6" s="11">
        <f>+ROUND($E5-G5,1)</f>
        <v>107</v>
      </c>
      <c r="H6" s="11">
        <f t="shared" ref="H6" si="4">+G6-H5</f>
        <v>102</v>
      </c>
      <c r="I6" s="11">
        <f>+H6-I5</f>
        <v>97</v>
      </c>
      <c r="J6" s="11">
        <f>+I6-J5</f>
        <v>92</v>
      </c>
      <c r="K6" s="11">
        <f>+J6-K5</f>
        <v>87</v>
      </c>
      <c r="L6" s="11">
        <f t="shared" ref="L6:AL6" si="5">+K6-L5</f>
        <v>82</v>
      </c>
      <c r="M6" s="11">
        <f t="shared" si="5"/>
        <v>77</v>
      </c>
      <c r="N6" s="11">
        <f t="shared" si="5"/>
        <v>72</v>
      </c>
      <c r="O6" s="11">
        <f t="shared" si="5"/>
        <v>67</v>
      </c>
      <c r="P6" s="11">
        <f t="shared" si="5"/>
        <v>62</v>
      </c>
      <c r="Q6" s="11">
        <f t="shared" si="5"/>
        <v>57</v>
      </c>
      <c r="R6" s="11">
        <f t="shared" si="5"/>
        <v>52</v>
      </c>
      <c r="S6" s="11">
        <f t="shared" si="5"/>
        <v>47</v>
      </c>
      <c r="T6" s="11">
        <f t="shared" si="5"/>
        <v>42</v>
      </c>
      <c r="U6" s="11">
        <f t="shared" si="5"/>
        <v>37</v>
      </c>
      <c r="V6" s="11">
        <f t="shared" si="5"/>
        <v>32</v>
      </c>
      <c r="W6" s="11">
        <f t="shared" si="5"/>
        <v>27</v>
      </c>
      <c r="X6" s="11">
        <f t="shared" si="5"/>
        <v>22</v>
      </c>
      <c r="Y6" s="11">
        <f t="shared" si="5"/>
        <v>17</v>
      </c>
      <c r="Z6" s="11">
        <f t="shared" si="5"/>
        <v>12</v>
      </c>
      <c r="AA6" s="11">
        <f t="shared" si="5"/>
        <v>7</v>
      </c>
      <c r="AB6" s="11">
        <f t="shared" si="5"/>
        <v>2</v>
      </c>
      <c r="AC6" s="11">
        <f t="shared" si="5"/>
        <v>-3</v>
      </c>
      <c r="AD6" s="11">
        <f t="shared" si="5"/>
        <v>-8</v>
      </c>
      <c r="AE6" s="11">
        <f t="shared" si="5"/>
        <v>-13</v>
      </c>
      <c r="AF6" s="11">
        <f t="shared" si="5"/>
        <v>-18</v>
      </c>
      <c r="AG6" s="11">
        <f t="shared" si="5"/>
        <v>-23</v>
      </c>
      <c r="AH6" s="11">
        <f t="shared" si="5"/>
        <v>-28</v>
      </c>
      <c r="AI6" s="11">
        <f t="shared" si="5"/>
        <v>-33</v>
      </c>
      <c r="AJ6" s="11">
        <f t="shared" si="5"/>
        <v>-38</v>
      </c>
      <c r="AK6" s="11">
        <f t="shared" si="5"/>
        <v>-39</v>
      </c>
      <c r="AL6" s="11">
        <f t="shared" si="5"/>
        <v>-40</v>
      </c>
    </row>
    <row r="7" spans="1:38" ht="36.75" customHeight="1">
      <c r="A7" s="480">
        <v>3</v>
      </c>
      <c r="B7" s="482" t="s">
        <v>206</v>
      </c>
      <c r="C7" s="484">
        <v>190</v>
      </c>
      <c r="D7" s="486">
        <v>0</v>
      </c>
      <c r="E7" s="486">
        <f t="shared" ref="E7" si="6">C7</f>
        <v>190</v>
      </c>
      <c r="F7" s="6" t="s">
        <v>252</v>
      </c>
      <c r="G7" s="7">
        <f>+VLOOKUP($B7,'[5]Total Tồn Vật tư'!$A$3:$H$8000,8,0)</f>
        <v>6.7391304347826084</v>
      </c>
      <c r="H7" s="13">
        <f>+G7</f>
        <v>6.7391304347826084</v>
      </c>
      <c r="I7" s="13">
        <f>+H7</f>
        <v>6.7391304347826084</v>
      </c>
      <c r="J7" s="13">
        <f t="shared" ref="J7:AJ7" si="7">+I7</f>
        <v>6.7391304347826084</v>
      </c>
      <c r="K7" s="13">
        <f>+J7</f>
        <v>6.7391304347826084</v>
      </c>
      <c r="L7" s="13">
        <f t="shared" si="7"/>
        <v>6.7391304347826084</v>
      </c>
      <c r="M7" s="13">
        <f t="shared" si="7"/>
        <v>6.7391304347826084</v>
      </c>
      <c r="N7" s="13">
        <f t="shared" si="7"/>
        <v>6.7391304347826084</v>
      </c>
      <c r="O7" s="13">
        <f t="shared" si="7"/>
        <v>6.7391304347826084</v>
      </c>
      <c r="P7" s="13">
        <f t="shared" si="7"/>
        <v>6.7391304347826084</v>
      </c>
      <c r="Q7" s="13">
        <f t="shared" si="7"/>
        <v>6.7391304347826084</v>
      </c>
      <c r="R7" s="13">
        <f t="shared" si="7"/>
        <v>6.7391304347826084</v>
      </c>
      <c r="S7" s="13">
        <f t="shared" si="7"/>
        <v>6.7391304347826084</v>
      </c>
      <c r="T7" s="13">
        <f t="shared" si="7"/>
        <v>6.7391304347826084</v>
      </c>
      <c r="U7" s="13">
        <f t="shared" si="7"/>
        <v>6.7391304347826084</v>
      </c>
      <c r="V7" s="13">
        <f t="shared" si="7"/>
        <v>6.7391304347826084</v>
      </c>
      <c r="W7" s="13">
        <f t="shared" si="7"/>
        <v>6.7391304347826084</v>
      </c>
      <c r="X7" s="13">
        <f t="shared" si="7"/>
        <v>6.7391304347826084</v>
      </c>
      <c r="Y7" s="13">
        <f t="shared" si="7"/>
        <v>6.7391304347826084</v>
      </c>
      <c r="Z7" s="13">
        <f t="shared" si="7"/>
        <v>6.7391304347826084</v>
      </c>
      <c r="AA7" s="13">
        <f t="shared" si="7"/>
        <v>6.7391304347826084</v>
      </c>
      <c r="AB7" s="13">
        <f t="shared" si="7"/>
        <v>6.7391304347826084</v>
      </c>
      <c r="AC7" s="13">
        <f t="shared" si="7"/>
        <v>6.7391304347826084</v>
      </c>
      <c r="AD7" s="13">
        <f t="shared" si="7"/>
        <v>6.7391304347826084</v>
      </c>
      <c r="AE7" s="13">
        <f t="shared" si="7"/>
        <v>6.7391304347826084</v>
      </c>
      <c r="AF7" s="13">
        <f t="shared" si="7"/>
        <v>6.7391304347826084</v>
      </c>
      <c r="AG7" s="13">
        <f t="shared" si="7"/>
        <v>6.7391304347826084</v>
      </c>
      <c r="AH7" s="13">
        <f t="shared" si="7"/>
        <v>6.7391304347826084</v>
      </c>
      <c r="AI7" s="13">
        <f t="shared" si="7"/>
        <v>6.7391304347826084</v>
      </c>
      <c r="AJ7" s="13">
        <f t="shared" si="7"/>
        <v>6.7391304347826084</v>
      </c>
      <c r="AK7" s="14">
        <v>13</v>
      </c>
      <c r="AL7" s="14">
        <v>13</v>
      </c>
    </row>
    <row r="8" spans="1:38" ht="36.75" customHeight="1">
      <c r="A8" s="481"/>
      <c r="B8" s="490"/>
      <c r="C8" s="485"/>
      <c r="D8" s="487"/>
      <c r="E8" s="487"/>
      <c r="F8" s="10" t="s">
        <v>253</v>
      </c>
      <c r="G8" s="11">
        <f t="shared" ref="G8" si="8">+ROUND($E7-G7,1)</f>
        <v>183.3</v>
      </c>
      <c r="H8" s="11">
        <f t="shared" ref="H8:AL8" si="9">+G8-H7</f>
        <v>176.56086956521742</v>
      </c>
      <c r="I8" s="11">
        <f t="shared" si="9"/>
        <v>169.82173913043482</v>
      </c>
      <c r="J8" s="11">
        <f t="shared" si="9"/>
        <v>163.08260869565223</v>
      </c>
      <c r="K8" s="11">
        <f>+J8-K7</f>
        <v>156.34347826086963</v>
      </c>
      <c r="L8" s="11">
        <f t="shared" si="9"/>
        <v>149.60434782608704</v>
      </c>
      <c r="M8" s="11">
        <f t="shared" si="9"/>
        <v>142.86521739130444</v>
      </c>
      <c r="N8" s="11">
        <f t="shared" si="9"/>
        <v>136.12608695652185</v>
      </c>
      <c r="O8" s="11">
        <f t="shared" si="9"/>
        <v>129.38695652173925</v>
      </c>
      <c r="P8" s="11">
        <f t="shared" si="9"/>
        <v>122.64782608695664</v>
      </c>
      <c r="Q8" s="11">
        <f t="shared" si="9"/>
        <v>115.90869565217403</v>
      </c>
      <c r="R8" s="11">
        <f t="shared" si="9"/>
        <v>109.16956521739142</v>
      </c>
      <c r="S8" s="11">
        <f t="shared" si="9"/>
        <v>102.43043478260881</v>
      </c>
      <c r="T8" s="11">
        <f t="shared" si="9"/>
        <v>95.691304347826204</v>
      </c>
      <c r="U8" s="11">
        <f t="shared" si="9"/>
        <v>88.952173913043595</v>
      </c>
      <c r="V8" s="11">
        <f t="shared" si="9"/>
        <v>82.213043478260985</v>
      </c>
      <c r="W8" s="11">
        <f t="shared" si="9"/>
        <v>75.473913043478376</v>
      </c>
      <c r="X8" s="11">
        <f t="shared" si="9"/>
        <v>68.734782608695767</v>
      </c>
      <c r="Y8" s="11">
        <f t="shared" si="9"/>
        <v>61.995652173913157</v>
      </c>
      <c r="Z8" s="11">
        <f t="shared" si="9"/>
        <v>55.256521739130548</v>
      </c>
      <c r="AA8" s="11">
        <f t="shared" si="9"/>
        <v>48.517391304347939</v>
      </c>
      <c r="AB8" s="11">
        <f t="shared" si="9"/>
        <v>41.778260869565329</v>
      </c>
      <c r="AC8" s="11">
        <f t="shared" si="9"/>
        <v>35.03913043478272</v>
      </c>
      <c r="AD8" s="11">
        <f t="shared" si="9"/>
        <v>28.300000000000111</v>
      </c>
      <c r="AE8" s="11">
        <f t="shared" si="9"/>
        <v>21.560869565217502</v>
      </c>
      <c r="AF8" s="11">
        <f t="shared" si="9"/>
        <v>14.821739130434892</v>
      </c>
      <c r="AG8" s="11">
        <f t="shared" si="9"/>
        <v>8.0826086956522829</v>
      </c>
      <c r="AH8" s="11">
        <f t="shared" si="9"/>
        <v>1.3434782608696745</v>
      </c>
      <c r="AI8" s="11">
        <f t="shared" si="9"/>
        <v>-5.3956521739129339</v>
      </c>
      <c r="AJ8" s="11">
        <f t="shared" si="9"/>
        <v>-12.134782608695541</v>
      </c>
      <c r="AK8" s="11">
        <f t="shared" si="9"/>
        <v>-25.134782608695541</v>
      </c>
      <c r="AL8" s="11">
        <f t="shared" si="9"/>
        <v>-38.134782608695545</v>
      </c>
    </row>
    <row r="9" spans="1:38" ht="36.75" customHeight="1">
      <c r="A9" s="480">
        <v>4</v>
      </c>
      <c r="B9" s="482" t="s">
        <v>207</v>
      </c>
      <c r="C9" s="484">
        <v>89</v>
      </c>
      <c r="D9" s="486">
        <v>0</v>
      </c>
      <c r="E9" s="486">
        <f t="shared" ref="E9" si="10">C9</f>
        <v>89</v>
      </c>
      <c r="F9" s="6" t="s">
        <v>252</v>
      </c>
      <c r="G9" s="7">
        <f>+VLOOKUP($B9,'[5]Total Tồn Vật tư'!$A$3:$H$8000,8,0)</f>
        <v>4.7826086956521738</v>
      </c>
      <c r="H9" s="8">
        <f t="shared" ref="H9:AJ9" si="11">+G9</f>
        <v>4.7826086956521738</v>
      </c>
      <c r="I9" s="8">
        <f t="shared" si="11"/>
        <v>4.7826086956521738</v>
      </c>
      <c r="J9" s="8">
        <f t="shared" si="11"/>
        <v>4.7826086956521738</v>
      </c>
      <c r="K9" s="8">
        <f>+J9</f>
        <v>4.7826086956521738</v>
      </c>
      <c r="L9" s="8">
        <f t="shared" si="11"/>
        <v>4.7826086956521738</v>
      </c>
      <c r="M9" s="8">
        <f t="shared" si="11"/>
        <v>4.7826086956521738</v>
      </c>
      <c r="N9" s="8">
        <f t="shared" si="11"/>
        <v>4.7826086956521738</v>
      </c>
      <c r="O9" s="8">
        <f t="shared" si="11"/>
        <v>4.7826086956521738</v>
      </c>
      <c r="P9" s="8">
        <f t="shared" si="11"/>
        <v>4.7826086956521738</v>
      </c>
      <c r="Q9" s="8">
        <f t="shared" si="11"/>
        <v>4.7826086956521738</v>
      </c>
      <c r="R9" s="8">
        <f t="shared" si="11"/>
        <v>4.7826086956521738</v>
      </c>
      <c r="S9" s="8">
        <f t="shared" si="11"/>
        <v>4.7826086956521738</v>
      </c>
      <c r="T9" s="8">
        <f t="shared" si="11"/>
        <v>4.7826086956521738</v>
      </c>
      <c r="U9" s="8">
        <f t="shared" si="11"/>
        <v>4.7826086956521738</v>
      </c>
      <c r="V9" s="8">
        <f t="shared" si="11"/>
        <v>4.7826086956521738</v>
      </c>
      <c r="W9" s="8">
        <f t="shared" si="11"/>
        <v>4.7826086956521738</v>
      </c>
      <c r="X9" s="8">
        <f t="shared" si="11"/>
        <v>4.7826086956521738</v>
      </c>
      <c r="Y9" s="8">
        <f t="shared" si="11"/>
        <v>4.7826086956521738</v>
      </c>
      <c r="Z9" s="8">
        <f t="shared" si="11"/>
        <v>4.7826086956521738</v>
      </c>
      <c r="AA9" s="8">
        <f t="shared" si="11"/>
        <v>4.7826086956521738</v>
      </c>
      <c r="AB9" s="8">
        <f t="shared" si="11"/>
        <v>4.7826086956521738</v>
      </c>
      <c r="AC9" s="8">
        <f t="shared" si="11"/>
        <v>4.7826086956521738</v>
      </c>
      <c r="AD9" s="8">
        <f t="shared" si="11"/>
        <v>4.7826086956521738</v>
      </c>
      <c r="AE9" s="8">
        <f t="shared" si="11"/>
        <v>4.7826086956521738</v>
      </c>
      <c r="AF9" s="8">
        <f t="shared" si="11"/>
        <v>4.7826086956521738</v>
      </c>
      <c r="AG9" s="8">
        <f t="shared" si="11"/>
        <v>4.7826086956521738</v>
      </c>
      <c r="AH9" s="8">
        <f t="shared" si="11"/>
        <v>4.7826086956521738</v>
      </c>
      <c r="AI9" s="8">
        <f t="shared" si="11"/>
        <v>4.7826086956521738</v>
      </c>
      <c r="AJ9" s="8">
        <f t="shared" si="11"/>
        <v>4.7826086956521738</v>
      </c>
      <c r="AK9" s="14">
        <v>13</v>
      </c>
      <c r="AL9" s="14">
        <v>13</v>
      </c>
    </row>
    <row r="10" spans="1:38" ht="36.75" customHeight="1">
      <c r="A10" s="481"/>
      <c r="B10" s="490"/>
      <c r="C10" s="485"/>
      <c r="D10" s="487"/>
      <c r="E10" s="487"/>
      <c r="F10" s="10" t="s">
        <v>253</v>
      </c>
      <c r="G10" s="11">
        <f t="shared" ref="G10" si="12">+ROUND($E9-G9,1)</f>
        <v>84.2</v>
      </c>
      <c r="H10" s="11">
        <f t="shared" ref="H10:V10" si="13">+G10-H9</f>
        <v>79.417391304347831</v>
      </c>
      <c r="I10" s="11">
        <f t="shared" si="13"/>
        <v>74.634782608695659</v>
      </c>
      <c r="J10" s="11">
        <f t="shared" si="13"/>
        <v>69.852173913043487</v>
      </c>
      <c r="K10" s="11">
        <f>+J10-K9</f>
        <v>65.069565217391315</v>
      </c>
      <c r="L10" s="11">
        <f t="shared" si="13"/>
        <v>60.286956521739143</v>
      </c>
      <c r="M10" s="11">
        <f t="shared" si="13"/>
        <v>55.50434782608697</v>
      </c>
      <c r="N10" s="11">
        <f t="shared" si="13"/>
        <v>50.721739130434798</v>
      </c>
      <c r="O10" s="11">
        <f t="shared" si="13"/>
        <v>45.939130434782626</v>
      </c>
      <c r="P10" s="11">
        <f t="shared" si="13"/>
        <v>41.156521739130454</v>
      </c>
      <c r="Q10" s="11">
        <f t="shared" si="13"/>
        <v>36.373913043478282</v>
      </c>
      <c r="R10" s="11">
        <f t="shared" si="13"/>
        <v>31.59130434782611</v>
      </c>
      <c r="S10" s="11">
        <f t="shared" si="13"/>
        <v>26.808695652173938</v>
      </c>
      <c r="T10" s="11">
        <f t="shared" si="13"/>
        <v>22.026086956521766</v>
      </c>
      <c r="U10" s="11">
        <f t="shared" si="13"/>
        <v>17.243478260869594</v>
      </c>
      <c r="V10" s="11">
        <f t="shared" si="13"/>
        <v>12.46086956521742</v>
      </c>
      <c r="W10" s="11">
        <f>+V10-W9</f>
        <v>7.6782608695652463</v>
      </c>
      <c r="X10" s="11">
        <f t="shared" ref="X10:AL10" si="14">+W10-X9</f>
        <v>2.8956521739130725</v>
      </c>
      <c r="Y10" s="11">
        <f t="shared" si="14"/>
        <v>-1.8869565217391013</v>
      </c>
      <c r="Z10" s="11">
        <f t="shared" si="14"/>
        <v>-6.6695652173912752</v>
      </c>
      <c r="AA10" s="11">
        <f t="shared" si="14"/>
        <v>-11.452173913043449</v>
      </c>
      <c r="AB10" s="11">
        <f t="shared" si="14"/>
        <v>-16.234782608695625</v>
      </c>
      <c r="AC10" s="11">
        <f t="shared" si="14"/>
        <v>-21.017391304347797</v>
      </c>
      <c r="AD10" s="11">
        <f t="shared" si="14"/>
        <v>-25.799999999999969</v>
      </c>
      <c r="AE10" s="11">
        <f t="shared" si="14"/>
        <v>-30.582608695652141</v>
      </c>
      <c r="AF10" s="11">
        <f t="shared" si="14"/>
        <v>-35.365217391304313</v>
      </c>
      <c r="AG10" s="11">
        <f t="shared" si="14"/>
        <v>-40.147826086956485</v>
      </c>
      <c r="AH10" s="11">
        <f t="shared" si="14"/>
        <v>-44.930434782608657</v>
      </c>
      <c r="AI10" s="11">
        <f t="shared" si="14"/>
        <v>-49.713043478260829</v>
      </c>
      <c r="AJ10" s="11">
        <f t="shared" si="14"/>
        <v>-54.495652173913001</v>
      </c>
      <c r="AK10" s="11">
        <f t="shared" si="14"/>
        <v>-67.495652173913001</v>
      </c>
      <c r="AL10" s="11">
        <f t="shared" si="14"/>
        <v>-80.495652173913001</v>
      </c>
    </row>
    <row r="11" spans="1:38" ht="36.75" customHeight="1">
      <c r="A11" s="480">
        <v>3</v>
      </c>
      <c r="B11" s="493" t="s">
        <v>209</v>
      </c>
      <c r="C11" s="484">
        <v>520</v>
      </c>
      <c r="D11" s="486">
        <v>0</v>
      </c>
      <c r="E11" s="486">
        <f t="shared" ref="E11" si="15">C11</f>
        <v>520</v>
      </c>
      <c r="F11" s="6" t="s">
        <v>252</v>
      </c>
      <c r="G11" s="7">
        <f>+VLOOKUP($B11,'[5]Total Tồn Vật tư'!$A$3:$H$8000,8,0)</f>
        <v>8.2608695652173907</v>
      </c>
      <c r="H11" s="8">
        <f t="shared" ref="H11:W26" si="16">+G11</f>
        <v>8.2608695652173907</v>
      </c>
      <c r="I11" s="8">
        <f t="shared" si="16"/>
        <v>8.2608695652173907</v>
      </c>
      <c r="J11" s="8">
        <f t="shared" si="16"/>
        <v>8.2608695652173907</v>
      </c>
      <c r="K11" s="8">
        <f>+J11</f>
        <v>8.2608695652173907</v>
      </c>
      <c r="L11" s="8">
        <f t="shared" si="16"/>
        <v>8.2608695652173907</v>
      </c>
      <c r="M11" s="8">
        <f t="shared" si="16"/>
        <v>8.2608695652173907</v>
      </c>
      <c r="N11" s="8">
        <f t="shared" si="16"/>
        <v>8.2608695652173907</v>
      </c>
      <c r="O11" s="8">
        <f t="shared" si="16"/>
        <v>8.2608695652173907</v>
      </c>
      <c r="P11" s="8">
        <f t="shared" si="16"/>
        <v>8.2608695652173907</v>
      </c>
      <c r="Q11" s="8">
        <f t="shared" si="16"/>
        <v>8.2608695652173907</v>
      </c>
      <c r="R11" s="8">
        <f t="shared" si="16"/>
        <v>8.2608695652173907</v>
      </c>
      <c r="S11" s="8">
        <f t="shared" si="16"/>
        <v>8.2608695652173907</v>
      </c>
      <c r="T11" s="8">
        <f t="shared" si="16"/>
        <v>8.2608695652173907</v>
      </c>
      <c r="U11" s="8">
        <f t="shared" si="16"/>
        <v>8.2608695652173907</v>
      </c>
      <c r="V11" s="8">
        <f t="shared" si="16"/>
        <v>8.2608695652173907</v>
      </c>
      <c r="W11" s="8">
        <f t="shared" si="16"/>
        <v>8.2608695652173907</v>
      </c>
      <c r="X11" s="8">
        <f t="shared" ref="X11:AJ11" si="17">+W11</f>
        <v>8.2608695652173907</v>
      </c>
      <c r="Y11" s="8">
        <f t="shared" si="17"/>
        <v>8.2608695652173907</v>
      </c>
      <c r="Z11" s="8">
        <f t="shared" si="17"/>
        <v>8.2608695652173907</v>
      </c>
      <c r="AA11" s="8">
        <f t="shared" si="17"/>
        <v>8.2608695652173907</v>
      </c>
      <c r="AB11" s="8">
        <f t="shared" si="17"/>
        <v>8.2608695652173907</v>
      </c>
      <c r="AC11" s="8">
        <f t="shared" si="17"/>
        <v>8.2608695652173907</v>
      </c>
      <c r="AD11" s="8">
        <f t="shared" si="17"/>
        <v>8.2608695652173907</v>
      </c>
      <c r="AE11" s="8">
        <f t="shared" si="17"/>
        <v>8.2608695652173907</v>
      </c>
      <c r="AF11" s="8">
        <f t="shared" si="17"/>
        <v>8.2608695652173907</v>
      </c>
      <c r="AG11" s="8">
        <f t="shared" si="17"/>
        <v>8.2608695652173907</v>
      </c>
      <c r="AH11" s="8">
        <f t="shared" si="17"/>
        <v>8.2608695652173907</v>
      </c>
      <c r="AI11" s="8">
        <f t="shared" si="17"/>
        <v>8.2608695652173907</v>
      </c>
      <c r="AJ11" s="8">
        <f t="shared" si="17"/>
        <v>8.2608695652173907</v>
      </c>
      <c r="AK11" s="15">
        <v>1</v>
      </c>
      <c r="AL11" s="15">
        <v>1</v>
      </c>
    </row>
    <row r="12" spans="1:38" ht="36.75" customHeight="1">
      <c r="A12" s="481"/>
      <c r="B12" s="492"/>
      <c r="C12" s="485"/>
      <c r="D12" s="487"/>
      <c r="E12" s="487"/>
      <c r="F12" s="10" t="s">
        <v>253</v>
      </c>
      <c r="G12" s="11">
        <f t="shared" ref="G12" si="18">+ROUND($E11-G11,1)</f>
        <v>511.7</v>
      </c>
      <c r="H12" s="11">
        <f t="shared" ref="H12:AL12" si="19">+G12-H11</f>
        <v>503.43913043478261</v>
      </c>
      <c r="I12" s="11">
        <f t="shared" si="19"/>
        <v>495.17826086956524</v>
      </c>
      <c r="J12" s="11">
        <f t="shared" si="19"/>
        <v>486.91739130434786</v>
      </c>
      <c r="K12" s="11">
        <f>+J12-K11</f>
        <v>478.65652173913048</v>
      </c>
      <c r="L12" s="11">
        <f t="shared" si="19"/>
        <v>470.39565217391311</v>
      </c>
      <c r="M12" s="8">
        <f t="shared" si="16"/>
        <v>470.39565217391311</v>
      </c>
      <c r="N12" s="11">
        <f t="shared" si="19"/>
        <v>462.13478260869573</v>
      </c>
      <c r="O12" s="11">
        <f t="shared" si="19"/>
        <v>453.87391304347835</v>
      </c>
      <c r="P12" s="11">
        <f t="shared" si="19"/>
        <v>445.61304347826098</v>
      </c>
      <c r="Q12" s="11">
        <f t="shared" si="19"/>
        <v>437.3521739130436</v>
      </c>
      <c r="R12" s="11">
        <f t="shared" si="19"/>
        <v>429.09130434782622</v>
      </c>
      <c r="S12" s="11">
        <f t="shared" si="19"/>
        <v>420.83043478260885</v>
      </c>
      <c r="T12" s="11">
        <f t="shared" si="19"/>
        <v>412.56956521739147</v>
      </c>
      <c r="U12" s="11">
        <f t="shared" si="19"/>
        <v>404.30869565217409</v>
      </c>
      <c r="V12" s="11">
        <f t="shared" si="19"/>
        <v>396.04782608695672</v>
      </c>
      <c r="W12" s="11">
        <f t="shared" si="19"/>
        <v>387.78695652173934</v>
      </c>
      <c r="X12" s="11">
        <f t="shared" si="19"/>
        <v>379.52608695652197</v>
      </c>
      <c r="Y12" s="11">
        <f t="shared" si="19"/>
        <v>371.26521739130459</v>
      </c>
      <c r="Z12" s="11">
        <f t="shared" si="19"/>
        <v>363.00434782608721</v>
      </c>
      <c r="AA12" s="11">
        <f t="shared" si="19"/>
        <v>354.74347826086984</v>
      </c>
      <c r="AB12" s="11">
        <f t="shared" si="19"/>
        <v>346.48260869565246</v>
      </c>
      <c r="AC12" s="11">
        <f t="shared" si="19"/>
        <v>338.22173913043508</v>
      </c>
      <c r="AD12" s="11">
        <f t="shared" si="19"/>
        <v>329.96086956521771</v>
      </c>
      <c r="AE12" s="11">
        <f t="shared" si="19"/>
        <v>321.70000000000033</v>
      </c>
      <c r="AF12" s="11">
        <f t="shared" si="19"/>
        <v>313.43913043478295</v>
      </c>
      <c r="AG12" s="11">
        <f t="shared" si="19"/>
        <v>305.17826086956558</v>
      </c>
      <c r="AH12" s="11">
        <f t="shared" si="19"/>
        <v>296.9173913043482</v>
      </c>
      <c r="AI12" s="11">
        <f t="shared" si="19"/>
        <v>288.65652173913082</v>
      </c>
      <c r="AJ12" s="11">
        <f t="shared" si="19"/>
        <v>280.39565217391345</v>
      </c>
      <c r="AK12" s="11">
        <f t="shared" si="19"/>
        <v>279.39565217391345</v>
      </c>
      <c r="AL12" s="11">
        <f t="shared" si="19"/>
        <v>278.39565217391345</v>
      </c>
    </row>
    <row r="13" spans="1:38" ht="36.75" customHeight="1">
      <c r="A13" s="480">
        <v>5</v>
      </c>
      <c r="B13" s="491" t="s">
        <v>210</v>
      </c>
      <c r="C13" s="484">
        <v>41</v>
      </c>
      <c r="D13" s="486">
        <v>0</v>
      </c>
      <c r="E13" s="486">
        <f t="shared" ref="E13" si="20">C13</f>
        <v>41</v>
      </c>
      <c r="F13" s="6" t="s">
        <v>252</v>
      </c>
      <c r="G13" s="7">
        <f>+VLOOKUP($B13,'[5]Total Tồn Vật tư'!$A$3:$H$8000,8,0)</f>
        <v>0.73913043478260865</v>
      </c>
      <c r="H13" s="8">
        <f>+G13</f>
        <v>0.73913043478260865</v>
      </c>
      <c r="I13" s="8">
        <f t="shared" ref="I13:AJ13" si="21">+H13</f>
        <v>0.73913043478260865</v>
      </c>
      <c r="J13" s="8">
        <f t="shared" si="21"/>
        <v>0.73913043478260865</v>
      </c>
      <c r="K13" s="8">
        <f>+J13</f>
        <v>0.73913043478260865</v>
      </c>
      <c r="L13" s="8">
        <f t="shared" si="21"/>
        <v>0.73913043478260865</v>
      </c>
      <c r="M13" s="8">
        <f t="shared" si="16"/>
        <v>0.73913043478260865</v>
      </c>
      <c r="N13" s="8">
        <f t="shared" si="21"/>
        <v>0.73913043478260865</v>
      </c>
      <c r="O13" s="8">
        <f t="shared" si="21"/>
        <v>0.73913043478260865</v>
      </c>
      <c r="P13" s="8">
        <f t="shared" si="21"/>
        <v>0.73913043478260865</v>
      </c>
      <c r="Q13" s="8">
        <f t="shared" si="21"/>
        <v>0.73913043478260865</v>
      </c>
      <c r="R13" s="8">
        <f t="shared" si="21"/>
        <v>0.73913043478260865</v>
      </c>
      <c r="S13" s="8">
        <f t="shared" si="21"/>
        <v>0.73913043478260865</v>
      </c>
      <c r="T13" s="8">
        <f t="shared" si="21"/>
        <v>0.73913043478260865</v>
      </c>
      <c r="U13" s="8">
        <f t="shared" si="21"/>
        <v>0.73913043478260865</v>
      </c>
      <c r="V13" s="8">
        <f t="shared" si="21"/>
        <v>0.73913043478260865</v>
      </c>
      <c r="W13" s="8">
        <f t="shared" si="21"/>
        <v>0.73913043478260865</v>
      </c>
      <c r="X13" s="8">
        <f t="shared" si="21"/>
        <v>0.73913043478260865</v>
      </c>
      <c r="Y13" s="8">
        <f t="shared" si="21"/>
        <v>0.73913043478260865</v>
      </c>
      <c r="Z13" s="8">
        <f t="shared" si="21"/>
        <v>0.73913043478260865</v>
      </c>
      <c r="AA13" s="8">
        <f t="shared" si="21"/>
        <v>0.73913043478260865</v>
      </c>
      <c r="AB13" s="8">
        <f t="shared" si="21"/>
        <v>0.73913043478260865</v>
      </c>
      <c r="AC13" s="8">
        <f t="shared" si="21"/>
        <v>0.73913043478260865</v>
      </c>
      <c r="AD13" s="8">
        <f t="shared" si="21"/>
        <v>0.73913043478260865</v>
      </c>
      <c r="AE13" s="8">
        <f t="shared" si="21"/>
        <v>0.73913043478260865</v>
      </c>
      <c r="AF13" s="8">
        <f t="shared" si="21"/>
        <v>0.73913043478260865</v>
      </c>
      <c r="AG13" s="8">
        <f t="shared" si="21"/>
        <v>0.73913043478260865</v>
      </c>
      <c r="AH13" s="8">
        <f t="shared" si="21"/>
        <v>0.73913043478260865</v>
      </c>
      <c r="AI13" s="8">
        <f t="shared" si="21"/>
        <v>0.73913043478260865</v>
      </c>
      <c r="AJ13" s="8">
        <f t="shared" si="21"/>
        <v>0.73913043478260865</v>
      </c>
      <c r="AK13" s="14">
        <v>1</v>
      </c>
      <c r="AL13" s="14">
        <v>1</v>
      </c>
    </row>
    <row r="14" spans="1:38" ht="36.75" customHeight="1">
      <c r="A14" s="481"/>
      <c r="B14" s="490"/>
      <c r="C14" s="485"/>
      <c r="D14" s="487"/>
      <c r="E14" s="487"/>
      <c r="F14" s="10" t="s">
        <v>253</v>
      </c>
      <c r="G14" s="11">
        <f t="shared" ref="G14" si="22">+ROUND($E13-G13,1)</f>
        <v>40.299999999999997</v>
      </c>
      <c r="H14" s="11">
        <f t="shared" ref="H14:AL14" si="23">+G14-H13</f>
        <v>39.560869565217388</v>
      </c>
      <c r="I14" s="11">
        <f t="shared" si="23"/>
        <v>38.821739130434779</v>
      </c>
      <c r="J14" s="11">
        <f t="shared" si="23"/>
        <v>38.082608695652169</v>
      </c>
      <c r="K14" s="11">
        <f>+J14-K13</f>
        <v>37.34347826086956</v>
      </c>
      <c r="L14" s="11">
        <f t="shared" si="23"/>
        <v>36.604347826086951</v>
      </c>
      <c r="M14" s="8">
        <f t="shared" si="16"/>
        <v>36.604347826086951</v>
      </c>
      <c r="N14" s="11">
        <f t="shared" si="23"/>
        <v>35.865217391304341</v>
      </c>
      <c r="O14" s="11">
        <f t="shared" si="23"/>
        <v>35.126086956521732</v>
      </c>
      <c r="P14" s="11">
        <f t="shared" si="23"/>
        <v>34.386956521739123</v>
      </c>
      <c r="Q14" s="11">
        <f t="shared" si="23"/>
        <v>33.647826086956513</v>
      </c>
      <c r="R14" s="11">
        <f t="shared" si="23"/>
        <v>32.908695652173904</v>
      </c>
      <c r="S14" s="11">
        <f t="shared" si="23"/>
        <v>32.169565217391295</v>
      </c>
      <c r="T14" s="11">
        <f t="shared" si="23"/>
        <v>31.430434782608685</v>
      </c>
      <c r="U14" s="11">
        <f t="shared" si="23"/>
        <v>30.691304347826076</v>
      </c>
      <c r="V14" s="11">
        <f t="shared" si="23"/>
        <v>29.952173913043467</v>
      </c>
      <c r="W14" s="11">
        <f t="shared" si="23"/>
        <v>29.213043478260857</v>
      </c>
      <c r="X14" s="11">
        <f t="shared" si="23"/>
        <v>28.473913043478248</v>
      </c>
      <c r="Y14" s="11">
        <f t="shared" si="23"/>
        <v>27.734782608695639</v>
      </c>
      <c r="Z14" s="11">
        <f t="shared" si="23"/>
        <v>26.99565217391303</v>
      </c>
      <c r="AA14" s="11">
        <f t="shared" si="23"/>
        <v>26.25652173913042</v>
      </c>
      <c r="AB14" s="11">
        <f t="shared" si="23"/>
        <v>25.517391304347811</v>
      </c>
      <c r="AC14" s="11">
        <f t="shared" si="23"/>
        <v>24.778260869565202</v>
      </c>
      <c r="AD14" s="11">
        <f t="shared" si="23"/>
        <v>24.039130434782592</v>
      </c>
      <c r="AE14" s="11">
        <f t="shared" si="23"/>
        <v>23.299999999999983</v>
      </c>
      <c r="AF14" s="11">
        <f t="shared" si="23"/>
        <v>22.560869565217374</v>
      </c>
      <c r="AG14" s="11">
        <f t="shared" si="23"/>
        <v>21.821739130434764</v>
      </c>
      <c r="AH14" s="11">
        <f t="shared" si="23"/>
        <v>21.082608695652155</v>
      </c>
      <c r="AI14" s="11">
        <f t="shared" si="23"/>
        <v>20.343478260869546</v>
      </c>
      <c r="AJ14" s="11">
        <f t="shared" si="23"/>
        <v>19.604347826086936</v>
      </c>
      <c r="AK14" s="11">
        <f t="shared" si="23"/>
        <v>18.604347826086936</v>
      </c>
      <c r="AL14" s="11">
        <f t="shared" si="23"/>
        <v>17.604347826086936</v>
      </c>
    </row>
    <row r="15" spans="1:38" ht="36.75" customHeight="1">
      <c r="A15" s="480">
        <v>6</v>
      </c>
      <c r="B15" s="488" t="s">
        <v>212</v>
      </c>
      <c r="C15" s="484">
        <v>2</v>
      </c>
      <c r="D15" s="486">
        <v>0</v>
      </c>
      <c r="E15" s="486">
        <f t="shared" ref="E15" si="24">C15</f>
        <v>2</v>
      </c>
      <c r="F15" s="6" t="s">
        <v>252</v>
      </c>
      <c r="G15" s="7">
        <f>+VLOOKUP($B15,'[5]Total Tồn Vật tư'!$A$3:$H$8000,8,0)</f>
        <v>50.826086956521742</v>
      </c>
      <c r="H15" s="8">
        <f t="shared" ref="H15:AJ15" si="25">+G15</f>
        <v>50.826086956521742</v>
      </c>
      <c r="I15" s="8">
        <f t="shared" si="25"/>
        <v>50.826086956521742</v>
      </c>
      <c r="J15" s="8">
        <f t="shared" si="25"/>
        <v>50.826086956521742</v>
      </c>
      <c r="K15" s="8">
        <f>+J15</f>
        <v>50.826086956521742</v>
      </c>
      <c r="L15" s="8">
        <f t="shared" si="25"/>
        <v>50.826086956521742</v>
      </c>
      <c r="M15" s="8">
        <f t="shared" si="16"/>
        <v>50.826086956521742</v>
      </c>
      <c r="N15" s="8">
        <f t="shared" si="25"/>
        <v>50.826086956521742</v>
      </c>
      <c r="O15" s="8">
        <f t="shared" si="25"/>
        <v>50.826086956521742</v>
      </c>
      <c r="P15" s="8">
        <f t="shared" si="25"/>
        <v>50.826086956521742</v>
      </c>
      <c r="Q15" s="8">
        <f t="shared" si="25"/>
        <v>50.826086956521742</v>
      </c>
      <c r="R15" s="8">
        <f t="shared" si="25"/>
        <v>50.826086956521742</v>
      </c>
      <c r="S15" s="8">
        <f t="shared" si="25"/>
        <v>50.826086956521742</v>
      </c>
      <c r="T15" s="8">
        <f t="shared" si="25"/>
        <v>50.826086956521742</v>
      </c>
      <c r="U15" s="8">
        <f t="shared" si="25"/>
        <v>50.826086956521742</v>
      </c>
      <c r="V15" s="8">
        <f t="shared" si="25"/>
        <v>50.826086956521742</v>
      </c>
      <c r="W15" s="8">
        <f t="shared" si="25"/>
        <v>50.826086956521742</v>
      </c>
      <c r="X15" s="8">
        <f t="shared" si="25"/>
        <v>50.826086956521742</v>
      </c>
      <c r="Y15" s="8">
        <f t="shared" si="25"/>
        <v>50.826086956521742</v>
      </c>
      <c r="Z15" s="8">
        <f t="shared" si="25"/>
        <v>50.826086956521742</v>
      </c>
      <c r="AA15" s="8">
        <f t="shared" si="25"/>
        <v>50.826086956521742</v>
      </c>
      <c r="AB15" s="8">
        <f t="shared" si="25"/>
        <v>50.826086956521742</v>
      </c>
      <c r="AC15" s="8">
        <f t="shared" si="25"/>
        <v>50.826086956521742</v>
      </c>
      <c r="AD15" s="8">
        <f t="shared" si="25"/>
        <v>50.826086956521742</v>
      </c>
      <c r="AE15" s="8">
        <f t="shared" si="25"/>
        <v>50.826086956521742</v>
      </c>
      <c r="AF15" s="8">
        <f t="shared" si="25"/>
        <v>50.826086956521742</v>
      </c>
      <c r="AG15" s="8">
        <f t="shared" si="25"/>
        <v>50.826086956521742</v>
      </c>
      <c r="AH15" s="8">
        <f t="shared" si="25"/>
        <v>50.826086956521742</v>
      </c>
      <c r="AI15" s="8">
        <f t="shared" si="25"/>
        <v>50.826086956521742</v>
      </c>
      <c r="AJ15" s="8">
        <f t="shared" si="25"/>
        <v>50.826086956521742</v>
      </c>
      <c r="AK15" s="16">
        <v>55</v>
      </c>
      <c r="AL15" s="16">
        <v>55</v>
      </c>
    </row>
    <row r="16" spans="1:38" ht="36" customHeight="1">
      <c r="A16" s="481"/>
      <c r="B16" s="492"/>
      <c r="C16" s="485"/>
      <c r="D16" s="487"/>
      <c r="E16" s="487"/>
      <c r="F16" s="10" t="s">
        <v>253</v>
      </c>
      <c r="G16" s="11">
        <f t="shared" ref="G16" si="26">+ROUND($E15-G15,1)</f>
        <v>-48.8</v>
      </c>
      <c r="H16" s="11">
        <f t="shared" ref="H16:AL16" si="27">+G16-H15</f>
        <v>-99.626086956521732</v>
      </c>
      <c r="I16" s="11">
        <f t="shared" si="27"/>
        <v>-150.45217391304348</v>
      </c>
      <c r="J16" s="11">
        <f t="shared" si="27"/>
        <v>-201.27826086956523</v>
      </c>
      <c r="K16" s="11">
        <f>+J16-K15</f>
        <v>-252.10434782608698</v>
      </c>
      <c r="L16" s="11">
        <f t="shared" si="27"/>
        <v>-302.9304347826087</v>
      </c>
      <c r="M16" s="8">
        <f t="shared" si="16"/>
        <v>-302.9304347826087</v>
      </c>
      <c r="N16" s="11">
        <f t="shared" si="27"/>
        <v>-353.75652173913045</v>
      </c>
      <c r="O16" s="11">
        <f t="shared" si="27"/>
        <v>-404.5826086956522</v>
      </c>
      <c r="P16" s="11">
        <f t="shared" si="27"/>
        <v>-455.40869565217395</v>
      </c>
      <c r="Q16" s="11">
        <f t="shared" si="27"/>
        <v>-506.2347826086957</v>
      </c>
      <c r="R16" s="11">
        <f t="shared" si="27"/>
        <v>-557.06086956521744</v>
      </c>
      <c r="S16" s="11">
        <f t="shared" si="27"/>
        <v>-607.88695652173919</v>
      </c>
      <c r="T16" s="11">
        <f t="shared" si="27"/>
        <v>-658.71304347826094</v>
      </c>
      <c r="U16" s="11">
        <f t="shared" si="27"/>
        <v>-709.53913043478269</v>
      </c>
      <c r="V16" s="11">
        <f t="shared" si="27"/>
        <v>-760.36521739130444</v>
      </c>
      <c r="W16" s="11">
        <f t="shared" si="27"/>
        <v>-811.19130434782619</v>
      </c>
      <c r="X16" s="11">
        <f t="shared" si="27"/>
        <v>-862.01739130434794</v>
      </c>
      <c r="Y16" s="11">
        <f t="shared" si="27"/>
        <v>-912.84347826086969</v>
      </c>
      <c r="Z16" s="11">
        <f t="shared" si="27"/>
        <v>-963.66956521739144</v>
      </c>
      <c r="AA16" s="11">
        <f t="shared" si="27"/>
        <v>-1014.4956521739132</v>
      </c>
      <c r="AB16" s="11">
        <f t="shared" si="27"/>
        <v>-1065.3217391304349</v>
      </c>
      <c r="AC16" s="11">
        <f t="shared" si="27"/>
        <v>-1116.1478260869567</v>
      </c>
      <c r="AD16" s="11">
        <f t="shared" si="27"/>
        <v>-1166.9739130434784</v>
      </c>
      <c r="AE16" s="11">
        <f t="shared" si="27"/>
        <v>-1217.8000000000002</v>
      </c>
      <c r="AF16" s="11">
        <f t="shared" si="27"/>
        <v>-1268.6260869565219</v>
      </c>
      <c r="AG16" s="11">
        <f t="shared" si="27"/>
        <v>-1319.4521739130437</v>
      </c>
      <c r="AH16" s="11">
        <f t="shared" si="27"/>
        <v>-1370.2782608695654</v>
      </c>
      <c r="AI16" s="11">
        <f t="shared" si="27"/>
        <v>-1421.1043478260872</v>
      </c>
      <c r="AJ16" s="11">
        <f t="shared" si="27"/>
        <v>-1471.9304347826089</v>
      </c>
      <c r="AK16" s="11">
        <f t="shared" si="27"/>
        <v>-1526.9304347826089</v>
      </c>
      <c r="AL16" s="11">
        <f t="shared" si="27"/>
        <v>-1581.9304347826089</v>
      </c>
    </row>
    <row r="17" spans="1:38" ht="36.75" customHeight="1">
      <c r="A17" s="480">
        <v>7</v>
      </c>
      <c r="B17" s="482" t="s">
        <v>217</v>
      </c>
      <c r="C17" s="484">
        <v>0</v>
      </c>
      <c r="D17" s="486">
        <v>0</v>
      </c>
      <c r="E17" s="486">
        <f t="shared" ref="E17" si="28">C17</f>
        <v>0</v>
      </c>
      <c r="F17" s="6" t="s">
        <v>252</v>
      </c>
      <c r="G17" s="7">
        <f>+VLOOKUP($B17,'[5]Total Tồn Vật tư'!$A$3:$H$8000,8,0)</f>
        <v>0</v>
      </c>
      <c r="H17" s="8">
        <f t="shared" ref="H17:AJ17" si="29">+G17</f>
        <v>0</v>
      </c>
      <c r="I17" s="8">
        <f t="shared" si="29"/>
        <v>0</v>
      </c>
      <c r="J17" s="8">
        <f t="shared" si="29"/>
        <v>0</v>
      </c>
      <c r="K17" s="8">
        <f>+J17</f>
        <v>0</v>
      </c>
      <c r="L17" s="8">
        <f t="shared" si="29"/>
        <v>0</v>
      </c>
      <c r="M17" s="8">
        <f t="shared" si="16"/>
        <v>0</v>
      </c>
      <c r="N17" s="8">
        <f t="shared" si="29"/>
        <v>0</v>
      </c>
      <c r="O17" s="8">
        <f t="shared" si="29"/>
        <v>0</v>
      </c>
      <c r="P17" s="8">
        <f t="shared" si="29"/>
        <v>0</v>
      </c>
      <c r="Q17" s="8">
        <f t="shared" si="29"/>
        <v>0</v>
      </c>
      <c r="R17" s="8">
        <f t="shared" si="29"/>
        <v>0</v>
      </c>
      <c r="S17" s="8">
        <f t="shared" si="29"/>
        <v>0</v>
      </c>
      <c r="T17" s="8">
        <f t="shared" si="29"/>
        <v>0</v>
      </c>
      <c r="U17" s="8">
        <f t="shared" si="29"/>
        <v>0</v>
      </c>
      <c r="V17" s="8">
        <f t="shared" si="29"/>
        <v>0</v>
      </c>
      <c r="W17" s="8">
        <f t="shared" si="29"/>
        <v>0</v>
      </c>
      <c r="X17" s="8">
        <f t="shared" si="29"/>
        <v>0</v>
      </c>
      <c r="Y17" s="8">
        <f t="shared" si="29"/>
        <v>0</v>
      </c>
      <c r="Z17" s="8">
        <f t="shared" si="29"/>
        <v>0</v>
      </c>
      <c r="AA17" s="8">
        <f t="shared" si="29"/>
        <v>0</v>
      </c>
      <c r="AB17" s="8">
        <f t="shared" si="29"/>
        <v>0</v>
      </c>
      <c r="AC17" s="8">
        <f t="shared" si="29"/>
        <v>0</v>
      </c>
      <c r="AD17" s="8">
        <f t="shared" si="29"/>
        <v>0</v>
      </c>
      <c r="AE17" s="8">
        <f t="shared" si="29"/>
        <v>0</v>
      </c>
      <c r="AF17" s="8">
        <f t="shared" si="29"/>
        <v>0</v>
      </c>
      <c r="AG17" s="8">
        <f t="shared" si="29"/>
        <v>0</v>
      </c>
      <c r="AH17" s="8">
        <f t="shared" si="29"/>
        <v>0</v>
      </c>
      <c r="AI17" s="8">
        <f t="shared" si="29"/>
        <v>0</v>
      </c>
      <c r="AJ17" s="8">
        <f t="shared" si="29"/>
        <v>0</v>
      </c>
      <c r="AK17" s="14"/>
      <c r="AL17" s="14">
        <v>6</v>
      </c>
    </row>
    <row r="18" spans="1:38" ht="36.75" customHeight="1">
      <c r="A18" s="481"/>
      <c r="B18" s="490"/>
      <c r="C18" s="485"/>
      <c r="D18" s="487"/>
      <c r="E18" s="487"/>
      <c r="F18" s="10" t="s">
        <v>253</v>
      </c>
      <c r="G18" s="11">
        <f t="shared" ref="G18" si="30">+ROUND($E17-G17,1)</f>
        <v>0</v>
      </c>
      <c r="H18" s="11">
        <f t="shared" ref="H18:AL18" si="31">+G18-H17</f>
        <v>0</v>
      </c>
      <c r="I18" s="11">
        <f t="shared" si="31"/>
        <v>0</v>
      </c>
      <c r="J18" s="11">
        <f t="shared" si="31"/>
        <v>0</v>
      </c>
      <c r="K18" s="11">
        <f>+J18-K17</f>
        <v>0</v>
      </c>
      <c r="L18" s="11">
        <f t="shared" si="31"/>
        <v>0</v>
      </c>
      <c r="M18" s="8">
        <f t="shared" si="16"/>
        <v>0</v>
      </c>
      <c r="N18" s="11">
        <f t="shared" si="31"/>
        <v>0</v>
      </c>
      <c r="O18" s="11">
        <f t="shared" si="31"/>
        <v>0</v>
      </c>
      <c r="P18" s="11">
        <f t="shared" si="31"/>
        <v>0</v>
      </c>
      <c r="Q18" s="11">
        <f t="shared" si="31"/>
        <v>0</v>
      </c>
      <c r="R18" s="11">
        <f t="shared" si="31"/>
        <v>0</v>
      </c>
      <c r="S18" s="11">
        <f t="shared" si="31"/>
        <v>0</v>
      </c>
      <c r="T18" s="11">
        <f t="shared" si="31"/>
        <v>0</v>
      </c>
      <c r="U18" s="11">
        <f t="shared" si="31"/>
        <v>0</v>
      </c>
      <c r="V18" s="11">
        <f t="shared" si="31"/>
        <v>0</v>
      </c>
      <c r="W18" s="11">
        <f t="shared" si="31"/>
        <v>0</v>
      </c>
      <c r="X18" s="11">
        <f t="shared" si="31"/>
        <v>0</v>
      </c>
      <c r="Y18" s="11">
        <f t="shared" si="31"/>
        <v>0</v>
      </c>
      <c r="Z18" s="11">
        <f t="shared" si="31"/>
        <v>0</v>
      </c>
      <c r="AA18" s="11">
        <f t="shared" si="31"/>
        <v>0</v>
      </c>
      <c r="AB18" s="11">
        <f t="shared" si="31"/>
        <v>0</v>
      </c>
      <c r="AC18" s="11">
        <f t="shared" si="31"/>
        <v>0</v>
      </c>
      <c r="AD18" s="11">
        <f t="shared" si="31"/>
        <v>0</v>
      </c>
      <c r="AE18" s="11">
        <f t="shared" si="31"/>
        <v>0</v>
      </c>
      <c r="AF18" s="11">
        <f t="shared" si="31"/>
        <v>0</v>
      </c>
      <c r="AG18" s="11">
        <f t="shared" si="31"/>
        <v>0</v>
      </c>
      <c r="AH18" s="11">
        <f t="shared" si="31"/>
        <v>0</v>
      </c>
      <c r="AI18" s="11">
        <f t="shared" si="31"/>
        <v>0</v>
      </c>
      <c r="AJ18" s="11">
        <f t="shared" si="31"/>
        <v>0</v>
      </c>
      <c r="AK18" s="11">
        <f t="shared" si="31"/>
        <v>0</v>
      </c>
      <c r="AL18" s="11">
        <f t="shared" si="31"/>
        <v>-6</v>
      </c>
    </row>
    <row r="19" spans="1:38" ht="36.75" customHeight="1">
      <c r="A19" s="480">
        <v>8</v>
      </c>
      <c r="B19" s="488" t="s">
        <v>204</v>
      </c>
      <c r="C19" s="484">
        <v>0</v>
      </c>
      <c r="D19" s="486">
        <v>0</v>
      </c>
      <c r="E19" s="486">
        <f t="shared" ref="E19" si="32">C19</f>
        <v>0</v>
      </c>
      <c r="F19" s="6" t="s">
        <v>252</v>
      </c>
      <c r="G19" s="7">
        <f>+VLOOKUP($B19,'[5]Total Tồn Vật tư'!$A$3:$H$8000,8,0)</f>
        <v>14.652173913043478</v>
      </c>
      <c r="H19" s="8">
        <f t="shared" ref="H19:AJ19" si="33">+G19</f>
        <v>14.652173913043478</v>
      </c>
      <c r="I19" s="8">
        <f t="shared" si="33"/>
        <v>14.652173913043478</v>
      </c>
      <c r="J19" s="8">
        <f t="shared" si="33"/>
        <v>14.652173913043478</v>
      </c>
      <c r="K19" s="8">
        <f>+J19</f>
        <v>14.652173913043478</v>
      </c>
      <c r="L19" s="8">
        <f t="shared" si="33"/>
        <v>14.652173913043478</v>
      </c>
      <c r="M19" s="8">
        <f t="shared" si="16"/>
        <v>14.652173913043478</v>
      </c>
      <c r="N19" s="8">
        <f t="shared" si="33"/>
        <v>14.652173913043478</v>
      </c>
      <c r="O19" s="8">
        <f t="shared" si="33"/>
        <v>14.652173913043478</v>
      </c>
      <c r="P19" s="8">
        <f t="shared" si="33"/>
        <v>14.652173913043478</v>
      </c>
      <c r="Q19" s="8">
        <f t="shared" si="33"/>
        <v>14.652173913043478</v>
      </c>
      <c r="R19" s="8">
        <f t="shared" si="33"/>
        <v>14.652173913043478</v>
      </c>
      <c r="S19" s="8">
        <f t="shared" si="33"/>
        <v>14.652173913043478</v>
      </c>
      <c r="T19" s="8">
        <f t="shared" si="33"/>
        <v>14.652173913043478</v>
      </c>
      <c r="U19" s="8">
        <f t="shared" si="33"/>
        <v>14.652173913043478</v>
      </c>
      <c r="V19" s="8">
        <f t="shared" si="33"/>
        <v>14.652173913043478</v>
      </c>
      <c r="W19" s="8">
        <f t="shared" si="33"/>
        <v>14.652173913043478</v>
      </c>
      <c r="X19" s="8">
        <f t="shared" si="33"/>
        <v>14.652173913043478</v>
      </c>
      <c r="Y19" s="8">
        <f t="shared" si="33"/>
        <v>14.652173913043478</v>
      </c>
      <c r="Z19" s="8">
        <f t="shared" si="33"/>
        <v>14.652173913043478</v>
      </c>
      <c r="AA19" s="8">
        <f t="shared" si="33"/>
        <v>14.652173913043478</v>
      </c>
      <c r="AB19" s="8">
        <f t="shared" si="33"/>
        <v>14.652173913043478</v>
      </c>
      <c r="AC19" s="8">
        <f t="shared" si="33"/>
        <v>14.652173913043478</v>
      </c>
      <c r="AD19" s="8">
        <f t="shared" si="33"/>
        <v>14.652173913043478</v>
      </c>
      <c r="AE19" s="8">
        <f t="shared" si="33"/>
        <v>14.652173913043478</v>
      </c>
      <c r="AF19" s="8">
        <f t="shared" si="33"/>
        <v>14.652173913043478</v>
      </c>
      <c r="AG19" s="8">
        <f t="shared" si="33"/>
        <v>14.652173913043478</v>
      </c>
      <c r="AH19" s="8">
        <f t="shared" si="33"/>
        <v>14.652173913043478</v>
      </c>
      <c r="AI19" s="8">
        <f t="shared" si="33"/>
        <v>14.652173913043478</v>
      </c>
      <c r="AJ19" s="8">
        <f t="shared" si="33"/>
        <v>14.652173913043478</v>
      </c>
      <c r="AK19" s="17">
        <v>18</v>
      </c>
      <c r="AL19" s="17">
        <v>18</v>
      </c>
    </row>
    <row r="20" spans="1:38" ht="36.75" customHeight="1">
      <c r="A20" s="481"/>
      <c r="B20" s="492"/>
      <c r="C20" s="485"/>
      <c r="D20" s="487"/>
      <c r="E20" s="487"/>
      <c r="F20" s="10" t="s">
        <v>253</v>
      </c>
      <c r="G20" s="11">
        <f t="shared" ref="G20" si="34">+ROUND($E19-G19,1)</f>
        <v>-14.7</v>
      </c>
      <c r="H20" s="11">
        <f t="shared" ref="H20:AL20" si="35">+G20-H19</f>
        <v>-29.35217391304348</v>
      </c>
      <c r="I20" s="11">
        <f t="shared" si="35"/>
        <v>-44.004347826086956</v>
      </c>
      <c r="J20" s="11">
        <f t="shared" si="35"/>
        <v>-58.656521739130433</v>
      </c>
      <c r="K20" s="11">
        <f>+J20-K19</f>
        <v>-73.30869565217391</v>
      </c>
      <c r="L20" s="11">
        <f t="shared" si="35"/>
        <v>-87.960869565217394</v>
      </c>
      <c r="M20" s="8">
        <f t="shared" si="16"/>
        <v>-87.960869565217394</v>
      </c>
      <c r="N20" s="11">
        <f t="shared" si="35"/>
        <v>-102.61304347826088</v>
      </c>
      <c r="O20" s="11">
        <f t="shared" si="35"/>
        <v>-117.26521739130436</v>
      </c>
      <c r="P20" s="11">
        <f t="shared" si="35"/>
        <v>-131.91739130434783</v>
      </c>
      <c r="Q20" s="11">
        <f t="shared" si="35"/>
        <v>-146.5695652173913</v>
      </c>
      <c r="R20" s="11">
        <f t="shared" si="35"/>
        <v>-161.22173913043477</v>
      </c>
      <c r="S20" s="11">
        <f t="shared" si="35"/>
        <v>-175.87391304347824</v>
      </c>
      <c r="T20" s="11">
        <f t="shared" si="35"/>
        <v>-190.52608695652171</v>
      </c>
      <c r="U20" s="11">
        <f t="shared" si="35"/>
        <v>-205.17826086956518</v>
      </c>
      <c r="V20" s="11">
        <f t="shared" si="35"/>
        <v>-219.83043478260865</v>
      </c>
      <c r="W20" s="11">
        <f t="shared" si="35"/>
        <v>-234.48260869565212</v>
      </c>
      <c r="X20" s="11">
        <f t="shared" si="35"/>
        <v>-249.13478260869559</v>
      </c>
      <c r="Y20" s="11">
        <f t="shared" si="35"/>
        <v>-263.78695652173906</v>
      </c>
      <c r="Z20" s="11">
        <f t="shared" si="35"/>
        <v>-278.43913043478256</v>
      </c>
      <c r="AA20" s="11">
        <f t="shared" si="35"/>
        <v>-293.09130434782605</v>
      </c>
      <c r="AB20" s="11">
        <f t="shared" si="35"/>
        <v>-307.74347826086955</v>
      </c>
      <c r="AC20" s="11">
        <f t="shared" si="35"/>
        <v>-322.39565217391305</v>
      </c>
      <c r="AD20" s="11">
        <f t="shared" si="35"/>
        <v>-337.04782608695655</v>
      </c>
      <c r="AE20" s="11">
        <f t="shared" si="35"/>
        <v>-351.70000000000005</v>
      </c>
      <c r="AF20" s="11">
        <f t="shared" si="35"/>
        <v>-366.35217391304354</v>
      </c>
      <c r="AG20" s="11">
        <f t="shared" si="35"/>
        <v>-381.00434782608704</v>
      </c>
      <c r="AH20" s="11">
        <f t="shared" si="35"/>
        <v>-395.65652173913054</v>
      </c>
      <c r="AI20" s="11">
        <f t="shared" si="35"/>
        <v>-410.30869565217404</v>
      </c>
      <c r="AJ20" s="11">
        <f t="shared" si="35"/>
        <v>-424.96086956521754</v>
      </c>
      <c r="AK20" s="11">
        <f t="shared" si="35"/>
        <v>-442.96086956521754</v>
      </c>
      <c r="AL20" s="11">
        <f t="shared" si="35"/>
        <v>-460.96086956521754</v>
      </c>
    </row>
    <row r="21" spans="1:38" ht="36.75" customHeight="1">
      <c r="A21" s="480">
        <v>9</v>
      </c>
      <c r="B21" s="482" t="s">
        <v>208</v>
      </c>
      <c r="C21" s="484">
        <v>23</v>
      </c>
      <c r="D21" s="486">
        <v>0</v>
      </c>
      <c r="E21" s="486">
        <f t="shared" ref="E21" si="36">C21</f>
        <v>23</v>
      </c>
      <c r="F21" s="6" t="s">
        <v>252</v>
      </c>
      <c r="G21" s="7">
        <f>+VLOOKUP($B21,'[5]Total Tồn Vật tư'!$A$3:$H$8000,8,0)</f>
        <v>9.304347826086957</v>
      </c>
      <c r="H21" s="8">
        <f t="shared" ref="H21:AJ21" si="37">+G21</f>
        <v>9.304347826086957</v>
      </c>
      <c r="I21" s="8">
        <f t="shared" si="37"/>
        <v>9.304347826086957</v>
      </c>
      <c r="J21" s="8">
        <f t="shared" si="37"/>
        <v>9.304347826086957</v>
      </c>
      <c r="K21" s="8">
        <f>+J21</f>
        <v>9.304347826086957</v>
      </c>
      <c r="L21" s="8">
        <f t="shared" si="37"/>
        <v>9.304347826086957</v>
      </c>
      <c r="M21" s="8">
        <f t="shared" si="16"/>
        <v>9.304347826086957</v>
      </c>
      <c r="N21" s="8">
        <f t="shared" si="37"/>
        <v>9.304347826086957</v>
      </c>
      <c r="O21" s="8">
        <f t="shared" si="37"/>
        <v>9.304347826086957</v>
      </c>
      <c r="P21" s="8">
        <f t="shared" si="37"/>
        <v>9.304347826086957</v>
      </c>
      <c r="Q21" s="8">
        <f t="shared" si="37"/>
        <v>9.304347826086957</v>
      </c>
      <c r="R21" s="8">
        <f t="shared" si="37"/>
        <v>9.304347826086957</v>
      </c>
      <c r="S21" s="8">
        <f t="shared" si="37"/>
        <v>9.304347826086957</v>
      </c>
      <c r="T21" s="8">
        <f t="shared" si="37"/>
        <v>9.304347826086957</v>
      </c>
      <c r="U21" s="8">
        <f t="shared" si="37"/>
        <v>9.304347826086957</v>
      </c>
      <c r="V21" s="8">
        <f t="shared" si="37"/>
        <v>9.304347826086957</v>
      </c>
      <c r="W21" s="8">
        <f t="shared" si="37"/>
        <v>9.304347826086957</v>
      </c>
      <c r="X21" s="8">
        <f t="shared" si="37"/>
        <v>9.304347826086957</v>
      </c>
      <c r="Y21" s="8">
        <f t="shared" si="37"/>
        <v>9.304347826086957</v>
      </c>
      <c r="Z21" s="8">
        <f t="shared" si="37"/>
        <v>9.304347826086957</v>
      </c>
      <c r="AA21" s="8">
        <f t="shared" si="37"/>
        <v>9.304347826086957</v>
      </c>
      <c r="AB21" s="8">
        <f t="shared" si="37"/>
        <v>9.304347826086957</v>
      </c>
      <c r="AC21" s="8">
        <f t="shared" si="37"/>
        <v>9.304347826086957</v>
      </c>
      <c r="AD21" s="8">
        <f t="shared" si="37"/>
        <v>9.304347826086957</v>
      </c>
      <c r="AE21" s="8">
        <f t="shared" si="37"/>
        <v>9.304347826086957</v>
      </c>
      <c r="AF21" s="8">
        <f t="shared" si="37"/>
        <v>9.304347826086957</v>
      </c>
      <c r="AG21" s="8">
        <f t="shared" si="37"/>
        <v>9.304347826086957</v>
      </c>
      <c r="AH21" s="8">
        <f t="shared" si="37"/>
        <v>9.304347826086957</v>
      </c>
      <c r="AI21" s="8">
        <f t="shared" si="37"/>
        <v>9.304347826086957</v>
      </c>
      <c r="AJ21" s="8">
        <f t="shared" si="37"/>
        <v>9.304347826086957</v>
      </c>
      <c r="AK21" s="14">
        <v>6</v>
      </c>
      <c r="AL21" s="14">
        <v>6</v>
      </c>
    </row>
    <row r="22" spans="1:38" ht="36.75" customHeight="1">
      <c r="A22" s="481"/>
      <c r="B22" s="483"/>
      <c r="C22" s="485"/>
      <c r="D22" s="487"/>
      <c r="E22" s="487"/>
      <c r="F22" s="10" t="s">
        <v>253</v>
      </c>
      <c r="G22" s="11">
        <f t="shared" ref="G22" si="38">+ROUND($E21-G21,1)</f>
        <v>13.7</v>
      </c>
      <c r="H22" s="11">
        <f t="shared" ref="H22:AL22" si="39">+G22-H21</f>
        <v>4.3956521739130423</v>
      </c>
      <c r="I22" s="11">
        <f t="shared" si="39"/>
        <v>-4.9086956521739147</v>
      </c>
      <c r="J22" s="11">
        <f t="shared" si="39"/>
        <v>-14.213043478260872</v>
      </c>
      <c r="K22" s="11">
        <f>+J22-K21</f>
        <v>-23.517391304347829</v>
      </c>
      <c r="L22" s="11">
        <f t="shared" si="39"/>
        <v>-32.821739130434786</v>
      </c>
      <c r="M22" s="8">
        <f t="shared" si="16"/>
        <v>-32.821739130434786</v>
      </c>
      <c r="N22" s="11">
        <f t="shared" si="39"/>
        <v>-42.126086956521746</v>
      </c>
      <c r="O22" s="11">
        <f t="shared" si="39"/>
        <v>-51.4304347826087</v>
      </c>
      <c r="P22" s="11">
        <f t="shared" si="39"/>
        <v>-60.734782608695653</v>
      </c>
      <c r="Q22" s="11">
        <f t="shared" si="39"/>
        <v>-70.039130434782606</v>
      </c>
      <c r="R22" s="11">
        <f t="shared" si="39"/>
        <v>-79.34347826086956</v>
      </c>
      <c r="S22" s="11">
        <f t="shared" si="39"/>
        <v>-88.647826086956513</v>
      </c>
      <c r="T22" s="11">
        <f t="shared" si="39"/>
        <v>-97.952173913043467</v>
      </c>
      <c r="U22" s="11">
        <f t="shared" si="39"/>
        <v>-107.25652173913042</v>
      </c>
      <c r="V22" s="11">
        <f t="shared" si="39"/>
        <v>-116.56086956521737</v>
      </c>
      <c r="W22" s="11">
        <f t="shared" si="39"/>
        <v>-125.86521739130433</v>
      </c>
      <c r="X22" s="11">
        <f t="shared" si="39"/>
        <v>-135.16956521739129</v>
      </c>
      <c r="Y22" s="11">
        <f t="shared" si="39"/>
        <v>-144.47391304347826</v>
      </c>
      <c r="Z22" s="11">
        <f t="shared" si="39"/>
        <v>-153.77826086956523</v>
      </c>
      <c r="AA22" s="11">
        <f t="shared" si="39"/>
        <v>-163.0826086956522</v>
      </c>
      <c r="AB22" s="11">
        <f t="shared" si="39"/>
        <v>-172.38695652173917</v>
      </c>
      <c r="AC22" s="11">
        <f t="shared" si="39"/>
        <v>-181.69130434782613</v>
      </c>
      <c r="AD22" s="11">
        <f t="shared" si="39"/>
        <v>-190.9956521739131</v>
      </c>
      <c r="AE22" s="11">
        <f t="shared" si="39"/>
        <v>-200.30000000000007</v>
      </c>
      <c r="AF22" s="11">
        <f t="shared" si="39"/>
        <v>-209.60434782608704</v>
      </c>
      <c r="AG22" s="11">
        <f t="shared" si="39"/>
        <v>-218.908695652174</v>
      </c>
      <c r="AH22" s="11">
        <f t="shared" si="39"/>
        <v>-228.21304347826097</v>
      </c>
      <c r="AI22" s="11">
        <f t="shared" si="39"/>
        <v>-237.51739130434794</v>
      </c>
      <c r="AJ22" s="11">
        <f t="shared" si="39"/>
        <v>-246.82173913043491</v>
      </c>
      <c r="AK22" s="11">
        <f t="shared" si="39"/>
        <v>-252.82173913043491</v>
      </c>
      <c r="AL22" s="11">
        <f t="shared" si="39"/>
        <v>-258.82173913043493</v>
      </c>
    </row>
    <row r="23" spans="1:38" ht="36.75" customHeight="1">
      <c r="A23" s="480">
        <v>10</v>
      </c>
      <c r="B23" s="491" t="s">
        <v>211</v>
      </c>
      <c r="C23" s="484">
        <v>5</v>
      </c>
      <c r="D23" s="486">
        <v>0</v>
      </c>
      <c r="E23" s="486">
        <f t="shared" ref="E23" si="40">C23</f>
        <v>5</v>
      </c>
      <c r="F23" s="6" t="s">
        <v>252</v>
      </c>
      <c r="G23" s="7">
        <f>+VLOOKUP($B23,'[5]Total Tồn Vật tư'!$A$3:$H$8000,8,0)</f>
        <v>27.434782608695652</v>
      </c>
      <c r="H23" s="8">
        <f t="shared" ref="H23:AJ23" si="41">+G23</f>
        <v>27.434782608695652</v>
      </c>
      <c r="I23" s="8">
        <f t="shared" si="41"/>
        <v>27.434782608695652</v>
      </c>
      <c r="J23" s="8">
        <f t="shared" si="41"/>
        <v>27.434782608695652</v>
      </c>
      <c r="K23" s="8">
        <f>+J23</f>
        <v>27.434782608695652</v>
      </c>
      <c r="L23" s="8">
        <f t="shared" si="41"/>
        <v>27.434782608695652</v>
      </c>
      <c r="M23" s="8">
        <f t="shared" si="16"/>
        <v>27.434782608695652</v>
      </c>
      <c r="N23" s="8">
        <f t="shared" si="41"/>
        <v>27.434782608695652</v>
      </c>
      <c r="O23" s="8">
        <f t="shared" si="41"/>
        <v>27.434782608695652</v>
      </c>
      <c r="P23" s="8">
        <f t="shared" si="41"/>
        <v>27.434782608695652</v>
      </c>
      <c r="Q23" s="8">
        <f t="shared" si="41"/>
        <v>27.434782608695652</v>
      </c>
      <c r="R23" s="8">
        <f t="shared" si="41"/>
        <v>27.434782608695652</v>
      </c>
      <c r="S23" s="8">
        <f t="shared" si="41"/>
        <v>27.434782608695652</v>
      </c>
      <c r="T23" s="8">
        <f t="shared" si="41"/>
        <v>27.434782608695652</v>
      </c>
      <c r="U23" s="8">
        <f t="shared" si="41"/>
        <v>27.434782608695652</v>
      </c>
      <c r="V23" s="8">
        <f t="shared" si="41"/>
        <v>27.434782608695652</v>
      </c>
      <c r="W23" s="8">
        <f t="shared" si="41"/>
        <v>27.434782608695652</v>
      </c>
      <c r="X23" s="8">
        <f t="shared" si="41"/>
        <v>27.434782608695652</v>
      </c>
      <c r="Y23" s="8">
        <f t="shared" si="41"/>
        <v>27.434782608695652</v>
      </c>
      <c r="Z23" s="8">
        <f t="shared" si="41"/>
        <v>27.434782608695652</v>
      </c>
      <c r="AA23" s="8">
        <f t="shared" si="41"/>
        <v>27.434782608695652</v>
      </c>
      <c r="AB23" s="8">
        <f t="shared" si="41"/>
        <v>27.434782608695652</v>
      </c>
      <c r="AC23" s="8">
        <f t="shared" si="41"/>
        <v>27.434782608695652</v>
      </c>
      <c r="AD23" s="8">
        <f t="shared" si="41"/>
        <v>27.434782608695652</v>
      </c>
      <c r="AE23" s="8">
        <f t="shared" si="41"/>
        <v>27.434782608695652</v>
      </c>
      <c r="AF23" s="8">
        <f t="shared" si="41"/>
        <v>27.434782608695652</v>
      </c>
      <c r="AG23" s="8">
        <f t="shared" si="41"/>
        <v>27.434782608695652</v>
      </c>
      <c r="AH23" s="8">
        <f t="shared" si="41"/>
        <v>27.434782608695652</v>
      </c>
      <c r="AI23" s="8">
        <f t="shared" si="41"/>
        <v>27.434782608695652</v>
      </c>
      <c r="AJ23" s="8">
        <f t="shared" si="41"/>
        <v>27.434782608695652</v>
      </c>
      <c r="AK23" s="14"/>
      <c r="AL23" s="14"/>
    </row>
    <row r="24" spans="1:38" ht="36.75" customHeight="1">
      <c r="A24" s="481"/>
      <c r="B24" s="490"/>
      <c r="C24" s="485"/>
      <c r="D24" s="487"/>
      <c r="E24" s="487"/>
      <c r="F24" s="10" t="s">
        <v>253</v>
      </c>
      <c r="G24" s="11">
        <f t="shared" ref="G24" si="42">+ROUND($E23-G23,1)</f>
        <v>-22.4</v>
      </c>
      <c r="H24" s="11">
        <f t="shared" ref="H24:AL24" si="43">+G24-H23</f>
        <v>-49.834782608695647</v>
      </c>
      <c r="I24" s="11">
        <f t="shared" si="43"/>
        <v>-77.269565217391303</v>
      </c>
      <c r="J24" s="11">
        <f t="shared" si="43"/>
        <v>-104.70434782608696</v>
      </c>
      <c r="K24" s="11">
        <f>+J24-K23</f>
        <v>-132.1391304347826</v>
      </c>
      <c r="L24" s="11">
        <f t="shared" si="43"/>
        <v>-159.57391304347826</v>
      </c>
      <c r="M24" s="8">
        <f t="shared" si="16"/>
        <v>-159.57391304347826</v>
      </c>
      <c r="N24" s="11">
        <f t="shared" si="43"/>
        <v>-187.00869565217391</v>
      </c>
      <c r="O24" s="11">
        <f t="shared" si="43"/>
        <v>-214.44347826086957</v>
      </c>
      <c r="P24" s="11">
        <f t="shared" si="43"/>
        <v>-241.87826086956522</v>
      </c>
      <c r="Q24" s="11">
        <f t="shared" si="43"/>
        <v>-269.31304347826085</v>
      </c>
      <c r="R24" s="11">
        <f t="shared" si="43"/>
        <v>-296.74782608695648</v>
      </c>
      <c r="S24" s="11">
        <f t="shared" si="43"/>
        <v>-324.18260869565211</v>
      </c>
      <c r="T24" s="11">
        <f t="shared" si="43"/>
        <v>-351.61739130434773</v>
      </c>
      <c r="U24" s="11">
        <f t="shared" si="43"/>
        <v>-379.05217391304336</v>
      </c>
      <c r="V24" s="11">
        <f t="shared" si="43"/>
        <v>-406.48695652173899</v>
      </c>
      <c r="W24" s="11">
        <f t="shared" si="43"/>
        <v>-433.92173913043462</v>
      </c>
      <c r="X24" s="11">
        <f t="shared" si="43"/>
        <v>-461.35652173913024</v>
      </c>
      <c r="Y24" s="11">
        <f t="shared" si="43"/>
        <v>-488.79130434782587</v>
      </c>
      <c r="Z24" s="11">
        <f t="shared" si="43"/>
        <v>-516.2260869565215</v>
      </c>
      <c r="AA24" s="11">
        <f t="shared" si="43"/>
        <v>-543.66086956521713</v>
      </c>
      <c r="AB24" s="11">
        <f t="shared" si="43"/>
        <v>-571.09565217391275</v>
      </c>
      <c r="AC24" s="11">
        <f t="shared" si="43"/>
        <v>-598.53043478260838</v>
      </c>
      <c r="AD24" s="11">
        <f t="shared" si="43"/>
        <v>-625.96521739130401</v>
      </c>
      <c r="AE24" s="11">
        <f t="shared" si="43"/>
        <v>-653.39999999999964</v>
      </c>
      <c r="AF24" s="11">
        <f t="shared" si="43"/>
        <v>-680.83478260869526</v>
      </c>
      <c r="AG24" s="11">
        <f t="shared" si="43"/>
        <v>-708.26956521739089</v>
      </c>
      <c r="AH24" s="11">
        <f t="shared" si="43"/>
        <v>-735.70434782608652</v>
      </c>
      <c r="AI24" s="11">
        <f t="shared" si="43"/>
        <v>-763.13913043478215</v>
      </c>
      <c r="AJ24" s="11">
        <f t="shared" si="43"/>
        <v>-790.57391304347777</v>
      </c>
      <c r="AK24" s="11">
        <f t="shared" si="43"/>
        <v>-790.57391304347777</v>
      </c>
      <c r="AL24" s="11">
        <f t="shared" si="43"/>
        <v>-790.57391304347777</v>
      </c>
    </row>
    <row r="25" spans="1:38" ht="36.75" customHeight="1">
      <c r="A25" s="480">
        <v>11</v>
      </c>
      <c r="B25" s="482" t="s">
        <v>201</v>
      </c>
      <c r="C25" s="484">
        <v>6450</v>
      </c>
      <c r="D25" s="486">
        <v>0</v>
      </c>
      <c r="E25" s="486">
        <f t="shared" ref="E25" si="44">C25</f>
        <v>6450</v>
      </c>
      <c r="F25" s="6" t="s">
        <v>252</v>
      </c>
      <c r="G25" s="7">
        <f>+VLOOKUP($B25,'[5]Total Tồn Vật tư'!$A$3:$H$8000,8,0)</f>
        <v>1247.8260869565217</v>
      </c>
      <c r="H25" s="8">
        <f t="shared" ref="H25:AJ25" si="45">+G25</f>
        <v>1247.8260869565217</v>
      </c>
      <c r="I25" s="8">
        <f t="shared" si="45"/>
        <v>1247.8260869565217</v>
      </c>
      <c r="J25" s="8">
        <f t="shared" si="45"/>
        <v>1247.8260869565217</v>
      </c>
      <c r="K25" s="8">
        <f>+J25</f>
        <v>1247.8260869565217</v>
      </c>
      <c r="L25" s="8">
        <f t="shared" si="45"/>
        <v>1247.8260869565217</v>
      </c>
      <c r="M25" s="8">
        <f t="shared" si="16"/>
        <v>1247.8260869565217</v>
      </c>
      <c r="N25" s="8">
        <f t="shared" si="45"/>
        <v>1247.8260869565217</v>
      </c>
      <c r="O25" s="8">
        <f t="shared" si="45"/>
        <v>1247.8260869565217</v>
      </c>
      <c r="P25" s="8">
        <f t="shared" si="45"/>
        <v>1247.8260869565217</v>
      </c>
      <c r="Q25" s="8">
        <f t="shared" si="45"/>
        <v>1247.8260869565217</v>
      </c>
      <c r="R25" s="8">
        <f t="shared" si="45"/>
        <v>1247.8260869565217</v>
      </c>
      <c r="S25" s="8">
        <f t="shared" si="45"/>
        <v>1247.8260869565217</v>
      </c>
      <c r="T25" s="8">
        <f t="shared" si="45"/>
        <v>1247.8260869565217</v>
      </c>
      <c r="U25" s="8">
        <f t="shared" si="45"/>
        <v>1247.8260869565217</v>
      </c>
      <c r="V25" s="8">
        <f t="shared" si="45"/>
        <v>1247.8260869565217</v>
      </c>
      <c r="W25" s="8">
        <f t="shared" si="45"/>
        <v>1247.8260869565217</v>
      </c>
      <c r="X25" s="8">
        <f t="shared" si="45"/>
        <v>1247.8260869565217</v>
      </c>
      <c r="Y25" s="8">
        <f t="shared" si="45"/>
        <v>1247.8260869565217</v>
      </c>
      <c r="Z25" s="8">
        <f t="shared" si="45"/>
        <v>1247.8260869565217</v>
      </c>
      <c r="AA25" s="8">
        <f t="shared" si="45"/>
        <v>1247.8260869565217</v>
      </c>
      <c r="AB25" s="8">
        <f t="shared" si="45"/>
        <v>1247.8260869565217</v>
      </c>
      <c r="AC25" s="8">
        <f t="shared" si="45"/>
        <v>1247.8260869565217</v>
      </c>
      <c r="AD25" s="8">
        <f t="shared" si="45"/>
        <v>1247.8260869565217</v>
      </c>
      <c r="AE25" s="8">
        <f t="shared" si="45"/>
        <v>1247.8260869565217</v>
      </c>
      <c r="AF25" s="8">
        <f t="shared" si="45"/>
        <v>1247.8260869565217</v>
      </c>
      <c r="AG25" s="8">
        <f t="shared" si="45"/>
        <v>1247.8260869565217</v>
      </c>
      <c r="AH25" s="8">
        <f t="shared" si="45"/>
        <v>1247.8260869565217</v>
      </c>
      <c r="AI25" s="8">
        <f t="shared" si="45"/>
        <v>1247.8260869565217</v>
      </c>
      <c r="AJ25" s="8">
        <f t="shared" si="45"/>
        <v>1247.8260869565217</v>
      </c>
      <c r="AK25" s="9">
        <f t="shared" ref="AK25:AL25" si="46">705+216</f>
        <v>921</v>
      </c>
      <c r="AL25" s="9">
        <f t="shared" si="46"/>
        <v>921</v>
      </c>
    </row>
    <row r="26" spans="1:38" ht="36.75" customHeight="1">
      <c r="A26" s="481"/>
      <c r="B26" s="490"/>
      <c r="C26" s="485"/>
      <c r="D26" s="487"/>
      <c r="E26" s="487"/>
      <c r="F26" s="10" t="s">
        <v>253</v>
      </c>
      <c r="G26" s="11">
        <f t="shared" ref="G26" si="47">+ROUND($E25-G25,1)</f>
        <v>5202.2</v>
      </c>
      <c r="H26" s="11">
        <f t="shared" ref="H26:AL26" si="48">+G26-H25</f>
        <v>3954.3739130434778</v>
      </c>
      <c r="I26" s="11">
        <f t="shared" si="48"/>
        <v>2706.5478260869559</v>
      </c>
      <c r="J26" s="11">
        <f t="shared" si="48"/>
        <v>1458.7217391304341</v>
      </c>
      <c r="K26" s="11">
        <f>+J26-K25</f>
        <v>210.89565217391237</v>
      </c>
      <c r="L26" s="11">
        <f t="shared" si="48"/>
        <v>-1036.9304347826094</v>
      </c>
      <c r="M26" s="8">
        <f t="shared" si="16"/>
        <v>-1036.9304347826094</v>
      </c>
      <c r="N26" s="11">
        <f t="shared" si="48"/>
        <v>-2284.7565217391311</v>
      </c>
      <c r="O26" s="11">
        <f t="shared" si="48"/>
        <v>-3532.5826086956531</v>
      </c>
      <c r="P26" s="11">
        <f t="shared" si="48"/>
        <v>-4780.4086956521751</v>
      </c>
      <c r="Q26" s="11">
        <f t="shared" si="48"/>
        <v>-6028.2347826086971</v>
      </c>
      <c r="R26" s="11">
        <f t="shared" si="48"/>
        <v>-7276.060869565219</v>
      </c>
      <c r="S26" s="11">
        <f t="shared" si="48"/>
        <v>-8523.886956521741</v>
      </c>
      <c r="T26" s="11">
        <f t="shared" si="48"/>
        <v>-9771.713043478263</v>
      </c>
      <c r="U26" s="11">
        <f t="shared" si="48"/>
        <v>-11019.539130434785</v>
      </c>
      <c r="V26" s="11">
        <f t="shared" si="48"/>
        <v>-12267.365217391307</v>
      </c>
      <c r="W26" s="11">
        <f t="shared" si="48"/>
        <v>-13515.191304347829</v>
      </c>
      <c r="X26" s="11">
        <f t="shared" si="48"/>
        <v>-14763.017391304351</v>
      </c>
      <c r="Y26" s="11">
        <f t="shared" si="48"/>
        <v>-16010.843478260873</v>
      </c>
      <c r="Z26" s="11">
        <f t="shared" si="48"/>
        <v>-17258.669565217395</v>
      </c>
      <c r="AA26" s="11">
        <f t="shared" si="48"/>
        <v>-18506.495652173915</v>
      </c>
      <c r="AB26" s="11">
        <f t="shared" si="48"/>
        <v>-19754.321739130435</v>
      </c>
      <c r="AC26" s="11">
        <f t="shared" si="48"/>
        <v>-21002.147826086955</v>
      </c>
      <c r="AD26" s="11">
        <f t="shared" si="48"/>
        <v>-22249.973913043475</v>
      </c>
      <c r="AE26" s="11">
        <f t="shared" si="48"/>
        <v>-23497.799999999996</v>
      </c>
      <c r="AF26" s="11">
        <f t="shared" si="48"/>
        <v>-24745.626086956516</v>
      </c>
      <c r="AG26" s="11">
        <f t="shared" si="48"/>
        <v>-25993.452173913036</v>
      </c>
      <c r="AH26" s="11">
        <f t="shared" si="48"/>
        <v>-27241.278260869556</v>
      </c>
      <c r="AI26" s="11">
        <f t="shared" si="48"/>
        <v>-28489.104347826076</v>
      </c>
      <c r="AJ26" s="11">
        <f t="shared" si="48"/>
        <v>-29736.930434782596</v>
      </c>
      <c r="AK26" s="11">
        <f t="shared" si="48"/>
        <v>-30657.930434782596</v>
      </c>
      <c r="AL26" s="11">
        <f t="shared" si="48"/>
        <v>-31578.930434782596</v>
      </c>
    </row>
    <row r="27" spans="1:38" ht="36.75" customHeight="1">
      <c r="A27" s="480">
        <v>12</v>
      </c>
      <c r="B27" s="482" t="s">
        <v>200</v>
      </c>
      <c r="C27" s="484">
        <v>2350</v>
      </c>
      <c r="D27" s="486">
        <v>0</v>
      </c>
      <c r="E27" s="486">
        <f t="shared" ref="E27" si="49">C27</f>
        <v>2350</v>
      </c>
      <c r="F27" s="6" t="s">
        <v>252</v>
      </c>
      <c r="G27" s="7">
        <f>+VLOOKUP($B27,'[5]Total Tồn Vật tư'!$A$3:$H$8000,8,0)</f>
        <v>1558.695652173913</v>
      </c>
      <c r="H27" s="8">
        <f t="shared" ref="H27:W42" si="50">+G27</f>
        <v>1558.695652173913</v>
      </c>
      <c r="I27" s="8">
        <f t="shared" si="50"/>
        <v>1558.695652173913</v>
      </c>
      <c r="J27" s="8">
        <f t="shared" si="50"/>
        <v>1558.695652173913</v>
      </c>
      <c r="K27" s="8">
        <f>+J27</f>
        <v>1558.695652173913</v>
      </c>
      <c r="L27" s="8">
        <f t="shared" si="50"/>
        <v>1558.695652173913</v>
      </c>
      <c r="M27" s="8">
        <f t="shared" si="50"/>
        <v>1558.695652173913</v>
      </c>
      <c r="N27" s="8">
        <f t="shared" si="50"/>
        <v>1558.695652173913</v>
      </c>
      <c r="O27" s="8">
        <f t="shared" si="50"/>
        <v>1558.695652173913</v>
      </c>
      <c r="P27" s="8">
        <f t="shared" si="50"/>
        <v>1558.695652173913</v>
      </c>
      <c r="Q27" s="8">
        <f t="shared" si="50"/>
        <v>1558.695652173913</v>
      </c>
      <c r="R27" s="8">
        <f t="shared" si="50"/>
        <v>1558.695652173913</v>
      </c>
      <c r="S27" s="8">
        <f t="shared" si="50"/>
        <v>1558.695652173913</v>
      </c>
      <c r="T27" s="8">
        <f t="shared" si="50"/>
        <v>1558.695652173913</v>
      </c>
      <c r="U27" s="8">
        <f t="shared" si="50"/>
        <v>1558.695652173913</v>
      </c>
      <c r="V27" s="8">
        <f t="shared" si="50"/>
        <v>1558.695652173913</v>
      </c>
      <c r="W27" s="8">
        <f t="shared" si="50"/>
        <v>1558.695652173913</v>
      </c>
      <c r="X27" s="8">
        <f t="shared" ref="X27:AJ27" si="51">+W27</f>
        <v>1558.695652173913</v>
      </c>
      <c r="Y27" s="8">
        <f t="shared" si="51"/>
        <v>1558.695652173913</v>
      </c>
      <c r="Z27" s="8">
        <f t="shared" si="51"/>
        <v>1558.695652173913</v>
      </c>
      <c r="AA27" s="8">
        <f t="shared" si="51"/>
        <v>1558.695652173913</v>
      </c>
      <c r="AB27" s="8">
        <f t="shared" si="51"/>
        <v>1558.695652173913</v>
      </c>
      <c r="AC27" s="8">
        <f t="shared" si="51"/>
        <v>1558.695652173913</v>
      </c>
      <c r="AD27" s="8">
        <f t="shared" si="51"/>
        <v>1558.695652173913</v>
      </c>
      <c r="AE27" s="8">
        <f t="shared" si="51"/>
        <v>1558.695652173913</v>
      </c>
      <c r="AF27" s="8">
        <f t="shared" si="51"/>
        <v>1558.695652173913</v>
      </c>
      <c r="AG27" s="8">
        <f t="shared" si="51"/>
        <v>1558.695652173913</v>
      </c>
      <c r="AH27" s="8">
        <f t="shared" si="51"/>
        <v>1558.695652173913</v>
      </c>
      <c r="AI27" s="8">
        <f t="shared" si="51"/>
        <v>1558.695652173913</v>
      </c>
      <c r="AJ27" s="8">
        <f t="shared" si="51"/>
        <v>1558.695652173913</v>
      </c>
      <c r="AK27" s="9">
        <f t="shared" ref="AK27:AL27" si="52">940+225</f>
        <v>1165</v>
      </c>
      <c r="AL27" s="9">
        <f t="shared" si="52"/>
        <v>1165</v>
      </c>
    </row>
    <row r="28" spans="1:38" ht="36.75" customHeight="1">
      <c r="A28" s="481"/>
      <c r="B28" s="490"/>
      <c r="C28" s="485"/>
      <c r="D28" s="487"/>
      <c r="E28" s="487"/>
      <c r="F28" s="10" t="s">
        <v>253</v>
      </c>
      <c r="G28" s="11">
        <f>+ROUND($E27-G27,1)</f>
        <v>791.3</v>
      </c>
      <c r="H28" s="11">
        <f t="shared" ref="H28:AL28" si="53">+G28-H27</f>
        <v>-767.39565217391305</v>
      </c>
      <c r="I28" s="11">
        <f t="shared" si="53"/>
        <v>-2326.0913043478258</v>
      </c>
      <c r="J28" s="11">
        <f t="shared" si="53"/>
        <v>-3884.7869565217388</v>
      </c>
      <c r="K28" s="11">
        <f>+J28-K27</f>
        <v>-5443.4826086956518</v>
      </c>
      <c r="L28" s="11">
        <f t="shared" si="53"/>
        <v>-7002.1782608695648</v>
      </c>
      <c r="M28" s="8">
        <f t="shared" si="50"/>
        <v>-7002.1782608695648</v>
      </c>
      <c r="N28" s="11">
        <f t="shared" si="53"/>
        <v>-8560.8739130434769</v>
      </c>
      <c r="O28" s="11">
        <f t="shared" si="53"/>
        <v>-10119.569565217389</v>
      </c>
      <c r="P28" s="11">
        <f t="shared" si="53"/>
        <v>-11678.265217391301</v>
      </c>
      <c r="Q28" s="11">
        <f t="shared" si="53"/>
        <v>-13236.960869565213</v>
      </c>
      <c r="R28" s="11">
        <f t="shared" si="53"/>
        <v>-14795.656521739125</v>
      </c>
      <c r="S28" s="11">
        <f t="shared" si="53"/>
        <v>-16354.352173913037</v>
      </c>
      <c r="T28" s="11">
        <f t="shared" si="53"/>
        <v>-17913.047826086949</v>
      </c>
      <c r="U28" s="11">
        <f t="shared" si="53"/>
        <v>-19471.743478260862</v>
      </c>
      <c r="V28" s="11">
        <f t="shared" si="53"/>
        <v>-21030.439130434774</v>
      </c>
      <c r="W28" s="11">
        <f t="shared" si="53"/>
        <v>-22589.134782608686</v>
      </c>
      <c r="X28" s="11">
        <f t="shared" si="53"/>
        <v>-24147.830434782598</v>
      </c>
      <c r="Y28" s="11">
        <f t="shared" si="53"/>
        <v>-25706.52608695651</v>
      </c>
      <c r="Z28" s="11">
        <f t="shared" si="53"/>
        <v>-27265.221739130422</v>
      </c>
      <c r="AA28" s="11">
        <f t="shared" si="53"/>
        <v>-28823.917391304334</v>
      </c>
      <c r="AB28" s="11">
        <f t="shared" si="53"/>
        <v>-30382.613043478246</v>
      </c>
      <c r="AC28" s="11">
        <f t="shared" si="53"/>
        <v>-31941.308695652158</v>
      </c>
      <c r="AD28" s="11">
        <f t="shared" si="53"/>
        <v>-33500.00434782607</v>
      </c>
      <c r="AE28" s="11">
        <f t="shared" si="53"/>
        <v>-35058.699999999983</v>
      </c>
      <c r="AF28" s="11">
        <f t="shared" si="53"/>
        <v>-36617.395652173895</v>
      </c>
      <c r="AG28" s="11">
        <f t="shared" si="53"/>
        <v>-38176.091304347807</v>
      </c>
      <c r="AH28" s="11">
        <f t="shared" si="53"/>
        <v>-39734.786956521719</v>
      </c>
      <c r="AI28" s="11">
        <f t="shared" si="53"/>
        <v>-41293.482608695631</v>
      </c>
      <c r="AJ28" s="11">
        <f t="shared" si="53"/>
        <v>-42852.178260869543</v>
      </c>
      <c r="AK28" s="11">
        <f t="shared" si="53"/>
        <v>-44017.178260869543</v>
      </c>
      <c r="AL28" s="11">
        <f t="shared" si="53"/>
        <v>-45182.178260869543</v>
      </c>
    </row>
    <row r="29" spans="1:38" ht="36.75" customHeight="1">
      <c r="A29" s="480">
        <v>13</v>
      </c>
      <c r="B29" s="488" t="s">
        <v>202</v>
      </c>
      <c r="C29" s="484">
        <v>1000</v>
      </c>
      <c r="D29" s="486">
        <v>0</v>
      </c>
      <c r="E29" s="486">
        <f t="shared" ref="E29" si="54">C29</f>
        <v>1000</v>
      </c>
      <c r="F29" s="6" t="s">
        <v>252</v>
      </c>
      <c r="G29" s="7">
        <f>+VLOOKUP($B29,'[5]Total Tồn Vật tư'!$A$3:$H$8000,8,0)</f>
        <v>434.78260869565219</v>
      </c>
      <c r="H29" s="8">
        <f t="shared" ref="H29:AJ29" si="55">+G29</f>
        <v>434.78260869565219</v>
      </c>
      <c r="I29" s="8">
        <f t="shared" si="55"/>
        <v>434.78260869565219</v>
      </c>
      <c r="J29" s="8">
        <f t="shared" si="55"/>
        <v>434.78260869565219</v>
      </c>
      <c r="K29" s="8">
        <f>+J29</f>
        <v>434.78260869565219</v>
      </c>
      <c r="L29" s="8">
        <f t="shared" si="55"/>
        <v>434.78260869565219</v>
      </c>
      <c r="M29" s="8">
        <f t="shared" si="50"/>
        <v>434.78260869565219</v>
      </c>
      <c r="N29" s="8">
        <f t="shared" si="55"/>
        <v>434.78260869565219</v>
      </c>
      <c r="O29" s="8">
        <f t="shared" si="55"/>
        <v>434.78260869565219</v>
      </c>
      <c r="P29" s="8">
        <f t="shared" si="55"/>
        <v>434.78260869565219</v>
      </c>
      <c r="Q29" s="8">
        <f t="shared" si="55"/>
        <v>434.78260869565219</v>
      </c>
      <c r="R29" s="8">
        <f t="shared" si="55"/>
        <v>434.78260869565219</v>
      </c>
      <c r="S29" s="8">
        <f t="shared" si="55"/>
        <v>434.78260869565219</v>
      </c>
      <c r="T29" s="8">
        <f t="shared" si="55"/>
        <v>434.78260869565219</v>
      </c>
      <c r="U29" s="8">
        <f t="shared" si="55"/>
        <v>434.78260869565219</v>
      </c>
      <c r="V29" s="8">
        <f t="shared" si="55"/>
        <v>434.78260869565219</v>
      </c>
      <c r="W29" s="8">
        <f t="shared" si="55"/>
        <v>434.78260869565219</v>
      </c>
      <c r="X29" s="8">
        <f t="shared" si="55"/>
        <v>434.78260869565219</v>
      </c>
      <c r="Y29" s="8">
        <f t="shared" si="55"/>
        <v>434.78260869565219</v>
      </c>
      <c r="Z29" s="8">
        <f t="shared" si="55"/>
        <v>434.78260869565219</v>
      </c>
      <c r="AA29" s="8">
        <f t="shared" si="55"/>
        <v>434.78260869565219</v>
      </c>
      <c r="AB29" s="8">
        <f t="shared" si="55"/>
        <v>434.78260869565219</v>
      </c>
      <c r="AC29" s="8">
        <f t="shared" si="55"/>
        <v>434.78260869565219</v>
      </c>
      <c r="AD29" s="8">
        <f t="shared" si="55"/>
        <v>434.78260869565219</v>
      </c>
      <c r="AE29" s="8">
        <f t="shared" si="55"/>
        <v>434.78260869565219</v>
      </c>
      <c r="AF29" s="8">
        <f t="shared" si="55"/>
        <v>434.78260869565219</v>
      </c>
      <c r="AG29" s="8">
        <f t="shared" si="55"/>
        <v>434.78260869565219</v>
      </c>
      <c r="AH29" s="8">
        <f t="shared" si="55"/>
        <v>434.78260869565219</v>
      </c>
      <c r="AI29" s="8">
        <f t="shared" si="55"/>
        <v>434.78260869565219</v>
      </c>
      <c r="AJ29" s="8">
        <f t="shared" si="55"/>
        <v>434.78260869565219</v>
      </c>
      <c r="AK29" s="9">
        <v>420</v>
      </c>
      <c r="AL29" s="9">
        <v>420</v>
      </c>
    </row>
    <row r="30" spans="1:38" ht="36.75" customHeight="1">
      <c r="A30" s="481"/>
      <c r="B30" s="489"/>
      <c r="C30" s="485"/>
      <c r="D30" s="487"/>
      <c r="E30" s="487"/>
      <c r="F30" s="10" t="s">
        <v>253</v>
      </c>
      <c r="G30" s="11">
        <f t="shared" ref="G30" si="56">+ROUND($E29-G29,1)</f>
        <v>565.20000000000005</v>
      </c>
      <c r="H30" s="11">
        <f t="shared" ref="H30:AL30" si="57">+G30-H29</f>
        <v>130.41739130434786</v>
      </c>
      <c r="I30" s="11">
        <f t="shared" si="57"/>
        <v>-304.36521739130433</v>
      </c>
      <c r="J30" s="11">
        <f t="shared" si="57"/>
        <v>-739.14782608695646</v>
      </c>
      <c r="K30" s="11">
        <f>+J30-K29</f>
        <v>-1173.9304347826087</v>
      </c>
      <c r="L30" s="11">
        <f t="shared" si="57"/>
        <v>-1608.7130434782609</v>
      </c>
      <c r="M30" s="8">
        <f t="shared" si="50"/>
        <v>-1608.7130434782609</v>
      </c>
      <c r="N30" s="11">
        <f t="shared" si="57"/>
        <v>-2043.4956521739132</v>
      </c>
      <c r="O30" s="11">
        <f t="shared" si="57"/>
        <v>-2478.2782608695652</v>
      </c>
      <c r="P30" s="11">
        <f t="shared" si="57"/>
        <v>-2913.0608695652172</v>
      </c>
      <c r="Q30" s="11">
        <f t="shared" si="57"/>
        <v>-3347.8434782608692</v>
      </c>
      <c r="R30" s="11">
        <f t="shared" si="57"/>
        <v>-3782.6260869565212</v>
      </c>
      <c r="S30" s="11">
        <f t="shared" si="57"/>
        <v>-4217.4086956521733</v>
      </c>
      <c r="T30" s="11">
        <f t="shared" si="57"/>
        <v>-4652.1913043478253</v>
      </c>
      <c r="U30" s="11">
        <f t="shared" si="57"/>
        <v>-5086.9739130434773</v>
      </c>
      <c r="V30" s="11">
        <f t="shared" si="57"/>
        <v>-5521.7565217391293</v>
      </c>
      <c r="W30" s="11">
        <f t="shared" si="57"/>
        <v>-5956.5391304347813</v>
      </c>
      <c r="X30" s="11">
        <f t="shared" si="57"/>
        <v>-6391.3217391304333</v>
      </c>
      <c r="Y30" s="11">
        <f t="shared" si="57"/>
        <v>-6826.1043478260854</v>
      </c>
      <c r="Z30" s="11">
        <f t="shared" si="57"/>
        <v>-7260.8869565217374</v>
      </c>
      <c r="AA30" s="11">
        <f t="shared" si="57"/>
        <v>-7695.6695652173894</v>
      </c>
      <c r="AB30" s="11">
        <f t="shared" si="57"/>
        <v>-8130.4521739130414</v>
      </c>
      <c r="AC30" s="11">
        <f t="shared" si="57"/>
        <v>-8565.2347826086934</v>
      </c>
      <c r="AD30" s="11">
        <f t="shared" si="57"/>
        <v>-9000.0173913043454</v>
      </c>
      <c r="AE30" s="11">
        <f t="shared" si="57"/>
        <v>-9434.7999999999975</v>
      </c>
      <c r="AF30" s="11">
        <f t="shared" si="57"/>
        <v>-9869.5826086956495</v>
      </c>
      <c r="AG30" s="11">
        <f t="shared" si="57"/>
        <v>-10304.365217391301</v>
      </c>
      <c r="AH30" s="11">
        <f t="shared" si="57"/>
        <v>-10739.147826086954</v>
      </c>
      <c r="AI30" s="11">
        <f t="shared" si="57"/>
        <v>-11173.930434782606</v>
      </c>
      <c r="AJ30" s="11">
        <f t="shared" si="57"/>
        <v>-11608.713043478258</v>
      </c>
      <c r="AK30" s="11">
        <f t="shared" si="57"/>
        <v>-12028.713043478258</v>
      </c>
      <c r="AL30" s="11">
        <f t="shared" si="57"/>
        <v>-12448.713043478258</v>
      </c>
    </row>
    <row r="31" spans="1:38" ht="36.75" customHeight="1">
      <c r="A31" s="480">
        <v>15</v>
      </c>
      <c r="B31" s="482" t="s">
        <v>213</v>
      </c>
      <c r="C31" s="484">
        <v>13</v>
      </c>
      <c r="D31" s="486">
        <v>0</v>
      </c>
      <c r="E31" s="486">
        <f t="shared" ref="E31" si="58">C31</f>
        <v>13</v>
      </c>
      <c r="F31" s="6" t="s">
        <v>252</v>
      </c>
      <c r="G31" s="7">
        <f>+VLOOKUP($B31,'[5]Total Tồn Vật tư'!$A$3:$H$8000,8,0)</f>
        <v>0.17391304347826086</v>
      </c>
      <c r="H31" s="8">
        <f t="shared" ref="H31:AJ31" si="59">+G31</f>
        <v>0.17391304347826086</v>
      </c>
      <c r="I31" s="8">
        <f t="shared" si="59"/>
        <v>0.17391304347826086</v>
      </c>
      <c r="J31" s="8">
        <f t="shared" si="59"/>
        <v>0.17391304347826086</v>
      </c>
      <c r="K31" s="8">
        <f>+J31</f>
        <v>0.17391304347826086</v>
      </c>
      <c r="L31" s="8">
        <f t="shared" si="59"/>
        <v>0.17391304347826086</v>
      </c>
      <c r="M31" s="8">
        <f t="shared" si="50"/>
        <v>0.17391304347826086</v>
      </c>
      <c r="N31" s="8">
        <f t="shared" si="59"/>
        <v>0.17391304347826086</v>
      </c>
      <c r="O31" s="8">
        <f t="shared" si="59"/>
        <v>0.17391304347826086</v>
      </c>
      <c r="P31" s="8">
        <f t="shared" si="59"/>
        <v>0.17391304347826086</v>
      </c>
      <c r="Q31" s="8">
        <f t="shared" si="59"/>
        <v>0.17391304347826086</v>
      </c>
      <c r="R31" s="8">
        <f t="shared" si="59"/>
        <v>0.17391304347826086</v>
      </c>
      <c r="S31" s="8">
        <f t="shared" si="59"/>
        <v>0.17391304347826086</v>
      </c>
      <c r="T31" s="8">
        <f t="shared" si="59"/>
        <v>0.17391304347826086</v>
      </c>
      <c r="U31" s="8">
        <f t="shared" si="59"/>
        <v>0.17391304347826086</v>
      </c>
      <c r="V31" s="8">
        <f t="shared" si="59"/>
        <v>0.17391304347826086</v>
      </c>
      <c r="W31" s="8">
        <f t="shared" si="59"/>
        <v>0.17391304347826086</v>
      </c>
      <c r="X31" s="8">
        <f t="shared" si="59"/>
        <v>0.17391304347826086</v>
      </c>
      <c r="Y31" s="8">
        <f t="shared" si="59"/>
        <v>0.17391304347826086</v>
      </c>
      <c r="Z31" s="8">
        <f t="shared" si="59"/>
        <v>0.17391304347826086</v>
      </c>
      <c r="AA31" s="8">
        <f t="shared" si="59"/>
        <v>0.17391304347826086</v>
      </c>
      <c r="AB31" s="8">
        <f t="shared" si="59"/>
        <v>0.17391304347826086</v>
      </c>
      <c r="AC31" s="8">
        <f t="shared" si="59"/>
        <v>0.17391304347826086</v>
      </c>
      <c r="AD31" s="8">
        <f t="shared" si="59"/>
        <v>0.17391304347826086</v>
      </c>
      <c r="AE31" s="8">
        <f t="shared" si="59"/>
        <v>0.17391304347826086</v>
      </c>
      <c r="AF31" s="8">
        <f t="shared" si="59"/>
        <v>0.17391304347826086</v>
      </c>
      <c r="AG31" s="8">
        <f t="shared" si="59"/>
        <v>0.17391304347826086</v>
      </c>
      <c r="AH31" s="8">
        <f t="shared" si="59"/>
        <v>0.17391304347826086</v>
      </c>
      <c r="AI31" s="8">
        <f t="shared" si="59"/>
        <v>0.17391304347826086</v>
      </c>
      <c r="AJ31" s="8">
        <f t="shared" si="59"/>
        <v>0.17391304347826086</v>
      </c>
      <c r="AK31" s="18">
        <v>0.5</v>
      </c>
      <c r="AL31" s="18">
        <v>0.5</v>
      </c>
    </row>
    <row r="32" spans="1:38" ht="36.75" customHeight="1">
      <c r="A32" s="481"/>
      <c r="B32" s="483"/>
      <c r="C32" s="485"/>
      <c r="D32" s="487"/>
      <c r="E32" s="487"/>
      <c r="F32" s="10" t="s">
        <v>253</v>
      </c>
      <c r="G32" s="11">
        <f t="shared" ref="G32" si="60">+ROUND($E31-G31,1)</f>
        <v>12.8</v>
      </c>
      <c r="H32" s="11">
        <f t="shared" ref="H32:AL32" si="61">+G32-H31</f>
        <v>12.626086956521739</v>
      </c>
      <c r="I32" s="11">
        <f t="shared" si="61"/>
        <v>12.452173913043477</v>
      </c>
      <c r="J32" s="11">
        <f t="shared" si="61"/>
        <v>12.278260869565216</v>
      </c>
      <c r="K32" s="11">
        <f>+J32-K31</f>
        <v>12.104347826086954</v>
      </c>
      <c r="L32" s="11">
        <f t="shared" si="61"/>
        <v>11.930434782608693</v>
      </c>
      <c r="M32" s="8">
        <f t="shared" si="50"/>
        <v>11.930434782608693</v>
      </c>
      <c r="N32" s="11">
        <f t="shared" si="61"/>
        <v>11.756521739130431</v>
      </c>
      <c r="O32" s="11">
        <f t="shared" si="61"/>
        <v>11.582608695652169</v>
      </c>
      <c r="P32" s="11">
        <f t="shared" si="61"/>
        <v>11.408695652173908</v>
      </c>
      <c r="Q32" s="11">
        <f t="shared" si="61"/>
        <v>11.234782608695646</v>
      </c>
      <c r="R32" s="11">
        <f t="shared" si="61"/>
        <v>11.060869565217384</v>
      </c>
      <c r="S32" s="11">
        <f t="shared" si="61"/>
        <v>10.886956521739123</v>
      </c>
      <c r="T32" s="11">
        <f t="shared" si="61"/>
        <v>10.713043478260861</v>
      </c>
      <c r="U32" s="11">
        <f t="shared" si="61"/>
        <v>10.539130434782599</v>
      </c>
      <c r="V32" s="11">
        <f t="shared" si="61"/>
        <v>10.365217391304338</v>
      </c>
      <c r="W32" s="11">
        <f t="shared" si="61"/>
        <v>10.191304347826076</v>
      </c>
      <c r="X32" s="11">
        <f t="shared" si="61"/>
        <v>10.017391304347814</v>
      </c>
      <c r="Y32" s="11">
        <f t="shared" si="61"/>
        <v>9.8434782608695528</v>
      </c>
      <c r="Z32" s="11">
        <f t="shared" si="61"/>
        <v>9.6695652173912912</v>
      </c>
      <c r="AA32" s="11">
        <f t="shared" si="61"/>
        <v>9.4956521739130295</v>
      </c>
      <c r="AB32" s="11">
        <f t="shared" si="61"/>
        <v>9.3217391304347679</v>
      </c>
      <c r="AC32" s="11">
        <f t="shared" si="61"/>
        <v>9.1478260869565062</v>
      </c>
      <c r="AD32" s="11">
        <f t="shared" si="61"/>
        <v>8.9739130434782446</v>
      </c>
      <c r="AE32" s="11">
        <f t="shared" si="61"/>
        <v>8.7999999999999829</v>
      </c>
      <c r="AF32" s="11">
        <f t="shared" si="61"/>
        <v>8.6260869565217213</v>
      </c>
      <c r="AG32" s="11">
        <f t="shared" si="61"/>
        <v>8.4521739130434597</v>
      </c>
      <c r="AH32" s="11">
        <f t="shared" si="61"/>
        <v>8.278260869565198</v>
      </c>
      <c r="AI32" s="11">
        <f t="shared" si="61"/>
        <v>8.1043478260869364</v>
      </c>
      <c r="AJ32" s="11">
        <f t="shared" si="61"/>
        <v>7.9304347826086756</v>
      </c>
      <c r="AK32" s="11">
        <f t="shared" si="61"/>
        <v>7.4304347826086756</v>
      </c>
      <c r="AL32" s="11">
        <f t="shared" si="61"/>
        <v>6.9304347826086756</v>
      </c>
    </row>
    <row r="33" spans="1:38" ht="36.75" customHeight="1">
      <c r="A33" s="480">
        <v>13</v>
      </c>
      <c r="B33" s="482" t="s">
        <v>214</v>
      </c>
      <c r="C33" s="484">
        <v>2</v>
      </c>
      <c r="D33" s="486">
        <v>0</v>
      </c>
      <c r="E33" s="486">
        <f t="shared" ref="E33" si="62">C33</f>
        <v>2</v>
      </c>
      <c r="F33" s="6" t="s">
        <v>252</v>
      </c>
      <c r="G33" s="7">
        <f>+VLOOKUP($B33,'[5]Total Tồn Vật tư'!$A$3:$H$8000,8,0)</f>
        <v>0.39130434782608697</v>
      </c>
      <c r="H33" s="8">
        <f t="shared" ref="H33:AJ33" si="63">+G33</f>
        <v>0.39130434782608697</v>
      </c>
      <c r="I33" s="8">
        <f t="shared" si="63"/>
        <v>0.39130434782608697</v>
      </c>
      <c r="J33" s="8">
        <f t="shared" si="63"/>
        <v>0.39130434782608697</v>
      </c>
      <c r="K33" s="8">
        <f>+J33</f>
        <v>0.39130434782608697</v>
      </c>
      <c r="L33" s="8">
        <f t="shared" si="63"/>
        <v>0.39130434782608697</v>
      </c>
      <c r="M33" s="8">
        <f t="shared" si="50"/>
        <v>0.39130434782608697</v>
      </c>
      <c r="N33" s="8">
        <f t="shared" si="63"/>
        <v>0.39130434782608697</v>
      </c>
      <c r="O33" s="8">
        <f t="shared" si="63"/>
        <v>0.39130434782608697</v>
      </c>
      <c r="P33" s="8">
        <f t="shared" si="63"/>
        <v>0.39130434782608697</v>
      </c>
      <c r="Q33" s="8">
        <f t="shared" si="63"/>
        <v>0.39130434782608697</v>
      </c>
      <c r="R33" s="8">
        <f t="shared" si="63"/>
        <v>0.39130434782608697</v>
      </c>
      <c r="S33" s="8">
        <f t="shared" si="63"/>
        <v>0.39130434782608697</v>
      </c>
      <c r="T33" s="8">
        <f t="shared" si="63"/>
        <v>0.39130434782608697</v>
      </c>
      <c r="U33" s="8">
        <f t="shared" si="63"/>
        <v>0.39130434782608697</v>
      </c>
      <c r="V33" s="8">
        <f t="shared" si="63"/>
        <v>0.39130434782608697</v>
      </c>
      <c r="W33" s="8">
        <f t="shared" si="63"/>
        <v>0.39130434782608697</v>
      </c>
      <c r="X33" s="8">
        <f t="shared" si="63"/>
        <v>0.39130434782608697</v>
      </c>
      <c r="Y33" s="8">
        <f t="shared" si="63"/>
        <v>0.39130434782608697</v>
      </c>
      <c r="Z33" s="8">
        <f t="shared" si="63"/>
        <v>0.39130434782608697</v>
      </c>
      <c r="AA33" s="8">
        <f t="shared" si="63"/>
        <v>0.39130434782608697</v>
      </c>
      <c r="AB33" s="8">
        <f t="shared" si="63"/>
        <v>0.39130434782608697</v>
      </c>
      <c r="AC33" s="8">
        <f t="shared" si="63"/>
        <v>0.39130434782608697</v>
      </c>
      <c r="AD33" s="8">
        <f t="shared" si="63"/>
        <v>0.39130434782608697</v>
      </c>
      <c r="AE33" s="8">
        <f t="shared" si="63"/>
        <v>0.39130434782608697</v>
      </c>
      <c r="AF33" s="8">
        <f t="shared" si="63"/>
        <v>0.39130434782608697</v>
      </c>
      <c r="AG33" s="8">
        <f t="shared" si="63"/>
        <v>0.39130434782608697</v>
      </c>
      <c r="AH33" s="8">
        <f t="shared" si="63"/>
        <v>0.39130434782608697</v>
      </c>
      <c r="AI33" s="8">
        <f t="shared" si="63"/>
        <v>0.39130434782608697</v>
      </c>
      <c r="AJ33" s="8">
        <f t="shared" si="63"/>
        <v>0.39130434782608697</v>
      </c>
      <c r="AK33" s="15">
        <v>1</v>
      </c>
      <c r="AL33" s="15">
        <v>1</v>
      </c>
    </row>
    <row r="34" spans="1:38" ht="36.75" customHeight="1">
      <c r="A34" s="481"/>
      <c r="B34" s="490"/>
      <c r="C34" s="485"/>
      <c r="D34" s="487"/>
      <c r="E34" s="487"/>
      <c r="F34" s="10" t="s">
        <v>253</v>
      </c>
      <c r="G34" s="11">
        <f t="shared" ref="G34" si="64">+ROUND($E33-G33,1)</f>
        <v>1.6</v>
      </c>
      <c r="H34" s="11">
        <f t="shared" ref="H34:AL34" si="65">+G34-H33</f>
        <v>1.2086956521739132</v>
      </c>
      <c r="I34" s="11">
        <f t="shared" si="65"/>
        <v>0.81739130434782625</v>
      </c>
      <c r="J34" s="11">
        <f t="shared" si="65"/>
        <v>0.42608695652173928</v>
      </c>
      <c r="K34" s="11">
        <f>+J34-K33</f>
        <v>3.4782608695652306E-2</v>
      </c>
      <c r="L34" s="11">
        <f t="shared" si="65"/>
        <v>-0.35652173913043467</v>
      </c>
      <c r="M34" s="8">
        <f t="shared" si="50"/>
        <v>-0.35652173913043467</v>
      </c>
      <c r="N34" s="11">
        <f t="shared" si="65"/>
        <v>-0.74782608695652164</v>
      </c>
      <c r="O34" s="11">
        <f t="shared" si="65"/>
        <v>-1.1391304347826086</v>
      </c>
      <c r="P34" s="11">
        <f t="shared" si="65"/>
        <v>-1.5304347826086955</v>
      </c>
      <c r="Q34" s="11">
        <f t="shared" si="65"/>
        <v>-1.9217391304347824</v>
      </c>
      <c r="R34" s="11">
        <f t="shared" si="65"/>
        <v>-2.3130434782608695</v>
      </c>
      <c r="S34" s="11">
        <f t="shared" si="65"/>
        <v>-2.7043478260869565</v>
      </c>
      <c r="T34" s="11">
        <f t="shared" si="65"/>
        <v>-3.0956521739130434</v>
      </c>
      <c r="U34" s="11">
        <f t="shared" si="65"/>
        <v>-3.4869565217391303</v>
      </c>
      <c r="V34" s="11">
        <f t="shared" si="65"/>
        <v>-3.8782608695652172</v>
      </c>
      <c r="W34" s="11">
        <f t="shared" si="65"/>
        <v>-4.2695652173913041</v>
      </c>
      <c r="X34" s="11">
        <f t="shared" si="65"/>
        <v>-4.660869565217391</v>
      </c>
      <c r="Y34" s="11">
        <f t="shared" si="65"/>
        <v>-5.052173913043478</v>
      </c>
      <c r="Z34" s="11">
        <f t="shared" si="65"/>
        <v>-5.4434782608695649</v>
      </c>
      <c r="AA34" s="11">
        <f t="shared" si="65"/>
        <v>-5.8347826086956518</v>
      </c>
      <c r="AB34" s="11">
        <f t="shared" si="65"/>
        <v>-6.2260869565217387</v>
      </c>
      <c r="AC34" s="11">
        <f t="shared" si="65"/>
        <v>-6.6173913043478256</v>
      </c>
      <c r="AD34" s="11">
        <f t="shared" si="65"/>
        <v>-7.0086956521739125</v>
      </c>
      <c r="AE34" s="11">
        <f t="shared" si="65"/>
        <v>-7.3999999999999995</v>
      </c>
      <c r="AF34" s="11">
        <f t="shared" si="65"/>
        <v>-7.7913043478260864</v>
      </c>
      <c r="AG34" s="11">
        <f t="shared" si="65"/>
        <v>-8.1826086956521742</v>
      </c>
      <c r="AH34" s="11">
        <f t="shared" si="65"/>
        <v>-8.573913043478262</v>
      </c>
      <c r="AI34" s="11">
        <f t="shared" si="65"/>
        <v>-8.9652173913043498</v>
      </c>
      <c r="AJ34" s="11">
        <f t="shared" si="65"/>
        <v>-9.3565217391304376</v>
      </c>
      <c r="AK34" s="11">
        <f t="shared" si="65"/>
        <v>-10.356521739130438</v>
      </c>
      <c r="AL34" s="11">
        <f t="shared" si="65"/>
        <v>-11.356521739130438</v>
      </c>
    </row>
    <row r="35" spans="1:38" ht="36.75" customHeight="1">
      <c r="A35" s="480">
        <v>14</v>
      </c>
      <c r="B35" s="482" t="s">
        <v>215</v>
      </c>
      <c r="C35" s="484">
        <v>0</v>
      </c>
      <c r="D35" s="486">
        <v>0</v>
      </c>
      <c r="E35" s="486">
        <f t="shared" ref="E35" si="66">C35</f>
        <v>0</v>
      </c>
      <c r="F35" s="6" t="s">
        <v>252</v>
      </c>
      <c r="G35" s="7">
        <f>+VLOOKUP($B35,'[5]Total Tồn Vật tư'!$A$3:$H$8000,8,0)</f>
        <v>0</v>
      </c>
      <c r="H35" s="8">
        <f t="shared" ref="H35:AJ35" si="67">+G35</f>
        <v>0</v>
      </c>
      <c r="I35" s="8">
        <f t="shared" si="67"/>
        <v>0</v>
      </c>
      <c r="J35" s="8">
        <f t="shared" si="67"/>
        <v>0</v>
      </c>
      <c r="K35" s="8">
        <f>+J35</f>
        <v>0</v>
      </c>
      <c r="L35" s="8">
        <f t="shared" si="67"/>
        <v>0</v>
      </c>
      <c r="M35" s="8">
        <f t="shared" si="50"/>
        <v>0</v>
      </c>
      <c r="N35" s="8">
        <f t="shared" si="67"/>
        <v>0</v>
      </c>
      <c r="O35" s="8">
        <f t="shared" si="67"/>
        <v>0</v>
      </c>
      <c r="P35" s="8">
        <f t="shared" si="67"/>
        <v>0</v>
      </c>
      <c r="Q35" s="8">
        <f t="shared" si="67"/>
        <v>0</v>
      </c>
      <c r="R35" s="8">
        <f t="shared" si="67"/>
        <v>0</v>
      </c>
      <c r="S35" s="8">
        <f t="shared" si="67"/>
        <v>0</v>
      </c>
      <c r="T35" s="8">
        <f t="shared" si="67"/>
        <v>0</v>
      </c>
      <c r="U35" s="8">
        <f t="shared" si="67"/>
        <v>0</v>
      </c>
      <c r="V35" s="8">
        <f t="shared" si="67"/>
        <v>0</v>
      </c>
      <c r="W35" s="8">
        <f t="shared" si="67"/>
        <v>0</v>
      </c>
      <c r="X35" s="8">
        <f t="shared" si="67"/>
        <v>0</v>
      </c>
      <c r="Y35" s="8">
        <f t="shared" si="67"/>
        <v>0</v>
      </c>
      <c r="Z35" s="8">
        <f t="shared" si="67"/>
        <v>0</v>
      </c>
      <c r="AA35" s="8">
        <f t="shared" si="67"/>
        <v>0</v>
      </c>
      <c r="AB35" s="8">
        <f t="shared" si="67"/>
        <v>0</v>
      </c>
      <c r="AC35" s="8">
        <f t="shared" si="67"/>
        <v>0</v>
      </c>
      <c r="AD35" s="8">
        <f t="shared" si="67"/>
        <v>0</v>
      </c>
      <c r="AE35" s="8">
        <f t="shared" si="67"/>
        <v>0</v>
      </c>
      <c r="AF35" s="8">
        <f t="shared" si="67"/>
        <v>0</v>
      </c>
      <c r="AG35" s="8">
        <f t="shared" si="67"/>
        <v>0</v>
      </c>
      <c r="AH35" s="8">
        <f t="shared" si="67"/>
        <v>0</v>
      </c>
      <c r="AI35" s="8">
        <f t="shared" si="67"/>
        <v>0</v>
      </c>
      <c r="AJ35" s="8">
        <f t="shared" si="67"/>
        <v>0</v>
      </c>
      <c r="AK35" s="19">
        <v>0.2</v>
      </c>
      <c r="AL35" s="19">
        <v>0.2</v>
      </c>
    </row>
    <row r="36" spans="1:38" ht="21" customHeight="1">
      <c r="A36" s="481"/>
      <c r="B36" s="483"/>
      <c r="C36" s="485"/>
      <c r="D36" s="487"/>
      <c r="E36" s="487"/>
      <c r="F36" s="10" t="s">
        <v>253</v>
      </c>
      <c r="G36" s="11">
        <f t="shared" ref="G36" si="68">+ROUND($E35-G35,1)</f>
        <v>0</v>
      </c>
      <c r="H36" s="11">
        <f t="shared" ref="H36:AL36" si="69">+G36-H35</f>
        <v>0</v>
      </c>
      <c r="I36" s="11">
        <f t="shared" si="69"/>
        <v>0</v>
      </c>
      <c r="J36" s="11">
        <f t="shared" si="69"/>
        <v>0</v>
      </c>
      <c r="K36" s="11">
        <f>+J36-K35</f>
        <v>0</v>
      </c>
      <c r="L36" s="11">
        <f t="shared" si="69"/>
        <v>0</v>
      </c>
      <c r="M36" s="8">
        <f t="shared" si="50"/>
        <v>0</v>
      </c>
      <c r="N36" s="11">
        <f t="shared" si="69"/>
        <v>0</v>
      </c>
      <c r="O36" s="11">
        <f t="shared" si="69"/>
        <v>0</v>
      </c>
      <c r="P36" s="11">
        <f t="shared" si="69"/>
        <v>0</v>
      </c>
      <c r="Q36" s="11">
        <f t="shared" si="69"/>
        <v>0</v>
      </c>
      <c r="R36" s="11">
        <f t="shared" si="69"/>
        <v>0</v>
      </c>
      <c r="S36" s="11">
        <f t="shared" si="69"/>
        <v>0</v>
      </c>
      <c r="T36" s="11">
        <f t="shared" si="69"/>
        <v>0</v>
      </c>
      <c r="U36" s="11">
        <f t="shared" si="69"/>
        <v>0</v>
      </c>
      <c r="V36" s="11">
        <f t="shared" si="69"/>
        <v>0</v>
      </c>
      <c r="W36" s="11">
        <f t="shared" si="69"/>
        <v>0</v>
      </c>
      <c r="X36" s="11">
        <f t="shared" si="69"/>
        <v>0</v>
      </c>
      <c r="Y36" s="11">
        <f t="shared" si="69"/>
        <v>0</v>
      </c>
      <c r="Z36" s="11">
        <f t="shared" si="69"/>
        <v>0</v>
      </c>
      <c r="AA36" s="11">
        <f t="shared" si="69"/>
        <v>0</v>
      </c>
      <c r="AB36" s="11">
        <f t="shared" si="69"/>
        <v>0</v>
      </c>
      <c r="AC36" s="11">
        <f t="shared" si="69"/>
        <v>0</v>
      </c>
      <c r="AD36" s="11">
        <f t="shared" si="69"/>
        <v>0</v>
      </c>
      <c r="AE36" s="11">
        <f t="shared" si="69"/>
        <v>0</v>
      </c>
      <c r="AF36" s="11">
        <f t="shared" si="69"/>
        <v>0</v>
      </c>
      <c r="AG36" s="11">
        <f t="shared" si="69"/>
        <v>0</v>
      </c>
      <c r="AH36" s="11">
        <f t="shared" si="69"/>
        <v>0</v>
      </c>
      <c r="AI36" s="11">
        <f t="shared" si="69"/>
        <v>0</v>
      </c>
      <c r="AJ36" s="11">
        <f t="shared" si="69"/>
        <v>0</v>
      </c>
      <c r="AK36" s="20">
        <f t="shared" si="69"/>
        <v>-0.2</v>
      </c>
      <c r="AL36" s="20">
        <f t="shared" si="69"/>
        <v>-0.4</v>
      </c>
    </row>
    <row r="37" spans="1:38" ht="36.75" customHeight="1">
      <c r="A37" s="480">
        <v>14</v>
      </c>
      <c r="B37" s="488" t="s">
        <v>216</v>
      </c>
      <c r="C37" s="484">
        <v>33</v>
      </c>
      <c r="D37" s="486">
        <v>0</v>
      </c>
      <c r="E37" s="486">
        <f t="shared" ref="E37" si="70">C37</f>
        <v>33</v>
      </c>
      <c r="F37" s="6" t="s">
        <v>252</v>
      </c>
      <c r="G37" s="7">
        <f>+VLOOKUP($B37,'[5]Total Tồn Vật tư'!$A$3:$H$8000,8,0)</f>
        <v>8.0869565217391308</v>
      </c>
      <c r="H37" s="8">
        <f t="shared" ref="H37:AJ37" si="71">+G37</f>
        <v>8.0869565217391308</v>
      </c>
      <c r="I37" s="8">
        <f t="shared" si="71"/>
        <v>8.0869565217391308</v>
      </c>
      <c r="J37" s="8">
        <f t="shared" si="71"/>
        <v>8.0869565217391308</v>
      </c>
      <c r="K37" s="8">
        <f>+J37</f>
        <v>8.0869565217391308</v>
      </c>
      <c r="L37" s="8">
        <f t="shared" si="71"/>
        <v>8.0869565217391308</v>
      </c>
      <c r="M37" s="8">
        <f t="shared" si="50"/>
        <v>8.0869565217391308</v>
      </c>
      <c r="N37" s="8">
        <f t="shared" si="71"/>
        <v>8.0869565217391308</v>
      </c>
      <c r="O37" s="8">
        <f t="shared" si="71"/>
        <v>8.0869565217391308</v>
      </c>
      <c r="P37" s="8">
        <f t="shared" si="71"/>
        <v>8.0869565217391308</v>
      </c>
      <c r="Q37" s="8">
        <f t="shared" si="71"/>
        <v>8.0869565217391308</v>
      </c>
      <c r="R37" s="8">
        <f t="shared" si="71"/>
        <v>8.0869565217391308</v>
      </c>
      <c r="S37" s="8">
        <f t="shared" si="71"/>
        <v>8.0869565217391308</v>
      </c>
      <c r="T37" s="8">
        <f t="shared" si="71"/>
        <v>8.0869565217391308</v>
      </c>
      <c r="U37" s="8">
        <f t="shared" si="71"/>
        <v>8.0869565217391308</v>
      </c>
      <c r="V37" s="8">
        <f t="shared" si="71"/>
        <v>8.0869565217391308</v>
      </c>
      <c r="W37" s="8">
        <f t="shared" si="71"/>
        <v>8.0869565217391308</v>
      </c>
      <c r="X37" s="8">
        <f t="shared" si="71"/>
        <v>8.0869565217391308</v>
      </c>
      <c r="Y37" s="8">
        <f t="shared" si="71"/>
        <v>8.0869565217391308</v>
      </c>
      <c r="Z37" s="8">
        <f t="shared" si="71"/>
        <v>8.0869565217391308</v>
      </c>
      <c r="AA37" s="8">
        <f t="shared" si="71"/>
        <v>8.0869565217391308</v>
      </c>
      <c r="AB37" s="8">
        <f t="shared" si="71"/>
        <v>8.0869565217391308</v>
      </c>
      <c r="AC37" s="8">
        <f t="shared" si="71"/>
        <v>8.0869565217391308</v>
      </c>
      <c r="AD37" s="8">
        <f t="shared" si="71"/>
        <v>8.0869565217391308</v>
      </c>
      <c r="AE37" s="8">
        <f t="shared" si="71"/>
        <v>8.0869565217391308</v>
      </c>
      <c r="AF37" s="8">
        <f t="shared" si="71"/>
        <v>8.0869565217391308</v>
      </c>
      <c r="AG37" s="8">
        <f t="shared" si="71"/>
        <v>8.0869565217391308</v>
      </c>
      <c r="AH37" s="8">
        <f t="shared" si="71"/>
        <v>8.0869565217391308</v>
      </c>
      <c r="AI37" s="8">
        <f t="shared" si="71"/>
        <v>8.0869565217391308</v>
      </c>
      <c r="AJ37" s="8">
        <f t="shared" si="71"/>
        <v>8.0869565217391308</v>
      </c>
      <c r="AK37" s="14">
        <v>5</v>
      </c>
      <c r="AL37" s="14">
        <v>5</v>
      </c>
    </row>
    <row r="38" spans="1:38" ht="36.75" customHeight="1">
      <c r="A38" s="481"/>
      <c r="B38" s="489"/>
      <c r="C38" s="485"/>
      <c r="D38" s="487"/>
      <c r="E38" s="487"/>
      <c r="F38" s="10" t="s">
        <v>253</v>
      </c>
      <c r="G38" s="11">
        <f t="shared" ref="G38" si="72">+ROUND($E37-G37,1)</f>
        <v>24.9</v>
      </c>
      <c r="H38" s="11">
        <f t="shared" ref="H38:AL38" si="73">+G38-H37</f>
        <v>16.813043478260866</v>
      </c>
      <c r="I38" s="11">
        <f t="shared" si="73"/>
        <v>8.7260869565217352</v>
      </c>
      <c r="J38" s="11">
        <f t="shared" si="73"/>
        <v>0.63913043478260434</v>
      </c>
      <c r="K38" s="11">
        <f>+J38-K37</f>
        <v>-7.4478260869565265</v>
      </c>
      <c r="L38" s="11">
        <f t="shared" si="73"/>
        <v>-15.534782608695657</v>
      </c>
      <c r="M38" s="8">
        <f t="shared" si="50"/>
        <v>-15.534782608695657</v>
      </c>
      <c r="N38" s="11">
        <f t="shared" si="73"/>
        <v>-23.62173913043479</v>
      </c>
      <c r="O38" s="11">
        <f t="shared" si="73"/>
        <v>-31.708695652173922</v>
      </c>
      <c r="P38" s="11">
        <f t="shared" si="73"/>
        <v>-39.795652173913055</v>
      </c>
      <c r="Q38" s="11">
        <f t="shared" si="73"/>
        <v>-47.882608695652188</v>
      </c>
      <c r="R38" s="11">
        <f t="shared" si="73"/>
        <v>-55.96956521739132</v>
      </c>
      <c r="S38" s="11">
        <f t="shared" si="73"/>
        <v>-64.056521739130446</v>
      </c>
      <c r="T38" s="11">
        <f t="shared" si="73"/>
        <v>-72.143478260869571</v>
      </c>
      <c r="U38" s="11">
        <f t="shared" si="73"/>
        <v>-80.230434782608697</v>
      </c>
      <c r="V38" s="11">
        <f t="shared" si="73"/>
        <v>-88.317391304347822</v>
      </c>
      <c r="W38" s="11">
        <f t="shared" si="73"/>
        <v>-96.404347826086948</v>
      </c>
      <c r="X38" s="11">
        <f t="shared" si="73"/>
        <v>-104.49130434782607</v>
      </c>
      <c r="Y38" s="11">
        <f t="shared" si="73"/>
        <v>-112.5782608695652</v>
      </c>
      <c r="Z38" s="11">
        <f t="shared" si="73"/>
        <v>-120.66521739130432</v>
      </c>
      <c r="AA38" s="11">
        <f t="shared" si="73"/>
        <v>-128.75217391304346</v>
      </c>
      <c r="AB38" s="11">
        <f t="shared" si="73"/>
        <v>-136.83913043478259</v>
      </c>
      <c r="AC38" s="11">
        <f t="shared" si="73"/>
        <v>-144.92608695652171</v>
      </c>
      <c r="AD38" s="11">
        <f t="shared" si="73"/>
        <v>-153.01304347826084</v>
      </c>
      <c r="AE38" s="11">
        <f t="shared" si="73"/>
        <v>-161.09999999999997</v>
      </c>
      <c r="AF38" s="11">
        <f t="shared" si="73"/>
        <v>-169.18695652173909</v>
      </c>
      <c r="AG38" s="11">
        <f t="shared" si="73"/>
        <v>-177.27391304347822</v>
      </c>
      <c r="AH38" s="11">
        <f t="shared" si="73"/>
        <v>-185.36086956521734</v>
      </c>
      <c r="AI38" s="11">
        <f t="shared" si="73"/>
        <v>-193.44782608695647</v>
      </c>
      <c r="AJ38" s="11">
        <f t="shared" si="73"/>
        <v>-201.53478260869559</v>
      </c>
      <c r="AK38" s="11">
        <f t="shared" si="73"/>
        <v>-206.53478260869559</v>
      </c>
      <c r="AL38" s="11">
        <f t="shared" si="73"/>
        <v>-211.53478260869559</v>
      </c>
    </row>
    <row r="39" spans="1:38" ht="36.75" customHeight="1">
      <c r="A39" s="480">
        <v>15</v>
      </c>
      <c r="B39" s="488" t="s">
        <v>218</v>
      </c>
      <c r="C39" s="484">
        <v>50</v>
      </c>
      <c r="D39" s="486">
        <v>0</v>
      </c>
      <c r="E39" s="486">
        <f t="shared" ref="E39" si="74">C39</f>
        <v>50</v>
      </c>
      <c r="F39" s="6" t="s">
        <v>252</v>
      </c>
      <c r="G39" s="7">
        <f>+VLOOKUP($B39,'[5]Total Tồn Vật tư'!$A$3:$H$8000,8,0)</f>
        <v>3.1739130434782608</v>
      </c>
      <c r="H39" s="8">
        <f t="shared" ref="H39:AJ39" si="75">+G39</f>
        <v>3.1739130434782608</v>
      </c>
      <c r="I39" s="8">
        <f t="shared" si="75"/>
        <v>3.1739130434782608</v>
      </c>
      <c r="J39" s="8">
        <f t="shared" si="75"/>
        <v>3.1739130434782608</v>
      </c>
      <c r="K39" s="8">
        <f>+J39</f>
        <v>3.1739130434782608</v>
      </c>
      <c r="L39" s="8">
        <f t="shared" si="75"/>
        <v>3.1739130434782608</v>
      </c>
      <c r="M39" s="8">
        <f t="shared" si="50"/>
        <v>3.1739130434782608</v>
      </c>
      <c r="N39" s="8">
        <f t="shared" si="75"/>
        <v>3.1739130434782608</v>
      </c>
      <c r="O39" s="8">
        <f t="shared" si="75"/>
        <v>3.1739130434782608</v>
      </c>
      <c r="P39" s="8">
        <f t="shared" si="75"/>
        <v>3.1739130434782608</v>
      </c>
      <c r="Q39" s="8">
        <f t="shared" si="75"/>
        <v>3.1739130434782608</v>
      </c>
      <c r="R39" s="8">
        <f t="shared" si="75"/>
        <v>3.1739130434782608</v>
      </c>
      <c r="S39" s="8">
        <f t="shared" si="75"/>
        <v>3.1739130434782608</v>
      </c>
      <c r="T39" s="8">
        <f t="shared" si="75"/>
        <v>3.1739130434782608</v>
      </c>
      <c r="U39" s="8">
        <f t="shared" si="75"/>
        <v>3.1739130434782608</v>
      </c>
      <c r="V39" s="8">
        <f t="shared" si="75"/>
        <v>3.1739130434782608</v>
      </c>
      <c r="W39" s="8">
        <f t="shared" si="75"/>
        <v>3.1739130434782608</v>
      </c>
      <c r="X39" s="8">
        <f t="shared" si="75"/>
        <v>3.1739130434782608</v>
      </c>
      <c r="Y39" s="8">
        <f t="shared" si="75"/>
        <v>3.1739130434782608</v>
      </c>
      <c r="Z39" s="8">
        <f t="shared" si="75"/>
        <v>3.1739130434782608</v>
      </c>
      <c r="AA39" s="8">
        <f t="shared" si="75"/>
        <v>3.1739130434782608</v>
      </c>
      <c r="AB39" s="8">
        <f t="shared" si="75"/>
        <v>3.1739130434782608</v>
      </c>
      <c r="AC39" s="8">
        <f t="shared" si="75"/>
        <v>3.1739130434782608</v>
      </c>
      <c r="AD39" s="8">
        <f t="shared" si="75"/>
        <v>3.1739130434782608</v>
      </c>
      <c r="AE39" s="8">
        <f t="shared" si="75"/>
        <v>3.1739130434782608</v>
      </c>
      <c r="AF39" s="8">
        <f t="shared" si="75"/>
        <v>3.1739130434782608</v>
      </c>
      <c r="AG39" s="8">
        <f t="shared" si="75"/>
        <v>3.1739130434782608</v>
      </c>
      <c r="AH39" s="8">
        <f t="shared" si="75"/>
        <v>3.1739130434782608</v>
      </c>
      <c r="AI39" s="8">
        <f t="shared" si="75"/>
        <v>3.1739130434782608</v>
      </c>
      <c r="AJ39" s="8">
        <f t="shared" si="75"/>
        <v>3.1739130434782608</v>
      </c>
      <c r="AK39" s="14">
        <v>2</v>
      </c>
      <c r="AL39" s="14">
        <v>2</v>
      </c>
    </row>
    <row r="40" spans="1:38" ht="36.75" customHeight="1">
      <c r="A40" s="481"/>
      <c r="B40" s="489"/>
      <c r="C40" s="485"/>
      <c r="D40" s="487"/>
      <c r="E40" s="487"/>
      <c r="F40" s="10" t="s">
        <v>253</v>
      </c>
      <c r="G40" s="11">
        <f>+ROUND($E39-G39,1)</f>
        <v>46.8</v>
      </c>
      <c r="H40" s="11">
        <f t="shared" ref="H40:AL40" si="76">+G40-H39</f>
        <v>43.626086956521739</v>
      </c>
      <c r="I40" s="11">
        <f t="shared" si="76"/>
        <v>40.452173913043481</v>
      </c>
      <c r="J40" s="11">
        <f t="shared" si="76"/>
        <v>37.278260869565223</v>
      </c>
      <c r="K40" s="11">
        <f>+J40-K39</f>
        <v>34.104347826086965</v>
      </c>
      <c r="L40" s="11">
        <f t="shared" si="76"/>
        <v>30.930434782608703</v>
      </c>
      <c r="M40" s="8">
        <f t="shared" si="50"/>
        <v>30.930434782608703</v>
      </c>
      <c r="N40" s="11">
        <f t="shared" si="76"/>
        <v>27.756521739130442</v>
      </c>
      <c r="O40" s="11">
        <f t="shared" si="76"/>
        <v>24.58260869565218</v>
      </c>
      <c r="P40" s="11">
        <f t="shared" si="76"/>
        <v>21.408695652173918</v>
      </c>
      <c r="Q40" s="11">
        <f t="shared" si="76"/>
        <v>18.234782608695657</v>
      </c>
      <c r="R40" s="11">
        <f t="shared" si="76"/>
        <v>15.060869565217395</v>
      </c>
      <c r="S40" s="11">
        <f t="shared" si="76"/>
        <v>11.886956521739133</v>
      </c>
      <c r="T40" s="11">
        <f t="shared" si="76"/>
        <v>8.7130434782608717</v>
      </c>
      <c r="U40" s="11">
        <f t="shared" si="76"/>
        <v>5.5391304347826109</v>
      </c>
      <c r="V40" s="11">
        <f t="shared" si="76"/>
        <v>2.3652173913043502</v>
      </c>
      <c r="W40" s="11">
        <f t="shared" si="76"/>
        <v>-0.8086956521739106</v>
      </c>
      <c r="X40" s="11">
        <f t="shared" si="76"/>
        <v>-3.9826086956521713</v>
      </c>
      <c r="Y40" s="11">
        <f t="shared" si="76"/>
        <v>-7.1565217391304321</v>
      </c>
      <c r="Z40" s="11">
        <f t="shared" si="76"/>
        <v>-10.330434782608693</v>
      </c>
      <c r="AA40" s="11">
        <f t="shared" si="76"/>
        <v>-13.504347826086953</v>
      </c>
      <c r="AB40" s="11">
        <f t="shared" si="76"/>
        <v>-16.678260869565214</v>
      </c>
      <c r="AC40" s="11">
        <f t="shared" si="76"/>
        <v>-19.852173913043476</v>
      </c>
      <c r="AD40" s="11">
        <f t="shared" si="76"/>
        <v>-23.026086956521738</v>
      </c>
      <c r="AE40" s="11">
        <f t="shared" si="76"/>
        <v>-26.2</v>
      </c>
      <c r="AF40" s="11">
        <f t="shared" si="76"/>
        <v>-29.373913043478261</v>
      </c>
      <c r="AG40" s="11">
        <f t="shared" si="76"/>
        <v>-32.547826086956519</v>
      </c>
      <c r="AH40" s="11">
        <f t="shared" si="76"/>
        <v>-35.721739130434777</v>
      </c>
      <c r="AI40" s="11">
        <f t="shared" si="76"/>
        <v>-38.895652173913035</v>
      </c>
      <c r="AJ40" s="11">
        <f t="shared" si="76"/>
        <v>-42.069565217391293</v>
      </c>
      <c r="AK40" s="11">
        <f t="shared" si="76"/>
        <v>-44.069565217391293</v>
      </c>
      <c r="AL40" s="11">
        <f t="shared" si="76"/>
        <v>-46.069565217391293</v>
      </c>
    </row>
    <row r="41" spans="1:38" ht="36.75" customHeight="1">
      <c r="A41" s="480">
        <v>17</v>
      </c>
      <c r="B41" s="482" t="s">
        <v>234</v>
      </c>
      <c r="C41" s="484">
        <v>0</v>
      </c>
      <c r="D41" s="486">
        <v>0</v>
      </c>
      <c r="E41" s="486">
        <f t="shared" ref="E41" si="77">C41</f>
        <v>0</v>
      </c>
      <c r="F41" s="6" t="s">
        <v>252</v>
      </c>
      <c r="G41" s="7">
        <f>+VLOOKUP($B41,'[5]Total Tồn Vật tư'!$A$3:$H$8000,8,0)</f>
        <v>0.65217391304347827</v>
      </c>
      <c r="H41" s="8">
        <f t="shared" ref="H41:AJ41" si="78">+G41</f>
        <v>0.65217391304347827</v>
      </c>
      <c r="I41" s="8">
        <f t="shared" si="78"/>
        <v>0.65217391304347827</v>
      </c>
      <c r="J41" s="8">
        <f t="shared" si="78"/>
        <v>0.65217391304347827</v>
      </c>
      <c r="K41" s="8">
        <f>+J41</f>
        <v>0.65217391304347827</v>
      </c>
      <c r="L41" s="8">
        <f t="shared" si="78"/>
        <v>0.65217391304347827</v>
      </c>
      <c r="M41" s="8">
        <f t="shared" si="50"/>
        <v>0.65217391304347827</v>
      </c>
      <c r="N41" s="8">
        <f t="shared" si="78"/>
        <v>0.65217391304347827</v>
      </c>
      <c r="O41" s="8">
        <f t="shared" si="78"/>
        <v>0.65217391304347827</v>
      </c>
      <c r="P41" s="8">
        <f t="shared" si="78"/>
        <v>0.65217391304347827</v>
      </c>
      <c r="Q41" s="8">
        <f t="shared" si="78"/>
        <v>0.65217391304347827</v>
      </c>
      <c r="R41" s="8">
        <f t="shared" si="78"/>
        <v>0.65217391304347827</v>
      </c>
      <c r="S41" s="8">
        <f t="shared" si="78"/>
        <v>0.65217391304347827</v>
      </c>
      <c r="T41" s="8">
        <f t="shared" si="78"/>
        <v>0.65217391304347827</v>
      </c>
      <c r="U41" s="8">
        <f t="shared" si="78"/>
        <v>0.65217391304347827</v>
      </c>
      <c r="V41" s="8">
        <f t="shared" si="78"/>
        <v>0.65217391304347827</v>
      </c>
      <c r="W41" s="8">
        <f t="shared" si="78"/>
        <v>0.65217391304347827</v>
      </c>
      <c r="X41" s="8">
        <f t="shared" si="78"/>
        <v>0.65217391304347827</v>
      </c>
      <c r="Y41" s="8">
        <f t="shared" si="78"/>
        <v>0.65217391304347827</v>
      </c>
      <c r="Z41" s="8">
        <f t="shared" si="78"/>
        <v>0.65217391304347827</v>
      </c>
      <c r="AA41" s="8">
        <f t="shared" si="78"/>
        <v>0.65217391304347827</v>
      </c>
      <c r="AB41" s="8">
        <f t="shared" si="78"/>
        <v>0.65217391304347827</v>
      </c>
      <c r="AC41" s="8">
        <f t="shared" si="78"/>
        <v>0.65217391304347827</v>
      </c>
      <c r="AD41" s="8">
        <f t="shared" si="78"/>
        <v>0.65217391304347827</v>
      </c>
      <c r="AE41" s="8">
        <f t="shared" si="78"/>
        <v>0.65217391304347827</v>
      </c>
      <c r="AF41" s="8">
        <f t="shared" si="78"/>
        <v>0.65217391304347827</v>
      </c>
      <c r="AG41" s="8">
        <f t="shared" si="78"/>
        <v>0.65217391304347827</v>
      </c>
      <c r="AH41" s="8">
        <f t="shared" si="78"/>
        <v>0.65217391304347827</v>
      </c>
      <c r="AI41" s="8">
        <f t="shared" si="78"/>
        <v>0.65217391304347827</v>
      </c>
      <c r="AJ41" s="8">
        <f t="shared" si="78"/>
        <v>0.65217391304347827</v>
      </c>
      <c r="AK41" s="14">
        <v>2</v>
      </c>
      <c r="AL41" s="14">
        <v>2</v>
      </c>
    </row>
    <row r="42" spans="1:38" ht="36.75" customHeight="1">
      <c r="A42" s="481"/>
      <c r="B42" s="483"/>
      <c r="C42" s="485"/>
      <c r="D42" s="487"/>
      <c r="E42" s="487"/>
      <c r="F42" s="10" t="s">
        <v>253</v>
      </c>
      <c r="G42" s="11">
        <f t="shared" ref="G42" si="79">+ROUND($E41-G41,1)</f>
        <v>-0.7</v>
      </c>
      <c r="H42" s="11">
        <f t="shared" ref="H42:I42" si="80">+G42-H41</f>
        <v>-1.3521739130434782</v>
      </c>
      <c r="I42" s="11">
        <f t="shared" si="80"/>
        <v>-2.0043478260869563</v>
      </c>
      <c r="J42" s="11">
        <f>+I42-J41</f>
        <v>-2.6565217391304348</v>
      </c>
      <c r="K42" s="11">
        <f>+J42-K41</f>
        <v>-3.3086956521739133</v>
      </c>
      <c r="L42" s="11">
        <f t="shared" ref="L42:AL42" si="81">+K42-L41</f>
        <v>-3.9608695652173918</v>
      </c>
      <c r="M42" s="8">
        <f t="shared" si="50"/>
        <v>-3.9608695652173918</v>
      </c>
      <c r="N42" s="11">
        <f t="shared" si="81"/>
        <v>-4.6130434782608702</v>
      </c>
      <c r="O42" s="11">
        <f t="shared" si="81"/>
        <v>-5.2652173913043487</v>
      </c>
      <c r="P42" s="11">
        <f t="shared" si="81"/>
        <v>-5.9173913043478272</v>
      </c>
      <c r="Q42" s="11">
        <f t="shared" si="81"/>
        <v>-6.5695652173913057</v>
      </c>
      <c r="R42" s="11">
        <f t="shared" si="81"/>
        <v>-7.2217391304347842</v>
      </c>
      <c r="S42" s="11">
        <f t="shared" si="81"/>
        <v>-7.8739130434782627</v>
      </c>
      <c r="T42" s="11">
        <f t="shared" si="81"/>
        <v>-8.5260869565217412</v>
      </c>
      <c r="U42" s="11">
        <f t="shared" si="81"/>
        <v>-9.1782608695652197</v>
      </c>
      <c r="V42" s="11">
        <f t="shared" si="81"/>
        <v>-9.8304347826086982</v>
      </c>
      <c r="W42" s="11">
        <f t="shared" si="81"/>
        <v>-10.482608695652177</v>
      </c>
      <c r="X42" s="11">
        <f t="shared" si="81"/>
        <v>-11.134782608695655</v>
      </c>
      <c r="Y42" s="11">
        <f t="shared" si="81"/>
        <v>-11.786956521739134</v>
      </c>
      <c r="Z42" s="11">
        <f t="shared" si="81"/>
        <v>-12.439130434782612</v>
      </c>
      <c r="AA42" s="11">
        <f t="shared" si="81"/>
        <v>-13.091304347826091</v>
      </c>
      <c r="AB42" s="11">
        <f t="shared" si="81"/>
        <v>-13.743478260869569</v>
      </c>
      <c r="AC42" s="11">
        <f t="shared" si="81"/>
        <v>-14.395652173913048</v>
      </c>
      <c r="AD42" s="11">
        <f t="shared" si="81"/>
        <v>-15.047826086956526</v>
      </c>
      <c r="AE42" s="11">
        <f t="shared" si="81"/>
        <v>-15.700000000000005</v>
      </c>
      <c r="AF42" s="11">
        <f t="shared" si="81"/>
        <v>-16.352173913043483</v>
      </c>
      <c r="AG42" s="11">
        <f t="shared" si="81"/>
        <v>-17.00434782608696</v>
      </c>
      <c r="AH42" s="11">
        <f t="shared" si="81"/>
        <v>-17.656521739130437</v>
      </c>
      <c r="AI42" s="11">
        <f t="shared" si="81"/>
        <v>-18.308695652173913</v>
      </c>
      <c r="AJ42" s="11">
        <f t="shared" si="81"/>
        <v>-18.96086956521739</v>
      </c>
      <c r="AK42" s="11">
        <f t="shared" si="81"/>
        <v>-20.96086956521739</v>
      </c>
      <c r="AL42" s="11">
        <f t="shared" si="81"/>
        <v>-22.96086956521739</v>
      </c>
    </row>
    <row r="43" spans="1:38" ht="36.75" customHeight="1">
      <c r="A43" s="480">
        <v>18</v>
      </c>
      <c r="B43" s="482" t="s">
        <v>235</v>
      </c>
      <c r="C43" s="484">
        <v>0</v>
      </c>
      <c r="D43" s="486">
        <v>0</v>
      </c>
      <c r="E43" s="486">
        <f t="shared" ref="E43" si="82">C43</f>
        <v>0</v>
      </c>
      <c r="F43" s="6" t="s">
        <v>252</v>
      </c>
      <c r="G43" s="7">
        <f>+VLOOKUP($B43,'[5]Total Tồn Vật tư'!$A$3:$H$8000,8,0)</f>
        <v>0.47826086956521741</v>
      </c>
      <c r="H43" s="8">
        <f t="shared" ref="H43:W58" si="83">+G43</f>
        <v>0.47826086956521741</v>
      </c>
      <c r="I43" s="8">
        <f t="shared" si="83"/>
        <v>0.47826086956521741</v>
      </c>
      <c r="J43" s="8">
        <f t="shared" si="83"/>
        <v>0.47826086956521741</v>
      </c>
      <c r="K43" s="8">
        <f>+J43</f>
        <v>0.47826086956521741</v>
      </c>
      <c r="L43" s="8">
        <f t="shared" si="83"/>
        <v>0.47826086956521741</v>
      </c>
      <c r="M43" s="8">
        <f t="shared" si="83"/>
        <v>0.47826086956521741</v>
      </c>
      <c r="N43" s="8">
        <f t="shared" si="83"/>
        <v>0.47826086956521741</v>
      </c>
      <c r="O43" s="8">
        <f t="shared" si="83"/>
        <v>0.47826086956521741</v>
      </c>
      <c r="P43" s="8">
        <f t="shared" si="83"/>
        <v>0.47826086956521741</v>
      </c>
      <c r="Q43" s="8">
        <f t="shared" si="83"/>
        <v>0.47826086956521741</v>
      </c>
      <c r="R43" s="8">
        <f t="shared" si="83"/>
        <v>0.47826086956521741</v>
      </c>
      <c r="S43" s="8">
        <f t="shared" si="83"/>
        <v>0.47826086956521741</v>
      </c>
      <c r="T43" s="8">
        <f t="shared" si="83"/>
        <v>0.47826086956521741</v>
      </c>
      <c r="U43" s="8">
        <f t="shared" si="83"/>
        <v>0.47826086956521741</v>
      </c>
      <c r="V43" s="8">
        <f t="shared" si="83"/>
        <v>0.47826086956521741</v>
      </c>
      <c r="W43" s="8">
        <f t="shared" si="83"/>
        <v>0.47826086956521741</v>
      </c>
      <c r="X43" s="8">
        <f t="shared" ref="X43:AJ43" si="84">+W43</f>
        <v>0.47826086956521741</v>
      </c>
      <c r="Y43" s="8">
        <f t="shared" si="84"/>
        <v>0.47826086956521741</v>
      </c>
      <c r="Z43" s="8">
        <f t="shared" si="84"/>
        <v>0.47826086956521741</v>
      </c>
      <c r="AA43" s="8">
        <f t="shared" si="84"/>
        <v>0.47826086956521741</v>
      </c>
      <c r="AB43" s="8">
        <f t="shared" si="84"/>
        <v>0.47826086956521741</v>
      </c>
      <c r="AC43" s="8">
        <f t="shared" si="84"/>
        <v>0.47826086956521741</v>
      </c>
      <c r="AD43" s="8">
        <f t="shared" si="84"/>
        <v>0.47826086956521741</v>
      </c>
      <c r="AE43" s="8">
        <f t="shared" si="84"/>
        <v>0.47826086956521741</v>
      </c>
      <c r="AF43" s="8">
        <f t="shared" si="84"/>
        <v>0.47826086956521741</v>
      </c>
      <c r="AG43" s="8">
        <f t="shared" si="84"/>
        <v>0.47826086956521741</v>
      </c>
      <c r="AH43" s="8">
        <f t="shared" si="84"/>
        <v>0.47826086956521741</v>
      </c>
      <c r="AI43" s="8">
        <f t="shared" si="84"/>
        <v>0.47826086956521741</v>
      </c>
      <c r="AJ43" s="8">
        <f t="shared" si="84"/>
        <v>0.47826086956521741</v>
      </c>
      <c r="AK43" s="14">
        <v>20</v>
      </c>
      <c r="AL43" s="14">
        <v>20</v>
      </c>
    </row>
    <row r="44" spans="1:38" ht="36.75" customHeight="1">
      <c r="A44" s="481"/>
      <c r="B44" s="483"/>
      <c r="C44" s="485"/>
      <c r="D44" s="487"/>
      <c r="E44" s="487"/>
      <c r="F44" s="10" t="s">
        <v>253</v>
      </c>
      <c r="G44" s="11">
        <f t="shared" ref="G44" si="85">+ROUND($E43-G43,1)</f>
        <v>-0.5</v>
      </c>
      <c r="H44" s="11">
        <f t="shared" ref="H44:AL44" si="86">+G44-H43</f>
        <v>-0.97826086956521741</v>
      </c>
      <c r="I44" s="11">
        <f t="shared" si="86"/>
        <v>-1.4565217391304348</v>
      </c>
      <c r="J44" s="11">
        <f t="shared" si="86"/>
        <v>-1.9347826086956523</v>
      </c>
      <c r="K44" s="11">
        <f>+J44-K43</f>
        <v>-2.4130434782608696</v>
      </c>
      <c r="L44" s="11">
        <f t="shared" si="86"/>
        <v>-2.8913043478260869</v>
      </c>
      <c r="M44" s="8">
        <f t="shared" si="83"/>
        <v>-2.8913043478260869</v>
      </c>
      <c r="N44" s="11">
        <f t="shared" si="86"/>
        <v>-3.3695652173913042</v>
      </c>
      <c r="O44" s="11">
        <f t="shared" si="86"/>
        <v>-3.8478260869565215</v>
      </c>
      <c r="P44" s="11">
        <f t="shared" si="86"/>
        <v>-4.3260869565217392</v>
      </c>
      <c r="Q44" s="11">
        <f t="shared" si="86"/>
        <v>-4.804347826086957</v>
      </c>
      <c r="R44" s="11">
        <f t="shared" si="86"/>
        <v>-5.2826086956521747</v>
      </c>
      <c r="S44" s="11">
        <f t="shared" si="86"/>
        <v>-5.7608695652173925</v>
      </c>
      <c r="T44" s="11">
        <f t="shared" si="86"/>
        <v>-6.2391304347826102</v>
      </c>
      <c r="U44" s="11">
        <f t="shared" si="86"/>
        <v>-6.7173913043478279</v>
      </c>
      <c r="V44" s="11">
        <f t="shared" si="86"/>
        <v>-7.1956521739130457</v>
      </c>
      <c r="W44" s="11">
        <f t="shared" si="86"/>
        <v>-7.6739130434782634</v>
      </c>
      <c r="X44" s="11">
        <f t="shared" si="86"/>
        <v>-8.1521739130434803</v>
      </c>
      <c r="Y44" s="11">
        <f t="shared" si="86"/>
        <v>-8.6304347826086971</v>
      </c>
      <c r="Z44" s="11">
        <f t="shared" si="86"/>
        <v>-9.108695652173914</v>
      </c>
      <c r="AA44" s="11">
        <f t="shared" si="86"/>
        <v>-9.5869565217391308</v>
      </c>
      <c r="AB44" s="11">
        <f t="shared" si="86"/>
        <v>-10.065217391304348</v>
      </c>
      <c r="AC44" s="11">
        <f t="shared" si="86"/>
        <v>-10.543478260869565</v>
      </c>
      <c r="AD44" s="11">
        <f t="shared" si="86"/>
        <v>-11.021739130434781</v>
      </c>
      <c r="AE44" s="11">
        <f t="shared" si="86"/>
        <v>-11.499999999999998</v>
      </c>
      <c r="AF44" s="11">
        <f t="shared" si="86"/>
        <v>-11.978260869565215</v>
      </c>
      <c r="AG44" s="11">
        <f t="shared" si="86"/>
        <v>-12.456521739130432</v>
      </c>
      <c r="AH44" s="11">
        <f t="shared" si="86"/>
        <v>-12.934782608695649</v>
      </c>
      <c r="AI44" s="11">
        <f t="shared" si="86"/>
        <v>-13.413043478260866</v>
      </c>
      <c r="AJ44" s="11">
        <f t="shared" si="86"/>
        <v>-13.891304347826082</v>
      </c>
      <c r="AK44" s="11">
        <f t="shared" si="86"/>
        <v>-33.891304347826079</v>
      </c>
      <c r="AL44" s="11">
        <f t="shared" si="86"/>
        <v>-53.891304347826079</v>
      </c>
    </row>
    <row r="45" spans="1:38" ht="36.75" customHeight="1">
      <c r="A45" s="480">
        <v>18</v>
      </c>
      <c r="B45" s="482" t="s">
        <v>236</v>
      </c>
      <c r="C45" s="484">
        <v>0</v>
      </c>
      <c r="D45" s="486">
        <v>0</v>
      </c>
      <c r="E45" s="486">
        <f t="shared" ref="E45" si="87">C45</f>
        <v>0</v>
      </c>
      <c r="F45" s="6" t="s">
        <v>252</v>
      </c>
      <c r="G45" s="7">
        <f>+VLOOKUP($B45,'[5]Total Tồn Vật tư'!$A$3:$H$8000,8,0)</f>
        <v>0.65217391304347827</v>
      </c>
      <c r="H45" s="8">
        <f t="shared" ref="H45:AJ45" si="88">+G45</f>
        <v>0.65217391304347827</v>
      </c>
      <c r="I45" s="8">
        <f t="shared" si="88"/>
        <v>0.65217391304347827</v>
      </c>
      <c r="J45" s="8">
        <f t="shared" si="88"/>
        <v>0.65217391304347827</v>
      </c>
      <c r="K45" s="8">
        <f>+J45</f>
        <v>0.65217391304347827</v>
      </c>
      <c r="L45" s="8">
        <f t="shared" si="88"/>
        <v>0.65217391304347827</v>
      </c>
      <c r="M45" s="8">
        <f t="shared" si="83"/>
        <v>0.65217391304347827</v>
      </c>
      <c r="N45" s="8">
        <f t="shared" si="88"/>
        <v>0.65217391304347827</v>
      </c>
      <c r="O45" s="8">
        <f t="shared" si="88"/>
        <v>0.65217391304347827</v>
      </c>
      <c r="P45" s="8">
        <f t="shared" si="88"/>
        <v>0.65217391304347827</v>
      </c>
      <c r="Q45" s="8">
        <f t="shared" si="88"/>
        <v>0.65217391304347827</v>
      </c>
      <c r="R45" s="8">
        <f t="shared" si="88"/>
        <v>0.65217391304347827</v>
      </c>
      <c r="S45" s="8">
        <f t="shared" si="88"/>
        <v>0.65217391304347827</v>
      </c>
      <c r="T45" s="8">
        <f t="shared" si="88"/>
        <v>0.65217391304347827</v>
      </c>
      <c r="U45" s="8">
        <f t="shared" si="88"/>
        <v>0.65217391304347827</v>
      </c>
      <c r="V45" s="8">
        <f t="shared" si="88"/>
        <v>0.65217391304347827</v>
      </c>
      <c r="W45" s="8">
        <f t="shared" si="88"/>
        <v>0.65217391304347827</v>
      </c>
      <c r="X45" s="8">
        <f t="shared" si="88"/>
        <v>0.65217391304347827</v>
      </c>
      <c r="Y45" s="8">
        <f t="shared" si="88"/>
        <v>0.65217391304347827</v>
      </c>
      <c r="Z45" s="8">
        <f t="shared" si="88"/>
        <v>0.65217391304347827</v>
      </c>
      <c r="AA45" s="8">
        <f t="shared" si="88"/>
        <v>0.65217391304347827</v>
      </c>
      <c r="AB45" s="8">
        <f t="shared" si="88"/>
        <v>0.65217391304347827</v>
      </c>
      <c r="AC45" s="8">
        <f t="shared" si="88"/>
        <v>0.65217391304347827</v>
      </c>
      <c r="AD45" s="8">
        <f t="shared" si="88"/>
        <v>0.65217391304347827</v>
      </c>
      <c r="AE45" s="8">
        <f t="shared" si="88"/>
        <v>0.65217391304347827</v>
      </c>
      <c r="AF45" s="8">
        <f t="shared" si="88"/>
        <v>0.65217391304347827</v>
      </c>
      <c r="AG45" s="8">
        <f t="shared" si="88"/>
        <v>0.65217391304347827</v>
      </c>
      <c r="AH45" s="8">
        <f t="shared" si="88"/>
        <v>0.65217391304347827</v>
      </c>
      <c r="AI45" s="8">
        <f t="shared" si="88"/>
        <v>0.65217391304347827</v>
      </c>
      <c r="AJ45" s="8">
        <f t="shared" si="88"/>
        <v>0.65217391304347827</v>
      </c>
      <c r="AK45" s="14">
        <v>2</v>
      </c>
      <c r="AL45" s="14">
        <v>2</v>
      </c>
    </row>
    <row r="46" spans="1:38" ht="36.75" customHeight="1">
      <c r="A46" s="481"/>
      <c r="B46" s="483"/>
      <c r="C46" s="485"/>
      <c r="D46" s="487"/>
      <c r="E46" s="487"/>
      <c r="F46" s="10" t="s">
        <v>253</v>
      </c>
      <c r="G46" s="11">
        <f t="shared" ref="G46:G58" si="89">+ROUND($E45-G45,1)</f>
        <v>-0.7</v>
      </c>
      <c r="H46" s="11">
        <f t="shared" ref="H46:AL46" si="90">+G46-H45</f>
        <v>-1.3521739130434782</v>
      </c>
      <c r="I46" s="11">
        <f t="shared" si="90"/>
        <v>-2.0043478260869563</v>
      </c>
      <c r="J46" s="11">
        <f t="shared" si="90"/>
        <v>-2.6565217391304348</v>
      </c>
      <c r="K46" s="11">
        <f>+J46-K45</f>
        <v>-3.3086956521739133</v>
      </c>
      <c r="L46" s="11">
        <f t="shared" si="90"/>
        <v>-3.9608695652173918</v>
      </c>
      <c r="M46" s="8">
        <f t="shared" si="83"/>
        <v>-3.9608695652173918</v>
      </c>
      <c r="N46" s="11">
        <f t="shared" si="90"/>
        <v>-4.6130434782608702</v>
      </c>
      <c r="O46" s="11">
        <f t="shared" si="90"/>
        <v>-5.2652173913043487</v>
      </c>
      <c r="P46" s="11">
        <f t="shared" si="90"/>
        <v>-5.9173913043478272</v>
      </c>
      <c r="Q46" s="11">
        <f t="shared" si="90"/>
        <v>-6.5695652173913057</v>
      </c>
      <c r="R46" s="11">
        <f t="shared" si="90"/>
        <v>-7.2217391304347842</v>
      </c>
      <c r="S46" s="11">
        <f t="shared" si="90"/>
        <v>-7.8739130434782627</v>
      </c>
      <c r="T46" s="11">
        <f t="shared" si="90"/>
        <v>-8.5260869565217412</v>
      </c>
      <c r="U46" s="11">
        <f t="shared" si="90"/>
        <v>-9.1782608695652197</v>
      </c>
      <c r="V46" s="11">
        <f t="shared" si="90"/>
        <v>-9.8304347826086982</v>
      </c>
      <c r="W46" s="11">
        <f t="shared" si="90"/>
        <v>-10.482608695652177</v>
      </c>
      <c r="X46" s="11">
        <f t="shared" si="90"/>
        <v>-11.134782608695655</v>
      </c>
      <c r="Y46" s="11">
        <f t="shared" si="90"/>
        <v>-11.786956521739134</v>
      </c>
      <c r="Z46" s="11">
        <f t="shared" si="90"/>
        <v>-12.439130434782612</v>
      </c>
      <c r="AA46" s="11">
        <f t="shared" si="90"/>
        <v>-13.091304347826091</v>
      </c>
      <c r="AB46" s="11">
        <f t="shared" si="90"/>
        <v>-13.743478260869569</v>
      </c>
      <c r="AC46" s="11">
        <f t="shared" si="90"/>
        <v>-14.395652173913048</v>
      </c>
      <c r="AD46" s="11">
        <f t="shared" si="90"/>
        <v>-15.047826086956526</v>
      </c>
      <c r="AE46" s="11">
        <f t="shared" si="90"/>
        <v>-15.700000000000005</v>
      </c>
      <c r="AF46" s="11">
        <f t="shared" si="90"/>
        <v>-16.352173913043483</v>
      </c>
      <c r="AG46" s="11">
        <f t="shared" si="90"/>
        <v>-17.00434782608696</v>
      </c>
      <c r="AH46" s="11">
        <f t="shared" si="90"/>
        <v>-17.656521739130437</v>
      </c>
      <c r="AI46" s="11">
        <f t="shared" si="90"/>
        <v>-18.308695652173913</v>
      </c>
      <c r="AJ46" s="11">
        <f t="shared" si="90"/>
        <v>-18.96086956521739</v>
      </c>
      <c r="AK46" s="11">
        <f t="shared" si="90"/>
        <v>-20.96086956521739</v>
      </c>
      <c r="AL46" s="11">
        <f t="shared" si="90"/>
        <v>-22.96086956521739</v>
      </c>
    </row>
    <row r="47" spans="1:38" ht="36.75" customHeight="1">
      <c r="A47" s="480">
        <v>19</v>
      </c>
      <c r="B47" s="482" t="s">
        <v>237</v>
      </c>
      <c r="C47" s="484">
        <v>0</v>
      </c>
      <c r="D47" s="486">
        <v>0</v>
      </c>
      <c r="E47" s="486">
        <f t="shared" ref="E47" si="91">C47</f>
        <v>0</v>
      </c>
      <c r="F47" s="6" t="s">
        <v>252</v>
      </c>
      <c r="G47" s="7">
        <f>+VLOOKUP($B47,'[5]Total Tồn Vật tư'!$A$3:$H$8000,8,0)</f>
        <v>0.21739130434782608</v>
      </c>
      <c r="H47" s="8">
        <f t="shared" ref="H47:AJ47" si="92">+G47</f>
        <v>0.21739130434782608</v>
      </c>
      <c r="I47" s="8">
        <f t="shared" si="92"/>
        <v>0.21739130434782608</v>
      </c>
      <c r="J47" s="8">
        <f t="shared" si="92"/>
        <v>0.21739130434782608</v>
      </c>
      <c r="K47" s="8">
        <f>+J47</f>
        <v>0.21739130434782608</v>
      </c>
      <c r="L47" s="8">
        <f t="shared" si="92"/>
        <v>0.21739130434782608</v>
      </c>
      <c r="M47" s="8">
        <f t="shared" si="83"/>
        <v>0.21739130434782608</v>
      </c>
      <c r="N47" s="8">
        <f t="shared" si="92"/>
        <v>0.21739130434782608</v>
      </c>
      <c r="O47" s="8">
        <f t="shared" si="92"/>
        <v>0.21739130434782608</v>
      </c>
      <c r="P47" s="8">
        <f t="shared" si="92"/>
        <v>0.21739130434782608</v>
      </c>
      <c r="Q47" s="8">
        <f t="shared" si="92"/>
        <v>0.21739130434782608</v>
      </c>
      <c r="R47" s="8">
        <f t="shared" si="92"/>
        <v>0.21739130434782608</v>
      </c>
      <c r="S47" s="8">
        <f t="shared" si="92"/>
        <v>0.21739130434782608</v>
      </c>
      <c r="T47" s="8">
        <f t="shared" si="92"/>
        <v>0.21739130434782608</v>
      </c>
      <c r="U47" s="8">
        <f t="shared" si="92"/>
        <v>0.21739130434782608</v>
      </c>
      <c r="V47" s="8">
        <f t="shared" si="92"/>
        <v>0.21739130434782608</v>
      </c>
      <c r="W47" s="8">
        <f t="shared" si="92"/>
        <v>0.21739130434782608</v>
      </c>
      <c r="X47" s="8">
        <f t="shared" si="92"/>
        <v>0.21739130434782608</v>
      </c>
      <c r="Y47" s="8">
        <f t="shared" si="92"/>
        <v>0.21739130434782608</v>
      </c>
      <c r="Z47" s="8">
        <f t="shared" si="92"/>
        <v>0.21739130434782608</v>
      </c>
      <c r="AA47" s="8">
        <f t="shared" si="92"/>
        <v>0.21739130434782608</v>
      </c>
      <c r="AB47" s="8">
        <f t="shared" si="92"/>
        <v>0.21739130434782608</v>
      </c>
      <c r="AC47" s="8">
        <f t="shared" si="92"/>
        <v>0.21739130434782608</v>
      </c>
      <c r="AD47" s="8">
        <f t="shared" si="92"/>
        <v>0.21739130434782608</v>
      </c>
      <c r="AE47" s="8">
        <f t="shared" si="92"/>
        <v>0.21739130434782608</v>
      </c>
      <c r="AF47" s="8">
        <f t="shared" si="92"/>
        <v>0.21739130434782608</v>
      </c>
      <c r="AG47" s="8">
        <f t="shared" si="92"/>
        <v>0.21739130434782608</v>
      </c>
      <c r="AH47" s="8">
        <f t="shared" si="92"/>
        <v>0.21739130434782608</v>
      </c>
      <c r="AI47" s="8">
        <f t="shared" si="92"/>
        <v>0.21739130434782608</v>
      </c>
      <c r="AJ47" s="8">
        <f t="shared" si="92"/>
        <v>0.21739130434782608</v>
      </c>
      <c r="AK47" s="15">
        <v>0.5</v>
      </c>
      <c r="AL47" s="15">
        <v>0.5</v>
      </c>
    </row>
    <row r="48" spans="1:38" ht="36.75" customHeight="1">
      <c r="A48" s="481"/>
      <c r="B48" s="483"/>
      <c r="C48" s="485"/>
      <c r="D48" s="487"/>
      <c r="E48" s="487"/>
      <c r="F48" s="10" t="s">
        <v>253</v>
      </c>
      <c r="G48" s="11">
        <f t="shared" si="89"/>
        <v>-0.2</v>
      </c>
      <c r="H48" s="11">
        <f t="shared" ref="H48:AL48" si="93">+G48-H47</f>
        <v>-0.41739130434782612</v>
      </c>
      <c r="I48" s="11">
        <f t="shared" si="93"/>
        <v>-0.63478260869565217</v>
      </c>
      <c r="J48" s="11">
        <f t="shared" si="93"/>
        <v>-0.85217391304347823</v>
      </c>
      <c r="K48" s="11">
        <f>+J48-K47</f>
        <v>-1.0695652173913044</v>
      </c>
      <c r="L48" s="11">
        <f t="shared" si="93"/>
        <v>-1.2869565217391306</v>
      </c>
      <c r="M48" s="8">
        <f t="shared" si="83"/>
        <v>-1.2869565217391306</v>
      </c>
      <c r="N48" s="11">
        <f t="shared" si="93"/>
        <v>-1.5043478260869567</v>
      </c>
      <c r="O48" s="11">
        <f t="shared" si="93"/>
        <v>-1.7217391304347829</v>
      </c>
      <c r="P48" s="11">
        <f t="shared" si="93"/>
        <v>-1.939130434782609</v>
      </c>
      <c r="Q48" s="11">
        <f t="shared" si="93"/>
        <v>-2.1565217391304352</v>
      </c>
      <c r="R48" s="11">
        <f t="shared" si="93"/>
        <v>-2.3739130434782614</v>
      </c>
      <c r="S48" s="11">
        <f t="shared" si="93"/>
        <v>-2.5913043478260875</v>
      </c>
      <c r="T48" s="11">
        <f t="shared" si="93"/>
        <v>-2.8086956521739137</v>
      </c>
      <c r="U48" s="11">
        <f t="shared" si="93"/>
        <v>-3.0260869565217399</v>
      </c>
      <c r="V48" s="11">
        <f t="shared" si="93"/>
        <v>-3.243478260869566</v>
      </c>
      <c r="W48" s="11">
        <f t="shared" si="93"/>
        <v>-3.4608695652173922</v>
      </c>
      <c r="X48" s="11">
        <f t="shared" si="93"/>
        <v>-3.6782608695652184</v>
      </c>
      <c r="Y48" s="11">
        <f t="shared" si="93"/>
        <v>-3.8956521739130445</v>
      </c>
      <c r="Z48" s="11">
        <f t="shared" si="93"/>
        <v>-4.1130434782608702</v>
      </c>
      <c r="AA48" s="11">
        <f t="shared" si="93"/>
        <v>-4.3304347826086964</v>
      </c>
      <c r="AB48" s="11">
        <f t="shared" si="93"/>
        <v>-4.5478260869565226</v>
      </c>
      <c r="AC48" s="11">
        <f t="shared" si="93"/>
        <v>-4.7652173913043487</v>
      </c>
      <c r="AD48" s="11">
        <f t="shared" si="93"/>
        <v>-4.9826086956521749</v>
      </c>
      <c r="AE48" s="11">
        <f t="shared" si="93"/>
        <v>-5.2000000000000011</v>
      </c>
      <c r="AF48" s="11">
        <f t="shared" si="93"/>
        <v>-5.4173913043478272</v>
      </c>
      <c r="AG48" s="11">
        <f t="shared" si="93"/>
        <v>-5.6347826086956534</v>
      </c>
      <c r="AH48" s="11">
        <f t="shared" si="93"/>
        <v>-5.8521739130434796</v>
      </c>
      <c r="AI48" s="11">
        <f t="shared" si="93"/>
        <v>-6.0695652173913057</v>
      </c>
      <c r="AJ48" s="11">
        <f t="shared" si="93"/>
        <v>-6.2869565217391319</v>
      </c>
      <c r="AK48" s="21">
        <f t="shared" si="93"/>
        <v>-6.7869565217391319</v>
      </c>
      <c r="AL48" s="21">
        <f t="shared" si="93"/>
        <v>-7.2869565217391319</v>
      </c>
    </row>
    <row r="49" spans="1:38" ht="36.75" customHeight="1">
      <c r="A49" s="480">
        <v>19</v>
      </c>
      <c r="B49" s="482" t="s">
        <v>238</v>
      </c>
      <c r="C49" s="484">
        <v>0</v>
      </c>
      <c r="D49" s="486">
        <v>0</v>
      </c>
      <c r="E49" s="486">
        <f t="shared" ref="E49" si="94">C49</f>
        <v>0</v>
      </c>
      <c r="F49" s="6" t="s">
        <v>252</v>
      </c>
      <c r="G49" s="7">
        <f>+VLOOKUP($B49,'[5]Total Tồn Vật tư'!$A$3:$H$8000,8,0)</f>
        <v>3.8260869565217392</v>
      </c>
      <c r="H49" s="8">
        <f t="shared" ref="H49:AJ49" si="95">+G49</f>
        <v>3.8260869565217392</v>
      </c>
      <c r="I49" s="8">
        <f t="shared" si="95"/>
        <v>3.8260869565217392</v>
      </c>
      <c r="J49" s="8">
        <f t="shared" si="95"/>
        <v>3.8260869565217392</v>
      </c>
      <c r="K49" s="8">
        <f>+J49</f>
        <v>3.8260869565217392</v>
      </c>
      <c r="L49" s="8">
        <f t="shared" si="95"/>
        <v>3.8260869565217392</v>
      </c>
      <c r="M49" s="8">
        <f t="shared" si="83"/>
        <v>3.8260869565217392</v>
      </c>
      <c r="N49" s="8">
        <f t="shared" si="95"/>
        <v>3.8260869565217392</v>
      </c>
      <c r="O49" s="8">
        <f t="shared" si="95"/>
        <v>3.8260869565217392</v>
      </c>
      <c r="P49" s="8">
        <f t="shared" si="95"/>
        <v>3.8260869565217392</v>
      </c>
      <c r="Q49" s="8">
        <f t="shared" si="95"/>
        <v>3.8260869565217392</v>
      </c>
      <c r="R49" s="8">
        <f t="shared" si="95"/>
        <v>3.8260869565217392</v>
      </c>
      <c r="S49" s="8">
        <f t="shared" si="95"/>
        <v>3.8260869565217392</v>
      </c>
      <c r="T49" s="8">
        <f t="shared" si="95"/>
        <v>3.8260869565217392</v>
      </c>
      <c r="U49" s="8">
        <f t="shared" si="95"/>
        <v>3.8260869565217392</v>
      </c>
      <c r="V49" s="8">
        <f t="shared" si="95"/>
        <v>3.8260869565217392</v>
      </c>
      <c r="W49" s="8">
        <f t="shared" si="95"/>
        <v>3.8260869565217392</v>
      </c>
      <c r="X49" s="8">
        <f t="shared" si="95"/>
        <v>3.8260869565217392</v>
      </c>
      <c r="Y49" s="8">
        <f t="shared" si="95"/>
        <v>3.8260869565217392</v>
      </c>
      <c r="Z49" s="8">
        <f t="shared" si="95"/>
        <v>3.8260869565217392</v>
      </c>
      <c r="AA49" s="8">
        <f t="shared" si="95"/>
        <v>3.8260869565217392</v>
      </c>
      <c r="AB49" s="8">
        <f t="shared" si="95"/>
        <v>3.8260869565217392</v>
      </c>
      <c r="AC49" s="8">
        <f t="shared" si="95"/>
        <v>3.8260869565217392</v>
      </c>
      <c r="AD49" s="8">
        <f t="shared" si="95"/>
        <v>3.8260869565217392</v>
      </c>
      <c r="AE49" s="8">
        <f t="shared" si="95"/>
        <v>3.8260869565217392</v>
      </c>
      <c r="AF49" s="8">
        <f t="shared" si="95"/>
        <v>3.8260869565217392</v>
      </c>
      <c r="AG49" s="8">
        <f t="shared" si="95"/>
        <v>3.8260869565217392</v>
      </c>
      <c r="AH49" s="8">
        <f t="shared" si="95"/>
        <v>3.8260869565217392</v>
      </c>
      <c r="AI49" s="8">
        <f t="shared" si="95"/>
        <v>3.8260869565217392</v>
      </c>
      <c r="AJ49" s="8">
        <f t="shared" si="95"/>
        <v>3.8260869565217392</v>
      </c>
      <c r="AK49" s="15">
        <v>0.5</v>
      </c>
      <c r="AL49" s="15">
        <v>0.5</v>
      </c>
    </row>
    <row r="50" spans="1:38" ht="36.75" customHeight="1">
      <c r="A50" s="481"/>
      <c r="B50" s="483"/>
      <c r="C50" s="485"/>
      <c r="D50" s="487"/>
      <c r="E50" s="487"/>
      <c r="F50" s="10" t="s">
        <v>253</v>
      </c>
      <c r="G50" s="11">
        <f t="shared" si="89"/>
        <v>-3.8</v>
      </c>
      <c r="H50" s="11">
        <f t="shared" ref="H50:AL50" si="96">+G50-H49</f>
        <v>-7.6260869565217391</v>
      </c>
      <c r="I50" s="11">
        <f t="shared" si="96"/>
        <v>-11.452173913043477</v>
      </c>
      <c r="J50" s="11">
        <f t="shared" si="96"/>
        <v>-15.278260869565216</v>
      </c>
      <c r="K50" s="11">
        <f>+J50-K49</f>
        <v>-19.104347826086954</v>
      </c>
      <c r="L50" s="11">
        <f t="shared" si="96"/>
        <v>-22.930434782608693</v>
      </c>
      <c r="M50" s="8">
        <f t="shared" si="83"/>
        <v>-22.930434782608693</v>
      </c>
      <c r="N50" s="11">
        <f t="shared" si="96"/>
        <v>-26.756521739130431</v>
      </c>
      <c r="O50" s="11">
        <f t="shared" si="96"/>
        <v>-30.582608695652169</v>
      </c>
      <c r="P50" s="11">
        <f t="shared" si="96"/>
        <v>-34.408695652173911</v>
      </c>
      <c r="Q50" s="11">
        <f t="shared" si="96"/>
        <v>-38.234782608695653</v>
      </c>
      <c r="R50" s="11">
        <f t="shared" si="96"/>
        <v>-42.060869565217395</v>
      </c>
      <c r="S50" s="11">
        <f t="shared" si="96"/>
        <v>-45.886956521739137</v>
      </c>
      <c r="T50" s="11">
        <f t="shared" si="96"/>
        <v>-49.713043478260879</v>
      </c>
      <c r="U50" s="11">
        <f t="shared" si="96"/>
        <v>-53.539130434782621</v>
      </c>
      <c r="V50" s="11">
        <f t="shared" si="96"/>
        <v>-57.365217391304363</v>
      </c>
      <c r="W50" s="11">
        <f t="shared" si="96"/>
        <v>-61.191304347826105</v>
      </c>
      <c r="X50" s="11">
        <f t="shared" si="96"/>
        <v>-65.017391304347839</v>
      </c>
      <c r="Y50" s="11">
        <f t="shared" si="96"/>
        <v>-68.843478260869574</v>
      </c>
      <c r="Z50" s="11">
        <f t="shared" si="96"/>
        <v>-72.669565217391309</v>
      </c>
      <c r="AA50" s="11">
        <f t="shared" si="96"/>
        <v>-76.495652173913044</v>
      </c>
      <c r="AB50" s="11">
        <f t="shared" si="96"/>
        <v>-80.321739130434779</v>
      </c>
      <c r="AC50" s="11">
        <f t="shared" si="96"/>
        <v>-84.147826086956513</v>
      </c>
      <c r="AD50" s="11">
        <f t="shared" si="96"/>
        <v>-87.973913043478248</v>
      </c>
      <c r="AE50" s="11">
        <f t="shared" si="96"/>
        <v>-91.799999999999983</v>
      </c>
      <c r="AF50" s="11">
        <f t="shared" si="96"/>
        <v>-95.626086956521718</v>
      </c>
      <c r="AG50" s="11">
        <f t="shared" si="96"/>
        <v>-99.452173913043453</v>
      </c>
      <c r="AH50" s="11">
        <f t="shared" si="96"/>
        <v>-103.27826086956519</v>
      </c>
      <c r="AI50" s="11">
        <f t="shared" si="96"/>
        <v>-107.10434782608692</v>
      </c>
      <c r="AJ50" s="11">
        <f t="shared" si="96"/>
        <v>-110.93043478260866</v>
      </c>
      <c r="AK50" s="21">
        <f t="shared" si="96"/>
        <v>-111.43043478260866</v>
      </c>
      <c r="AL50" s="21">
        <f t="shared" si="96"/>
        <v>-111.93043478260866</v>
      </c>
    </row>
    <row r="51" spans="1:38" ht="36.75" customHeight="1">
      <c r="A51" s="480">
        <v>20</v>
      </c>
      <c r="B51" s="482" t="s">
        <v>240</v>
      </c>
      <c r="C51" s="484">
        <v>3860</v>
      </c>
      <c r="D51" s="486">
        <v>0</v>
      </c>
      <c r="E51" s="486">
        <f t="shared" ref="E51" si="97">C51</f>
        <v>3860</v>
      </c>
      <c r="F51" s="6" t="s">
        <v>252</v>
      </c>
      <c r="G51" s="7">
        <f>+VLOOKUP($B51,'[5]Total Tồn Vật tư'!$A$3:$H$8000,8,0)</f>
        <v>94</v>
      </c>
      <c r="H51" s="8">
        <f t="shared" ref="H51:AJ51" si="98">+G51</f>
        <v>94</v>
      </c>
      <c r="I51" s="8">
        <f t="shared" si="98"/>
        <v>94</v>
      </c>
      <c r="J51" s="8">
        <f t="shared" si="98"/>
        <v>94</v>
      </c>
      <c r="K51" s="8">
        <f>+J51</f>
        <v>94</v>
      </c>
      <c r="L51" s="8">
        <f t="shared" si="98"/>
        <v>94</v>
      </c>
      <c r="M51" s="8">
        <f t="shared" si="83"/>
        <v>94</v>
      </c>
      <c r="N51" s="8">
        <f t="shared" si="98"/>
        <v>94</v>
      </c>
      <c r="O51" s="8">
        <f t="shared" si="98"/>
        <v>94</v>
      </c>
      <c r="P51" s="8">
        <f t="shared" si="98"/>
        <v>94</v>
      </c>
      <c r="Q51" s="8">
        <f t="shared" si="98"/>
        <v>94</v>
      </c>
      <c r="R51" s="8">
        <f t="shared" si="98"/>
        <v>94</v>
      </c>
      <c r="S51" s="8">
        <f t="shared" si="98"/>
        <v>94</v>
      </c>
      <c r="T51" s="8">
        <f t="shared" si="98"/>
        <v>94</v>
      </c>
      <c r="U51" s="8">
        <f t="shared" si="98"/>
        <v>94</v>
      </c>
      <c r="V51" s="8">
        <f t="shared" si="98"/>
        <v>94</v>
      </c>
      <c r="W51" s="8">
        <f t="shared" si="98"/>
        <v>94</v>
      </c>
      <c r="X51" s="8">
        <f t="shared" si="98"/>
        <v>94</v>
      </c>
      <c r="Y51" s="8">
        <f t="shared" si="98"/>
        <v>94</v>
      </c>
      <c r="Z51" s="8">
        <f t="shared" si="98"/>
        <v>94</v>
      </c>
      <c r="AA51" s="8">
        <f t="shared" si="98"/>
        <v>94</v>
      </c>
      <c r="AB51" s="8">
        <f t="shared" si="98"/>
        <v>94</v>
      </c>
      <c r="AC51" s="8">
        <f t="shared" si="98"/>
        <v>94</v>
      </c>
      <c r="AD51" s="8">
        <f t="shared" si="98"/>
        <v>94</v>
      </c>
      <c r="AE51" s="8">
        <f t="shared" si="98"/>
        <v>94</v>
      </c>
      <c r="AF51" s="8">
        <f t="shared" si="98"/>
        <v>94</v>
      </c>
      <c r="AG51" s="8">
        <f t="shared" si="98"/>
        <v>94</v>
      </c>
      <c r="AH51" s="8">
        <f t="shared" si="98"/>
        <v>94</v>
      </c>
      <c r="AI51" s="8">
        <f t="shared" si="98"/>
        <v>94</v>
      </c>
      <c r="AJ51" s="8">
        <f t="shared" si="98"/>
        <v>94</v>
      </c>
      <c r="AK51" s="14">
        <v>105</v>
      </c>
      <c r="AL51" s="14">
        <v>105</v>
      </c>
    </row>
    <row r="52" spans="1:38" ht="39.75" customHeight="1">
      <c r="A52" s="481"/>
      <c r="B52" s="483"/>
      <c r="C52" s="485"/>
      <c r="D52" s="487"/>
      <c r="E52" s="487"/>
      <c r="F52" s="10" t="s">
        <v>253</v>
      </c>
      <c r="G52" s="11">
        <f t="shared" si="89"/>
        <v>3766</v>
      </c>
      <c r="H52" s="11">
        <f t="shared" ref="H52:AL52" si="99">+G52-H51</f>
        <v>3672</v>
      </c>
      <c r="I52" s="11">
        <f t="shared" si="99"/>
        <v>3578</v>
      </c>
      <c r="J52" s="11">
        <f t="shared" si="99"/>
        <v>3484</v>
      </c>
      <c r="K52" s="11">
        <f>+J52-K51</f>
        <v>3390</v>
      </c>
      <c r="L52" s="11">
        <f t="shared" si="99"/>
        <v>3296</v>
      </c>
      <c r="M52" s="8">
        <f t="shared" si="83"/>
        <v>3296</v>
      </c>
      <c r="N52" s="11">
        <f t="shared" si="99"/>
        <v>3202</v>
      </c>
      <c r="O52" s="11">
        <f t="shared" si="99"/>
        <v>3108</v>
      </c>
      <c r="P52" s="11">
        <f t="shared" si="99"/>
        <v>3014</v>
      </c>
      <c r="Q52" s="11">
        <f t="shared" si="99"/>
        <v>2920</v>
      </c>
      <c r="R52" s="11">
        <f t="shared" si="99"/>
        <v>2826</v>
      </c>
      <c r="S52" s="11">
        <f t="shared" si="99"/>
        <v>2732</v>
      </c>
      <c r="T52" s="11">
        <f t="shared" si="99"/>
        <v>2638</v>
      </c>
      <c r="U52" s="11">
        <f t="shared" si="99"/>
        <v>2544</v>
      </c>
      <c r="V52" s="11">
        <f t="shared" si="99"/>
        <v>2450</v>
      </c>
      <c r="W52" s="11">
        <f t="shared" si="99"/>
        <v>2356</v>
      </c>
      <c r="X52" s="11">
        <f t="shared" si="99"/>
        <v>2262</v>
      </c>
      <c r="Y52" s="11">
        <f t="shared" si="99"/>
        <v>2168</v>
      </c>
      <c r="Z52" s="11">
        <f t="shared" si="99"/>
        <v>2074</v>
      </c>
      <c r="AA52" s="11">
        <f t="shared" si="99"/>
        <v>1980</v>
      </c>
      <c r="AB52" s="11">
        <f t="shared" si="99"/>
        <v>1886</v>
      </c>
      <c r="AC52" s="11">
        <f t="shared" si="99"/>
        <v>1792</v>
      </c>
      <c r="AD52" s="11">
        <f t="shared" si="99"/>
        <v>1698</v>
      </c>
      <c r="AE52" s="11">
        <f t="shared" si="99"/>
        <v>1604</v>
      </c>
      <c r="AF52" s="11">
        <f t="shared" si="99"/>
        <v>1510</v>
      </c>
      <c r="AG52" s="11">
        <f t="shared" si="99"/>
        <v>1416</v>
      </c>
      <c r="AH52" s="11">
        <f t="shared" si="99"/>
        <v>1322</v>
      </c>
      <c r="AI52" s="11">
        <f t="shared" si="99"/>
        <v>1228</v>
      </c>
      <c r="AJ52" s="11">
        <f t="shared" si="99"/>
        <v>1134</v>
      </c>
      <c r="AK52" s="11">
        <f t="shared" si="99"/>
        <v>1029</v>
      </c>
      <c r="AL52" s="11">
        <f t="shared" si="99"/>
        <v>924</v>
      </c>
    </row>
    <row r="53" spans="1:38" ht="36.75" customHeight="1">
      <c r="A53" s="480">
        <v>21</v>
      </c>
      <c r="B53" s="482" t="s">
        <v>242</v>
      </c>
      <c r="C53" s="484">
        <v>0</v>
      </c>
      <c r="D53" s="486">
        <v>0</v>
      </c>
      <c r="E53" s="486">
        <f t="shared" ref="E53" si="100">C53</f>
        <v>0</v>
      </c>
      <c r="F53" s="6" t="s">
        <v>252</v>
      </c>
      <c r="G53" s="7">
        <f>+VLOOKUP($B53,'[5]Total Tồn Vật tư'!$A$3:$H$8000,8,0)</f>
        <v>4.1304347826086953</v>
      </c>
      <c r="H53" s="8">
        <f t="shared" ref="H53:AJ53" si="101">+G53</f>
        <v>4.1304347826086953</v>
      </c>
      <c r="I53" s="8">
        <f t="shared" si="101"/>
        <v>4.1304347826086953</v>
      </c>
      <c r="J53" s="8">
        <f t="shared" si="101"/>
        <v>4.1304347826086953</v>
      </c>
      <c r="K53" s="8">
        <f>+J53</f>
        <v>4.1304347826086953</v>
      </c>
      <c r="L53" s="8">
        <f t="shared" si="101"/>
        <v>4.1304347826086953</v>
      </c>
      <c r="M53" s="8">
        <f t="shared" si="83"/>
        <v>4.1304347826086953</v>
      </c>
      <c r="N53" s="8">
        <f t="shared" si="101"/>
        <v>4.1304347826086953</v>
      </c>
      <c r="O53" s="8">
        <f t="shared" si="101"/>
        <v>4.1304347826086953</v>
      </c>
      <c r="P53" s="8">
        <f t="shared" si="101"/>
        <v>4.1304347826086953</v>
      </c>
      <c r="Q53" s="8">
        <f t="shared" si="101"/>
        <v>4.1304347826086953</v>
      </c>
      <c r="R53" s="8">
        <f t="shared" si="101"/>
        <v>4.1304347826086953</v>
      </c>
      <c r="S53" s="8">
        <f t="shared" si="101"/>
        <v>4.1304347826086953</v>
      </c>
      <c r="T53" s="8">
        <f t="shared" si="101"/>
        <v>4.1304347826086953</v>
      </c>
      <c r="U53" s="8">
        <f t="shared" si="101"/>
        <v>4.1304347826086953</v>
      </c>
      <c r="V53" s="8">
        <f t="shared" si="101"/>
        <v>4.1304347826086953</v>
      </c>
      <c r="W53" s="8">
        <f t="shared" si="101"/>
        <v>4.1304347826086953</v>
      </c>
      <c r="X53" s="8">
        <f t="shared" si="101"/>
        <v>4.1304347826086953</v>
      </c>
      <c r="Y53" s="8">
        <f t="shared" si="101"/>
        <v>4.1304347826086953</v>
      </c>
      <c r="Z53" s="8">
        <f t="shared" si="101"/>
        <v>4.1304347826086953</v>
      </c>
      <c r="AA53" s="8">
        <f t="shared" si="101"/>
        <v>4.1304347826086953</v>
      </c>
      <c r="AB53" s="8">
        <f t="shared" si="101"/>
        <v>4.1304347826086953</v>
      </c>
      <c r="AC53" s="8">
        <f t="shared" si="101"/>
        <v>4.1304347826086953</v>
      </c>
      <c r="AD53" s="8">
        <f t="shared" si="101"/>
        <v>4.1304347826086953</v>
      </c>
      <c r="AE53" s="8">
        <f t="shared" si="101"/>
        <v>4.1304347826086953</v>
      </c>
      <c r="AF53" s="8">
        <f t="shared" si="101"/>
        <v>4.1304347826086953</v>
      </c>
      <c r="AG53" s="8">
        <f t="shared" si="101"/>
        <v>4.1304347826086953</v>
      </c>
      <c r="AH53" s="8">
        <f t="shared" si="101"/>
        <v>4.1304347826086953</v>
      </c>
      <c r="AI53" s="8">
        <f t="shared" si="101"/>
        <v>4.1304347826086953</v>
      </c>
      <c r="AJ53" s="8">
        <f t="shared" si="101"/>
        <v>4.1304347826086953</v>
      </c>
      <c r="AK53" s="14">
        <v>85</v>
      </c>
      <c r="AL53" s="14">
        <v>85</v>
      </c>
    </row>
    <row r="54" spans="1:38" ht="36.75" customHeight="1">
      <c r="A54" s="481"/>
      <c r="B54" s="483"/>
      <c r="C54" s="485"/>
      <c r="D54" s="487"/>
      <c r="E54" s="487"/>
      <c r="F54" s="10" t="s">
        <v>253</v>
      </c>
      <c r="G54" s="11">
        <f t="shared" si="89"/>
        <v>-4.0999999999999996</v>
      </c>
      <c r="H54" s="11">
        <f t="shared" ref="H54:AL54" si="102">+G54-H53</f>
        <v>-8.230434782608695</v>
      </c>
      <c r="I54" s="11">
        <f t="shared" si="102"/>
        <v>-12.36086956521739</v>
      </c>
      <c r="J54" s="11">
        <f t="shared" si="102"/>
        <v>-16.491304347826087</v>
      </c>
      <c r="K54" s="11">
        <f>+J54-K53</f>
        <v>-20.621739130434783</v>
      </c>
      <c r="L54" s="11">
        <f t="shared" si="102"/>
        <v>-24.752173913043478</v>
      </c>
      <c r="M54" s="8">
        <f t="shared" si="83"/>
        <v>-24.752173913043478</v>
      </c>
      <c r="N54" s="11">
        <f t="shared" si="102"/>
        <v>-28.882608695652173</v>
      </c>
      <c r="O54" s="11">
        <f t="shared" si="102"/>
        <v>-33.013043478260869</v>
      </c>
      <c r="P54" s="11">
        <f t="shared" si="102"/>
        <v>-37.143478260869564</v>
      </c>
      <c r="Q54" s="11">
        <f t="shared" si="102"/>
        <v>-41.27391304347826</v>
      </c>
      <c r="R54" s="11">
        <f t="shared" si="102"/>
        <v>-45.404347826086955</v>
      </c>
      <c r="S54" s="11">
        <f t="shared" si="102"/>
        <v>-49.53478260869565</v>
      </c>
      <c r="T54" s="11">
        <f t="shared" si="102"/>
        <v>-53.665217391304346</v>
      </c>
      <c r="U54" s="11">
        <f t="shared" si="102"/>
        <v>-57.795652173913041</v>
      </c>
      <c r="V54" s="11">
        <f t="shared" si="102"/>
        <v>-61.926086956521736</v>
      </c>
      <c r="W54" s="11">
        <f t="shared" si="102"/>
        <v>-66.056521739130432</v>
      </c>
      <c r="X54" s="11">
        <f t="shared" si="102"/>
        <v>-70.18695652173912</v>
      </c>
      <c r="Y54" s="11">
        <f t="shared" si="102"/>
        <v>-74.317391304347808</v>
      </c>
      <c r="Z54" s="11">
        <f t="shared" si="102"/>
        <v>-78.447826086956496</v>
      </c>
      <c r="AA54" s="11">
        <f t="shared" si="102"/>
        <v>-82.578260869565185</v>
      </c>
      <c r="AB54" s="11">
        <f t="shared" si="102"/>
        <v>-86.708695652173873</v>
      </c>
      <c r="AC54" s="11">
        <f t="shared" si="102"/>
        <v>-90.839130434782561</v>
      </c>
      <c r="AD54" s="11">
        <f t="shared" si="102"/>
        <v>-94.969565217391249</v>
      </c>
      <c r="AE54" s="11">
        <f t="shared" si="102"/>
        <v>-99.099999999999937</v>
      </c>
      <c r="AF54" s="11">
        <f t="shared" si="102"/>
        <v>-103.23043478260863</v>
      </c>
      <c r="AG54" s="11">
        <f t="shared" si="102"/>
        <v>-107.36086956521731</v>
      </c>
      <c r="AH54" s="11">
        <f t="shared" si="102"/>
        <v>-111.491304347826</v>
      </c>
      <c r="AI54" s="11">
        <f t="shared" si="102"/>
        <v>-115.62173913043469</v>
      </c>
      <c r="AJ54" s="11">
        <f t="shared" si="102"/>
        <v>-119.75217391304338</v>
      </c>
      <c r="AK54" s="11">
        <f t="shared" si="102"/>
        <v>-204.75217391304338</v>
      </c>
      <c r="AL54" s="11">
        <f t="shared" si="102"/>
        <v>-289.75217391304341</v>
      </c>
    </row>
    <row r="55" spans="1:38" ht="36.75" customHeight="1">
      <c r="A55" s="480">
        <v>21</v>
      </c>
      <c r="B55" s="482" t="s">
        <v>241</v>
      </c>
      <c r="C55" s="484">
        <v>3970</v>
      </c>
      <c r="D55" s="486">
        <v>0</v>
      </c>
      <c r="E55" s="486">
        <f t="shared" ref="E55" si="103">C55</f>
        <v>3970</v>
      </c>
      <c r="F55" s="6" t="s">
        <v>252</v>
      </c>
      <c r="G55" s="7">
        <f>+VLOOKUP($B55,'[5]Total Tồn Vật tư'!$A$3:$H$8000,8,0)</f>
        <v>336.95652173913044</v>
      </c>
      <c r="H55" s="8">
        <f t="shared" ref="H55:AJ55" si="104">+G55</f>
        <v>336.95652173913044</v>
      </c>
      <c r="I55" s="8">
        <f t="shared" si="104"/>
        <v>336.95652173913044</v>
      </c>
      <c r="J55" s="8">
        <f t="shared" si="104"/>
        <v>336.95652173913044</v>
      </c>
      <c r="K55" s="8">
        <f>+J55</f>
        <v>336.95652173913044</v>
      </c>
      <c r="L55" s="8">
        <f t="shared" si="104"/>
        <v>336.95652173913044</v>
      </c>
      <c r="M55" s="8">
        <f t="shared" si="83"/>
        <v>336.95652173913044</v>
      </c>
      <c r="N55" s="8">
        <f t="shared" si="104"/>
        <v>336.95652173913044</v>
      </c>
      <c r="O55" s="8">
        <f t="shared" si="104"/>
        <v>336.95652173913044</v>
      </c>
      <c r="P55" s="8">
        <f t="shared" si="104"/>
        <v>336.95652173913044</v>
      </c>
      <c r="Q55" s="8">
        <f t="shared" si="104"/>
        <v>336.95652173913044</v>
      </c>
      <c r="R55" s="8">
        <f t="shared" si="104"/>
        <v>336.95652173913044</v>
      </c>
      <c r="S55" s="8">
        <f t="shared" si="104"/>
        <v>336.95652173913044</v>
      </c>
      <c r="T55" s="8">
        <f t="shared" si="104"/>
        <v>336.95652173913044</v>
      </c>
      <c r="U55" s="8">
        <f t="shared" si="104"/>
        <v>336.95652173913044</v>
      </c>
      <c r="V55" s="8">
        <f t="shared" si="104"/>
        <v>336.95652173913044</v>
      </c>
      <c r="W55" s="8">
        <f t="shared" si="104"/>
        <v>336.95652173913044</v>
      </c>
      <c r="X55" s="8">
        <f t="shared" si="104"/>
        <v>336.95652173913044</v>
      </c>
      <c r="Y55" s="8">
        <f t="shared" si="104"/>
        <v>336.95652173913044</v>
      </c>
      <c r="Z55" s="8">
        <f t="shared" si="104"/>
        <v>336.95652173913044</v>
      </c>
      <c r="AA55" s="8">
        <f t="shared" si="104"/>
        <v>336.95652173913044</v>
      </c>
      <c r="AB55" s="8">
        <f t="shared" si="104"/>
        <v>336.95652173913044</v>
      </c>
      <c r="AC55" s="8">
        <f t="shared" si="104"/>
        <v>336.95652173913044</v>
      </c>
      <c r="AD55" s="8">
        <f t="shared" si="104"/>
        <v>336.95652173913044</v>
      </c>
      <c r="AE55" s="8">
        <f t="shared" si="104"/>
        <v>336.95652173913044</v>
      </c>
      <c r="AF55" s="8">
        <f t="shared" si="104"/>
        <v>336.95652173913044</v>
      </c>
      <c r="AG55" s="8">
        <f t="shared" si="104"/>
        <v>336.95652173913044</v>
      </c>
      <c r="AH55" s="8">
        <f t="shared" si="104"/>
        <v>336.95652173913044</v>
      </c>
      <c r="AI55" s="8">
        <f t="shared" si="104"/>
        <v>336.95652173913044</v>
      </c>
      <c r="AJ55" s="8">
        <f t="shared" si="104"/>
        <v>336.95652173913044</v>
      </c>
      <c r="AK55" s="9">
        <v>175</v>
      </c>
      <c r="AL55" s="9">
        <v>175</v>
      </c>
    </row>
    <row r="56" spans="1:38" ht="36.75" customHeight="1">
      <c r="A56" s="481"/>
      <c r="B56" s="483"/>
      <c r="C56" s="485"/>
      <c r="D56" s="487"/>
      <c r="E56" s="487"/>
      <c r="F56" s="10" t="s">
        <v>253</v>
      </c>
      <c r="G56" s="11">
        <f t="shared" si="89"/>
        <v>3633</v>
      </c>
      <c r="H56" s="11">
        <f t="shared" ref="H56:AL56" si="105">+G56-H55</f>
        <v>3296.0434782608695</v>
      </c>
      <c r="I56" s="11">
        <f t="shared" si="105"/>
        <v>2959.086956521739</v>
      </c>
      <c r="J56" s="11">
        <f t="shared" si="105"/>
        <v>2622.1304347826085</v>
      </c>
      <c r="K56" s="11">
        <f>+J56-K55</f>
        <v>2285.173913043478</v>
      </c>
      <c r="L56" s="11">
        <f t="shared" si="105"/>
        <v>1948.2173913043475</v>
      </c>
      <c r="M56" s="8">
        <f t="shared" si="83"/>
        <v>1948.2173913043475</v>
      </c>
      <c r="N56" s="11">
        <f t="shared" si="105"/>
        <v>1611.260869565217</v>
      </c>
      <c r="O56" s="11">
        <f t="shared" si="105"/>
        <v>1274.3043478260865</v>
      </c>
      <c r="P56" s="11">
        <f t="shared" si="105"/>
        <v>937.34782608695605</v>
      </c>
      <c r="Q56" s="11">
        <f t="shared" si="105"/>
        <v>600.39130434782555</v>
      </c>
      <c r="R56" s="11">
        <f t="shared" si="105"/>
        <v>263.43478260869512</v>
      </c>
      <c r="S56" s="11">
        <f t="shared" si="105"/>
        <v>-73.521739130435321</v>
      </c>
      <c r="T56" s="11">
        <f t="shared" si="105"/>
        <v>-410.47826086956576</v>
      </c>
      <c r="U56" s="11">
        <f t="shared" si="105"/>
        <v>-747.4347826086962</v>
      </c>
      <c r="V56" s="11">
        <f t="shared" si="105"/>
        <v>-1084.3913043478267</v>
      </c>
      <c r="W56" s="11">
        <f t="shared" si="105"/>
        <v>-1421.3478260869572</v>
      </c>
      <c r="X56" s="11">
        <f t="shared" si="105"/>
        <v>-1758.3043478260877</v>
      </c>
      <c r="Y56" s="11">
        <f t="shared" si="105"/>
        <v>-2095.2608695652179</v>
      </c>
      <c r="Z56" s="11">
        <f t="shared" si="105"/>
        <v>-2432.2173913043484</v>
      </c>
      <c r="AA56" s="11">
        <f t="shared" si="105"/>
        <v>-2769.1739130434789</v>
      </c>
      <c r="AB56" s="11">
        <f t="shared" si="105"/>
        <v>-3106.1304347826094</v>
      </c>
      <c r="AC56" s="11">
        <f t="shared" si="105"/>
        <v>-3443.0869565217399</v>
      </c>
      <c r="AD56" s="11">
        <f t="shared" si="105"/>
        <v>-3780.0434782608704</v>
      </c>
      <c r="AE56" s="11">
        <f t="shared" si="105"/>
        <v>-4117.0000000000009</v>
      </c>
      <c r="AF56" s="11">
        <f t="shared" si="105"/>
        <v>-4453.9565217391309</v>
      </c>
      <c r="AG56" s="11">
        <f t="shared" si="105"/>
        <v>-4790.913043478261</v>
      </c>
      <c r="AH56" s="11">
        <f t="shared" si="105"/>
        <v>-5127.869565217391</v>
      </c>
      <c r="AI56" s="11">
        <f t="shared" si="105"/>
        <v>-5464.8260869565211</v>
      </c>
      <c r="AJ56" s="11">
        <f t="shared" si="105"/>
        <v>-5801.7826086956511</v>
      </c>
      <c r="AK56" s="11">
        <f t="shared" si="105"/>
        <v>-5976.7826086956511</v>
      </c>
      <c r="AL56" s="11">
        <f t="shared" si="105"/>
        <v>-6151.7826086956511</v>
      </c>
    </row>
    <row r="57" spans="1:38" ht="36.75" customHeight="1">
      <c r="A57" s="480">
        <v>22</v>
      </c>
      <c r="B57" s="482" t="s">
        <v>239</v>
      </c>
      <c r="C57" s="484">
        <v>0</v>
      </c>
      <c r="D57" s="486">
        <v>0</v>
      </c>
      <c r="E57" s="486">
        <f t="shared" ref="E57" si="106">C57</f>
        <v>0</v>
      </c>
      <c r="F57" s="6" t="s">
        <v>252</v>
      </c>
      <c r="G57" s="7">
        <f>+VLOOKUP($B57,'[5]Total Tồn Vật tư'!$A$3:$H$8000,8,0)</f>
        <v>313.04347826086956</v>
      </c>
      <c r="H57" s="8">
        <f t="shared" ref="H57:AJ57" si="107">+G57</f>
        <v>313.04347826086956</v>
      </c>
      <c r="I57" s="8">
        <f t="shared" si="107"/>
        <v>313.04347826086956</v>
      </c>
      <c r="J57" s="8">
        <f t="shared" si="107"/>
        <v>313.04347826086956</v>
      </c>
      <c r="K57" s="8">
        <f>+J57</f>
        <v>313.04347826086956</v>
      </c>
      <c r="L57" s="8">
        <f t="shared" si="107"/>
        <v>313.04347826086956</v>
      </c>
      <c r="M57" s="8">
        <f t="shared" si="83"/>
        <v>313.04347826086956</v>
      </c>
      <c r="N57" s="8">
        <f t="shared" si="107"/>
        <v>313.04347826086956</v>
      </c>
      <c r="O57" s="8">
        <f t="shared" si="107"/>
        <v>313.04347826086956</v>
      </c>
      <c r="P57" s="8">
        <f t="shared" si="107"/>
        <v>313.04347826086956</v>
      </c>
      <c r="Q57" s="8">
        <f t="shared" si="107"/>
        <v>313.04347826086956</v>
      </c>
      <c r="R57" s="8">
        <f t="shared" si="107"/>
        <v>313.04347826086956</v>
      </c>
      <c r="S57" s="8">
        <f t="shared" si="107"/>
        <v>313.04347826086956</v>
      </c>
      <c r="T57" s="8">
        <f t="shared" si="107"/>
        <v>313.04347826086956</v>
      </c>
      <c r="U57" s="8">
        <f t="shared" si="107"/>
        <v>313.04347826086956</v>
      </c>
      <c r="V57" s="8">
        <f t="shared" si="107"/>
        <v>313.04347826086956</v>
      </c>
      <c r="W57" s="8">
        <f t="shared" si="107"/>
        <v>313.04347826086956</v>
      </c>
      <c r="X57" s="8">
        <f t="shared" si="107"/>
        <v>313.04347826086956</v>
      </c>
      <c r="Y57" s="8">
        <f t="shared" si="107"/>
        <v>313.04347826086956</v>
      </c>
      <c r="Z57" s="8">
        <f t="shared" si="107"/>
        <v>313.04347826086956</v>
      </c>
      <c r="AA57" s="8">
        <f t="shared" si="107"/>
        <v>313.04347826086956</v>
      </c>
      <c r="AB57" s="8">
        <f t="shared" si="107"/>
        <v>313.04347826086956</v>
      </c>
      <c r="AC57" s="8">
        <f t="shared" si="107"/>
        <v>313.04347826086956</v>
      </c>
      <c r="AD57" s="8">
        <f t="shared" si="107"/>
        <v>313.04347826086956</v>
      </c>
      <c r="AE57" s="8">
        <f t="shared" si="107"/>
        <v>313.04347826086956</v>
      </c>
      <c r="AF57" s="8">
        <f t="shared" si="107"/>
        <v>313.04347826086956</v>
      </c>
      <c r="AG57" s="8">
        <f t="shared" si="107"/>
        <v>313.04347826086956</v>
      </c>
      <c r="AH57" s="8">
        <f t="shared" si="107"/>
        <v>313.04347826086956</v>
      </c>
      <c r="AI57" s="8">
        <f t="shared" si="107"/>
        <v>313.04347826086956</v>
      </c>
      <c r="AJ57" s="8">
        <f t="shared" si="107"/>
        <v>313.04347826086956</v>
      </c>
      <c r="AK57" s="14">
        <v>350</v>
      </c>
      <c r="AL57" s="14">
        <v>350</v>
      </c>
    </row>
    <row r="58" spans="1:38" ht="36.75" customHeight="1">
      <c r="A58" s="481"/>
      <c r="B58" s="483"/>
      <c r="C58" s="485"/>
      <c r="D58" s="487"/>
      <c r="E58" s="487"/>
      <c r="F58" s="10" t="s">
        <v>253</v>
      </c>
      <c r="G58" s="11">
        <f t="shared" si="89"/>
        <v>-313</v>
      </c>
      <c r="H58" s="11">
        <f t="shared" ref="H58:AL58" si="108">+G58-H57</f>
        <v>-626.04347826086951</v>
      </c>
      <c r="I58" s="11">
        <f t="shared" si="108"/>
        <v>-939.08695652173901</v>
      </c>
      <c r="J58" s="11">
        <f t="shared" si="108"/>
        <v>-1252.1304347826085</v>
      </c>
      <c r="K58" s="11">
        <f>+J58-K57</f>
        <v>-1565.173913043478</v>
      </c>
      <c r="L58" s="11">
        <f t="shared" si="108"/>
        <v>-1878.2173913043475</v>
      </c>
      <c r="M58" s="8">
        <f t="shared" si="83"/>
        <v>-1878.2173913043475</v>
      </c>
      <c r="N58" s="11">
        <f t="shared" si="108"/>
        <v>-2191.260869565217</v>
      </c>
      <c r="O58" s="11">
        <f t="shared" si="108"/>
        <v>-2504.3043478260865</v>
      </c>
      <c r="P58" s="11">
        <f t="shared" si="108"/>
        <v>-2817.347826086956</v>
      </c>
      <c r="Q58" s="11">
        <f t="shared" si="108"/>
        <v>-3130.3913043478256</v>
      </c>
      <c r="R58" s="11">
        <f t="shared" si="108"/>
        <v>-3443.4347826086951</v>
      </c>
      <c r="S58" s="11">
        <f t="shared" si="108"/>
        <v>-3756.4782608695646</v>
      </c>
      <c r="T58" s="11">
        <f t="shared" si="108"/>
        <v>-4069.5217391304341</v>
      </c>
      <c r="U58" s="11">
        <f t="shared" si="108"/>
        <v>-4382.565217391304</v>
      </c>
      <c r="V58" s="11">
        <f t="shared" si="108"/>
        <v>-4695.608695652174</v>
      </c>
      <c r="W58" s="11">
        <f t="shared" si="108"/>
        <v>-5008.652173913044</v>
      </c>
      <c r="X58" s="11">
        <f t="shared" si="108"/>
        <v>-5321.6956521739139</v>
      </c>
      <c r="Y58" s="11">
        <f t="shared" si="108"/>
        <v>-5634.7391304347839</v>
      </c>
      <c r="Z58" s="11">
        <f t="shared" si="108"/>
        <v>-5947.7826086956538</v>
      </c>
      <c r="AA58" s="11">
        <f t="shared" si="108"/>
        <v>-6260.8260869565238</v>
      </c>
      <c r="AB58" s="11">
        <f t="shared" si="108"/>
        <v>-6573.8695652173938</v>
      </c>
      <c r="AC58" s="11">
        <f t="shared" si="108"/>
        <v>-6886.9130434782637</v>
      </c>
      <c r="AD58" s="11">
        <f t="shared" si="108"/>
        <v>-7199.9565217391337</v>
      </c>
      <c r="AE58" s="11">
        <f t="shared" si="108"/>
        <v>-7513.0000000000036</v>
      </c>
      <c r="AF58" s="11">
        <f t="shared" si="108"/>
        <v>-7826.0434782608736</v>
      </c>
      <c r="AG58" s="11">
        <f t="shared" si="108"/>
        <v>-8139.0869565217436</v>
      </c>
      <c r="AH58" s="11">
        <f t="shared" si="108"/>
        <v>-8452.1304347826135</v>
      </c>
      <c r="AI58" s="11">
        <f t="shared" si="108"/>
        <v>-8765.1739130434835</v>
      </c>
      <c r="AJ58" s="11">
        <f t="shared" si="108"/>
        <v>-9078.2173913043534</v>
      </c>
      <c r="AK58" s="11">
        <f t="shared" si="108"/>
        <v>-9428.2173913043534</v>
      </c>
      <c r="AL58" s="11">
        <f t="shared" si="108"/>
        <v>-9778.2173913043534</v>
      </c>
    </row>
    <row r="59" spans="1:38" ht="36.75" customHeight="1">
      <c r="A59" s="480">
        <v>23</v>
      </c>
      <c r="B59" s="482" t="s">
        <v>219</v>
      </c>
      <c r="C59" s="484">
        <v>70</v>
      </c>
      <c r="D59" s="486">
        <v>0</v>
      </c>
      <c r="E59" s="486">
        <f t="shared" ref="E59" si="109">C59</f>
        <v>70</v>
      </c>
      <c r="F59" s="6" t="s">
        <v>252</v>
      </c>
      <c r="G59" s="7">
        <f>+VLOOKUP($B59,'[5]Total Tồn Vật tư'!$A$3:$H$8000,8,0)</f>
        <v>3</v>
      </c>
      <c r="H59" s="8">
        <f t="shared" ref="H59:W74" si="110">+G59</f>
        <v>3</v>
      </c>
      <c r="I59" s="8">
        <f t="shared" si="110"/>
        <v>3</v>
      </c>
      <c r="J59" s="8">
        <f t="shared" si="110"/>
        <v>3</v>
      </c>
      <c r="K59" s="8">
        <f>+J59</f>
        <v>3</v>
      </c>
      <c r="L59" s="8">
        <f t="shared" si="110"/>
        <v>3</v>
      </c>
      <c r="M59" s="8">
        <f t="shared" si="110"/>
        <v>3</v>
      </c>
      <c r="N59" s="8">
        <f t="shared" si="110"/>
        <v>3</v>
      </c>
      <c r="O59" s="8">
        <f t="shared" si="110"/>
        <v>3</v>
      </c>
      <c r="P59" s="8">
        <f t="shared" si="110"/>
        <v>3</v>
      </c>
      <c r="Q59" s="8">
        <f t="shared" si="110"/>
        <v>3</v>
      </c>
      <c r="R59" s="8">
        <f t="shared" si="110"/>
        <v>3</v>
      </c>
      <c r="S59" s="8">
        <f t="shared" si="110"/>
        <v>3</v>
      </c>
      <c r="T59" s="8">
        <f t="shared" si="110"/>
        <v>3</v>
      </c>
      <c r="U59" s="8">
        <f t="shared" si="110"/>
        <v>3</v>
      </c>
      <c r="V59" s="8">
        <f t="shared" si="110"/>
        <v>3</v>
      </c>
      <c r="W59" s="8">
        <f t="shared" si="110"/>
        <v>3</v>
      </c>
      <c r="X59" s="8">
        <f t="shared" ref="X59:AJ59" si="111">+W59</f>
        <v>3</v>
      </c>
      <c r="Y59" s="8">
        <f t="shared" si="111"/>
        <v>3</v>
      </c>
      <c r="Z59" s="8">
        <f t="shared" si="111"/>
        <v>3</v>
      </c>
      <c r="AA59" s="8">
        <f t="shared" si="111"/>
        <v>3</v>
      </c>
      <c r="AB59" s="8">
        <f t="shared" si="111"/>
        <v>3</v>
      </c>
      <c r="AC59" s="8">
        <f t="shared" si="111"/>
        <v>3</v>
      </c>
      <c r="AD59" s="8">
        <f t="shared" si="111"/>
        <v>3</v>
      </c>
      <c r="AE59" s="8">
        <f t="shared" si="111"/>
        <v>3</v>
      </c>
      <c r="AF59" s="8">
        <f t="shared" si="111"/>
        <v>3</v>
      </c>
      <c r="AG59" s="8">
        <f t="shared" si="111"/>
        <v>3</v>
      </c>
      <c r="AH59" s="8">
        <f t="shared" si="111"/>
        <v>3</v>
      </c>
      <c r="AI59" s="8">
        <f t="shared" si="111"/>
        <v>3</v>
      </c>
      <c r="AJ59" s="8">
        <f t="shared" si="111"/>
        <v>3</v>
      </c>
      <c r="AK59" s="14">
        <v>2</v>
      </c>
      <c r="AL59" s="14">
        <v>2</v>
      </c>
    </row>
    <row r="60" spans="1:38" ht="36.75" customHeight="1">
      <c r="A60" s="481"/>
      <c r="B60" s="483"/>
      <c r="C60" s="485"/>
      <c r="D60" s="487"/>
      <c r="E60" s="487"/>
      <c r="F60" s="10" t="s">
        <v>253</v>
      </c>
      <c r="G60" s="11">
        <f t="shared" ref="G60" si="112">+ROUND($E59-G59,1)</f>
        <v>67</v>
      </c>
      <c r="H60" s="11">
        <f t="shared" ref="H60:AL60" si="113">+G60-H59</f>
        <v>64</v>
      </c>
      <c r="I60" s="11">
        <f t="shared" si="113"/>
        <v>61</v>
      </c>
      <c r="J60" s="11">
        <f t="shared" si="113"/>
        <v>58</v>
      </c>
      <c r="K60" s="11">
        <f>+J60-K59</f>
        <v>55</v>
      </c>
      <c r="L60" s="11">
        <f t="shared" si="113"/>
        <v>52</v>
      </c>
      <c r="M60" s="8">
        <f t="shared" si="110"/>
        <v>52</v>
      </c>
      <c r="N60" s="11">
        <f t="shared" si="113"/>
        <v>49</v>
      </c>
      <c r="O60" s="11">
        <f t="shared" si="113"/>
        <v>46</v>
      </c>
      <c r="P60" s="11">
        <f t="shared" si="113"/>
        <v>43</v>
      </c>
      <c r="Q60" s="11">
        <f t="shared" si="113"/>
        <v>40</v>
      </c>
      <c r="R60" s="11">
        <f t="shared" si="113"/>
        <v>37</v>
      </c>
      <c r="S60" s="11">
        <f t="shared" si="113"/>
        <v>34</v>
      </c>
      <c r="T60" s="11">
        <f t="shared" si="113"/>
        <v>31</v>
      </c>
      <c r="U60" s="11">
        <f t="shared" si="113"/>
        <v>28</v>
      </c>
      <c r="V60" s="11">
        <f t="shared" si="113"/>
        <v>25</v>
      </c>
      <c r="W60" s="11">
        <f t="shared" si="113"/>
        <v>22</v>
      </c>
      <c r="X60" s="11">
        <f t="shared" si="113"/>
        <v>19</v>
      </c>
      <c r="Y60" s="11">
        <f t="shared" si="113"/>
        <v>16</v>
      </c>
      <c r="Z60" s="11">
        <f t="shared" si="113"/>
        <v>13</v>
      </c>
      <c r="AA60" s="11">
        <f t="shared" si="113"/>
        <v>10</v>
      </c>
      <c r="AB60" s="11">
        <f t="shared" si="113"/>
        <v>7</v>
      </c>
      <c r="AC60" s="11">
        <f t="shared" si="113"/>
        <v>4</v>
      </c>
      <c r="AD60" s="11">
        <f t="shared" si="113"/>
        <v>1</v>
      </c>
      <c r="AE60" s="11">
        <f t="shared" si="113"/>
        <v>-2</v>
      </c>
      <c r="AF60" s="11">
        <f t="shared" si="113"/>
        <v>-5</v>
      </c>
      <c r="AG60" s="11">
        <f t="shared" si="113"/>
        <v>-8</v>
      </c>
      <c r="AH60" s="11">
        <f t="shared" si="113"/>
        <v>-11</v>
      </c>
      <c r="AI60" s="11">
        <f t="shared" si="113"/>
        <v>-14</v>
      </c>
      <c r="AJ60" s="11">
        <f t="shared" si="113"/>
        <v>-17</v>
      </c>
      <c r="AK60" s="11">
        <f t="shared" si="113"/>
        <v>-19</v>
      </c>
      <c r="AL60" s="11">
        <f t="shared" si="113"/>
        <v>-21</v>
      </c>
    </row>
    <row r="61" spans="1:38" ht="36.75" customHeight="1">
      <c r="A61" s="480">
        <v>24</v>
      </c>
      <c r="B61" s="482" t="s">
        <v>220</v>
      </c>
      <c r="C61" s="484">
        <v>119</v>
      </c>
      <c r="D61" s="486">
        <v>0</v>
      </c>
      <c r="E61" s="486">
        <f t="shared" ref="E61" si="114">C61</f>
        <v>119</v>
      </c>
      <c r="F61" s="6" t="s">
        <v>252</v>
      </c>
      <c r="G61" s="7">
        <f>+VLOOKUP($B61,'[5]Total Tồn Vật tư'!$A$3:$H$8000,8,0)</f>
        <v>1.6521739130434783</v>
      </c>
      <c r="H61" s="8">
        <f t="shared" ref="H61:AJ61" si="115">+G61</f>
        <v>1.6521739130434783</v>
      </c>
      <c r="I61" s="8">
        <f t="shared" si="115"/>
        <v>1.6521739130434783</v>
      </c>
      <c r="J61" s="8">
        <f t="shared" si="115"/>
        <v>1.6521739130434783</v>
      </c>
      <c r="K61" s="8">
        <f>+J61</f>
        <v>1.6521739130434783</v>
      </c>
      <c r="L61" s="8">
        <f t="shared" si="115"/>
        <v>1.6521739130434783</v>
      </c>
      <c r="M61" s="8">
        <f t="shared" si="110"/>
        <v>1.6521739130434783</v>
      </c>
      <c r="N61" s="8">
        <f t="shared" si="115"/>
        <v>1.6521739130434783</v>
      </c>
      <c r="O61" s="8">
        <f t="shared" si="115"/>
        <v>1.6521739130434783</v>
      </c>
      <c r="P61" s="8">
        <f t="shared" si="115"/>
        <v>1.6521739130434783</v>
      </c>
      <c r="Q61" s="8">
        <f t="shared" si="115"/>
        <v>1.6521739130434783</v>
      </c>
      <c r="R61" s="8">
        <f t="shared" si="115"/>
        <v>1.6521739130434783</v>
      </c>
      <c r="S61" s="8">
        <f t="shared" si="115"/>
        <v>1.6521739130434783</v>
      </c>
      <c r="T61" s="8">
        <f t="shared" si="115"/>
        <v>1.6521739130434783</v>
      </c>
      <c r="U61" s="8">
        <f t="shared" si="115"/>
        <v>1.6521739130434783</v>
      </c>
      <c r="V61" s="8">
        <f t="shared" si="115"/>
        <v>1.6521739130434783</v>
      </c>
      <c r="W61" s="8">
        <f t="shared" si="115"/>
        <v>1.6521739130434783</v>
      </c>
      <c r="X61" s="8">
        <f t="shared" si="115"/>
        <v>1.6521739130434783</v>
      </c>
      <c r="Y61" s="8">
        <f t="shared" si="115"/>
        <v>1.6521739130434783</v>
      </c>
      <c r="Z61" s="8">
        <f t="shared" si="115"/>
        <v>1.6521739130434783</v>
      </c>
      <c r="AA61" s="8">
        <f t="shared" si="115"/>
        <v>1.6521739130434783</v>
      </c>
      <c r="AB61" s="8">
        <f t="shared" si="115"/>
        <v>1.6521739130434783</v>
      </c>
      <c r="AC61" s="8">
        <f t="shared" si="115"/>
        <v>1.6521739130434783</v>
      </c>
      <c r="AD61" s="8">
        <f t="shared" si="115"/>
        <v>1.6521739130434783</v>
      </c>
      <c r="AE61" s="8">
        <f t="shared" si="115"/>
        <v>1.6521739130434783</v>
      </c>
      <c r="AF61" s="8">
        <f t="shared" si="115"/>
        <v>1.6521739130434783</v>
      </c>
      <c r="AG61" s="8">
        <f t="shared" si="115"/>
        <v>1.6521739130434783</v>
      </c>
      <c r="AH61" s="8">
        <f t="shared" si="115"/>
        <v>1.6521739130434783</v>
      </c>
      <c r="AI61" s="8">
        <f t="shared" si="115"/>
        <v>1.6521739130434783</v>
      </c>
      <c r="AJ61" s="8">
        <f t="shared" si="115"/>
        <v>1.6521739130434783</v>
      </c>
      <c r="AK61" s="14">
        <v>2</v>
      </c>
      <c r="AL61" s="14">
        <v>2</v>
      </c>
    </row>
    <row r="62" spans="1:38" ht="36.75" customHeight="1">
      <c r="A62" s="481"/>
      <c r="B62" s="483"/>
      <c r="C62" s="485"/>
      <c r="D62" s="487"/>
      <c r="E62" s="487"/>
      <c r="F62" s="10" t="s">
        <v>253</v>
      </c>
      <c r="G62" s="11">
        <f t="shared" ref="G62" si="116">+ROUND($E61-G61,1)</f>
        <v>117.3</v>
      </c>
      <c r="H62" s="11">
        <f t="shared" ref="H62:AL62" si="117">+G62-H61</f>
        <v>115.64782608695651</v>
      </c>
      <c r="I62" s="11">
        <f t="shared" si="117"/>
        <v>113.99565217391303</v>
      </c>
      <c r="J62" s="11">
        <f t="shared" si="117"/>
        <v>112.34347826086955</v>
      </c>
      <c r="K62" s="11">
        <f>+J62-K61</f>
        <v>110.69130434782606</v>
      </c>
      <c r="L62" s="11">
        <f t="shared" si="117"/>
        <v>109.03913043478258</v>
      </c>
      <c r="M62" s="8">
        <f t="shared" si="110"/>
        <v>109.03913043478258</v>
      </c>
      <c r="N62" s="11">
        <f t="shared" si="117"/>
        <v>107.38695652173909</v>
      </c>
      <c r="O62" s="11">
        <f t="shared" si="117"/>
        <v>105.73478260869561</v>
      </c>
      <c r="P62" s="11">
        <f t="shared" si="117"/>
        <v>104.08260869565213</v>
      </c>
      <c r="Q62" s="11">
        <f t="shared" si="117"/>
        <v>102.43043478260864</v>
      </c>
      <c r="R62" s="11">
        <f t="shared" si="117"/>
        <v>100.77826086956516</v>
      </c>
      <c r="S62" s="11">
        <f t="shared" si="117"/>
        <v>99.126086956521675</v>
      </c>
      <c r="T62" s="11">
        <f t="shared" si="117"/>
        <v>97.473913043478191</v>
      </c>
      <c r="U62" s="11">
        <f t="shared" si="117"/>
        <v>95.821739130434707</v>
      </c>
      <c r="V62" s="11">
        <f t="shared" si="117"/>
        <v>94.169565217391224</v>
      </c>
      <c r="W62" s="11">
        <f t="shared" si="117"/>
        <v>92.51739130434774</v>
      </c>
      <c r="X62" s="11">
        <f t="shared" si="117"/>
        <v>90.865217391304256</v>
      </c>
      <c r="Y62" s="11">
        <f t="shared" si="117"/>
        <v>89.213043478260772</v>
      </c>
      <c r="Z62" s="11">
        <f t="shared" si="117"/>
        <v>87.560869565217288</v>
      </c>
      <c r="AA62" s="11">
        <f t="shared" si="117"/>
        <v>85.908695652173805</v>
      </c>
      <c r="AB62" s="11">
        <f t="shared" si="117"/>
        <v>84.256521739130321</v>
      </c>
      <c r="AC62" s="11">
        <f t="shared" si="117"/>
        <v>82.604347826086837</v>
      </c>
      <c r="AD62" s="11">
        <f t="shared" si="117"/>
        <v>80.952173913043353</v>
      </c>
      <c r="AE62" s="11">
        <f t="shared" si="117"/>
        <v>79.299999999999869</v>
      </c>
      <c r="AF62" s="11">
        <f t="shared" si="117"/>
        <v>77.647826086956385</v>
      </c>
      <c r="AG62" s="11">
        <f t="shared" si="117"/>
        <v>75.995652173912902</v>
      </c>
      <c r="AH62" s="11">
        <f t="shared" si="117"/>
        <v>74.343478260869418</v>
      </c>
      <c r="AI62" s="11">
        <f t="shared" si="117"/>
        <v>72.691304347825934</v>
      </c>
      <c r="AJ62" s="11">
        <f t="shared" si="117"/>
        <v>71.03913043478245</v>
      </c>
      <c r="AK62" s="11">
        <f t="shared" si="117"/>
        <v>69.03913043478245</v>
      </c>
      <c r="AL62" s="11">
        <f t="shared" si="117"/>
        <v>67.03913043478245</v>
      </c>
    </row>
    <row r="63" spans="1:38" ht="36.75" customHeight="1">
      <c r="A63" s="480">
        <v>25</v>
      </c>
      <c r="B63" s="482" t="s">
        <v>221</v>
      </c>
      <c r="C63" s="484">
        <v>48</v>
      </c>
      <c r="D63" s="486">
        <v>0</v>
      </c>
      <c r="E63" s="486">
        <f t="shared" ref="E63" si="118">C63</f>
        <v>48</v>
      </c>
      <c r="F63" s="6" t="s">
        <v>252</v>
      </c>
      <c r="G63" s="7">
        <f>+VLOOKUP($B63,'[5]Total Tồn Vật tư'!$A$3:$H$8000,8,0)</f>
        <v>0.47826086956521741</v>
      </c>
      <c r="H63" s="8">
        <f t="shared" ref="H63:AJ63" si="119">+G63</f>
        <v>0.47826086956521741</v>
      </c>
      <c r="I63" s="8">
        <f t="shared" si="119"/>
        <v>0.47826086956521741</v>
      </c>
      <c r="J63" s="8">
        <f t="shared" si="119"/>
        <v>0.47826086956521741</v>
      </c>
      <c r="K63" s="8">
        <f>+J63</f>
        <v>0.47826086956521741</v>
      </c>
      <c r="L63" s="8">
        <f t="shared" si="119"/>
        <v>0.47826086956521741</v>
      </c>
      <c r="M63" s="8">
        <f t="shared" si="110"/>
        <v>0.47826086956521741</v>
      </c>
      <c r="N63" s="8">
        <f t="shared" si="119"/>
        <v>0.47826086956521741</v>
      </c>
      <c r="O63" s="8">
        <f t="shared" si="119"/>
        <v>0.47826086956521741</v>
      </c>
      <c r="P63" s="8">
        <f t="shared" si="119"/>
        <v>0.47826086956521741</v>
      </c>
      <c r="Q63" s="8">
        <f t="shared" si="119"/>
        <v>0.47826086956521741</v>
      </c>
      <c r="R63" s="8">
        <f t="shared" si="119"/>
        <v>0.47826086956521741</v>
      </c>
      <c r="S63" s="8">
        <f t="shared" si="119"/>
        <v>0.47826086956521741</v>
      </c>
      <c r="T63" s="8">
        <f t="shared" si="119"/>
        <v>0.47826086956521741</v>
      </c>
      <c r="U63" s="8">
        <f t="shared" si="119"/>
        <v>0.47826086956521741</v>
      </c>
      <c r="V63" s="8">
        <f t="shared" si="119"/>
        <v>0.47826086956521741</v>
      </c>
      <c r="W63" s="8">
        <f t="shared" si="119"/>
        <v>0.47826086956521741</v>
      </c>
      <c r="X63" s="8">
        <f t="shared" si="119"/>
        <v>0.47826086956521741</v>
      </c>
      <c r="Y63" s="8">
        <f t="shared" si="119"/>
        <v>0.47826086956521741</v>
      </c>
      <c r="Z63" s="8">
        <f t="shared" si="119"/>
        <v>0.47826086956521741</v>
      </c>
      <c r="AA63" s="8">
        <f t="shared" si="119"/>
        <v>0.47826086956521741</v>
      </c>
      <c r="AB63" s="8">
        <f t="shared" si="119"/>
        <v>0.47826086956521741</v>
      </c>
      <c r="AC63" s="8">
        <f t="shared" si="119"/>
        <v>0.47826086956521741</v>
      </c>
      <c r="AD63" s="8">
        <f t="shared" si="119"/>
        <v>0.47826086956521741</v>
      </c>
      <c r="AE63" s="8">
        <f t="shared" si="119"/>
        <v>0.47826086956521741</v>
      </c>
      <c r="AF63" s="8">
        <f t="shared" si="119"/>
        <v>0.47826086956521741</v>
      </c>
      <c r="AG63" s="8">
        <f t="shared" si="119"/>
        <v>0.47826086956521741</v>
      </c>
      <c r="AH63" s="8">
        <f t="shared" si="119"/>
        <v>0.47826086956521741</v>
      </c>
      <c r="AI63" s="8">
        <f t="shared" si="119"/>
        <v>0.47826086956521741</v>
      </c>
      <c r="AJ63" s="8">
        <f t="shared" si="119"/>
        <v>0.47826086956521741</v>
      </c>
      <c r="AK63" s="14">
        <v>0.5</v>
      </c>
      <c r="AL63" s="14">
        <v>0.5</v>
      </c>
    </row>
    <row r="64" spans="1:38" ht="36.75" customHeight="1">
      <c r="A64" s="481"/>
      <c r="B64" s="483"/>
      <c r="C64" s="485"/>
      <c r="D64" s="487"/>
      <c r="E64" s="487"/>
      <c r="F64" s="10" t="s">
        <v>253</v>
      </c>
      <c r="G64" s="11">
        <f t="shared" ref="G64" si="120">+ROUND($E63-G63,1)</f>
        <v>47.5</v>
      </c>
      <c r="H64" s="11">
        <f t="shared" ref="H64:AL64" si="121">+G64-H63</f>
        <v>47.021739130434781</v>
      </c>
      <c r="I64" s="11">
        <f t="shared" si="121"/>
        <v>46.543478260869563</v>
      </c>
      <c r="J64" s="11">
        <f t="shared" si="121"/>
        <v>46.065217391304344</v>
      </c>
      <c r="K64" s="11">
        <f>+J64-K63</f>
        <v>45.586956521739125</v>
      </c>
      <c r="L64" s="11">
        <f t="shared" si="121"/>
        <v>45.108695652173907</v>
      </c>
      <c r="M64" s="8">
        <f t="shared" si="110"/>
        <v>45.108695652173907</v>
      </c>
      <c r="N64" s="11">
        <f t="shared" si="121"/>
        <v>44.630434782608688</v>
      </c>
      <c r="O64" s="11">
        <f t="shared" si="121"/>
        <v>44.15217391304347</v>
      </c>
      <c r="P64" s="11">
        <f t="shared" si="121"/>
        <v>43.673913043478251</v>
      </c>
      <c r="Q64" s="11">
        <f t="shared" si="121"/>
        <v>43.195652173913032</v>
      </c>
      <c r="R64" s="11">
        <f t="shared" si="121"/>
        <v>42.717391304347814</v>
      </c>
      <c r="S64" s="11">
        <f t="shared" si="121"/>
        <v>42.239130434782595</v>
      </c>
      <c r="T64" s="11">
        <f t="shared" si="121"/>
        <v>41.760869565217376</v>
      </c>
      <c r="U64" s="11">
        <f t="shared" si="121"/>
        <v>41.282608695652158</v>
      </c>
      <c r="V64" s="11">
        <f t="shared" si="121"/>
        <v>40.804347826086939</v>
      </c>
      <c r="W64" s="11">
        <f t="shared" si="121"/>
        <v>40.326086956521721</v>
      </c>
      <c r="X64" s="11">
        <f t="shared" si="121"/>
        <v>39.847826086956502</v>
      </c>
      <c r="Y64" s="11">
        <f t="shared" si="121"/>
        <v>39.369565217391283</v>
      </c>
      <c r="Z64" s="11">
        <f t="shared" si="121"/>
        <v>38.891304347826065</v>
      </c>
      <c r="AA64" s="11">
        <f t="shared" si="121"/>
        <v>38.413043478260846</v>
      </c>
      <c r="AB64" s="11">
        <f t="shared" si="121"/>
        <v>37.934782608695627</v>
      </c>
      <c r="AC64" s="11">
        <f t="shared" si="121"/>
        <v>37.456521739130409</v>
      </c>
      <c r="AD64" s="11">
        <f t="shared" si="121"/>
        <v>36.97826086956519</v>
      </c>
      <c r="AE64" s="11">
        <f t="shared" si="121"/>
        <v>36.499999999999972</v>
      </c>
      <c r="AF64" s="11">
        <f t="shared" si="121"/>
        <v>36.021739130434753</v>
      </c>
      <c r="AG64" s="11">
        <f t="shared" si="121"/>
        <v>35.543478260869534</v>
      </c>
      <c r="AH64" s="11">
        <f t="shared" si="121"/>
        <v>35.065217391304316</v>
      </c>
      <c r="AI64" s="11">
        <f t="shared" si="121"/>
        <v>34.586956521739097</v>
      </c>
      <c r="AJ64" s="11">
        <f t="shared" si="121"/>
        <v>34.108695652173878</v>
      </c>
      <c r="AK64" s="11">
        <f t="shared" si="121"/>
        <v>33.608695652173878</v>
      </c>
      <c r="AL64" s="11">
        <f t="shared" si="121"/>
        <v>33.108695652173878</v>
      </c>
    </row>
    <row r="65" spans="1:38" ht="36.75" customHeight="1">
      <c r="A65" s="480">
        <v>26</v>
      </c>
      <c r="B65" s="482" t="s">
        <v>222</v>
      </c>
      <c r="C65" s="484">
        <v>58</v>
      </c>
      <c r="D65" s="486">
        <v>0</v>
      </c>
      <c r="E65" s="486">
        <f t="shared" ref="E65" si="122">C65</f>
        <v>58</v>
      </c>
      <c r="F65" s="6" t="s">
        <v>252</v>
      </c>
      <c r="G65" s="7">
        <f>+VLOOKUP($B65,'[5]Total Tồn Vật tư'!$A$3:$H$8000,8,0)</f>
        <v>9.0434782608695645</v>
      </c>
      <c r="H65" s="8">
        <f t="shared" ref="H65:AJ65" si="123">+G65</f>
        <v>9.0434782608695645</v>
      </c>
      <c r="I65" s="8">
        <f t="shared" si="123"/>
        <v>9.0434782608695645</v>
      </c>
      <c r="J65" s="8">
        <f t="shared" si="123"/>
        <v>9.0434782608695645</v>
      </c>
      <c r="K65" s="8">
        <f>+J65</f>
        <v>9.0434782608695645</v>
      </c>
      <c r="L65" s="8">
        <f t="shared" si="123"/>
        <v>9.0434782608695645</v>
      </c>
      <c r="M65" s="8">
        <f t="shared" si="110"/>
        <v>9.0434782608695645</v>
      </c>
      <c r="N65" s="8">
        <f t="shared" si="123"/>
        <v>9.0434782608695645</v>
      </c>
      <c r="O65" s="8">
        <f t="shared" si="123"/>
        <v>9.0434782608695645</v>
      </c>
      <c r="P65" s="8">
        <f t="shared" si="123"/>
        <v>9.0434782608695645</v>
      </c>
      <c r="Q65" s="8">
        <f t="shared" si="123"/>
        <v>9.0434782608695645</v>
      </c>
      <c r="R65" s="8">
        <f t="shared" si="123"/>
        <v>9.0434782608695645</v>
      </c>
      <c r="S65" s="8">
        <f t="shared" si="123"/>
        <v>9.0434782608695645</v>
      </c>
      <c r="T65" s="8">
        <f t="shared" si="123"/>
        <v>9.0434782608695645</v>
      </c>
      <c r="U65" s="8">
        <f t="shared" si="123"/>
        <v>9.0434782608695645</v>
      </c>
      <c r="V65" s="8">
        <f t="shared" si="123"/>
        <v>9.0434782608695645</v>
      </c>
      <c r="W65" s="8">
        <f t="shared" si="123"/>
        <v>9.0434782608695645</v>
      </c>
      <c r="X65" s="8">
        <f t="shared" si="123"/>
        <v>9.0434782608695645</v>
      </c>
      <c r="Y65" s="8">
        <f t="shared" si="123"/>
        <v>9.0434782608695645</v>
      </c>
      <c r="Z65" s="8">
        <f t="shared" si="123"/>
        <v>9.0434782608695645</v>
      </c>
      <c r="AA65" s="8">
        <f t="shared" si="123"/>
        <v>9.0434782608695645</v>
      </c>
      <c r="AB65" s="8">
        <f t="shared" si="123"/>
        <v>9.0434782608695645</v>
      </c>
      <c r="AC65" s="8">
        <f t="shared" si="123"/>
        <v>9.0434782608695645</v>
      </c>
      <c r="AD65" s="8">
        <f t="shared" si="123"/>
        <v>9.0434782608695645</v>
      </c>
      <c r="AE65" s="8">
        <f t="shared" si="123"/>
        <v>9.0434782608695645</v>
      </c>
      <c r="AF65" s="8">
        <f t="shared" si="123"/>
        <v>9.0434782608695645</v>
      </c>
      <c r="AG65" s="8">
        <f t="shared" si="123"/>
        <v>9.0434782608695645</v>
      </c>
      <c r="AH65" s="8">
        <f t="shared" si="123"/>
        <v>9.0434782608695645</v>
      </c>
      <c r="AI65" s="8">
        <f t="shared" si="123"/>
        <v>9.0434782608695645</v>
      </c>
      <c r="AJ65" s="8">
        <f t="shared" si="123"/>
        <v>9.0434782608695645</v>
      </c>
      <c r="AK65" s="14">
        <v>6</v>
      </c>
      <c r="AL65" s="14">
        <v>6</v>
      </c>
    </row>
    <row r="66" spans="1:38" ht="36.75" customHeight="1">
      <c r="A66" s="481"/>
      <c r="B66" s="483"/>
      <c r="C66" s="485"/>
      <c r="D66" s="487"/>
      <c r="E66" s="487"/>
      <c r="F66" s="10" t="s">
        <v>253</v>
      </c>
      <c r="G66" s="11">
        <f t="shared" ref="G66" si="124">+ROUND($E65-G65,1)</f>
        <v>49</v>
      </c>
      <c r="H66" s="11">
        <f t="shared" ref="H66:AL66" si="125">+G66-H65</f>
        <v>39.956521739130437</v>
      </c>
      <c r="I66" s="11">
        <f t="shared" si="125"/>
        <v>30.913043478260875</v>
      </c>
      <c r="J66" s="11">
        <f t="shared" si="125"/>
        <v>21.869565217391312</v>
      </c>
      <c r="K66" s="11">
        <f>+J66-K65</f>
        <v>12.826086956521747</v>
      </c>
      <c r="L66" s="11">
        <f t="shared" si="125"/>
        <v>3.7826086956521827</v>
      </c>
      <c r="M66" s="8">
        <f t="shared" si="110"/>
        <v>3.7826086956521827</v>
      </c>
      <c r="N66" s="11">
        <f t="shared" si="125"/>
        <v>-5.2608695652173818</v>
      </c>
      <c r="O66" s="11">
        <f t="shared" si="125"/>
        <v>-14.304347826086946</v>
      </c>
      <c r="P66" s="11">
        <f t="shared" si="125"/>
        <v>-23.347826086956509</v>
      </c>
      <c r="Q66" s="11">
        <f t="shared" si="125"/>
        <v>-32.391304347826072</v>
      </c>
      <c r="R66" s="11">
        <f t="shared" si="125"/>
        <v>-41.434782608695635</v>
      </c>
      <c r="S66" s="11">
        <f t="shared" si="125"/>
        <v>-50.478260869565197</v>
      </c>
      <c r="T66" s="11">
        <f t="shared" si="125"/>
        <v>-59.52173913043476</v>
      </c>
      <c r="U66" s="11">
        <f t="shared" si="125"/>
        <v>-68.56521739130433</v>
      </c>
      <c r="V66" s="11">
        <f t="shared" si="125"/>
        <v>-77.608695652173893</v>
      </c>
      <c r="W66" s="11">
        <f t="shared" si="125"/>
        <v>-86.652173913043455</v>
      </c>
      <c r="X66" s="11">
        <f t="shared" si="125"/>
        <v>-95.695652173913018</v>
      </c>
      <c r="Y66" s="11">
        <f t="shared" si="125"/>
        <v>-104.73913043478258</v>
      </c>
      <c r="Z66" s="11">
        <f t="shared" si="125"/>
        <v>-113.78260869565214</v>
      </c>
      <c r="AA66" s="11">
        <f t="shared" si="125"/>
        <v>-122.82608695652171</v>
      </c>
      <c r="AB66" s="11">
        <f t="shared" si="125"/>
        <v>-131.86956521739128</v>
      </c>
      <c r="AC66" s="11">
        <f t="shared" si="125"/>
        <v>-140.91304347826085</v>
      </c>
      <c r="AD66" s="11">
        <f t="shared" si="125"/>
        <v>-149.95652173913041</v>
      </c>
      <c r="AE66" s="11">
        <f t="shared" si="125"/>
        <v>-158.99999999999997</v>
      </c>
      <c r="AF66" s="11">
        <f t="shared" si="125"/>
        <v>-168.04347826086953</v>
      </c>
      <c r="AG66" s="11">
        <f t="shared" si="125"/>
        <v>-177.0869565217391</v>
      </c>
      <c r="AH66" s="11">
        <f t="shared" si="125"/>
        <v>-186.13043478260866</v>
      </c>
      <c r="AI66" s="11">
        <f t="shared" si="125"/>
        <v>-195.17391304347822</v>
      </c>
      <c r="AJ66" s="11">
        <f t="shared" si="125"/>
        <v>-204.21739130434779</v>
      </c>
      <c r="AK66" s="11">
        <f t="shared" si="125"/>
        <v>-210.21739130434779</v>
      </c>
      <c r="AL66" s="11">
        <f t="shared" si="125"/>
        <v>-216.21739130434779</v>
      </c>
    </row>
    <row r="67" spans="1:38" ht="36.75" customHeight="1">
      <c r="A67" s="480">
        <v>27</v>
      </c>
      <c r="B67" s="482" t="s">
        <v>223</v>
      </c>
      <c r="C67" s="484">
        <v>60</v>
      </c>
      <c r="D67" s="486">
        <v>0</v>
      </c>
      <c r="E67" s="486">
        <f t="shared" ref="E67" si="126">C67</f>
        <v>60</v>
      </c>
      <c r="F67" s="6" t="s">
        <v>252</v>
      </c>
      <c r="G67" s="7">
        <f>+VLOOKUP($B67,'[5]Total Tồn Vật tư'!$A$3:$H$8000,8,0)</f>
        <v>6.4782608695652177</v>
      </c>
      <c r="H67" s="8">
        <f t="shared" ref="H67:AJ67" si="127">+G67</f>
        <v>6.4782608695652177</v>
      </c>
      <c r="I67" s="8">
        <f t="shared" si="127"/>
        <v>6.4782608695652177</v>
      </c>
      <c r="J67" s="8">
        <f t="shared" si="127"/>
        <v>6.4782608695652177</v>
      </c>
      <c r="K67" s="8">
        <f>+J67</f>
        <v>6.4782608695652177</v>
      </c>
      <c r="L67" s="8">
        <f t="shared" si="127"/>
        <v>6.4782608695652177</v>
      </c>
      <c r="M67" s="8">
        <f t="shared" si="110"/>
        <v>6.4782608695652177</v>
      </c>
      <c r="N67" s="8">
        <f t="shared" si="127"/>
        <v>6.4782608695652177</v>
      </c>
      <c r="O67" s="8">
        <f t="shared" si="127"/>
        <v>6.4782608695652177</v>
      </c>
      <c r="P67" s="8">
        <f t="shared" si="127"/>
        <v>6.4782608695652177</v>
      </c>
      <c r="Q67" s="8">
        <f t="shared" si="127"/>
        <v>6.4782608695652177</v>
      </c>
      <c r="R67" s="8">
        <f t="shared" si="127"/>
        <v>6.4782608695652177</v>
      </c>
      <c r="S67" s="8">
        <f t="shared" si="127"/>
        <v>6.4782608695652177</v>
      </c>
      <c r="T67" s="8">
        <f t="shared" si="127"/>
        <v>6.4782608695652177</v>
      </c>
      <c r="U67" s="8">
        <f t="shared" si="127"/>
        <v>6.4782608695652177</v>
      </c>
      <c r="V67" s="8">
        <f t="shared" si="127"/>
        <v>6.4782608695652177</v>
      </c>
      <c r="W67" s="8">
        <f t="shared" si="127"/>
        <v>6.4782608695652177</v>
      </c>
      <c r="X67" s="8">
        <f t="shared" si="127"/>
        <v>6.4782608695652177</v>
      </c>
      <c r="Y67" s="8">
        <f t="shared" si="127"/>
        <v>6.4782608695652177</v>
      </c>
      <c r="Z67" s="8">
        <f t="shared" si="127"/>
        <v>6.4782608695652177</v>
      </c>
      <c r="AA67" s="8">
        <f t="shared" si="127"/>
        <v>6.4782608695652177</v>
      </c>
      <c r="AB67" s="8">
        <f t="shared" si="127"/>
        <v>6.4782608695652177</v>
      </c>
      <c r="AC67" s="8">
        <f t="shared" si="127"/>
        <v>6.4782608695652177</v>
      </c>
      <c r="AD67" s="8">
        <f t="shared" si="127"/>
        <v>6.4782608695652177</v>
      </c>
      <c r="AE67" s="8">
        <f t="shared" si="127"/>
        <v>6.4782608695652177</v>
      </c>
      <c r="AF67" s="8">
        <f t="shared" si="127"/>
        <v>6.4782608695652177</v>
      </c>
      <c r="AG67" s="8">
        <f t="shared" si="127"/>
        <v>6.4782608695652177</v>
      </c>
      <c r="AH67" s="8">
        <f t="shared" si="127"/>
        <v>6.4782608695652177</v>
      </c>
      <c r="AI67" s="8">
        <f t="shared" si="127"/>
        <v>6.4782608695652177</v>
      </c>
      <c r="AJ67" s="8">
        <f t="shared" si="127"/>
        <v>6.4782608695652177</v>
      </c>
      <c r="AK67" s="14">
        <v>5</v>
      </c>
      <c r="AL67" s="14">
        <v>5</v>
      </c>
    </row>
    <row r="68" spans="1:38" ht="36.75" customHeight="1">
      <c r="A68" s="481"/>
      <c r="B68" s="483"/>
      <c r="C68" s="485"/>
      <c r="D68" s="487"/>
      <c r="E68" s="487"/>
      <c r="F68" s="10" t="s">
        <v>253</v>
      </c>
      <c r="G68" s="11">
        <f t="shared" ref="G68" si="128">+ROUND($E67-G67,1)</f>
        <v>53.5</v>
      </c>
      <c r="H68" s="11">
        <f t="shared" ref="H68:AL68" si="129">+G68-H67</f>
        <v>47.021739130434781</v>
      </c>
      <c r="I68" s="11">
        <f t="shared" si="129"/>
        <v>40.543478260869563</v>
      </c>
      <c r="J68" s="11">
        <f t="shared" si="129"/>
        <v>34.065217391304344</v>
      </c>
      <c r="K68" s="11">
        <f>+J68-K67</f>
        <v>27.586956521739125</v>
      </c>
      <c r="L68" s="11">
        <f t="shared" si="129"/>
        <v>21.108695652173907</v>
      </c>
      <c r="M68" s="8">
        <f t="shared" si="110"/>
        <v>21.108695652173907</v>
      </c>
      <c r="N68" s="11">
        <f t="shared" si="129"/>
        <v>14.630434782608688</v>
      </c>
      <c r="O68" s="11">
        <f t="shared" si="129"/>
        <v>8.1521739130434696</v>
      </c>
      <c r="P68" s="11">
        <f t="shared" si="129"/>
        <v>1.6739130434782519</v>
      </c>
      <c r="Q68" s="11">
        <f t="shared" si="129"/>
        <v>-4.8043478260869659</v>
      </c>
      <c r="R68" s="11">
        <f t="shared" si="129"/>
        <v>-11.282608695652183</v>
      </c>
      <c r="S68" s="11">
        <f t="shared" si="129"/>
        <v>-17.760869565217401</v>
      </c>
      <c r="T68" s="11">
        <f t="shared" si="129"/>
        <v>-24.23913043478262</v>
      </c>
      <c r="U68" s="11">
        <f t="shared" si="129"/>
        <v>-30.717391304347839</v>
      </c>
      <c r="V68" s="11">
        <f t="shared" si="129"/>
        <v>-37.195652173913054</v>
      </c>
      <c r="W68" s="11">
        <f t="shared" si="129"/>
        <v>-43.673913043478272</v>
      </c>
      <c r="X68" s="11">
        <f t="shared" si="129"/>
        <v>-50.152173913043491</v>
      </c>
      <c r="Y68" s="11">
        <f t="shared" si="129"/>
        <v>-56.63043478260871</v>
      </c>
      <c r="Z68" s="11">
        <f t="shared" si="129"/>
        <v>-63.108695652173928</v>
      </c>
      <c r="AA68" s="11">
        <f t="shared" si="129"/>
        <v>-69.58695652173914</v>
      </c>
      <c r="AB68" s="11">
        <f t="shared" si="129"/>
        <v>-76.065217391304358</v>
      </c>
      <c r="AC68" s="11">
        <f t="shared" si="129"/>
        <v>-82.543478260869577</v>
      </c>
      <c r="AD68" s="11">
        <f t="shared" si="129"/>
        <v>-89.021739130434796</v>
      </c>
      <c r="AE68" s="11">
        <f t="shared" si="129"/>
        <v>-95.500000000000014</v>
      </c>
      <c r="AF68" s="11">
        <f t="shared" si="129"/>
        <v>-101.97826086956523</v>
      </c>
      <c r="AG68" s="11">
        <f t="shared" si="129"/>
        <v>-108.45652173913045</v>
      </c>
      <c r="AH68" s="11">
        <f t="shared" si="129"/>
        <v>-114.93478260869567</v>
      </c>
      <c r="AI68" s="11">
        <f t="shared" si="129"/>
        <v>-121.41304347826089</v>
      </c>
      <c r="AJ68" s="11">
        <f t="shared" si="129"/>
        <v>-127.89130434782611</v>
      </c>
      <c r="AK68" s="11">
        <f t="shared" si="129"/>
        <v>-132.89130434782612</v>
      </c>
      <c r="AL68" s="11">
        <f t="shared" si="129"/>
        <v>-137.89130434782612</v>
      </c>
    </row>
    <row r="69" spans="1:38" ht="36.75" customHeight="1">
      <c r="A69" s="480">
        <v>28</v>
      </c>
      <c r="B69" s="482" t="s">
        <v>224</v>
      </c>
      <c r="C69" s="484">
        <v>41</v>
      </c>
      <c r="D69" s="486">
        <v>0</v>
      </c>
      <c r="E69" s="486">
        <f t="shared" ref="E69" si="130">C69</f>
        <v>41</v>
      </c>
      <c r="F69" s="6" t="s">
        <v>252</v>
      </c>
      <c r="G69" s="7">
        <f>+VLOOKUP($B69,'[5]Total Tồn Vật tư'!$A$3:$H$8000,8,0)</f>
        <v>2.3913043478260869</v>
      </c>
      <c r="H69" s="8">
        <f t="shared" ref="H69:AJ69" si="131">+G69</f>
        <v>2.3913043478260869</v>
      </c>
      <c r="I69" s="8">
        <f t="shared" si="131"/>
        <v>2.3913043478260869</v>
      </c>
      <c r="J69" s="8">
        <f t="shared" si="131"/>
        <v>2.3913043478260869</v>
      </c>
      <c r="K69" s="8">
        <f>+J69</f>
        <v>2.3913043478260869</v>
      </c>
      <c r="L69" s="8">
        <f t="shared" si="131"/>
        <v>2.3913043478260869</v>
      </c>
      <c r="M69" s="8">
        <f t="shared" si="110"/>
        <v>2.3913043478260869</v>
      </c>
      <c r="N69" s="8">
        <f t="shared" si="131"/>
        <v>2.3913043478260869</v>
      </c>
      <c r="O69" s="8">
        <f t="shared" si="131"/>
        <v>2.3913043478260869</v>
      </c>
      <c r="P69" s="8">
        <f t="shared" si="131"/>
        <v>2.3913043478260869</v>
      </c>
      <c r="Q69" s="8">
        <f t="shared" si="131"/>
        <v>2.3913043478260869</v>
      </c>
      <c r="R69" s="8">
        <f t="shared" si="131"/>
        <v>2.3913043478260869</v>
      </c>
      <c r="S69" s="8">
        <f t="shared" si="131"/>
        <v>2.3913043478260869</v>
      </c>
      <c r="T69" s="8">
        <f t="shared" si="131"/>
        <v>2.3913043478260869</v>
      </c>
      <c r="U69" s="8">
        <f t="shared" si="131"/>
        <v>2.3913043478260869</v>
      </c>
      <c r="V69" s="8">
        <f t="shared" si="131"/>
        <v>2.3913043478260869</v>
      </c>
      <c r="W69" s="8">
        <f t="shared" si="131"/>
        <v>2.3913043478260869</v>
      </c>
      <c r="X69" s="8">
        <f t="shared" si="131"/>
        <v>2.3913043478260869</v>
      </c>
      <c r="Y69" s="8">
        <f t="shared" si="131"/>
        <v>2.3913043478260869</v>
      </c>
      <c r="Z69" s="8">
        <f t="shared" si="131"/>
        <v>2.3913043478260869</v>
      </c>
      <c r="AA69" s="8">
        <f t="shared" si="131"/>
        <v>2.3913043478260869</v>
      </c>
      <c r="AB69" s="8">
        <f t="shared" si="131"/>
        <v>2.3913043478260869</v>
      </c>
      <c r="AC69" s="8">
        <f t="shared" si="131"/>
        <v>2.3913043478260869</v>
      </c>
      <c r="AD69" s="8">
        <f t="shared" si="131"/>
        <v>2.3913043478260869</v>
      </c>
      <c r="AE69" s="8">
        <f t="shared" si="131"/>
        <v>2.3913043478260869</v>
      </c>
      <c r="AF69" s="8">
        <f t="shared" si="131"/>
        <v>2.3913043478260869</v>
      </c>
      <c r="AG69" s="8">
        <f t="shared" si="131"/>
        <v>2.3913043478260869</v>
      </c>
      <c r="AH69" s="8">
        <f t="shared" si="131"/>
        <v>2.3913043478260869</v>
      </c>
      <c r="AI69" s="8">
        <f t="shared" si="131"/>
        <v>2.3913043478260869</v>
      </c>
      <c r="AJ69" s="8">
        <f t="shared" si="131"/>
        <v>2.3913043478260869</v>
      </c>
      <c r="AK69" s="14">
        <v>2</v>
      </c>
      <c r="AL69" s="14">
        <v>2</v>
      </c>
    </row>
    <row r="70" spans="1:38" ht="36.75" customHeight="1">
      <c r="A70" s="481"/>
      <c r="B70" s="483"/>
      <c r="C70" s="485"/>
      <c r="D70" s="487"/>
      <c r="E70" s="487"/>
      <c r="F70" s="10" t="s">
        <v>253</v>
      </c>
      <c r="G70" s="11">
        <f t="shared" ref="G70" si="132">+ROUND($E69-G69,1)</f>
        <v>38.6</v>
      </c>
      <c r="H70" s="11">
        <f t="shared" ref="H70:AL70" si="133">+G70-H69</f>
        <v>36.208695652173915</v>
      </c>
      <c r="I70" s="11">
        <f t="shared" si="133"/>
        <v>33.817391304347829</v>
      </c>
      <c r="J70" s="11">
        <f t="shared" si="133"/>
        <v>31.426086956521743</v>
      </c>
      <c r="K70" s="11">
        <f>+J70-K69</f>
        <v>29.034782608695657</v>
      </c>
      <c r="L70" s="11">
        <f t="shared" si="133"/>
        <v>26.643478260869571</v>
      </c>
      <c r="M70" s="8">
        <f t="shared" si="110"/>
        <v>26.643478260869571</v>
      </c>
      <c r="N70" s="11">
        <f t="shared" si="133"/>
        <v>24.252173913043485</v>
      </c>
      <c r="O70" s="11">
        <f t="shared" si="133"/>
        <v>21.860869565217399</v>
      </c>
      <c r="P70" s="11">
        <f t="shared" si="133"/>
        <v>19.469565217391313</v>
      </c>
      <c r="Q70" s="11">
        <f t="shared" si="133"/>
        <v>17.078260869565227</v>
      </c>
      <c r="R70" s="11">
        <f t="shared" si="133"/>
        <v>14.686956521739141</v>
      </c>
      <c r="S70" s="11">
        <f t="shared" si="133"/>
        <v>12.295652173913055</v>
      </c>
      <c r="T70" s="11">
        <f t="shared" si="133"/>
        <v>9.9043478260869691</v>
      </c>
      <c r="U70" s="11">
        <f t="shared" si="133"/>
        <v>7.5130434782608821</v>
      </c>
      <c r="V70" s="11">
        <f t="shared" si="133"/>
        <v>5.1217391304347952</v>
      </c>
      <c r="W70" s="11">
        <f t="shared" si="133"/>
        <v>2.7304347826087083</v>
      </c>
      <c r="X70" s="11">
        <f t="shared" si="133"/>
        <v>0.33913043478262139</v>
      </c>
      <c r="Y70" s="11">
        <f t="shared" si="133"/>
        <v>-2.0521739130434655</v>
      </c>
      <c r="Z70" s="11">
        <f t="shared" si="133"/>
        <v>-4.4434782608695524</v>
      </c>
      <c r="AA70" s="11">
        <f t="shared" si="133"/>
        <v>-6.8347826086956394</v>
      </c>
      <c r="AB70" s="11">
        <f t="shared" si="133"/>
        <v>-9.2260869565217263</v>
      </c>
      <c r="AC70" s="11">
        <f t="shared" si="133"/>
        <v>-11.617391304347812</v>
      </c>
      <c r="AD70" s="11">
        <f t="shared" si="133"/>
        <v>-14.008695652173898</v>
      </c>
      <c r="AE70" s="11">
        <f t="shared" si="133"/>
        <v>-16.399999999999984</v>
      </c>
      <c r="AF70" s="11">
        <f t="shared" si="133"/>
        <v>-18.79130434782607</v>
      </c>
      <c r="AG70" s="11">
        <f t="shared" si="133"/>
        <v>-21.182608695652156</v>
      </c>
      <c r="AH70" s="11">
        <f t="shared" si="133"/>
        <v>-23.573913043478242</v>
      </c>
      <c r="AI70" s="11">
        <f t="shared" si="133"/>
        <v>-25.965217391304328</v>
      </c>
      <c r="AJ70" s="11">
        <f t="shared" si="133"/>
        <v>-28.356521739130415</v>
      </c>
      <c r="AK70" s="11">
        <f t="shared" si="133"/>
        <v>-30.356521739130415</v>
      </c>
      <c r="AL70" s="11">
        <f t="shared" si="133"/>
        <v>-32.356521739130415</v>
      </c>
    </row>
    <row r="71" spans="1:38" ht="36.75" customHeight="1">
      <c r="A71" s="480">
        <v>29</v>
      </c>
      <c r="B71" s="482" t="s">
        <v>225</v>
      </c>
      <c r="C71" s="484">
        <v>318</v>
      </c>
      <c r="D71" s="486">
        <v>0</v>
      </c>
      <c r="E71" s="486">
        <f t="shared" ref="E71" si="134">C71</f>
        <v>318</v>
      </c>
      <c r="F71" s="6" t="s">
        <v>252</v>
      </c>
      <c r="G71" s="7">
        <f>+VLOOKUP($B71,'[5]Total Tồn Vật tư'!$A$3:$H$8000,8,0)</f>
        <v>0</v>
      </c>
      <c r="H71" s="8">
        <f t="shared" ref="H71:AJ71" si="135">+G71</f>
        <v>0</v>
      </c>
      <c r="I71" s="8">
        <f t="shared" si="135"/>
        <v>0</v>
      </c>
      <c r="J71" s="8">
        <f t="shared" si="135"/>
        <v>0</v>
      </c>
      <c r="K71" s="8">
        <f>+J71</f>
        <v>0</v>
      </c>
      <c r="L71" s="8">
        <f t="shared" si="135"/>
        <v>0</v>
      </c>
      <c r="M71" s="8">
        <f t="shared" si="110"/>
        <v>0</v>
      </c>
      <c r="N71" s="8">
        <f t="shared" si="135"/>
        <v>0</v>
      </c>
      <c r="O71" s="8">
        <f t="shared" si="135"/>
        <v>0</v>
      </c>
      <c r="P71" s="8">
        <f t="shared" si="135"/>
        <v>0</v>
      </c>
      <c r="Q71" s="8">
        <f t="shared" si="135"/>
        <v>0</v>
      </c>
      <c r="R71" s="8">
        <f t="shared" si="135"/>
        <v>0</v>
      </c>
      <c r="S71" s="8">
        <f t="shared" si="135"/>
        <v>0</v>
      </c>
      <c r="T71" s="8">
        <f t="shared" si="135"/>
        <v>0</v>
      </c>
      <c r="U71" s="8">
        <f t="shared" si="135"/>
        <v>0</v>
      </c>
      <c r="V71" s="8">
        <f t="shared" si="135"/>
        <v>0</v>
      </c>
      <c r="W71" s="8">
        <f t="shared" si="135"/>
        <v>0</v>
      </c>
      <c r="X71" s="8">
        <f t="shared" si="135"/>
        <v>0</v>
      </c>
      <c r="Y71" s="8">
        <f t="shared" si="135"/>
        <v>0</v>
      </c>
      <c r="Z71" s="8">
        <f t="shared" si="135"/>
        <v>0</v>
      </c>
      <c r="AA71" s="8">
        <f t="shared" si="135"/>
        <v>0</v>
      </c>
      <c r="AB71" s="8">
        <f t="shared" si="135"/>
        <v>0</v>
      </c>
      <c r="AC71" s="8">
        <f t="shared" si="135"/>
        <v>0</v>
      </c>
      <c r="AD71" s="8">
        <f t="shared" si="135"/>
        <v>0</v>
      </c>
      <c r="AE71" s="8">
        <f t="shared" si="135"/>
        <v>0</v>
      </c>
      <c r="AF71" s="8">
        <f t="shared" si="135"/>
        <v>0</v>
      </c>
      <c r="AG71" s="8">
        <f t="shared" si="135"/>
        <v>0</v>
      </c>
      <c r="AH71" s="8">
        <f t="shared" si="135"/>
        <v>0</v>
      </c>
      <c r="AI71" s="8">
        <f t="shared" si="135"/>
        <v>0</v>
      </c>
      <c r="AJ71" s="8">
        <f t="shared" si="135"/>
        <v>0</v>
      </c>
      <c r="AK71" s="14">
        <v>2</v>
      </c>
      <c r="AL71" s="14">
        <v>2</v>
      </c>
    </row>
    <row r="72" spans="1:38" ht="36.75" customHeight="1">
      <c r="A72" s="481"/>
      <c r="B72" s="483"/>
      <c r="C72" s="485"/>
      <c r="D72" s="487"/>
      <c r="E72" s="487"/>
      <c r="F72" s="10" t="s">
        <v>253</v>
      </c>
      <c r="G72" s="11">
        <f t="shared" ref="G72" si="136">+ROUND($E71-G71,1)</f>
        <v>318</v>
      </c>
      <c r="H72" s="11">
        <f t="shared" ref="H72:AL72" si="137">+G72-H71</f>
        <v>318</v>
      </c>
      <c r="I72" s="11">
        <f t="shared" si="137"/>
        <v>318</v>
      </c>
      <c r="J72" s="11">
        <f t="shared" si="137"/>
        <v>318</v>
      </c>
      <c r="K72" s="11">
        <f>+J72-K71</f>
        <v>318</v>
      </c>
      <c r="L72" s="11">
        <f t="shared" si="137"/>
        <v>318</v>
      </c>
      <c r="M72" s="8">
        <f t="shared" si="110"/>
        <v>318</v>
      </c>
      <c r="N72" s="11">
        <f t="shared" si="137"/>
        <v>318</v>
      </c>
      <c r="O72" s="11">
        <f t="shared" si="137"/>
        <v>318</v>
      </c>
      <c r="P72" s="11">
        <f t="shared" si="137"/>
        <v>318</v>
      </c>
      <c r="Q72" s="11">
        <f t="shared" si="137"/>
        <v>318</v>
      </c>
      <c r="R72" s="11">
        <f t="shared" si="137"/>
        <v>318</v>
      </c>
      <c r="S72" s="11">
        <f t="shared" si="137"/>
        <v>318</v>
      </c>
      <c r="T72" s="11">
        <f t="shared" si="137"/>
        <v>318</v>
      </c>
      <c r="U72" s="11">
        <f t="shared" si="137"/>
        <v>318</v>
      </c>
      <c r="V72" s="11">
        <f t="shared" si="137"/>
        <v>318</v>
      </c>
      <c r="W72" s="11">
        <f t="shared" si="137"/>
        <v>318</v>
      </c>
      <c r="X72" s="11">
        <f t="shared" si="137"/>
        <v>318</v>
      </c>
      <c r="Y72" s="11">
        <f t="shared" si="137"/>
        <v>318</v>
      </c>
      <c r="Z72" s="11">
        <f t="shared" si="137"/>
        <v>318</v>
      </c>
      <c r="AA72" s="11">
        <f t="shared" si="137"/>
        <v>318</v>
      </c>
      <c r="AB72" s="11">
        <f t="shared" si="137"/>
        <v>318</v>
      </c>
      <c r="AC72" s="11">
        <f t="shared" si="137"/>
        <v>318</v>
      </c>
      <c r="AD72" s="11">
        <f t="shared" si="137"/>
        <v>318</v>
      </c>
      <c r="AE72" s="11">
        <f t="shared" si="137"/>
        <v>318</v>
      </c>
      <c r="AF72" s="11">
        <f t="shared" si="137"/>
        <v>318</v>
      </c>
      <c r="AG72" s="11">
        <f t="shared" si="137"/>
        <v>318</v>
      </c>
      <c r="AH72" s="11">
        <f t="shared" si="137"/>
        <v>318</v>
      </c>
      <c r="AI72" s="11">
        <f t="shared" si="137"/>
        <v>318</v>
      </c>
      <c r="AJ72" s="11">
        <f t="shared" si="137"/>
        <v>318</v>
      </c>
      <c r="AK72" s="11">
        <f t="shared" si="137"/>
        <v>316</v>
      </c>
      <c r="AL72" s="11">
        <f t="shared" si="137"/>
        <v>314</v>
      </c>
    </row>
    <row r="73" spans="1:38" ht="36.75" customHeight="1">
      <c r="A73" s="480">
        <v>30</v>
      </c>
      <c r="B73" s="482" t="s">
        <v>226</v>
      </c>
      <c r="C73" s="484">
        <v>287</v>
      </c>
      <c r="D73" s="486">
        <v>0</v>
      </c>
      <c r="E73" s="486">
        <f t="shared" ref="E73" si="138">C73</f>
        <v>287</v>
      </c>
      <c r="F73" s="6" t="s">
        <v>252</v>
      </c>
      <c r="G73" s="7">
        <f>+VLOOKUP($B73,'[5]Total Tồn Vật tư'!$A$3:$H$8000,8,0)</f>
        <v>7.4347826086956523</v>
      </c>
      <c r="H73" s="8">
        <f t="shared" ref="H73:AJ73" si="139">+G73</f>
        <v>7.4347826086956523</v>
      </c>
      <c r="I73" s="8">
        <f t="shared" si="139"/>
        <v>7.4347826086956523</v>
      </c>
      <c r="J73" s="8">
        <f t="shared" si="139"/>
        <v>7.4347826086956523</v>
      </c>
      <c r="K73" s="8">
        <f>+J73</f>
        <v>7.4347826086956523</v>
      </c>
      <c r="L73" s="8">
        <f t="shared" si="139"/>
        <v>7.4347826086956523</v>
      </c>
      <c r="M73" s="8">
        <f t="shared" si="110"/>
        <v>7.4347826086956523</v>
      </c>
      <c r="N73" s="8">
        <f t="shared" si="139"/>
        <v>7.4347826086956523</v>
      </c>
      <c r="O73" s="8">
        <f t="shared" si="139"/>
        <v>7.4347826086956523</v>
      </c>
      <c r="P73" s="8">
        <f t="shared" si="139"/>
        <v>7.4347826086956523</v>
      </c>
      <c r="Q73" s="8">
        <f t="shared" si="139"/>
        <v>7.4347826086956523</v>
      </c>
      <c r="R73" s="8">
        <f t="shared" si="139"/>
        <v>7.4347826086956523</v>
      </c>
      <c r="S73" s="8">
        <f t="shared" si="139"/>
        <v>7.4347826086956523</v>
      </c>
      <c r="T73" s="8">
        <f t="shared" si="139"/>
        <v>7.4347826086956523</v>
      </c>
      <c r="U73" s="8">
        <f t="shared" si="139"/>
        <v>7.4347826086956523</v>
      </c>
      <c r="V73" s="8">
        <f t="shared" si="139"/>
        <v>7.4347826086956523</v>
      </c>
      <c r="W73" s="8">
        <f t="shared" si="139"/>
        <v>7.4347826086956523</v>
      </c>
      <c r="X73" s="8">
        <f t="shared" si="139"/>
        <v>7.4347826086956523</v>
      </c>
      <c r="Y73" s="8">
        <f t="shared" si="139"/>
        <v>7.4347826086956523</v>
      </c>
      <c r="Z73" s="8">
        <f t="shared" si="139"/>
        <v>7.4347826086956523</v>
      </c>
      <c r="AA73" s="8">
        <f t="shared" si="139"/>
        <v>7.4347826086956523</v>
      </c>
      <c r="AB73" s="8">
        <f t="shared" si="139"/>
        <v>7.4347826086956523</v>
      </c>
      <c r="AC73" s="8">
        <f t="shared" si="139"/>
        <v>7.4347826086956523</v>
      </c>
      <c r="AD73" s="8">
        <f t="shared" si="139"/>
        <v>7.4347826086956523</v>
      </c>
      <c r="AE73" s="8">
        <f t="shared" si="139"/>
        <v>7.4347826086956523</v>
      </c>
      <c r="AF73" s="8">
        <f t="shared" si="139"/>
        <v>7.4347826086956523</v>
      </c>
      <c r="AG73" s="8">
        <f t="shared" si="139"/>
        <v>7.4347826086956523</v>
      </c>
      <c r="AH73" s="8">
        <f t="shared" si="139"/>
        <v>7.4347826086956523</v>
      </c>
      <c r="AI73" s="8">
        <f t="shared" si="139"/>
        <v>7.4347826086956523</v>
      </c>
      <c r="AJ73" s="8">
        <f t="shared" si="139"/>
        <v>7.4347826086956523</v>
      </c>
      <c r="AK73" s="14">
        <v>5</v>
      </c>
      <c r="AL73" s="14">
        <v>5</v>
      </c>
    </row>
    <row r="74" spans="1:38" ht="36.75" customHeight="1">
      <c r="A74" s="481"/>
      <c r="B74" s="483"/>
      <c r="C74" s="485"/>
      <c r="D74" s="487"/>
      <c r="E74" s="487"/>
      <c r="F74" s="10" t="s">
        <v>253</v>
      </c>
      <c r="G74" s="11">
        <f>+ROUND($E73-G73,1)</f>
        <v>279.60000000000002</v>
      </c>
      <c r="H74" s="11">
        <f t="shared" ref="H74:AL74" si="140">+G74-H73</f>
        <v>272.1652173913044</v>
      </c>
      <c r="I74" s="11">
        <f t="shared" si="140"/>
        <v>264.73043478260877</v>
      </c>
      <c r="J74" s="11">
        <f t="shared" si="140"/>
        <v>257.29565217391314</v>
      </c>
      <c r="K74" s="11">
        <f>+J74-K73</f>
        <v>249.86086956521748</v>
      </c>
      <c r="L74" s="11">
        <f t="shared" si="140"/>
        <v>242.42608695652183</v>
      </c>
      <c r="M74" s="8">
        <f t="shared" si="110"/>
        <v>242.42608695652183</v>
      </c>
      <c r="N74" s="11">
        <f t="shared" si="140"/>
        <v>234.99130434782617</v>
      </c>
      <c r="O74" s="11">
        <f t="shared" si="140"/>
        <v>227.55652173913052</v>
      </c>
      <c r="P74" s="11">
        <f t="shared" si="140"/>
        <v>220.12173913043486</v>
      </c>
      <c r="Q74" s="11">
        <f t="shared" si="140"/>
        <v>212.68695652173921</v>
      </c>
      <c r="R74" s="11">
        <f t="shared" si="140"/>
        <v>205.25217391304355</v>
      </c>
      <c r="S74" s="11">
        <f t="shared" si="140"/>
        <v>197.81739130434789</v>
      </c>
      <c r="T74" s="11">
        <f t="shared" si="140"/>
        <v>190.38260869565224</v>
      </c>
      <c r="U74" s="11">
        <f t="shared" si="140"/>
        <v>182.94782608695658</v>
      </c>
      <c r="V74" s="11">
        <f t="shared" si="140"/>
        <v>175.51304347826093</v>
      </c>
      <c r="W74" s="11">
        <f t="shared" si="140"/>
        <v>168.07826086956527</v>
      </c>
      <c r="X74" s="11">
        <f t="shared" si="140"/>
        <v>160.64347826086961</v>
      </c>
      <c r="Y74" s="11">
        <f t="shared" si="140"/>
        <v>153.20869565217396</v>
      </c>
      <c r="Z74" s="11">
        <f t="shared" si="140"/>
        <v>145.7739130434783</v>
      </c>
      <c r="AA74" s="11">
        <f t="shared" si="140"/>
        <v>138.33913043478265</v>
      </c>
      <c r="AB74" s="11">
        <f t="shared" si="140"/>
        <v>130.90434782608699</v>
      </c>
      <c r="AC74" s="11">
        <f t="shared" si="140"/>
        <v>123.46956521739133</v>
      </c>
      <c r="AD74" s="11">
        <f t="shared" si="140"/>
        <v>116.03478260869568</v>
      </c>
      <c r="AE74" s="11">
        <f t="shared" si="140"/>
        <v>108.60000000000002</v>
      </c>
      <c r="AF74" s="11">
        <f t="shared" si="140"/>
        <v>101.16521739130437</v>
      </c>
      <c r="AG74" s="11">
        <f t="shared" si="140"/>
        <v>93.730434782608711</v>
      </c>
      <c r="AH74" s="11">
        <f t="shared" si="140"/>
        <v>86.295652173913055</v>
      </c>
      <c r="AI74" s="11">
        <f t="shared" si="140"/>
        <v>78.860869565217399</v>
      </c>
      <c r="AJ74" s="11">
        <f t="shared" si="140"/>
        <v>71.426086956521743</v>
      </c>
      <c r="AK74" s="11">
        <f t="shared" si="140"/>
        <v>66.426086956521743</v>
      </c>
      <c r="AL74" s="11">
        <f t="shared" si="140"/>
        <v>61.426086956521743</v>
      </c>
    </row>
    <row r="75" spans="1:38" ht="36.75" customHeight="1">
      <c r="A75" s="480">
        <v>31</v>
      </c>
      <c r="B75" s="482" t="s">
        <v>227</v>
      </c>
      <c r="C75" s="484">
        <v>91</v>
      </c>
      <c r="D75" s="486">
        <v>0</v>
      </c>
      <c r="E75" s="486">
        <f t="shared" ref="E75:E97" si="141">C75</f>
        <v>91</v>
      </c>
      <c r="F75" s="6" t="s">
        <v>252</v>
      </c>
      <c r="G75" s="7">
        <f>+VLOOKUP($B75,'[5]Total Tồn Vật tư'!$A$3:$H$8000,8,0)</f>
        <v>7.5652173913043477</v>
      </c>
      <c r="H75" s="8">
        <f t="shared" ref="H75:W90" si="142">+G75</f>
        <v>7.5652173913043477</v>
      </c>
      <c r="I75" s="8">
        <f t="shared" si="142"/>
        <v>7.5652173913043477</v>
      </c>
      <c r="J75" s="8">
        <f t="shared" si="142"/>
        <v>7.5652173913043477</v>
      </c>
      <c r="K75" s="8">
        <f>+J75</f>
        <v>7.5652173913043477</v>
      </c>
      <c r="L75" s="8">
        <f t="shared" si="142"/>
        <v>7.5652173913043477</v>
      </c>
      <c r="M75" s="8">
        <f t="shared" si="142"/>
        <v>7.5652173913043477</v>
      </c>
      <c r="N75" s="8">
        <f t="shared" si="142"/>
        <v>7.5652173913043477</v>
      </c>
      <c r="O75" s="8">
        <f t="shared" si="142"/>
        <v>7.5652173913043477</v>
      </c>
      <c r="P75" s="8">
        <f t="shared" si="142"/>
        <v>7.5652173913043477</v>
      </c>
      <c r="Q75" s="8">
        <f t="shared" si="142"/>
        <v>7.5652173913043477</v>
      </c>
      <c r="R75" s="8">
        <f t="shared" si="142"/>
        <v>7.5652173913043477</v>
      </c>
      <c r="S75" s="8">
        <f t="shared" si="142"/>
        <v>7.5652173913043477</v>
      </c>
      <c r="T75" s="8">
        <f t="shared" si="142"/>
        <v>7.5652173913043477</v>
      </c>
      <c r="U75" s="8">
        <f t="shared" si="142"/>
        <v>7.5652173913043477</v>
      </c>
      <c r="V75" s="8">
        <f t="shared" si="142"/>
        <v>7.5652173913043477</v>
      </c>
      <c r="W75" s="8">
        <f t="shared" si="142"/>
        <v>7.5652173913043477</v>
      </c>
      <c r="X75" s="8">
        <f t="shared" ref="X75:AJ75" si="143">+W75</f>
        <v>7.5652173913043477</v>
      </c>
      <c r="Y75" s="8">
        <f t="shared" si="143"/>
        <v>7.5652173913043477</v>
      </c>
      <c r="Z75" s="8">
        <f t="shared" si="143"/>
        <v>7.5652173913043477</v>
      </c>
      <c r="AA75" s="8">
        <f t="shared" si="143"/>
        <v>7.5652173913043477</v>
      </c>
      <c r="AB75" s="8">
        <f t="shared" si="143"/>
        <v>7.5652173913043477</v>
      </c>
      <c r="AC75" s="8">
        <f t="shared" si="143"/>
        <v>7.5652173913043477</v>
      </c>
      <c r="AD75" s="8">
        <f t="shared" si="143"/>
        <v>7.5652173913043477</v>
      </c>
      <c r="AE75" s="8">
        <f t="shared" si="143"/>
        <v>7.5652173913043477</v>
      </c>
      <c r="AF75" s="8">
        <f t="shared" si="143"/>
        <v>7.5652173913043477</v>
      </c>
      <c r="AG75" s="8">
        <f t="shared" si="143"/>
        <v>7.5652173913043477</v>
      </c>
      <c r="AH75" s="8">
        <f t="shared" si="143"/>
        <v>7.5652173913043477</v>
      </c>
      <c r="AI75" s="8">
        <f t="shared" si="143"/>
        <v>7.5652173913043477</v>
      </c>
      <c r="AJ75" s="8">
        <f t="shared" si="143"/>
        <v>7.5652173913043477</v>
      </c>
      <c r="AK75" s="14">
        <v>4</v>
      </c>
      <c r="AL75" s="14">
        <v>4</v>
      </c>
    </row>
    <row r="76" spans="1:38" ht="36.75" customHeight="1">
      <c r="A76" s="481"/>
      <c r="B76" s="483"/>
      <c r="C76" s="485"/>
      <c r="D76" s="487"/>
      <c r="E76" s="487"/>
      <c r="F76" s="10" t="s">
        <v>253</v>
      </c>
      <c r="G76" s="11">
        <f t="shared" ref="G76" si="144">+ROUND($E75-G75,1)</f>
        <v>83.4</v>
      </c>
      <c r="H76" s="11">
        <f t="shared" ref="H76:AL76" si="145">+G76-H75</f>
        <v>75.834782608695662</v>
      </c>
      <c r="I76" s="11">
        <f t="shared" si="145"/>
        <v>68.269565217391317</v>
      </c>
      <c r="J76" s="11">
        <f t="shared" si="145"/>
        <v>60.704347826086973</v>
      </c>
      <c r="K76" s="11">
        <f>+J76-K75</f>
        <v>53.139130434782629</v>
      </c>
      <c r="L76" s="11">
        <f t="shared" si="145"/>
        <v>45.573913043478285</v>
      </c>
      <c r="M76" s="8">
        <f t="shared" si="142"/>
        <v>45.573913043478285</v>
      </c>
      <c r="N76" s="11">
        <f t="shared" si="145"/>
        <v>38.008695652173941</v>
      </c>
      <c r="O76" s="11">
        <f t="shared" si="145"/>
        <v>30.443478260869593</v>
      </c>
      <c r="P76" s="11">
        <f t="shared" si="145"/>
        <v>22.878260869565246</v>
      </c>
      <c r="Q76" s="11">
        <f t="shared" si="145"/>
        <v>15.313043478260898</v>
      </c>
      <c r="R76" s="11">
        <f t="shared" si="145"/>
        <v>7.7478260869565503</v>
      </c>
      <c r="S76" s="11">
        <f t="shared" si="145"/>
        <v>0.18260869565220261</v>
      </c>
      <c r="T76" s="11">
        <f t="shared" si="145"/>
        <v>-7.3826086956521451</v>
      </c>
      <c r="U76" s="11">
        <f t="shared" si="145"/>
        <v>-14.947826086956493</v>
      </c>
      <c r="V76" s="11">
        <f t="shared" si="145"/>
        <v>-22.51304347826084</v>
      </c>
      <c r="W76" s="11">
        <f t="shared" si="145"/>
        <v>-30.078260869565188</v>
      </c>
      <c r="X76" s="11">
        <f t="shared" si="145"/>
        <v>-37.643478260869536</v>
      </c>
      <c r="Y76" s="11">
        <f t="shared" si="145"/>
        <v>-45.208695652173887</v>
      </c>
      <c r="Z76" s="11">
        <f t="shared" si="145"/>
        <v>-52.773913043478231</v>
      </c>
      <c r="AA76" s="11">
        <f t="shared" si="145"/>
        <v>-60.339130434782575</v>
      </c>
      <c r="AB76" s="11">
        <f t="shared" si="145"/>
        <v>-67.904347826086919</v>
      </c>
      <c r="AC76" s="11">
        <f t="shared" si="145"/>
        <v>-75.469565217391263</v>
      </c>
      <c r="AD76" s="11">
        <f t="shared" si="145"/>
        <v>-83.034782608695608</v>
      </c>
      <c r="AE76" s="11">
        <f t="shared" si="145"/>
        <v>-90.599999999999952</v>
      </c>
      <c r="AF76" s="11">
        <f t="shared" si="145"/>
        <v>-98.165217391304296</v>
      </c>
      <c r="AG76" s="11">
        <f t="shared" si="145"/>
        <v>-105.73043478260864</v>
      </c>
      <c r="AH76" s="11">
        <f t="shared" si="145"/>
        <v>-113.29565217391298</v>
      </c>
      <c r="AI76" s="11">
        <f t="shared" si="145"/>
        <v>-120.86086956521733</v>
      </c>
      <c r="AJ76" s="11">
        <f t="shared" si="145"/>
        <v>-128.42608695652169</v>
      </c>
      <c r="AK76" s="11">
        <f t="shared" si="145"/>
        <v>-132.42608695652169</v>
      </c>
      <c r="AL76" s="11">
        <f t="shared" si="145"/>
        <v>-136.42608695652169</v>
      </c>
    </row>
    <row r="77" spans="1:38" ht="36.75" hidden="1" customHeight="1">
      <c r="A77" s="480">
        <v>32</v>
      </c>
      <c r="B77" s="482"/>
      <c r="C77" s="484"/>
      <c r="D77" s="486"/>
      <c r="E77" s="486">
        <f t="shared" si="141"/>
        <v>0</v>
      </c>
      <c r="F77" s="6" t="s">
        <v>252</v>
      </c>
      <c r="G77" s="7" t="e">
        <f>+VLOOKUP($B77,'[5]Total Tồn Vật tư'!$A$3:$H$8000,8,0)</f>
        <v>#N/A</v>
      </c>
      <c r="H77" s="8" t="e">
        <f t="shared" ref="H77:AJ77" si="146">+G77</f>
        <v>#N/A</v>
      </c>
      <c r="I77" s="8" t="e">
        <f t="shared" si="146"/>
        <v>#N/A</v>
      </c>
      <c r="J77" s="8" t="e">
        <f t="shared" si="146"/>
        <v>#N/A</v>
      </c>
      <c r="K77" s="8" t="e">
        <f>+J77</f>
        <v>#N/A</v>
      </c>
      <c r="L77" s="8" t="e">
        <f t="shared" si="146"/>
        <v>#N/A</v>
      </c>
      <c r="M77" s="8" t="e">
        <f t="shared" si="142"/>
        <v>#N/A</v>
      </c>
      <c r="N77" s="8" t="e">
        <f t="shared" si="146"/>
        <v>#N/A</v>
      </c>
      <c r="O77" s="8" t="e">
        <f t="shared" si="146"/>
        <v>#N/A</v>
      </c>
      <c r="P77" s="8" t="e">
        <f t="shared" si="146"/>
        <v>#N/A</v>
      </c>
      <c r="Q77" s="8" t="e">
        <f t="shared" si="146"/>
        <v>#N/A</v>
      </c>
      <c r="R77" s="8" t="e">
        <f t="shared" si="146"/>
        <v>#N/A</v>
      </c>
      <c r="S77" s="8" t="e">
        <f t="shared" si="146"/>
        <v>#N/A</v>
      </c>
      <c r="T77" s="8" t="e">
        <f t="shared" si="146"/>
        <v>#N/A</v>
      </c>
      <c r="U77" s="8" t="e">
        <f t="shared" si="146"/>
        <v>#N/A</v>
      </c>
      <c r="V77" s="8" t="e">
        <f t="shared" si="146"/>
        <v>#N/A</v>
      </c>
      <c r="W77" s="8" t="e">
        <f t="shared" si="146"/>
        <v>#N/A</v>
      </c>
      <c r="X77" s="8" t="e">
        <f t="shared" si="146"/>
        <v>#N/A</v>
      </c>
      <c r="Y77" s="8" t="e">
        <f t="shared" si="146"/>
        <v>#N/A</v>
      </c>
      <c r="Z77" s="8" t="e">
        <f t="shared" si="146"/>
        <v>#N/A</v>
      </c>
      <c r="AA77" s="8" t="e">
        <f t="shared" si="146"/>
        <v>#N/A</v>
      </c>
      <c r="AB77" s="8" t="e">
        <f t="shared" si="146"/>
        <v>#N/A</v>
      </c>
      <c r="AC77" s="8" t="e">
        <f t="shared" si="146"/>
        <v>#N/A</v>
      </c>
      <c r="AD77" s="8" t="e">
        <f t="shared" si="146"/>
        <v>#N/A</v>
      </c>
      <c r="AE77" s="8" t="e">
        <f t="shared" si="146"/>
        <v>#N/A</v>
      </c>
      <c r="AF77" s="8" t="e">
        <f t="shared" si="146"/>
        <v>#N/A</v>
      </c>
      <c r="AG77" s="8" t="e">
        <f t="shared" si="146"/>
        <v>#N/A</v>
      </c>
      <c r="AH77" s="8" t="e">
        <f t="shared" si="146"/>
        <v>#N/A</v>
      </c>
      <c r="AI77" s="8" t="e">
        <f t="shared" si="146"/>
        <v>#N/A</v>
      </c>
      <c r="AJ77" s="8" t="e">
        <f t="shared" si="146"/>
        <v>#N/A</v>
      </c>
      <c r="AK77" s="14">
        <v>2</v>
      </c>
      <c r="AL77" s="14">
        <v>2</v>
      </c>
    </row>
    <row r="78" spans="1:38" ht="36.75" hidden="1" customHeight="1">
      <c r="A78" s="481"/>
      <c r="B78" s="483"/>
      <c r="C78" s="485"/>
      <c r="D78" s="487"/>
      <c r="E78" s="487"/>
      <c r="F78" s="10" t="s">
        <v>253</v>
      </c>
      <c r="G78" s="11" t="e">
        <f t="shared" ref="G78" si="147">+ROUND($E77-G77,1)</f>
        <v>#N/A</v>
      </c>
      <c r="H78" s="11" t="e">
        <f t="shared" ref="H78:AL78" si="148">+G78-H77</f>
        <v>#N/A</v>
      </c>
      <c r="I78" s="11" t="e">
        <f t="shared" si="148"/>
        <v>#N/A</v>
      </c>
      <c r="J78" s="11" t="e">
        <f t="shared" si="148"/>
        <v>#N/A</v>
      </c>
      <c r="K78" s="11" t="e">
        <f>+J78-K77</f>
        <v>#N/A</v>
      </c>
      <c r="L78" s="11" t="e">
        <f t="shared" si="148"/>
        <v>#N/A</v>
      </c>
      <c r="M78" s="8" t="e">
        <f t="shared" si="142"/>
        <v>#N/A</v>
      </c>
      <c r="N78" s="11" t="e">
        <f t="shared" si="148"/>
        <v>#N/A</v>
      </c>
      <c r="O78" s="11" t="e">
        <f t="shared" si="148"/>
        <v>#N/A</v>
      </c>
      <c r="P78" s="11" t="e">
        <f t="shared" si="148"/>
        <v>#N/A</v>
      </c>
      <c r="Q78" s="11" t="e">
        <f t="shared" si="148"/>
        <v>#N/A</v>
      </c>
      <c r="R78" s="11" t="e">
        <f t="shared" si="148"/>
        <v>#N/A</v>
      </c>
      <c r="S78" s="11" t="e">
        <f t="shared" si="148"/>
        <v>#N/A</v>
      </c>
      <c r="T78" s="11" t="e">
        <f t="shared" si="148"/>
        <v>#N/A</v>
      </c>
      <c r="U78" s="11" t="e">
        <f t="shared" si="148"/>
        <v>#N/A</v>
      </c>
      <c r="V78" s="11" t="e">
        <f t="shared" si="148"/>
        <v>#N/A</v>
      </c>
      <c r="W78" s="11" t="e">
        <f t="shared" si="148"/>
        <v>#N/A</v>
      </c>
      <c r="X78" s="11" t="e">
        <f t="shared" si="148"/>
        <v>#N/A</v>
      </c>
      <c r="Y78" s="11" t="e">
        <f t="shared" si="148"/>
        <v>#N/A</v>
      </c>
      <c r="Z78" s="11" t="e">
        <f t="shared" si="148"/>
        <v>#N/A</v>
      </c>
      <c r="AA78" s="11" t="e">
        <f t="shared" si="148"/>
        <v>#N/A</v>
      </c>
      <c r="AB78" s="11" t="e">
        <f t="shared" si="148"/>
        <v>#N/A</v>
      </c>
      <c r="AC78" s="11" t="e">
        <f t="shared" si="148"/>
        <v>#N/A</v>
      </c>
      <c r="AD78" s="11" t="e">
        <f t="shared" si="148"/>
        <v>#N/A</v>
      </c>
      <c r="AE78" s="11" t="e">
        <f t="shared" si="148"/>
        <v>#N/A</v>
      </c>
      <c r="AF78" s="11" t="e">
        <f t="shared" si="148"/>
        <v>#N/A</v>
      </c>
      <c r="AG78" s="11" t="e">
        <f t="shared" si="148"/>
        <v>#N/A</v>
      </c>
      <c r="AH78" s="11" t="e">
        <f t="shared" si="148"/>
        <v>#N/A</v>
      </c>
      <c r="AI78" s="11" t="e">
        <f t="shared" si="148"/>
        <v>#N/A</v>
      </c>
      <c r="AJ78" s="11" t="e">
        <f t="shared" si="148"/>
        <v>#N/A</v>
      </c>
      <c r="AK78" s="11" t="e">
        <f t="shared" si="148"/>
        <v>#N/A</v>
      </c>
      <c r="AL78" s="11" t="e">
        <f t="shared" si="148"/>
        <v>#N/A</v>
      </c>
    </row>
    <row r="79" spans="1:38" ht="36.75" customHeight="1">
      <c r="A79" s="480">
        <v>33</v>
      </c>
      <c r="B79" s="482" t="s">
        <v>228</v>
      </c>
      <c r="C79" s="484">
        <v>0</v>
      </c>
      <c r="D79" s="486">
        <v>0</v>
      </c>
      <c r="E79" s="486">
        <f t="shared" si="141"/>
        <v>0</v>
      </c>
      <c r="F79" s="6" t="s">
        <v>252</v>
      </c>
      <c r="G79" s="7">
        <f>+VLOOKUP($B79,'[5]Total Tồn Vật tư'!$A$3:$H$8000,8,0)</f>
        <v>3.8260869565217392</v>
      </c>
      <c r="H79" s="8">
        <f t="shared" ref="H79:AJ79" si="149">+G79</f>
        <v>3.8260869565217392</v>
      </c>
      <c r="I79" s="8">
        <f t="shared" si="149"/>
        <v>3.8260869565217392</v>
      </c>
      <c r="J79" s="8">
        <f t="shared" si="149"/>
        <v>3.8260869565217392</v>
      </c>
      <c r="K79" s="8">
        <f>+J79</f>
        <v>3.8260869565217392</v>
      </c>
      <c r="L79" s="8">
        <f t="shared" si="149"/>
        <v>3.8260869565217392</v>
      </c>
      <c r="M79" s="8">
        <f t="shared" si="142"/>
        <v>3.8260869565217392</v>
      </c>
      <c r="N79" s="8">
        <f t="shared" si="149"/>
        <v>3.8260869565217392</v>
      </c>
      <c r="O79" s="8">
        <f t="shared" si="149"/>
        <v>3.8260869565217392</v>
      </c>
      <c r="P79" s="8">
        <f t="shared" si="149"/>
        <v>3.8260869565217392</v>
      </c>
      <c r="Q79" s="8">
        <f t="shared" si="149"/>
        <v>3.8260869565217392</v>
      </c>
      <c r="R79" s="8">
        <f t="shared" si="149"/>
        <v>3.8260869565217392</v>
      </c>
      <c r="S79" s="8">
        <f t="shared" si="149"/>
        <v>3.8260869565217392</v>
      </c>
      <c r="T79" s="8">
        <f t="shared" si="149"/>
        <v>3.8260869565217392</v>
      </c>
      <c r="U79" s="8">
        <f t="shared" si="149"/>
        <v>3.8260869565217392</v>
      </c>
      <c r="V79" s="8">
        <f t="shared" si="149"/>
        <v>3.8260869565217392</v>
      </c>
      <c r="W79" s="8">
        <f t="shared" si="149"/>
        <v>3.8260869565217392</v>
      </c>
      <c r="X79" s="8">
        <f t="shared" si="149"/>
        <v>3.8260869565217392</v>
      </c>
      <c r="Y79" s="8">
        <f t="shared" si="149"/>
        <v>3.8260869565217392</v>
      </c>
      <c r="Z79" s="8">
        <f t="shared" si="149"/>
        <v>3.8260869565217392</v>
      </c>
      <c r="AA79" s="8">
        <f t="shared" si="149"/>
        <v>3.8260869565217392</v>
      </c>
      <c r="AB79" s="8">
        <f t="shared" si="149"/>
        <v>3.8260869565217392</v>
      </c>
      <c r="AC79" s="8">
        <f t="shared" si="149"/>
        <v>3.8260869565217392</v>
      </c>
      <c r="AD79" s="8">
        <f t="shared" si="149"/>
        <v>3.8260869565217392</v>
      </c>
      <c r="AE79" s="8">
        <f t="shared" si="149"/>
        <v>3.8260869565217392</v>
      </c>
      <c r="AF79" s="8">
        <f t="shared" si="149"/>
        <v>3.8260869565217392</v>
      </c>
      <c r="AG79" s="8">
        <f t="shared" si="149"/>
        <v>3.8260869565217392</v>
      </c>
      <c r="AH79" s="8">
        <f t="shared" si="149"/>
        <v>3.8260869565217392</v>
      </c>
      <c r="AI79" s="8">
        <f t="shared" si="149"/>
        <v>3.8260869565217392</v>
      </c>
      <c r="AJ79" s="8">
        <f t="shared" si="149"/>
        <v>3.8260869565217392</v>
      </c>
      <c r="AK79" s="14">
        <v>2</v>
      </c>
      <c r="AL79" s="14">
        <v>2</v>
      </c>
    </row>
    <row r="80" spans="1:38" ht="36.75" customHeight="1">
      <c r="A80" s="481"/>
      <c r="B80" s="483"/>
      <c r="C80" s="485"/>
      <c r="D80" s="487"/>
      <c r="E80" s="487"/>
      <c r="F80" s="10" t="s">
        <v>253</v>
      </c>
      <c r="G80" s="11">
        <f t="shared" ref="G80" si="150">+ROUND($E79-G79,1)</f>
        <v>-3.8</v>
      </c>
      <c r="H80" s="11">
        <f t="shared" ref="H80:AL80" si="151">+G80-H79</f>
        <v>-7.6260869565217391</v>
      </c>
      <c r="I80" s="11">
        <f t="shared" si="151"/>
        <v>-11.452173913043477</v>
      </c>
      <c r="J80" s="11">
        <f t="shared" si="151"/>
        <v>-15.278260869565216</v>
      </c>
      <c r="K80" s="11">
        <f>+J80-K79</f>
        <v>-19.104347826086954</v>
      </c>
      <c r="L80" s="11">
        <f t="shared" si="151"/>
        <v>-22.930434782608693</v>
      </c>
      <c r="M80" s="8">
        <f t="shared" si="142"/>
        <v>-22.930434782608693</v>
      </c>
      <c r="N80" s="11">
        <f t="shared" si="151"/>
        <v>-26.756521739130431</v>
      </c>
      <c r="O80" s="11">
        <f t="shared" si="151"/>
        <v>-30.582608695652169</v>
      </c>
      <c r="P80" s="11">
        <f t="shared" si="151"/>
        <v>-34.408695652173911</v>
      </c>
      <c r="Q80" s="11">
        <f t="shared" si="151"/>
        <v>-38.234782608695653</v>
      </c>
      <c r="R80" s="11">
        <f t="shared" si="151"/>
        <v>-42.060869565217395</v>
      </c>
      <c r="S80" s="11">
        <f t="shared" si="151"/>
        <v>-45.886956521739137</v>
      </c>
      <c r="T80" s="11">
        <f t="shared" si="151"/>
        <v>-49.713043478260879</v>
      </c>
      <c r="U80" s="11">
        <f t="shared" si="151"/>
        <v>-53.539130434782621</v>
      </c>
      <c r="V80" s="11">
        <f t="shared" si="151"/>
        <v>-57.365217391304363</v>
      </c>
      <c r="W80" s="11">
        <f t="shared" si="151"/>
        <v>-61.191304347826105</v>
      </c>
      <c r="X80" s="11">
        <f t="shared" si="151"/>
        <v>-65.017391304347839</v>
      </c>
      <c r="Y80" s="11">
        <f t="shared" si="151"/>
        <v>-68.843478260869574</v>
      </c>
      <c r="Z80" s="11">
        <f t="shared" si="151"/>
        <v>-72.669565217391309</v>
      </c>
      <c r="AA80" s="11">
        <f t="shared" si="151"/>
        <v>-76.495652173913044</v>
      </c>
      <c r="AB80" s="11">
        <f t="shared" si="151"/>
        <v>-80.321739130434779</v>
      </c>
      <c r="AC80" s="11">
        <f t="shared" si="151"/>
        <v>-84.147826086956513</v>
      </c>
      <c r="AD80" s="11">
        <f t="shared" si="151"/>
        <v>-87.973913043478248</v>
      </c>
      <c r="AE80" s="11">
        <f t="shared" si="151"/>
        <v>-91.799999999999983</v>
      </c>
      <c r="AF80" s="11">
        <f t="shared" si="151"/>
        <v>-95.626086956521718</v>
      </c>
      <c r="AG80" s="11">
        <f t="shared" si="151"/>
        <v>-99.452173913043453</v>
      </c>
      <c r="AH80" s="11">
        <f t="shared" si="151"/>
        <v>-103.27826086956519</v>
      </c>
      <c r="AI80" s="11">
        <f t="shared" si="151"/>
        <v>-107.10434782608692</v>
      </c>
      <c r="AJ80" s="11">
        <f t="shared" si="151"/>
        <v>-110.93043478260866</v>
      </c>
      <c r="AK80" s="11">
        <f t="shared" si="151"/>
        <v>-112.93043478260866</v>
      </c>
      <c r="AL80" s="11">
        <f t="shared" si="151"/>
        <v>-114.93043478260866</v>
      </c>
    </row>
    <row r="81" spans="1:38" ht="36.75" customHeight="1">
      <c r="A81" s="480">
        <v>34</v>
      </c>
      <c r="B81" s="482" t="s">
        <v>230</v>
      </c>
      <c r="C81" s="484">
        <v>58</v>
      </c>
      <c r="D81" s="486">
        <v>0</v>
      </c>
      <c r="E81" s="486">
        <f t="shared" si="141"/>
        <v>58</v>
      </c>
      <c r="F81" s="6" t="s">
        <v>252</v>
      </c>
      <c r="G81" s="7">
        <f>+VLOOKUP($B81,'[5]Total Tồn Vật tư'!$A$3:$H$8000,8,0)</f>
        <v>4.3043478260869561</v>
      </c>
      <c r="H81" s="8">
        <f t="shared" ref="H81:AJ81" si="152">+G81</f>
        <v>4.3043478260869561</v>
      </c>
      <c r="I81" s="8">
        <f t="shared" si="152"/>
        <v>4.3043478260869561</v>
      </c>
      <c r="J81" s="8">
        <f t="shared" si="152"/>
        <v>4.3043478260869561</v>
      </c>
      <c r="K81" s="8">
        <f>+J81</f>
        <v>4.3043478260869561</v>
      </c>
      <c r="L81" s="8">
        <f t="shared" si="152"/>
        <v>4.3043478260869561</v>
      </c>
      <c r="M81" s="8">
        <f t="shared" si="142"/>
        <v>4.3043478260869561</v>
      </c>
      <c r="N81" s="8">
        <f t="shared" si="152"/>
        <v>4.3043478260869561</v>
      </c>
      <c r="O81" s="8">
        <f t="shared" si="152"/>
        <v>4.3043478260869561</v>
      </c>
      <c r="P81" s="8">
        <f t="shared" si="152"/>
        <v>4.3043478260869561</v>
      </c>
      <c r="Q81" s="8">
        <f t="shared" si="152"/>
        <v>4.3043478260869561</v>
      </c>
      <c r="R81" s="8">
        <f t="shared" si="152"/>
        <v>4.3043478260869561</v>
      </c>
      <c r="S81" s="8">
        <f t="shared" si="152"/>
        <v>4.3043478260869561</v>
      </c>
      <c r="T81" s="8">
        <f t="shared" si="152"/>
        <v>4.3043478260869561</v>
      </c>
      <c r="U81" s="8">
        <f t="shared" si="152"/>
        <v>4.3043478260869561</v>
      </c>
      <c r="V81" s="8">
        <f t="shared" si="152"/>
        <v>4.3043478260869561</v>
      </c>
      <c r="W81" s="8">
        <f t="shared" si="152"/>
        <v>4.3043478260869561</v>
      </c>
      <c r="X81" s="8">
        <f t="shared" si="152"/>
        <v>4.3043478260869561</v>
      </c>
      <c r="Y81" s="8">
        <f t="shared" si="152"/>
        <v>4.3043478260869561</v>
      </c>
      <c r="Z81" s="8">
        <f t="shared" si="152"/>
        <v>4.3043478260869561</v>
      </c>
      <c r="AA81" s="8">
        <f t="shared" si="152"/>
        <v>4.3043478260869561</v>
      </c>
      <c r="AB81" s="8">
        <f t="shared" si="152"/>
        <v>4.3043478260869561</v>
      </c>
      <c r="AC81" s="8">
        <f t="shared" si="152"/>
        <v>4.3043478260869561</v>
      </c>
      <c r="AD81" s="8">
        <f t="shared" si="152"/>
        <v>4.3043478260869561</v>
      </c>
      <c r="AE81" s="8">
        <f t="shared" si="152"/>
        <v>4.3043478260869561</v>
      </c>
      <c r="AF81" s="8">
        <f t="shared" si="152"/>
        <v>4.3043478260869561</v>
      </c>
      <c r="AG81" s="8">
        <f t="shared" si="152"/>
        <v>4.3043478260869561</v>
      </c>
      <c r="AH81" s="8">
        <f t="shared" si="152"/>
        <v>4.3043478260869561</v>
      </c>
      <c r="AI81" s="8">
        <f t="shared" si="152"/>
        <v>4.3043478260869561</v>
      </c>
      <c r="AJ81" s="8">
        <f t="shared" si="152"/>
        <v>4.3043478260869561</v>
      </c>
      <c r="AK81" s="14">
        <v>2</v>
      </c>
      <c r="AL81" s="14">
        <v>2</v>
      </c>
    </row>
    <row r="82" spans="1:38" ht="36.75" customHeight="1">
      <c r="A82" s="481"/>
      <c r="B82" s="483"/>
      <c r="C82" s="485"/>
      <c r="D82" s="487"/>
      <c r="E82" s="487"/>
      <c r="F82" s="10" t="s">
        <v>253</v>
      </c>
      <c r="G82" s="11">
        <f t="shared" ref="G82" si="153">+ROUND($E81-G81,1)</f>
        <v>53.7</v>
      </c>
      <c r="H82" s="11">
        <f t="shared" ref="H82:AL82" si="154">+G82-H81</f>
        <v>49.395652173913049</v>
      </c>
      <c r="I82" s="11">
        <f t="shared" si="154"/>
        <v>45.091304347826096</v>
      </c>
      <c r="J82" s="11">
        <f t="shared" si="154"/>
        <v>40.786956521739143</v>
      </c>
      <c r="K82" s="11">
        <f>+J82-K81</f>
        <v>36.482608695652189</v>
      </c>
      <c r="L82" s="11">
        <f t="shared" si="154"/>
        <v>32.178260869565236</v>
      </c>
      <c r="M82" s="8">
        <f t="shared" si="142"/>
        <v>32.178260869565236</v>
      </c>
      <c r="N82" s="11">
        <f t="shared" si="154"/>
        <v>27.873913043478279</v>
      </c>
      <c r="O82" s="11">
        <f t="shared" si="154"/>
        <v>23.569565217391322</v>
      </c>
      <c r="P82" s="11">
        <f t="shared" si="154"/>
        <v>19.265217391304365</v>
      </c>
      <c r="Q82" s="11">
        <f t="shared" si="154"/>
        <v>14.960869565217408</v>
      </c>
      <c r="R82" s="11">
        <f t="shared" si="154"/>
        <v>10.656521739130451</v>
      </c>
      <c r="S82" s="11">
        <f t="shared" si="154"/>
        <v>6.3521739130434947</v>
      </c>
      <c r="T82" s="11">
        <f t="shared" si="154"/>
        <v>2.0478260869565386</v>
      </c>
      <c r="U82" s="11">
        <f t="shared" si="154"/>
        <v>-2.2565217391304175</v>
      </c>
      <c r="V82" s="11">
        <f t="shared" si="154"/>
        <v>-6.5608695652173736</v>
      </c>
      <c r="W82" s="11">
        <f t="shared" si="154"/>
        <v>-10.865217391304331</v>
      </c>
      <c r="X82" s="11">
        <f t="shared" si="154"/>
        <v>-15.169565217391288</v>
      </c>
      <c r="Y82" s="11">
        <f t="shared" si="154"/>
        <v>-19.473913043478245</v>
      </c>
      <c r="Z82" s="11">
        <f t="shared" si="154"/>
        <v>-23.778260869565202</v>
      </c>
      <c r="AA82" s="11">
        <f t="shared" si="154"/>
        <v>-28.082608695652159</v>
      </c>
      <c r="AB82" s="11">
        <f t="shared" si="154"/>
        <v>-32.386956521739116</v>
      </c>
      <c r="AC82" s="11">
        <f t="shared" si="154"/>
        <v>-36.691304347826069</v>
      </c>
      <c r="AD82" s="11">
        <f t="shared" si="154"/>
        <v>-40.995652173913022</v>
      </c>
      <c r="AE82" s="11">
        <f t="shared" si="154"/>
        <v>-45.299999999999976</v>
      </c>
      <c r="AF82" s="11">
        <f t="shared" si="154"/>
        <v>-49.604347826086929</v>
      </c>
      <c r="AG82" s="11">
        <f t="shared" si="154"/>
        <v>-53.908695652173883</v>
      </c>
      <c r="AH82" s="11">
        <f t="shared" si="154"/>
        <v>-58.213043478260836</v>
      </c>
      <c r="AI82" s="11">
        <f t="shared" si="154"/>
        <v>-62.51739130434779</v>
      </c>
      <c r="AJ82" s="11">
        <f t="shared" si="154"/>
        <v>-66.82173913043475</v>
      </c>
      <c r="AK82" s="11">
        <f t="shared" si="154"/>
        <v>-68.82173913043475</v>
      </c>
      <c r="AL82" s="11">
        <f t="shared" si="154"/>
        <v>-70.82173913043475</v>
      </c>
    </row>
    <row r="83" spans="1:38" ht="36.75" customHeight="1">
      <c r="A83" s="480">
        <v>35</v>
      </c>
      <c r="B83" s="482" t="s">
        <v>231</v>
      </c>
      <c r="C83" s="484">
        <v>76</v>
      </c>
      <c r="D83" s="486">
        <v>0</v>
      </c>
      <c r="E83" s="486">
        <f t="shared" si="141"/>
        <v>76</v>
      </c>
      <c r="F83" s="6" t="s">
        <v>252</v>
      </c>
      <c r="G83" s="7">
        <f>+VLOOKUP($B83,'[5]Total Tồn Vật tư'!$A$3:$H$8000,8,0)</f>
        <v>2.2608695652173911</v>
      </c>
      <c r="H83" s="8">
        <f t="shared" ref="H83:AJ83" si="155">+G83</f>
        <v>2.2608695652173911</v>
      </c>
      <c r="I83" s="8">
        <f t="shared" si="155"/>
        <v>2.2608695652173911</v>
      </c>
      <c r="J83" s="8">
        <f t="shared" si="155"/>
        <v>2.2608695652173911</v>
      </c>
      <c r="K83" s="8">
        <f>+J83</f>
        <v>2.2608695652173911</v>
      </c>
      <c r="L83" s="8">
        <f t="shared" si="155"/>
        <v>2.2608695652173911</v>
      </c>
      <c r="M83" s="8">
        <f t="shared" si="142"/>
        <v>2.2608695652173911</v>
      </c>
      <c r="N83" s="8">
        <f t="shared" si="155"/>
        <v>2.2608695652173911</v>
      </c>
      <c r="O83" s="8">
        <f t="shared" si="155"/>
        <v>2.2608695652173911</v>
      </c>
      <c r="P83" s="8">
        <f t="shared" si="155"/>
        <v>2.2608695652173911</v>
      </c>
      <c r="Q83" s="8">
        <f t="shared" si="155"/>
        <v>2.2608695652173911</v>
      </c>
      <c r="R83" s="8">
        <f t="shared" si="155"/>
        <v>2.2608695652173911</v>
      </c>
      <c r="S83" s="8">
        <f t="shared" si="155"/>
        <v>2.2608695652173911</v>
      </c>
      <c r="T83" s="8">
        <f t="shared" si="155"/>
        <v>2.2608695652173911</v>
      </c>
      <c r="U83" s="8">
        <f t="shared" si="155"/>
        <v>2.2608695652173911</v>
      </c>
      <c r="V83" s="8">
        <f t="shared" si="155"/>
        <v>2.2608695652173911</v>
      </c>
      <c r="W83" s="8">
        <f t="shared" si="155"/>
        <v>2.2608695652173911</v>
      </c>
      <c r="X83" s="8">
        <f t="shared" si="155"/>
        <v>2.2608695652173911</v>
      </c>
      <c r="Y83" s="8">
        <f t="shared" si="155"/>
        <v>2.2608695652173911</v>
      </c>
      <c r="Z83" s="8">
        <f t="shared" si="155"/>
        <v>2.2608695652173911</v>
      </c>
      <c r="AA83" s="8">
        <f t="shared" si="155"/>
        <v>2.2608695652173911</v>
      </c>
      <c r="AB83" s="8">
        <f t="shared" si="155"/>
        <v>2.2608695652173911</v>
      </c>
      <c r="AC83" s="8">
        <f t="shared" si="155"/>
        <v>2.2608695652173911</v>
      </c>
      <c r="AD83" s="8">
        <f t="shared" si="155"/>
        <v>2.2608695652173911</v>
      </c>
      <c r="AE83" s="8">
        <f t="shared" si="155"/>
        <v>2.2608695652173911</v>
      </c>
      <c r="AF83" s="8">
        <f t="shared" si="155"/>
        <v>2.2608695652173911</v>
      </c>
      <c r="AG83" s="8">
        <f t="shared" si="155"/>
        <v>2.2608695652173911</v>
      </c>
      <c r="AH83" s="8">
        <f t="shared" si="155"/>
        <v>2.2608695652173911</v>
      </c>
      <c r="AI83" s="8">
        <f t="shared" si="155"/>
        <v>2.2608695652173911</v>
      </c>
      <c r="AJ83" s="8">
        <f t="shared" si="155"/>
        <v>2.2608695652173911</v>
      </c>
      <c r="AK83" s="14">
        <v>2</v>
      </c>
      <c r="AL83" s="14">
        <v>2</v>
      </c>
    </row>
    <row r="84" spans="1:38" ht="36.75" customHeight="1">
      <c r="A84" s="481"/>
      <c r="B84" s="483"/>
      <c r="C84" s="485"/>
      <c r="D84" s="487"/>
      <c r="E84" s="487"/>
      <c r="F84" s="10" t="s">
        <v>253</v>
      </c>
      <c r="G84" s="11">
        <f>+ROUND($E83-G83,1)</f>
        <v>73.7</v>
      </c>
      <c r="H84" s="11">
        <f t="shared" ref="H84:AL84" si="156">+G84-H83</f>
        <v>71.439130434782612</v>
      </c>
      <c r="I84" s="11">
        <f t="shared" si="156"/>
        <v>69.178260869565221</v>
      </c>
      <c r="J84" s="11">
        <f t="shared" si="156"/>
        <v>66.917391304347831</v>
      </c>
      <c r="K84" s="11">
        <f>+J84-K83</f>
        <v>64.65652173913044</v>
      </c>
      <c r="L84" s="11">
        <f t="shared" si="156"/>
        <v>62.395652173913049</v>
      </c>
      <c r="M84" s="8">
        <f t="shared" si="142"/>
        <v>62.395652173913049</v>
      </c>
      <c r="N84" s="11">
        <f t="shared" si="156"/>
        <v>60.134782608695659</v>
      </c>
      <c r="O84" s="11">
        <f t="shared" si="156"/>
        <v>57.873913043478268</v>
      </c>
      <c r="P84" s="11">
        <f t="shared" si="156"/>
        <v>55.613043478260877</v>
      </c>
      <c r="Q84" s="11">
        <f t="shared" si="156"/>
        <v>53.352173913043487</v>
      </c>
      <c r="R84" s="11">
        <f t="shared" si="156"/>
        <v>51.091304347826096</v>
      </c>
      <c r="S84" s="11">
        <f t="shared" si="156"/>
        <v>48.830434782608705</v>
      </c>
      <c r="T84" s="11">
        <f t="shared" si="156"/>
        <v>46.569565217391315</v>
      </c>
      <c r="U84" s="11">
        <f t="shared" si="156"/>
        <v>44.308695652173924</v>
      </c>
      <c r="V84" s="11">
        <f t="shared" si="156"/>
        <v>42.047826086956533</v>
      </c>
      <c r="W84" s="11">
        <f t="shared" si="156"/>
        <v>39.786956521739143</v>
      </c>
      <c r="X84" s="11">
        <f t="shared" si="156"/>
        <v>37.526086956521752</v>
      </c>
      <c r="Y84" s="11">
        <f t="shared" si="156"/>
        <v>35.265217391304361</v>
      </c>
      <c r="Z84" s="11">
        <f t="shared" si="156"/>
        <v>33.00434782608697</v>
      </c>
      <c r="AA84" s="11">
        <f t="shared" si="156"/>
        <v>30.74347826086958</v>
      </c>
      <c r="AB84" s="11">
        <f t="shared" si="156"/>
        <v>28.482608695652189</v>
      </c>
      <c r="AC84" s="11">
        <f t="shared" si="156"/>
        <v>26.221739130434798</v>
      </c>
      <c r="AD84" s="11">
        <f t="shared" si="156"/>
        <v>23.960869565217408</v>
      </c>
      <c r="AE84" s="11">
        <f t="shared" si="156"/>
        <v>21.700000000000017</v>
      </c>
      <c r="AF84" s="11">
        <f t="shared" si="156"/>
        <v>19.439130434782626</v>
      </c>
      <c r="AG84" s="11">
        <f t="shared" si="156"/>
        <v>17.178260869565236</v>
      </c>
      <c r="AH84" s="11">
        <f t="shared" si="156"/>
        <v>14.917391304347845</v>
      </c>
      <c r="AI84" s="11">
        <f t="shared" si="156"/>
        <v>12.656521739130454</v>
      </c>
      <c r="AJ84" s="11">
        <f t="shared" si="156"/>
        <v>10.395652173913064</v>
      </c>
      <c r="AK84" s="11">
        <f t="shared" si="156"/>
        <v>8.3956521739130636</v>
      </c>
      <c r="AL84" s="11">
        <f t="shared" si="156"/>
        <v>6.3956521739130636</v>
      </c>
    </row>
    <row r="85" spans="1:38" ht="36.75" customHeight="1">
      <c r="A85" s="480">
        <v>36</v>
      </c>
      <c r="B85" s="482" t="s">
        <v>229</v>
      </c>
      <c r="C85" s="484">
        <v>101</v>
      </c>
      <c r="D85" s="486">
        <v>0</v>
      </c>
      <c r="E85" s="486">
        <f t="shared" si="141"/>
        <v>101</v>
      </c>
      <c r="F85" s="6" t="s">
        <v>252</v>
      </c>
      <c r="G85" s="7">
        <f>+VLOOKUP($B85,'[5]Total Tồn Vật tư'!$A$3:$H$8000,8,0)</f>
        <v>4.3043478260869561</v>
      </c>
      <c r="H85" s="8">
        <f>+G85</f>
        <v>4.3043478260869561</v>
      </c>
      <c r="I85" s="8">
        <f t="shared" ref="I85:AJ85" si="157">+H85</f>
        <v>4.3043478260869561</v>
      </c>
      <c r="J85" s="8">
        <f t="shared" si="157"/>
        <v>4.3043478260869561</v>
      </c>
      <c r="K85" s="8">
        <f>+J85</f>
        <v>4.3043478260869561</v>
      </c>
      <c r="L85" s="8">
        <f t="shared" si="157"/>
        <v>4.3043478260869561</v>
      </c>
      <c r="M85" s="8">
        <f t="shared" si="142"/>
        <v>4.3043478260869561</v>
      </c>
      <c r="N85" s="8">
        <f t="shared" si="157"/>
        <v>4.3043478260869561</v>
      </c>
      <c r="O85" s="8">
        <f t="shared" si="157"/>
        <v>4.3043478260869561</v>
      </c>
      <c r="P85" s="8">
        <f t="shared" si="157"/>
        <v>4.3043478260869561</v>
      </c>
      <c r="Q85" s="8">
        <f t="shared" si="157"/>
        <v>4.3043478260869561</v>
      </c>
      <c r="R85" s="8">
        <f t="shared" si="157"/>
        <v>4.3043478260869561</v>
      </c>
      <c r="S85" s="8">
        <f t="shared" si="157"/>
        <v>4.3043478260869561</v>
      </c>
      <c r="T85" s="8">
        <f t="shared" si="157"/>
        <v>4.3043478260869561</v>
      </c>
      <c r="U85" s="8">
        <f t="shared" si="157"/>
        <v>4.3043478260869561</v>
      </c>
      <c r="V85" s="8">
        <f t="shared" si="157"/>
        <v>4.3043478260869561</v>
      </c>
      <c r="W85" s="8">
        <f t="shared" si="157"/>
        <v>4.3043478260869561</v>
      </c>
      <c r="X85" s="8">
        <f t="shared" si="157"/>
        <v>4.3043478260869561</v>
      </c>
      <c r="Y85" s="8">
        <f t="shared" si="157"/>
        <v>4.3043478260869561</v>
      </c>
      <c r="Z85" s="8">
        <f t="shared" si="157"/>
        <v>4.3043478260869561</v>
      </c>
      <c r="AA85" s="8">
        <f t="shared" si="157"/>
        <v>4.3043478260869561</v>
      </c>
      <c r="AB85" s="8">
        <f t="shared" si="157"/>
        <v>4.3043478260869561</v>
      </c>
      <c r="AC85" s="8">
        <f t="shared" si="157"/>
        <v>4.3043478260869561</v>
      </c>
      <c r="AD85" s="8">
        <f t="shared" si="157"/>
        <v>4.3043478260869561</v>
      </c>
      <c r="AE85" s="8">
        <f t="shared" si="157"/>
        <v>4.3043478260869561</v>
      </c>
      <c r="AF85" s="8">
        <f t="shared" si="157"/>
        <v>4.3043478260869561</v>
      </c>
      <c r="AG85" s="8">
        <f t="shared" si="157"/>
        <v>4.3043478260869561</v>
      </c>
      <c r="AH85" s="8">
        <f t="shared" si="157"/>
        <v>4.3043478260869561</v>
      </c>
      <c r="AI85" s="8">
        <f t="shared" si="157"/>
        <v>4.3043478260869561</v>
      </c>
      <c r="AJ85" s="8">
        <f t="shared" si="157"/>
        <v>4.3043478260869561</v>
      </c>
      <c r="AK85" s="14">
        <v>2</v>
      </c>
      <c r="AL85" s="14">
        <v>2</v>
      </c>
    </row>
    <row r="86" spans="1:38" ht="36.75" customHeight="1">
      <c r="A86" s="481"/>
      <c r="B86" s="483"/>
      <c r="C86" s="485"/>
      <c r="D86" s="487"/>
      <c r="E86" s="487"/>
      <c r="F86" s="10" t="s">
        <v>253</v>
      </c>
      <c r="G86" s="11">
        <f>+ROUND($E85-G85,1)</f>
        <v>96.7</v>
      </c>
      <c r="H86" s="11">
        <f t="shared" ref="H86:AL86" si="158">+G86-H85</f>
        <v>92.395652173913049</v>
      </c>
      <c r="I86" s="11">
        <f t="shared" si="158"/>
        <v>88.091304347826096</v>
      </c>
      <c r="J86" s="11">
        <f t="shared" si="158"/>
        <v>83.786956521739143</v>
      </c>
      <c r="K86" s="11">
        <f>+J86-K85</f>
        <v>79.482608695652189</v>
      </c>
      <c r="L86" s="11">
        <f t="shared" si="158"/>
        <v>75.178260869565236</v>
      </c>
      <c r="M86" s="8">
        <f t="shared" si="142"/>
        <v>75.178260869565236</v>
      </c>
      <c r="N86" s="11">
        <f t="shared" si="158"/>
        <v>70.873913043478282</v>
      </c>
      <c r="O86" s="11">
        <f t="shared" si="158"/>
        <v>66.569565217391329</v>
      </c>
      <c r="P86" s="11">
        <f t="shared" si="158"/>
        <v>62.265217391304375</v>
      </c>
      <c r="Q86" s="11">
        <f t="shared" si="158"/>
        <v>57.960869565217422</v>
      </c>
      <c r="R86" s="11">
        <f t="shared" si="158"/>
        <v>53.656521739130469</v>
      </c>
      <c r="S86" s="11">
        <f t="shared" si="158"/>
        <v>49.352173913043515</v>
      </c>
      <c r="T86" s="11">
        <f t="shared" si="158"/>
        <v>45.047826086956562</v>
      </c>
      <c r="U86" s="11">
        <f t="shared" si="158"/>
        <v>40.743478260869608</v>
      </c>
      <c r="V86" s="11">
        <f t="shared" si="158"/>
        <v>36.439130434782655</v>
      </c>
      <c r="W86" s="11">
        <f t="shared" si="158"/>
        <v>32.134782608695701</v>
      </c>
      <c r="X86" s="11">
        <f t="shared" si="158"/>
        <v>27.830434782608744</v>
      </c>
      <c r="Y86" s="11">
        <f t="shared" si="158"/>
        <v>23.526086956521787</v>
      </c>
      <c r="Z86" s="11">
        <f t="shared" si="158"/>
        <v>19.22173913043483</v>
      </c>
      <c r="AA86" s="11">
        <f t="shared" si="158"/>
        <v>14.917391304347873</v>
      </c>
      <c r="AB86" s="11">
        <f t="shared" si="158"/>
        <v>10.613043478260916</v>
      </c>
      <c r="AC86" s="11">
        <f t="shared" si="158"/>
        <v>6.3086956521739603</v>
      </c>
      <c r="AD86" s="11">
        <f t="shared" si="158"/>
        <v>2.0043478260870042</v>
      </c>
      <c r="AE86" s="11">
        <f t="shared" si="158"/>
        <v>-2.2999999999999519</v>
      </c>
      <c r="AF86" s="11">
        <f t="shared" si="158"/>
        <v>-6.604347826086908</v>
      </c>
      <c r="AG86" s="11">
        <f t="shared" si="158"/>
        <v>-10.908695652173865</v>
      </c>
      <c r="AH86" s="11">
        <f t="shared" si="158"/>
        <v>-15.213043478260822</v>
      </c>
      <c r="AI86" s="11">
        <f t="shared" si="158"/>
        <v>-19.517391304347779</v>
      </c>
      <c r="AJ86" s="11">
        <f t="shared" si="158"/>
        <v>-23.821739130434736</v>
      </c>
      <c r="AK86" s="11">
        <f t="shared" si="158"/>
        <v>-25.821739130434736</v>
      </c>
      <c r="AL86" s="11">
        <f t="shared" si="158"/>
        <v>-27.821739130434736</v>
      </c>
    </row>
    <row r="87" spans="1:38" ht="36.75" customHeight="1">
      <c r="A87" s="480">
        <v>37</v>
      </c>
      <c r="B87" s="482" t="s">
        <v>232</v>
      </c>
      <c r="C87" s="484">
        <v>150</v>
      </c>
      <c r="D87" s="486">
        <v>0</v>
      </c>
      <c r="E87" s="486">
        <f t="shared" si="141"/>
        <v>150</v>
      </c>
      <c r="F87" s="6" t="s">
        <v>252</v>
      </c>
      <c r="G87" s="7">
        <f>+VLOOKUP($B87,'[5]Total Tồn Vật tư'!$A$3:$H$8000,8,0)</f>
        <v>1.6956521739130435</v>
      </c>
      <c r="H87" s="8">
        <f t="shared" ref="H87:AJ87" si="159">+G87</f>
        <v>1.6956521739130435</v>
      </c>
      <c r="I87" s="8">
        <f t="shared" si="159"/>
        <v>1.6956521739130435</v>
      </c>
      <c r="J87" s="8">
        <f t="shared" si="159"/>
        <v>1.6956521739130435</v>
      </c>
      <c r="K87" s="8">
        <f>+J87</f>
        <v>1.6956521739130435</v>
      </c>
      <c r="L87" s="8">
        <f t="shared" si="159"/>
        <v>1.6956521739130435</v>
      </c>
      <c r="M87" s="8">
        <f t="shared" si="142"/>
        <v>1.6956521739130435</v>
      </c>
      <c r="N87" s="8">
        <f t="shared" si="159"/>
        <v>1.6956521739130435</v>
      </c>
      <c r="O87" s="8">
        <f t="shared" si="159"/>
        <v>1.6956521739130435</v>
      </c>
      <c r="P87" s="8">
        <f t="shared" si="159"/>
        <v>1.6956521739130435</v>
      </c>
      <c r="Q87" s="8">
        <f t="shared" si="159"/>
        <v>1.6956521739130435</v>
      </c>
      <c r="R87" s="8">
        <f t="shared" si="159"/>
        <v>1.6956521739130435</v>
      </c>
      <c r="S87" s="8">
        <f t="shared" si="159"/>
        <v>1.6956521739130435</v>
      </c>
      <c r="T87" s="8">
        <f t="shared" si="159"/>
        <v>1.6956521739130435</v>
      </c>
      <c r="U87" s="8">
        <f t="shared" si="159"/>
        <v>1.6956521739130435</v>
      </c>
      <c r="V87" s="8">
        <f t="shared" si="159"/>
        <v>1.6956521739130435</v>
      </c>
      <c r="W87" s="8">
        <f t="shared" si="159"/>
        <v>1.6956521739130435</v>
      </c>
      <c r="X87" s="8">
        <f t="shared" si="159"/>
        <v>1.6956521739130435</v>
      </c>
      <c r="Y87" s="8">
        <f t="shared" si="159"/>
        <v>1.6956521739130435</v>
      </c>
      <c r="Z87" s="8">
        <f t="shared" si="159"/>
        <v>1.6956521739130435</v>
      </c>
      <c r="AA87" s="8">
        <f t="shared" si="159"/>
        <v>1.6956521739130435</v>
      </c>
      <c r="AB87" s="8">
        <f t="shared" si="159"/>
        <v>1.6956521739130435</v>
      </c>
      <c r="AC87" s="8">
        <f t="shared" si="159"/>
        <v>1.6956521739130435</v>
      </c>
      <c r="AD87" s="8">
        <f t="shared" si="159"/>
        <v>1.6956521739130435</v>
      </c>
      <c r="AE87" s="8">
        <f t="shared" si="159"/>
        <v>1.6956521739130435</v>
      </c>
      <c r="AF87" s="8">
        <f t="shared" si="159"/>
        <v>1.6956521739130435</v>
      </c>
      <c r="AG87" s="8">
        <f t="shared" si="159"/>
        <v>1.6956521739130435</v>
      </c>
      <c r="AH87" s="8">
        <f t="shared" si="159"/>
        <v>1.6956521739130435</v>
      </c>
      <c r="AI87" s="8">
        <f t="shared" si="159"/>
        <v>1.6956521739130435</v>
      </c>
      <c r="AJ87" s="8">
        <f t="shared" si="159"/>
        <v>1.6956521739130435</v>
      </c>
      <c r="AK87" s="14">
        <v>1</v>
      </c>
      <c r="AL87" s="14">
        <v>1</v>
      </c>
    </row>
    <row r="88" spans="1:38" ht="36.75" customHeight="1">
      <c r="A88" s="481"/>
      <c r="B88" s="483"/>
      <c r="C88" s="485"/>
      <c r="D88" s="487"/>
      <c r="E88" s="487"/>
      <c r="F88" s="10" t="s">
        <v>253</v>
      </c>
      <c r="G88" s="11">
        <f>+ROUND($E87-G87,1)</f>
        <v>148.30000000000001</v>
      </c>
      <c r="H88" s="11">
        <f t="shared" ref="H88:AL88" si="160">+G88-H87</f>
        <v>146.60434782608698</v>
      </c>
      <c r="I88" s="11">
        <f t="shared" si="160"/>
        <v>144.90869565217395</v>
      </c>
      <c r="J88" s="11">
        <f t="shared" si="160"/>
        <v>143.21304347826091</v>
      </c>
      <c r="K88" s="11">
        <f>+J88-K87</f>
        <v>141.51739130434788</v>
      </c>
      <c r="L88" s="11">
        <f t="shared" si="160"/>
        <v>139.82173913043485</v>
      </c>
      <c r="M88" s="8">
        <f t="shared" si="142"/>
        <v>139.82173913043485</v>
      </c>
      <c r="N88" s="11">
        <f t="shared" si="160"/>
        <v>138.12608695652182</v>
      </c>
      <c r="O88" s="11">
        <f t="shared" si="160"/>
        <v>136.43043478260878</v>
      </c>
      <c r="P88" s="11">
        <f t="shared" si="160"/>
        <v>134.73478260869575</v>
      </c>
      <c r="Q88" s="11">
        <f t="shared" si="160"/>
        <v>133.03913043478272</v>
      </c>
      <c r="R88" s="11">
        <f t="shared" si="160"/>
        <v>131.34347826086969</v>
      </c>
      <c r="S88" s="11">
        <f t="shared" si="160"/>
        <v>129.64782608695666</v>
      </c>
      <c r="T88" s="11">
        <f t="shared" si="160"/>
        <v>127.95217391304361</v>
      </c>
      <c r="U88" s="11">
        <f t="shared" si="160"/>
        <v>126.25652173913056</v>
      </c>
      <c r="V88" s="11">
        <f t="shared" si="160"/>
        <v>124.56086956521752</v>
      </c>
      <c r="W88" s="11">
        <f t="shared" si="160"/>
        <v>122.86521739130447</v>
      </c>
      <c r="X88" s="11">
        <f t="shared" si="160"/>
        <v>121.16956521739142</v>
      </c>
      <c r="Y88" s="11">
        <f t="shared" si="160"/>
        <v>119.47391304347838</v>
      </c>
      <c r="Z88" s="11">
        <f t="shared" si="160"/>
        <v>117.77826086956533</v>
      </c>
      <c r="AA88" s="11">
        <f t="shared" si="160"/>
        <v>116.08260869565228</v>
      </c>
      <c r="AB88" s="11">
        <f t="shared" si="160"/>
        <v>114.38695652173924</v>
      </c>
      <c r="AC88" s="11">
        <f t="shared" si="160"/>
        <v>112.69130434782619</v>
      </c>
      <c r="AD88" s="11">
        <f t="shared" si="160"/>
        <v>110.99565217391314</v>
      </c>
      <c r="AE88" s="11">
        <f t="shared" si="160"/>
        <v>109.3000000000001</v>
      </c>
      <c r="AF88" s="11">
        <f t="shared" si="160"/>
        <v>107.60434782608705</v>
      </c>
      <c r="AG88" s="11">
        <f t="shared" si="160"/>
        <v>105.908695652174</v>
      </c>
      <c r="AH88" s="11">
        <f t="shared" si="160"/>
        <v>104.21304347826096</v>
      </c>
      <c r="AI88" s="11">
        <f t="shared" si="160"/>
        <v>102.51739130434791</v>
      </c>
      <c r="AJ88" s="11">
        <f t="shared" si="160"/>
        <v>100.82173913043486</v>
      </c>
      <c r="AK88" s="11">
        <f t="shared" si="160"/>
        <v>99.821739130434864</v>
      </c>
      <c r="AL88" s="11">
        <f t="shared" si="160"/>
        <v>98.821739130434864</v>
      </c>
    </row>
    <row r="89" spans="1:38" ht="36.75" customHeight="1">
      <c r="A89" s="480">
        <v>38</v>
      </c>
      <c r="B89" s="482" t="s">
        <v>233</v>
      </c>
      <c r="C89" s="484">
        <v>123</v>
      </c>
      <c r="D89" s="486">
        <v>0</v>
      </c>
      <c r="E89" s="486">
        <f t="shared" si="141"/>
        <v>123</v>
      </c>
      <c r="F89" s="6" t="s">
        <v>252</v>
      </c>
      <c r="G89" s="7">
        <f>+VLOOKUP($B89,'[5]Total Tồn Vật tư'!$A$3:$H$8000,8,0)</f>
        <v>2.8260869565217392</v>
      </c>
      <c r="H89" s="8">
        <f t="shared" ref="H89:AJ89" si="161">+G89</f>
        <v>2.8260869565217392</v>
      </c>
      <c r="I89" s="8">
        <f t="shared" si="161"/>
        <v>2.8260869565217392</v>
      </c>
      <c r="J89" s="8">
        <f t="shared" si="161"/>
        <v>2.8260869565217392</v>
      </c>
      <c r="K89" s="8">
        <f>+J89</f>
        <v>2.8260869565217392</v>
      </c>
      <c r="L89" s="8">
        <f t="shared" si="161"/>
        <v>2.8260869565217392</v>
      </c>
      <c r="M89" s="8">
        <f t="shared" si="142"/>
        <v>2.8260869565217392</v>
      </c>
      <c r="N89" s="8">
        <f t="shared" si="161"/>
        <v>2.8260869565217392</v>
      </c>
      <c r="O89" s="8">
        <f t="shared" si="161"/>
        <v>2.8260869565217392</v>
      </c>
      <c r="P89" s="8">
        <f t="shared" si="161"/>
        <v>2.8260869565217392</v>
      </c>
      <c r="Q89" s="8">
        <f t="shared" si="161"/>
        <v>2.8260869565217392</v>
      </c>
      <c r="R89" s="8">
        <f t="shared" si="161"/>
        <v>2.8260869565217392</v>
      </c>
      <c r="S89" s="8">
        <f t="shared" si="161"/>
        <v>2.8260869565217392</v>
      </c>
      <c r="T89" s="8">
        <f t="shared" si="161"/>
        <v>2.8260869565217392</v>
      </c>
      <c r="U89" s="8">
        <f t="shared" si="161"/>
        <v>2.8260869565217392</v>
      </c>
      <c r="V89" s="8">
        <f t="shared" si="161"/>
        <v>2.8260869565217392</v>
      </c>
      <c r="W89" s="8">
        <f t="shared" si="161"/>
        <v>2.8260869565217392</v>
      </c>
      <c r="X89" s="8">
        <f t="shared" si="161"/>
        <v>2.8260869565217392</v>
      </c>
      <c r="Y89" s="8">
        <f t="shared" si="161"/>
        <v>2.8260869565217392</v>
      </c>
      <c r="Z89" s="8">
        <f t="shared" si="161"/>
        <v>2.8260869565217392</v>
      </c>
      <c r="AA89" s="8">
        <f t="shared" si="161"/>
        <v>2.8260869565217392</v>
      </c>
      <c r="AB89" s="8">
        <f t="shared" si="161"/>
        <v>2.8260869565217392</v>
      </c>
      <c r="AC89" s="8">
        <f t="shared" si="161"/>
        <v>2.8260869565217392</v>
      </c>
      <c r="AD89" s="8">
        <f t="shared" si="161"/>
        <v>2.8260869565217392</v>
      </c>
      <c r="AE89" s="8">
        <f t="shared" si="161"/>
        <v>2.8260869565217392</v>
      </c>
      <c r="AF89" s="8">
        <f t="shared" si="161"/>
        <v>2.8260869565217392</v>
      </c>
      <c r="AG89" s="8">
        <f t="shared" si="161"/>
        <v>2.8260869565217392</v>
      </c>
      <c r="AH89" s="8">
        <f t="shared" si="161"/>
        <v>2.8260869565217392</v>
      </c>
      <c r="AI89" s="8">
        <f t="shared" si="161"/>
        <v>2.8260869565217392</v>
      </c>
      <c r="AJ89" s="8">
        <f t="shared" si="161"/>
        <v>2.8260869565217392</v>
      </c>
      <c r="AK89" s="14">
        <v>2</v>
      </c>
      <c r="AL89" s="14">
        <v>2</v>
      </c>
    </row>
    <row r="90" spans="1:38" ht="36.75" customHeight="1">
      <c r="A90" s="481"/>
      <c r="B90" s="483"/>
      <c r="C90" s="485"/>
      <c r="D90" s="487"/>
      <c r="E90" s="487"/>
      <c r="F90" s="10" t="s">
        <v>253</v>
      </c>
      <c r="G90" s="11">
        <f t="shared" ref="G90" si="162">+ROUND($E89-G89,1)</f>
        <v>120.2</v>
      </c>
      <c r="H90" s="11">
        <f t="shared" ref="H90:AL90" si="163">+G90-H89</f>
        <v>117.37391304347827</v>
      </c>
      <c r="I90" s="11">
        <f t="shared" si="163"/>
        <v>114.54782608695653</v>
      </c>
      <c r="J90" s="11">
        <f t="shared" si="163"/>
        <v>111.7217391304348</v>
      </c>
      <c r="K90" s="11">
        <f>+J90-K89</f>
        <v>108.89565217391306</v>
      </c>
      <c r="L90" s="11">
        <f t="shared" si="163"/>
        <v>106.06956521739133</v>
      </c>
      <c r="M90" s="8">
        <f t="shared" si="142"/>
        <v>106.06956521739133</v>
      </c>
      <c r="N90" s="11">
        <f t="shared" si="163"/>
        <v>103.24347826086959</v>
      </c>
      <c r="O90" s="11">
        <f t="shared" si="163"/>
        <v>100.41739130434786</v>
      </c>
      <c r="P90" s="11">
        <f t="shared" si="163"/>
        <v>97.591304347826124</v>
      </c>
      <c r="Q90" s="11">
        <f t="shared" si="163"/>
        <v>94.76521739130439</v>
      </c>
      <c r="R90" s="11">
        <f t="shared" si="163"/>
        <v>91.939130434782655</v>
      </c>
      <c r="S90" s="11">
        <f t="shared" si="163"/>
        <v>89.11304347826092</v>
      </c>
      <c r="T90" s="11">
        <f t="shared" si="163"/>
        <v>86.286956521739185</v>
      </c>
      <c r="U90" s="11">
        <f t="shared" si="163"/>
        <v>83.46086956521745</v>
      </c>
      <c r="V90" s="11">
        <f t="shared" si="163"/>
        <v>80.634782608695716</v>
      </c>
      <c r="W90" s="11">
        <f t="shared" si="163"/>
        <v>77.808695652173981</v>
      </c>
      <c r="X90" s="11">
        <f t="shared" si="163"/>
        <v>74.982608695652246</v>
      </c>
      <c r="Y90" s="11">
        <f t="shared" si="163"/>
        <v>72.156521739130511</v>
      </c>
      <c r="Z90" s="11">
        <f t="shared" si="163"/>
        <v>69.330434782608776</v>
      </c>
      <c r="AA90" s="11">
        <f t="shared" si="163"/>
        <v>66.504347826087042</v>
      </c>
      <c r="AB90" s="11">
        <f t="shared" si="163"/>
        <v>63.6782608695653</v>
      </c>
      <c r="AC90" s="11">
        <f t="shared" si="163"/>
        <v>60.852173913043558</v>
      </c>
      <c r="AD90" s="11">
        <f t="shared" si="163"/>
        <v>58.026086956521816</v>
      </c>
      <c r="AE90" s="11">
        <f t="shared" si="163"/>
        <v>55.200000000000074</v>
      </c>
      <c r="AF90" s="11">
        <f t="shared" si="163"/>
        <v>52.373913043478332</v>
      </c>
      <c r="AG90" s="11">
        <f t="shared" si="163"/>
        <v>49.54782608695659</v>
      </c>
      <c r="AH90" s="11">
        <f t="shared" si="163"/>
        <v>46.721739130434848</v>
      </c>
      <c r="AI90" s="11">
        <f t="shared" si="163"/>
        <v>43.895652173913106</v>
      </c>
      <c r="AJ90" s="11">
        <f t="shared" si="163"/>
        <v>41.069565217391364</v>
      </c>
      <c r="AK90" s="11">
        <f t="shared" si="163"/>
        <v>39.069565217391364</v>
      </c>
      <c r="AL90" s="11">
        <f t="shared" si="163"/>
        <v>37.069565217391364</v>
      </c>
    </row>
    <row r="91" spans="1:38" ht="36.75" customHeight="1">
      <c r="A91" s="480">
        <v>39</v>
      </c>
      <c r="B91" s="482" t="s">
        <v>243</v>
      </c>
      <c r="C91" s="484">
        <v>0</v>
      </c>
      <c r="D91" s="486">
        <v>0</v>
      </c>
      <c r="E91" s="486">
        <f t="shared" si="141"/>
        <v>0</v>
      </c>
      <c r="F91" s="6" t="s">
        <v>252</v>
      </c>
      <c r="G91" s="7">
        <f>+VLOOKUP($B91,'[5]Total Tồn Vật tư'!$A$3:$H$8000,8,0)</f>
        <v>0</v>
      </c>
      <c r="H91" s="8">
        <f t="shared" ref="H91:W98" si="164">+G91</f>
        <v>0</v>
      </c>
      <c r="I91" s="8">
        <f t="shared" si="164"/>
        <v>0</v>
      </c>
      <c r="J91" s="8">
        <f t="shared" si="164"/>
        <v>0</v>
      </c>
      <c r="K91" s="8">
        <f>+J91</f>
        <v>0</v>
      </c>
      <c r="L91" s="8">
        <f t="shared" si="164"/>
        <v>0</v>
      </c>
      <c r="M91" s="8">
        <f t="shared" si="164"/>
        <v>0</v>
      </c>
      <c r="N91" s="8">
        <f t="shared" si="164"/>
        <v>0</v>
      </c>
      <c r="O91" s="8">
        <f t="shared" si="164"/>
        <v>0</v>
      </c>
      <c r="P91" s="8">
        <f t="shared" si="164"/>
        <v>0</v>
      </c>
      <c r="Q91" s="8">
        <f t="shared" si="164"/>
        <v>0</v>
      </c>
      <c r="R91" s="8">
        <f t="shared" si="164"/>
        <v>0</v>
      </c>
      <c r="S91" s="8">
        <f t="shared" si="164"/>
        <v>0</v>
      </c>
      <c r="T91" s="8">
        <f t="shared" si="164"/>
        <v>0</v>
      </c>
      <c r="U91" s="8">
        <f t="shared" si="164"/>
        <v>0</v>
      </c>
      <c r="V91" s="8">
        <f t="shared" si="164"/>
        <v>0</v>
      </c>
      <c r="W91" s="8">
        <f t="shared" si="164"/>
        <v>0</v>
      </c>
      <c r="X91" s="8">
        <f t="shared" ref="X91:AJ91" si="165">+W91</f>
        <v>0</v>
      </c>
      <c r="Y91" s="8">
        <f t="shared" si="165"/>
        <v>0</v>
      </c>
      <c r="Z91" s="8">
        <f t="shared" si="165"/>
        <v>0</v>
      </c>
      <c r="AA91" s="8">
        <f t="shared" si="165"/>
        <v>0</v>
      </c>
      <c r="AB91" s="8">
        <f t="shared" si="165"/>
        <v>0</v>
      </c>
      <c r="AC91" s="8">
        <f t="shared" si="165"/>
        <v>0</v>
      </c>
      <c r="AD91" s="8">
        <f t="shared" si="165"/>
        <v>0</v>
      </c>
      <c r="AE91" s="8">
        <f t="shared" si="165"/>
        <v>0</v>
      </c>
      <c r="AF91" s="8">
        <f t="shared" si="165"/>
        <v>0</v>
      </c>
      <c r="AG91" s="8">
        <f t="shared" si="165"/>
        <v>0</v>
      </c>
      <c r="AH91" s="8">
        <f t="shared" si="165"/>
        <v>0</v>
      </c>
      <c r="AI91" s="8">
        <f t="shared" si="165"/>
        <v>0</v>
      </c>
      <c r="AJ91" s="8">
        <f t="shared" si="165"/>
        <v>0</v>
      </c>
      <c r="AK91" s="14">
        <v>15</v>
      </c>
      <c r="AL91" s="14">
        <v>14</v>
      </c>
    </row>
    <row r="92" spans="1:38" ht="36.75" customHeight="1">
      <c r="A92" s="481"/>
      <c r="B92" s="483"/>
      <c r="C92" s="485"/>
      <c r="D92" s="487"/>
      <c r="E92" s="487"/>
      <c r="F92" s="10" t="s">
        <v>253</v>
      </c>
      <c r="G92" s="11">
        <f t="shared" ref="G92" si="166">+ROUND($E91-G91,1)</f>
        <v>0</v>
      </c>
      <c r="H92" s="11">
        <f t="shared" ref="H92:AL92" si="167">+G92-H91</f>
        <v>0</v>
      </c>
      <c r="I92" s="11">
        <f t="shared" si="167"/>
        <v>0</v>
      </c>
      <c r="J92" s="11">
        <f t="shared" si="167"/>
        <v>0</v>
      </c>
      <c r="K92" s="11">
        <f>+J92-K91</f>
        <v>0</v>
      </c>
      <c r="L92" s="11">
        <f t="shared" si="167"/>
        <v>0</v>
      </c>
      <c r="M92" s="8">
        <f t="shared" si="164"/>
        <v>0</v>
      </c>
      <c r="N92" s="11">
        <f t="shared" si="167"/>
        <v>0</v>
      </c>
      <c r="O92" s="11">
        <f t="shared" si="167"/>
        <v>0</v>
      </c>
      <c r="P92" s="11">
        <f t="shared" si="167"/>
        <v>0</v>
      </c>
      <c r="Q92" s="11">
        <f t="shared" si="167"/>
        <v>0</v>
      </c>
      <c r="R92" s="11">
        <f t="shared" si="167"/>
        <v>0</v>
      </c>
      <c r="S92" s="11">
        <f t="shared" si="167"/>
        <v>0</v>
      </c>
      <c r="T92" s="11">
        <f t="shared" si="167"/>
        <v>0</v>
      </c>
      <c r="U92" s="11">
        <f t="shared" si="167"/>
        <v>0</v>
      </c>
      <c r="V92" s="11">
        <f t="shared" si="167"/>
        <v>0</v>
      </c>
      <c r="W92" s="11">
        <f t="shared" si="167"/>
        <v>0</v>
      </c>
      <c r="X92" s="11">
        <f t="shared" si="167"/>
        <v>0</v>
      </c>
      <c r="Y92" s="11">
        <f t="shared" si="167"/>
        <v>0</v>
      </c>
      <c r="Z92" s="11">
        <f t="shared" si="167"/>
        <v>0</v>
      </c>
      <c r="AA92" s="11">
        <f t="shared" si="167"/>
        <v>0</v>
      </c>
      <c r="AB92" s="11">
        <f t="shared" si="167"/>
        <v>0</v>
      </c>
      <c r="AC92" s="11">
        <f t="shared" si="167"/>
        <v>0</v>
      </c>
      <c r="AD92" s="11">
        <f t="shared" si="167"/>
        <v>0</v>
      </c>
      <c r="AE92" s="11">
        <f t="shared" si="167"/>
        <v>0</v>
      </c>
      <c r="AF92" s="11">
        <f t="shared" si="167"/>
        <v>0</v>
      </c>
      <c r="AG92" s="11">
        <f t="shared" si="167"/>
        <v>0</v>
      </c>
      <c r="AH92" s="11">
        <f t="shared" si="167"/>
        <v>0</v>
      </c>
      <c r="AI92" s="11">
        <f t="shared" si="167"/>
        <v>0</v>
      </c>
      <c r="AJ92" s="11">
        <f t="shared" si="167"/>
        <v>0</v>
      </c>
      <c r="AK92" s="11">
        <f t="shared" si="167"/>
        <v>-15</v>
      </c>
      <c r="AL92" s="11">
        <f t="shared" si="167"/>
        <v>-29</v>
      </c>
    </row>
    <row r="93" spans="1:38" ht="36.75" customHeight="1">
      <c r="A93" s="480">
        <v>40</v>
      </c>
      <c r="B93" s="482" t="s">
        <v>244</v>
      </c>
      <c r="C93" s="484">
        <v>110</v>
      </c>
      <c r="D93" s="486">
        <v>0</v>
      </c>
      <c r="E93" s="486">
        <f t="shared" si="141"/>
        <v>110</v>
      </c>
      <c r="F93" s="6" t="s">
        <v>252</v>
      </c>
      <c r="G93" s="7">
        <f>+VLOOKUP($B93,'[5]Total Tồn Vật tư'!$A$3:$H$8000,8,0)</f>
        <v>3.35</v>
      </c>
      <c r="H93" s="8">
        <f>+G93</f>
        <v>3.35</v>
      </c>
      <c r="I93" s="8">
        <f>+H93</f>
        <v>3.35</v>
      </c>
      <c r="J93" s="8">
        <f t="shared" ref="J93:AJ93" si="168">+I93</f>
        <v>3.35</v>
      </c>
      <c r="K93" s="8">
        <f>+J93</f>
        <v>3.35</v>
      </c>
      <c r="L93" s="8">
        <f t="shared" si="168"/>
        <v>3.35</v>
      </c>
      <c r="M93" s="8">
        <f t="shared" si="164"/>
        <v>3.35</v>
      </c>
      <c r="N93" s="8">
        <f t="shared" si="168"/>
        <v>3.35</v>
      </c>
      <c r="O93" s="8">
        <f t="shared" si="168"/>
        <v>3.35</v>
      </c>
      <c r="P93" s="8">
        <f t="shared" si="168"/>
        <v>3.35</v>
      </c>
      <c r="Q93" s="8">
        <f t="shared" si="168"/>
        <v>3.35</v>
      </c>
      <c r="R93" s="8">
        <f t="shared" si="168"/>
        <v>3.35</v>
      </c>
      <c r="S93" s="8">
        <f t="shared" si="168"/>
        <v>3.35</v>
      </c>
      <c r="T93" s="8">
        <f t="shared" si="168"/>
        <v>3.35</v>
      </c>
      <c r="U93" s="8">
        <f t="shared" si="168"/>
        <v>3.35</v>
      </c>
      <c r="V93" s="8">
        <f t="shared" si="168"/>
        <v>3.35</v>
      </c>
      <c r="W93" s="8">
        <f t="shared" si="168"/>
        <v>3.35</v>
      </c>
      <c r="X93" s="8">
        <f t="shared" si="168"/>
        <v>3.35</v>
      </c>
      <c r="Y93" s="8">
        <f t="shared" si="168"/>
        <v>3.35</v>
      </c>
      <c r="Z93" s="8">
        <f t="shared" si="168"/>
        <v>3.35</v>
      </c>
      <c r="AA93" s="8">
        <f t="shared" si="168"/>
        <v>3.35</v>
      </c>
      <c r="AB93" s="8">
        <f t="shared" si="168"/>
        <v>3.35</v>
      </c>
      <c r="AC93" s="8">
        <f t="shared" si="168"/>
        <v>3.35</v>
      </c>
      <c r="AD93" s="8">
        <f t="shared" si="168"/>
        <v>3.35</v>
      </c>
      <c r="AE93" s="8">
        <f t="shared" si="168"/>
        <v>3.35</v>
      </c>
      <c r="AF93" s="8">
        <f t="shared" si="168"/>
        <v>3.35</v>
      </c>
      <c r="AG93" s="8">
        <f t="shared" si="168"/>
        <v>3.35</v>
      </c>
      <c r="AH93" s="8">
        <f t="shared" si="168"/>
        <v>3.35</v>
      </c>
      <c r="AI93" s="8">
        <f t="shared" si="168"/>
        <v>3.35</v>
      </c>
      <c r="AJ93" s="8">
        <f t="shared" si="168"/>
        <v>3.35</v>
      </c>
      <c r="AK93" s="17">
        <v>0.2</v>
      </c>
      <c r="AL93" s="17">
        <v>0.2</v>
      </c>
    </row>
    <row r="94" spans="1:38" ht="36.75" customHeight="1">
      <c r="A94" s="481"/>
      <c r="B94" s="483"/>
      <c r="C94" s="485"/>
      <c r="D94" s="487"/>
      <c r="E94" s="487"/>
      <c r="F94" s="10" t="s">
        <v>253</v>
      </c>
      <c r="G94" s="11">
        <f t="shared" ref="G94" si="169">+ROUND($E93-G93,1)</f>
        <v>106.7</v>
      </c>
      <c r="H94" s="11">
        <f t="shared" ref="H94:AA94" si="170">+G94-H93</f>
        <v>103.35000000000001</v>
      </c>
      <c r="I94" s="11">
        <f t="shared" si="170"/>
        <v>100.00000000000001</v>
      </c>
      <c r="J94" s="11">
        <f t="shared" si="170"/>
        <v>96.65000000000002</v>
      </c>
      <c r="K94" s="11">
        <f>+J94-K93</f>
        <v>93.300000000000026</v>
      </c>
      <c r="L94" s="11">
        <f t="shared" si="170"/>
        <v>89.950000000000031</v>
      </c>
      <c r="M94" s="8">
        <f t="shared" si="164"/>
        <v>89.950000000000031</v>
      </c>
      <c r="N94" s="11">
        <f t="shared" si="170"/>
        <v>86.600000000000037</v>
      </c>
      <c r="O94" s="11">
        <f t="shared" si="170"/>
        <v>83.250000000000043</v>
      </c>
      <c r="P94" s="11">
        <f t="shared" si="170"/>
        <v>79.900000000000048</v>
      </c>
      <c r="Q94" s="11">
        <f t="shared" si="170"/>
        <v>76.550000000000054</v>
      </c>
      <c r="R94" s="11">
        <f t="shared" si="170"/>
        <v>73.20000000000006</v>
      </c>
      <c r="S94" s="11">
        <f t="shared" si="170"/>
        <v>69.850000000000065</v>
      </c>
      <c r="T94" s="11">
        <f t="shared" si="170"/>
        <v>66.500000000000071</v>
      </c>
      <c r="U94" s="11">
        <f t="shared" si="170"/>
        <v>63.15000000000007</v>
      </c>
      <c r="V94" s="11">
        <f t="shared" si="170"/>
        <v>59.800000000000068</v>
      </c>
      <c r="W94" s="11">
        <f t="shared" si="170"/>
        <v>56.450000000000067</v>
      </c>
      <c r="X94" s="11">
        <f t="shared" si="170"/>
        <v>53.100000000000065</v>
      </c>
      <c r="Y94" s="11">
        <f t="shared" si="170"/>
        <v>49.750000000000064</v>
      </c>
      <c r="Z94" s="11">
        <f t="shared" si="170"/>
        <v>46.400000000000063</v>
      </c>
      <c r="AA94" s="11">
        <f t="shared" si="170"/>
        <v>43.050000000000061</v>
      </c>
      <c r="AB94" s="11">
        <f>+AA94-AB93</f>
        <v>39.70000000000006</v>
      </c>
      <c r="AC94" s="11">
        <f t="shared" ref="AC94:AL94" si="171">+AB94-AC93</f>
        <v>36.350000000000058</v>
      </c>
      <c r="AD94" s="11">
        <f t="shared" si="171"/>
        <v>33.000000000000057</v>
      </c>
      <c r="AE94" s="11">
        <f t="shared" si="171"/>
        <v>29.650000000000055</v>
      </c>
      <c r="AF94" s="11">
        <f t="shared" si="171"/>
        <v>26.300000000000054</v>
      </c>
      <c r="AG94" s="11">
        <f t="shared" si="171"/>
        <v>22.950000000000053</v>
      </c>
      <c r="AH94" s="11">
        <f t="shared" si="171"/>
        <v>19.600000000000051</v>
      </c>
      <c r="AI94" s="11">
        <f t="shared" si="171"/>
        <v>16.25000000000005</v>
      </c>
      <c r="AJ94" s="11">
        <f t="shared" si="171"/>
        <v>12.90000000000005</v>
      </c>
      <c r="AK94" s="21">
        <f t="shared" si="171"/>
        <v>12.700000000000051</v>
      </c>
      <c r="AL94" s="21">
        <f t="shared" si="171"/>
        <v>12.500000000000052</v>
      </c>
    </row>
    <row r="95" spans="1:38" ht="36.75" customHeight="1">
      <c r="A95" s="480">
        <v>41</v>
      </c>
      <c r="B95" s="482" t="s">
        <v>245</v>
      </c>
      <c r="C95" s="484">
        <v>15</v>
      </c>
      <c r="D95" s="486">
        <v>0</v>
      </c>
      <c r="E95" s="486">
        <f t="shared" si="141"/>
        <v>15</v>
      </c>
      <c r="F95" s="6" t="s">
        <v>252</v>
      </c>
      <c r="G95" s="7">
        <f>+VLOOKUP($B95,'[5]Total Tồn Vật tư'!$A$3:$H$8000,8,0)</f>
        <v>9.0369565217391301</v>
      </c>
      <c r="H95" s="8">
        <f t="shared" ref="H95:AJ95" si="172">+G95</f>
        <v>9.0369565217391301</v>
      </c>
      <c r="I95" s="8">
        <f t="shared" si="172"/>
        <v>9.0369565217391301</v>
      </c>
      <c r="J95" s="8">
        <f t="shared" si="172"/>
        <v>9.0369565217391301</v>
      </c>
      <c r="K95" s="8">
        <f>+J95</f>
        <v>9.0369565217391301</v>
      </c>
      <c r="L95" s="8">
        <f t="shared" si="172"/>
        <v>9.0369565217391301</v>
      </c>
      <c r="M95" s="8">
        <f t="shared" si="164"/>
        <v>9.0369565217391301</v>
      </c>
      <c r="N95" s="8">
        <f t="shared" si="172"/>
        <v>9.0369565217391301</v>
      </c>
      <c r="O95" s="8">
        <f t="shared" si="172"/>
        <v>9.0369565217391301</v>
      </c>
      <c r="P95" s="8">
        <f t="shared" si="172"/>
        <v>9.0369565217391301</v>
      </c>
      <c r="Q95" s="8">
        <f t="shared" si="172"/>
        <v>9.0369565217391301</v>
      </c>
      <c r="R95" s="8">
        <f t="shared" si="172"/>
        <v>9.0369565217391301</v>
      </c>
      <c r="S95" s="8">
        <f t="shared" si="172"/>
        <v>9.0369565217391301</v>
      </c>
      <c r="T95" s="8">
        <f t="shared" si="172"/>
        <v>9.0369565217391301</v>
      </c>
      <c r="U95" s="8">
        <f t="shared" si="172"/>
        <v>9.0369565217391301</v>
      </c>
      <c r="V95" s="8">
        <f t="shared" si="172"/>
        <v>9.0369565217391301</v>
      </c>
      <c r="W95" s="8">
        <f t="shared" si="172"/>
        <v>9.0369565217391301</v>
      </c>
      <c r="X95" s="8">
        <f t="shared" si="172"/>
        <v>9.0369565217391301</v>
      </c>
      <c r="Y95" s="8">
        <f t="shared" si="172"/>
        <v>9.0369565217391301</v>
      </c>
      <c r="Z95" s="8">
        <f t="shared" si="172"/>
        <v>9.0369565217391301</v>
      </c>
      <c r="AA95" s="8">
        <f t="shared" si="172"/>
        <v>9.0369565217391301</v>
      </c>
      <c r="AB95" s="8">
        <f t="shared" si="172"/>
        <v>9.0369565217391301</v>
      </c>
      <c r="AC95" s="8">
        <f t="shared" si="172"/>
        <v>9.0369565217391301</v>
      </c>
      <c r="AD95" s="8">
        <f t="shared" si="172"/>
        <v>9.0369565217391301</v>
      </c>
      <c r="AE95" s="8">
        <f t="shared" si="172"/>
        <v>9.0369565217391301</v>
      </c>
      <c r="AF95" s="8">
        <f t="shared" si="172"/>
        <v>9.0369565217391301</v>
      </c>
      <c r="AG95" s="8">
        <f t="shared" si="172"/>
        <v>9.0369565217391301</v>
      </c>
      <c r="AH95" s="8">
        <f t="shared" si="172"/>
        <v>9.0369565217391301</v>
      </c>
      <c r="AI95" s="8">
        <f t="shared" si="172"/>
        <v>9.0369565217391301</v>
      </c>
      <c r="AJ95" s="8">
        <f t="shared" si="172"/>
        <v>9.0369565217391301</v>
      </c>
      <c r="AK95" s="17">
        <v>0.2</v>
      </c>
      <c r="AL95" s="17">
        <v>0.2</v>
      </c>
    </row>
    <row r="96" spans="1:38" ht="36.75" customHeight="1">
      <c r="A96" s="481"/>
      <c r="B96" s="483"/>
      <c r="C96" s="485"/>
      <c r="D96" s="487"/>
      <c r="E96" s="487"/>
      <c r="F96" s="10" t="s">
        <v>253</v>
      </c>
      <c r="G96" s="11">
        <f t="shared" ref="G96" si="173">+ROUND($E95-G95,1)</f>
        <v>6</v>
      </c>
      <c r="H96" s="11">
        <f t="shared" ref="H96:AL96" si="174">+G96-H95</f>
        <v>-3.0369565217391301</v>
      </c>
      <c r="I96" s="11">
        <f t="shared" si="174"/>
        <v>-12.07391304347826</v>
      </c>
      <c r="J96" s="11">
        <f t="shared" si="174"/>
        <v>-21.110869565217392</v>
      </c>
      <c r="K96" s="11">
        <f>+J96-K95</f>
        <v>-30.14782608695652</v>
      </c>
      <c r="L96" s="11">
        <f t="shared" si="174"/>
        <v>-39.184782608695649</v>
      </c>
      <c r="M96" s="8">
        <f t="shared" si="164"/>
        <v>-39.184782608695649</v>
      </c>
      <c r="N96" s="11">
        <f t="shared" si="174"/>
        <v>-48.221739130434777</v>
      </c>
      <c r="O96" s="11">
        <f t="shared" si="174"/>
        <v>-57.258695652173905</v>
      </c>
      <c r="P96" s="11">
        <f t="shared" si="174"/>
        <v>-66.295652173913041</v>
      </c>
      <c r="Q96" s="11">
        <f t="shared" si="174"/>
        <v>-75.332608695652169</v>
      </c>
      <c r="R96" s="11">
        <f t="shared" si="174"/>
        <v>-84.369565217391298</v>
      </c>
      <c r="S96" s="11">
        <f t="shared" si="174"/>
        <v>-93.406521739130426</v>
      </c>
      <c r="T96" s="11">
        <f t="shared" si="174"/>
        <v>-102.44347826086955</v>
      </c>
      <c r="U96" s="11">
        <f t="shared" si="174"/>
        <v>-111.48043478260868</v>
      </c>
      <c r="V96" s="11">
        <f t="shared" si="174"/>
        <v>-120.51739130434781</v>
      </c>
      <c r="W96" s="11">
        <f t="shared" si="174"/>
        <v>-129.55434782608694</v>
      </c>
      <c r="X96" s="11">
        <f t="shared" si="174"/>
        <v>-138.59130434782608</v>
      </c>
      <c r="Y96" s="11">
        <f t="shared" si="174"/>
        <v>-147.62826086956522</v>
      </c>
      <c r="Z96" s="11">
        <f t="shared" si="174"/>
        <v>-156.66521739130437</v>
      </c>
      <c r="AA96" s="11">
        <f t="shared" si="174"/>
        <v>-165.70217391304351</v>
      </c>
      <c r="AB96" s="11">
        <f t="shared" si="174"/>
        <v>-174.73913043478265</v>
      </c>
      <c r="AC96" s="11">
        <f t="shared" si="174"/>
        <v>-183.77608695652179</v>
      </c>
      <c r="AD96" s="11">
        <f t="shared" si="174"/>
        <v>-192.81304347826094</v>
      </c>
      <c r="AE96" s="11">
        <f t="shared" si="174"/>
        <v>-201.85000000000008</v>
      </c>
      <c r="AF96" s="11">
        <f t="shared" si="174"/>
        <v>-210.88695652173922</v>
      </c>
      <c r="AG96" s="11">
        <f t="shared" si="174"/>
        <v>-219.92391304347836</v>
      </c>
      <c r="AH96" s="11">
        <f t="shared" si="174"/>
        <v>-228.96086956521751</v>
      </c>
      <c r="AI96" s="11">
        <f t="shared" si="174"/>
        <v>-237.99782608695665</v>
      </c>
      <c r="AJ96" s="11">
        <f t="shared" si="174"/>
        <v>-247.03478260869579</v>
      </c>
      <c r="AK96" s="21">
        <f t="shared" si="174"/>
        <v>-247.23478260869578</v>
      </c>
      <c r="AL96" s="21">
        <f t="shared" si="174"/>
        <v>-247.43478260869577</v>
      </c>
    </row>
    <row r="97" spans="1:38" ht="36.75" customHeight="1">
      <c r="A97" s="480">
        <v>42</v>
      </c>
      <c r="B97" s="482" t="s">
        <v>246</v>
      </c>
      <c r="C97" s="484">
        <v>0</v>
      </c>
      <c r="D97" s="486">
        <v>0</v>
      </c>
      <c r="E97" s="486">
        <f t="shared" si="141"/>
        <v>0</v>
      </c>
      <c r="F97" s="6" t="s">
        <v>252</v>
      </c>
      <c r="G97" s="7">
        <f>+VLOOKUP($B97,'[5]Total Tồn Vật tư'!$A$3:$H$8000,8,0)</f>
        <v>1.9565217391304348</v>
      </c>
      <c r="H97" s="8">
        <f t="shared" ref="H97:AJ97" si="175">+G97</f>
        <v>1.9565217391304348</v>
      </c>
      <c r="I97" s="8">
        <f t="shared" si="175"/>
        <v>1.9565217391304348</v>
      </c>
      <c r="J97" s="8">
        <f t="shared" si="175"/>
        <v>1.9565217391304348</v>
      </c>
      <c r="K97" s="8">
        <f>+J97</f>
        <v>1.9565217391304348</v>
      </c>
      <c r="L97" s="8">
        <f t="shared" si="175"/>
        <v>1.9565217391304348</v>
      </c>
      <c r="M97" s="8">
        <f t="shared" si="164"/>
        <v>1.9565217391304348</v>
      </c>
      <c r="N97" s="8">
        <f t="shared" si="175"/>
        <v>1.9565217391304348</v>
      </c>
      <c r="O97" s="8">
        <f t="shared" si="175"/>
        <v>1.9565217391304348</v>
      </c>
      <c r="P97" s="8">
        <f t="shared" si="175"/>
        <v>1.9565217391304348</v>
      </c>
      <c r="Q97" s="8">
        <f t="shared" si="175"/>
        <v>1.9565217391304348</v>
      </c>
      <c r="R97" s="8">
        <f t="shared" si="175"/>
        <v>1.9565217391304348</v>
      </c>
      <c r="S97" s="8">
        <f t="shared" si="175"/>
        <v>1.9565217391304348</v>
      </c>
      <c r="T97" s="8">
        <f t="shared" si="175"/>
        <v>1.9565217391304348</v>
      </c>
      <c r="U97" s="8">
        <f t="shared" si="175"/>
        <v>1.9565217391304348</v>
      </c>
      <c r="V97" s="8">
        <f t="shared" si="175"/>
        <v>1.9565217391304348</v>
      </c>
      <c r="W97" s="8">
        <f t="shared" si="175"/>
        <v>1.9565217391304348</v>
      </c>
      <c r="X97" s="8">
        <f t="shared" si="175"/>
        <v>1.9565217391304348</v>
      </c>
      <c r="Y97" s="8">
        <f t="shared" si="175"/>
        <v>1.9565217391304348</v>
      </c>
      <c r="Z97" s="8">
        <f t="shared" si="175"/>
        <v>1.9565217391304348</v>
      </c>
      <c r="AA97" s="8">
        <f t="shared" si="175"/>
        <v>1.9565217391304348</v>
      </c>
      <c r="AB97" s="8">
        <f t="shared" si="175"/>
        <v>1.9565217391304348</v>
      </c>
      <c r="AC97" s="8">
        <f t="shared" si="175"/>
        <v>1.9565217391304348</v>
      </c>
      <c r="AD97" s="8">
        <f t="shared" si="175"/>
        <v>1.9565217391304348</v>
      </c>
      <c r="AE97" s="8">
        <f t="shared" si="175"/>
        <v>1.9565217391304348</v>
      </c>
      <c r="AF97" s="8">
        <f t="shared" si="175"/>
        <v>1.9565217391304348</v>
      </c>
      <c r="AG97" s="8">
        <f t="shared" si="175"/>
        <v>1.9565217391304348</v>
      </c>
      <c r="AH97" s="8">
        <f t="shared" si="175"/>
        <v>1.9565217391304348</v>
      </c>
      <c r="AI97" s="8">
        <f t="shared" si="175"/>
        <v>1.9565217391304348</v>
      </c>
      <c r="AJ97" s="8">
        <f t="shared" si="175"/>
        <v>1.9565217391304348</v>
      </c>
      <c r="AK97" s="17">
        <v>0.2</v>
      </c>
      <c r="AL97" s="17">
        <v>0.2</v>
      </c>
    </row>
    <row r="98" spans="1:38" ht="36.75" customHeight="1">
      <c r="A98" s="481"/>
      <c r="B98" s="483"/>
      <c r="C98" s="485"/>
      <c r="D98" s="487"/>
      <c r="E98" s="487"/>
      <c r="F98" s="10" t="s">
        <v>253</v>
      </c>
      <c r="G98" s="11">
        <f t="shared" ref="G98" si="176">+ROUND($E97-G97,1)</f>
        <v>-2</v>
      </c>
      <c r="H98" s="11">
        <f t="shared" ref="H98:AL98" si="177">+G98-H97</f>
        <v>-3.9565217391304346</v>
      </c>
      <c r="I98" s="11">
        <f t="shared" si="177"/>
        <v>-5.9130434782608692</v>
      </c>
      <c r="J98" s="11">
        <f t="shared" si="177"/>
        <v>-7.8695652173913038</v>
      </c>
      <c r="K98" s="11">
        <f>+J98-K97</f>
        <v>-9.8260869565217384</v>
      </c>
      <c r="L98" s="11">
        <f t="shared" si="177"/>
        <v>-11.782608695652174</v>
      </c>
      <c r="M98" s="8">
        <f t="shared" si="164"/>
        <v>-11.782608695652174</v>
      </c>
      <c r="N98" s="11">
        <f t="shared" si="177"/>
        <v>-13.739130434782609</v>
      </c>
      <c r="O98" s="11">
        <f t="shared" si="177"/>
        <v>-15.695652173913045</v>
      </c>
      <c r="P98" s="11">
        <f t="shared" si="177"/>
        <v>-17.65217391304348</v>
      </c>
      <c r="Q98" s="11">
        <f t="shared" si="177"/>
        <v>-19.608695652173914</v>
      </c>
      <c r="R98" s="11">
        <f t="shared" si="177"/>
        <v>-21.565217391304348</v>
      </c>
      <c r="S98" s="11">
        <f t="shared" si="177"/>
        <v>-23.521739130434781</v>
      </c>
      <c r="T98" s="11">
        <f t="shared" si="177"/>
        <v>-25.478260869565215</v>
      </c>
      <c r="U98" s="11">
        <f t="shared" si="177"/>
        <v>-27.434782608695649</v>
      </c>
      <c r="V98" s="11">
        <f t="shared" si="177"/>
        <v>-29.391304347826082</v>
      </c>
      <c r="W98" s="11">
        <f t="shared" si="177"/>
        <v>-31.347826086956516</v>
      </c>
      <c r="X98" s="11">
        <f t="shared" si="177"/>
        <v>-33.304347826086953</v>
      </c>
      <c r="Y98" s="11">
        <f t="shared" si="177"/>
        <v>-35.260869565217391</v>
      </c>
      <c r="Z98" s="11">
        <f t="shared" si="177"/>
        <v>-37.217391304347828</v>
      </c>
      <c r="AA98" s="11">
        <f t="shared" si="177"/>
        <v>-39.173913043478265</v>
      </c>
      <c r="AB98" s="11">
        <f t="shared" si="177"/>
        <v>-41.130434782608702</v>
      </c>
      <c r="AC98" s="11">
        <f t="shared" si="177"/>
        <v>-43.08695652173914</v>
      </c>
      <c r="AD98" s="11">
        <f t="shared" si="177"/>
        <v>-45.043478260869577</v>
      </c>
      <c r="AE98" s="11">
        <f t="shared" si="177"/>
        <v>-47.000000000000014</v>
      </c>
      <c r="AF98" s="11">
        <f t="shared" si="177"/>
        <v>-48.956521739130451</v>
      </c>
      <c r="AG98" s="11">
        <f t="shared" si="177"/>
        <v>-50.913043478260889</v>
      </c>
      <c r="AH98" s="11">
        <f t="shared" si="177"/>
        <v>-52.869565217391326</v>
      </c>
      <c r="AI98" s="11">
        <f t="shared" si="177"/>
        <v>-54.826086956521763</v>
      </c>
      <c r="AJ98" s="11">
        <f t="shared" si="177"/>
        <v>-56.7826086956522</v>
      </c>
      <c r="AK98" s="21">
        <f t="shared" si="177"/>
        <v>-56.982608695652203</v>
      </c>
      <c r="AL98" s="21">
        <f t="shared" si="177"/>
        <v>-57.182608695652206</v>
      </c>
    </row>
  </sheetData>
  <mergeCells count="240">
    <mergeCell ref="A3:A4"/>
    <mergeCell ref="B3:B4"/>
    <mergeCell ref="C3:C4"/>
    <mergeCell ref="D3:D4"/>
    <mergeCell ref="E3:E4"/>
    <mergeCell ref="B5:B6"/>
    <mergeCell ref="C5:C6"/>
    <mergeCell ref="D5:D6"/>
    <mergeCell ref="E5:E6"/>
    <mergeCell ref="A5:A6"/>
    <mergeCell ref="A7:A8"/>
    <mergeCell ref="B7:B8"/>
    <mergeCell ref="C7:C8"/>
    <mergeCell ref="D7:D8"/>
    <mergeCell ref="E7:E8"/>
    <mergeCell ref="A9:A10"/>
    <mergeCell ref="B9:B10"/>
    <mergeCell ref="C9:C10"/>
    <mergeCell ref="D9:D10"/>
    <mergeCell ref="E9:E10"/>
    <mergeCell ref="A11:A12"/>
    <mergeCell ref="B11:B12"/>
    <mergeCell ref="C11:C12"/>
    <mergeCell ref="D11:D12"/>
    <mergeCell ref="E11:E12"/>
    <mergeCell ref="A13:A14"/>
    <mergeCell ref="B13:B14"/>
    <mergeCell ref="C13:C14"/>
    <mergeCell ref="D13:D14"/>
    <mergeCell ref="E13:E14"/>
    <mergeCell ref="A15:A16"/>
    <mergeCell ref="B15:B16"/>
    <mergeCell ref="C15:C16"/>
    <mergeCell ref="D15:D16"/>
    <mergeCell ref="E15:E16"/>
    <mergeCell ref="A17:A18"/>
    <mergeCell ref="B17:B18"/>
    <mergeCell ref="C17:C18"/>
    <mergeCell ref="D17:D18"/>
    <mergeCell ref="E17:E18"/>
    <mergeCell ref="A19:A20"/>
    <mergeCell ref="B19:B20"/>
    <mergeCell ref="C19:C20"/>
    <mergeCell ref="D19:D20"/>
    <mergeCell ref="E19:E20"/>
    <mergeCell ref="A21:A22"/>
    <mergeCell ref="B21:B22"/>
    <mergeCell ref="C21:C22"/>
    <mergeCell ref="D21:D22"/>
    <mergeCell ref="E21:E22"/>
    <mergeCell ref="A23:A24"/>
    <mergeCell ref="B23:B24"/>
    <mergeCell ref="C23:C24"/>
    <mergeCell ref="D23:D24"/>
    <mergeCell ref="E23:E24"/>
    <mergeCell ref="A25:A26"/>
    <mergeCell ref="B25:B26"/>
    <mergeCell ref="C25:C26"/>
    <mergeCell ref="D25:D26"/>
    <mergeCell ref="E25:E26"/>
    <mergeCell ref="A27:A28"/>
    <mergeCell ref="B27:B28"/>
    <mergeCell ref="C27:C28"/>
    <mergeCell ref="D27:D28"/>
    <mergeCell ref="E27:E28"/>
    <mergeCell ref="A29:A30"/>
    <mergeCell ref="B29:B30"/>
    <mergeCell ref="C29:C30"/>
    <mergeCell ref="D29:D30"/>
    <mergeCell ref="E29:E30"/>
    <mergeCell ref="B31:B32"/>
    <mergeCell ref="C31:C32"/>
    <mergeCell ref="D31:D32"/>
    <mergeCell ref="E31:E32"/>
    <mergeCell ref="A33:A34"/>
    <mergeCell ref="B33:B34"/>
    <mergeCell ref="C33:C34"/>
    <mergeCell ref="D33:D34"/>
    <mergeCell ref="E33:E34"/>
    <mergeCell ref="A31:A32"/>
    <mergeCell ref="A35:A36"/>
    <mergeCell ref="B35:B36"/>
    <mergeCell ref="C35:C36"/>
    <mergeCell ref="D35:D36"/>
    <mergeCell ref="E35:E36"/>
    <mergeCell ref="A37:A38"/>
    <mergeCell ref="B37:B38"/>
    <mergeCell ref="C37:C38"/>
    <mergeCell ref="D37:D38"/>
    <mergeCell ref="E37:E38"/>
    <mergeCell ref="A39:A40"/>
    <mergeCell ref="B39:B40"/>
    <mergeCell ref="C39:C40"/>
    <mergeCell ref="D39:D40"/>
    <mergeCell ref="E39:E40"/>
    <mergeCell ref="A41:A42"/>
    <mergeCell ref="B41:B42"/>
    <mergeCell ref="C41:C42"/>
    <mergeCell ref="D41:D42"/>
    <mergeCell ref="E41:E42"/>
    <mergeCell ref="A43:A44"/>
    <mergeCell ref="B43:B44"/>
    <mergeCell ref="C43:C44"/>
    <mergeCell ref="D43:D44"/>
    <mergeCell ref="E43:E44"/>
    <mergeCell ref="A45:A46"/>
    <mergeCell ref="B45:B46"/>
    <mergeCell ref="C45:C46"/>
    <mergeCell ref="D45:D46"/>
    <mergeCell ref="E45:E46"/>
    <mergeCell ref="A47:A48"/>
    <mergeCell ref="B47:B48"/>
    <mergeCell ref="C47:C48"/>
    <mergeCell ref="D47:D48"/>
    <mergeCell ref="E47:E48"/>
    <mergeCell ref="A49:A50"/>
    <mergeCell ref="B49:B50"/>
    <mergeCell ref="C49:C50"/>
    <mergeCell ref="D49:D50"/>
    <mergeCell ref="E49:E50"/>
    <mergeCell ref="A51:A52"/>
    <mergeCell ref="B51:B52"/>
    <mergeCell ref="C51:C52"/>
    <mergeCell ref="D51:D52"/>
    <mergeCell ref="E51:E52"/>
    <mergeCell ref="A53:A54"/>
    <mergeCell ref="B53:B54"/>
    <mergeCell ref="C53:C54"/>
    <mergeCell ref="D53:D54"/>
    <mergeCell ref="E53:E54"/>
    <mergeCell ref="A55:A56"/>
    <mergeCell ref="B55:B56"/>
    <mergeCell ref="C55:C56"/>
    <mergeCell ref="D55:D56"/>
    <mergeCell ref="E55:E56"/>
    <mergeCell ref="A57:A58"/>
    <mergeCell ref="B57:B58"/>
    <mergeCell ref="C57:C58"/>
    <mergeCell ref="D57:D58"/>
    <mergeCell ref="E57:E58"/>
    <mergeCell ref="A59:A60"/>
    <mergeCell ref="B59:B60"/>
    <mergeCell ref="C59:C60"/>
    <mergeCell ref="D59:D60"/>
    <mergeCell ref="E59:E60"/>
    <mergeCell ref="A61:A62"/>
    <mergeCell ref="B61:B62"/>
    <mergeCell ref="C61:C62"/>
    <mergeCell ref="D61:D62"/>
    <mergeCell ref="E61:E62"/>
    <mergeCell ref="A63:A64"/>
    <mergeCell ref="B63:B64"/>
    <mergeCell ref="C63:C64"/>
    <mergeCell ref="D63:D64"/>
    <mergeCell ref="E63:E64"/>
    <mergeCell ref="A65:A66"/>
    <mergeCell ref="B65:B66"/>
    <mergeCell ref="C65:C66"/>
    <mergeCell ref="D65:D66"/>
    <mergeCell ref="E65:E66"/>
    <mergeCell ref="A67:A68"/>
    <mergeCell ref="B67:B68"/>
    <mergeCell ref="C67:C68"/>
    <mergeCell ref="D67:D68"/>
    <mergeCell ref="E67:E68"/>
    <mergeCell ref="A69:A70"/>
    <mergeCell ref="B69:B70"/>
    <mergeCell ref="C69:C70"/>
    <mergeCell ref="D69:D70"/>
    <mergeCell ref="E69:E70"/>
    <mergeCell ref="A71:A72"/>
    <mergeCell ref="B71:B72"/>
    <mergeCell ref="C71:C72"/>
    <mergeCell ref="D71:D72"/>
    <mergeCell ref="E71:E72"/>
    <mergeCell ref="A73:A74"/>
    <mergeCell ref="B73:B74"/>
    <mergeCell ref="C73:C74"/>
    <mergeCell ref="D73:D74"/>
    <mergeCell ref="E73:E74"/>
    <mergeCell ref="A75:A76"/>
    <mergeCell ref="B75:B76"/>
    <mergeCell ref="C75:C76"/>
    <mergeCell ref="D75:D76"/>
    <mergeCell ref="E75:E76"/>
    <mergeCell ref="A77:A78"/>
    <mergeCell ref="B77:B78"/>
    <mergeCell ref="C77:C78"/>
    <mergeCell ref="D77:D78"/>
    <mergeCell ref="E77:E78"/>
    <mergeCell ref="A79:A80"/>
    <mergeCell ref="B79:B80"/>
    <mergeCell ref="C79:C80"/>
    <mergeCell ref="D79:D80"/>
    <mergeCell ref="E79:E80"/>
    <mergeCell ref="A81:A82"/>
    <mergeCell ref="B81:B82"/>
    <mergeCell ref="C81:C82"/>
    <mergeCell ref="D81:D82"/>
    <mergeCell ref="E81:E82"/>
    <mergeCell ref="A83:A84"/>
    <mergeCell ref="B83:B84"/>
    <mergeCell ref="C83:C84"/>
    <mergeCell ref="D83:D84"/>
    <mergeCell ref="E83:E84"/>
    <mergeCell ref="A85:A86"/>
    <mergeCell ref="B85:B86"/>
    <mergeCell ref="C85:C86"/>
    <mergeCell ref="D85:D86"/>
    <mergeCell ref="E85:E86"/>
    <mergeCell ref="A87:A88"/>
    <mergeCell ref="B87:B88"/>
    <mergeCell ref="C87:C88"/>
    <mergeCell ref="D87:D88"/>
    <mergeCell ref="E87:E88"/>
    <mergeCell ref="A89:A90"/>
    <mergeCell ref="B89:B90"/>
    <mergeCell ref="C89:C90"/>
    <mergeCell ref="D89:D90"/>
    <mergeCell ref="E89:E90"/>
    <mergeCell ref="A91:A92"/>
    <mergeCell ref="B91:B92"/>
    <mergeCell ref="C91:C92"/>
    <mergeCell ref="D91:D92"/>
    <mergeCell ref="E91:E92"/>
    <mergeCell ref="A93:A94"/>
    <mergeCell ref="B93:B94"/>
    <mergeCell ref="C93:C94"/>
    <mergeCell ref="D93:D94"/>
    <mergeCell ref="E93:E94"/>
    <mergeCell ref="A95:A96"/>
    <mergeCell ref="B95:B96"/>
    <mergeCell ref="C95:C96"/>
    <mergeCell ref="D95:D96"/>
    <mergeCell ref="E95:E96"/>
    <mergeCell ref="A97:A98"/>
    <mergeCell ref="B97:B98"/>
    <mergeCell ref="C97:C98"/>
    <mergeCell ref="D97:D98"/>
    <mergeCell ref="E97:E98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5"/>
  </sheetPr>
  <dimension ref="A1:AJ97"/>
  <sheetViews>
    <sheetView topLeftCell="R89" workbookViewId="0">
      <selection activeCell="A3" sqref="A3:AJ97"/>
    </sheetView>
  </sheetViews>
  <sheetFormatPr defaultRowHeight="15"/>
  <cols>
    <col min="2" max="2" width="23.5703125" customWidth="1"/>
    <col min="3" max="3" width="15.28515625" customWidth="1"/>
  </cols>
  <sheetData>
    <row r="1" spans="1:36" ht="17.25" customHeight="1">
      <c r="A1" s="500"/>
    </row>
    <row r="2" spans="1:36">
      <c r="A2" s="501"/>
    </row>
    <row r="3" spans="1:36">
      <c r="A3" s="160" t="s">
        <v>247</v>
      </c>
      <c r="B3" s="160" t="s">
        <v>248</v>
      </c>
      <c r="C3" s="160" t="s">
        <v>249</v>
      </c>
      <c r="D3" s="160" t="s">
        <v>250</v>
      </c>
      <c r="E3" s="160" t="s">
        <v>251</v>
      </c>
      <c r="F3" s="160"/>
      <c r="G3" s="161">
        <v>44071</v>
      </c>
      <c r="H3" s="161">
        <v>44072</v>
      </c>
      <c r="I3" s="161">
        <v>44073</v>
      </c>
      <c r="J3" s="161">
        <v>44074</v>
      </c>
      <c r="K3" s="161">
        <v>44075</v>
      </c>
      <c r="L3" s="161">
        <v>44076</v>
      </c>
      <c r="M3" s="161">
        <v>44077</v>
      </c>
      <c r="N3" s="161">
        <v>44078</v>
      </c>
      <c r="O3" s="161">
        <v>44079</v>
      </c>
      <c r="P3" s="161">
        <v>44080</v>
      </c>
      <c r="Q3" s="161">
        <v>44081</v>
      </c>
      <c r="R3" s="161">
        <v>44082</v>
      </c>
      <c r="S3" s="161">
        <v>44083</v>
      </c>
      <c r="T3" s="161">
        <v>44084</v>
      </c>
      <c r="U3" s="161">
        <v>44085</v>
      </c>
      <c r="V3" s="161">
        <v>44086</v>
      </c>
      <c r="W3" s="161">
        <v>44087</v>
      </c>
      <c r="X3" s="161">
        <v>44088</v>
      </c>
      <c r="Y3" s="161">
        <v>44089</v>
      </c>
      <c r="Z3" s="161">
        <v>44090</v>
      </c>
      <c r="AA3" s="161">
        <v>44091</v>
      </c>
      <c r="AB3" s="161">
        <v>44092</v>
      </c>
      <c r="AC3" s="161">
        <v>44093</v>
      </c>
      <c r="AD3" s="161">
        <v>44094</v>
      </c>
      <c r="AE3" s="161">
        <v>44095</v>
      </c>
      <c r="AF3" s="161">
        <v>44096</v>
      </c>
      <c r="AG3" s="161">
        <v>44097</v>
      </c>
      <c r="AH3" s="161">
        <v>44098</v>
      </c>
      <c r="AI3" s="161">
        <v>44099</v>
      </c>
      <c r="AJ3" s="161">
        <v>44100</v>
      </c>
    </row>
    <row r="4" spans="1:36" ht="45">
      <c r="A4" s="494">
        <v>1</v>
      </c>
      <c r="B4" s="496" t="s">
        <v>203</v>
      </c>
      <c r="C4" s="498">
        <v>97</v>
      </c>
      <c r="D4" s="500">
        <v>300</v>
      </c>
      <c r="E4" s="500">
        <f>+C4+D4</f>
        <v>397</v>
      </c>
      <c r="F4" s="163" t="s">
        <v>252</v>
      </c>
      <c r="G4" s="164">
        <f>+VLOOKUP($B4,'[5]Total Tồn Vật tư'!$A$3:$H$8000,8,0)</f>
        <v>18.130434782608695</v>
      </c>
      <c r="H4" s="165">
        <f>+G4</f>
        <v>18.130434782608695</v>
      </c>
      <c r="I4" s="165">
        <f t="shared" ref="I4:AJ4" si="0">+H4</f>
        <v>18.130434782608695</v>
      </c>
      <c r="J4" s="165">
        <f t="shared" si="0"/>
        <v>18.130434782608695</v>
      </c>
      <c r="K4" s="165">
        <f>+J4</f>
        <v>18.130434782608695</v>
      </c>
      <c r="L4" s="165">
        <f t="shared" si="0"/>
        <v>18.130434782608695</v>
      </c>
      <c r="M4" s="165">
        <f t="shared" si="0"/>
        <v>18.130434782608695</v>
      </c>
      <c r="N4" s="165">
        <f t="shared" si="0"/>
        <v>18.130434782608695</v>
      </c>
      <c r="O4" s="165">
        <f t="shared" si="0"/>
        <v>18.130434782608695</v>
      </c>
      <c r="P4" s="165">
        <f t="shared" si="0"/>
        <v>18.130434782608695</v>
      </c>
      <c r="Q4" s="165">
        <f t="shared" si="0"/>
        <v>18.130434782608695</v>
      </c>
      <c r="R4" s="165">
        <f>+Q4</f>
        <v>18.130434782608695</v>
      </c>
      <c r="S4" s="165">
        <f t="shared" si="0"/>
        <v>18.130434782608695</v>
      </c>
      <c r="T4" s="165">
        <f t="shared" si="0"/>
        <v>18.130434782608695</v>
      </c>
      <c r="U4" s="165">
        <f t="shared" si="0"/>
        <v>18.130434782608695</v>
      </c>
      <c r="V4" s="165">
        <f t="shared" si="0"/>
        <v>18.130434782608695</v>
      </c>
      <c r="W4" s="165">
        <f t="shared" si="0"/>
        <v>18.130434782608695</v>
      </c>
      <c r="X4" s="165">
        <f t="shared" si="0"/>
        <v>18.130434782608695</v>
      </c>
      <c r="Y4" s="165">
        <f t="shared" si="0"/>
        <v>18.130434782608695</v>
      </c>
      <c r="Z4" s="165">
        <f t="shared" si="0"/>
        <v>18.130434782608695</v>
      </c>
      <c r="AA4" s="165">
        <f t="shared" si="0"/>
        <v>18.130434782608695</v>
      </c>
      <c r="AB4" s="165">
        <f t="shared" si="0"/>
        <v>18.130434782608695</v>
      </c>
      <c r="AC4" s="165">
        <f t="shared" si="0"/>
        <v>18.130434782608695</v>
      </c>
      <c r="AD4" s="165">
        <f t="shared" si="0"/>
        <v>18.130434782608695</v>
      </c>
      <c r="AE4" s="165">
        <f t="shared" si="0"/>
        <v>18.130434782608695</v>
      </c>
      <c r="AF4" s="165">
        <f t="shared" si="0"/>
        <v>18.130434782608695</v>
      </c>
      <c r="AG4" s="165">
        <f t="shared" si="0"/>
        <v>18.130434782608695</v>
      </c>
      <c r="AH4" s="165">
        <f t="shared" si="0"/>
        <v>18.130434782608695</v>
      </c>
      <c r="AI4" s="165">
        <f t="shared" si="0"/>
        <v>18.130434782608695</v>
      </c>
      <c r="AJ4" s="165">
        <f t="shared" si="0"/>
        <v>18.130434782608695</v>
      </c>
    </row>
    <row r="5" spans="1:36" ht="39.75" customHeight="1">
      <c r="A5" s="495"/>
      <c r="B5" s="497"/>
      <c r="C5" s="499"/>
      <c r="D5" s="501"/>
      <c r="E5" s="501"/>
      <c r="F5" s="166" t="s">
        <v>253</v>
      </c>
      <c r="G5" s="167">
        <f>+ROUND($E4-G4,1)</f>
        <v>378.9</v>
      </c>
      <c r="H5" s="167">
        <f>+G5-H4</f>
        <v>360.76956521739129</v>
      </c>
      <c r="I5" s="167">
        <f t="shared" ref="I5:AJ5" si="1">+H5-I4</f>
        <v>342.6391304347826</v>
      </c>
      <c r="J5" s="167">
        <f t="shared" si="1"/>
        <v>324.50869565217391</v>
      </c>
      <c r="K5" s="167">
        <f>+J5-K4</f>
        <v>306.37826086956522</v>
      </c>
      <c r="L5" s="167">
        <f>+K5-L4</f>
        <v>288.24782608695654</v>
      </c>
      <c r="M5" s="167">
        <f t="shared" si="1"/>
        <v>270.11739130434785</v>
      </c>
      <c r="N5" s="167">
        <f t="shared" si="1"/>
        <v>251.98695652173916</v>
      </c>
      <c r="O5" s="167">
        <f t="shared" si="1"/>
        <v>233.85652173913047</v>
      </c>
      <c r="P5" s="167">
        <f t="shared" si="1"/>
        <v>215.72608695652178</v>
      </c>
      <c r="Q5" s="167">
        <f t="shared" si="1"/>
        <v>197.59565217391309</v>
      </c>
      <c r="R5" s="167">
        <f t="shared" si="1"/>
        <v>179.46521739130441</v>
      </c>
      <c r="S5" s="167">
        <f t="shared" si="1"/>
        <v>161.33478260869572</v>
      </c>
      <c r="T5" s="167">
        <f t="shared" si="1"/>
        <v>143.20434782608703</v>
      </c>
      <c r="U5" s="167">
        <f t="shared" si="1"/>
        <v>125.07391304347834</v>
      </c>
      <c r="V5" s="167">
        <f t="shared" si="1"/>
        <v>106.94347826086965</v>
      </c>
      <c r="W5" s="167">
        <f t="shared" si="1"/>
        <v>88.813043478260965</v>
      </c>
      <c r="X5" s="167">
        <f t="shared" si="1"/>
        <v>70.682608695652277</v>
      </c>
      <c r="Y5" s="167">
        <f t="shared" si="1"/>
        <v>52.552173913043582</v>
      </c>
      <c r="Z5" s="167">
        <f t="shared" si="1"/>
        <v>34.421739130434887</v>
      </c>
      <c r="AA5" s="167">
        <f t="shared" si="1"/>
        <v>16.291304347826191</v>
      </c>
      <c r="AB5" s="167">
        <f t="shared" si="1"/>
        <v>-1.8391304347825042</v>
      </c>
      <c r="AC5" s="167">
        <f t="shared" si="1"/>
        <v>-19.969565217391199</v>
      </c>
      <c r="AD5" s="167">
        <f t="shared" si="1"/>
        <v>-38.099999999999895</v>
      </c>
      <c r="AE5" s="167">
        <f t="shared" si="1"/>
        <v>-56.23043478260859</v>
      </c>
      <c r="AF5" s="167">
        <f t="shared" si="1"/>
        <v>-74.360869565217286</v>
      </c>
      <c r="AG5" s="167">
        <f t="shared" si="1"/>
        <v>-92.491304347825974</v>
      </c>
      <c r="AH5" s="167">
        <f t="shared" si="1"/>
        <v>-110.62173913043466</v>
      </c>
      <c r="AI5" s="167">
        <f t="shared" si="1"/>
        <v>-128.75217391304335</v>
      </c>
      <c r="AJ5" s="167">
        <f t="shared" si="1"/>
        <v>-146.88260869565204</v>
      </c>
    </row>
    <row r="6" spans="1:36" ht="45">
      <c r="A6" s="494">
        <v>2</v>
      </c>
      <c r="B6" s="502" t="s">
        <v>205</v>
      </c>
      <c r="C6" s="498">
        <v>102</v>
      </c>
      <c r="D6" s="500">
        <v>50</v>
      </c>
      <c r="E6" s="500">
        <f t="shared" ref="E6" si="2">+C6+D6</f>
        <v>152</v>
      </c>
      <c r="F6" s="163" t="s">
        <v>252</v>
      </c>
      <c r="G6" s="164">
        <f>+VLOOKUP($B6,'[5]Total Tồn Vật tư'!$A$3:$H$8000,8,0)</f>
        <v>5</v>
      </c>
      <c r="H6" s="165">
        <f t="shared" ref="H6:AJ6" si="3">+G6</f>
        <v>5</v>
      </c>
      <c r="I6" s="165">
        <f t="shared" si="3"/>
        <v>5</v>
      </c>
      <c r="J6" s="165">
        <f t="shared" si="3"/>
        <v>5</v>
      </c>
      <c r="K6" s="165">
        <f>+J6</f>
        <v>5</v>
      </c>
      <c r="L6" s="165">
        <f t="shared" si="3"/>
        <v>5</v>
      </c>
      <c r="M6" s="165">
        <f t="shared" si="3"/>
        <v>5</v>
      </c>
      <c r="N6" s="165">
        <f t="shared" si="3"/>
        <v>5</v>
      </c>
      <c r="O6" s="165">
        <f t="shared" si="3"/>
        <v>5</v>
      </c>
      <c r="P6" s="165">
        <f t="shared" si="3"/>
        <v>5</v>
      </c>
      <c r="Q6" s="165">
        <f t="shared" si="3"/>
        <v>5</v>
      </c>
      <c r="R6" s="165">
        <f t="shared" si="3"/>
        <v>5</v>
      </c>
      <c r="S6" s="165">
        <f t="shared" si="3"/>
        <v>5</v>
      </c>
      <c r="T6" s="165">
        <f t="shared" si="3"/>
        <v>5</v>
      </c>
      <c r="U6" s="165">
        <f t="shared" si="3"/>
        <v>5</v>
      </c>
      <c r="V6" s="165">
        <f t="shared" si="3"/>
        <v>5</v>
      </c>
      <c r="W6" s="165">
        <f t="shared" si="3"/>
        <v>5</v>
      </c>
      <c r="X6" s="165">
        <f t="shared" si="3"/>
        <v>5</v>
      </c>
      <c r="Y6" s="165">
        <f t="shared" si="3"/>
        <v>5</v>
      </c>
      <c r="Z6" s="165">
        <f t="shared" si="3"/>
        <v>5</v>
      </c>
      <c r="AA6" s="165">
        <f t="shared" si="3"/>
        <v>5</v>
      </c>
      <c r="AB6" s="165">
        <f t="shared" si="3"/>
        <v>5</v>
      </c>
      <c r="AC6" s="165">
        <f t="shared" si="3"/>
        <v>5</v>
      </c>
      <c r="AD6" s="165">
        <f t="shared" si="3"/>
        <v>5</v>
      </c>
      <c r="AE6" s="165">
        <f t="shared" si="3"/>
        <v>5</v>
      </c>
      <c r="AF6" s="165">
        <f t="shared" si="3"/>
        <v>5</v>
      </c>
      <c r="AG6" s="165">
        <f t="shared" si="3"/>
        <v>5</v>
      </c>
      <c r="AH6" s="165">
        <f t="shared" si="3"/>
        <v>5</v>
      </c>
      <c r="AI6" s="165">
        <f t="shared" si="3"/>
        <v>5</v>
      </c>
      <c r="AJ6" s="165">
        <f t="shared" si="3"/>
        <v>5</v>
      </c>
    </row>
    <row r="7" spans="1:36" ht="60" customHeight="1">
      <c r="A7" s="495"/>
      <c r="B7" s="503"/>
      <c r="C7" s="499"/>
      <c r="D7" s="501"/>
      <c r="E7" s="501"/>
      <c r="F7" s="166" t="s">
        <v>253</v>
      </c>
      <c r="G7" s="167">
        <f>+ROUND($E6-G6,1)</f>
        <v>147</v>
      </c>
      <c r="H7" s="167">
        <f t="shared" ref="H7" si="4">+G7-H6</f>
        <v>142</v>
      </c>
      <c r="I7" s="167">
        <f>+H7-I6</f>
        <v>137</v>
      </c>
      <c r="J7" s="167">
        <f>+I7-J6</f>
        <v>132</v>
      </c>
      <c r="K7" s="167">
        <f>+J7-K6</f>
        <v>127</v>
      </c>
      <c r="L7" s="167">
        <f t="shared" ref="L7:AJ7" si="5">+K7-L6</f>
        <v>122</v>
      </c>
      <c r="M7" s="167">
        <f t="shared" si="5"/>
        <v>117</v>
      </c>
      <c r="N7" s="167">
        <f t="shared" si="5"/>
        <v>112</v>
      </c>
      <c r="O7" s="167">
        <f t="shared" si="5"/>
        <v>107</v>
      </c>
      <c r="P7" s="167">
        <f t="shared" si="5"/>
        <v>102</v>
      </c>
      <c r="Q7" s="167">
        <f t="shared" si="5"/>
        <v>97</v>
      </c>
      <c r="R7" s="167">
        <f t="shared" si="5"/>
        <v>92</v>
      </c>
      <c r="S7" s="167">
        <f t="shared" si="5"/>
        <v>87</v>
      </c>
      <c r="T7" s="167">
        <f t="shared" si="5"/>
        <v>82</v>
      </c>
      <c r="U7" s="167">
        <f t="shared" si="5"/>
        <v>77</v>
      </c>
      <c r="V7" s="167">
        <f t="shared" si="5"/>
        <v>72</v>
      </c>
      <c r="W7" s="167">
        <f t="shared" si="5"/>
        <v>67</v>
      </c>
      <c r="X7" s="167">
        <f t="shared" si="5"/>
        <v>62</v>
      </c>
      <c r="Y7" s="167">
        <f t="shared" si="5"/>
        <v>57</v>
      </c>
      <c r="Z7" s="167">
        <f t="shared" si="5"/>
        <v>52</v>
      </c>
      <c r="AA7" s="167">
        <f t="shared" si="5"/>
        <v>47</v>
      </c>
      <c r="AB7" s="167">
        <f t="shared" si="5"/>
        <v>42</v>
      </c>
      <c r="AC7" s="167">
        <f t="shared" si="5"/>
        <v>37</v>
      </c>
      <c r="AD7" s="167">
        <f t="shared" si="5"/>
        <v>32</v>
      </c>
      <c r="AE7" s="167">
        <f t="shared" si="5"/>
        <v>27</v>
      </c>
      <c r="AF7" s="167">
        <f t="shared" si="5"/>
        <v>22</v>
      </c>
      <c r="AG7" s="167">
        <f t="shared" si="5"/>
        <v>17</v>
      </c>
      <c r="AH7" s="167">
        <f t="shared" si="5"/>
        <v>12</v>
      </c>
      <c r="AI7" s="167">
        <f t="shared" si="5"/>
        <v>7</v>
      </c>
      <c r="AJ7" s="167">
        <f t="shared" si="5"/>
        <v>2</v>
      </c>
    </row>
    <row r="8" spans="1:36" ht="45">
      <c r="A8" s="494">
        <v>3</v>
      </c>
      <c r="B8" s="502" t="s">
        <v>206</v>
      </c>
      <c r="C8" s="498">
        <v>170</v>
      </c>
      <c r="D8" s="500">
        <v>85</v>
      </c>
      <c r="E8" s="500">
        <f t="shared" ref="E8" si="6">+C8+D8</f>
        <v>255</v>
      </c>
      <c r="F8" s="163" t="s">
        <v>252</v>
      </c>
      <c r="G8" s="164">
        <f>+VLOOKUP($B8,'[5]Total Tồn Vật tư'!$A$3:$H$8000,8,0)</f>
        <v>6.7391304347826084</v>
      </c>
      <c r="H8" s="168">
        <f>+G8</f>
        <v>6.7391304347826084</v>
      </c>
      <c r="I8" s="168">
        <f>+H8</f>
        <v>6.7391304347826084</v>
      </c>
      <c r="J8" s="168">
        <f t="shared" ref="J8:AJ8" si="7">+I8</f>
        <v>6.7391304347826084</v>
      </c>
      <c r="K8" s="168">
        <f>+J8</f>
        <v>6.7391304347826084</v>
      </c>
      <c r="L8" s="168">
        <f t="shared" si="7"/>
        <v>6.7391304347826084</v>
      </c>
      <c r="M8" s="168">
        <f t="shared" si="7"/>
        <v>6.7391304347826084</v>
      </c>
      <c r="N8" s="168">
        <f t="shared" si="7"/>
        <v>6.7391304347826084</v>
      </c>
      <c r="O8" s="168">
        <f t="shared" si="7"/>
        <v>6.7391304347826084</v>
      </c>
      <c r="P8" s="168">
        <f t="shared" si="7"/>
        <v>6.7391304347826084</v>
      </c>
      <c r="Q8" s="168">
        <f t="shared" si="7"/>
        <v>6.7391304347826084</v>
      </c>
      <c r="R8" s="168">
        <f t="shared" si="7"/>
        <v>6.7391304347826084</v>
      </c>
      <c r="S8" s="168">
        <f t="shared" si="7"/>
        <v>6.7391304347826084</v>
      </c>
      <c r="T8" s="168">
        <f t="shared" si="7"/>
        <v>6.7391304347826084</v>
      </c>
      <c r="U8" s="168">
        <f t="shared" si="7"/>
        <v>6.7391304347826084</v>
      </c>
      <c r="V8" s="168">
        <f t="shared" si="7"/>
        <v>6.7391304347826084</v>
      </c>
      <c r="W8" s="168">
        <f t="shared" si="7"/>
        <v>6.7391304347826084</v>
      </c>
      <c r="X8" s="168">
        <f t="shared" si="7"/>
        <v>6.7391304347826084</v>
      </c>
      <c r="Y8" s="168">
        <f t="shared" si="7"/>
        <v>6.7391304347826084</v>
      </c>
      <c r="Z8" s="168">
        <f t="shared" si="7"/>
        <v>6.7391304347826084</v>
      </c>
      <c r="AA8" s="168">
        <f t="shared" si="7"/>
        <v>6.7391304347826084</v>
      </c>
      <c r="AB8" s="168">
        <f t="shared" si="7"/>
        <v>6.7391304347826084</v>
      </c>
      <c r="AC8" s="168">
        <f t="shared" si="7"/>
        <v>6.7391304347826084</v>
      </c>
      <c r="AD8" s="168">
        <f t="shared" si="7"/>
        <v>6.7391304347826084</v>
      </c>
      <c r="AE8" s="168">
        <f t="shared" si="7"/>
        <v>6.7391304347826084</v>
      </c>
      <c r="AF8" s="168">
        <f t="shared" si="7"/>
        <v>6.7391304347826084</v>
      </c>
      <c r="AG8" s="168">
        <f t="shared" si="7"/>
        <v>6.7391304347826084</v>
      </c>
      <c r="AH8" s="168">
        <f t="shared" si="7"/>
        <v>6.7391304347826084</v>
      </c>
      <c r="AI8" s="168">
        <f t="shared" si="7"/>
        <v>6.7391304347826084</v>
      </c>
      <c r="AJ8" s="168">
        <f t="shared" si="7"/>
        <v>6.7391304347826084</v>
      </c>
    </row>
    <row r="9" spans="1:36" ht="43.5" customHeight="1">
      <c r="A9" s="495"/>
      <c r="B9" s="503"/>
      <c r="C9" s="499"/>
      <c r="D9" s="501"/>
      <c r="E9" s="501"/>
      <c r="F9" s="166" t="s">
        <v>253</v>
      </c>
      <c r="G9" s="167">
        <f t="shared" ref="G9" si="8">+ROUND($E8-G8,1)</f>
        <v>248.3</v>
      </c>
      <c r="H9" s="167">
        <f t="shared" ref="H9:AJ9" si="9">+G9-H8</f>
        <v>241.56086956521742</v>
      </c>
      <c r="I9" s="167">
        <f t="shared" si="9"/>
        <v>234.82173913043482</v>
      </c>
      <c r="J9" s="167">
        <f t="shared" si="9"/>
        <v>228.08260869565223</v>
      </c>
      <c r="K9" s="167">
        <f>+J9-K8</f>
        <v>221.34347826086963</v>
      </c>
      <c r="L9" s="167">
        <f t="shared" si="9"/>
        <v>214.60434782608704</v>
      </c>
      <c r="M9" s="167">
        <f t="shared" si="9"/>
        <v>207.86521739130444</v>
      </c>
      <c r="N9" s="167">
        <f t="shared" si="9"/>
        <v>201.12608695652185</v>
      </c>
      <c r="O9" s="167">
        <f t="shared" si="9"/>
        <v>194.38695652173925</v>
      </c>
      <c r="P9" s="167">
        <f t="shared" si="9"/>
        <v>187.64782608695666</v>
      </c>
      <c r="Q9" s="167">
        <f t="shared" si="9"/>
        <v>180.90869565217406</v>
      </c>
      <c r="R9" s="167">
        <f t="shared" si="9"/>
        <v>174.16956521739147</v>
      </c>
      <c r="S9" s="167">
        <f t="shared" si="9"/>
        <v>167.43043478260887</v>
      </c>
      <c r="T9" s="167">
        <f t="shared" si="9"/>
        <v>160.69130434782628</v>
      </c>
      <c r="U9" s="167">
        <f t="shared" si="9"/>
        <v>153.95217391304368</v>
      </c>
      <c r="V9" s="167">
        <f t="shared" si="9"/>
        <v>147.21304347826108</v>
      </c>
      <c r="W9" s="167">
        <f t="shared" si="9"/>
        <v>140.47391304347849</v>
      </c>
      <c r="X9" s="167">
        <f t="shared" si="9"/>
        <v>133.73478260869589</v>
      </c>
      <c r="Y9" s="167">
        <f t="shared" si="9"/>
        <v>126.99565217391329</v>
      </c>
      <c r="Z9" s="167">
        <f t="shared" si="9"/>
        <v>120.25652173913068</v>
      </c>
      <c r="AA9" s="167">
        <f t="shared" si="9"/>
        <v>113.51739130434807</v>
      </c>
      <c r="AB9" s="167">
        <f t="shared" si="9"/>
        <v>106.77826086956546</v>
      </c>
      <c r="AC9" s="167">
        <f t="shared" si="9"/>
        <v>100.03913043478285</v>
      </c>
      <c r="AD9" s="167">
        <f t="shared" si="9"/>
        <v>93.300000000000239</v>
      </c>
      <c r="AE9" s="167">
        <f t="shared" si="9"/>
        <v>86.560869565217629</v>
      </c>
      <c r="AF9" s="167">
        <f t="shared" si="9"/>
        <v>79.82173913043502</v>
      </c>
      <c r="AG9" s="167">
        <f t="shared" si="9"/>
        <v>73.082608695652411</v>
      </c>
      <c r="AH9" s="167">
        <f t="shared" si="9"/>
        <v>66.343478260869801</v>
      </c>
      <c r="AI9" s="167">
        <f t="shared" si="9"/>
        <v>59.604347826087192</v>
      </c>
      <c r="AJ9" s="167">
        <f t="shared" si="9"/>
        <v>52.865217391304583</v>
      </c>
    </row>
    <row r="10" spans="1:36" ht="45">
      <c r="A10" s="494">
        <v>4</v>
      </c>
      <c r="B10" s="502" t="s">
        <v>207</v>
      </c>
      <c r="C10" s="498">
        <v>84</v>
      </c>
      <c r="D10" s="500">
        <v>45</v>
      </c>
      <c r="E10" s="500">
        <f t="shared" ref="E10" si="10">+C10+D10</f>
        <v>129</v>
      </c>
      <c r="F10" s="163" t="s">
        <v>252</v>
      </c>
      <c r="G10" s="164">
        <f>+VLOOKUP($B10,'[5]Total Tồn Vật tư'!$A$3:$H$8000,8,0)</f>
        <v>4.7826086956521738</v>
      </c>
      <c r="H10" s="165">
        <f t="shared" ref="H10:AJ10" si="11">+G10</f>
        <v>4.7826086956521738</v>
      </c>
      <c r="I10" s="165">
        <f t="shared" si="11"/>
        <v>4.7826086956521738</v>
      </c>
      <c r="J10" s="165">
        <f t="shared" si="11"/>
        <v>4.7826086956521738</v>
      </c>
      <c r="K10" s="165">
        <f>+J10</f>
        <v>4.7826086956521738</v>
      </c>
      <c r="L10" s="165">
        <f t="shared" si="11"/>
        <v>4.7826086956521738</v>
      </c>
      <c r="M10" s="165">
        <f t="shared" si="11"/>
        <v>4.7826086956521738</v>
      </c>
      <c r="N10" s="165">
        <f t="shared" si="11"/>
        <v>4.7826086956521738</v>
      </c>
      <c r="O10" s="165">
        <f t="shared" si="11"/>
        <v>4.7826086956521738</v>
      </c>
      <c r="P10" s="165">
        <f t="shared" si="11"/>
        <v>4.7826086956521738</v>
      </c>
      <c r="Q10" s="165">
        <f t="shared" si="11"/>
        <v>4.7826086956521738</v>
      </c>
      <c r="R10" s="165">
        <f t="shared" si="11"/>
        <v>4.7826086956521738</v>
      </c>
      <c r="S10" s="165">
        <f t="shared" si="11"/>
        <v>4.7826086956521738</v>
      </c>
      <c r="T10" s="165">
        <f t="shared" si="11"/>
        <v>4.7826086956521738</v>
      </c>
      <c r="U10" s="165">
        <f t="shared" si="11"/>
        <v>4.7826086956521738</v>
      </c>
      <c r="V10" s="165">
        <f t="shared" si="11"/>
        <v>4.7826086956521738</v>
      </c>
      <c r="W10" s="165">
        <f t="shared" si="11"/>
        <v>4.7826086956521738</v>
      </c>
      <c r="X10" s="165">
        <f t="shared" si="11"/>
        <v>4.7826086956521738</v>
      </c>
      <c r="Y10" s="165">
        <f t="shared" si="11"/>
        <v>4.7826086956521738</v>
      </c>
      <c r="Z10" s="165">
        <f t="shared" si="11"/>
        <v>4.7826086956521738</v>
      </c>
      <c r="AA10" s="165">
        <f t="shared" si="11"/>
        <v>4.7826086956521738</v>
      </c>
      <c r="AB10" s="165">
        <f t="shared" si="11"/>
        <v>4.7826086956521738</v>
      </c>
      <c r="AC10" s="165">
        <f t="shared" si="11"/>
        <v>4.7826086956521738</v>
      </c>
      <c r="AD10" s="165">
        <f t="shared" si="11"/>
        <v>4.7826086956521738</v>
      </c>
      <c r="AE10" s="165">
        <f t="shared" si="11"/>
        <v>4.7826086956521738</v>
      </c>
      <c r="AF10" s="165">
        <f t="shared" si="11"/>
        <v>4.7826086956521738</v>
      </c>
      <c r="AG10" s="165">
        <f t="shared" si="11"/>
        <v>4.7826086956521738</v>
      </c>
      <c r="AH10" s="165">
        <f t="shared" si="11"/>
        <v>4.7826086956521738</v>
      </c>
      <c r="AI10" s="165">
        <f t="shared" si="11"/>
        <v>4.7826086956521738</v>
      </c>
      <c r="AJ10" s="165">
        <f t="shared" si="11"/>
        <v>4.7826086956521738</v>
      </c>
    </row>
    <row r="11" spans="1:36">
      <c r="A11" s="495"/>
      <c r="B11" s="503"/>
      <c r="C11" s="499"/>
      <c r="D11" s="501"/>
      <c r="E11" s="501"/>
      <c r="F11" s="166" t="s">
        <v>253</v>
      </c>
      <c r="G11" s="167">
        <f t="shared" ref="G11" si="12">+ROUND($E10-G10,1)</f>
        <v>124.2</v>
      </c>
      <c r="H11" s="167">
        <f t="shared" ref="H11:V11" si="13">+G11-H10</f>
        <v>119.41739130434783</v>
      </c>
      <c r="I11" s="167">
        <f t="shared" si="13"/>
        <v>114.63478260869566</v>
      </c>
      <c r="J11" s="167">
        <f t="shared" si="13"/>
        <v>109.85217391304349</v>
      </c>
      <c r="K11" s="167">
        <f>+J11-K10</f>
        <v>105.06956521739131</v>
      </c>
      <c r="L11" s="167">
        <f t="shared" si="13"/>
        <v>100.28695652173914</v>
      </c>
      <c r="M11" s="167">
        <f t="shared" si="13"/>
        <v>95.50434782608697</v>
      </c>
      <c r="N11" s="167">
        <f t="shared" si="13"/>
        <v>90.721739130434798</v>
      </c>
      <c r="O11" s="167">
        <f t="shared" si="13"/>
        <v>85.939130434782626</v>
      </c>
      <c r="P11" s="167">
        <f t="shared" si="13"/>
        <v>81.156521739130454</v>
      </c>
      <c r="Q11" s="167">
        <f t="shared" si="13"/>
        <v>76.373913043478282</v>
      </c>
      <c r="R11" s="167">
        <f t="shared" si="13"/>
        <v>71.59130434782611</v>
      </c>
      <c r="S11" s="167">
        <f t="shared" si="13"/>
        <v>66.808695652173938</v>
      </c>
      <c r="T11" s="167">
        <f t="shared" si="13"/>
        <v>62.026086956521766</v>
      </c>
      <c r="U11" s="167">
        <f t="shared" si="13"/>
        <v>57.243478260869594</v>
      </c>
      <c r="V11" s="167">
        <f t="shared" si="13"/>
        <v>52.460869565217422</v>
      </c>
      <c r="W11" s="167">
        <f>+V11-W10</f>
        <v>47.67826086956525</v>
      </c>
      <c r="X11" s="167">
        <f t="shared" ref="X11:AJ11" si="14">+W11-X10</f>
        <v>42.895652173913078</v>
      </c>
      <c r="Y11" s="167">
        <f t="shared" si="14"/>
        <v>38.113043478260906</v>
      </c>
      <c r="Z11" s="167">
        <f t="shared" si="14"/>
        <v>33.330434782608734</v>
      </c>
      <c r="AA11" s="167">
        <f t="shared" si="14"/>
        <v>28.547826086956562</v>
      </c>
      <c r="AB11" s="167">
        <f t="shared" si="14"/>
        <v>23.76521739130439</v>
      </c>
      <c r="AC11" s="167">
        <f t="shared" si="14"/>
        <v>18.982608695652218</v>
      </c>
      <c r="AD11" s="167">
        <f t="shared" si="14"/>
        <v>14.200000000000044</v>
      </c>
      <c r="AE11" s="167">
        <f t="shared" si="14"/>
        <v>9.4173913043478699</v>
      </c>
      <c r="AF11" s="167">
        <f t="shared" si="14"/>
        <v>4.634782608695696</v>
      </c>
      <c r="AG11" s="167">
        <f t="shared" si="14"/>
        <v>-0.14782608695647781</v>
      </c>
      <c r="AH11" s="167">
        <f t="shared" si="14"/>
        <v>-4.9304347826086516</v>
      </c>
      <c r="AI11" s="167">
        <f t="shared" si="14"/>
        <v>-9.7130434782608255</v>
      </c>
      <c r="AJ11" s="167">
        <f t="shared" si="14"/>
        <v>-14.495652173912999</v>
      </c>
    </row>
    <row r="12" spans="1:36" ht="45">
      <c r="A12" s="494">
        <v>5</v>
      </c>
      <c r="B12" s="504" t="s">
        <v>209</v>
      </c>
      <c r="C12" s="498">
        <v>510</v>
      </c>
      <c r="D12" s="500">
        <v>0</v>
      </c>
      <c r="E12" s="500">
        <f t="shared" ref="E12" si="15">+C12+D12</f>
        <v>510</v>
      </c>
      <c r="F12" s="163" t="s">
        <v>252</v>
      </c>
      <c r="G12" s="164">
        <f>+VLOOKUP($B12,'[5]Total Tồn Vật tư'!$A$3:$H$8000,8,0)</f>
        <v>8.2608695652173907</v>
      </c>
      <c r="H12" s="165">
        <f t="shared" ref="H12:W27" si="16">+G12</f>
        <v>8.2608695652173907</v>
      </c>
      <c r="I12" s="165">
        <f t="shared" si="16"/>
        <v>8.2608695652173907</v>
      </c>
      <c r="J12" s="165">
        <f t="shared" si="16"/>
        <v>8.2608695652173907</v>
      </c>
      <c r="K12" s="165">
        <f>+J12</f>
        <v>8.2608695652173907</v>
      </c>
      <c r="L12" s="165">
        <f t="shared" si="16"/>
        <v>8.2608695652173907</v>
      </c>
      <c r="M12" s="165">
        <f t="shared" si="16"/>
        <v>8.2608695652173907</v>
      </c>
      <c r="N12" s="165">
        <f t="shared" si="16"/>
        <v>8.2608695652173907</v>
      </c>
      <c r="O12" s="165">
        <f t="shared" si="16"/>
        <v>8.2608695652173907</v>
      </c>
      <c r="P12" s="165">
        <f t="shared" si="16"/>
        <v>8.2608695652173907</v>
      </c>
      <c r="Q12" s="165">
        <f t="shared" si="16"/>
        <v>8.2608695652173907</v>
      </c>
      <c r="R12" s="165">
        <f t="shared" si="16"/>
        <v>8.2608695652173907</v>
      </c>
      <c r="S12" s="165">
        <f t="shared" si="16"/>
        <v>8.2608695652173907</v>
      </c>
      <c r="T12" s="165">
        <f t="shared" si="16"/>
        <v>8.2608695652173907</v>
      </c>
      <c r="U12" s="165">
        <f t="shared" si="16"/>
        <v>8.2608695652173907</v>
      </c>
      <c r="V12" s="165">
        <f t="shared" si="16"/>
        <v>8.2608695652173907</v>
      </c>
      <c r="W12" s="165">
        <f t="shared" si="16"/>
        <v>8.2608695652173907</v>
      </c>
      <c r="X12" s="165">
        <f t="shared" ref="X12:AJ12" si="17">+W12</f>
        <v>8.2608695652173907</v>
      </c>
      <c r="Y12" s="165">
        <f t="shared" si="17"/>
        <v>8.2608695652173907</v>
      </c>
      <c r="Z12" s="165">
        <f t="shared" si="17"/>
        <v>8.2608695652173907</v>
      </c>
      <c r="AA12" s="165">
        <f t="shared" si="17"/>
        <v>8.2608695652173907</v>
      </c>
      <c r="AB12" s="165">
        <f t="shared" si="17"/>
        <v>8.2608695652173907</v>
      </c>
      <c r="AC12" s="165">
        <f t="shared" si="17"/>
        <v>8.2608695652173907</v>
      </c>
      <c r="AD12" s="165">
        <f t="shared" si="17"/>
        <v>8.2608695652173907</v>
      </c>
      <c r="AE12" s="165">
        <f t="shared" si="17"/>
        <v>8.2608695652173907</v>
      </c>
      <c r="AF12" s="165">
        <f t="shared" si="17"/>
        <v>8.2608695652173907</v>
      </c>
      <c r="AG12" s="165">
        <f t="shared" si="17"/>
        <v>8.2608695652173907</v>
      </c>
      <c r="AH12" s="165">
        <f t="shared" si="17"/>
        <v>8.2608695652173907</v>
      </c>
      <c r="AI12" s="165">
        <f t="shared" si="17"/>
        <v>8.2608695652173907</v>
      </c>
      <c r="AJ12" s="165">
        <f t="shared" si="17"/>
        <v>8.2608695652173907</v>
      </c>
    </row>
    <row r="13" spans="1:36" ht="38.25" customHeight="1">
      <c r="A13" s="495"/>
      <c r="B13" s="497"/>
      <c r="C13" s="499"/>
      <c r="D13" s="501"/>
      <c r="E13" s="501"/>
      <c r="F13" s="166" t="s">
        <v>253</v>
      </c>
      <c r="G13" s="167">
        <f t="shared" ref="G13" si="18">+ROUND($E12-G12,1)</f>
        <v>501.7</v>
      </c>
      <c r="H13" s="167">
        <f t="shared" ref="H13:AJ13" si="19">+G13-H12</f>
        <v>493.43913043478261</v>
      </c>
      <c r="I13" s="167">
        <f t="shared" si="19"/>
        <v>485.17826086956524</v>
      </c>
      <c r="J13" s="167">
        <f t="shared" si="19"/>
        <v>476.91739130434786</v>
      </c>
      <c r="K13" s="167">
        <f>+J13-K12</f>
        <v>468.65652173913048</v>
      </c>
      <c r="L13" s="167">
        <f t="shared" si="19"/>
        <v>460.39565217391311</v>
      </c>
      <c r="M13" s="165">
        <f t="shared" si="16"/>
        <v>460.39565217391311</v>
      </c>
      <c r="N13" s="167">
        <f t="shared" si="19"/>
        <v>452.13478260869573</v>
      </c>
      <c r="O13" s="167">
        <f t="shared" si="19"/>
        <v>443.87391304347835</v>
      </c>
      <c r="P13" s="167">
        <f t="shared" si="19"/>
        <v>435.61304347826098</v>
      </c>
      <c r="Q13" s="167">
        <f t="shared" si="19"/>
        <v>427.3521739130436</v>
      </c>
      <c r="R13" s="167">
        <f t="shared" si="19"/>
        <v>419.09130434782622</v>
      </c>
      <c r="S13" s="167">
        <f t="shared" si="19"/>
        <v>410.83043478260885</v>
      </c>
      <c r="T13" s="167">
        <f t="shared" si="19"/>
        <v>402.56956521739147</v>
      </c>
      <c r="U13" s="167">
        <f t="shared" si="19"/>
        <v>394.30869565217409</v>
      </c>
      <c r="V13" s="167">
        <f t="shared" si="19"/>
        <v>386.04782608695672</v>
      </c>
      <c r="W13" s="167">
        <f t="shared" si="19"/>
        <v>377.78695652173934</v>
      </c>
      <c r="X13" s="167">
        <f t="shared" si="19"/>
        <v>369.52608695652197</v>
      </c>
      <c r="Y13" s="167">
        <f t="shared" si="19"/>
        <v>361.26521739130459</v>
      </c>
      <c r="Z13" s="167">
        <f t="shared" si="19"/>
        <v>353.00434782608721</v>
      </c>
      <c r="AA13" s="167">
        <f t="shared" si="19"/>
        <v>344.74347826086984</v>
      </c>
      <c r="AB13" s="167">
        <f t="shared" si="19"/>
        <v>336.48260869565246</v>
      </c>
      <c r="AC13" s="167">
        <f t="shared" si="19"/>
        <v>328.22173913043508</v>
      </c>
      <c r="AD13" s="167">
        <f t="shared" si="19"/>
        <v>319.96086956521771</v>
      </c>
      <c r="AE13" s="167">
        <f t="shared" si="19"/>
        <v>311.70000000000033</v>
      </c>
      <c r="AF13" s="167">
        <f t="shared" si="19"/>
        <v>303.43913043478295</v>
      </c>
      <c r="AG13" s="167">
        <f t="shared" si="19"/>
        <v>295.17826086956558</v>
      </c>
      <c r="AH13" s="167">
        <f t="shared" si="19"/>
        <v>286.9173913043482</v>
      </c>
      <c r="AI13" s="167">
        <f t="shared" si="19"/>
        <v>278.65652173913082</v>
      </c>
      <c r="AJ13" s="167">
        <f t="shared" si="19"/>
        <v>270.39565217391345</v>
      </c>
    </row>
    <row r="14" spans="1:36" ht="45">
      <c r="A14" s="494">
        <v>6</v>
      </c>
      <c r="B14" s="505" t="s">
        <v>210</v>
      </c>
      <c r="C14" s="498">
        <v>41</v>
      </c>
      <c r="D14" s="500">
        <v>5</v>
      </c>
      <c r="E14" s="500">
        <f t="shared" ref="E14" si="20">+C14+D14</f>
        <v>46</v>
      </c>
      <c r="F14" s="163" t="s">
        <v>252</v>
      </c>
      <c r="G14" s="164">
        <f>+VLOOKUP($B14,'[5]Total Tồn Vật tư'!$A$3:$H$8000,8,0)</f>
        <v>0.73913043478260865</v>
      </c>
      <c r="H14" s="165">
        <f>+G14</f>
        <v>0.73913043478260865</v>
      </c>
      <c r="I14" s="165">
        <f t="shared" ref="I14:AJ14" si="21">+H14</f>
        <v>0.73913043478260865</v>
      </c>
      <c r="J14" s="165">
        <f t="shared" si="21"/>
        <v>0.73913043478260865</v>
      </c>
      <c r="K14" s="165">
        <f>+J14</f>
        <v>0.73913043478260865</v>
      </c>
      <c r="L14" s="165">
        <f t="shared" si="21"/>
        <v>0.73913043478260865</v>
      </c>
      <c r="M14" s="165">
        <f t="shared" si="16"/>
        <v>0.73913043478260865</v>
      </c>
      <c r="N14" s="165">
        <f t="shared" si="21"/>
        <v>0.73913043478260865</v>
      </c>
      <c r="O14" s="165">
        <f t="shared" si="21"/>
        <v>0.73913043478260865</v>
      </c>
      <c r="P14" s="165">
        <f t="shared" si="21"/>
        <v>0.73913043478260865</v>
      </c>
      <c r="Q14" s="165">
        <f t="shared" si="21"/>
        <v>0.73913043478260865</v>
      </c>
      <c r="R14" s="165">
        <f t="shared" si="21"/>
        <v>0.73913043478260865</v>
      </c>
      <c r="S14" s="165">
        <f t="shared" si="21"/>
        <v>0.73913043478260865</v>
      </c>
      <c r="T14" s="165">
        <f t="shared" si="21"/>
        <v>0.73913043478260865</v>
      </c>
      <c r="U14" s="165">
        <f t="shared" si="21"/>
        <v>0.73913043478260865</v>
      </c>
      <c r="V14" s="165">
        <f t="shared" si="21"/>
        <v>0.73913043478260865</v>
      </c>
      <c r="W14" s="165">
        <f t="shared" si="21"/>
        <v>0.73913043478260865</v>
      </c>
      <c r="X14" s="165">
        <f t="shared" si="21"/>
        <v>0.73913043478260865</v>
      </c>
      <c r="Y14" s="165">
        <f t="shared" si="21"/>
        <v>0.73913043478260865</v>
      </c>
      <c r="Z14" s="165">
        <f t="shared" si="21"/>
        <v>0.73913043478260865</v>
      </c>
      <c r="AA14" s="165">
        <f t="shared" si="21"/>
        <v>0.73913043478260865</v>
      </c>
      <c r="AB14" s="165">
        <f t="shared" si="21"/>
        <v>0.73913043478260865</v>
      </c>
      <c r="AC14" s="165">
        <f t="shared" si="21"/>
        <v>0.73913043478260865</v>
      </c>
      <c r="AD14" s="165">
        <f t="shared" si="21"/>
        <v>0.73913043478260865</v>
      </c>
      <c r="AE14" s="165">
        <f t="shared" si="21"/>
        <v>0.73913043478260865</v>
      </c>
      <c r="AF14" s="165">
        <f t="shared" si="21"/>
        <v>0.73913043478260865</v>
      </c>
      <c r="AG14" s="165">
        <f t="shared" si="21"/>
        <v>0.73913043478260865</v>
      </c>
      <c r="AH14" s="165">
        <f t="shared" si="21"/>
        <v>0.73913043478260865</v>
      </c>
      <c r="AI14" s="165">
        <f t="shared" si="21"/>
        <v>0.73913043478260865</v>
      </c>
      <c r="AJ14" s="165">
        <f t="shared" si="21"/>
        <v>0.73913043478260865</v>
      </c>
    </row>
    <row r="15" spans="1:36">
      <c r="A15" s="495"/>
      <c r="B15" s="503"/>
      <c r="C15" s="499"/>
      <c r="D15" s="501"/>
      <c r="E15" s="501"/>
      <c r="F15" s="166" t="s">
        <v>253</v>
      </c>
      <c r="G15" s="167">
        <f t="shared" ref="G15" si="22">+ROUND($E14-G14,1)</f>
        <v>45.3</v>
      </c>
      <c r="H15" s="167">
        <f t="shared" ref="H15:AJ15" si="23">+G15-H14</f>
        <v>44.560869565217388</v>
      </c>
      <c r="I15" s="167">
        <f t="shared" si="23"/>
        <v>43.821739130434779</v>
      </c>
      <c r="J15" s="167">
        <f t="shared" si="23"/>
        <v>43.082608695652169</v>
      </c>
      <c r="K15" s="167">
        <f>+J15-K14</f>
        <v>42.34347826086956</v>
      </c>
      <c r="L15" s="167">
        <f t="shared" si="23"/>
        <v>41.604347826086951</v>
      </c>
      <c r="M15" s="165">
        <f t="shared" si="16"/>
        <v>41.604347826086951</v>
      </c>
      <c r="N15" s="167">
        <f t="shared" si="23"/>
        <v>40.865217391304341</v>
      </c>
      <c r="O15" s="167">
        <f t="shared" si="23"/>
        <v>40.126086956521732</v>
      </c>
      <c r="P15" s="167">
        <f t="shared" si="23"/>
        <v>39.386956521739123</v>
      </c>
      <c r="Q15" s="167">
        <f t="shared" si="23"/>
        <v>38.647826086956513</v>
      </c>
      <c r="R15" s="167">
        <f t="shared" si="23"/>
        <v>37.908695652173904</v>
      </c>
      <c r="S15" s="167">
        <f t="shared" si="23"/>
        <v>37.169565217391295</v>
      </c>
      <c r="T15" s="167">
        <f t="shared" si="23"/>
        <v>36.430434782608685</v>
      </c>
      <c r="U15" s="167">
        <f t="shared" si="23"/>
        <v>35.691304347826076</v>
      </c>
      <c r="V15" s="167">
        <f t="shared" si="23"/>
        <v>34.952173913043467</v>
      </c>
      <c r="W15" s="167">
        <f t="shared" si="23"/>
        <v>34.213043478260857</v>
      </c>
      <c r="X15" s="167">
        <f t="shared" si="23"/>
        <v>33.473913043478248</v>
      </c>
      <c r="Y15" s="167">
        <f t="shared" si="23"/>
        <v>32.734782608695639</v>
      </c>
      <c r="Z15" s="167">
        <f t="shared" si="23"/>
        <v>31.99565217391303</v>
      </c>
      <c r="AA15" s="167">
        <f t="shared" si="23"/>
        <v>31.25652173913042</v>
      </c>
      <c r="AB15" s="167">
        <f t="shared" si="23"/>
        <v>30.517391304347811</v>
      </c>
      <c r="AC15" s="167">
        <f t="shared" si="23"/>
        <v>29.778260869565202</v>
      </c>
      <c r="AD15" s="167">
        <f t="shared" si="23"/>
        <v>29.039130434782592</v>
      </c>
      <c r="AE15" s="167">
        <f t="shared" si="23"/>
        <v>28.299999999999983</v>
      </c>
      <c r="AF15" s="167">
        <f t="shared" si="23"/>
        <v>27.560869565217374</v>
      </c>
      <c r="AG15" s="167">
        <f t="shared" si="23"/>
        <v>26.821739130434764</v>
      </c>
      <c r="AH15" s="167">
        <f t="shared" si="23"/>
        <v>26.082608695652155</v>
      </c>
      <c r="AI15" s="167">
        <f t="shared" si="23"/>
        <v>25.343478260869546</v>
      </c>
      <c r="AJ15" s="167">
        <f t="shared" si="23"/>
        <v>24.604347826086936</v>
      </c>
    </row>
    <row r="16" spans="1:36" ht="45">
      <c r="A16" s="494">
        <v>7</v>
      </c>
      <c r="B16" s="496" t="s">
        <v>212</v>
      </c>
      <c r="C16" s="498">
        <v>184</v>
      </c>
      <c r="D16" s="500">
        <v>1000</v>
      </c>
      <c r="E16" s="500">
        <f t="shared" ref="E16" si="24">+C16+D16</f>
        <v>1184</v>
      </c>
      <c r="F16" s="163" t="s">
        <v>252</v>
      </c>
      <c r="G16" s="164">
        <f>+VLOOKUP($B16,'[5]Total Tồn Vật tư'!$A$3:$H$8000,8,0)</f>
        <v>50.826086956521742</v>
      </c>
      <c r="H16" s="165">
        <f t="shared" ref="H16:AJ16" si="25">+G16</f>
        <v>50.826086956521742</v>
      </c>
      <c r="I16" s="165">
        <f t="shared" si="25"/>
        <v>50.826086956521742</v>
      </c>
      <c r="J16" s="165">
        <f t="shared" si="25"/>
        <v>50.826086956521742</v>
      </c>
      <c r="K16" s="165">
        <f>+J16</f>
        <v>50.826086956521742</v>
      </c>
      <c r="L16" s="165">
        <f t="shared" si="25"/>
        <v>50.826086956521742</v>
      </c>
      <c r="M16" s="165">
        <f t="shared" si="16"/>
        <v>50.826086956521742</v>
      </c>
      <c r="N16" s="165">
        <f t="shared" si="25"/>
        <v>50.826086956521742</v>
      </c>
      <c r="O16" s="165">
        <f t="shared" si="25"/>
        <v>50.826086956521742</v>
      </c>
      <c r="P16" s="165">
        <f t="shared" si="25"/>
        <v>50.826086956521742</v>
      </c>
      <c r="Q16" s="165">
        <f t="shared" si="25"/>
        <v>50.826086956521742</v>
      </c>
      <c r="R16" s="165">
        <f t="shared" si="25"/>
        <v>50.826086956521742</v>
      </c>
      <c r="S16" s="165">
        <f t="shared" si="25"/>
        <v>50.826086956521742</v>
      </c>
      <c r="T16" s="165">
        <f t="shared" si="25"/>
        <v>50.826086956521742</v>
      </c>
      <c r="U16" s="165">
        <f t="shared" si="25"/>
        <v>50.826086956521742</v>
      </c>
      <c r="V16" s="165">
        <f t="shared" si="25"/>
        <v>50.826086956521742</v>
      </c>
      <c r="W16" s="165">
        <f t="shared" si="25"/>
        <v>50.826086956521742</v>
      </c>
      <c r="X16" s="165">
        <f t="shared" si="25"/>
        <v>50.826086956521742</v>
      </c>
      <c r="Y16" s="165">
        <f t="shared" si="25"/>
        <v>50.826086956521742</v>
      </c>
      <c r="Z16" s="165">
        <f t="shared" si="25"/>
        <v>50.826086956521742</v>
      </c>
      <c r="AA16" s="165">
        <f t="shared" si="25"/>
        <v>50.826086956521742</v>
      </c>
      <c r="AB16" s="165">
        <f t="shared" si="25"/>
        <v>50.826086956521742</v>
      </c>
      <c r="AC16" s="165">
        <f t="shared" si="25"/>
        <v>50.826086956521742</v>
      </c>
      <c r="AD16" s="165">
        <f t="shared" si="25"/>
        <v>50.826086956521742</v>
      </c>
      <c r="AE16" s="165">
        <f t="shared" si="25"/>
        <v>50.826086956521742</v>
      </c>
      <c r="AF16" s="165">
        <f t="shared" si="25"/>
        <v>50.826086956521742</v>
      </c>
      <c r="AG16" s="165">
        <f t="shared" si="25"/>
        <v>50.826086956521742</v>
      </c>
      <c r="AH16" s="165">
        <f t="shared" si="25"/>
        <v>50.826086956521742</v>
      </c>
      <c r="AI16" s="165">
        <f t="shared" si="25"/>
        <v>50.826086956521742</v>
      </c>
      <c r="AJ16" s="165">
        <f t="shared" si="25"/>
        <v>50.826086956521742</v>
      </c>
    </row>
    <row r="17" spans="1:36">
      <c r="A17" s="495"/>
      <c r="B17" s="497"/>
      <c r="C17" s="499"/>
      <c r="D17" s="501"/>
      <c r="E17" s="501"/>
      <c r="F17" s="166" t="s">
        <v>253</v>
      </c>
      <c r="G17" s="167">
        <f t="shared" ref="G17" si="26">+ROUND($E16-G16,1)</f>
        <v>1133.2</v>
      </c>
      <c r="H17" s="167">
        <f t="shared" ref="H17:AJ17" si="27">+G17-H16</f>
        <v>1082.3739130434783</v>
      </c>
      <c r="I17" s="167">
        <f t="shared" si="27"/>
        <v>1031.5478260869565</v>
      </c>
      <c r="J17" s="167">
        <f t="shared" si="27"/>
        <v>980.7217391304348</v>
      </c>
      <c r="K17" s="167">
        <f>+J17-K16</f>
        <v>929.89565217391305</v>
      </c>
      <c r="L17" s="167">
        <f t="shared" si="27"/>
        <v>879.0695652173913</v>
      </c>
      <c r="M17" s="165">
        <f t="shared" si="16"/>
        <v>879.0695652173913</v>
      </c>
      <c r="N17" s="167">
        <f t="shared" si="27"/>
        <v>828.24347826086955</v>
      </c>
      <c r="O17" s="167">
        <f t="shared" si="27"/>
        <v>777.4173913043478</v>
      </c>
      <c r="P17" s="167">
        <f t="shared" si="27"/>
        <v>726.59130434782605</v>
      </c>
      <c r="Q17" s="167">
        <f t="shared" si="27"/>
        <v>675.7652173913043</v>
      </c>
      <c r="R17" s="167">
        <f t="shared" si="27"/>
        <v>624.93913043478256</v>
      </c>
      <c r="S17" s="167">
        <f t="shared" si="27"/>
        <v>574.11304347826081</v>
      </c>
      <c r="T17" s="167">
        <f t="shared" si="27"/>
        <v>523.28695652173906</v>
      </c>
      <c r="U17" s="167">
        <f t="shared" si="27"/>
        <v>472.46086956521731</v>
      </c>
      <c r="V17" s="167">
        <f t="shared" si="27"/>
        <v>421.63478260869556</v>
      </c>
      <c r="W17" s="167">
        <f t="shared" si="27"/>
        <v>370.80869565217381</v>
      </c>
      <c r="X17" s="167">
        <f t="shared" si="27"/>
        <v>319.98260869565206</v>
      </c>
      <c r="Y17" s="167">
        <f t="shared" si="27"/>
        <v>269.15652173913031</v>
      </c>
      <c r="Z17" s="167">
        <f t="shared" si="27"/>
        <v>218.33043478260856</v>
      </c>
      <c r="AA17" s="167">
        <f t="shared" si="27"/>
        <v>167.50434782608681</v>
      </c>
      <c r="AB17" s="167">
        <f t="shared" si="27"/>
        <v>116.67826086956507</v>
      </c>
      <c r="AC17" s="167">
        <f t="shared" si="27"/>
        <v>65.852173913043316</v>
      </c>
      <c r="AD17" s="167">
        <f t="shared" si="27"/>
        <v>15.026086956521574</v>
      </c>
      <c r="AE17" s="167">
        <f t="shared" si="27"/>
        <v>-35.800000000000168</v>
      </c>
      <c r="AF17" s="167">
        <f t="shared" si="27"/>
        <v>-86.626086956521902</v>
      </c>
      <c r="AG17" s="167">
        <f t="shared" si="27"/>
        <v>-137.45217391304365</v>
      </c>
      <c r="AH17" s="167">
        <f t="shared" si="27"/>
        <v>-188.2782608695654</v>
      </c>
      <c r="AI17" s="167">
        <f t="shared" si="27"/>
        <v>-239.10434782608715</v>
      </c>
      <c r="AJ17" s="167">
        <f t="shared" si="27"/>
        <v>-289.93043478260887</v>
      </c>
    </row>
    <row r="18" spans="1:36" ht="45">
      <c r="A18" s="494">
        <v>8</v>
      </c>
      <c r="B18" s="502" t="s">
        <v>217</v>
      </c>
      <c r="C18" s="498">
        <v>0</v>
      </c>
      <c r="D18" s="500">
        <v>0</v>
      </c>
      <c r="E18" s="500">
        <f t="shared" ref="E18" si="28">+C18+D18</f>
        <v>0</v>
      </c>
      <c r="F18" s="163" t="s">
        <v>252</v>
      </c>
      <c r="G18" s="164">
        <f>+VLOOKUP($B18,'[5]Total Tồn Vật tư'!$A$3:$H$8000,8,0)</f>
        <v>0</v>
      </c>
      <c r="H18" s="165">
        <f t="shared" ref="H18:AJ18" si="29">+G18</f>
        <v>0</v>
      </c>
      <c r="I18" s="165">
        <f t="shared" si="29"/>
        <v>0</v>
      </c>
      <c r="J18" s="165">
        <f t="shared" si="29"/>
        <v>0</v>
      </c>
      <c r="K18" s="165">
        <f>+J18</f>
        <v>0</v>
      </c>
      <c r="L18" s="165">
        <f t="shared" si="29"/>
        <v>0</v>
      </c>
      <c r="M18" s="165">
        <f t="shared" si="16"/>
        <v>0</v>
      </c>
      <c r="N18" s="165">
        <f t="shared" si="29"/>
        <v>0</v>
      </c>
      <c r="O18" s="165">
        <f t="shared" si="29"/>
        <v>0</v>
      </c>
      <c r="P18" s="165">
        <f t="shared" si="29"/>
        <v>0</v>
      </c>
      <c r="Q18" s="165">
        <f t="shared" si="29"/>
        <v>0</v>
      </c>
      <c r="R18" s="165">
        <f t="shared" si="29"/>
        <v>0</v>
      </c>
      <c r="S18" s="165">
        <f t="shared" si="29"/>
        <v>0</v>
      </c>
      <c r="T18" s="165">
        <f t="shared" si="29"/>
        <v>0</v>
      </c>
      <c r="U18" s="165">
        <f t="shared" si="29"/>
        <v>0</v>
      </c>
      <c r="V18" s="165">
        <f t="shared" si="29"/>
        <v>0</v>
      </c>
      <c r="W18" s="165">
        <f t="shared" si="29"/>
        <v>0</v>
      </c>
      <c r="X18" s="165">
        <f t="shared" si="29"/>
        <v>0</v>
      </c>
      <c r="Y18" s="165">
        <f t="shared" si="29"/>
        <v>0</v>
      </c>
      <c r="Z18" s="165">
        <f t="shared" si="29"/>
        <v>0</v>
      </c>
      <c r="AA18" s="165">
        <f t="shared" si="29"/>
        <v>0</v>
      </c>
      <c r="AB18" s="165">
        <f t="shared" si="29"/>
        <v>0</v>
      </c>
      <c r="AC18" s="165">
        <f t="shared" si="29"/>
        <v>0</v>
      </c>
      <c r="AD18" s="165">
        <f t="shared" si="29"/>
        <v>0</v>
      </c>
      <c r="AE18" s="165">
        <f t="shared" si="29"/>
        <v>0</v>
      </c>
      <c r="AF18" s="165">
        <f t="shared" si="29"/>
        <v>0</v>
      </c>
      <c r="AG18" s="165">
        <f t="shared" si="29"/>
        <v>0</v>
      </c>
      <c r="AH18" s="165">
        <f t="shared" si="29"/>
        <v>0</v>
      </c>
      <c r="AI18" s="165">
        <f t="shared" si="29"/>
        <v>0</v>
      </c>
      <c r="AJ18" s="165">
        <f t="shared" si="29"/>
        <v>0</v>
      </c>
    </row>
    <row r="19" spans="1:36">
      <c r="A19" s="495"/>
      <c r="B19" s="503"/>
      <c r="C19" s="499"/>
      <c r="D19" s="501"/>
      <c r="E19" s="501"/>
      <c r="F19" s="166" t="s">
        <v>253</v>
      </c>
      <c r="G19" s="167">
        <f t="shared" ref="G19" si="30">+ROUND($E18-G18,1)</f>
        <v>0</v>
      </c>
      <c r="H19" s="167">
        <f t="shared" ref="H19:AJ19" si="31">+G19-H18</f>
        <v>0</v>
      </c>
      <c r="I19" s="167">
        <f t="shared" si="31"/>
        <v>0</v>
      </c>
      <c r="J19" s="167">
        <f t="shared" si="31"/>
        <v>0</v>
      </c>
      <c r="K19" s="167">
        <f>+J19-K18</f>
        <v>0</v>
      </c>
      <c r="L19" s="167">
        <f t="shared" si="31"/>
        <v>0</v>
      </c>
      <c r="M19" s="165">
        <f t="shared" si="16"/>
        <v>0</v>
      </c>
      <c r="N19" s="167">
        <f t="shared" si="31"/>
        <v>0</v>
      </c>
      <c r="O19" s="167">
        <f t="shared" si="31"/>
        <v>0</v>
      </c>
      <c r="P19" s="167">
        <f t="shared" si="31"/>
        <v>0</v>
      </c>
      <c r="Q19" s="167">
        <f t="shared" si="31"/>
        <v>0</v>
      </c>
      <c r="R19" s="167">
        <f t="shared" si="31"/>
        <v>0</v>
      </c>
      <c r="S19" s="167">
        <f t="shared" si="31"/>
        <v>0</v>
      </c>
      <c r="T19" s="167">
        <f t="shared" si="31"/>
        <v>0</v>
      </c>
      <c r="U19" s="167">
        <f t="shared" si="31"/>
        <v>0</v>
      </c>
      <c r="V19" s="167">
        <f t="shared" si="31"/>
        <v>0</v>
      </c>
      <c r="W19" s="167">
        <f t="shared" si="31"/>
        <v>0</v>
      </c>
      <c r="X19" s="167">
        <f t="shared" si="31"/>
        <v>0</v>
      </c>
      <c r="Y19" s="167">
        <f t="shared" si="31"/>
        <v>0</v>
      </c>
      <c r="Z19" s="167">
        <f t="shared" si="31"/>
        <v>0</v>
      </c>
      <c r="AA19" s="167">
        <f t="shared" si="31"/>
        <v>0</v>
      </c>
      <c r="AB19" s="167">
        <f t="shared" si="31"/>
        <v>0</v>
      </c>
      <c r="AC19" s="167">
        <f t="shared" si="31"/>
        <v>0</v>
      </c>
      <c r="AD19" s="167">
        <f t="shared" si="31"/>
        <v>0</v>
      </c>
      <c r="AE19" s="167">
        <f t="shared" si="31"/>
        <v>0</v>
      </c>
      <c r="AF19" s="167">
        <f t="shared" si="31"/>
        <v>0</v>
      </c>
      <c r="AG19" s="167">
        <f t="shared" si="31"/>
        <v>0</v>
      </c>
      <c r="AH19" s="167">
        <f t="shared" si="31"/>
        <v>0</v>
      </c>
      <c r="AI19" s="167">
        <f t="shared" si="31"/>
        <v>0</v>
      </c>
      <c r="AJ19" s="167">
        <f t="shared" si="31"/>
        <v>0</v>
      </c>
    </row>
    <row r="20" spans="1:36" ht="45">
      <c r="A20" s="494">
        <v>9</v>
      </c>
      <c r="B20" s="496" t="s">
        <v>204</v>
      </c>
      <c r="C20" s="498">
        <v>65</v>
      </c>
      <c r="D20" s="500">
        <v>300</v>
      </c>
      <c r="E20" s="500">
        <f t="shared" ref="E20" si="32">+C20+D20</f>
        <v>365</v>
      </c>
      <c r="F20" s="163" t="s">
        <v>252</v>
      </c>
      <c r="G20" s="164">
        <f>+VLOOKUP($B20,'[5]Total Tồn Vật tư'!$A$3:$H$8000,8,0)</f>
        <v>14.652173913043478</v>
      </c>
      <c r="H20" s="165">
        <f t="shared" ref="H20:AJ20" si="33">+G20</f>
        <v>14.652173913043478</v>
      </c>
      <c r="I20" s="165">
        <f t="shared" si="33"/>
        <v>14.652173913043478</v>
      </c>
      <c r="J20" s="165">
        <f t="shared" si="33"/>
        <v>14.652173913043478</v>
      </c>
      <c r="K20" s="165">
        <f>+J20</f>
        <v>14.652173913043478</v>
      </c>
      <c r="L20" s="165">
        <f t="shared" si="33"/>
        <v>14.652173913043478</v>
      </c>
      <c r="M20" s="165">
        <f t="shared" si="16"/>
        <v>14.652173913043478</v>
      </c>
      <c r="N20" s="165">
        <f t="shared" si="33"/>
        <v>14.652173913043478</v>
      </c>
      <c r="O20" s="165">
        <f t="shared" si="33"/>
        <v>14.652173913043478</v>
      </c>
      <c r="P20" s="165">
        <f t="shared" si="33"/>
        <v>14.652173913043478</v>
      </c>
      <c r="Q20" s="165">
        <f t="shared" si="33"/>
        <v>14.652173913043478</v>
      </c>
      <c r="R20" s="165">
        <f t="shared" si="33"/>
        <v>14.652173913043478</v>
      </c>
      <c r="S20" s="165">
        <f t="shared" si="33"/>
        <v>14.652173913043478</v>
      </c>
      <c r="T20" s="165">
        <f t="shared" si="33"/>
        <v>14.652173913043478</v>
      </c>
      <c r="U20" s="165">
        <f t="shared" si="33"/>
        <v>14.652173913043478</v>
      </c>
      <c r="V20" s="165">
        <f t="shared" si="33"/>
        <v>14.652173913043478</v>
      </c>
      <c r="W20" s="165">
        <f t="shared" si="33"/>
        <v>14.652173913043478</v>
      </c>
      <c r="X20" s="165">
        <f t="shared" si="33"/>
        <v>14.652173913043478</v>
      </c>
      <c r="Y20" s="165">
        <f t="shared" si="33"/>
        <v>14.652173913043478</v>
      </c>
      <c r="Z20" s="165">
        <f t="shared" si="33"/>
        <v>14.652173913043478</v>
      </c>
      <c r="AA20" s="165">
        <f t="shared" si="33"/>
        <v>14.652173913043478</v>
      </c>
      <c r="AB20" s="165">
        <f t="shared" si="33"/>
        <v>14.652173913043478</v>
      </c>
      <c r="AC20" s="165">
        <f t="shared" si="33"/>
        <v>14.652173913043478</v>
      </c>
      <c r="AD20" s="165">
        <f t="shared" si="33"/>
        <v>14.652173913043478</v>
      </c>
      <c r="AE20" s="165">
        <f t="shared" si="33"/>
        <v>14.652173913043478</v>
      </c>
      <c r="AF20" s="165">
        <f t="shared" si="33"/>
        <v>14.652173913043478</v>
      </c>
      <c r="AG20" s="165">
        <f t="shared" si="33"/>
        <v>14.652173913043478</v>
      </c>
      <c r="AH20" s="165">
        <f t="shared" si="33"/>
        <v>14.652173913043478</v>
      </c>
      <c r="AI20" s="165">
        <f t="shared" si="33"/>
        <v>14.652173913043478</v>
      </c>
      <c r="AJ20" s="165">
        <f t="shared" si="33"/>
        <v>14.652173913043478</v>
      </c>
    </row>
    <row r="21" spans="1:36">
      <c r="A21" s="495"/>
      <c r="B21" s="497"/>
      <c r="C21" s="499"/>
      <c r="D21" s="501"/>
      <c r="E21" s="501"/>
      <c r="F21" s="166" t="s">
        <v>253</v>
      </c>
      <c r="G21" s="167">
        <f t="shared" ref="G21" si="34">+ROUND($E20-G20,1)</f>
        <v>350.3</v>
      </c>
      <c r="H21" s="167">
        <f t="shared" ref="H21:AJ21" si="35">+G21-H20</f>
        <v>335.64782608695651</v>
      </c>
      <c r="I21" s="167">
        <f t="shared" si="35"/>
        <v>320.99565217391302</v>
      </c>
      <c r="J21" s="167">
        <f t="shared" si="35"/>
        <v>306.34347826086952</v>
      </c>
      <c r="K21" s="167">
        <f>+J21-K20</f>
        <v>291.69130434782602</v>
      </c>
      <c r="L21" s="167">
        <f t="shared" si="35"/>
        <v>277.03913043478252</v>
      </c>
      <c r="M21" s="165">
        <f t="shared" si="16"/>
        <v>277.03913043478252</v>
      </c>
      <c r="N21" s="167">
        <f t="shared" si="35"/>
        <v>262.38695652173902</v>
      </c>
      <c r="O21" s="167">
        <f t="shared" si="35"/>
        <v>247.73478260869555</v>
      </c>
      <c r="P21" s="167">
        <f t="shared" si="35"/>
        <v>233.08260869565208</v>
      </c>
      <c r="Q21" s="167">
        <f t="shared" si="35"/>
        <v>218.43043478260861</v>
      </c>
      <c r="R21" s="167">
        <f t="shared" si="35"/>
        <v>203.77826086956514</v>
      </c>
      <c r="S21" s="167">
        <f t="shared" si="35"/>
        <v>189.12608695652168</v>
      </c>
      <c r="T21" s="167">
        <f t="shared" si="35"/>
        <v>174.47391304347821</v>
      </c>
      <c r="U21" s="167">
        <f t="shared" si="35"/>
        <v>159.82173913043474</v>
      </c>
      <c r="V21" s="167">
        <f t="shared" si="35"/>
        <v>145.16956521739127</v>
      </c>
      <c r="W21" s="167">
        <f t="shared" si="35"/>
        <v>130.5173913043478</v>
      </c>
      <c r="X21" s="167">
        <f t="shared" si="35"/>
        <v>115.86521739130431</v>
      </c>
      <c r="Y21" s="167">
        <f t="shared" si="35"/>
        <v>101.21304347826083</v>
      </c>
      <c r="Z21" s="167">
        <f t="shared" si="35"/>
        <v>86.560869565217345</v>
      </c>
      <c r="AA21" s="167">
        <f t="shared" si="35"/>
        <v>71.908695652173861</v>
      </c>
      <c r="AB21" s="167">
        <f t="shared" si="35"/>
        <v>57.256521739130385</v>
      </c>
      <c r="AC21" s="167">
        <f t="shared" si="35"/>
        <v>42.604347826086908</v>
      </c>
      <c r="AD21" s="167">
        <f t="shared" si="35"/>
        <v>27.952173913043431</v>
      </c>
      <c r="AE21" s="167">
        <f t="shared" si="35"/>
        <v>13.299999999999953</v>
      </c>
      <c r="AF21" s="167">
        <f t="shared" si="35"/>
        <v>-1.3521739130435257</v>
      </c>
      <c r="AG21" s="167">
        <f t="shared" si="35"/>
        <v>-16.004347826087006</v>
      </c>
      <c r="AH21" s="167">
        <f t="shared" si="35"/>
        <v>-30.656521739130483</v>
      </c>
      <c r="AI21" s="167">
        <f t="shared" si="35"/>
        <v>-45.308695652173959</v>
      </c>
      <c r="AJ21" s="167">
        <f t="shared" si="35"/>
        <v>-59.960869565217436</v>
      </c>
    </row>
    <row r="22" spans="1:36" ht="45">
      <c r="A22" s="494">
        <v>10</v>
      </c>
      <c r="B22" s="502" t="s">
        <v>208</v>
      </c>
      <c r="C22" s="498">
        <v>9</v>
      </c>
      <c r="D22" s="500">
        <v>0</v>
      </c>
      <c r="E22" s="500">
        <f t="shared" ref="E22" si="36">+C22+D22</f>
        <v>9</v>
      </c>
      <c r="F22" s="163" t="s">
        <v>252</v>
      </c>
      <c r="G22" s="164">
        <f>+VLOOKUP($B22,'[5]Total Tồn Vật tư'!$A$3:$H$8000,8,0)</f>
        <v>9.304347826086957</v>
      </c>
      <c r="H22" s="165">
        <f t="shared" ref="H22:AJ22" si="37">+G22</f>
        <v>9.304347826086957</v>
      </c>
      <c r="I22" s="165">
        <f t="shared" si="37"/>
        <v>9.304347826086957</v>
      </c>
      <c r="J22" s="165">
        <f t="shared" si="37"/>
        <v>9.304347826086957</v>
      </c>
      <c r="K22" s="165">
        <f>+J22</f>
        <v>9.304347826086957</v>
      </c>
      <c r="L22" s="165">
        <f t="shared" si="37"/>
        <v>9.304347826086957</v>
      </c>
      <c r="M22" s="165">
        <f t="shared" si="16"/>
        <v>9.304347826086957</v>
      </c>
      <c r="N22" s="165">
        <f t="shared" si="37"/>
        <v>9.304347826086957</v>
      </c>
      <c r="O22" s="165">
        <f t="shared" si="37"/>
        <v>9.304347826086957</v>
      </c>
      <c r="P22" s="165">
        <f t="shared" si="37"/>
        <v>9.304347826086957</v>
      </c>
      <c r="Q22" s="165">
        <f t="shared" si="37"/>
        <v>9.304347826086957</v>
      </c>
      <c r="R22" s="165">
        <f t="shared" si="37"/>
        <v>9.304347826086957</v>
      </c>
      <c r="S22" s="165">
        <f t="shared" si="37"/>
        <v>9.304347826086957</v>
      </c>
      <c r="T22" s="165">
        <f t="shared" si="37"/>
        <v>9.304347826086957</v>
      </c>
      <c r="U22" s="165">
        <f t="shared" si="37"/>
        <v>9.304347826086957</v>
      </c>
      <c r="V22" s="165">
        <f t="shared" si="37"/>
        <v>9.304347826086957</v>
      </c>
      <c r="W22" s="165">
        <f t="shared" si="37"/>
        <v>9.304347826086957</v>
      </c>
      <c r="X22" s="165">
        <f t="shared" si="37"/>
        <v>9.304347826086957</v>
      </c>
      <c r="Y22" s="165">
        <f t="shared" si="37"/>
        <v>9.304347826086957</v>
      </c>
      <c r="Z22" s="165">
        <f t="shared" si="37"/>
        <v>9.304347826086957</v>
      </c>
      <c r="AA22" s="165">
        <f t="shared" si="37"/>
        <v>9.304347826086957</v>
      </c>
      <c r="AB22" s="165">
        <f t="shared" si="37"/>
        <v>9.304347826086957</v>
      </c>
      <c r="AC22" s="165">
        <f t="shared" si="37"/>
        <v>9.304347826086957</v>
      </c>
      <c r="AD22" s="165">
        <f t="shared" si="37"/>
        <v>9.304347826086957</v>
      </c>
      <c r="AE22" s="165">
        <f t="shared" si="37"/>
        <v>9.304347826086957</v>
      </c>
      <c r="AF22" s="165">
        <f t="shared" si="37"/>
        <v>9.304347826086957</v>
      </c>
      <c r="AG22" s="165">
        <f t="shared" si="37"/>
        <v>9.304347826086957</v>
      </c>
      <c r="AH22" s="165">
        <f t="shared" si="37"/>
        <v>9.304347826086957</v>
      </c>
      <c r="AI22" s="165">
        <f t="shared" si="37"/>
        <v>9.304347826086957</v>
      </c>
      <c r="AJ22" s="165">
        <f t="shared" si="37"/>
        <v>9.304347826086957</v>
      </c>
    </row>
    <row r="23" spans="1:36">
      <c r="A23" s="495"/>
      <c r="B23" s="506"/>
      <c r="C23" s="499"/>
      <c r="D23" s="501"/>
      <c r="E23" s="501"/>
      <c r="F23" s="166" t="s">
        <v>253</v>
      </c>
      <c r="G23" s="167">
        <f t="shared" ref="G23" si="38">+ROUND($E22-G22,1)</f>
        <v>-0.3</v>
      </c>
      <c r="H23" s="167">
        <f t="shared" ref="H23:AJ23" si="39">+G23-H22</f>
        <v>-9.6043478260869577</v>
      </c>
      <c r="I23" s="167">
        <f t="shared" si="39"/>
        <v>-18.908695652173915</v>
      </c>
      <c r="J23" s="167">
        <f t="shared" si="39"/>
        <v>-28.213043478260872</v>
      </c>
      <c r="K23" s="167">
        <f>+J23-K22</f>
        <v>-37.517391304347825</v>
      </c>
      <c r="L23" s="167">
        <f t="shared" si="39"/>
        <v>-46.821739130434779</v>
      </c>
      <c r="M23" s="165">
        <f t="shared" si="16"/>
        <v>-46.821739130434779</v>
      </c>
      <c r="N23" s="167">
        <f t="shared" si="39"/>
        <v>-56.126086956521732</v>
      </c>
      <c r="O23" s="167">
        <f t="shared" si="39"/>
        <v>-65.430434782608685</v>
      </c>
      <c r="P23" s="167">
        <f t="shared" si="39"/>
        <v>-74.734782608695639</v>
      </c>
      <c r="Q23" s="167">
        <f t="shared" si="39"/>
        <v>-84.039130434782592</v>
      </c>
      <c r="R23" s="167">
        <f t="shared" si="39"/>
        <v>-93.343478260869546</v>
      </c>
      <c r="S23" s="167">
        <f t="shared" si="39"/>
        <v>-102.6478260869565</v>
      </c>
      <c r="T23" s="167">
        <f t="shared" si="39"/>
        <v>-111.95217391304345</v>
      </c>
      <c r="U23" s="167">
        <f t="shared" si="39"/>
        <v>-121.25652173913041</v>
      </c>
      <c r="V23" s="167">
        <f t="shared" si="39"/>
        <v>-130.56086956521736</v>
      </c>
      <c r="W23" s="167">
        <f t="shared" si="39"/>
        <v>-139.86521739130433</v>
      </c>
      <c r="X23" s="167">
        <f t="shared" si="39"/>
        <v>-149.16956521739129</v>
      </c>
      <c r="Y23" s="167">
        <f t="shared" si="39"/>
        <v>-158.47391304347826</v>
      </c>
      <c r="Z23" s="167">
        <f t="shared" si="39"/>
        <v>-167.77826086956523</v>
      </c>
      <c r="AA23" s="167">
        <f t="shared" si="39"/>
        <v>-177.0826086956522</v>
      </c>
      <c r="AB23" s="167">
        <f t="shared" si="39"/>
        <v>-186.38695652173917</v>
      </c>
      <c r="AC23" s="167">
        <f t="shared" si="39"/>
        <v>-195.69130434782613</v>
      </c>
      <c r="AD23" s="167">
        <f t="shared" si="39"/>
        <v>-204.9956521739131</v>
      </c>
      <c r="AE23" s="167">
        <f t="shared" si="39"/>
        <v>-214.30000000000007</v>
      </c>
      <c r="AF23" s="167">
        <f t="shared" si="39"/>
        <v>-223.60434782608704</v>
      </c>
      <c r="AG23" s="167">
        <f t="shared" si="39"/>
        <v>-232.908695652174</v>
      </c>
      <c r="AH23" s="167">
        <f t="shared" si="39"/>
        <v>-242.21304347826097</v>
      </c>
      <c r="AI23" s="167">
        <f t="shared" si="39"/>
        <v>-251.51739130434794</v>
      </c>
      <c r="AJ23" s="167">
        <f t="shared" si="39"/>
        <v>-260.82173913043488</v>
      </c>
    </row>
    <row r="24" spans="1:36" ht="45">
      <c r="A24" s="494">
        <v>11</v>
      </c>
      <c r="B24" s="505" t="s">
        <v>211</v>
      </c>
      <c r="C24" s="498">
        <v>0</v>
      </c>
      <c r="D24" s="500">
        <v>20</v>
      </c>
      <c r="E24" s="500">
        <f t="shared" ref="E24" si="40">+C24+D24</f>
        <v>20</v>
      </c>
      <c r="F24" s="163" t="s">
        <v>252</v>
      </c>
      <c r="G24" s="164">
        <f>+VLOOKUP($B24,'[5]Total Tồn Vật tư'!$A$3:$H$8000,8,0)</f>
        <v>27.434782608695652</v>
      </c>
      <c r="H24" s="165">
        <f t="shared" ref="H24:AJ24" si="41">+G24</f>
        <v>27.434782608695652</v>
      </c>
      <c r="I24" s="165">
        <f t="shared" si="41"/>
        <v>27.434782608695652</v>
      </c>
      <c r="J24" s="165">
        <f t="shared" si="41"/>
        <v>27.434782608695652</v>
      </c>
      <c r="K24" s="165">
        <f>+J24</f>
        <v>27.434782608695652</v>
      </c>
      <c r="L24" s="165">
        <f t="shared" si="41"/>
        <v>27.434782608695652</v>
      </c>
      <c r="M24" s="165">
        <f t="shared" si="16"/>
        <v>27.434782608695652</v>
      </c>
      <c r="N24" s="165">
        <f t="shared" si="41"/>
        <v>27.434782608695652</v>
      </c>
      <c r="O24" s="165">
        <f t="shared" si="41"/>
        <v>27.434782608695652</v>
      </c>
      <c r="P24" s="165">
        <f t="shared" si="41"/>
        <v>27.434782608695652</v>
      </c>
      <c r="Q24" s="165">
        <f t="shared" si="41"/>
        <v>27.434782608695652</v>
      </c>
      <c r="R24" s="165">
        <f t="shared" si="41"/>
        <v>27.434782608695652</v>
      </c>
      <c r="S24" s="165">
        <f t="shared" si="41"/>
        <v>27.434782608695652</v>
      </c>
      <c r="T24" s="165">
        <f t="shared" si="41"/>
        <v>27.434782608695652</v>
      </c>
      <c r="U24" s="165">
        <f t="shared" si="41"/>
        <v>27.434782608695652</v>
      </c>
      <c r="V24" s="165">
        <f t="shared" si="41"/>
        <v>27.434782608695652</v>
      </c>
      <c r="W24" s="165">
        <f t="shared" si="41"/>
        <v>27.434782608695652</v>
      </c>
      <c r="X24" s="165">
        <f t="shared" si="41"/>
        <v>27.434782608695652</v>
      </c>
      <c r="Y24" s="165">
        <f t="shared" si="41"/>
        <v>27.434782608695652</v>
      </c>
      <c r="Z24" s="165">
        <f t="shared" si="41"/>
        <v>27.434782608695652</v>
      </c>
      <c r="AA24" s="165">
        <f t="shared" si="41"/>
        <v>27.434782608695652</v>
      </c>
      <c r="AB24" s="165">
        <f t="shared" si="41"/>
        <v>27.434782608695652</v>
      </c>
      <c r="AC24" s="165">
        <f t="shared" si="41"/>
        <v>27.434782608695652</v>
      </c>
      <c r="AD24" s="165">
        <f t="shared" si="41"/>
        <v>27.434782608695652</v>
      </c>
      <c r="AE24" s="165">
        <f t="shared" si="41"/>
        <v>27.434782608695652</v>
      </c>
      <c r="AF24" s="165">
        <f t="shared" si="41"/>
        <v>27.434782608695652</v>
      </c>
      <c r="AG24" s="165">
        <f t="shared" si="41"/>
        <v>27.434782608695652</v>
      </c>
      <c r="AH24" s="165">
        <f t="shared" si="41"/>
        <v>27.434782608695652</v>
      </c>
      <c r="AI24" s="165">
        <f t="shared" si="41"/>
        <v>27.434782608695652</v>
      </c>
      <c r="AJ24" s="165">
        <f t="shared" si="41"/>
        <v>27.434782608695652</v>
      </c>
    </row>
    <row r="25" spans="1:36">
      <c r="A25" s="495"/>
      <c r="B25" s="503"/>
      <c r="C25" s="499"/>
      <c r="D25" s="501"/>
      <c r="E25" s="501"/>
      <c r="F25" s="166" t="s">
        <v>253</v>
      </c>
      <c r="G25" s="167">
        <f t="shared" ref="G25" si="42">+ROUND($E24-G24,1)</f>
        <v>-7.4</v>
      </c>
      <c r="H25" s="167">
        <f t="shared" ref="H25:AJ25" si="43">+G25-H24</f>
        <v>-34.834782608695654</v>
      </c>
      <c r="I25" s="167">
        <f t="shared" si="43"/>
        <v>-62.269565217391303</v>
      </c>
      <c r="J25" s="167">
        <f t="shared" si="43"/>
        <v>-89.704347826086959</v>
      </c>
      <c r="K25" s="167">
        <f>+J25-K24</f>
        <v>-117.13913043478261</v>
      </c>
      <c r="L25" s="167">
        <f t="shared" si="43"/>
        <v>-144.57391304347826</v>
      </c>
      <c r="M25" s="165">
        <f t="shared" si="16"/>
        <v>-144.57391304347826</v>
      </c>
      <c r="N25" s="167">
        <f t="shared" si="43"/>
        <v>-172.00869565217391</v>
      </c>
      <c r="O25" s="167">
        <f t="shared" si="43"/>
        <v>-199.44347826086957</v>
      </c>
      <c r="P25" s="167">
        <f t="shared" si="43"/>
        <v>-226.87826086956522</v>
      </c>
      <c r="Q25" s="167">
        <f t="shared" si="43"/>
        <v>-254.31304347826088</v>
      </c>
      <c r="R25" s="167">
        <f t="shared" si="43"/>
        <v>-281.74782608695654</v>
      </c>
      <c r="S25" s="167">
        <f t="shared" si="43"/>
        <v>-309.18260869565216</v>
      </c>
      <c r="T25" s="167">
        <f t="shared" si="43"/>
        <v>-336.61739130434779</v>
      </c>
      <c r="U25" s="167">
        <f t="shared" si="43"/>
        <v>-364.05217391304342</v>
      </c>
      <c r="V25" s="167">
        <f t="shared" si="43"/>
        <v>-391.48695652173905</v>
      </c>
      <c r="W25" s="167">
        <f t="shared" si="43"/>
        <v>-418.92173913043467</v>
      </c>
      <c r="X25" s="167">
        <f t="shared" si="43"/>
        <v>-446.3565217391303</v>
      </c>
      <c r="Y25" s="167">
        <f t="shared" si="43"/>
        <v>-473.79130434782593</v>
      </c>
      <c r="Z25" s="167">
        <f t="shared" si="43"/>
        <v>-501.22608695652156</v>
      </c>
      <c r="AA25" s="167">
        <f t="shared" si="43"/>
        <v>-528.66086956521724</v>
      </c>
      <c r="AB25" s="167">
        <f t="shared" si="43"/>
        <v>-556.09565217391287</v>
      </c>
      <c r="AC25" s="167">
        <f t="shared" si="43"/>
        <v>-583.53043478260849</v>
      </c>
      <c r="AD25" s="167">
        <f t="shared" si="43"/>
        <v>-610.96521739130412</v>
      </c>
      <c r="AE25" s="167">
        <f t="shared" si="43"/>
        <v>-638.39999999999975</v>
      </c>
      <c r="AF25" s="167">
        <f t="shared" si="43"/>
        <v>-665.83478260869538</v>
      </c>
      <c r="AG25" s="167">
        <f t="shared" si="43"/>
        <v>-693.269565217391</v>
      </c>
      <c r="AH25" s="167">
        <f t="shared" si="43"/>
        <v>-720.70434782608663</v>
      </c>
      <c r="AI25" s="167">
        <f t="shared" si="43"/>
        <v>-748.13913043478226</v>
      </c>
      <c r="AJ25" s="167">
        <f t="shared" si="43"/>
        <v>-775.57391304347789</v>
      </c>
    </row>
    <row r="26" spans="1:36" ht="45">
      <c r="A26" s="494">
        <v>12</v>
      </c>
      <c r="B26" s="502" t="s">
        <v>201</v>
      </c>
      <c r="C26" s="498">
        <v>6450</v>
      </c>
      <c r="D26" s="500">
        <v>0</v>
      </c>
      <c r="E26" s="500"/>
      <c r="F26" s="163" t="s">
        <v>252</v>
      </c>
      <c r="G26" s="164">
        <f>+VLOOKUP($B26,'[5]Total Tồn Vật tư'!$A$3:$H$8000,8,0)</f>
        <v>1247.8260869565217</v>
      </c>
      <c r="H26" s="165">
        <f t="shared" ref="H26:AJ26" si="44">+G26</f>
        <v>1247.8260869565217</v>
      </c>
      <c r="I26" s="165">
        <f t="shared" si="44"/>
        <v>1247.8260869565217</v>
      </c>
      <c r="J26" s="165">
        <f t="shared" si="44"/>
        <v>1247.8260869565217</v>
      </c>
      <c r="K26" s="165">
        <f>+J26</f>
        <v>1247.8260869565217</v>
      </c>
      <c r="L26" s="165">
        <f t="shared" si="44"/>
        <v>1247.8260869565217</v>
      </c>
      <c r="M26" s="165">
        <f t="shared" si="16"/>
        <v>1247.8260869565217</v>
      </c>
      <c r="N26" s="165">
        <f t="shared" si="44"/>
        <v>1247.8260869565217</v>
      </c>
      <c r="O26" s="165">
        <f t="shared" si="44"/>
        <v>1247.8260869565217</v>
      </c>
      <c r="P26" s="165">
        <f t="shared" si="44"/>
        <v>1247.8260869565217</v>
      </c>
      <c r="Q26" s="165">
        <f t="shared" si="44"/>
        <v>1247.8260869565217</v>
      </c>
      <c r="R26" s="165">
        <f t="shared" si="44"/>
        <v>1247.8260869565217</v>
      </c>
      <c r="S26" s="165">
        <f t="shared" si="44"/>
        <v>1247.8260869565217</v>
      </c>
      <c r="T26" s="165">
        <f t="shared" si="44"/>
        <v>1247.8260869565217</v>
      </c>
      <c r="U26" s="165">
        <f t="shared" si="44"/>
        <v>1247.8260869565217</v>
      </c>
      <c r="V26" s="165">
        <f t="shared" si="44"/>
        <v>1247.8260869565217</v>
      </c>
      <c r="W26" s="165">
        <f t="shared" si="44"/>
        <v>1247.8260869565217</v>
      </c>
      <c r="X26" s="165">
        <f t="shared" si="44"/>
        <v>1247.8260869565217</v>
      </c>
      <c r="Y26" s="165">
        <f t="shared" si="44"/>
        <v>1247.8260869565217</v>
      </c>
      <c r="Z26" s="165">
        <f t="shared" si="44"/>
        <v>1247.8260869565217</v>
      </c>
      <c r="AA26" s="165">
        <f t="shared" si="44"/>
        <v>1247.8260869565217</v>
      </c>
      <c r="AB26" s="165">
        <f t="shared" si="44"/>
        <v>1247.8260869565217</v>
      </c>
      <c r="AC26" s="165">
        <f t="shared" si="44"/>
        <v>1247.8260869565217</v>
      </c>
      <c r="AD26" s="165">
        <f t="shared" si="44"/>
        <v>1247.8260869565217</v>
      </c>
      <c r="AE26" s="165">
        <f t="shared" si="44"/>
        <v>1247.8260869565217</v>
      </c>
      <c r="AF26" s="165">
        <f t="shared" si="44"/>
        <v>1247.8260869565217</v>
      </c>
      <c r="AG26" s="165">
        <f t="shared" si="44"/>
        <v>1247.8260869565217</v>
      </c>
      <c r="AH26" s="165">
        <f t="shared" si="44"/>
        <v>1247.8260869565217</v>
      </c>
      <c r="AI26" s="165">
        <f t="shared" si="44"/>
        <v>1247.8260869565217</v>
      </c>
      <c r="AJ26" s="165">
        <f t="shared" si="44"/>
        <v>1247.8260869565217</v>
      </c>
    </row>
    <row r="27" spans="1:36">
      <c r="A27" s="495"/>
      <c r="B27" s="503"/>
      <c r="C27" s="499"/>
      <c r="D27" s="501"/>
      <c r="E27" s="501"/>
      <c r="F27" s="166" t="s">
        <v>253</v>
      </c>
      <c r="G27" s="167">
        <f t="shared" ref="G27" si="45">+ROUND($E26-G26,1)</f>
        <v>-1247.8</v>
      </c>
      <c r="H27" s="167">
        <f t="shared" ref="H27:AJ27" si="46">+G27-H26</f>
        <v>-2495.6260869565217</v>
      </c>
      <c r="I27" s="167">
        <f t="shared" si="46"/>
        <v>-3743.4521739130432</v>
      </c>
      <c r="J27" s="167">
        <f t="shared" si="46"/>
        <v>-4991.2782608695652</v>
      </c>
      <c r="K27" s="167">
        <f>+J27-K26</f>
        <v>-6239.1043478260872</v>
      </c>
      <c r="L27" s="167">
        <f t="shared" si="46"/>
        <v>-7486.9304347826092</v>
      </c>
      <c r="M27" s="165">
        <f t="shared" si="16"/>
        <v>-7486.9304347826092</v>
      </c>
      <c r="N27" s="167">
        <f t="shared" si="46"/>
        <v>-8734.7565217391311</v>
      </c>
      <c r="O27" s="167">
        <f t="shared" si="46"/>
        <v>-9982.5826086956531</v>
      </c>
      <c r="P27" s="167">
        <f t="shared" si="46"/>
        <v>-11230.408695652175</v>
      </c>
      <c r="Q27" s="167">
        <f t="shared" si="46"/>
        <v>-12478.234782608697</v>
      </c>
      <c r="R27" s="167">
        <f t="shared" si="46"/>
        <v>-13726.060869565219</v>
      </c>
      <c r="S27" s="167">
        <f t="shared" si="46"/>
        <v>-14973.886956521741</v>
      </c>
      <c r="T27" s="167">
        <f t="shared" si="46"/>
        <v>-16221.713043478263</v>
      </c>
      <c r="U27" s="167">
        <f t="shared" si="46"/>
        <v>-17469.539130434783</v>
      </c>
      <c r="V27" s="167">
        <f t="shared" si="46"/>
        <v>-18717.365217391303</v>
      </c>
      <c r="W27" s="167">
        <f t="shared" si="46"/>
        <v>-19965.191304347823</v>
      </c>
      <c r="X27" s="167">
        <f t="shared" si="46"/>
        <v>-21213.017391304344</v>
      </c>
      <c r="Y27" s="167">
        <f t="shared" si="46"/>
        <v>-22460.843478260864</v>
      </c>
      <c r="Z27" s="167">
        <f t="shared" si="46"/>
        <v>-23708.669565217384</v>
      </c>
      <c r="AA27" s="167">
        <f t="shared" si="46"/>
        <v>-24956.495652173904</v>
      </c>
      <c r="AB27" s="167">
        <f t="shared" si="46"/>
        <v>-26204.321739130424</v>
      </c>
      <c r="AC27" s="167">
        <f t="shared" si="46"/>
        <v>-27452.147826086944</v>
      </c>
      <c r="AD27" s="167">
        <f t="shared" si="46"/>
        <v>-28699.973913043465</v>
      </c>
      <c r="AE27" s="167">
        <f t="shared" si="46"/>
        <v>-29947.799999999985</v>
      </c>
      <c r="AF27" s="167">
        <f t="shared" si="46"/>
        <v>-31195.626086956505</v>
      </c>
      <c r="AG27" s="167">
        <f t="shared" si="46"/>
        <v>-32443.452173913025</v>
      </c>
      <c r="AH27" s="167">
        <f t="shared" si="46"/>
        <v>-33691.278260869549</v>
      </c>
      <c r="AI27" s="167">
        <f t="shared" si="46"/>
        <v>-34939.104347826069</v>
      </c>
      <c r="AJ27" s="167">
        <f t="shared" si="46"/>
        <v>-36186.930434782589</v>
      </c>
    </row>
    <row r="28" spans="1:36" ht="45">
      <c r="A28" s="494">
        <v>13</v>
      </c>
      <c r="B28" s="502" t="s">
        <v>200</v>
      </c>
      <c r="C28" s="498">
        <v>0</v>
      </c>
      <c r="D28" s="500">
        <v>0</v>
      </c>
      <c r="E28" s="500">
        <f t="shared" ref="E28" si="47">+C28+D28</f>
        <v>0</v>
      </c>
      <c r="F28" s="163" t="s">
        <v>252</v>
      </c>
      <c r="G28" s="164">
        <f>+VLOOKUP($B28,'[5]Total Tồn Vật tư'!$A$3:$H$8000,8,0)</f>
        <v>1558.695652173913</v>
      </c>
      <c r="H28" s="165">
        <f t="shared" ref="H28:W43" si="48">+G28</f>
        <v>1558.695652173913</v>
      </c>
      <c r="I28" s="165">
        <f t="shared" si="48"/>
        <v>1558.695652173913</v>
      </c>
      <c r="J28" s="165">
        <f t="shared" si="48"/>
        <v>1558.695652173913</v>
      </c>
      <c r="K28" s="165">
        <f>+J28</f>
        <v>1558.695652173913</v>
      </c>
      <c r="L28" s="165">
        <f t="shared" si="48"/>
        <v>1558.695652173913</v>
      </c>
      <c r="M28" s="165">
        <f t="shared" si="48"/>
        <v>1558.695652173913</v>
      </c>
      <c r="N28" s="165">
        <f t="shared" si="48"/>
        <v>1558.695652173913</v>
      </c>
      <c r="O28" s="165">
        <f t="shared" si="48"/>
        <v>1558.695652173913</v>
      </c>
      <c r="P28" s="165">
        <f t="shared" si="48"/>
        <v>1558.695652173913</v>
      </c>
      <c r="Q28" s="165">
        <f t="shared" si="48"/>
        <v>1558.695652173913</v>
      </c>
      <c r="R28" s="165">
        <f t="shared" si="48"/>
        <v>1558.695652173913</v>
      </c>
      <c r="S28" s="165">
        <f t="shared" si="48"/>
        <v>1558.695652173913</v>
      </c>
      <c r="T28" s="165">
        <f t="shared" si="48"/>
        <v>1558.695652173913</v>
      </c>
      <c r="U28" s="165">
        <f t="shared" si="48"/>
        <v>1558.695652173913</v>
      </c>
      <c r="V28" s="165">
        <f t="shared" si="48"/>
        <v>1558.695652173913</v>
      </c>
      <c r="W28" s="165">
        <f t="shared" si="48"/>
        <v>1558.695652173913</v>
      </c>
      <c r="X28" s="165">
        <f t="shared" ref="X28:AJ28" si="49">+W28</f>
        <v>1558.695652173913</v>
      </c>
      <c r="Y28" s="165">
        <f t="shared" si="49"/>
        <v>1558.695652173913</v>
      </c>
      <c r="Z28" s="165">
        <f t="shared" si="49"/>
        <v>1558.695652173913</v>
      </c>
      <c r="AA28" s="165">
        <f t="shared" si="49"/>
        <v>1558.695652173913</v>
      </c>
      <c r="AB28" s="165">
        <f t="shared" si="49"/>
        <v>1558.695652173913</v>
      </c>
      <c r="AC28" s="165">
        <f t="shared" si="49"/>
        <v>1558.695652173913</v>
      </c>
      <c r="AD28" s="165">
        <f t="shared" si="49"/>
        <v>1558.695652173913</v>
      </c>
      <c r="AE28" s="165">
        <f t="shared" si="49"/>
        <v>1558.695652173913</v>
      </c>
      <c r="AF28" s="165">
        <f t="shared" si="49"/>
        <v>1558.695652173913</v>
      </c>
      <c r="AG28" s="165">
        <f t="shared" si="49"/>
        <v>1558.695652173913</v>
      </c>
      <c r="AH28" s="165">
        <f t="shared" si="49"/>
        <v>1558.695652173913</v>
      </c>
      <c r="AI28" s="165">
        <f t="shared" si="49"/>
        <v>1558.695652173913</v>
      </c>
      <c r="AJ28" s="165">
        <f t="shared" si="49"/>
        <v>1558.695652173913</v>
      </c>
    </row>
    <row r="29" spans="1:36">
      <c r="A29" s="495"/>
      <c r="B29" s="503"/>
      <c r="C29" s="499"/>
      <c r="D29" s="501"/>
      <c r="E29" s="501"/>
      <c r="F29" s="166" t="s">
        <v>253</v>
      </c>
      <c r="G29" s="167">
        <f>+ROUND($E28-G28,1)</f>
        <v>-1558.7</v>
      </c>
      <c r="H29" s="167">
        <f t="shared" ref="H29:AJ29" si="50">+G29-H28</f>
        <v>-3117.3956521739128</v>
      </c>
      <c r="I29" s="167">
        <f t="shared" si="50"/>
        <v>-4676.0913043478258</v>
      </c>
      <c r="J29" s="167">
        <f t="shared" si="50"/>
        <v>-6234.7869565217388</v>
      </c>
      <c r="K29" s="167">
        <f>+J29-K28</f>
        <v>-7793.4826086956518</v>
      </c>
      <c r="L29" s="167">
        <f t="shared" si="50"/>
        <v>-9352.1782608695648</v>
      </c>
      <c r="M29" s="165">
        <f t="shared" si="48"/>
        <v>-9352.1782608695648</v>
      </c>
      <c r="N29" s="167">
        <f t="shared" si="50"/>
        <v>-10910.873913043477</v>
      </c>
      <c r="O29" s="167">
        <f t="shared" si="50"/>
        <v>-12469.569565217389</v>
      </c>
      <c r="P29" s="167">
        <f t="shared" si="50"/>
        <v>-14028.265217391301</v>
      </c>
      <c r="Q29" s="167">
        <f t="shared" si="50"/>
        <v>-15586.960869565213</v>
      </c>
      <c r="R29" s="167">
        <f t="shared" si="50"/>
        <v>-17145.656521739125</v>
      </c>
      <c r="S29" s="167">
        <f t="shared" si="50"/>
        <v>-18704.352173913037</v>
      </c>
      <c r="T29" s="167">
        <f t="shared" si="50"/>
        <v>-20263.047826086949</v>
      </c>
      <c r="U29" s="167">
        <f t="shared" si="50"/>
        <v>-21821.743478260862</v>
      </c>
      <c r="V29" s="167">
        <f t="shared" si="50"/>
        <v>-23380.439130434774</v>
      </c>
      <c r="W29" s="167">
        <f t="shared" si="50"/>
        <v>-24939.134782608686</v>
      </c>
      <c r="X29" s="167">
        <f t="shared" si="50"/>
        <v>-26497.830434782598</v>
      </c>
      <c r="Y29" s="167">
        <f t="shared" si="50"/>
        <v>-28056.52608695651</v>
      </c>
      <c r="Z29" s="167">
        <f t="shared" si="50"/>
        <v>-29615.221739130422</v>
      </c>
      <c r="AA29" s="167">
        <f t="shared" si="50"/>
        <v>-31173.917391304334</v>
      </c>
      <c r="AB29" s="167">
        <f t="shared" si="50"/>
        <v>-32732.613043478246</v>
      </c>
      <c r="AC29" s="167">
        <f t="shared" si="50"/>
        <v>-34291.308695652158</v>
      </c>
      <c r="AD29" s="167">
        <f t="shared" si="50"/>
        <v>-35850.00434782607</v>
      </c>
      <c r="AE29" s="167">
        <f t="shared" si="50"/>
        <v>-37408.699999999983</v>
      </c>
      <c r="AF29" s="167">
        <f t="shared" si="50"/>
        <v>-38967.395652173895</v>
      </c>
      <c r="AG29" s="167">
        <f t="shared" si="50"/>
        <v>-40526.091304347807</v>
      </c>
      <c r="AH29" s="167">
        <f t="shared" si="50"/>
        <v>-42084.786956521719</v>
      </c>
      <c r="AI29" s="167">
        <f t="shared" si="50"/>
        <v>-43643.482608695631</v>
      </c>
      <c r="AJ29" s="167">
        <f t="shared" si="50"/>
        <v>-45202.178260869543</v>
      </c>
    </row>
    <row r="30" spans="1:36" ht="45">
      <c r="A30" s="494">
        <v>14</v>
      </c>
      <c r="B30" s="496" t="s">
        <v>202</v>
      </c>
      <c r="C30" s="498">
        <v>0</v>
      </c>
      <c r="D30" s="500">
        <v>0</v>
      </c>
      <c r="E30" s="500">
        <f t="shared" ref="E30" si="51">+C30+D30</f>
        <v>0</v>
      </c>
      <c r="F30" s="163" t="s">
        <v>252</v>
      </c>
      <c r="G30" s="164">
        <f>+VLOOKUP($B30,'[5]Total Tồn Vật tư'!$A$3:$H$8000,8,0)</f>
        <v>434.78260869565219</v>
      </c>
      <c r="H30" s="165">
        <f t="shared" ref="H30:AJ30" si="52">+G30</f>
        <v>434.78260869565219</v>
      </c>
      <c r="I30" s="165">
        <f t="shared" si="52"/>
        <v>434.78260869565219</v>
      </c>
      <c r="J30" s="165">
        <f t="shared" si="52"/>
        <v>434.78260869565219</v>
      </c>
      <c r="K30" s="165">
        <f>+J30</f>
        <v>434.78260869565219</v>
      </c>
      <c r="L30" s="165">
        <f t="shared" si="52"/>
        <v>434.78260869565219</v>
      </c>
      <c r="M30" s="165">
        <f t="shared" si="48"/>
        <v>434.78260869565219</v>
      </c>
      <c r="N30" s="165">
        <f t="shared" si="52"/>
        <v>434.78260869565219</v>
      </c>
      <c r="O30" s="165">
        <f t="shared" si="52"/>
        <v>434.78260869565219</v>
      </c>
      <c r="P30" s="165">
        <f t="shared" si="52"/>
        <v>434.78260869565219</v>
      </c>
      <c r="Q30" s="165">
        <f t="shared" si="52"/>
        <v>434.78260869565219</v>
      </c>
      <c r="R30" s="165">
        <f t="shared" si="52"/>
        <v>434.78260869565219</v>
      </c>
      <c r="S30" s="165">
        <f t="shared" si="52"/>
        <v>434.78260869565219</v>
      </c>
      <c r="T30" s="165">
        <f t="shared" si="52"/>
        <v>434.78260869565219</v>
      </c>
      <c r="U30" s="165">
        <f t="shared" si="52"/>
        <v>434.78260869565219</v>
      </c>
      <c r="V30" s="165">
        <f t="shared" si="52"/>
        <v>434.78260869565219</v>
      </c>
      <c r="W30" s="165">
        <f t="shared" si="52"/>
        <v>434.78260869565219</v>
      </c>
      <c r="X30" s="165">
        <f t="shared" si="52"/>
        <v>434.78260869565219</v>
      </c>
      <c r="Y30" s="165">
        <f t="shared" si="52"/>
        <v>434.78260869565219</v>
      </c>
      <c r="Z30" s="165">
        <f t="shared" si="52"/>
        <v>434.78260869565219</v>
      </c>
      <c r="AA30" s="165">
        <f t="shared" si="52"/>
        <v>434.78260869565219</v>
      </c>
      <c r="AB30" s="165">
        <f t="shared" si="52"/>
        <v>434.78260869565219</v>
      </c>
      <c r="AC30" s="165">
        <f t="shared" si="52"/>
        <v>434.78260869565219</v>
      </c>
      <c r="AD30" s="165">
        <f t="shared" si="52"/>
        <v>434.78260869565219</v>
      </c>
      <c r="AE30" s="165">
        <f t="shared" si="52"/>
        <v>434.78260869565219</v>
      </c>
      <c r="AF30" s="165">
        <f t="shared" si="52"/>
        <v>434.78260869565219</v>
      </c>
      <c r="AG30" s="165">
        <f t="shared" si="52"/>
        <v>434.78260869565219</v>
      </c>
      <c r="AH30" s="165">
        <f t="shared" si="52"/>
        <v>434.78260869565219</v>
      </c>
      <c r="AI30" s="165">
        <f t="shared" si="52"/>
        <v>434.78260869565219</v>
      </c>
      <c r="AJ30" s="165">
        <f t="shared" si="52"/>
        <v>434.78260869565219</v>
      </c>
    </row>
    <row r="31" spans="1:36">
      <c r="A31" s="495"/>
      <c r="B31" s="507"/>
      <c r="C31" s="499"/>
      <c r="D31" s="501"/>
      <c r="E31" s="501"/>
      <c r="F31" s="166" t="s">
        <v>253</v>
      </c>
      <c r="G31" s="167">
        <f t="shared" ref="G31" si="53">+ROUND($E30-G30,1)</f>
        <v>-434.8</v>
      </c>
      <c r="H31" s="167">
        <f t="shared" ref="H31:AJ31" si="54">+G31-H30</f>
        <v>-869.5826086956522</v>
      </c>
      <c r="I31" s="167">
        <f t="shared" si="54"/>
        <v>-1304.3652173913044</v>
      </c>
      <c r="J31" s="167">
        <f t="shared" si="54"/>
        <v>-1739.1478260869567</v>
      </c>
      <c r="K31" s="167">
        <f>+J31-K30</f>
        <v>-2173.9304347826087</v>
      </c>
      <c r="L31" s="167">
        <f t="shared" si="54"/>
        <v>-2608.7130434782607</v>
      </c>
      <c r="M31" s="165">
        <f t="shared" si="48"/>
        <v>-2608.7130434782607</v>
      </c>
      <c r="N31" s="167">
        <f t="shared" si="54"/>
        <v>-3043.4956521739127</v>
      </c>
      <c r="O31" s="167">
        <f t="shared" si="54"/>
        <v>-3478.2782608695647</v>
      </c>
      <c r="P31" s="167">
        <f t="shared" si="54"/>
        <v>-3913.0608695652168</v>
      </c>
      <c r="Q31" s="167">
        <f t="shared" si="54"/>
        <v>-4347.8434782608692</v>
      </c>
      <c r="R31" s="167">
        <f t="shared" si="54"/>
        <v>-4782.6260869565212</v>
      </c>
      <c r="S31" s="167">
        <f t="shared" si="54"/>
        <v>-5217.4086956521733</v>
      </c>
      <c r="T31" s="167">
        <f t="shared" si="54"/>
        <v>-5652.1913043478253</v>
      </c>
      <c r="U31" s="167">
        <f t="shared" si="54"/>
        <v>-6086.9739130434773</v>
      </c>
      <c r="V31" s="167">
        <f t="shared" si="54"/>
        <v>-6521.7565217391293</v>
      </c>
      <c r="W31" s="167">
        <f t="shared" si="54"/>
        <v>-6956.5391304347813</v>
      </c>
      <c r="X31" s="167">
        <f t="shared" si="54"/>
        <v>-7391.3217391304333</v>
      </c>
      <c r="Y31" s="167">
        <f t="shared" si="54"/>
        <v>-7826.1043478260854</v>
      </c>
      <c r="Z31" s="167">
        <f t="shared" si="54"/>
        <v>-8260.8869565217374</v>
      </c>
      <c r="AA31" s="167">
        <f t="shared" si="54"/>
        <v>-8695.6695652173894</v>
      </c>
      <c r="AB31" s="167">
        <f t="shared" si="54"/>
        <v>-9130.4521739130414</v>
      </c>
      <c r="AC31" s="167">
        <f t="shared" si="54"/>
        <v>-9565.2347826086934</v>
      </c>
      <c r="AD31" s="167">
        <f t="shared" si="54"/>
        <v>-10000.017391304345</v>
      </c>
      <c r="AE31" s="167">
        <f t="shared" si="54"/>
        <v>-10434.799999999997</v>
      </c>
      <c r="AF31" s="167">
        <f t="shared" si="54"/>
        <v>-10869.582608695649</v>
      </c>
      <c r="AG31" s="167">
        <f t="shared" si="54"/>
        <v>-11304.365217391301</v>
      </c>
      <c r="AH31" s="167">
        <f t="shared" si="54"/>
        <v>-11739.147826086954</v>
      </c>
      <c r="AI31" s="167">
        <f t="shared" si="54"/>
        <v>-12173.930434782606</v>
      </c>
      <c r="AJ31" s="167">
        <f t="shared" si="54"/>
        <v>-12608.713043478258</v>
      </c>
    </row>
    <row r="32" spans="1:36" ht="45">
      <c r="A32" s="494">
        <v>15</v>
      </c>
      <c r="B32" s="502" t="s">
        <v>213</v>
      </c>
      <c r="C32" s="498">
        <v>13</v>
      </c>
      <c r="D32" s="500">
        <v>0</v>
      </c>
      <c r="E32" s="500">
        <f t="shared" ref="E32" si="55">+C32+D32</f>
        <v>13</v>
      </c>
      <c r="F32" s="163" t="s">
        <v>252</v>
      </c>
      <c r="G32" s="164">
        <f>+VLOOKUP($B32,'[5]Total Tồn Vật tư'!$A$3:$H$8000,8,0)</f>
        <v>0.17391304347826086</v>
      </c>
      <c r="H32" s="165">
        <f t="shared" ref="H32:AJ32" si="56">+G32</f>
        <v>0.17391304347826086</v>
      </c>
      <c r="I32" s="165">
        <f t="shared" si="56"/>
        <v>0.17391304347826086</v>
      </c>
      <c r="J32" s="165">
        <f t="shared" si="56"/>
        <v>0.17391304347826086</v>
      </c>
      <c r="K32" s="165">
        <f>+J32</f>
        <v>0.17391304347826086</v>
      </c>
      <c r="L32" s="165">
        <f t="shared" si="56"/>
        <v>0.17391304347826086</v>
      </c>
      <c r="M32" s="165">
        <f t="shared" si="48"/>
        <v>0.17391304347826086</v>
      </c>
      <c r="N32" s="165">
        <f t="shared" si="56"/>
        <v>0.17391304347826086</v>
      </c>
      <c r="O32" s="165">
        <f t="shared" si="56"/>
        <v>0.17391304347826086</v>
      </c>
      <c r="P32" s="165">
        <f t="shared" si="56"/>
        <v>0.17391304347826086</v>
      </c>
      <c r="Q32" s="165">
        <f t="shared" si="56"/>
        <v>0.17391304347826086</v>
      </c>
      <c r="R32" s="165">
        <f t="shared" si="56"/>
        <v>0.17391304347826086</v>
      </c>
      <c r="S32" s="165">
        <f t="shared" si="56"/>
        <v>0.17391304347826086</v>
      </c>
      <c r="T32" s="165">
        <f t="shared" si="56"/>
        <v>0.17391304347826086</v>
      </c>
      <c r="U32" s="165">
        <f t="shared" si="56"/>
        <v>0.17391304347826086</v>
      </c>
      <c r="V32" s="165">
        <f t="shared" si="56"/>
        <v>0.17391304347826086</v>
      </c>
      <c r="W32" s="165">
        <f t="shared" si="56"/>
        <v>0.17391304347826086</v>
      </c>
      <c r="X32" s="165">
        <f t="shared" si="56"/>
        <v>0.17391304347826086</v>
      </c>
      <c r="Y32" s="165">
        <f t="shared" si="56"/>
        <v>0.17391304347826086</v>
      </c>
      <c r="Z32" s="165">
        <f t="shared" si="56"/>
        <v>0.17391304347826086</v>
      </c>
      <c r="AA32" s="165">
        <f t="shared" si="56"/>
        <v>0.17391304347826086</v>
      </c>
      <c r="AB32" s="165">
        <f t="shared" si="56"/>
        <v>0.17391304347826086</v>
      </c>
      <c r="AC32" s="165">
        <f t="shared" si="56"/>
        <v>0.17391304347826086</v>
      </c>
      <c r="AD32" s="165">
        <f t="shared" si="56"/>
        <v>0.17391304347826086</v>
      </c>
      <c r="AE32" s="165">
        <f t="shared" si="56"/>
        <v>0.17391304347826086</v>
      </c>
      <c r="AF32" s="165">
        <f t="shared" si="56"/>
        <v>0.17391304347826086</v>
      </c>
      <c r="AG32" s="165">
        <f t="shared" si="56"/>
        <v>0.17391304347826086</v>
      </c>
      <c r="AH32" s="165">
        <f t="shared" si="56"/>
        <v>0.17391304347826086</v>
      </c>
      <c r="AI32" s="165">
        <f t="shared" si="56"/>
        <v>0.17391304347826086</v>
      </c>
      <c r="AJ32" s="165">
        <f t="shared" si="56"/>
        <v>0.17391304347826086</v>
      </c>
    </row>
    <row r="33" spans="1:36">
      <c r="A33" s="495"/>
      <c r="B33" s="506"/>
      <c r="C33" s="499"/>
      <c r="D33" s="501"/>
      <c r="E33" s="501"/>
      <c r="F33" s="166" t="s">
        <v>253</v>
      </c>
      <c r="G33" s="167">
        <f t="shared" ref="G33" si="57">+ROUND($E32-G32,1)</f>
        <v>12.8</v>
      </c>
      <c r="H33" s="167">
        <f t="shared" ref="H33:AJ33" si="58">+G33-H32</f>
        <v>12.626086956521739</v>
      </c>
      <c r="I33" s="167">
        <f t="shared" si="58"/>
        <v>12.452173913043477</v>
      </c>
      <c r="J33" s="167">
        <f t="shared" si="58"/>
        <v>12.278260869565216</v>
      </c>
      <c r="K33" s="167">
        <f>+J33-K32</f>
        <v>12.104347826086954</v>
      </c>
      <c r="L33" s="167">
        <f t="shared" si="58"/>
        <v>11.930434782608693</v>
      </c>
      <c r="M33" s="165">
        <f t="shared" si="48"/>
        <v>11.930434782608693</v>
      </c>
      <c r="N33" s="167">
        <f t="shared" si="58"/>
        <v>11.756521739130431</v>
      </c>
      <c r="O33" s="167">
        <f t="shared" si="58"/>
        <v>11.582608695652169</v>
      </c>
      <c r="P33" s="167">
        <f t="shared" si="58"/>
        <v>11.408695652173908</v>
      </c>
      <c r="Q33" s="167">
        <f t="shared" si="58"/>
        <v>11.234782608695646</v>
      </c>
      <c r="R33" s="167">
        <f t="shared" si="58"/>
        <v>11.060869565217384</v>
      </c>
      <c r="S33" s="167">
        <f t="shared" si="58"/>
        <v>10.886956521739123</v>
      </c>
      <c r="T33" s="167">
        <f t="shared" si="58"/>
        <v>10.713043478260861</v>
      </c>
      <c r="U33" s="167">
        <f t="shared" si="58"/>
        <v>10.539130434782599</v>
      </c>
      <c r="V33" s="167">
        <f t="shared" si="58"/>
        <v>10.365217391304338</v>
      </c>
      <c r="W33" s="167">
        <f t="shared" si="58"/>
        <v>10.191304347826076</v>
      </c>
      <c r="X33" s="167">
        <f t="shared" si="58"/>
        <v>10.017391304347814</v>
      </c>
      <c r="Y33" s="167">
        <f t="shared" si="58"/>
        <v>9.8434782608695528</v>
      </c>
      <c r="Z33" s="167">
        <f t="shared" si="58"/>
        <v>9.6695652173912912</v>
      </c>
      <c r="AA33" s="167">
        <f t="shared" si="58"/>
        <v>9.4956521739130295</v>
      </c>
      <c r="AB33" s="167">
        <f t="shared" si="58"/>
        <v>9.3217391304347679</v>
      </c>
      <c r="AC33" s="167">
        <f t="shared" si="58"/>
        <v>9.1478260869565062</v>
      </c>
      <c r="AD33" s="167">
        <f t="shared" si="58"/>
        <v>8.9739130434782446</v>
      </c>
      <c r="AE33" s="167">
        <f t="shared" si="58"/>
        <v>8.7999999999999829</v>
      </c>
      <c r="AF33" s="167">
        <f t="shared" si="58"/>
        <v>8.6260869565217213</v>
      </c>
      <c r="AG33" s="167">
        <f t="shared" si="58"/>
        <v>8.4521739130434597</v>
      </c>
      <c r="AH33" s="167">
        <f t="shared" si="58"/>
        <v>8.278260869565198</v>
      </c>
      <c r="AI33" s="167">
        <f t="shared" si="58"/>
        <v>8.1043478260869364</v>
      </c>
      <c r="AJ33" s="167">
        <f t="shared" si="58"/>
        <v>7.9304347826086756</v>
      </c>
    </row>
    <row r="34" spans="1:36" ht="45">
      <c r="A34" s="494">
        <v>16</v>
      </c>
      <c r="B34" s="502" t="s">
        <v>214</v>
      </c>
      <c r="C34" s="498">
        <v>2</v>
      </c>
      <c r="D34" s="500">
        <v>0</v>
      </c>
      <c r="E34" s="500">
        <f t="shared" ref="E34" si="59">+C34+D34</f>
        <v>2</v>
      </c>
      <c r="F34" s="163" t="s">
        <v>252</v>
      </c>
      <c r="G34" s="164">
        <f>+VLOOKUP($B34,'[5]Total Tồn Vật tư'!$A$3:$H$8000,8,0)</f>
        <v>0.39130434782608697</v>
      </c>
      <c r="H34" s="165">
        <f t="shared" ref="H34:AJ34" si="60">+G34</f>
        <v>0.39130434782608697</v>
      </c>
      <c r="I34" s="165">
        <f t="shared" si="60"/>
        <v>0.39130434782608697</v>
      </c>
      <c r="J34" s="165">
        <f t="shared" si="60"/>
        <v>0.39130434782608697</v>
      </c>
      <c r="K34" s="165">
        <f>+J34</f>
        <v>0.39130434782608697</v>
      </c>
      <c r="L34" s="165">
        <f t="shared" si="60"/>
        <v>0.39130434782608697</v>
      </c>
      <c r="M34" s="165">
        <f t="shared" si="48"/>
        <v>0.39130434782608697</v>
      </c>
      <c r="N34" s="165">
        <f t="shared" si="60"/>
        <v>0.39130434782608697</v>
      </c>
      <c r="O34" s="165">
        <f t="shared" si="60"/>
        <v>0.39130434782608697</v>
      </c>
      <c r="P34" s="165">
        <f t="shared" si="60"/>
        <v>0.39130434782608697</v>
      </c>
      <c r="Q34" s="165">
        <f t="shared" si="60"/>
        <v>0.39130434782608697</v>
      </c>
      <c r="R34" s="165">
        <f t="shared" si="60"/>
        <v>0.39130434782608697</v>
      </c>
      <c r="S34" s="165">
        <f t="shared" si="60"/>
        <v>0.39130434782608697</v>
      </c>
      <c r="T34" s="165">
        <f t="shared" si="60"/>
        <v>0.39130434782608697</v>
      </c>
      <c r="U34" s="165">
        <f t="shared" si="60"/>
        <v>0.39130434782608697</v>
      </c>
      <c r="V34" s="165">
        <f t="shared" si="60"/>
        <v>0.39130434782608697</v>
      </c>
      <c r="W34" s="165">
        <f t="shared" si="60"/>
        <v>0.39130434782608697</v>
      </c>
      <c r="X34" s="165">
        <f t="shared" si="60"/>
        <v>0.39130434782608697</v>
      </c>
      <c r="Y34" s="165">
        <f t="shared" si="60"/>
        <v>0.39130434782608697</v>
      </c>
      <c r="Z34" s="165">
        <f t="shared" si="60"/>
        <v>0.39130434782608697</v>
      </c>
      <c r="AA34" s="165">
        <f t="shared" si="60"/>
        <v>0.39130434782608697</v>
      </c>
      <c r="AB34" s="165">
        <f t="shared" si="60"/>
        <v>0.39130434782608697</v>
      </c>
      <c r="AC34" s="165">
        <f t="shared" si="60"/>
        <v>0.39130434782608697</v>
      </c>
      <c r="AD34" s="165">
        <f t="shared" si="60"/>
        <v>0.39130434782608697</v>
      </c>
      <c r="AE34" s="165">
        <f t="shared" si="60"/>
        <v>0.39130434782608697</v>
      </c>
      <c r="AF34" s="165">
        <f t="shared" si="60"/>
        <v>0.39130434782608697</v>
      </c>
      <c r="AG34" s="165">
        <f t="shared" si="60"/>
        <v>0.39130434782608697</v>
      </c>
      <c r="AH34" s="165">
        <f t="shared" si="60"/>
        <v>0.39130434782608697</v>
      </c>
      <c r="AI34" s="165">
        <f t="shared" si="60"/>
        <v>0.39130434782608697</v>
      </c>
      <c r="AJ34" s="165">
        <f t="shared" si="60"/>
        <v>0.39130434782608697</v>
      </c>
    </row>
    <row r="35" spans="1:36">
      <c r="A35" s="495"/>
      <c r="B35" s="503"/>
      <c r="C35" s="499"/>
      <c r="D35" s="501"/>
      <c r="E35" s="501"/>
      <c r="F35" s="166" t="s">
        <v>253</v>
      </c>
      <c r="G35" s="167">
        <f t="shared" ref="G35" si="61">+ROUND($E34-G34,1)</f>
        <v>1.6</v>
      </c>
      <c r="H35" s="167">
        <f t="shared" ref="H35:AJ35" si="62">+G35-H34</f>
        <v>1.2086956521739132</v>
      </c>
      <c r="I35" s="167">
        <f t="shared" si="62"/>
        <v>0.81739130434782625</v>
      </c>
      <c r="J35" s="167">
        <f t="shared" si="62"/>
        <v>0.42608695652173928</v>
      </c>
      <c r="K35" s="167">
        <f>+J35-K34</f>
        <v>3.4782608695652306E-2</v>
      </c>
      <c r="L35" s="167">
        <f t="shared" si="62"/>
        <v>-0.35652173913043467</v>
      </c>
      <c r="M35" s="165">
        <f t="shared" si="48"/>
        <v>-0.35652173913043467</v>
      </c>
      <c r="N35" s="167">
        <f t="shared" si="62"/>
        <v>-0.74782608695652164</v>
      </c>
      <c r="O35" s="167">
        <f t="shared" si="62"/>
        <v>-1.1391304347826086</v>
      </c>
      <c r="P35" s="167">
        <f t="shared" si="62"/>
        <v>-1.5304347826086955</v>
      </c>
      <c r="Q35" s="167">
        <f t="shared" si="62"/>
        <v>-1.9217391304347824</v>
      </c>
      <c r="R35" s="167">
        <f t="shared" si="62"/>
        <v>-2.3130434782608695</v>
      </c>
      <c r="S35" s="167">
        <f t="shared" si="62"/>
        <v>-2.7043478260869565</v>
      </c>
      <c r="T35" s="167">
        <f t="shared" si="62"/>
        <v>-3.0956521739130434</v>
      </c>
      <c r="U35" s="167">
        <f t="shared" si="62"/>
        <v>-3.4869565217391303</v>
      </c>
      <c r="V35" s="167">
        <f t="shared" si="62"/>
        <v>-3.8782608695652172</v>
      </c>
      <c r="W35" s="167">
        <f t="shared" si="62"/>
        <v>-4.2695652173913041</v>
      </c>
      <c r="X35" s="167">
        <f t="shared" si="62"/>
        <v>-4.660869565217391</v>
      </c>
      <c r="Y35" s="167">
        <f t="shared" si="62"/>
        <v>-5.052173913043478</v>
      </c>
      <c r="Z35" s="167">
        <f t="shared" si="62"/>
        <v>-5.4434782608695649</v>
      </c>
      <c r="AA35" s="167">
        <f t="shared" si="62"/>
        <v>-5.8347826086956518</v>
      </c>
      <c r="AB35" s="167">
        <f t="shared" si="62"/>
        <v>-6.2260869565217387</v>
      </c>
      <c r="AC35" s="167">
        <f t="shared" si="62"/>
        <v>-6.6173913043478256</v>
      </c>
      <c r="AD35" s="167">
        <f t="shared" si="62"/>
        <v>-7.0086956521739125</v>
      </c>
      <c r="AE35" s="167">
        <f t="shared" si="62"/>
        <v>-7.3999999999999995</v>
      </c>
      <c r="AF35" s="167">
        <f t="shared" si="62"/>
        <v>-7.7913043478260864</v>
      </c>
      <c r="AG35" s="167">
        <f t="shared" si="62"/>
        <v>-8.1826086956521742</v>
      </c>
      <c r="AH35" s="167">
        <f t="shared" si="62"/>
        <v>-8.573913043478262</v>
      </c>
      <c r="AI35" s="167">
        <f t="shared" si="62"/>
        <v>-8.9652173913043498</v>
      </c>
      <c r="AJ35" s="167">
        <f t="shared" si="62"/>
        <v>-9.3565217391304376</v>
      </c>
    </row>
    <row r="36" spans="1:36" ht="45">
      <c r="A36" s="494">
        <v>17</v>
      </c>
      <c r="B36" s="502" t="s">
        <v>215</v>
      </c>
      <c r="C36" s="498">
        <v>0</v>
      </c>
      <c r="D36" s="500">
        <v>0</v>
      </c>
      <c r="E36" s="500">
        <f t="shared" ref="E36" si="63">+C36+D36</f>
        <v>0</v>
      </c>
      <c r="F36" s="163" t="s">
        <v>252</v>
      </c>
      <c r="G36" s="164">
        <f>+VLOOKUP($B36,'[5]Total Tồn Vật tư'!$A$3:$H$8000,8,0)</f>
        <v>0</v>
      </c>
      <c r="H36" s="165">
        <f t="shared" ref="H36:AJ36" si="64">+G36</f>
        <v>0</v>
      </c>
      <c r="I36" s="165">
        <f t="shared" si="64"/>
        <v>0</v>
      </c>
      <c r="J36" s="165">
        <f t="shared" si="64"/>
        <v>0</v>
      </c>
      <c r="K36" s="165">
        <f>+J36</f>
        <v>0</v>
      </c>
      <c r="L36" s="165">
        <f t="shared" si="64"/>
        <v>0</v>
      </c>
      <c r="M36" s="165">
        <f t="shared" si="48"/>
        <v>0</v>
      </c>
      <c r="N36" s="165">
        <f t="shared" si="64"/>
        <v>0</v>
      </c>
      <c r="O36" s="165">
        <f t="shared" si="64"/>
        <v>0</v>
      </c>
      <c r="P36" s="165">
        <f t="shared" si="64"/>
        <v>0</v>
      </c>
      <c r="Q36" s="165">
        <f t="shared" si="64"/>
        <v>0</v>
      </c>
      <c r="R36" s="165">
        <f t="shared" si="64"/>
        <v>0</v>
      </c>
      <c r="S36" s="165">
        <f t="shared" si="64"/>
        <v>0</v>
      </c>
      <c r="T36" s="165">
        <f t="shared" si="64"/>
        <v>0</v>
      </c>
      <c r="U36" s="165">
        <f t="shared" si="64"/>
        <v>0</v>
      </c>
      <c r="V36" s="165">
        <f t="shared" si="64"/>
        <v>0</v>
      </c>
      <c r="W36" s="165">
        <f t="shared" si="64"/>
        <v>0</v>
      </c>
      <c r="X36" s="165">
        <f t="shared" si="64"/>
        <v>0</v>
      </c>
      <c r="Y36" s="165">
        <f t="shared" si="64"/>
        <v>0</v>
      </c>
      <c r="Z36" s="165">
        <f t="shared" si="64"/>
        <v>0</v>
      </c>
      <c r="AA36" s="165">
        <f t="shared" si="64"/>
        <v>0</v>
      </c>
      <c r="AB36" s="165">
        <f t="shared" si="64"/>
        <v>0</v>
      </c>
      <c r="AC36" s="165">
        <f t="shared" si="64"/>
        <v>0</v>
      </c>
      <c r="AD36" s="165">
        <f t="shared" si="64"/>
        <v>0</v>
      </c>
      <c r="AE36" s="165">
        <f t="shared" si="64"/>
        <v>0</v>
      </c>
      <c r="AF36" s="165">
        <f t="shared" si="64"/>
        <v>0</v>
      </c>
      <c r="AG36" s="165">
        <f t="shared" si="64"/>
        <v>0</v>
      </c>
      <c r="AH36" s="165">
        <f t="shared" si="64"/>
        <v>0</v>
      </c>
      <c r="AI36" s="165">
        <f t="shared" si="64"/>
        <v>0</v>
      </c>
      <c r="AJ36" s="165">
        <f t="shared" si="64"/>
        <v>0</v>
      </c>
    </row>
    <row r="37" spans="1:36">
      <c r="A37" s="495"/>
      <c r="B37" s="506"/>
      <c r="C37" s="499"/>
      <c r="D37" s="501"/>
      <c r="E37" s="501"/>
      <c r="F37" s="166" t="s">
        <v>253</v>
      </c>
      <c r="G37" s="167">
        <f t="shared" ref="G37" si="65">+ROUND($E36-G36,1)</f>
        <v>0</v>
      </c>
      <c r="H37" s="167">
        <f t="shared" ref="H37:AJ37" si="66">+G37-H36</f>
        <v>0</v>
      </c>
      <c r="I37" s="167">
        <f t="shared" si="66"/>
        <v>0</v>
      </c>
      <c r="J37" s="167">
        <f t="shared" si="66"/>
        <v>0</v>
      </c>
      <c r="K37" s="167">
        <f>+J37-K36</f>
        <v>0</v>
      </c>
      <c r="L37" s="167">
        <f t="shared" si="66"/>
        <v>0</v>
      </c>
      <c r="M37" s="165">
        <f t="shared" si="48"/>
        <v>0</v>
      </c>
      <c r="N37" s="167">
        <f t="shared" si="66"/>
        <v>0</v>
      </c>
      <c r="O37" s="167">
        <f t="shared" si="66"/>
        <v>0</v>
      </c>
      <c r="P37" s="167">
        <f t="shared" si="66"/>
        <v>0</v>
      </c>
      <c r="Q37" s="167">
        <f t="shared" si="66"/>
        <v>0</v>
      </c>
      <c r="R37" s="167">
        <f t="shared" si="66"/>
        <v>0</v>
      </c>
      <c r="S37" s="167">
        <f t="shared" si="66"/>
        <v>0</v>
      </c>
      <c r="T37" s="167">
        <f t="shared" si="66"/>
        <v>0</v>
      </c>
      <c r="U37" s="167">
        <f t="shared" si="66"/>
        <v>0</v>
      </c>
      <c r="V37" s="167">
        <f t="shared" si="66"/>
        <v>0</v>
      </c>
      <c r="W37" s="167">
        <f t="shared" si="66"/>
        <v>0</v>
      </c>
      <c r="X37" s="167">
        <f t="shared" si="66"/>
        <v>0</v>
      </c>
      <c r="Y37" s="167">
        <f t="shared" si="66"/>
        <v>0</v>
      </c>
      <c r="Z37" s="167">
        <f t="shared" si="66"/>
        <v>0</v>
      </c>
      <c r="AA37" s="167">
        <f t="shared" si="66"/>
        <v>0</v>
      </c>
      <c r="AB37" s="167">
        <f t="shared" si="66"/>
        <v>0</v>
      </c>
      <c r="AC37" s="167">
        <f t="shared" si="66"/>
        <v>0</v>
      </c>
      <c r="AD37" s="167">
        <f t="shared" si="66"/>
        <v>0</v>
      </c>
      <c r="AE37" s="167">
        <f t="shared" si="66"/>
        <v>0</v>
      </c>
      <c r="AF37" s="167">
        <f t="shared" si="66"/>
        <v>0</v>
      </c>
      <c r="AG37" s="167">
        <f t="shared" si="66"/>
        <v>0</v>
      </c>
      <c r="AH37" s="167">
        <f t="shared" si="66"/>
        <v>0</v>
      </c>
      <c r="AI37" s="167">
        <f t="shared" si="66"/>
        <v>0</v>
      </c>
      <c r="AJ37" s="167">
        <f t="shared" si="66"/>
        <v>0</v>
      </c>
    </row>
    <row r="38" spans="1:36" ht="45">
      <c r="A38" s="494">
        <v>18</v>
      </c>
      <c r="B38" s="496" t="s">
        <v>216</v>
      </c>
      <c r="C38" s="498">
        <v>17</v>
      </c>
      <c r="D38" s="500">
        <v>0</v>
      </c>
      <c r="E38" s="500">
        <f t="shared" ref="E38" si="67">+C38+D38</f>
        <v>17</v>
      </c>
      <c r="F38" s="163" t="s">
        <v>252</v>
      </c>
      <c r="G38" s="164">
        <f>+VLOOKUP($B38,'[5]Total Tồn Vật tư'!$A$3:$H$8000,8,0)</f>
        <v>8.0869565217391308</v>
      </c>
      <c r="H38" s="165">
        <f t="shared" ref="H38:AJ38" si="68">+G38</f>
        <v>8.0869565217391308</v>
      </c>
      <c r="I38" s="165">
        <f t="shared" si="68"/>
        <v>8.0869565217391308</v>
      </c>
      <c r="J38" s="165">
        <f t="shared" si="68"/>
        <v>8.0869565217391308</v>
      </c>
      <c r="K38" s="165">
        <f>+J38</f>
        <v>8.0869565217391308</v>
      </c>
      <c r="L38" s="165">
        <f t="shared" si="68"/>
        <v>8.0869565217391308</v>
      </c>
      <c r="M38" s="165">
        <f t="shared" si="48"/>
        <v>8.0869565217391308</v>
      </c>
      <c r="N38" s="165">
        <f t="shared" si="68"/>
        <v>8.0869565217391308</v>
      </c>
      <c r="O38" s="165">
        <f t="shared" si="68"/>
        <v>8.0869565217391308</v>
      </c>
      <c r="P38" s="165">
        <f t="shared" si="68"/>
        <v>8.0869565217391308</v>
      </c>
      <c r="Q38" s="165">
        <f t="shared" si="68"/>
        <v>8.0869565217391308</v>
      </c>
      <c r="R38" s="165">
        <f t="shared" si="68"/>
        <v>8.0869565217391308</v>
      </c>
      <c r="S38" s="165">
        <f t="shared" si="68"/>
        <v>8.0869565217391308</v>
      </c>
      <c r="T38" s="165">
        <f t="shared" si="68"/>
        <v>8.0869565217391308</v>
      </c>
      <c r="U38" s="165">
        <f t="shared" si="68"/>
        <v>8.0869565217391308</v>
      </c>
      <c r="V38" s="165">
        <f t="shared" si="68"/>
        <v>8.0869565217391308</v>
      </c>
      <c r="W38" s="165">
        <f t="shared" si="68"/>
        <v>8.0869565217391308</v>
      </c>
      <c r="X38" s="165">
        <f t="shared" si="68"/>
        <v>8.0869565217391308</v>
      </c>
      <c r="Y38" s="165">
        <f t="shared" si="68"/>
        <v>8.0869565217391308</v>
      </c>
      <c r="Z38" s="165">
        <f t="shared" si="68"/>
        <v>8.0869565217391308</v>
      </c>
      <c r="AA38" s="165">
        <f t="shared" si="68"/>
        <v>8.0869565217391308</v>
      </c>
      <c r="AB38" s="165">
        <f t="shared" si="68"/>
        <v>8.0869565217391308</v>
      </c>
      <c r="AC38" s="165">
        <f t="shared" si="68"/>
        <v>8.0869565217391308</v>
      </c>
      <c r="AD38" s="165">
        <f t="shared" si="68"/>
        <v>8.0869565217391308</v>
      </c>
      <c r="AE38" s="165">
        <f t="shared" si="68"/>
        <v>8.0869565217391308</v>
      </c>
      <c r="AF38" s="165">
        <f t="shared" si="68"/>
        <v>8.0869565217391308</v>
      </c>
      <c r="AG38" s="165">
        <f t="shared" si="68"/>
        <v>8.0869565217391308</v>
      </c>
      <c r="AH38" s="165">
        <f t="shared" si="68"/>
        <v>8.0869565217391308</v>
      </c>
      <c r="AI38" s="165">
        <f t="shared" si="68"/>
        <v>8.0869565217391308</v>
      </c>
      <c r="AJ38" s="165">
        <f t="shared" si="68"/>
        <v>8.0869565217391308</v>
      </c>
    </row>
    <row r="39" spans="1:36">
      <c r="A39" s="495"/>
      <c r="B39" s="507"/>
      <c r="C39" s="499"/>
      <c r="D39" s="501"/>
      <c r="E39" s="501"/>
      <c r="F39" s="166" t="s">
        <v>253</v>
      </c>
      <c r="G39" s="167">
        <f t="shared" ref="G39" si="69">+ROUND($E38-G38,1)</f>
        <v>8.9</v>
      </c>
      <c r="H39" s="167">
        <f t="shared" ref="H39:AJ39" si="70">+G39-H38</f>
        <v>0.81304347826086953</v>
      </c>
      <c r="I39" s="167">
        <f t="shared" si="70"/>
        <v>-7.2739130434782613</v>
      </c>
      <c r="J39" s="167">
        <f t="shared" si="70"/>
        <v>-15.360869565217392</v>
      </c>
      <c r="K39" s="167">
        <f>+J39-K38</f>
        <v>-23.447826086956525</v>
      </c>
      <c r="L39" s="167">
        <f t="shared" si="70"/>
        <v>-31.534782608695657</v>
      </c>
      <c r="M39" s="165">
        <f t="shared" si="48"/>
        <v>-31.534782608695657</v>
      </c>
      <c r="N39" s="167">
        <f t="shared" si="70"/>
        <v>-39.62173913043479</v>
      </c>
      <c r="O39" s="167">
        <f t="shared" si="70"/>
        <v>-47.708695652173922</v>
      </c>
      <c r="P39" s="167">
        <f t="shared" si="70"/>
        <v>-55.795652173913055</v>
      </c>
      <c r="Q39" s="167">
        <f t="shared" si="70"/>
        <v>-63.882608695652188</v>
      </c>
      <c r="R39" s="167">
        <f t="shared" si="70"/>
        <v>-71.96956521739132</v>
      </c>
      <c r="S39" s="167">
        <f t="shared" si="70"/>
        <v>-80.056521739130446</v>
      </c>
      <c r="T39" s="167">
        <f t="shared" si="70"/>
        <v>-88.143478260869571</v>
      </c>
      <c r="U39" s="167">
        <f t="shared" si="70"/>
        <v>-96.230434782608697</v>
      </c>
      <c r="V39" s="167">
        <f t="shared" si="70"/>
        <v>-104.31739130434782</v>
      </c>
      <c r="W39" s="167">
        <f t="shared" si="70"/>
        <v>-112.40434782608695</v>
      </c>
      <c r="X39" s="167">
        <f t="shared" si="70"/>
        <v>-120.49130434782607</v>
      </c>
      <c r="Y39" s="167">
        <f t="shared" si="70"/>
        <v>-128.57826086956521</v>
      </c>
      <c r="Z39" s="167">
        <f t="shared" si="70"/>
        <v>-136.66521739130434</v>
      </c>
      <c r="AA39" s="167">
        <f t="shared" si="70"/>
        <v>-144.75217391304346</v>
      </c>
      <c r="AB39" s="167">
        <f t="shared" si="70"/>
        <v>-152.83913043478259</v>
      </c>
      <c r="AC39" s="167">
        <f t="shared" si="70"/>
        <v>-160.92608695652171</v>
      </c>
      <c r="AD39" s="167">
        <f t="shared" si="70"/>
        <v>-169.01304347826084</v>
      </c>
      <c r="AE39" s="167">
        <f t="shared" si="70"/>
        <v>-177.09999999999997</v>
      </c>
      <c r="AF39" s="167">
        <f t="shared" si="70"/>
        <v>-185.18695652173909</v>
      </c>
      <c r="AG39" s="167">
        <f t="shared" si="70"/>
        <v>-193.27391304347822</v>
      </c>
      <c r="AH39" s="167">
        <f t="shared" si="70"/>
        <v>-201.36086956521734</v>
      </c>
      <c r="AI39" s="167">
        <f t="shared" si="70"/>
        <v>-209.44782608695647</v>
      </c>
      <c r="AJ39" s="167">
        <f t="shared" si="70"/>
        <v>-217.53478260869559</v>
      </c>
    </row>
    <row r="40" spans="1:36" ht="45">
      <c r="A40" s="494">
        <v>19</v>
      </c>
      <c r="B40" s="496" t="s">
        <v>218</v>
      </c>
      <c r="C40" s="498">
        <v>48</v>
      </c>
      <c r="D40" s="500">
        <v>0</v>
      </c>
      <c r="E40" s="500">
        <f t="shared" ref="E40" si="71">+C40+D40</f>
        <v>48</v>
      </c>
      <c r="F40" s="163" t="s">
        <v>252</v>
      </c>
      <c r="G40" s="164">
        <f>+VLOOKUP($B40,'[5]Total Tồn Vật tư'!$A$3:$H$8000,8,0)</f>
        <v>3.1739130434782608</v>
      </c>
      <c r="H40" s="165">
        <f t="shared" ref="H40:AJ40" si="72">+G40</f>
        <v>3.1739130434782608</v>
      </c>
      <c r="I40" s="165">
        <f t="shared" si="72"/>
        <v>3.1739130434782608</v>
      </c>
      <c r="J40" s="165">
        <f t="shared" si="72"/>
        <v>3.1739130434782608</v>
      </c>
      <c r="K40" s="165">
        <f>+J40</f>
        <v>3.1739130434782608</v>
      </c>
      <c r="L40" s="165">
        <f t="shared" si="72"/>
        <v>3.1739130434782608</v>
      </c>
      <c r="M40" s="165">
        <f t="shared" si="48"/>
        <v>3.1739130434782608</v>
      </c>
      <c r="N40" s="165">
        <f t="shared" si="72"/>
        <v>3.1739130434782608</v>
      </c>
      <c r="O40" s="165">
        <f t="shared" si="72"/>
        <v>3.1739130434782608</v>
      </c>
      <c r="P40" s="165">
        <f t="shared" si="72"/>
        <v>3.1739130434782608</v>
      </c>
      <c r="Q40" s="165">
        <f t="shared" si="72"/>
        <v>3.1739130434782608</v>
      </c>
      <c r="R40" s="165">
        <f t="shared" si="72"/>
        <v>3.1739130434782608</v>
      </c>
      <c r="S40" s="165">
        <f t="shared" si="72"/>
        <v>3.1739130434782608</v>
      </c>
      <c r="T40" s="165">
        <f t="shared" si="72"/>
        <v>3.1739130434782608</v>
      </c>
      <c r="U40" s="165">
        <f t="shared" si="72"/>
        <v>3.1739130434782608</v>
      </c>
      <c r="V40" s="165">
        <f t="shared" si="72"/>
        <v>3.1739130434782608</v>
      </c>
      <c r="W40" s="165">
        <f t="shared" si="72"/>
        <v>3.1739130434782608</v>
      </c>
      <c r="X40" s="165">
        <f t="shared" si="72"/>
        <v>3.1739130434782608</v>
      </c>
      <c r="Y40" s="165">
        <f t="shared" si="72"/>
        <v>3.1739130434782608</v>
      </c>
      <c r="Z40" s="165">
        <f t="shared" si="72"/>
        <v>3.1739130434782608</v>
      </c>
      <c r="AA40" s="165">
        <f t="shared" si="72"/>
        <v>3.1739130434782608</v>
      </c>
      <c r="AB40" s="165">
        <f t="shared" si="72"/>
        <v>3.1739130434782608</v>
      </c>
      <c r="AC40" s="165">
        <f t="shared" si="72"/>
        <v>3.1739130434782608</v>
      </c>
      <c r="AD40" s="165">
        <f t="shared" si="72"/>
        <v>3.1739130434782608</v>
      </c>
      <c r="AE40" s="165">
        <f t="shared" si="72"/>
        <v>3.1739130434782608</v>
      </c>
      <c r="AF40" s="165">
        <f t="shared" si="72"/>
        <v>3.1739130434782608</v>
      </c>
      <c r="AG40" s="165">
        <f t="shared" si="72"/>
        <v>3.1739130434782608</v>
      </c>
      <c r="AH40" s="165">
        <f t="shared" si="72"/>
        <v>3.1739130434782608</v>
      </c>
      <c r="AI40" s="165">
        <f t="shared" si="72"/>
        <v>3.1739130434782608</v>
      </c>
      <c r="AJ40" s="165">
        <f t="shared" si="72"/>
        <v>3.1739130434782608</v>
      </c>
    </row>
    <row r="41" spans="1:36">
      <c r="A41" s="495"/>
      <c r="B41" s="507"/>
      <c r="C41" s="499"/>
      <c r="D41" s="501"/>
      <c r="E41" s="501"/>
      <c r="F41" s="166" t="s">
        <v>253</v>
      </c>
      <c r="G41" s="167">
        <f>+ROUND($E40-G40,1)</f>
        <v>44.8</v>
      </c>
      <c r="H41" s="167">
        <f t="shared" ref="H41:AJ41" si="73">+G41-H40</f>
        <v>41.626086956521739</v>
      </c>
      <c r="I41" s="167">
        <f t="shared" si="73"/>
        <v>38.452173913043481</v>
      </c>
      <c r="J41" s="167">
        <f t="shared" si="73"/>
        <v>35.278260869565223</v>
      </c>
      <c r="K41" s="167">
        <f>+J41-K40</f>
        <v>32.104347826086965</v>
      </c>
      <c r="L41" s="167">
        <f t="shared" si="73"/>
        <v>28.930434782608703</v>
      </c>
      <c r="M41" s="165">
        <f t="shared" si="48"/>
        <v>28.930434782608703</v>
      </c>
      <c r="N41" s="167">
        <f t="shared" si="73"/>
        <v>25.756521739130442</v>
      </c>
      <c r="O41" s="167">
        <f t="shared" si="73"/>
        <v>22.58260869565218</v>
      </c>
      <c r="P41" s="167">
        <f t="shared" si="73"/>
        <v>19.408695652173918</v>
      </c>
      <c r="Q41" s="167">
        <f t="shared" si="73"/>
        <v>16.234782608695657</v>
      </c>
      <c r="R41" s="167">
        <f t="shared" si="73"/>
        <v>13.060869565217395</v>
      </c>
      <c r="S41" s="167">
        <f t="shared" si="73"/>
        <v>9.8869565217391333</v>
      </c>
      <c r="T41" s="167">
        <f t="shared" si="73"/>
        <v>6.7130434782608726</v>
      </c>
      <c r="U41" s="167">
        <f t="shared" si="73"/>
        <v>3.5391304347826118</v>
      </c>
      <c r="V41" s="167">
        <f t="shared" si="73"/>
        <v>0.36521739130435105</v>
      </c>
      <c r="W41" s="167">
        <f t="shared" si="73"/>
        <v>-2.8086956521739097</v>
      </c>
      <c r="X41" s="167">
        <f t="shared" si="73"/>
        <v>-5.9826086956521705</v>
      </c>
      <c r="Y41" s="167">
        <f t="shared" si="73"/>
        <v>-9.1565217391304312</v>
      </c>
      <c r="Z41" s="167">
        <f t="shared" si="73"/>
        <v>-12.330434782608691</v>
      </c>
      <c r="AA41" s="167">
        <f t="shared" si="73"/>
        <v>-15.504347826086953</v>
      </c>
      <c r="AB41" s="167">
        <f t="shared" si="73"/>
        <v>-18.678260869565214</v>
      </c>
      <c r="AC41" s="167">
        <f t="shared" si="73"/>
        <v>-21.852173913043476</v>
      </c>
      <c r="AD41" s="167">
        <f t="shared" si="73"/>
        <v>-25.026086956521738</v>
      </c>
      <c r="AE41" s="167">
        <f t="shared" si="73"/>
        <v>-28.2</v>
      </c>
      <c r="AF41" s="167">
        <f t="shared" si="73"/>
        <v>-31.373913043478261</v>
      </c>
      <c r="AG41" s="167">
        <f t="shared" si="73"/>
        <v>-34.547826086956519</v>
      </c>
      <c r="AH41" s="167">
        <f t="shared" si="73"/>
        <v>-37.721739130434777</v>
      </c>
      <c r="AI41" s="167">
        <f t="shared" si="73"/>
        <v>-40.895652173913035</v>
      </c>
      <c r="AJ41" s="167">
        <f t="shared" si="73"/>
        <v>-44.069565217391293</v>
      </c>
    </row>
    <row r="42" spans="1:36" ht="45">
      <c r="A42" s="494">
        <v>20</v>
      </c>
      <c r="B42" s="502" t="s">
        <v>234</v>
      </c>
      <c r="C42" s="498">
        <v>0</v>
      </c>
      <c r="D42" s="500">
        <v>0</v>
      </c>
      <c r="E42" s="500">
        <f t="shared" ref="E42" si="74">+C42+D42</f>
        <v>0</v>
      </c>
      <c r="F42" s="163" t="s">
        <v>252</v>
      </c>
      <c r="G42" s="164">
        <f>+VLOOKUP($B42,'[5]Total Tồn Vật tư'!$A$3:$H$8000,8,0)</f>
        <v>0.65217391304347827</v>
      </c>
      <c r="H42" s="165">
        <f t="shared" ref="H42:AJ42" si="75">+G42</f>
        <v>0.65217391304347827</v>
      </c>
      <c r="I42" s="165">
        <f t="shared" si="75"/>
        <v>0.65217391304347827</v>
      </c>
      <c r="J42" s="165">
        <f t="shared" si="75"/>
        <v>0.65217391304347827</v>
      </c>
      <c r="K42" s="165">
        <f>+J42</f>
        <v>0.65217391304347827</v>
      </c>
      <c r="L42" s="165">
        <f t="shared" si="75"/>
        <v>0.65217391304347827</v>
      </c>
      <c r="M42" s="165">
        <f t="shared" si="48"/>
        <v>0.65217391304347827</v>
      </c>
      <c r="N42" s="165">
        <f t="shared" si="75"/>
        <v>0.65217391304347827</v>
      </c>
      <c r="O42" s="165">
        <f t="shared" si="75"/>
        <v>0.65217391304347827</v>
      </c>
      <c r="P42" s="165">
        <f t="shared" si="75"/>
        <v>0.65217391304347827</v>
      </c>
      <c r="Q42" s="165">
        <f t="shared" si="75"/>
        <v>0.65217391304347827</v>
      </c>
      <c r="R42" s="165">
        <f t="shared" si="75"/>
        <v>0.65217391304347827</v>
      </c>
      <c r="S42" s="165">
        <f t="shared" si="75"/>
        <v>0.65217391304347827</v>
      </c>
      <c r="T42" s="165">
        <f t="shared" si="75"/>
        <v>0.65217391304347827</v>
      </c>
      <c r="U42" s="165">
        <f t="shared" si="75"/>
        <v>0.65217391304347827</v>
      </c>
      <c r="V42" s="165">
        <f t="shared" si="75"/>
        <v>0.65217391304347827</v>
      </c>
      <c r="W42" s="165">
        <f t="shared" si="75"/>
        <v>0.65217391304347827</v>
      </c>
      <c r="X42" s="165">
        <f t="shared" si="75"/>
        <v>0.65217391304347827</v>
      </c>
      <c r="Y42" s="165">
        <f t="shared" si="75"/>
        <v>0.65217391304347827</v>
      </c>
      <c r="Z42" s="165">
        <f t="shared" si="75"/>
        <v>0.65217391304347827</v>
      </c>
      <c r="AA42" s="165">
        <f t="shared" si="75"/>
        <v>0.65217391304347827</v>
      </c>
      <c r="AB42" s="165">
        <f t="shared" si="75"/>
        <v>0.65217391304347827</v>
      </c>
      <c r="AC42" s="165">
        <f t="shared" si="75"/>
        <v>0.65217391304347827</v>
      </c>
      <c r="AD42" s="165">
        <f t="shared" si="75"/>
        <v>0.65217391304347827</v>
      </c>
      <c r="AE42" s="165">
        <f t="shared" si="75"/>
        <v>0.65217391304347827</v>
      </c>
      <c r="AF42" s="165">
        <f t="shared" si="75"/>
        <v>0.65217391304347827</v>
      </c>
      <c r="AG42" s="165">
        <f t="shared" si="75"/>
        <v>0.65217391304347827</v>
      </c>
      <c r="AH42" s="165">
        <f t="shared" si="75"/>
        <v>0.65217391304347827</v>
      </c>
      <c r="AI42" s="165">
        <f t="shared" si="75"/>
        <v>0.65217391304347827</v>
      </c>
      <c r="AJ42" s="165">
        <f t="shared" si="75"/>
        <v>0.65217391304347827</v>
      </c>
    </row>
    <row r="43" spans="1:36">
      <c r="A43" s="495"/>
      <c r="B43" s="506"/>
      <c r="C43" s="499"/>
      <c r="D43" s="501"/>
      <c r="E43" s="501"/>
      <c r="F43" s="166" t="s">
        <v>253</v>
      </c>
      <c r="G43" s="167">
        <f t="shared" ref="G43" si="76">+ROUND($E42-G42,1)</f>
        <v>-0.7</v>
      </c>
      <c r="H43" s="167">
        <f t="shared" ref="H43:I43" si="77">+G43-H42</f>
        <v>-1.3521739130434782</v>
      </c>
      <c r="I43" s="167">
        <f t="shared" si="77"/>
        <v>-2.0043478260869563</v>
      </c>
      <c r="J43" s="167">
        <f>+I43-J42</f>
        <v>-2.6565217391304348</v>
      </c>
      <c r="K43" s="167">
        <f>+J43-K42</f>
        <v>-3.3086956521739133</v>
      </c>
      <c r="L43" s="167">
        <f t="shared" ref="L43:AJ43" si="78">+K43-L42</f>
        <v>-3.9608695652173918</v>
      </c>
      <c r="M43" s="165">
        <f t="shared" si="48"/>
        <v>-3.9608695652173918</v>
      </c>
      <c r="N43" s="167">
        <f t="shared" si="78"/>
        <v>-4.6130434782608702</v>
      </c>
      <c r="O43" s="167">
        <f t="shared" si="78"/>
        <v>-5.2652173913043487</v>
      </c>
      <c r="P43" s="167">
        <f t="shared" si="78"/>
        <v>-5.9173913043478272</v>
      </c>
      <c r="Q43" s="167">
        <f t="shared" si="78"/>
        <v>-6.5695652173913057</v>
      </c>
      <c r="R43" s="167">
        <f t="shared" si="78"/>
        <v>-7.2217391304347842</v>
      </c>
      <c r="S43" s="167">
        <f t="shared" si="78"/>
        <v>-7.8739130434782627</v>
      </c>
      <c r="T43" s="167">
        <f t="shared" si="78"/>
        <v>-8.5260869565217412</v>
      </c>
      <c r="U43" s="167">
        <f t="shared" si="78"/>
        <v>-9.1782608695652197</v>
      </c>
      <c r="V43" s="167">
        <f t="shared" si="78"/>
        <v>-9.8304347826086982</v>
      </c>
      <c r="W43" s="167">
        <f t="shared" si="78"/>
        <v>-10.482608695652177</v>
      </c>
      <c r="X43" s="167">
        <f t="shared" si="78"/>
        <v>-11.134782608695655</v>
      </c>
      <c r="Y43" s="167">
        <f t="shared" si="78"/>
        <v>-11.786956521739134</v>
      </c>
      <c r="Z43" s="167">
        <f t="shared" si="78"/>
        <v>-12.439130434782612</v>
      </c>
      <c r="AA43" s="167">
        <f t="shared" si="78"/>
        <v>-13.091304347826091</v>
      </c>
      <c r="AB43" s="167">
        <f t="shared" si="78"/>
        <v>-13.743478260869569</v>
      </c>
      <c r="AC43" s="167">
        <f t="shared" si="78"/>
        <v>-14.395652173913048</v>
      </c>
      <c r="AD43" s="167">
        <f t="shared" si="78"/>
        <v>-15.047826086956526</v>
      </c>
      <c r="AE43" s="167">
        <f t="shared" si="78"/>
        <v>-15.700000000000005</v>
      </c>
      <c r="AF43" s="167">
        <f t="shared" si="78"/>
        <v>-16.352173913043483</v>
      </c>
      <c r="AG43" s="167">
        <f t="shared" si="78"/>
        <v>-17.00434782608696</v>
      </c>
      <c r="AH43" s="167">
        <f t="shared" si="78"/>
        <v>-17.656521739130437</v>
      </c>
      <c r="AI43" s="167">
        <f t="shared" si="78"/>
        <v>-18.308695652173913</v>
      </c>
      <c r="AJ43" s="167">
        <f t="shared" si="78"/>
        <v>-18.96086956521739</v>
      </c>
    </row>
    <row r="44" spans="1:36" ht="45">
      <c r="A44" s="494">
        <v>21</v>
      </c>
      <c r="B44" s="502" t="s">
        <v>235</v>
      </c>
      <c r="C44" s="498">
        <v>0</v>
      </c>
      <c r="D44" s="500">
        <v>0</v>
      </c>
      <c r="E44" s="500">
        <f t="shared" ref="E44" si="79">+C44+D44</f>
        <v>0</v>
      </c>
      <c r="F44" s="163" t="s">
        <v>252</v>
      </c>
      <c r="G44" s="164">
        <f>+VLOOKUP($B44,'[5]Total Tồn Vật tư'!$A$3:$H$8000,8,0)</f>
        <v>0.47826086956521741</v>
      </c>
      <c r="H44" s="165">
        <f t="shared" ref="H44:W59" si="80">+G44</f>
        <v>0.47826086956521741</v>
      </c>
      <c r="I44" s="165">
        <f t="shared" si="80"/>
        <v>0.47826086956521741</v>
      </c>
      <c r="J44" s="165">
        <f t="shared" si="80"/>
        <v>0.47826086956521741</v>
      </c>
      <c r="K44" s="165">
        <f>+J44</f>
        <v>0.47826086956521741</v>
      </c>
      <c r="L44" s="165">
        <f t="shared" si="80"/>
        <v>0.47826086956521741</v>
      </c>
      <c r="M44" s="165">
        <f t="shared" si="80"/>
        <v>0.47826086956521741</v>
      </c>
      <c r="N44" s="165">
        <f t="shared" si="80"/>
        <v>0.47826086956521741</v>
      </c>
      <c r="O44" s="165">
        <f t="shared" si="80"/>
        <v>0.47826086956521741</v>
      </c>
      <c r="P44" s="165">
        <f t="shared" si="80"/>
        <v>0.47826086956521741</v>
      </c>
      <c r="Q44" s="165">
        <f t="shared" si="80"/>
        <v>0.47826086956521741</v>
      </c>
      <c r="R44" s="165">
        <f t="shared" si="80"/>
        <v>0.47826086956521741</v>
      </c>
      <c r="S44" s="165">
        <f t="shared" si="80"/>
        <v>0.47826086956521741</v>
      </c>
      <c r="T44" s="165">
        <f t="shared" si="80"/>
        <v>0.47826086956521741</v>
      </c>
      <c r="U44" s="165">
        <f t="shared" si="80"/>
        <v>0.47826086956521741</v>
      </c>
      <c r="V44" s="165">
        <f t="shared" si="80"/>
        <v>0.47826086956521741</v>
      </c>
      <c r="W44" s="165">
        <f t="shared" si="80"/>
        <v>0.47826086956521741</v>
      </c>
      <c r="X44" s="165">
        <f t="shared" ref="X44:AJ44" si="81">+W44</f>
        <v>0.47826086956521741</v>
      </c>
      <c r="Y44" s="165">
        <f t="shared" si="81"/>
        <v>0.47826086956521741</v>
      </c>
      <c r="Z44" s="165">
        <f t="shared" si="81"/>
        <v>0.47826086956521741</v>
      </c>
      <c r="AA44" s="165">
        <f t="shared" si="81"/>
        <v>0.47826086956521741</v>
      </c>
      <c r="AB44" s="165">
        <f t="shared" si="81"/>
        <v>0.47826086956521741</v>
      </c>
      <c r="AC44" s="165">
        <f t="shared" si="81"/>
        <v>0.47826086956521741</v>
      </c>
      <c r="AD44" s="165">
        <f t="shared" si="81"/>
        <v>0.47826086956521741</v>
      </c>
      <c r="AE44" s="165">
        <f t="shared" si="81"/>
        <v>0.47826086956521741</v>
      </c>
      <c r="AF44" s="165">
        <f t="shared" si="81"/>
        <v>0.47826086956521741</v>
      </c>
      <c r="AG44" s="165">
        <f t="shared" si="81"/>
        <v>0.47826086956521741</v>
      </c>
      <c r="AH44" s="165">
        <f t="shared" si="81"/>
        <v>0.47826086956521741</v>
      </c>
      <c r="AI44" s="165">
        <f t="shared" si="81"/>
        <v>0.47826086956521741</v>
      </c>
      <c r="AJ44" s="165">
        <f t="shared" si="81"/>
        <v>0.47826086956521741</v>
      </c>
    </row>
    <row r="45" spans="1:36">
      <c r="A45" s="495"/>
      <c r="B45" s="506"/>
      <c r="C45" s="499"/>
      <c r="D45" s="501"/>
      <c r="E45" s="501"/>
      <c r="F45" s="166" t="s">
        <v>253</v>
      </c>
      <c r="G45" s="167">
        <f t="shared" ref="G45" si="82">+ROUND($E44-G44,1)</f>
        <v>-0.5</v>
      </c>
      <c r="H45" s="167">
        <f t="shared" ref="H45:AJ45" si="83">+G45-H44</f>
        <v>-0.97826086956521741</v>
      </c>
      <c r="I45" s="167">
        <f t="shared" si="83"/>
        <v>-1.4565217391304348</v>
      </c>
      <c r="J45" s="167">
        <f t="shared" si="83"/>
        <v>-1.9347826086956523</v>
      </c>
      <c r="K45" s="167">
        <f>+J45-K44</f>
        <v>-2.4130434782608696</v>
      </c>
      <c r="L45" s="167">
        <f t="shared" si="83"/>
        <v>-2.8913043478260869</v>
      </c>
      <c r="M45" s="165">
        <f t="shared" si="80"/>
        <v>-2.8913043478260869</v>
      </c>
      <c r="N45" s="167">
        <f t="shared" si="83"/>
        <v>-3.3695652173913042</v>
      </c>
      <c r="O45" s="167">
        <f t="shared" si="83"/>
        <v>-3.8478260869565215</v>
      </c>
      <c r="P45" s="167">
        <f t="shared" si="83"/>
        <v>-4.3260869565217392</v>
      </c>
      <c r="Q45" s="167">
        <f t="shared" si="83"/>
        <v>-4.804347826086957</v>
      </c>
      <c r="R45" s="167">
        <f t="shared" si="83"/>
        <v>-5.2826086956521747</v>
      </c>
      <c r="S45" s="167">
        <f t="shared" si="83"/>
        <v>-5.7608695652173925</v>
      </c>
      <c r="T45" s="167">
        <f t="shared" si="83"/>
        <v>-6.2391304347826102</v>
      </c>
      <c r="U45" s="167">
        <f t="shared" si="83"/>
        <v>-6.7173913043478279</v>
      </c>
      <c r="V45" s="167">
        <f t="shared" si="83"/>
        <v>-7.1956521739130457</v>
      </c>
      <c r="W45" s="167">
        <f t="shared" si="83"/>
        <v>-7.6739130434782634</v>
      </c>
      <c r="X45" s="167">
        <f t="shared" si="83"/>
        <v>-8.1521739130434803</v>
      </c>
      <c r="Y45" s="167">
        <f t="shared" si="83"/>
        <v>-8.6304347826086971</v>
      </c>
      <c r="Z45" s="167">
        <f t="shared" si="83"/>
        <v>-9.108695652173914</v>
      </c>
      <c r="AA45" s="167">
        <f t="shared" si="83"/>
        <v>-9.5869565217391308</v>
      </c>
      <c r="AB45" s="167">
        <f t="shared" si="83"/>
        <v>-10.065217391304348</v>
      </c>
      <c r="AC45" s="167">
        <f t="shared" si="83"/>
        <v>-10.543478260869565</v>
      </c>
      <c r="AD45" s="167">
        <f t="shared" si="83"/>
        <v>-11.021739130434781</v>
      </c>
      <c r="AE45" s="167">
        <f t="shared" si="83"/>
        <v>-11.499999999999998</v>
      </c>
      <c r="AF45" s="167">
        <f t="shared" si="83"/>
        <v>-11.978260869565215</v>
      </c>
      <c r="AG45" s="167">
        <f t="shared" si="83"/>
        <v>-12.456521739130432</v>
      </c>
      <c r="AH45" s="167">
        <f t="shared" si="83"/>
        <v>-12.934782608695649</v>
      </c>
      <c r="AI45" s="167">
        <f t="shared" si="83"/>
        <v>-13.413043478260866</v>
      </c>
      <c r="AJ45" s="167">
        <f t="shared" si="83"/>
        <v>-13.891304347826082</v>
      </c>
    </row>
    <row r="46" spans="1:36" ht="45">
      <c r="A46" s="494">
        <v>22</v>
      </c>
      <c r="B46" s="502" t="s">
        <v>236</v>
      </c>
      <c r="C46" s="498">
        <v>0</v>
      </c>
      <c r="D46" s="500">
        <v>0</v>
      </c>
      <c r="E46" s="500">
        <f t="shared" ref="E46" si="84">+C46+D46</f>
        <v>0</v>
      </c>
      <c r="F46" s="163" t="s">
        <v>252</v>
      </c>
      <c r="G46" s="164">
        <f>+VLOOKUP($B46,'[5]Total Tồn Vật tư'!$A$3:$H$8000,8,0)</f>
        <v>0.65217391304347827</v>
      </c>
      <c r="H46" s="165">
        <f t="shared" ref="H46:AJ46" si="85">+G46</f>
        <v>0.65217391304347827</v>
      </c>
      <c r="I46" s="165">
        <f t="shared" si="85"/>
        <v>0.65217391304347827</v>
      </c>
      <c r="J46" s="165">
        <f t="shared" si="85"/>
        <v>0.65217391304347827</v>
      </c>
      <c r="K46" s="165">
        <f>+J46</f>
        <v>0.65217391304347827</v>
      </c>
      <c r="L46" s="165">
        <f t="shared" si="85"/>
        <v>0.65217391304347827</v>
      </c>
      <c r="M46" s="165">
        <f t="shared" si="80"/>
        <v>0.65217391304347827</v>
      </c>
      <c r="N46" s="165">
        <f t="shared" si="85"/>
        <v>0.65217391304347827</v>
      </c>
      <c r="O46" s="165">
        <f t="shared" si="85"/>
        <v>0.65217391304347827</v>
      </c>
      <c r="P46" s="165">
        <f t="shared" si="85"/>
        <v>0.65217391304347827</v>
      </c>
      <c r="Q46" s="165">
        <f t="shared" si="85"/>
        <v>0.65217391304347827</v>
      </c>
      <c r="R46" s="165">
        <f t="shared" si="85"/>
        <v>0.65217391304347827</v>
      </c>
      <c r="S46" s="165">
        <f t="shared" si="85"/>
        <v>0.65217391304347827</v>
      </c>
      <c r="T46" s="165">
        <f t="shared" si="85"/>
        <v>0.65217391304347827</v>
      </c>
      <c r="U46" s="165">
        <f t="shared" si="85"/>
        <v>0.65217391304347827</v>
      </c>
      <c r="V46" s="165">
        <f t="shared" si="85"/>
        <v>0.65217391304347827</v>
      </c>
      <c r="W46" s="165">
        <f t="shared" si="85"/>
        <v>0.65217391304347827</v>
      </c>
      <c r="X46" s="165">
        <f t="shared" si="85"/>
        <v>0.65217391304347827</v>
      </c>
      <c r="Y46" s="165">
        <f t="shared" si="85"/>
        <v>0.65217391304347827</v>
      </c>
      <c r="Z46" s="165">
        <f t="shared" si="85"/>
        <v>0.65217391304347827</v>
      </c>
      <c r="AA46" s="165">
        <f t="shared" si="85"/>
        <v>0.65217391304347827</v>
      </c>
      <c r="AB46" s="165">
        <f t="shared" si="85"/>
        <v>0.65217391304347827</v>
      </c>
      <c r="AC46" s="165">
        <f t="shared" si="85"/>
        <v>0.65217391304347827</v>
      </c>
      <c r="AD46" s="165">
        <f t="shared" si="85"/>
        <v>0.65217391304347827</v>
      </c>
      <c r="AE46" s="165">
        <f t="shared" si="85"/>
        <v>0.65217391304347827</v>
      </c>
      <c r="AF46" s="165">
        <f t="shared" si="85"/>
        <v>0.65217391304347827</v>
      </c>
      <c r="AG46" s="165">
        <f t="shared" si="85"/>
        <v>0.65217391304347827</v>
      </c>
      <c r="AH46" s="165">
        <f t="shared" si="85"/>
        <v>0.65217391304347827</v>
      </c>
      <c r="AI46" s="165">
        <f t="shared" si="85"/>
        <v>0.65217391304347827</v>
      </c>
      <c r="AJ46" s="165">
        <f t="shared" si="85"/>
        <v>0.65217391304347827</v>
      </c>
    </row>
    <row r="47" spans="1:36">
      <c r="A47" s="495"/>
      <c r="B47" s="506"/>
      <c r="C47" s="499"/>
      <c r="D47" s="501"/>
      <c r="E47" s="501"/>
      <c r="F47" s="166" t="s">
        <v>253</v>
      </c>
      <c r="G47" s="167">
        <f t="shared" ref="G47:G59" si="86">+ROUND($E46-G46,1)</f>
        <v>-0.7</v>
      </c>
      <c r="H47" s="167">
        <f t="shared" ref="H47:AJ47" si="87">+G47-H46</f>
        <v>-1.3521739130434782</v>
      </c>
      <c r="I47" s="167">
        <f t="shared" si="87"/>
        <v>-2.0043478260869563</v>
      </c>
      <c r="J47" s="167">
        <f t="shared" si="87"/>
        <v>-2.6565217391304348</v>
      </c>
      <c r="K47" s="167">
        <f>+J47-K46</f>
        <v>-3.3086956521739133</v>
      </c>
      <c r="L47" s="167">
        <f t="shared" si="87"/>
        <v>-3.9608695652173918</v>
      </c>
      <c r="M47" s="165">
        <f t="shared" si="80"/>
        <v>-3.9608695652173918</v>
      </c>
      <c r="N47" s="167">
        <f t="shared" si="87"/>
        <v>-4.6130434782608702</v>
      </c>
      <c r="O47" s="167">
        <f t="shared" si="87"/>
        <v>-5.2652173913043487</v>
      </c>
      <c r="P47" s="167">
        <f t="shared" si="87"/>
        <v>-5.9173913043478272</v>
      </c>
      <c r="Q47" s="167">
        <f t="shared" si="87"/>
        <v>-6.5695652173913057</v>
      </c>
      <c r="R47" s="167">
        <f t="shared" si="87"/>
        <v>-7.2217391304347842</v>
      </c>
      <c r="S47" s="167">
        <f t="shared" si="87"/>
        <v>-7.8739130434782627</v>
      </c>
      <c r="T47" s="167">
        <f t="shared" si="87"/>
        <v>-8.5260869565217412</v>
      </c>
      <c r="U47" s="167">
        <f t="shared" si="87"/>
        <v>-9.1782608695652197</v>
      </c>
      <c r="V47" s="167">
        <f t="shared" si="87"/>
        <v>-9.8304347826086982</v>
      </c>
      <c r="W47" s="167">
        <f t="shared" si="87"/>
        <v>-10.482608695652177</v>
      </c>
      <c r="X47" s="167">
        <f t="shared" si="87"/>
        <v>-11.134782608695655</v>
      </c>
      <c r="Y47" s="167">
        <f t="shared" si="87"/>
        <v>-11.786956521739134</v>
      </c>
      <c r="Z47" s="167">
        <f t="shared" si="87"/>
        <v>-12.439130434782612</v>
      </c>
      <c r="AA47" s="167">
        <f t="shared" si="87"/>
        <v>-13.091304347826091</v>
      </c>
      <c r="AB47" s="167">
        <f t="shared" si="87"/>
        <v>-13.743478260869569</v>
      </c>
      <c r="AC47" s="167">
        <f t="shared" si="87"/>
        <v>-14.395652173913048</v>
      </c>
      <c r="AD47" s="167">
        <f t="shared" si="87"/>
        <v>-15.047826086956526</v>
      </c>
      <c r="AE47" s="167">
        <f t="shared" si="87"/>
        <v>-15.700000000000005</v>
      </c>
      <c r="AF47" s="167">
        <f t="shared" si="87"/>
        <v>-16.352173913043483</v>
      </c>
      <c r="AG47" s="167">
        <f t="shared" si="87"/>
        <v>-17.00434782608696</v>
      </c>
      <c r="AH47" s="167">
        <f t="shared" si="87"/>
        <v>-17.656521739130437</v>
      </c>
      <c r="AI47" s="167">
        <f t="shared" si="87"/>
        <v>-18.308695652173913</v>
      </c>
      <c r="AJ47" s="167">
        <f t="shared" si="87"/>
        <v>-18.96086956521739</v>
      </c>
    </row>
    <row r="48" spans="1:36" ht="45">
      <c r="A48" s="494">
        <v>23</v>
      </c>
      <c r="B48" s="502" t="s">
        <v>237</v>
      </c>
      <c r="C48" s="498">
        <v>0</v>
      </c>
      <c r="D48" s="500">
        <v>0</v>
      </c>
      <c r="E48" s="500">
        <f t="shared" ref="E48" si="88">+C48+D48</f>
        <v>0</v>
      </c>
      <c r="F48" s="163" t="s">
        <v>252</v>
      </c>
      <c r="G48" s="164">
        <f>+VLOOKUP($B48,'[5]Total Tồn Vật tư'!$A$3:$H$8000,8,0)</f>
        <v>0.21739130434782608</v>
      </c>
      <c r="H48" s="165">
        <f t="shared" ref="H48:AJ48" si="89">+G48</f>
        <v>0.21739130434782608</v>
      </c>
      <c r="I48" s="165">
        <f t="shared" si="89"/>
        <v>0.21739130434782608</v>
      </c>
      <c r="J48" s="165">
        <f t="shared" si="89"/>
        <v>0.21739130434782608</v>
      </c>
      <c r="K48" s="165">
        <f>+J48</f>
        <v>0.21739130434782608</v>
      </c>
      <c r="L48" s="165">
        <f t="shared" si="89"/>
        <v>0.21739130434782608</v>
      </c>
      <c r="M48" s="165">
        <f t="shared" si="80"/>
        <v>0.21739130434782608</v>
      </c>
      <c r="N48" s="165">
        <f t="shared" si="89"/>
        <v>0.21739130434782608</v>
      </c>
      <c r="O48" s="165">
        <f t="shared" si="89"/>
        <v>0.21739130434782608</v>
      </c>
      <c r="P48" s="165">
        <f t="shared" si="89"/>
        <v>0.21739130434782608</v>
      </c>
      <c r="Q48" s="165">
        <f t="shared" si="89"/>
        <v>0.21739130434782608</v>
      </c>
      <c r="R48" s="165">
        <f t="shared" si="89"/>
        <v>0.21739130434782608</v>
      </c>
      <c r="S48" s="165">
        <f t="shared" si="89"/>
        <v>0.21739130434782608</v>
      </c>
      <c r="T48" s="165">
        <f t="shared" si="89"/>
        <v>0.21739130434782608</v>
      </c>
      <c r="U48" s="165">
        <f t="shared" si="89"/>
        <v>0.21739130434782608</v>
      </c>
      <c r="V48" s="165">
        <f t="shared" si="89"/>
        <v>0.21739130434782608</v>
      </c>
      <c r="W48" s="165">
        <f t="shared" si="89"/>
        <v>0.21739130434782608</v>
      </c>
      <c r="X48" s="165">
        <f t="shared" si="89"/>
        <v>0.21739130434782608</v>
      </c>
      <c r="Y48" s="165">
        <f t="shared" si="89"/>
        <v>0.21739130434782608</v>
      </c>
      <c r="Z48" s="165">
        <f t="shared" si="89"/>
        <v>0.21739130434782608</v>
      </c>
      <c r="AA48" s="165">
        <f t="shared" si="89"/>
        <v>0.21739130434782608</v>
      </c>
      <c r="AB48" s="165">
        <f t="shared" si="89"/>
        <v>0.21739130434782608</v>
      </c>
      <c r="AC48" s="165">
        <f t="shared" si="89"/>
        <v>0.21739130434782608</v>
      </c>
      <c r="AD48" s="165">
        <f t="shared" si="89"/>
        <v>0.21739130434782608</v>
      </c>
      <c r="AE48" s="165">
        <f t="shared" si="89"/>
        <v>0.21739130434782608</v>
      </c>
      <c r="AF48" s="165">
        <f t="shared" si="89"/>
        <v>0.21739130434782608</v>
      </c>
      <c r="AG48" s="165">
        <f t="shared" si="89"/>
        <v>0.21739130434782608</v>
      </c>
      <c r="AH48" s="165">
        <f t="shared" si="89"/>
        <v>0.21739130434782608</v>
      </c>
      <c r="AI48" s="165">
        <f t="shared" si="89"/>
        <v>0.21739130434782608</v>
      </c>
      <c r="AJ48" s="165">
        <f t="shared" si="89"/>
        <v>0.21739130434782608</v>
      </c>
    </row>
    <row r="49" spans="1:36">
      <c r="A49" s="495"/>
      <c r="B49" s="506"/>
      <c r="C49" s="499"/>
      <c r="D49" s="501"/>
      <c r="E49" s="501"/>
      <c r="F49" s="166" t="s">
        <v>253</v>
      </c>
      <c r="G49" s="167">
        <f t="shared" si="86"/>
        <v>-0.2</v>
      </c>
      <c r="H49" s="167">
        <f t="shared" ref="H49:AJ49" si="90">+G49-H48</f>
        <v>-0.41739130434782612</v>
      </c>
      <c r="I49" s="167">
        <f t="shared" si="90"/>
        <v>-0.63478260869565217</v>
      </c>
      <c r="J49" s="167">
        <f t="shared" si="90"/>
        <v>-0.85217391304347823</v>
      </c>
      <c r="K49" s="167">
        <f>+J49-K48</f>
        <v>-1.0695652173913044</v>
      </c>
      <c r="L49" s="167">
        <f t="shared" si="90"/>
        <v>-1.2869565217391306</v>
      </c>
      <c r="M49" s="165">
        <f t="shared" si="80"/>
        <v>-1.2869565217391306</v>
      </c>
      <c r="N49" s="167">
        <f t="shared" si="90"/>
        <v>-1.5043478260869567</v>
      </c>
      <c r="O49" s="167">
        <f t="shared" si="90"/>
        <v>-1.7217391304347829</v>
      </c>
      <c r="P49" s="167">
        <f t="shared" si="90"/>
        <v>-1.939130434782609</v>
      </c>
      <c r="Q49" s="167">
        <f t="shared" si="90"/>
        <v>-2.1565217391304352</v>
      </c>
      <c r="R49" s="167">
        <f t="shared" si="90"/>
        <v>-2.3739130434782614</v>
      </c>
      <c r="S49" s="167">
        <f t="shared" si="90"/>
        <v>-2.5913043478260875</v>
      </c>
      <c r="T49" s="167">
        <f t="shared" si="90"/>
        <v>-2.8086956521739137</v>
      </c>
      <c r="U49" s="167">
        <f t="shared" si="90"/>
        <v>-3.0260869565217399</v>
      </c>
      <c r="V49" s="167">
        <f t="shared" si="90"/>
        <v>-3.243478260869566</v>
      </c>
      <c r="W49" s="167">
        <f t="shared" si="90"/>
        <v>-3.4608695652173922</v>
      </c>
      <c r="X49" s="167">
        <f t="shared" si="90"/>
        <v>-3.6782608695652184</v>
      </c>
      <c r="Y49" s="167">
        <f t="shared" si="90"/>
        <v>-3.8956521739130445</v>
      </c>
      <c r="Z49" s="167">
        <f t="shared" si="90"/>
        <v>-4.1130434782608702</v>
      </c>
      <c r="AA49" s="167">
        <f t="shared" si="90"/>
        <v>-4.3304347826086964</v>
      </c>
      <c r="AB49" s="167">
        <f t="shared" si="90"/>
        <v>-4.5478260869565226</v>
      </c>
      <c r="AC49" s="167">
        <f t="shared" si="90"/>
        <v>-4.7652173913043487</v>
      </c>
      <c r="AD49" s="167">
        <f t="shared" si="90"/>
        <v>-4.9826086956521749</v>
      </c>
      <c r="AE49" s="167">
        <f t="shared" si="90"/>
        <v>-5.2000000000000011</v>
      </c>
      <c r="AF49" s="167">
        <f t="shared" si="90"/>
        <v>-5.4173913043478272</v>
      </c>
      <c r="AG49" s="167">
        <f t="shared" si="90"/>
        <v>-5.6347826086956534</v>
      </c>
      <c r="AH49" s="167">
        <f t="shared" si="90"/>
        <v>-5.8521739130434796</v>
      </c>
      <c r="AI49" s="167">
        <f t="shared" si="90"/>
        <v>-6.0695652173913057</v>
      </c>
      <c r="AJ49" s="167">
        <f t="shared" si="90"/>
        <v>-6.2869565217391319</v>
      </c>
    </row>
    <row r="50" spans="1:36" ht="45">
      <c r="A50" s="494">
        <v>24</v>
      </c>
      <c r="B50" s="502" t="s">
        <v>238</v>
      </c>
      <c r="C50" s="498">
        <v>0</v>
      </c>
      <c r="D50" s="500">
        <v>0</v>
      </c>
      <c r="E50" s="500">
        <f t="shared" ref="E50" si="91">+C50+D50</f>
        <v>0</v>
      </c>
      <c r="F50" s="163" t="s">
        <v>252</v>
      </c>
      <c r="G50" s="164">
        <f>+VLOOKUP($B50,'[5]Total Tồn Vật tư'!$A$3:$H$8000,8,0)</f>
        <v>3.8260869565217392</v>
      </c>
      <c r="H50" s="165">
        <f t="shared" ref="H50:AJ50" si="92">+G50</f>
        <v>3.8260869565217392</v>
      </c>
      <c r="I50" s="165">
        <f t="shared" si="92"/>
        <v>3.8260869565217392</v>
      </c>
      <c r="J50" s="165">
        <f t="shared" si="92"/>
        <v>3.8260869565217392</v>
      </c>
      <c r="K50" s="165">
        <f>+J50</f>
        <v>3.8260869565217392</v>
      </c>
      <c r="L50" s="165">
        <f t="shared" si="92"/>
        <v>3.8260869565217392</v>
      </c>
      <c r="M50" s="165">
        <f t="shared" si="80"/>
        <v>3.8260869565217392</v>
      </c>
      <c r="N50" s="165">
        <f t="shared" si="92"/>
        <v>3.8260869565217392</v>
      </c>
      <c r="O50" s="165">
        <f t="shared" si="92"/>
        <v>3.8260869565217392</v>
      </c>
      <c r="P50" s="165">
        <f t="shared" si="92"/>
        <v>3.8260869565217392</v>
      </c>
      <c r="Q50" s="165">
        <f t="shared" si="92"/>
        <v>3.8260869565217392</v>
      </c>
      <c r="R50" s="165">
        <f t="shared" si="92"/>
        <v>3.8260869565217392</v>
      </c>
      <c r="S50" s="165">
        <f t="shared" si="92"/>
        <v>3.8260869565217392</v>
      </c>
      <c r="T50" s="165">
        <f t="shared" si="92"/>
        <v>3.8260869565217392</v>
      </c>
      <c r="U50" s="165">
        <f t="shared" si="92"/>
        <v>3.8260869565217392</v>
      </c>
      <c r="V50" s="165">
        <f t="shared" si="92"/>
        <v>3.8260869565217392</v>
      </c>
      <c r="W50" s="165">
        <f t="shared" si="92"/>
        <v>3.8260869565217392</v>
      </c>
      <c r="X50" s="165">
        <f t="shared" si="92"/>
        <v>3.8260869565217392</v>
      </c>
      <c r="Y50" s="165">
        <f t="shared" si="92"/>
        <v>3.8260869565217392</v>
      </c>
      <c r="Z50" s="165">
        <f t="shared" si="92"/>
        <v>3.8260869565217392</v>
      </c>
      <c r="AA50" s="165">
        <f t="shared" si="92"/>
        <v>3.8260869565217392</v>
      </c>
      <c r="AB50" s="165">
        <f t="shared" si="92"/>
        <v>3.8260869565217392</v>
      </c>
      <c r="AC50" s="165">
        <f t="shared" si="92"/>
        <v>3.8260869565217392</v>
      </c>
      <c r="AD50" s="165">
        <f t="shared" si="92"/>
        <v>3.8260869565217392</v>
      </c>
      <c r="AE50" s="165">
        <f t="shared" si="92"/>
        <v>3.8260869565217392</v>
      </c>
      <c r="AF50" s="165">
        <f t="shared" si="92"/>
        <v>3.8260869565217392</v>
      </c>
      <c r="AG50" s="165">
        <f t="shared" si="92"/>
        <v>3.8260869565217392</v>
      </c>
      <c r="AH50" s="165">
        <f t="shared" si="92"/>
        <v>3.8260869565217392</v>
      </c>
      <c r="AI50" s="165">
        <f t="shared" si="92"/>
        <v>3.8260869565217392</v>
      </c>
      <c r="AJ50" s="165">
        <f t="shared" si="92"/>
        <v>3.8260869565217392</v>
      </c>
    </row>
    <row r="51" spans="1:36">
      <c r="A51" s="495"/>
      <c r="B51" s="506"/>
      <c r="C51" s="499"/>
      <c r="D51" s="501"/>
      <c r="E51" s="501"/>
      <c r="F51" s="166" t="s">
        <v>253</v>
      </c>
      <c r="G51" s="167">
        <f t="shared" si="86"/>
        <v>-3.8</v>
      </c>
      <c r="H51" s="167">
        <f t="shared" ref="H51:AJ51" si="93">+G51-H50</f>
        <v>-7.6260869565217391</v>
      </c>
      <c r="I51" s="167">
        <f t="shared" si="93"/>
        <v>-11.452173913043477</v>
      </c>
      <c r="J51" s="167">
        <f t="shared" si="93"/>
        <v>-15.278260869565216</v>
      </c>
      <c r="K51" s="167">
        <f>+J51-K50</f>
        <v>-19.104347826086954</v>
      </c>
      <c r="L51" s="167">
        <f t="shared" si="93"/>
        <v>-22.930434782608693</v>
      </c>
      <c r="M51" s="165">
        <f t="shared" si="80"/>
        <v>-22.930434782608693</v>
      </c>
      <c r="N51" s="167">
        <f t="shared" si="93"/>
        <v>-26.756521739130431</v>
      </c>
      <c r="O51" s="167">
        <f t="shared" si="93"/>
        <v>-30.582608695652169</v>
      </c>
      <c r="P51" s="167">
        <f t="shared" si="93"/>
        <v>-34.408695652173911</v>
      </c>
      <c r="Q51" s="167">
        <f t="shared" si="93"/>
        <v>-38.234782608695653</v>
      </c>
      <c r="R51" s="167">
        <f t="shared" si="93"/>
        <v>-42.060869565217395</v>
      </c>
      <c r="S51" s="167">
        <f t="shared" si="93"/>
        <v>-45.886956521739137</v>
      </c>
      <c r="T51" s="167">
        <f t="shared" si="93"/>
        <v>-49.713043478260879</v>
      </c>
      <c r="U51" s="167">
        <f t="shared" si="93"/>
        <v>-53.539130434782621</v>
      </c>
      <c r="V51" s="167">
        <f t="shared" si="93"/>
        <v>-57.365217391304363</v>
      </c>
      <c r="W51" s="167">
        <f t="shared" si="93"/>
        <v>-61.191304347826105</v>
      </c>
      <c r="X51" s="167">
        <f t="shared" si="93"/>
        <v>-65.017391304347839</v>
      </c>
      <c r="Y51" s="167">
        <f t="shared" si="93"/>
        <v>-68.843478260869574</v>
      </c>
      <c r="Z51" s="167">
        <f t="shared" si="93"/>
        <v>-72.669565217391309</v>
      </c>
      <c r="AA51" s="167">
        <f t="shared" si="93"/>
        <v>-76.495652173913044</v>
      </c>
      <c r="AB51" s="167">
        <f t="shared" si="93"/>
        <v>-80.321739130434779</v>
      </c>
      <c r="AC51" s="167">
        <f t="shared" si="93"/>
        <v>-84.147826086956513</v>
      </c>
      <c r="AD51" s="167">
        <f t="shared" si="93"/>
        <v>-87.973913043478248</v>
      </c>
      <c r="AE51" s="167">
        <f t="shared" si="93"/>
        <v>-91.799999999999983</v>
      </c>
      <c r="AF51" s="167">
        <f t="shared" si="93"/>
        <v>-95.626086956521718</v>
      </c>
      <c r="AG51" s="167">
        <f t="shared" si="93"/>
        <v>-99.452173913043453</v>
      </c>
      <c r="AH51" s="167">
        <f t="shared" si="93"/>
        <v>-103.27826086956519</v>
      </c>
      <c r="AI51" s="167">
        <f t="shared" si="93"/>
        <v>-107.10434782608692</v>
      </c>
      <c r="AJ51" s="167">
        <f t="shared" si="93"/>
        <v>-110.93043478260866</v>
      </c>
    </row>
    <row r="52" spans="1:36" ht="45">
      <c r="A52" s="494">
        <v>25</v>
      </c>
      <c r="B52" s="502" t="s">
        <v>240</v>
      </c>
      <c r="C52" s="498">
        <v>3730</v>
      </c>
      <c r="D52" s="500">
        <v>0</v>
      </c>
      <c r="E52" s="500">
        <f t="shared" ref="E52" si="94">+C52+D52</f>
        <v>3730</v>
      </c>
      <c r="F52" s="163" t="s">
        <v>252</v>
      </c>
      <c r="G52" s="164">
        <f>+VLOOKUP($B52,'[5]Total Tồn Vật tư'!$A$3:$H$8000,8,0)</f>
        <v>94</v>
      </c>
      <c r="H52" s="165">
        <f t="shared" ref="H52:AJ52" si="95">+G52</f>
        <v>94</v>
      </c>
      <c r="I52" s="165">
        <f t="shared" si="95"/>
        <v>94</v>
      </c>
      <c r="J52" s="165">
        <f t="shared" si="95"/>
        <v>94</v>
      </c>
      <c r="K52" s="165">
        <f>+J52</f>
        <v>94</v>
      </c>
      <c r="L52" s="165">
        <f t="shared" si="95"/>
        <v>94</v>
      </c>
      <c r="M52" s="165">
        <f t="shared" si="80"/>
        <v>94</v>
      </c>
      <c r="N52" s="165">
        <f t="shared" si="95"/>
        <v>94</v>
      </c>
      <c r="O52" s="165">
        <f t="shared" si="95"/>
        <v>94</v>
      </c>
      <c r="P52" s="165">
        <f t="shared" si="95"/>
        <v>94</v>
      </c>
      <c r="Q52" s="165">
        <f t="shared" si="95"/>
        <v>94</v>
      </c>
      <c r="R52" s="165">
        <f t="shared" si="95"/>
        <v>94</v>
      </c>
      <c r="S52" s="165">
        <f t="shared" si="95"/>
        <v>94</v>
      </c>
      <c r="T52" s="165">
        <f t="shared" si="95"/>
        <v>94</v>
      </c>
      <c r="U52" s="165">
        <f t="shared" si="95"/>
        <v>94</v>
      </c>
      <c r="V52" s="165">
        <f t="shared" si="95"/>
        <v>94</v>
      </c>
      <c r="W52" s="165">
        <f t="shared" si="95"/>
        <v>94</v>
      </c>
      <c r="X52" s="165">
        <f t="shared" si="95"/>
        <v>94</v>
      </c>
      <c r="Y52" s="165">
        <f t="shared" si="95"/>
        <v>94</v>
      </c>
      <c r="Z52" s="165">
        <f t="shared" si="95"/>
        <v>94</v>
      </c>
      <c r="AA52" s="165">
        <f t="shared" si="95"/>
        <v>94</v>
      </c>
      <c r="AB52" s="165">
        <f t="shared" si="95"/>
        <v>94</v>
      </c>
      <c r="AC52" s="165">
        <f t="shared" si="95"/>
        <v>94</v>
      </c>
      <c r="AD52" s="165">
        <f t="shared" si="95"/>
        <v>94</v>
      </c>
      <c r="AE52" s="165">
        <f t="shared" si="95"/>
        <v>94</v>
      </c>
      <c r="AF52" s="165">
        <f t="shared" si="95"/>
        <v>94</v>
      </c>
      <c r="AG52" s="165">
        <f t="shared" si="95"/>
        <v>94</v>
      </c>
      <c r="AH52" s="165">
        <f t="shared" si="95"/>
        <v>94</v>
      </c>
      <c r="AI52" s="165">
        <f t="shared" si="95"/>
        <v>94</v>
      </c>
      <c r="AJ52" s="165">
        <f t="shared" si="95"/>
        <v>94</v>
      </c>
    </row>
    <row r="53" spans="1:36">
      <c r="A53" s="495"/>
      <c r="B53" s="506"/>
      <c r="C53" s="499"/>
      <c r="D53" s="501"/>
      <c r="E53" s="501"/>
      <c r="F53" s="166" t="s">
        <v>253</v>
      </c>
      <c r="G53" s="167">
        <f t="shared" si="86"/>
        <v>3636</v>
      </c>
      <c r="H53" s="167">
        <f t="shared" ref="H53:AJ53" si="96">+G53-H52</f>
        <v>3542</v>
      </c>
      <c r="I53" s="167">
        <f t="shared" si="96"/>
        <v>3448</v>
      </c>
      <c r="J53" s="167">
        <f t="shared" si="96"/>
        <v>3354</v>
      </c>
      <c r="K53" s="167">
        <f>+J53-K52</f>
        <v>3260</v>
      </c>
      <c r="L53" s="167">
        <f t="shared" si="96"/>
        <v>3166</v>
      </c>
      <c r="M53" s="165">
        <f t="shared" si="80"/>
        <v>3166</v>
      </c>
      <c r="N53" s="167">
        <f t="shared" si="96"/>
        <v>3072</v>
      </c>
      <c r="O53" s="167">
        <f t="shared" si="96"/>
        <v>2978</v>
      </c>
      <c r="P53" s="167">
        <f t="shared" si="96"/>
        <v>2884</v>
      </c>
      <c r="Q53" s="167">
        <f t="shared" si="96"/>
        <v>2790</v>
      </c>
      <c r="R53" s="167">
        <f t="shared" si="96"/>
        <v>2696</v>
      </c>
      <c r="S53" s="167">
        <f t="shared" si="96"/>
        <v>2602</v>
      </c>
      <c r="T53" s="167">
        <f t="shared" si="96"/>
        <v>2508</v>
      </c>
      <c r="U53" s="167">
        <f t="shared" si="96"/>
        <v>2414</v>
      </c>
      <c r="V53" s="167">
        <f t="shared" si="96"/>
        <v>2320</v>
      </c>
      <c r="W53" s="167">
        <f t="shared" si="96"/>
        <v>2226</v>
      </c>
      <c r="X53" s="167">
        <f t="shared" si="96"/>
        <v>2132</v>
      </c>
      <c r="Y53" s="167">
        <f t="shared" si="96"/>
        <v>2038</v>
      </c>
      <c r="Z53" s="167">
        <f t="shared" si="96"/>
        <v>1944</v>
      </c>
      <c r="AA53" s="167">
        <f t="shared" si="96"/>
        <v>1850</v>
      </c>
      <c r="AB53" s="167">
        <f t="shared" si="96"/>
        <v>1756</v>
      </c>
      <c r="AC53" s="167">
        <f t="shared" si="96"/>
        <v>1662</v>
      </c>
      <c r="AD53" s="167">
        <f t="shared" si="96"/>
        <v>1568</v>
      </c>
      <c r="AE53" s="167">
        <f t="shared" si="96"/>
        <v>1474</v>
      </c>
      <c r="AF53" s="167">
        <f t="shared" si="96"/>
        <v>1380</v>
      </c>
      <c r="AG53" s="167">
        <f t="shared" si="96"/>
        <v>1286</v>
      </c>
      <c r="AH53" s="167">
        <f t="shared" si="96"/>
        <v>1192</v>
      </c>
      <c r="AI53" s="167">
        <f t="shared" si="96"/>
        <v>1098</v>
      </c>
      <c r="AJ53" s="167">
        <f t="shared" si="96"/>
        <v>1004</v>
      </c>
    </row>
    <row r="54" spans="1:36" ht="45">
      <c r="A54" s="494">
        <v>26</v>
      </c>
      <c r="B54" s="502" t="s">
        <v>242</v>
      </c>
      <c r="C54" s="498">
        <v>0</v>
      </c>
      <c r="D54" s="500">
        <v>0</v>
      </c>
      <c r="E54" s="500">
        <f t="shared" ref="E54" si="97">+C54+D54</f>
        <v>0</v>
      </c>
      <c r="F54" s="163" t="s">
        <v>252</v>
      </c>
      <c r="G54" s="164">
        <f>+VLOOKUP($B54,'[5]Total Tồn Vật tư'!$A$3:$H$8000,8,0)</f>
        <v>4.1304347826086953</v>
      </c>
      <c r="H54" s="165">
        <f t="shared" ref="H54:AJ54" si="98">+G54</f>
        <v>4.1304347826086953</v>
      </c>
      <c r="I54" s="165">
        <f t="shared" si="98"/>
        <v>4.1304347826086953</v>
      </c>
      <c r="J54" s="165">
        <f t="shared" si="98"/>
        <v>4.1304347826086953</v>
      </c>
      <c r="K54" s="165">
        <f>+J54</f>
        <v>4.1304347826086953</v>
      </c>
      <c r="L54" s="165">
        <f t="shared" si="98"/>
        <v>4.1304347826086953</v>
      </c>
      <c r="M54" s="165">
        <f t="shared" si="80"/>
        <v>4.1304347826086953</v>
      </c>
      <c r="N54" s="165">
        <f t="shared" si="98"/>
        <v>4.1304347826086953</v>
      </c>
      <c r="O54" s="165">
        <f t="shared" si="98"/>
        <v>4.1304347826086953</v>
      </c>
      <c r="P54" s="165">
        <f t="shared" si="98"/>
        <v>4.1304347826086953</v>
      </c>
      <c r="Q54" s="165">
        <f t="shared" si="98"/>
        <v>4.1304347826086953</v>
      </c>
      <c r="R54" s="165">
        <f t="shared" si="98"/>
        <v>4.1304347826086953</v>
      </c>
      <c r="S54" s="165">
        <f t="shared" si="98"/>
        <v>4.1304347826086953</v>
      </c>
      <c r="T54" s="165">
        <f t="shared" si="98"/>
        <v>4.1304347826086953</v>
      </c>
      <c r="U54" s="165">
        <f t="shared" si="98"/>
        <v>4.1304347826086953</v>
      </c>
      <c r="V54" s="165">
        <f t="shared" si="98"/>
        <v>4.1304347826086953</v>
      </c>
      <c r="W54" s="165">
        <f t="shared" si="98"/>
        <v>4.1304347826086953</v>
      </c>
      <c r="X54" s="165">
        <f t="shared" si="98"/>
        <v>4.1304347826086953</v>
      </c>
      <c r="Y54" s="165">
        <f t="shared" si="98"/>
        <v>4.1304347826086953</v>
      </c>
      <c r="Z54" s="165">
        <f t="shared" si="98"/>
        <v>4.1304347826086953</v>
      </c>
      <c r="AA54" s="165">
        <f t="shared" si="98"/>
        <v>4.1304347826086953</v>
      </c>
      <c r="AB54" s="165">
        <f t="shared" si="98"/>
        <v>4.1304347826086953</v>
      </c>
      <c r="AC54" s="165">
        <f t="shared" si="98"/>
        <v>4.1304347826086953</v>
      </c>
      <c r="AD54" s="165">
        <f t="shared" si="98"/>
        <v>4.1304347826086953</v>
      </c>
      <c r="AE54" s="165">
        <f t="shared" si="98"/>
        <v>4.1304347826086953</v>
      </c>
      <c r="AF54" s="165">
        <f t="shared" si="98"/>
        <v>4.1304347826086953</v>
      </c>
      <c r="AG54" s="165">
        <f t="shared" si="98"/>
        <v>4.1304347826086953</v>
      </c>
      <c r="AH54" s="165">
        <f t="shared" si="98"/>
        <v>4.1304347826086953</v>
      </c>
      <c r="AI54" s="165">
        <f t="shared" si="98"/>
        <v>4.1304347826086953</v>
      </c>
      <c r="AJ54" s="165">
        <f t="shared" si="98"/>
        <v>4.1304347826086953</v>
      </c>
    </row>
    <row r="55" spans="1:36">
      <c r="A55" s="495"/>
      <c r="B55" s="506"/>
      <c r="C55" s="499"/>
      <c r="D55" s="501"/>
      <c r="E55" s="501"/>
      <c r="F55" s="166" t="s">
        <v>253</v>
      </c>
      <c r="G55" s="167">
        <f t="shared" si="86"/>
        <v>-4.0999999999999996</v>
      </c>
      <c r="H55" s="167">
        <f t="shared" ref="H55:AJ55" si="99">+G55-H54</f>
        <v>-8.230434782608695</v>
      </c>
      <c r="I55" s="167">
        <f t="shared" si="99"/>
        <v>-12.36086956521739</v>
      </c>
      <c r="J55" s="167">
        <f t="shared" si="99"/>
        <v>-16.491304347826087</v>
      </c>
      <c r="K55" s="167">
        <f>+J55-K54</f>
        <v>-20.621739130434783</v>
      </c>
      <c r="L55" s="167">
        <f t="shared" si="99"/>
        <v>-24.752173913043478</v>
      </c>
      <c r="M55" s="165">
        <f t="shared" si="80"/>
        <v>-24.752173913043478</v>
      </c>
      <c r="N55" s="167">
        <f t="shared" si="99"/>
        <v>-28.882608695652173</v>
      </c>
      <c r="O55" s="167">
        <f t="shared" si="99"/>
        <v>-33.013043478260869</v>
      </c>
      <c r="P55" s="167">
        <f t="shared" si="99"/>
        <v>-37.143478260869564</v>
      </c>
      <c r="Q55" s="167">
        <f t="shared" si="99"/>
        <v>-41.27391304347826</v>
      </c>
      <c r="R55" s="167">
        <f t="shared" si="99"/>
        <v>-45.404347826086955</v>
      </c>
      <c r="S55" s="167">
        <f t="shared" si="99"/>
        <v>-49.53478260869565</v>
      </c>
      <c r="T55" s="167">
        <f t="shared" si="99"/>
        <v>-53.665217391304346</v>
      </c>
      <c r="U55" s="167">
        <f t="shared" si="99"/>
        <v>-57.795652173913041</v>
      </c>
      <c r="V55" s="167">
        <f t="shared" si="99"/>
        <v>-61.926086956521736</v>
      </c>
      <c r="W55" s="167">
        <f t="shared" si="99"/>
        <v>-66.056521739130432</v>
      </c>
      <c r="X55" s="167">
        <f t="shared" si="99"/>
        <v>-70.18695652173912</v>
      </c>
      <c r="Y55" s="167">
        <f t="shared" si="99"/>
        <v>-74.317391304347808</v>
      </c>
      <c r="Z55" s="167">
        <f t="shared" si="99"/>
        <v>-78.447826086956496</v>
      </c>
      <c r="AA55" s="167">
        <f t="shared" si="99"/>
        <v>-82.578260869565185</v>
      </c>
      <c r="AB55" s="167">
        <f t="shared" si="99"/>
        <v>-86.708695652173873</v>
      </c>
      <c r="AC55" s="167">
        <f t="shared" si="99"/>
        <v>-90.839130434782561</v>
      </c>
      <c r="AD55" s="167">
        <f t="shared" si="99"/>
        <v>-94.969565217391249</v>
      </c>
      <c r="AE55" s="167">
        <f t="shared" si="99"/>
        <v>-99.099999999999937</v>
      </c>
      <c r="AF55" s="167">
        <f t="shared" si="99"/>
        <v>-103.23043478260863</v>
      </c>
      <c r="AG55" s="167">
        <f t="shared" si="99"/>
        <v>-107.36086956521731</v>
      </c>
      <c r="AH55" s="167">
        <f t="shared" si="99"/>
        <v>-111.491304347826</v>
      </c>
      <c r="AI55" s="167">
        <f t="shared" si="99"/>
        <v>-115.62173913043469</v>
      </c>
      <c r="AJ55" s="167">
        <f t="shared" si="99"/>
        <v>-119.75217391304338</v>
      </c>
    </row>
    <row r="56" spans="1:36" ht="45">
      <c r="A56" s="494">
        <v>27</v>
      </c>
      <c r="B56" s="502" t="s">
        <v>241</v>
      </c>
      <c r="C56" s="498">
        <v>2080</v>
      </c>
      <c r="D56" s="500">
        <v>0</v>
      </c>
      <c r="E56" s="500">
        <f t="shared" ref="E56" si="100">+C56+D56</f>
        <v>2080</v>
      </c>
      <c r="F56" s="163" t="s">
        <v>252</v>
      </c>
      <c r="G56" s="164">
        <f>+VLOOKUP($B56,'[5]Total Tồn Vật tư'!$A$3:$H$8000,8,0)</f>
        <v>336.95652173913044</v>
      </c>
      <c r="H56" s="165">
        <f t="shared" ref="H56:AJ56" si="101">+G56</f>
        <v>336.95652173913044</v>
      </c>
      <c r="I56" s="165">
        <f t="shared" si="101"/>
        <v>336.95652173913044</v>
      </c>
      <c r="J56" s="165">
        <f t="shared" si="101"/>
        <v>336.95652173913044</v>
      </c>
      <c r="K56" s="165">
        <f>+J56</f>
        <v>336.95652173913044</v>
      </c>
      <c r="L56" s="165">
        <f t="shared" si="101"/>
        <v>336.95652173913044</v>
      </c>
      <c r="M56" s="165">
        <f t="shared" si="80"/>
        <v>336.95652173913044</v>
      </c>
      <c r="N56" s="165">
        <f t="shared" si="101"/>
        <v>336.95652173913044</v>
      </c>
      <c r="O56" s="165">
        <f t="shared" si="101"/>
        <v>336.95652173913044</v>
      </c>
      <c r="P56" s="165">
        <f t="shared" si="101"/>
        <v>336.95652173913044</v>
      </c>
      <c r="Q56" s="165">
        <f t="shared" si="101"/>
        <v>336.95652173913044</v>
      </c>
      <c r="R56" s="165">
        <f t="shared" si="101"/>
        <v>336.95652173913044</v>
      </c>
      <c r="S56" s="165">
        <f t="shared" si="101"/>
        <v>336.95652173913044</v>
      </c>
      <c r="T56" s="165">
        <f t="shared" si="101"/>
        <v>336.95652173913044</v>
      </c>
      <c r="U56" s="165">
        <f t="shared" si="101"/>
        <v>336.95652173913044</v>
      </c>
      <c r="V56" s="165">
        <f t="shared" si="101"/>
        <v>336.95652173913044</v>
      </c>
      <c r="W56" s="165">
        <f t="shared" si="101"/>
        <v>336.95652173913044</v>
      </c>
      <c r="X56" s="165">
        <f t="shared" si="101"/>
        <v>336.95652173913044</v>
      </c>
      <c r="Y56" s="165">
        <f t="shared" si="101"/>
        <v>336.95652173913044</v>
      </c>
      <c r="Z56" s="165">
        <f t="shared" si="101"/>
        <v>336.95652173913044</v>
      </c>
      <c r="AA56" s="165">
        <f t="shared" si="101"/>
        <v>336.95652173913044</v>
      </c>
      <c r="AB56" s="165">
        <f t="shared" si="101"/>
        <v>336.95652173913044</v>
      </c>
      <c r="AC56" s="165">
        <f t="shared" si="101"/>
        <v>336.95652173913044</v>
      </c>
      <c r="AD56" s="165">
        <f t="shared" si="101"/>
        <v>336.95652173913044</v>
      </c>
      <c r="AE56" s="165">
        <f t="shared" si="101"/>
        <v>336.95652173913044</v>
      </c>
      <c r="AF56" s="165">
        <f t="shared" si="101"/>
        <v>336.95652173913044</v>
      </c>
      <c r="AG56" s="165">
        <f t="shared" si="101"/>
        <v>336.95652173913044</v>
      </c>
      <c r="AH56" s="165">
        <f t="shared" si="101"/>
        <v>336.95652173913044</v>
      </c>
      <c r="AI56" s="165">
        <f t="shared" si="101"/>
        <v>336.95652173913044</v>
      </c>
      <c r="AJ56" s="165">
        <f t="shared" si="101"/>
        <v>336.95652173913044</v>
      </c>
    </row>
    <row r="57" spans="1:36">
      <c r="A57" s="495"/>
      <c r="B57" s="506"/>
      <c r="C57" s="499"/>
      <c r="D57" s="501"/>
      <c r="E57" s="501"/>
      <c r="F57" s="166" t="s">
        <v>253</v>
      </c>
      <c r="G57" s="167">
        <f t="shared" si="86"/>
        <v>1743</v>
      </c>
      <c r="H57" s="167">
        <f t="shared" ref="H57:AJ57" si="102">+G57-H56</f>
        <v>1406.0434782608695</v>
      </c>
      <c r="I57" s="167">
        <f t="shared" si="102"/>
        <v>1069.086956521739</v>
      </c>
      <c r="J57" s="167">
        <f t="shared" si="102"/>
        <v>732.13043478260852</v>
      </c>
      <c r="K57" s="167">
        <f>+J57-K56</f>
        <v>395.17391304347808</v>
      </c>
      <c r="L57" s="167">
        <f t="shared" si="102"/>
        <v>58.217391304347643</v>
      </c>
      <c r="M57" s="165">
        <f t="shared" si="80"/>
        <v>58.217391304347643</v>
      </c>
      <c r="N57" s="167">
        <f t="shared" si="102"/>
        <v>-278.73913043478279</v>
      </c>
      <c r="O57" s="167">
        <f t="shared" si="102"/>
        <v>-615.69565217391323</v>
      </c>
      <c r="P57" s="167">
        <f t="shared" si="102"/>
        <v>-952.65217391304373</v>
      </c>
      <c r="Q57" s="167">
        <f t="shared" si="102"/>
        <v>-1289.6086956521742</v>
      </c>
      <c r="R57" s="167">
        <f t="shared" si="102"/>
        <v>-1626.5652173913047</v>
      </c>
      <c r="S57" s="167">
        <f t="shared" si="102"/>
        <v>-1963.5217391304352</v>
      </c>
      <c r="T57" s="167">
        <f t="shared" si="102"/>
        <v>-2300.4782608695655</v>
      </c>
      <c r="U57" s="167">
        <f t="shared" si="102"/>
        <v>-2637.434782608696</v>
      </c>
      <c r="V57" s="167">
        <f t="shared" si="102"/>
        <v>-2974.3913043478265</v>
      </c>
      <c r="W57" s="167">
        <f t="shared" si="102"/>
        <v>-3311.347826086957</v>
      </c>
      <c r="X57" s="167">
        <f t="shared" si="102"/>
        <v>-3648.3043478260875</v>
      </c>
      <c r="Y57" s="167">
        <f t="shared" si="102"/>
        <v>-3985.2608695652179</v>
      </c>
      <c r="Z57" s="167">
        <f t="shared" si="102"/>
        <v>-4322.217391304348</v>
      </c>
      <c r="AA57" s="167">
        <f t="shared" si="102"/>
        <v>-4659.173913043478</v>
      </c>
      <c r="AB57" s="167">
        <f t="shared" si="102"/>
        <v>-4996.1304347826081</v>
      </c>
      <c r="AC57" s="167">
        <f t="shared" si="102"/>
        <v>-5333.0869565217381</v>
      </c>
      <c r="AD57" s="167">
        <f t="shared" si="102"/>
        <v>-5670.0434782608681</v>
      </c>
      <c r="AE57" s="167">
        <f t="shared" si="102"/>
        <v>-6006.9999999999982</v>
      </c>
      <c r="AF57" s="167">
        <f t="shared" si="102"/>
        <v>-6343.9565217391282</v>
      </c>
      <c r="AG57" s="167">
        <f t="shared" si="102"/>
        <v>-6680.9130434782583</v>
      </c>
      <c r="AH57" s="167">
        <f t="shared" si="102"/>
        <v>-7017.8695652173883</v>
      </c>
      <c r="AI57" s="167">
        <f t="shared" si="102"/>
        <v>-7354.8260869565183</v>
      </c>
      <c r="AJ57" s="167">
        <f t="shared" si="102"/>
        <v>-7691.7826086956484</v>
      </c>
    </row>
    <row r="58" spans="1:36" ht="45">
      <c r="A58" s="494">
        <v>28</v>
      </c>
      <c r="B58" s="502" t="s">
        <v>239</v>
      </c>
      <c r="C58" s="498">
        <v>0</v>
      </c>
      <c r="D58" s="500">
        <v>0</v>
      </c>
      <c r="E58" s="500">
        <f t="shared" ref="E58" si="103">+C58+D58</f>
        <v>0</v>
      </c>
      <c r="F58" s="163" t="s">
        <v>252</v>
      </c>
      <c r="G58" s="164">
        <f>+VLOOKUP($B58,'[5]Total Tồn Vật tư'!$A$3:$H$8000,8,0)</f>
        <v>313.04347826086956</v>
      </c>
      <c r="H58" s="165">
        <f t="shared" ref="H58:AJ58" si="104">+G58</f>
        <v>313.04347826086956</v>
      </c>
      <c r="I58" s="165">
        <f t="shared" si="104"/>
        <v>313.04347826086956</v>
      </c>
      <c r="J58" s="165">
        <f t="shared" si="104"/>
        <v>313.04347826086956</v>
      </c>
      <c r="K58" s="165">
        <f>+J58</f>
        <v>313.04347826086956</v>
      </c>
      <c r="L58" s="165">
        <f t="shared" si="104"/>
        <v>313.04347826086956</v>
      </c>
      <c r="M58" s="165">
        <f t="shared" si="80"/>
        <v>313.04347826086956</v>
      </c>
      <c r="N58" s="165">
        <f t="shared" si="104"/>
        <v>313.04347826086956</v>
      </c>
      <c r="O58" s="165">
        <f t="shared" si="104"/>
        <v>313.04347826086956</v>
      </c>
      <c r="P58" s="165">
        <f t="shared" si="104"/>
        <v>313.04347826086956</v>
      </c>
      <c r="Q58" s="165">
        <f t="shared" si="104"/>
        <v>313.04347826086956</v>
      </c>
      <c r="R58" s="165">
        <f t="shared" si="104"/>
        <v>313.04347826086956</v>
      </c>
      <c r="S58" s="165">
        <f t="shared" si="104"/>
        <v>313.04347826086956</v>
      </c>
      <c r="T58" s="165">
        <f t="shared" si="104"/>
        <v>313.04347826086956</v>
      </c>
      <c r="U58" s="165">
        <f t="shared" si="104"/>
        <v>313.04347826086956</v>
      </c>
      <c r="V58" s="165">
        <f t="shared" si="104"/>
        <v>313.04347826086956</v>
      </c>
      <c r="W58" s="165">
        <f t="shared" si="104"/>
        <v>313.04347826086956</v>
      </c>
      <c r="X58" s="165">
        <f t="shared" si="104"/>
        <v>313.04347826086956</v>
      </c>
      <c r="Y58" s="165">
        <f t="shared" si="104"/>
        <v>313.04347826086956</v>
      </c>
      <c r="Z58" s="165">
        <f t="shared" si="104"/>
        <v>313.04347826086956</v>
      </c>
      <c r="AA58" s="165">
        <f t="shared" si="104"/>
        <v>313.04347826086956</v>
      </c>
      <c r="AB58" s="165">
        <f t="shared" si="104"/>
        <v>313.04347826086956</v>
      </c>
      <c r="AC58" s="165">
        <f t="shared" si="104"/>
        <v>313.04347826086956</v>
      </c>
      <c r="AD58" s="165">
        <f t="shared" si="104"/>
        <v>313.04347826086956</v>
      </c>
      <c r="AE58" s="165">
        <f t="shared" si="104"/>
        <v>313.04347826086956</v>
      </c>
      <c r="AF58" s="165">
        <f t="shared" si="104"/>
        <v>313.04347826086956</v>
      </c>
      <c r="AG58" s="165">
        <f t="shared" si="104"/>
        <v>313.04347826086956</v>
      </c>
      <c r="AH58" s="165">
        <f t="shared" si="104"/>
        <v>313.04347826086956</v>
      </c>
      <c r="AI58" s="165">
        <f t="shared" si="104"/>
        <v>313.04347826086956</v>
      </c>
      <c r="AJ58" s="165">
        <f t="shared" si="104"/>
        <v>313.04347826086956</v>
      </c>
    </row>
    <row r="59" spans="1:36">
      <c r="A59" s="495"/>
      <c r="B59" s="506"/>
      <c r="C59" s="499"/>
      <c r="D59" s="501"/>
      <c r="E59" s="501"/>
      <c r="F59" s="166" t="s">
        <v>253</v>
      </c>
      <c r="G59" s="167">
        <f t="shared" si="86"/>
        <v>-313</v>
      </c>
      <c r="H59" s="167">
        <f t="shared" ref="H59:AJ59" si="105">+G59-H58</f>
        <v>-626.04347826086951</v>
      </c>
      <c r="I59" s="167">
        <f t="shared" si="105"/>
        <v>-939.08695652173901</v>
      </c>
      <c r="J59" s="167">
        <f t="shared" si="105"/>
        <v>-1252.1304347826085</v>
      </c>
      <c r="K59" s="167">
        <f>+J59-K58</f>
        <v>-1565.173913043478</v>
      </c>
      <c r="L59" s="167">
        <f t="shared" si="105"/>
        <v>-1878.2173913043475</v>
      </c>
      <c r="M59" s="165">
        <f t="shared" si="80"/>
        <v>-1878.2173913043475</v>
      </c>
      <c r="N59" s="167">
        <f t="shared" si="105"/>
        <v>-2191.260869565217</v>
      </c>
      <c r="O59" s="167">
        <f t="shared" si="105"/>
        <v>-2504.3043478260865</v>
      </c>
      <c r="P59" s="167">
        <f t="shared" si="105"/>
        <v>-2817.347826086956</v>
      </c>
      <c r="Q59" s="167">
        <f t="shared" si="105"/>
        <v>-3130.3913043478256</v>
      </c>
      <c r="R59" s="167">
        <f t="shared" si="105"/>
        <v>-3443.4347826086951</v>
      </c>
      <c r="S59" s="167">
        <f t="shared" si="105"/>
        <v>-3756.4782608695646</v>
      </c>
      <c r="T59" s="167">
        <f t="shared" si="105"/>
        <v>-4069.5217391304341</v>
      </c>
      <c r="U59" s="167">
        <f t="shared" si="105"/>
        <v>-4382.565217391304</v>
      </c>
      <c r="V59" s="167">
        <f t="shared" si="105"/>
        <v>-4695.608695652174</v>
      </c>
      <c r="W59" s="167">
        <f t="shared" si="105"/>
        <v>-5008.652173913044</v>
      </c>
      <c r="X59" s="167">
        <f t="shared" si="105"/>
        <v>-5321.6956521739139</v>
      </c>
      <c r="Y59" s="167">
        <f t="shared" si="105"/>
        <v>-5634.7391304347839</v>
      </c>
      <c r="Z59" s="167">
        <f t="shared" si="105"/>
        <v>-5947.7826086956538</v>
      </c>
      <c r="AA59" s="167">
        <f t="shared" si="105"/>
        <v>-6260.8260869565238</v>
      </c>
      <c r="AB59" s="167">
        <f t="shared" si="105"/>
        <v>-6573.8695652173938</v>
      </c>
      <c r="AC59" s="167">
        <f t="shared" si="105"/>
        <v>-6886.9130434782637</v>
      </c>
      <c r="AD59" s="167">
        <f t="shared" si="105"/>
        <v>-7199.9565217391337</v>
      </c>
      <c r="AE59" s="167">
        <f t="shared" si="105"/>
        <v>-7513.0000000000036</v>
      </c>
      <c r="AF59" s="167">
        <f t="shared" si="105"/>
        <v>-7826.0434782608736</v>
      </c>
      <c r="AG59" s="167">
        <f t="shared" si="105"/>
        <v>-8139.0869565217436</v>
      </c>
      <c r="AH59" s="167">
        <f t="shared" si="105"/>
        <v>-8452.1304347826135</v>
      </c>
      <c r="AI59" s="167">
        <f t="shared" si="105"/>
        <v>-8765.1739130434835</v>
      </c>
      <c r="AJ59" s="167">
        <f t="shared" si="105"/>
        <v>-9078.2173913043534</v>
      </c>
    </row>
    <row r="60" spans="1:36" ht="45">
      <c r="A60" s="494">
        <v>29</v>
      </c>
      <c r="B60" s="502" t="s">
        <v>219</v>
      </c>
      <c r="C60" s="498">
        <v>70</v>
      </c>
      <c r="D60" s="500">
        <v>0</v>
      </c>
      <c r="E60" s="500">
        <f t="shared" ref="E60" si="106">+C60+D60</f>
        <v>70</v>
      </c>
      <c r="F60" s="163" t="s">
        <v>252</v>
      </c>
      <c r="G60" s="164">
        <f>+VLOOKUP($B60,'[5]Total Tồn Vật tư'!$A$3:$H$8000,8,0)</f>
        <v>3</v>
      </c>
      <c r="H60" s="165">
        <f t="shared" ref="H60:W75" si="107">+G60</f>
        <v>3</v>
      </c>
      <c r="I60" s="165">
        <f t="shared" si="107"/>
        <v>3</v>
      </c>
      <c r="J60" s="165">
        <f t="shared" si="107"/>
        <v>3</v>
      </c>
      <c r="K60" s="165">
        <f>+J60</f>
        <v>3</v>
      </c>
      <c r="L60" s="165">
        <f t="shared" si="107"/>
        <v>3</v>
      </c>
      <c r="M60" s="165">
        <f t="shared" si="107"/>
        <v>3</v>
      </c>
      <c r="N60" s="165">
        <f t="shared" si="107"/>
        <v>3</v>
      </c>
      <c r="O60" s="165">
        <f t="shared" si="107"/>
        <v>3</v>
      </c>
      <c r="P60" s="165">
        <f t="shared" si="107"/>
        <v>3</v>
      </c>
      <c r="Q60" s="165">
        <f t="shared" si="107"/>
        <v>3</v>
      </c>
      <c r="R60" s="165">
        <f t="shared" si="107"/>
        <v>3</v>
      </c>
      <c r="S60" s="165">
        <f t="shared" si="107"/>
        <v>3</v>
      </c>
      <c r="T60" s="165">
        <f t="shared" si="107"/>
        <v>3</v>
      </c>
      <c r="U60" s="165">
        <f t="shared" si="107"/>
        <v>3</v>
      </c>
      <c r="V60" s="165">
        <f t="shared" si="107"/>
        <v>3</v>
      </c>
      <c r="W60" s="165">
        <f t="shared" si="107"/>
        <v>3</v>
      </c>
      <c r="X60" s="165">
        <f t="shared" ref="X60:AJ60" si="108">+W60</f>
        <v>3</v>
      </c>
      <c r="Y60" s="165">
        <f t="shared" si="108"/>
        <v>3</v>
      </c>
      <c r="Z60" s="165">
        <f t="shared" si="108"/>
        <v>3</v>
      </c>
      <c r="AA60" s="165">
        <f t="shared" si="108"/>
        <v>3</v>
      </c>
      <c r="AB60" s="165">
        <f t="shared" si="108"/>
        <v>3</v>
      </c>
      <c r="AC60" s="165">
        <f t="shared" si="108"/>
        <v>3</v>
      </c>
      <c r="AD60" s="165">
        <f t="shared" si="108"/>
        <v>3</v>
      </c>
      <c r="AE60" s="165">
        <f t="shared" si="108"/>
        <v>3</v>
      </c>
      <c r="AF60" s="165">
        <f t="shared" si="108"/>
        <v>3</v>
      </c>
      <c r="AG60" s="165">
        <f t="shared" si="108"/>
        <v>3</v>
      </c>
      <c r="AH60" s="165">
        <f t="shared" si="108"/>
        <v>3</v>
      </c>
      <c r="AI60" s="165">
        <f t="shared" si="108"/>
        <v>3</v>
      </c>
      <c r="AJ60" s="165">
        <f t="shared" si="108"/>
        <v>3</v>
      </c>
    </row>
    <row r="61" spans="1:36">
      <c r="A61" s="495"/>
      <c r="B61" s="506"/>
      <c r="C61" s="499"/>
      <c r="D61" s="501"/>
      <c r="E61" s="501"/>
      <c r="F61" s="166" t="s">
        <v>253</v>
      </c>
      <c r="G61" s="167">
        <f t="shared" ref="G61" si="109">+ROUND($E60-G60,1)</f>
        <v>67</v>
      </c>
      <c r="H61" s="167">
        <f t="shared" ref="H61:AJ61" si="110">+G61-H60</f>
        <v>64</v>
      </c>
      <c r="I61" s="167">
        <f t="shared" si="110"/>
        <v>61</v>
      </c>
      <c r="J61" s="167">
        <f t="shared" si="110"/>
        <v>58</v>
      </c>
      <c r="K61" s="167">
        <f>+J61-K60</f>
        <v>55</v>
      </c>
      <c r="L61" s="167">
        <f t="shared" si="110"/>
        <v>52</v>
      </c>
      <c r="M61" s="165">
        <f t="shared" si="107"/>
        <v>52</v>
      </c>
      <c r="N61" s="167">
        <f t="shared" si="110"/>
        <v>49</v>
      </c>
      <c r="O61" s="167">
        <f t="shared" si="110"/>
        <v>46</v>
      </c>
      <c r="P61" s="167">
        <f t="shared" si="110"/>
        <v>43</v>
      </c>
      <c r="Q61" s="167">
        <f t="shared" si="110"/>
        <v>40</v>
      </c>
      <c r="R61" s="167">
        <f t="shared" si="110"/>
        <v>37</v>
      </c>
      <c r="S61" s="167">
        <f t="shared" si="110"/>
        <v>34</v>
      </c>
      <c r="T61" s="167">
        <f t="shared" si="110"/>
        <v>31</v>
      </c>
      <c r="U61" s="167">
        <f t="shared" si="110"/>
        <v>28</v>
      </c>
      <c r="V61" s="167">
        <f t="shared" si="110"/>
        <v>25</v>
      </c>
      <c r="W61" s="167">
        <f t="shared" si="110"/>
        <v>22</v>
      </c>
      <c r="X61" s="167">
        <f t="shared" si="110"/>
        <v>19</v>
      </c>
      <c r="Y61" s="167">
        <f t="shared" si="110"/>
        <v>16</v>
      </c>
      <c r="Z61" s="167">
        <f t="shared" si="110"/>
        <v>13</v>
      </c>
      <c r="AA61" s="167">
        <f t="shared" si="110"/>
        <v>10</v>
      </c>
      <c r="AB61" s="167">
        <f t="shared" si="110"/>
        <v>7</v>
      </c>
      <c r="AC61" s="167">
        <f t="shared" si="110"/>
        <v>4</v>
      </c>
      <c r="AD61" s="167">
        <f t="shared" si="110"/>
        <v>1</v>
      </c>
      <c r="AE61" s="167">
        <f t="shared" si="110"/>
        <v>-2</v>
      </c>
      <c r="AF61" s="167">
        <f t="shared" si="110"/>
        <v>-5</v>
      </c>
      <c r="AG61" s="167">
        <f t="shared" si="110"/>
        <v>-8</v>
      </c>
      <c r="AH61" s="167">
        <f t="shared" si="110"/>
        <v>-11</v>
      </c>
      <c r="AI61" s="167">
        <f t="shared" si="110"/>
        <v>-14</v>
      </c>
      <c r="AJ61" s="167">
        <f t="shared" si="110"/>
        <v>-17</v>
      </c>
    </row>
    <row r="62" spans="1:36" ht="45">
      <c r="A62" s="494">
        <v>30</v>
      </c>
      <c r="B62" s="502" t="s">
        <v>220</v>
      </c>
      <c r="C62" s="498">
        <v>119</v>
      </c>
      <c r="D62" s="500">
        <v>0</v>
      </c>
      <c r="E62" s="500">
        <f t="shared" ref="E62" si="111">+C62+D62</f>
        <v>119</v>
      </c>
      <c r="F62" s="163" t="s">
        <v>252</v>
      </c>
      <c r="G62" s="164">
        <f>+VLOOKUP($B62,'[5]Total Tồn Vật tư'!$A$3:$H$8000,8,0)</f>
        <v>1.6521739130434783</v>
      </c>
      <c r="H62" s="165">
        <f t="shared" ref="H62:AJ62" si="112">+G62</f>
        <v>1.6521739130434783</v>
      </c>
      <c r="I62" s="165">
        <f t="shared" si="112"/>
        <v>1.6521739130434783</v>
      </c>
      <c r="J62" s="165">
        <f t="shared" si="112"/>
        <v>1.6521739130434783</v>
      </c>
      <c r="K62" s="165">
        <f>+J62</f>
        <v>1.6521739130434783</v>
      </c>
      <c r="L62" s="165">
        <f t="shared" si="112"/>
        <v>1.6521739130434783</v>
      </c>
      <c r="M62" s="165">
        <f t="shared" si="107"/>
        <v>1.6521739130434783</v>
      </c>
      <c r="N62" s="165">
        <f t="shared" si="112"/>
        <v>1.6521739130434783</v>
      </c>
      <c r="O62" s="165">
        <f t="shared" si="112"/>
        <v>1.6521739130434783</v>
      </c>
      <c r="P62" s="165">
        <f t="shared" si="112"/>
        <v>1.6521739130434783</v>
      </c>
      <c r="Q62" s="165">
        <f t="shared" si="112"/>
        <v>1.6521739130434783</v>
      </c>
      <c r="R62" s="165">
        <f t="shared" si="112"/>
        <v>1.6521739130434783</v>
      </c>
      <c r="S62" s="165">
        <f t="shared" si="112"/>
        <v>1.6521739130434783</v>
      </c>
      <c r="T62" s="165">
        <f t="shared" si="112"/>
        <v>1.6521739130434783</v>
      </c>
      <c r="U62" s="165">
        <f t="shared" si="112"/>
        <v>1.6521739130434783</v>
      </c>
      <c r="V62" s="165">
        <f t="shared" si="112"/>
        <v>1.6521739130434783</v>
      </c>
      <c r="W62" s="165">
        <f t="shared" si="112"/>
        <v>1.6521739130434783</v>
      </c>
      <c r="X62" s="165">
        <f t="shared" si="112"/>
        <v>1.6521739130434783</v>
      </c>
      <c r="Y62" s="165">
        <f t="shared" si="112"/>
        <v>1.6521739130434783</v>
      </c>
      <c r="Z62" s="165">
        <f t="shared" si="112"/>
        <v>1.6521739130434783</v>
      </c>
      <c r="AA62" s="165">
        <f t="shared" si="112"/>
        <v>1.6521739130434783</v>
      </c>
      <c r="AB62" s="165">
        <f t="shared" si="112"/>
        <v>1.6521739130434783</v>
      </c>
      <c r="AC62" s="165">
        <f t="shared" si="112"/>
        <v>1.6521739130434783</v>
      </c>
      <c r="AD62" s="165">
        <f t="shared" si="112"/>
        <v>1.6521739130434783</v>
      </c>
      <c r="AE62" s="165">
        <f t="shared" si="112"/>
        <v>1.6521739130434783</v>
      </c>
      <c r="AF62" s="165">
        <f t="shared" si="112"/>
        <v>1.6521739130434783</v>
      </c>
      <c r="AG62" s="165">
        <f t="shared" si="112"/>
        <v>1.6521739130434783</v>
      </c>
      <c r="AH62" s="165">
        <f t="shared" si="112"/>
        <v>1.6521739130434783</v>
      </c>
      <c r="AI62" s="165">
        <f t="shared" si="112"/>
        <v>1.6521739130434783</v>
      </c>
      <c r="AJ62" s="165">
        <f t="shared" si="112"/>
        <v>1.6521739130434783</v>
      </c>
    </row>
    <row r="63" spans="1:36">
      <c r="A63" s="495"/>
      <c r="B63" s="506"/>
      <c r="C63" s="499"/>
      <c r="D63" s="501"/>
      <c r="E63" s="501"/>
      <c r="F63" s="166" t="s">
        <v>253</v>
      </c>
      <c r="G63" s="167">
        <f t="shared" ref="G63" si="113">+ROUND($E62-G62,1)</f>
        <v>117.3</v>
      </c>
      <c r="H63" s="167">
        <f t="shared" ref="H63:AJ63" si="114">+G63-H62</f>
        <v>115.64782608695651</v>
      </c>
      <c r="I63" s="167">
        <f t="shared" si="114"/>
        <v>113.99565217391303</v>
      </c>
      <c r="J63" s="167">
        <f t="shared" si="114"/>
        <v>112.34347826086955</v>
      </c>
      <c r="K63" s="167">
        <f>+J63-K62</f>
        <v>110.69130434782606</v>
      </c>
      <c r="L63" s="167">
        <f t="shared" si="114"/>
        <v>109.03913043478258</v>
      </c>
      <c r="M63" s="165">
        <f t="shared" si="107"/>
        <v>109.03913043478258</v>
      </c>
      <c r="N63" s="167">
        <f t="shared" si="114"/>
        <v>107.38695652173909</v>
      </c>
      <c r="O63" s="167">
        <f t="shared" si="114"/>
        <v>105.73478260869561</v>
      </c>
      <c r="P63" s="167">
        <f t="shared" si="114"/>
        <v>104.08260869565213</v>
      </c>
      <c r="Q63" s="167">
        <f t="shared" si="114"/>
        <v>102.43043478260864</v>
      </c>
      <c r="R63" s="167">
        <f t="shared" si="114"/>
        <v>100.77826086956516</v>
      </c>
      <c r="S63" s="167">
        <f t="shared" si="114"/>
        <v>99.126086956521675</v>
      </c>
      <c r="T63" s="167">
        <f t="shared" si="114"/>
        <v>97.473913043478191</v>
      </c>
      <c r="U63" s="167">
        <f t="shared" si="114"/>
        <v>95.821739130434707</v>
      </c>
      <c r="V63" s="167">
        <f t="shared" si="114"/>
        <v>94.169565217391224</v>
      </c>
      <c r="W63" s="167">
        <f t="shared" si="114"/>
        <v>92.51739130434774</v>
      </c>
      <c r="X63" s="167">
        <f t="shared" si="114"/>
        <v>90.865217391304256</v>
      </c>
      <c r="Y63" s="167">
        <f t="shared" si="114"/>
        <v>89.213043478260772</v>
      </c>
      <c r="Z63" s="167">
        <f t="shared" si="114"/>
        <v>87.560869565217288</v>
      </c>
      <c r="AA63" s="167">
        <f t="shared" si="114"/>
        <v>85.908695652173805</v>
      </c>
      <c r="AB63" s="167">
        <f t="shared" si="114"/>
        <v>84.256521739130321</v>
      </c>
      <c r="AC63" s="167">
        <f t="shared" si="114"/>
        <v>82.604347826086837</v>
      </c>
      <c r="AD63" s="167">
        <f t="shared" si="114"/>
        <v>80.952173913043353</v>
      </c>
      <c r="AE63" s="167">
        <f t="shared" si="114"/>
        <v>79.299999999999869</v>
      </c>
      <c r="AF63" s="167">
        <f t="shared" si="114"/>
        <v>77.647826086956385</v>
      </c>
      <c r="AG63" s="167">
        <f t="shared" si="114"/>
        <v>75.995652173912902</v>
      </c>
      <c r="AH63" s="167">
        <f t="shared" si="114"/>
        <v>74.343478260869418</v>
      </c>
      <c r="AI63" s="167">
        <f t="shared" si="114"/>
        <v>72.691304347825934</v>
      </c>
      <c r="AJ63" s="167">
        <f t="shared" si="114"/>
        <v>71.03913043478245</v>
      </c>
    </row>
    <row r="64" spans="1:36" ht="45">
      <c r="A64" s="494">
        <v>31</v>
      </c>
      <c r="B64" s="502" t="s">
        <v>221</v>
      </c>
      <c r="C64" s="498">
        <v>48</v>
      </c>
      <c r="D64" s="500">
        <v>0</v>
      </c>
      <c r="E64" s="500">
        <f t="shared" ref="E64" si="115">+C64+D64</f>
        <v>48</v>
      </c>
      <c r="F64" s="163" t="s">
        <v>252</v>
      </c>
      <c r="G64" s="164">
        <f>+VLOOKUP($B64,'[5]Total Tồn Vật tư'!$A$3:$H$8000,8,0)</f>
        <v>0.47826086956521741</v>
      </c>
      <c r="H64" s="165">
        <f t="shared" ref="H64:AJ64" si="116">+G64</f>
        <v>0.47826086956521741</v>
      </c>
      <c r="I64" s="165">
        <f t="shared" si="116"/>
        <v>0.47826086956521741</v>
      </c>
      <c r="J64" s="165">
        <f t="shared" si="116"/>
        <v>0.47826086956521741</v>
      </c>
      <c r="K64" s="165">
        <f>+J64</f>
        <v>0.47826086956521741</v>
      </c>
      <c r="L64" s="165">
        <f t="shared" si="116"/>
        <v>0.47826086956521741</v>
      </c>
      <c r="M64" s="165">
        <f t="shared" si="107"/>
        <v>0.47826086956521741</v>
      </c>
      <c r="N64" s="165">
        <f t="shared" si="116"/>
        <v>0.47826086956521741</v>
      </c>
      <c r="O64" s="165">
        <f t="shared" si="116"/>
        <v>0.47826086956521741</v>
      </c>
      <c r="P64" s="165">
        <f t="shared" si="116"/>
        <v>0.47826086956521741</v>
      </c>
      <c r="Q64" s="165">
        <f t="shared" si="116"/>
        <v>0.47826086956521741</v>
      </c>
      <c r="R64" s="165">
        <f t="shared" si="116"/>
        <v>0.47826086956521741</v>
      </c>
      <c r="S64" s="165">
        <f t="shared" si="116"/>
        <v>0.47826086956521741</v>
      </c>
      <c r="T64" s="165">
        <f t="shared" si="116"/>
        <v>0.47826086956521741</v>
      </c>
      <c r="U64" s="165">
        <f t="shared" si="116"/>
        <v>0.47826086956521741</v>
      </c>
      <c r="V64" s="165">
        <f t="shared" si="116"/>
        <v>0.47826086956521741</v>
      </c>
      <c r="W64" s="165">
        <f t="shared" si="116"/>
        <v>0.47826086956521741</v>
      </c>
      <c r="X64" s="165">
        <f t="shared" si="116"/>
        <v>0.47826086956521741</v>
      </c>
      <c r="Y64" s="165">
        <f t="shared" si="116"/>
        <v>0.47826086956521741</v>
      </c>
      <c r="Z64" s="165">
        <f t="shared" si="116"/>
        <v>0.47826086956521741</v>
      </c>
      <c r="AA64" s="165">
        <f t="shared" si="116"/>
        <v>0.47826086956521741</v>
      </c>
      <c r="AB64" s="165">
        <f t="shared" si="116"/>
        <v>0.47826086956521741</v>
      </c>
      <c r="AC64" s="165">
        <f t="shared" si="116"/>
        <v>0.47826086956521741</v>
      </c>
      <c r="AD64" s="165">
        <f t="shared" si="116"/>
        <v>0.47826086956521741</v>
      </c>
      <c r="AE64" s="165">
        <f t="shared" si="116"/>
        <v>0.47826086956521741</v>
      </c>
      <c r="AF64" s="165">
        <f t="shared" si="116"/>
        <v>0.47826086956521741</v>
      </c>
      <c r="AG64" s="165">
        <f t="shared" si="116"/>
        <v>0.47826086956521741</v>
      </c>
      <c r="AH64" s="165">
        <f t="shared" si="116"/>
        <v>0.47826086956521741</v>
      </c>
      <c r="AI64" s="165">
        <f t="shared" si="116"/>
        <v>0.47826086956521741</v>
      </c>
      <c r="AJ64" s="165">
        <f t="shared" si="116"/>
        <v>0.47826086956521741</v>
      </c>
    </row>
    <row r="65" spans="1:36">
      <c r="A65" s="495"/>
      <c r="B65" s="506"/>
      <c r="C65" s="499"/>
      <c r="D65" s="501"/>
      <c r="E65" s="501"/>
      <c r="F65" s="166" t="s">
        <v>253</v>
      </c>
      <c r="G65" s="167">
        <f t="shared" ref="G65" si="117">+ROUND($E64-G64,1)</f>
        <v>47.5</v>
      </c>
      <c r="H65" s="167">
        <f t="shared" ref="H65:AJ65" si="118">+G65-H64</f>
        <v>47.021739130434781</v>
      </c>
      <c r="I65" s="167">
        <f t="shared" si="118"/>
        <v>46.543478260869563</v>
      </c>
      <c r="J65" s="167">
        <f t="shared" si="118"/>
        <v>46.065217391304344</v>
      </c>
      <c r="K65" s="167">
        <f>+J65-K64</f>
        <v>45.586956521739125</v>
      </c>
      <c r="L65" s="167">
        <f t="shared" si="118"/>
        <v>45.108695652173907</v>
      </c>
      <c r="M65" s="165">
        <f t="shared" si="107"/>
        <v>45.108695652173907</v>
      </c>
      <c r="N65" s="167">
        <f t="shared" si="118"/>
        <v>44.630434782608688</v>
      </c>
      <c r="O65" s="167">
        <f t="shared" si="118"/>
        <v>44.15217391304347</v>
      </c>
      <c r="P65" s="167">
        <f t="shared" si="118"/>
        <v>43.673913043478251</v>
      </c>
      <c r="Q65" s="167">
        <f t="shared" si="118"/>
        <v>43.195652173913032</v>
      </c>
      <c r="R65" s="167">
        <f t="shared" si="118"/>
        <v>42.717391304347814</v>
      </c>
      <c r="S65" s="167">
        <f t="shared" si="118"/>
        <v>42.239130434782595</v>
      </c>
      <c r="T65" s="167">
        <f t="shared" si="118"/>
        <v>41.760869565217376</v>
      </c>
      <c r="U65" s="167">
        <f t="shared" si="118"/>
        <v>41.282608695652158</v>
      </c>
      <c r="V65" s="167">
        <f t="shared" si="118"/>
        <v>40.804347826086939</v>
      </c>
      <c r="W65" s="167">
        <f t="shared" si="118"/>
        <v>40.326086956521721</v>
      </c>
      <c r="X65" s="167">
        <f t="shared" si="118"/>
        <v>39.847826086956502</v>
      </c>
      <c r="Y65" s="167">
        <f t="shared" si="118"/>
        <v>39.369565217391283</v>
      </c>
      <c r="Z65" s="167">
        <f t="shared" si="118"/>
        <v>38.891304347826065</v>
      </c>
      <c r="AA65" s="167">
        <f t="shared" si="118"/>
        <v>38.413043478260846</v>
      </c>
      <c r="AB65" s="167">
        <f t="shared" si="118"/>
        <v>37.934782608695627</v>
      </c>
      <c r="AC65" s="167">
        <f t="shared" si="118"/>
        <v>37.456521739130409</v>
      </c>
      <c r="AD65" s="167">
        <f t="shared" si="118"/>
        <v>36.97826086956519</v>
      </c>
      <c r="AE65" s="167">
        <f t="shared" si="118"/>
        <v>36.499999999999972</v>
      </c>
      <c r="AF65" s="167">
        <f t="shared" si="118"/>
        <v>36.021739130434753</v>
      </c>
      <c r="AG65" s="167">
        <f t="shared" si="118"/>
        <v>35.543478260869534</v>
      </c>
      <c r="AH65" s="167">
        <f t="shared" si="118"/>
        <v>35.065217391304316</v>
      </c>
      <c r="AI65" s="167">
        <f t="shared" si="118"/>
        <v>34.586956521739097</v>
      </c>
      <c r="AJ65" s="167">
        <f t="shared" si="118"/>
        <v>34.108695652173878</v>
      </c>
    </row>
    <row r="66" spans="1:36" ht="45">
      <c r="A66" s="494">
        <v>32</v>
      </c>
      <c r="B66" s="502" t="s">
        <v>222</v>
      </c>
      <c r="C66" s="498">
        <v>44</v>
      </c>
      <c r="D66" s="500">
        <v>0</v>
      </c>
      <c r="E66" s="500">
        <f t="shared" ref="E66" si="119">+C66+D66</f>
        <v>44</v>
      </c>
      <c r="F66" s="163" t="s">
        <v>252</v>
      </c>
      <c r="G66" s="164">
        <f>+VLOOKUP($B66,'[5]Total Tồn Vật tư'!$A$3:$H$8000,8,0)</f>
        <v>9.0434782608695645</v>
      </c>
      <c r="H66" s="165">
        <f t="shared" ref="H66:AJ66" si="120">+G66</f>
        <v>9.0434782608695645</v>
      </c>
      <c r="I66" s="165">
        <f t="shared" si="120"/>
        <v>9.0434782608695645</v>
      </c>
      <c r="J66" s="165">
        <f t="shared" si="120"/>
        <v>9.0434782608695645</v>
      </c>
      <c r="K66" s="165">
        <f>+J66</f>
        <v>9.0434782608695645</v>
      </c>
      <c r="L66" s="165">
        <f t="shared" si="120"/>
        <v>9.0434782608695645</v>
      </c>
      <c r="M66" s="165">
        <f t="shared" si="107"/>
        <v>9.0434782608695645</v>
      </c>
      <c r="N66" s="165">
        <f t="shared" si="120"/>
        <v>9.0434782608695645</v>
      </c>
      <c r="O66" s="165">
        <f t="shared" si="120"/>
        <v>9.0434782608695645</v>
      </c>
      <c r="P66" s="165">
        <f t="shared" si="120"/>
        <v>9.0434782608695645</v>
      </c>
      <c r="Q66" s="165">
        <f t="shared" si="120"/>
        <v>9.0434782608695645</v>
      </c>
      <c r="R66" s="165">
        <f t="shared" si="120"/>
        <v>9.0434782608695645</v>
      </c>
      <c r="S66" s="165">
        <f t="shared" si="120"/>
        <v>9.0434782608695645</v>
      </c>
      <c r="T66" s="165">
        <f t="shared" si="120"/>
        <v>9.0434782608695645</v>
      </c>
      <c r="U66" s="165">
        <f t="shared" si="120"/>
        <v>9.0434782608695645</v>
      </c>
      <c r="V66" s="165">
        <f t="shared" si="120"/>
        <v>9.0434782608695645</v>
      </c>
      <c r="W66" s="165">
        <f t="shared" si="120"/>
        <v>9.0434782608695645</v>
      </c>
      <c r="X66" s="165">
        <f t="shared" si="120"/>
        <v>9.0434782608695645</v>
      </c>
      <c r="Y66" s="165">
        <f t="shared" si="120"/>
        <v>9.0434782608695645</v>
      </c>
      <c r="Z66" s="165">
        <f t="shared" si="120"/>
        <v>9.0434782608695645</v>
      </c>
      <c r="AA66" s="165">
        <f t="shared" si="120"/>
        <v>9.0434782608695645</v>
      </c>
      <c r="AB66" s="165">
        <f t="shared" si="120"/>
        <v>9.0434782608695645</v>
      </c>
      <c r="AC66" s="165">
        <f t="shared" si="120"/>
        <v>9.0434782608695645</v>
      </c>
      <c r="AD66" s="165">
        <f t="shared" si="120"/>
        <v>9.0434782608695645</v>
      </c>
      <c r="AE66" s="165">
        <f t="shared" si="120"/>
        <v>9.0434782608695645</v>
      </c>
      <c r="AF66" s="165">
        <f t="shared" si="120"/>
        <v>9.0434782608695645</v>
      </c>
      <c r="AG66" s="165">
        <f t="shared" si="120"/>
        <v>9.0434782608695645</v>
      </c>
      <c r="AH66" s="165">
        <f t="shared" si="120"/>
        <v>9.0434782608695645</v>
      </c>
      <c r="AI66" s="165">
        <f t="shared" si="120"/>
        <v>9.0434782608695645</v>
      </c>
      <c r="AJ66" s="165">
        <f t="shared" si="120"/>
        <v>9.0434782608695645</v>
      </c>
    </row>
    <row r="67" spans="1:36">
      <c r="A67" s="495"/>
      <c r="B67" s="506"/>
      <c r="C67" s="499"/>
      <c r="D67" s="501"/>
      <c r="E67" s="501"/>
      <c r="F67" s="166" t="s">
        <v>253</v>
      </c>
      <c r="G67" s="167">
        <f t="shared" ref="G67" si="121">+ROUND($E66-G66,1)</f>
        <v>35</v>
      </c>
      <c r="H67" s="167">
        <f t="shared" ref="H67:AJ67" si="122">+G67-H66</f>
        <v>25.956521739130437</v>
      </c>
      <c r="I67" s="167">
        <f t="shared" si="122"/>
        <v>16.913043478260875</v>
      </c>
      <c r="J67" s="167">
        <f t="shared" si="122"/>
        <v>7.86956521739131</v>
      </c>
      <c r="K67" s="167">
        <f>+J67-K66</f>
        <v>-1.1739130434782545</v>
      </c>
      <c r="L67" s="167">
        <f t="shared" si="122"/>
        <v>-10.217391304347819</v>
      </c>
      <c r="M67" s="165">
        <f t="shared" si="107"/>
        <v>-10.217391304347819</v>
      </c>
      <c r="N67" s="167">
        <f t="shared" si="122"/>
        <v>-19.260869565217384</v>
      </c>
      <c r="O67" s="167">
        <f t="shared" si="122"/>
        <v>-28.304347826086946</v>
      </c>
      <c r="P67" s="167">
        <f t="shared" si="122"/>
        <v>-37.347826086956509</v>
      </c>
      <c r="Q67" s="167">
        <f t="shared" si="122"/>
        <v>-46.391304347826072</v>
      </c>
      <c r="R67" s="167">
        <f t="shared" si="122"/>
        <v>-55.434782608695635</v>
      </c>
      <c r="S67" s="167">
        <f t="shared" si="122"/>
        <v>-64.478260869565204</v>
      </c>
      <c r="T67" s="167">
        <f t="shared" si="122"/>
        <v>-73.521739130434767</v>
      </c>
      <c r="U67" s="167">
        <f t="shared" si="122"/>
        <v>-82.56521739130433</v>
      </c>
      <c r="V67" s="167">
        <f t="shared" si="122"/>
        <v>-91.608695652173893</v>
      </c>
      <c r="W67" s="167">
        <f t="shared" si="122"/>
        <v>-100.65217391304346</v>
      </c>
      <c r="X67" s="167">
        <f t="shared" si="122"/>
        <v>-109.69565217391302</v>
      </c>
      <c r="Y67" s="167">
        <f t="shared" si="122"/>
        <v>-118.73913043478258</v>
      </c>
      <c r="Z67" s="167">
        <f t="shared" si="122"/>
        <v>-127.78260869565214</v>
      </c>
      <c r="AA67" s="167">
        <f t="shared" si="122"/>
        <v>-136.82608695652172</v>
      </c>
      <c r="AB67" s="167">
        <f t="shared" si="122"/>
        <v>-145.86956521739128</v>
      </c>
      <c r="AC67" s="167">
        <f t="shared" si="122"/>
        <v>-154.91304347826085</v>
      </c>
      <c r="AD67" s="167">
        <f t="shared" si="122"/>
        <v>-163.95652173913041</v>
      </c>
      <c r="AE67" s="167">
        <f t="shared" si="122"/>
        <v>-172.99999999999997</v>
      </c>
      <c r="AF67" s="167">
        <f t="shared" si="122"/>
        <v>-182.04347826086953</v>
      </c>
      <c r="AG67" s="167">
        <f t="shared" si="122"/>
        <v>-191.0869565217391</v>
      </c>
      <c r="AH67" s="167">
        <f t="shared" si="122"/>
        <v>-200.13043478260866</v>
      </c>
      <c r="AI67" s="167">
        <f t="shared" si="122"/>
        <v>-209.17391304347822</v>
      </c>
      <c r="AJ67" s="167">
        <f t="shared" si="122"/>
        <v>-218.21739130434779</v>
      </c>
    </row>
    <row r="68" spans="1:36" ht="45">
      <c r="A68" s="494">
        <v>33</v>
      </c>
      <c r="B68" s="502" t="s">
        <v>223</v>
      </c>
      <c r="C68" s="498">
        <v>48</v>
      </c>
      <c r="D68" s="500">
        <v>0</v>
      </c>
      <c r="E68" s="500">
        <f t="shared" ref="E68" si="123">+C68+D68</f>
        <v>48</v>
      </c>
      <c r="F68" s="163" t="s">
        <v>252</v>
      </c>
      <c r="G68" s="164">
        <f>+VLOOKUP($B68,'[5]Total Tồn Vật tư'!$A$3:$H$8000,8,0)</f>
        <v>6.4782608695652177</v>
      </c>
      <c r="H68" s="165">
        <f t="shared" ref="H68:AJ68" si="124">+G68</f>
        <v>6.4782608695652177</v>
      </c>
      <c r="I68" s="165">
        <f t="shared" si="124"/>
        <v>6.4782608695652177</v>
      </c>
      <c r="J68" s="165">
        <f t="shared" si="124"/>
        <v>6.4782608695652177</v>
      </c>
      <c r="K68" s="165">
        <f>+J68</f>
        <v>6.4782608695652177</v>
      </c>
      <c r="L68" s="165">
        <f t="shared" si="124"/>
        <v>6.4782608695652177</v>
      </c>
      <c r="M68" s="165">
        <f t="shared" si="107"/>
        <v>6.4782608695652177</v>
      </c>
      <c r="N68" s="165">
        <f t="shared" si="124"/>
        <v>6.4782608695652177</v>
      </c>
      <c r="O68" s="165">
        <f t="shared" si="124"/>
        <v>6.4782608695652177</v>
      </c>
      <c r="P68" s="165">
        <f t="shared" si="124"/>
        <v>6.4782608695652177</v>
      </c>
      <c r="Q68" s="165">
        <f t="shared" si="124"/>
        <v>6.4782608695652177</v>
      </c>
      <c r="R68" s="165">
        <f t="shared" si="124"/>
        <v>6.4782608695652177</v>
      </c>
      <c r="S68" s="165">
        <f t="shared" si="124"/>
        <v>6.4782608695652177</v>
      </c>
      <c r="T68" s="165">
        <f t="shared" si="124"/>
        <v>6.4782608695652177</v>
      </c>
      <c r="U68" s="165">
        <f t="shared" si="124"/>
        <v>6.4782608695652177</v>
      </c>
      <c r="V68" s="165">
        <f t="shared" si="124"/>
        <v>6.4782608695652177</v>
      </c>
      <c r="W68" s="165">
        <f t="shared" si="124"/>
        <v>6.4782608695652177</v>
      </c>
      <c r="X68" s="165">
        <f t="shared" si="124"/>
        <v>6.4782608695652177</v>
      </c>
      <c r="Y68" s="165">
        <f t="shared" si="124"/>
        <v>6.4782608695652177</v>
      </c>
      <c r="Z68" s="165">
        <f t="shared" si="124"/>
        <v>6.4782608695652177</v>
      </c>
      <c r="AA68" s="165">
        <f t="shared" si="124"/>
        <v>6.4782608695652177</v>
      </c>
      <c r="AB68" s="165">
        <f t="shared" si="124"/>
        <v>6.4782608695652177</v>
      </c>
      <c r="AC68" s="165">
        <f t="shared" si="124"/>
        <v>6.4782608695652177</v>
      </c>
      <c r="AD68" s="165">
        <f t="shared" si="124"/>
        <v>6.4782608695652177</v>
      </c>
      <c r="AE68" s="165">
        <f t="shared" si="124"/>
        <v>6.4782608695652177</v>
      </c>
      <c r="AF68" s="165">
        <f t="shared" si="124"/>
        <v>6.4782608695652177</v>
      </c>
      <c r="AG68" s="165">
        <f t="shared" si="124"/>
        <v>6.4782608695652177</v>
      </c>
      <c r="AH68" s="165">
        <f t="shared" si="124"/>
        <v>6.4782608695652177</v>
      </c>
      <c r="AI68" s="165">
        <f t="shared" si="124"/>
        <v>6.4782608695652177</v>
      </c>
      <c r="AJ68" s="165">
        <f t="shared" si="124"/>
        <v>6.4782608695652177</v>
      </c>
    </row>
    <row r="69" spans="1:36">
      <c r="A69" s="495"/>
      <c r="B69" s="506"/>
      <c r="C69" s="499"/>
      <c r="D69" s="501"/>
      <c r="E69" s="501"/>
      <c r="F69" s="166" t="s">
        <v>253</v>
      </c>
      <c r="G69" s="167">
        <f t="shared" ref="G69" si="125">+ROUND($E68-G68,1)</f>
        <v>41.5</v>
      </c>
      <c r="H69" s="167">
        <f t="shared" ref="H69:AJ69" si="126">+G69-H68</f>
        <v>35.021739130434781</v>
      </c>
      <c r="I69" s="167">
        <f t="shared" si="126"/>
        <v>28.543478260869563</v>
      </c>
      <c r="J69" s="167">
        <f t="shared" si="126"/>
        <v>22.065217391304344</v>
      </c>
      <c r="K69" s="167">
        <f>+J69-K68</f>
        <v>15.586956521739125</v>
      </c>
      <c r="L69" s="167">
        <f t="shared" si="126"/>
        <v>9.1086956521739069</v>
      </c>
      <c r="M69" s="165">
        <f t="shared" si="107"/>
        <v>9.1086956521739069</v>
      </c>
      <c r="N69" s="167">
        <f t="shared" si="126"/>
        <v>2.6304347826086891</v>
      </c>
      <c r="O69" s="167">
        <f t="shared" si="126"/>
        <v>-3.8478260869565286</v>
      </c>
      <c r="P69" s="167">
        <f t="shared" si="126"/>
        <v>-10.326086956521745</v>
      </c>
      <c r="Q69" s="167">
        <f t="shared" si="126"/>
        <v>-16.804347826086964</v>
      </c>
      <c r="R69" s="167">
        <f t="shared" si="126"/>
        <v>-23.282608695652183</v>
      </c>
      <c r="S69" s="167">
        <f t="shared" si="126"/>
        <v>-29.760869565217401</v>
      </c>
      <c r="T69" s="167">
        <f t="shared" si="126"/>
        <v>-36.239130434782616</v>
      </c>
      <c r="U69" s="167">
        <f t="shared" si="126"/>
        <v>-42.717391304347835</v>
      </c>
      <c r="V69" s="167">
        <f t="shared" si="126"/>
        <v>-49.195652173913054</v>
      </c>
      <c r="W69" s="167">
        <f t="shared" si="126"/>
        <v>-55.673913043478272</v>
      </c>
      <c r="X69" s="167">
        <f t="shared" si="126"/>
        <v>-62.152173913043491</v>
      </c>
      <c r="Y69" s="167">
        <f t="shared" si="126"/>
        <v>-68.630434782608702</v>
      </c>
      <c r="Z69" s="167">
        <f t="shared" si="126"/>
        <v>-75.108695652173921</v>
      </c>
      <c r="AA69" s="167">
        <f t="shared" si="126"/>
        <v>-81.58695652173914</v>
      </c>
      <c r="AB69" s="167">
        <f t="shared" si="126"/>
        <v>-88.065217391304358</v>
      </c>
      <c r="AC69" s="167">
        <f t="shared" si="126"/>
        <v>-94.543478260869577</v>
      </c>
      <c r="AD69" s="167">
        <f t="shared" si="126"/>
        <v>-101.0217391304348</v>
      </c>
      <c r="AE69" s="167">
        <f t="shared" si="126"/>
        <v>-107.50000000000001</v>
      </c>
      <c r="AF69" s="167">
        <f t="shared" si="126"/>
        <v>-113.97826086956523</v>
      </c>
      <c r="AG69" s="167">
        <f t="shared" si="126"/>
        <v>-120.45652173913045</v>
      </c>
      <c r="AH69" s="167">
        <f t="shared" si="126"/>
        <v>-126.93478260869567</v>
      </c>
      <c r="AI69" s="167">
        <f t="shared" si="126"/>
        <v>-133.41304347826087</v>
      </c>
      <c r="AJ69" s="167">
        <f t="shared" si="126"/>
        <v>-139.89130434782609</v>
      </c>
    </row>
    <row r="70" spans="1:36" ht="45">
      <c r="A70" s="494">
        <v>34</v>
      </c>
      <c r="B70" s="502" t="s">
        <v>224</v>
      </c>
      <c r="C70" s="498">
        <v>39</v>
      </c>
      <c r="D70" s="500">
        <v>0</v>
      </c>
      <c r="E70" s="500">
        <f t="shared" ref="E70" si="127">+C70+D70</f>
        <v>39</v>
      </c>
      <c r="F70" s="163" t="s">
        <v>252</v>
      </c>
      <c r="G70" s="164">
        <f>+VLOOKUP($B70,'[5]Total Tồn Vật tư'!$A$3:$H$8000,8,0)</f>
        <v>2.3913043478260869</v>
      </c>
      <c r="H70" s="165">
        <f t="shared" ref="H70:AJ70" si="128">+G70</f>
        <v>2.3913043478260869</v>
      </c>
      <c r="I70" s="165">
        <f t="shared" si="128"/>
        <v>2.3913043478260869</v>
      </c>
      <c r="J70" s="165">
        <f t="shared" si="128"/>
        <v>2.3913043478260869</v>
      </c>
      <c r="K70" s="165">
        <f>+J70</f>
        <v>2.3913043478260869</v>
      </c>
      <c r="L70" s="165">
        <f t="shared" si="128"/>
        <v>2.3913043478260869</v>
      </c>
      <c r="M70" s="165">
        <f t="shared" si="107"/>
        <v>2.3913043478260869</v>
      </c>
      <c r="N70" s="165">
        <f t="shared" si="128"/>
        <v>2.3913043478260869</v>
      </c>
      <c r="O70" s="165">
        <f t="shared" si="128"/>
        <v>2.3913043478260869</v>
      </c>
      <c r="P70" s="165">
        <f t="shared" si="128"/>
        <v>2.3913043478260869</v>
      </c>
      <c r="Q70" s="165">
        <f t="shared" si="128"/>
        <v>2.3913043478260869</v>
      </c>
      <c r="R70" s="165">
        <f t="shared" si="128"/>
        <v>2.3913043478260869</v>
      </c>
      <c r="S70" s="165">
        <f t="shared" si="128"/>
        <v>2.3913043478260869</v>
      </c>
      <c r="T70" s="165">
        <f t="shared" si="128"/>
        <v>2.3913043478260869</v>
      </c>
      <c r="U70" s="165">
        <f t="shared" si="128"/>
        <v>2.3913043478260869</v>
      </c>
      <c r="V70" s="165">
        <f t="shared" si="128"/>
        <v>2.3913043478260869</v>
      </c>
      <c r="W70" s="165">
        <f t="shared" si="128"/>
        <v>2.3913043478260869</v>
      </c>
      <c r="X70" s="165">
        <f t="shared" si="128"/>
        <v>2.3913043478260869</v>
      </c>
      <c r="Y70" s="165">
        <f t="shared" si="128"/>
        <v>2.3913043478260869</v>
      </c>
      <c r="Z70" s="165">
        <f t="shared" si="128"/>
        <v>2.3913043478260869</v>
      </c>
      <c r="AA70" s="165">
        <f t="shared" si="128"/>
        <v>2.3913043478260869</v>
      </c>
      <c r="AB70" s="165">
        <f t="shared" si="128"/>
        <v>2.3913043478260869</v>
      </c>
      <c r="AC70" s="165">
        <f t="shared" si="128"/>
        <v>2.3913043478260869</v>
      </c>
      <c r="AD70" s="165">
        <f t="shared" si="128"/>
        <v>2.3913043478260869</v>
      </c>
      <c r="AE70" s="165">
        <f t="shared" si="128"/>
        <v>2.3913043478260869</v>
      </c>
      <c r="AF70" s="165">
        <f t="shared" si="128"/>
        <v>2.3913043478260869</v>
      </c>
      <c r="AG70" s="165">
        <f t="shared" si="128"/>
        <v>2.3913043478260869</v>
      </c>
      <c r="AH70" s="165">
        <f t="shared" si="128"/>
        <v>2.3913043478260869</v>
      </c>
      <c r="AI70" s="165">
        <f t="shared" si="128"/>
        <v>2.3913043478260869</v>
      </c>
      <c r="AJ70" s="165">
        <f t="shared" si="128"/>
        <v>2.3913043478260869</v>
      </c>
    </row>
    <row r="71" spans="1:36">
      <c r="A71" s="495"/>
      <c r="B71" s="506"/>
      <c r="C71" s="499"/>
      <c r="D71" s="501"/>
      <c r="E71" s="501"/>
      <c r="F71" s="166" t="s">
        <v>253</v>
      </c>
      <c r="G71" s="167">
        <f t="shared" ref="G71" si="129">+ROUND($E70-G70,1)</f>
        <v>36.6</v>
      </c>
      <c r="H71" s="167">
        <f t="shared" ref="H71:AJ71" si="130">+G71-H70</f>
        <v>34.208695652173915</v>
      </c>
      <c r="I71" s="167">
        <f t="shared" si="130"/>
        <v>31.817391304347829</v>
      </c>
      <c r="J71" s="167">
        <f t="shared" si="130"/>
        <v>29.426086956521743</v>
      </c>
      <c r="K71" s="167">
        <f>+J71-K70</f>
        <v>27.034782608695657</v>
      </c>
      <c r="L71" s="167">
        <f t="shared" si="130"/>
        <v>24.643478260869571</v>
      </c>
      <c r="M71" s="165">
        <f t="shared" si="107"/>
        <v>24.643478260869571</v>
      </c>
      <c r="N71" s="167">
        <f t="shared" si="130"/>
        <v>22.252173913043485</v>
      </c>
      <c r="O71" s="167">
        <f t="shared" si="130"/>
        <v>19.860869565217399</v>
      </c>
      <c r="P71" s="167">
        <f t="shared" si="130"/>
        <v>17.469565217391313</v>
      </c>
      <c r="Q71" s="167">
        <f t="shared" si="130"/>
        <v>15.078260869565227</v>
      </c>
      <c r="R71" s="167">
        <f t="shared" si="130"/>
        <v>12.686956521739141</v>
      </c>
      <c r="S71" s="167">
        <f t="shared" si="130"/>
        <v>10.295652173913055</v>
      </c>
      <c r="T71" s="167">
        <f t="shared" si="130"/>
        <v>7.9043478260869682</v>
      </c>
      <c r="U71" s="167">
        <f t="shared" si="130"/>
        <v>5.5130434782608813</v>
      </c>
      <c r="V71" s="167">
        <f t="shared" si="130"/>
        <v>3.1217391304347943</v>
      </c>
      <c r="W71" s="167">
        <f t="shared" si="130"/>
        <v>0.73043478260870742</v>
      </c>
      <c r="X71" s="167">
        <f t="shared" si="130"/>
        <v>-1.6608695652173795</v>
      </c>
      <c r="Y71" s="167">
        <f t="shared" si="130"/>
        <v>-4.0521739130434664</v>
      </c>
      <c r="Z71" s="167">
        <f t="shared" si="130"/>
        <v>-6.4434782608695533</v>
      </c>
      <c r="AA71" s="167">
        <f t="shared" si="130"/>
        <v>-8.8347826086956402</v>
      </c>
      <c r="AB71" s="167">
        <f t="shared" si="130"/>
        <v>-11.226086956521726</v>
      </c>
      <c r="AC71" s="167">
        <f t="shared" si="130"/>
        <v>-13.617391304347812</v>
      </c>
      <c r="AD71" s="167">
        <f t="shared" si="130"/>
        <v>-16.008695652173898</v>
      </c>
      <c r="AE71" s="167">
        <f t="shared" si="130"/>
        <v>-18.399999999999984</v>
      </c>
      <c r="AF71" s="167">
        <f t="shared" si="130"/>
        <v>-20.79130434782607</v>
      </c>
      <c r="AG71" s="167">
        <f t="shared" si="130"/>
        <v>-23.182608695652156</v>
      </c>
      <c r="AH71" s="167">
        <f t="shared" si="130"/>
        <v>-25.573913043478242</v>
      </c>
      <c r="AI71" s="167">
        <f t="shared" si="130"/>
        <v>-27.965217391304328</v>
      </c>
      <c r="AJ71" s="167">
        <f t="shared" si="130"/>
        <v>-30.356521739130415</v>
      </c>
    </row>
    <row r="72" spans="1:36" ht="45">
      <c r="A72" s="494">
        <v>35</v>
      </c>
      <c r="B72" s="502" t="s">
        <v>225</v>
      </c>
      <c r="C72" s="498">
        <v>318</v>
      </c>
      <c r="D72" s="500">
        <v>0</v>
      </c>
      <c r="E72" s="500">
        <f t="shared" ref="E72" si="131">+C72+D72</f>
        <v>318</v>
      </c>
      <c r="F72" s="163" t="s">
        <v>252</v>
      </c>
      <c r="G72" s="164">
        <f>+VLOOKUP($B72,'[5]Total Tồn Vật tư'!$A$3:$H$8000,8,0)</f>
        <v>0</v>
      </c>
      <c r="H72" s="165">
        <f t="shared" ref="H72:AJ72" si="132">+G72</f>
        <v>0</v>
      </c>
      <c r="I72" s="165">
        <f t="shared" si="132"/>
        <v>0</v>
      </c>
      <c r="J72" s="165">
        <f t="shared" si="132"/>
        <v>0</v>
      </c>
      <c r="K72" s="165">
        <f>+J72</f>
        <v>0</v>
      </c>
      <c r="L72" s="165">
        <f t="shared" si="132"/>
        <v>0</v>
      </c>
      <c r="M72" s="165">
        <f t="shared" si="107"/>
        <v>0</v>
      </c>
      <c r="N72" s="165">
        <f t="shared" si="132"/>
        <v>0</v>
      </c>
      <c r="O72" s="165">
        <f t="shared" si="132"/>
        <v>0</v>
      </c>
      <c r="P72" s="165">
        <f t="shared" si="132"/>
        <v>0</v>
      </c>
      <c r="Q72" s="165">
        <f t="shared" si="132"/>
        <v>0</v>
      </c>
      <c r="R72" s="165">
        <f t="shared" si="132"/>
        <v>0</v>
      </c>
      <c r="S72" s="165">
        <f t="shared" si="132"/>
        <v>0</v>
      </c>
      <c r="T72" s="165">
        <f t="shared" si="132"/>
        <v>0</v>
      </c>
      <c r="U72" s="165">
        <f t="shared" si="132"/>
        <v>0</v>
      </c>
      <c r="V72" s="165">
        <f t="shared" si="132"/>
        <v>0</v>
      </c>
      <c r="W72" s="165">
        <f t="shared" si="132"/>
        <v>0</v>
      </c>
      <c r="X72" s="165">
        <f t="shared" si="132"/>
        <v>0</v>
      </c>
      <c r="Y72" s="165">
        <f t="shared" si="132"/>
        <v>0</v>
      </c>
      <c r="Z72" s="165">
        <f t="shared" si="132"/>
        <v>0</v>
      </c>
      <c r="AA72" s="165">
        <f t="shared" si="132"/>
        <v>0</v>
      </c>
      <c r="AB72" s="165">
        <f t="shared" si="132"/>
        <v>0</v>
      </c>
      <c r="AC72" s="165">
        <f t="shared" si="132"/>
        <v>0</v>
      </c>
      <c r="AD72" s="165">
        <f t="shared" si="132"/>
        <v>0</v>
      </c>
      <c r="AE72" s="165">
        <f t="shared" si="132"/>
        <v>0</v>
      </c>
      <c r="AF72" s="165">
        <f t="shared" si="132"/>
        <v>0</v>
      </c>
      <c r="AG72" s="165">
        <f t="shared" si="132"/>
        <v>0</v>
      </c>
      <c r="AH72" s="165">
        <f t="shared" si="132"/>
        <v>0</v>
      </c>
      <c r="AI72" s="165">
        <f t="shared" si="132"/>
        <v>0</v>
      </c>
      <c r="AJ72" s="165">
        <f t="shared" si="132"/>
        <v>0</v>
      </c>
    </row>
    <row r="73" spans="1:36">
      <c r="A73" s="495"/>
      <c r="B73" s="506"/>
      <c r="C73" s="499"/>
      <c r="D73" s="501"/>
      <c r="E73" s="501"/>
      <c r="F73" s="166" t="s">
        <v>253</v>
      </c>
      <c r="G73" s="167">
        <f t="shared" ref="G73" si="133">+ROUND($E72-G72,1)</f>
        <v>318</v>
      </c>
      <c r="H73" s="167">
        <f t="shared" ref="H73:AJ73" si="134">+G73-H72</f>
        <v>318</v>
      </c>
      <c r="I73" s="167">
        <f t="shared" si="134"/>
        <v>318</v>
      </c>
      <c r="J73" s="167">
        <f t="shared" si="134"/>
        <v>318</v>
      </c>
      <c r="K73" s="167">
        <f>+J73-K72</f>
        <v>318</v>
      </c>
      <c r="L73" s="167">
        <f t="shared" si="134"/>
        <v>318</v>
      </c>
      <c r="M73" s="165">
        <f t="shared" si="107"/>
        <v>318</v>
      </c>
      <c r="N73" s="167">
        <f t="shared" si="134"/>
        <v>318</v>
      </c>
      <c r="O73" s="167">
        <f t="shared" si="134"/>
        <v>318</v>
      </c>
      <c r="P73" s="167">
        <f t="shared" si="134"/>
        <v>318</v>
      </c>
      <c r="Q73" s="167">
        <f t="shared" si="134"/>
        <v>318</v>
      </c>
      <c r="R73" s="167">
        <f t="shared" si="134"/>
        <v>318</v>
      </c>
      <c r="S73" s="167">
        <f t="shared" si="134"/>
        <v>318</v>
      </c>
      <c r="T73" s="167">
        <f t="shared" si="134"/>
        <v>318</v>
      </c>
      <c r="U73" s="167">
        <f t="shared" si="134"/>
        <v>318</v>
      </c>
      <c r="V73" s="167">
        <f t="shared" si="134"/>
        <v>318</v>
      </c>
      <c r="W73" s="167">
        <f t="shared" si="134"/>
        <v>318</v>
      </c>
      <c r="X73" s="167">
        <f t="shared" si="134"/>
        <v>318</v>
      </c>
      <c r="Y73" s="167">
        <f t="shared" si="134"/>
        <v>318</v>
      </c>
      <c r="Z73" s="167">
        <f t="shared" si="134"/>
        <v>318</v>
      </c>
      <c r="AA73" s="167">
        <f t="shared" si="134"/>
        <v>318</v>
      </c>
      <c r="AB73" s="167">
        <f t="shared" si="134"/>
        <v>318</v>
      </c>
      <c r="AC73" s="167">
        <f t="shared" si="134"/>
        <v>318</v>
      </c>
      <c r="AD73" s="167">
        <f t="shared" si="134"/>
        <v>318</v>
      </c>
      <c r="AE73" s="167">
        <f t="shared" si="134"/>
        <v>318</v>
      </c>
      <c r="AF73" s="167">
        <f t="shared" si="134"/>
        <v>318</v>
      </c>
      <c r="AG73" s="167">
        <f t="shared" si="134"/>
        <v>318</v>
      </c>
      <c r="AH73" s="167">
        <f t="shared" si="134"/>
        <v>318</v>
      </c>
      <c r="AI73" s="167">
        <f t="shared" si="134"/>
        <v>318</v>
      </c>
      <c r="AJ73" s="167">
        <f t="shared" si="134"/>
        <v>318</v>
      </c>
    </row>
    <row r="74" spans="1:36" ht="45">
      <c r="A74" s="494">
        <v>36</v>
      </c>
      <c r="B74" s="502" t="s">
        <v>226</v>
      </c>
      <c r="C74" s="498">
        <v>270</v>
      </c>
      <c r="D74" s="500">
        <v>0</v>
      </c>
      <c r="E74" s="500">
        <f t="shared" ref="E74" si="135">+C74+D74</f>
        <v>270</v>
      </c>
      <c r="F74" s="163" t="s">
        <v>252</v>
      </c>
      <c r="G74" s="164">
        <f>+VLOOKUP($B74,'[5]Total Tồn Vật tư'!$A$3:$H$8000,8,0)</f>
        <v>7.4347826086956523</v>
      </c>
      <c r="H74" s="165">
        <f t="shared" ref="H74:AJ74" si="136">+G74</f>
        <v>7.4347826086956523</v>
      </c>
      <c r="I74" s="165">
        <f t="shared" si="136"/>
        <v>7.4347826086956523</v>
      </c>
      <c r="J74" s="165">
        <f t="shared" si="136"/>
        <v>7.4347826086956523</v>
      </c>
      <c r="K74" s="165">
        <f>+J74</f>
        <v>7.4347826086956523</v>
      </c>
      <c r="L74" s="165">
        <f t="shared" si="136"/>
        <v>7.4347826086956523</v>
      </c>
      <c r="M74" s="165">
        <f t="shared" si="107"/>
        <v>7.4347826086956523</v>
      </c>
      <c r="N74" s="165">
        <f t="shared" si="136"/>
        <v>7.4347826086956523</v>
      </c>
      <c r="O74" s="165">
        <f t="shared" si="136"/>
        <v>7.4347826086956523</v>
      </c>
      <c r="P74" s="165">
        <f t="shared" si="136"/>
        <v>7.4347826086956523</v>
      </c>
      <c r="Q74" s="165">
        <f t="shared" si="136"/>
        <v>7.4347826086956523</v>
      </c>
      <c r="R74" s="165">
        <f t="shared" si="136"/>
        <v>7.4347826086956523</v>
      </c>
      <c r="S74" s="165">
        <f t="shared" si="136"/>
        <v>7.4347826086956523</v>
      </c>
      <c r="T74" s="165">
        <f t="shared" si="136"/>
        <v>7.4347826086956523</v>
      </c>
      <c r="U74" s="165">
        <f t="shared" si="136"/>
        <v>7.4347826086956523</v>
      </c>
      <c r="V74" s="165">
        <f t="shared" si="136"/>
        <v>7.4347826086956523</v>
      </c>
      <c r="W74" s="165">
        <f t="shared" si="136"/>
        <v>7.4347826086956523</v>
      </c>
      <c r="X74" s="165">
        <f t="shared" si="136"/>
        <v>7.4347826086956523</v>
      </c>
      <c r="Y74" s="165">
        <f t="shared" si="136"/>
        <v>7.4347826086956523</v>
      </c>
      <c r="Z74" s="165">
        <f t="shared" si="136"/>
        <v>7.4347826086956523</v>
      </c>
      <c r="AA74" s="165">
        <f t="shared" si="136"/>
        <v>7.4347826086956523</v>
      </c>
      <c r="AB74" s="165">
        <f t="shared" si="136"/>
        <v>7.4347826086956523</v>
      </c>
      <c r="AC74" s="165">
        <f t="shared" si="136"/>
        <v>7.4347826086956523</v>
      </c>
      <c r="AD74" s="165">
        <f t="shared" si="136"/>
        <v>7.4347826086956523</v>
      </c>
      <c r="AE74" s="165">
        <f t="shared" si="136"/>
        <v>7.4347826086956523</v>
      </c>
      <c r="AF74" s="165">
        <f t="shared" si="136"/>
        <v>7.4347826086956523</v>
      </c>
      <c r="AG74" s="165">
        <f t="shared" si="136"/>
        <v>7.4347826086956523</v>
      </c>
      <c r="AH74" s="165">
        <f t="shared" si="136"/>
        <v>7.4347826086956523</v>
      </c>
      <c r="AI74" s="165">
        <f t="shared" si="136"/>
        <v>7.4347826086956523</v>
      </c>
      <c r="AJ74" s="165">
        <f t="shared" si="136"/>
        <v>7.4347826086956523</v>
      </c>
    </row>
    <row r="75" spans="1:36">
      <c r="A75" s="495"/>
      <c r="B75" s="506"/>
      <c r="C75" s="499"/>
      <c r="D75" s="501"/>
      <c r="E75" s="501"/>
      <c r="F75" s="166" t="s">
        <v>253</v>
      </c>
      <c r="G75" s="167">
        <f>+ROUND($E74-G74,1)</f>
        <v>262.60000000000002</v>
      </c>
      <c r="H75" s="167">
        <f t="shared" ref="H75:AJ75" si="137">+G75-H74</f>
        <v>255.16521739130437</v>
      </c>
      <c r="I75" s="167">
        <f t="shared" si="137"/>
        <v>247.73043478260871</v>
      </c>
      <c r="J75" s="167">
        <f t="shared" si="137"/>
        <v>240.29565217391306</v>
      </c>
      <c r="K75" s="167">
        <f>+J75-K74</f>
        <v>232.8608695652174</v>
      </c>
      <c r="L75" s="167">
        <f t="shared" si="137"/>
        <v>225.42608695652174</v>
      </c>
      <c r="M75" s="165">
        <f t="shared" si="107"/>
        <v>225.42608695652174</v>
      </c>
      <c r="N75" s="167">
        <f t="shared" si="137"/>
        <v>217.99130434782609</v>
      </c>
      <c r="O75" s="167">
        <f t="shared" si="137"/>
        <v>210.55652173913043</v>
      </c>
      <c r="P75" s="167">
        <f t="shared" si="137"/>
        <v>203.12173913043478</v>
      </c>
      <c r="Q75" s="167">
        <f t="shared" si="137"/>
        <v>195.68695652173912</v>
      </c>
      <c r="R75" s="167">
        <f t="shared" si="137"/>
        <v>188.25217391304346</v>
      </c>
      <c r="S75" s="167">
        <f t="shared" si="137"/>
        <v>180.81739130434781</v>
      </c>
      <c r="T75" s="167">
        <f t="shared" si="137"/>
        <v>173.38260869565215</v>
      </c>
      <c r="U75" s="167">
        <f t="shared" si="137"/>
        <v>165.9478260869565</v>
      </c>
      <c r="V75" s="167">
        <f t="shared" si="137"/>
        <v>158.51304347826084</v>
      </c>
      <c r="W75" s="167">
        <f t="shared" si="137"/>
        <v>151.07826086956518</v>
      </c>
      <c r="X75" s="167">
        <f t="shared" si="137"/>
        <v>143.64347826086953</v>
      </c>
      <c r="Y75" s="167">
        <f t="shared" si="137"/>
        <v>136.20869565217387</v>
      </c>
      <c r="Z75" s="167">
        <f t="shared" si="137"/>
        <v>128.77391304347822</v>
      </c>
      <c r="AA75" s="167">
        <f t="shared" si="137"/>
        <v>121.33913043478256</v>
      </c>
      <c r="AB75" s="167">
        <f t="shared" si="137"/>
        <v>113.90434782608691</v>
      </c>
      <c r="AC75" s="167">
        <f t="shared" si="137"/>
        <v>106.46956521739125</v>
      </c>
      <c r="AD75" s="167">
        <f t="shared" si="137"/>
        <v>99.034782608695593</v>
      </c>
      <c r="AE75" s="167">
        <f t="shared" si="137"/>
        <v>91.599999999999937</v>
      </c>
      <c r="AF75" s="167">
        <f t="shared" si="137"/>
        <v>84.165217391304282</v>
      </c>
      <c r="AG75" s="167">
        <f t="shared" si="137"/>
        <v>76.730434782608626</v>
      </c>
      <c r="AH75" s="167">
        <f t="shared" si="137"/>
        <v>69.29565217391297</v>
      </c>
      <c r="AI75" s="167">
        <f t="shared" si="137"/>
        <v>61.860869565217314</v>
      </c>
      <c r="AJ75" s="167">
        <f t="shared" si="137"/>
        <v>54.426086956521658</v>
      </c>
    </row>
    <row r="76" spans="1:36" ht="45">
      <c r="A76" s="494">
        <v>37</v>
      </c>
      <c r="B76" s="502" t="s">
        <v>227</v>
      </c>
      <c r="C76" s="498">
        <v>80</v>
      </c>
      <c r="D76" s="500">
        <v>0</v>
      </c>
      <c r="E76" s="500">
        <f t="shared" ref="E76" si="138">+C76+D76</f>
        <v>80</v>
      </c>
      <c r="F76" s="163" t="s">
        <v>252</v>
      </c>
      <c r="G76" s="164">
        <f>+VLOOKUP($B76,'[5]Total Tồn Vật tư'!$A$3:$H$8000,8,0)</f>
        <v>7.5652173913043477</v>
      </c>
      <c r="H76" s="165">
        <f t="shared" ref="H76:W89" si="139">+G76</f>
        <v>7.5652173913043477</v>
      </c>
      <c r="I76" s="165">
        <f t="shared" si="139"/>
        <v>7.5652173913043477</v>
      </c>
      <c r="J76" s="165">
        <f t="shared" si="139"/>
        <v>7.5652173913043477</v>
      </c>
      <c r="K76" s="165">
        <f>+J76</f>
        <v>7.5652173913043477</v>
      </c>
      <c r="L76" s="165">
        <f t="shared" si="139"/>
        <v>7.5652173913043477</v>
      </c>
      <c r="M76" s="165">
        <f t="shared" si="139"/>
        <v>7.5652173913043477</v>
      </c>
      <c r="N76" s="165">
        <f t="shared" si="139"/>
        <v>7.5652173913043477</v>
      </c>
      <c r="O76" s="165">
        <f t="shared" si="139"/>
        <v>7.5652173913043477</v>
      </c>
      <c r="P76" s="165">
        <f t="shared" si="139"/>
        <v>7.5652173913043477</v>
      </c>
      <c r="Q76" s="165">
        <f t="shared" si="139"/>
        <v>7.5652173913043477</v>
      </c>
      <c r="R76" s="165">
        <f t="shared" si="139"/>
        <v>7.5652173913043477</v>
      </c>
      <c r="S76" s="165">
        <f t="shared" si="139"/>
        <v>7.5652173913043477</v>
      </c>
      <c r="T76" s="165">
        <f t="shared" si="139"/>
        <v>7.5652173913043477</v>
      </c>
      <c r="U76" s="165">
        <f t="shared" si="139"/>
        <v>7.5652173913043477</v>
      </c>
      <c r="V76" s="165">
        <f t="shared" si="139"/>
        <v>7.5652173913043477</v>
      </c>
      <c r="W76" s="165">
        <f t="shared" si="139"/>
        <v>7.5652173913043477</v>
      </c>
      <c r="X76" s="165">
        <f t="shared" ref="X76:AJ76" si="140">+W76</f>
        <v>7.5652173913043477</v>
      </c>
      <c r="Y76" s="165">
        <f t="shared" si="140"/>
        <v>7.5652173913043477</v>
      </c>
      <c r="Z76" s="165">
        <f t="shared" si="140"/>
        <v>7.5652173913043477</v>
      </c>
      <c r="AA76" s="165">
        <f t="shared" si="140"/>
        <v>7.5652173913043477</v>
      </c>
      <c r="AB76" s="165">
        <f t="shared" si="140"/>
        <v>7.5652173913043477</v>
      </c>
      <c r="AC76" s="165">
        <f t="shared" si="140"/>
        <v>7.5652173913043477</v>
      </c>
      <c r="AD76" s="165">
        <f t="shared" si="140"/>
        <v>7.5652173913043477</v>
      </c>
      <c r="AE76" s="165">
        <f t="shared" si="140"/>
        <v>7.5652173913043477</v>
      </c>
      <c r="AF76" s="165">
        <f t="shared" si="140"/>
        <v>7.5652173913043477</v>
      </c>
      <c r="AG76" s="165">
        <f t="shared" si="140"/>
        <v>7.5652173913043477</v>
      </c>
      <c r="AH76" s="165">
        <f t="shared" si="140"/>
        <v>7.5652173913043477</v>
      </c>
      <c r="AI76" s="165">
        <f t="shared" si="140"/>
        <v>7.5652173913043477</v>
      </c>
      <c r="AJ76" s="165">
        <f t="shared" si="140"/>
        <v>7.5652173913043477</v>
      </c>
    </row>
    <row r="77" spans="1:36">
      <c r="A77" s="495"/>
      <c r="B77" s="506"/>
      <c r="C77" s="499"/>
      <c r="D77" s="501"/>
      <c r="E77" s="501"/>
      <c r="F77" s="166" t="s">
        <v>253</v>
      </c>
      <c r="G77" s="167">
        <f t="shared" ref="G77" si="141">+ROUND($E76-G76,1)</f>
        <v>72.400000000000006</v>
      </c>
      <c r="H77" s="167">
        <f t="shared" ref="H77:AJ77" si="142">+G77-H76</f>
        <v>64.834782608695662</v>
      </c>
      <c r="I77" s="167">
        <f t="shared" si="142"/>
        <v>57.269565217391317</v>
      </c>
      <c r="J77" s="167">
        <f t="shared" si="142"/>
        <v>49.704347826086973</v>
      </c>
      <c r="K77" s="167">
        <f>+J77-K76</f>
        <v>42.139130434782629</v>
      </c>
      <c r="L77" s="167">
        <f t="shared" si="142"/>
        <v>34.573913043478285</v>
      </c>
      <c r="M77" s="165">
        <f t="shared" si="139"/>
        <v>34.573913043478285</v>
      </c>
      <c r="N77" s="167">
        <f t="shared" si="142"/>
        <v>27.008695652173937</v>
      </c>
      <c r="O77" s="167">
        <f t="shared" si="142"/>
        <v>19.44347826086959</v>
      </c>
      <c r="P77" s="167">
        <f t="shared" si="142"/>
        <v>11.878260869565242</v>
      </c>
      <c r="Q77" s="167">
        <f t="shared" si="142"/>
        <v>4.3130434782608944</v>
      </c>
      <c r="R77" s="167">
        <f t="shared" si="142"/>
        <v>-3.2521739130434533</v>
      </c>
      <c r="S77" s="167">
        <f t="shared" si="142"/>
        <v>-10.817391304347801</v>
      </c>
      <c r="T77" s="167">
        <f t="shared" si="142"/>
        <v>-18.382608695652149</v>
      </c>
      <c r="U77" s="167">
        <f t="shared" si="142"/>
        <v>-25.947826086956496</v>
      </c>
      <c r="V77" s="167">
        <f t="shared" si="142"/>
        <v>-33.51304347826084</v>
      </c>
      <c r="W77" s="167">
        <f t="shared" si="142"/>
        <v>-41.078260869565185</v>
      </c>
      <c r="X77" s="167">
        <f t="shared" si="142"/>
        <v>-48.643478260869529</v>
      </c>
      <c r="Y77" s="167">
        <f t="shared" si="142"/>
        <v>-56.208695652173873</v>
      </c>
      <c r="Z77" s="167">
        <f t="shared" si="142"/>
        <v>-63.773913043478217</v>
      </c>
      <c r="AA77" s="167">
        <f t="shared" si="142"/>
        <v>-71.339130434782561</v>
      </c>
      <c r="AB77" s="167">
        <f t="shared" si="142"/>
        <v>-78.904347826086905</v>
      </c>
      <c r="AC77" s="167">
        <f t="shared" si="142"/>
        <v>-86.469565217391249</v>
      </c>
      <c r="AD77" s="167">
        <f t="shared" si="142"/>
        <v>-94.034782608695593</v>
      </c>
      <c r="AE77" s="167">
        <f t="shared" si="142"/>
        <v>-101.59999999999994</v>
      </c>
      <c r="AF77" s="167">
        <f t="shared" si="142"/>
        <v>-109.16521739130428</v>
      </c>
      <c r="AG77" s="167">
        <f t="shared" si="142"/>
        <v>-116.73043478260863</v>
      </c>
      <c r="AH77" s="167">
        <f t="shared" si="142"/>
        <v>-124.29565217391297</v>
      </c>
      <c r="AI77" s="167">
        <f t="shared" si="142"/>
        <v>-131.86086956521731</v>
      </c>
      <c r="AJ77" s="167">
        <f t="shared" si="142"/>
        <v>-139.42608695652166</v>
      </c>
    </row>
    <row r="78" spans="1:36" ht="45">
      <c r="A78" s="494">
        <v>38</v>
      </c>
      <c r="B78" s="502" t="s">
        <v>228</v>
      </c>
      <c r="C78" s="498">
        <v>0</v>
      </c>
      <c r="D78" s="500">
        <v>0</v>
      </c>
      <c r="E78" s="500">
        <f t="shared" ref="E78" si="143">+C78+D78</f>
        <v>0</v>
      </c>
      <c r="F78" s="163" t="s">
        <v>252</v>
      </c>
      <c r="G78" s="164">
        <f>+VLOOKUP($B78,'[5]Total Tồn Vật tư'!$A$3:$H$8000,8,0)</f>
        <v>3.8260869565217392</v>
      </c>
      <c r="H78" s="165">
        <f t="shared" ref="H78:AJ78" si="144">+G78</f>
        <v>3.8260869565217392</v>
      </c>
      <c r="I78" s="165">
        <f t="shared" si="144"/>
        <v>3.8260869565217392</v>
      </c>
      <c r="J78" s="165">
        <f t="shared" si="144"/>
        <v>3.8260869565217392</v>
      </c>
      <c r="K78" s="165">
        <f>+J78</f>
        <v>3.8260869565217392</v>
      </c>
      <c r="L78" s="165">
        <f t="shared" si="144"/>
        <v>3.8260869565217392</v>
      </c>
      <c r="M78" s="165">
        <f t="shared" si="139"/>
        <v>3.8260869565217392</v>
      </c>
      <c r="N78" s="165">
        <f t="shared" si="144"/>
        <v>3.8260869565217392</v>
      </c>
      <c r="O78" s="165">
        <f t="shared" si="144"/>
        <v>3.8260869565217392</v>
      </c>
      <c r="P78" s="165">
        <f t="shared" si="144"/>
        <v>3.8260869565217392</v>
      </c>
      <c r="Q78" s="165">
        <f t="shared" si="144"/>
        <v>3.8260869565217392</v>
      </c>
      <c r="R78" s="165">
        <f t="shared" si="144"/>
        <v>3.8260869565217392</v>
      </c>
      <c r="S78" s="165">
        <f t="shared" si="144"/>
        <v>3.8260869565217392</v>
      </c>
      <c r="T78" s="165">
        <f t="shared" si="144"/>
        <v>3.8260869565217392</v>
      </c>
      <c r="U78" s="165">
        <f t="shared" si="144"/>
        <v>3.8260869565217392</v>
      </c>
      <c r="V78" s="165">
        <f t="shared" si="144"/>
        <v>3.8260869565217392</v>
      </c>
      <c r="W78" s="165">
        <f t="shared" si="144"/>
        <v>3.8260869565217392</v>
      </c>
      <c r="X78" s="165">
        <f t="shared" si="144"/>
        <v>3.8260869565217392</v>
      </c>
      <c r="Y78" s="165">
        <f t="shared" si="144"/>
        <v>3.8260869565217392</v>
      </c>
      <c r="Z78" s="165">
        <f t="shared" si="144"/>
        <v>3.8260869565217392</v>
      </c>
      <c r="AA78" s="165">
        <f t="shared" si="144"/>
        <v>3.8260869565217392</v>
      </c>
      <c r="AB78" s="165">
        <f t="shared" si="144"/>
        <v>3.8260869565217392</v>
      </c>
      <c r="AC78" s="165">
        <f t="shared" si="144"/>
        <v>3.8260869565217392</v>
      </c>
      <c r="AD78" s="165">
        <f t="shared" si="144"/>
        <v>3.8260869565217392</v>
      </c>
      <c r="AE78" s="165">
        <f t="shared" si="144"/>
        <v>3.8260869565217392</v>
      </c>
      <c r="AF78" s="165">
        <f t="shared" si="144"/>
        <v>3.8260869565217392</v>
      </c>
      <c r="AG78" s="165">
        <f t="shared" si="144"/>
        <v>3.8260869565217392</v>
      </c>
      <c r="AH78" s="165">
        <f t="shared" si="144"/>
        <v>3.8260869565217392</v>
      </c>
      <c r="AI78" s="165">
        <f t="shared" si="144"/>
        <v>3.8260869565217392</v>
      </c>
      <c r="AJ78" s="165">
        <f t="shared" si="144"/>
        <v>3.8260869565217392</v>
      </c>
    </row>
    <row r="79" spans="1:36">
      <c r="A79" s="495"/>
      <c r="B79" s="506"/>
      <c r="C79" s="499"/>
      <c r="D79" s="501"/>
      <c r="E79" s="501"/>
      <c r="F79" s="166" t="s">
        <v>253</v>
      </c>
      <c r="G79" s="167">
        <f t="shared" ref="G79" si="145">+ROUND($E78-G78,1)</f>
        <v>-3.8</v>
      </c>
      <c r="H79" s="167">
        <f t="shared" ref="H79:AJ79" si="146">+G79-H78</f>
        <v>-7.6260869565217391</v>
      </c>
      <c r="I79" s="167">
        <f t="shared" si="146"/>
        <v>-11.452173913043477</v>
      </c>
      <c r="J79" s="167">
        <f t="shared" si="146"/>
        <v>-15.278260869565216</v>
      </c>
      <c r="K79" s="167">
        <f>+J79-K78</f>
        <v>-19.104347826086954</v>
      </c>
      <c r="L79" s="167">
        <f t="shared" si="146"/>
        <v>-22.930434782608693</v>
      </c>
      <c r="M79" s="165">
        <f t="shared" si="139"/>
        <v>-22.930434782608693</v>
      </c>
      <c r="N79" s="167">
        <f t="shared" si="146"/>
        <v>-26.756521739130431</v>
      </c>
      <c r="O79" s="167">
        <f t="shared" si="146"/>
        <v>-30.582608695652169</v>
      </c>
      <c r="P79" s="167">
        <f t="shared" si="146"/>
        <v>-34.408695652173911</v>
      </c>
      <c r="Q79" s="167">
        <f t="shared" si="146"/>
        <v>-38.234782608695653</v>
      </c>
      <c r="R79" s="167">
        <f t="shared" si="146"/>
        <v>-42.060869565217395</v>
      </c>
      <c r="S79" s="167">
        <f t="shared" si="146"/>
        <v>-45.886956521739137</v>
      </c>
      <c r="T79" s="167">
        <f t="shared" si="146"/>
        <v>-49.713043478260879</v>
      </c>
      <c r="U79" s="167">
        <f t="shared" si="146"/>
        <v>-53.539130434782621</v>
      </c>
      <c r="V79" s="167">
        <f t="shared" si="146"/>
        <v>-57.365217391304363</v>
      </c>
      <c r="W79" s="167">
        <f t="shared" si="146"/>
        <v>-61.191304347826105</v>
      </c>
      <c r="X79" s="167">
        <f t="shared" si="146"/>
        <v>-65.017391304347839</v>
      </c>
      <c r="Y79" s="167">
        <f t="shared" si="146"/>
        <v>-68.843478260869574</v>
      </c>
      <c r="Z79" s="167">
        <f t="shared" si="146"/>
        <v>-72.669565217391309</v>
      </c>
      <c r="AA79" s="167">
        <f t="shared" si="146"/>
        <v>-76.495652173913044</v>
      </c>
      <c r="AB79" s="167">
        <f t="shared" si="146"/>
        <v>-80.321739130434779</v>
      </c>
      <c r="AC79" s="167">
        <f t="shared" si="146"/>
        <v>-84.147826086956513</v>
      </c>
      <c r="AD79" s="167">
        <f t="shared" si="146"/>
        <v>-87.973913043478248</v>
      </c>
      <c r="AE79" s="167">
        <f t="shared" si="146"/>
        <v>-91.799999999999983</v>
      </c>
      <c r="AF79" s="167">
        <f t="shared" si="146"/>
        <v>-95.626086956521718</v>
      </c>
      <c r="AG79" s="167">
        <f t="shared" si="146"/>
        <v>-99.452173913043453</v>
      </c>
      <c r="AH79" s="167">
        <f t="shared" si="146"/>
        <v>-103.27826086956519</v>
      </c>
      <c r="AI79" s="167">
        <f t="shared" si="146"/>
        <v>-107.10434782608692</v>
      </c>
      <c r="AJ79" s="167">
        <f t="shared" si="146"/>
        <v>-110.93043478260866</v>
      </c>
    </row>
    <row r="80" spans="1:36" ht="45">
      <c r="A80" s="494">
        <v>39</v>
      </c>
      <c r="B80" s="502" t="s">
        <v>230</v>
      </c>
      <c r="C80" s="498">
        <v>41</v>
      </c>
      <c r="D80" s="500">
        <v>0</v>
      </c>
      <c r="E80" s="500">
        <f t="shared" ref="E80" si="147">+C80+D80</f>
        <v>41</v>
      </c>
      <c r="F80" s="163" t="s">
        <v>252</v>
      </c>
      <c r="G80" s="164">
        <f>+VLOOKUP($B80,'[5]Total Tồn Vật tư'!$A$3:$H$8000,8,0)</f>
        <v>4.3043478260869561</v>
      </c>
      <c r="H80" s="165">
        <f t="shared" ref="H80:AJ80" si="148">+G80</f>
        <v>4.3043478260869561</v>
      </c>
      <c r="I80" s="165">
        <f t="shared" si="148"/>
        <v>4.3043478260869561</v>
      </c>
      <c r="J80" s="165">
        <f t="shared" si="148"/>
        <v>4.3043478260869561</v>
      </c>
      <c r="K80" s="165">
        <f>+J80</f>
        <v>4.3043478260869561</v>
      </c>
      <c r="L80" s="165">
        <f t="shared" si="148"/>
        <v>4.3043478260869561</v>
      </c>
      <c r="M80" s="165">
        <f t="shared" si="139"/>
        <v>4.3043478260869561</v>
      </c>
      <c r="N80" s="165">
        <f t="shared" si="148"/>
        <v>4.3043478260869561</v>
      </c>
      <c r="O80" s="165">
        <f t="shared" si="148"/>
        <v>4.3043478260869561</v>
      </c>
      <c r="P80" s="165">
        <f t="shared" si="148"/>
        <v>4.3043478260869561</v>
      </c>
      <c r="Q80" s="165">
        <f t="shared" si="148"/>
        <v>4.3043478260869561</v>
      </c>
      <c r="R80" s="165">
        <f t="shared" si="148"/>
        <v>4.3043478260869561</v>
      </c>
      <c r="S80" s="165">
        <f t="shared" si="148"/>
        <v>4.3043478260869561</v>
      </c>
      <c r="T80" s="165">
        <f t="shared" si="148"/>
        <v>4.3043478260869561</v>
      </c>
      <c r="U80" s="165">
        <f t="shared" si="148"/>
        <v>4.3043478260869561</v>
      </c>
      <c r="V80" s="165">
        <f t="shared" si="148"/>
        <v>4.3043478260869561</v>
      </c>
      <c r="W80" s="165">
        <f t="shared" si="148"/>
        <v>4.3043478260869561</v>
      </c>
      <c r="X80" s="165">
        <f t="shared" si="148"/>
        <v>4.3043478260869561</v>
      </c>
      <c r="Y80" s="165">
        <f t="shared" si="148"/>
        <v>4.3043478260869561</v>
      </c>
      <c r="Z80" s="165">
        <f t="shared" si="148"/>
        <v>4.3043478260869561</v>
      </c>
      <c r="AA80" s="165">
        <f t="shared" si="148"/>
        <v>4.3043478260869561</v>
      </c>
      <c r="AB80" s="165">
        <f t="shared" si="148"/>
        <v>4.3043478260869561</v>
      </c>
      <c r="AC80" s="165">
        <f t="shared" si="148"/>
        <v>4.3043478260869561</v>
      </c>
      <c r="AD80" s="165">
        <f t="shared" si="148"/>
        <v>4.3043478260869561</v>
      </c>
      <c r="AE80" s="165">
        <f t="shared" si="148"/>
        <v>4.3043478260869561</v>
      </c>
      <c r="AF80" s="165">
        <f t="shared" si="148"/>
        <v>4.3043478260869561</v>
      </c>
      <c r="AG80" s="165">
        <f t="shared" si="148"/>
        <v>4.3043478260869561</v>
      </c>
      <c r="AH80" s="165">
        <f t="shared" si="148"/>
        <v>4.3043478260869561</v>
      </c>
      <c r="AI80" s="165">
        <f t="shared" si="148"/>
        <v>4.3043478260869561</v>
      </c>
      <c r="AJ80" s="165">
        <f t="shared" si="148"/>
        <v>4.3043478260869561</v>
      </c>
    </row>
    <row r="81" spans="1:36">
      <c r="A81" s="495"/>
      <c r="B81" s="506"/>
      <c r="C81" s="499"/>
      <c r="D81" s="501"/>
      <c r="E81" s="501"/>
      <c r="F81" s="166" t="s">
        <v>253</v>
      </c>
      <c r="G81" s="167">
        <f t="shared" ref="G81" si="149">+ROUND($E80-G80,1)</f>
        <v>36.700000000000003</v>
      </c>
      <c r="H81" s="167">
        <f t="shared" ref="H81:AJ81" si="150">+G81-H80</f>
        <v>32.395652173913049</v>
      </c>
      <c r="I81" s="167">
        <f t="shared" si="150"/>
        <v>28.091304347826092</v>
      </c>
      <c r="J81" s="167">
        <f t="shared" si="150"/>
        <v>23.786956521739135</v>
      </c>
      <c r="K81" s="167">
        <f>+J81-K80</f>
        <v>19.482608695652178</v>
      </c>
      <c r="L81" s="167">
        <f t="shared" si="150"/>
        <v>15.178260869565221</v>
      </c>
      <c r="M81" s="165">
        <f t="shared" si="139"/>
        <v>15.178260869565221</v>
      </c>
      <c r="N81" s="167">
        <f t="shared" si="150"/>
        <v>10.873913043478264</v>
      </c>
      <c r="O81" s="167">
        <f t="shared" si="150"/>
        <v>6.5695652173913084</v>
      </c>
      <c r="P81" s="167">
        <f t="shared" si="150"/>
        <v>2.2652173913043523</v>
      </c>
      <c r="Q81" s="167">
        <f t="shared" si="150"/>
        <v>-2.0391304347826038</v>
      </c>
      <c r="R81" s="167">
        <f t="shared" si="150"/>
        <v>-6.3434782608695599</v>
      </c>
      <c r="S81" s="167">
        <f t="shared" si="150"/>
        <v>-10.647826086956517</v>
      </c>
      <c r="T81" s="167">
        <f t="shared" si="150"/>
        <v>-14.952173913043474</v>
      </c>
      <c r="U81" s="167">
        <f t="shared" si="150"/>
        <v>-19.256521739130431</v>
      </c>
      <c r="V81" s="167">
        <f t="shared" si="150"/>
        <v>-23.560869565217388</v>
      </c>
      <c r="W81" s="167">
        <f t="shared" si="150"/>
        <v>-27.865217391304345</v>
      </c>
      <c r="X81" s="167">
        <f t="shared" si="150"/>
        <v>-32.169565217391302</v>
      </c>
      <c r="Y81" s="167">
        <f t="shared" si="150"/>
        <v>-36.473913043478255</v>
      </c>
      <c r="Z81" s="167">
        <f t="shared" si="150"/>
        <v>-40.778260869565209</v>
      </c>
      <c r="AA81" s="167">
        <f t="shared" si="150"/>
        <v>-45.082608695652162</v>
      </c>
      <c r="AB81" s="167">
        <f t="shared" si="150"/>
        <v>-49.386956521739116</v>
      </c>
      <c r="AC81" s="167">
        <f t="shared" si="150"/>
        <v>-53.691304347826069</v>
      </c>
      <c r="AD81" s="167">
        <f t="shared" si="150"/>
        <v>-57.995652173913022</v>
      </c>
      <c r="AE81" s="167">
        <f t="shared" si="150"/>
        <v>-62.299999999999976</v>
      </c>
      <c r="AF81" s="167">
        <f t="shared" si="150"/>
        <v>-66.604347826086936</v>
      </c>
      <c r="AG81" s="167">
        <f t="shared" si="150"/>
        <v>-70.90869565217389</v>
      </c>
      <c r="AH81" s="167">
        <f t="shared" si="150"/>
        <v>-75.213043478260843</v>
      </c>
      <c r="AI81" s="167">
        <f t="shared" si="150"/>
        <v>-79.517391304347797</v>
      </c>
      <c r="AJ81" s="167">
        <f t="shared" si="150"/>
        <v>-83.82173913043475</v>
      </c>
    </row>
    <row r="82" spans="1:36" ht="45">
      <c r="A82" s="494">
        <v>40</v>
      </c>
      <c r="B82" s="502" t="s">
        <v>231</v>
      </c>
      <c r="C82" s="498">
        <v>65</v>
      </c>
      <c r="D82" s="500">
        <v>0</v>
      </c>
      <c r="E82" s="500">
        <f t="shared" ref="E82" si="151">+C82+D82</f>
        <v>65</v>
      </c>
      <c r="F82" s="163" t="s">
        <v>252</v>
      </c>
      <c r="G82" s="164">
        <f>+VLOOKUP($B82,'[5]Total Tồn Vật tư'!$A$3:$H$8000,8,0)</f>
        <v>2.2608695652173911</v>
      </c>
      <c r="H82" s="165">
        <f t="shared" ref="H82:AJ82" si="152">+G82</f>
        <v>2.2608695652173911</v>
      </c>
      <c r="I82" s="165">
        <f t="shared" si="152"/>
        <v>2.2608695652173911</v>
      </c>
      <c r="J82" s="165">
        <f t="shared" si="152"/>
        <v>2.2608695652173911</v>
      </c>
      <c r="K82" s="165">
        <f>+J82</f>
        <v>2.2608695652173911</v>
      </c>
      <c r="L82" s="165">
        <f t="shared" si="152"/>
        <v>2.2608695652173911</v>
      </c>
      <c r="M82" s="165">
        <f t="shared" si="139"/>
        <v>2.2608695652173911</v>
      </c>
      <c r="N82" s="165">
        <f t="shared" si="152"/>
        <v>2.2608695652173911</v>
      </c>
      <c r="O82" s="165">
        <f t="shared" si="152"/>
        <v>2.2608695652173911</v>
      </c>
      <c r="P82" s="165">
        <f t="shared" si="152"/>
        <v>2.2608695652173911</v>
      </c>
      <c r="Q82" s="165">
        <f t="shared" si="152"/>
        <v>2.2608695652173911</v>
      </c>
      <c r="R82" s="165">
        <f t="shared" si="152"/>
        <v>2.2608695652173911</v>
      </c>
      <c r="S82" s="165">
        <f t="shared" si="152"/>
        <v>2.2608695652173911</v>
      </c>
      <c r="T82" s="165">
        <f t="shared" si="152"/>
        <v>2.2608695652173911</v>
      </c>
      <c r="U82" s="165">
        <f t="shared" si="152"/>
        <v>2.2608695652173911</v>
      </c>
      <c r="V82" s="165">
        <f t="shared" si="152"/>
        <v>2.2608695652173911</v>
      </c>
      <c r="W82" s="165">
        <f t="shared" si="152"/>
        <v>2.2608695652173911</v>
      </c>
      <c r="X82" s="165">
        <f t="shared" si="152"/>
        <v>2.2608695652173911</v>
      </c>
      <c r="Y82" s="165">
        <f t="shared" si="152"/>
        <v>2.2608695652173911</v>
      </c>
      <c r="Z82" s="165">
        <f t="shared" si="152"/>
        <v>2.2608695652173911</v>
      </c>
      <c r="AA82" s="165">
        <f t="shared" si="152"/>
        <v>2.2608695652173911</v>
      </c>
      <c r="AB82" s="165">
        <f t="shared" si="152"/>
        <v>2.2608695652173911</v>
      </c>
      <c r="AC82" s="165">
        <f t="shared" si="152"/>
        <v>2.2608695652173911</v>
      </c>
      <c r="AD82" s="165">
        <f t="shared" si="152"/>
        <v>2.2608695652173911</v>
      </c>
      <c r="AE82" s="165">
        <f t="shared" si="152"/>
        <v>2.2608695652173911</v>
      </c>
      <c r="AF82" s="165">
        <f t="shared" si="152"/>
        <v>2.2608695652173911</v>
      </c>
      <c r="AG82" s="165">
        <f t="shared" si="152"/>
        <v>2.2608695652173911</v>
      </c>
      <c r="AH82" s="165">
        <f t="shared" si="152"/>
        <v>2.2608695652173911</v>
      </c>
      <c r="AI82" s="165">
        <f t="shared" si="152"/>
        <v>2.2608695652173911</v>
      </c>
      <c r="AJ82" s="165">
        <f t="shared" si="152"/>
        <v>2.2608695652173911</v>
      </c>
    </row>
    <row r="83" spans="1:36">
      <c r="A83" s="495"/>
      <c r="B83" s="506"/>
      <c r="C83" s="499"/>
      <c r="D83" s="501"/>
      <c r="E83" s="501"/>
      <c r="F83" s="166" t="s">
        <v>253</v>
      </c>
      <c r="G83" s="167">
        <f>+ROUND($E82-G82,1)</f>
        <v>62.7</v>
      </c>
      <c r="H83" s="167">
        <f t="shared" ref="H83:AJ83" si="153">+G83-H82</f>
        <v>60.439130434782612</v>
      </c>
      <c r="I83" s="167">
        <f t="shared" si="153"/>
        <v>58.178260869565221</v>
      </c>
      <c r="J83" s="167">
        <f t="shared" si="153"/>
        <v>55.917391304347831</v>
      </c>
      <c r="K83" s="167">
        <f>+J83-K82</f>
        <v>53.65652173913044</v>
      </c>
      <c r="L83" s="167">
        <f t="shared" si="153"/>
        <v>51.395652173913049</v>
      </c>
      <c r="M83" s="165">
        <f t="shared" si="139"/>
        <v>51.395652173913049</v>
      </c>
      <c r="N83" s="167">
        <f t="shared" si="153"/>
        <v>49.134782608695659</v>
      </c>
      <c r="O83" s="167">
        <f t="shared" si="153"/>
        <v>46.873913043478268</v>
      </c>
      <c r="P83" s="167">
        <f t="shared" si="153"/>
        <v>44.613043478260877</v>
      </c>
      <c r="Q83" s="167">
        <f t="shared" si="153"/>
        <v>42.352173913043487</v>
      </c>
      <c r="R83" s="167">
        <f t="shared" si="153"/>
        <v>40.091304347826096</v>
      </c>
      <c r="S83" s="167">
        <f t="shared" si="153"/>
        <v>37.830434782608705</v>
      </c>
      <c r="T83" s="167">
        <f t="shared" si="153"/>
        <v>35.569565217391315</v>
      </c>
      <c r="U83" s="167">
        <f t="shared" si="153"/>
        <v>33.308695652173924</v>
      </c>
      <c r="V83" s="167">
        <f t="shared" si="153"/>
        <v>31.047826086956533</v>
      </c>
      <c r="W83" s="167">
        <f t="shared" si="153"/>
        <v>28.786956521739143</v>
      </c>
      <c r="X83" s="167">
        <f t="shared" si="153"/>
        <v>26.526086956521752</v>
      </c>
      <c r="Y83" s="167">
        <f t="shared" si="153"/>
        <v>24.265217391304361</v>
      </c>
      <c r="Z83" s="167">
        <f t="shared" si="153"/>
        <v>22.00434782608697</v>
      </c>
      <c r="AA83" s="167">
        <f t="shared" si="153"/>
        <v>19.74347826086958</v>
      </c>
      <c r="AB83" s="167">
        <f t="shared" si="153"/>
        <v>17.482608695652189</v>
      </c>
      <c r="AC83" s="167">
        <f t="shared" si="153"/>
        <v>15.221739130434798</v>
      </c>
      <c r="AD83" s="167">
        <f t="shared" si="153"/>
        <v>12.960869565217408</v>
      </c>
      <c r="AE83" s="167">
        <f t="shared" si="153"/>
        <v>10.700000000000017</v>
      </c>
      <c r="AF83" s="167">
        <f t="shared" si="153"/>
        <v>8.4391304347826264</v>
      </c>
      <c r="AG83" s="167">
        <f t="shared" si="153"/>
        <v>6.1782608695652357</v>
      </c>
      <c r="AH83" s="167">
        <f t="shared" si="153"/>
        <v>3.9173913043478445</v>
      </c>
      <c r="AI83" s="167">
        <f t="shared" si="153"/>
        <v>1.6565217391304534</v>
      </c>
      <c r="AJ83" s="167">
        <f t="shared" si="153"/>
        <v>-0.60434782608693771</v>
      </c>
    </row>
    <row r="84" spans="1:36" ht="45">
      <c r="A84" s="494">
        <v>41</v>
      </c>
      <c r="B84" s="502" t="s">
        <v>229</v>
      </c>
      <c r="C84" s="498">
        <v>86</v>
      </c>
      <c r="D84" s="500">
        <v>0</v>
      </c>
      <c r="E84" s="500">
        <f t="shared" ref="E84" si="154">+C84+D84</f>
        <v>86</v>
      </c>
      <c r="F84" s="163" t="s">
        <v>252</v>
      </c>
      <c r="G84" s="164">
        <f>+VLOOKUP($B84,'[5]Total Tồn Vật tư'!$A$3:$H$8000,8,0)</f>
        <v>4.3043478260869561</v>
      </c>
      <c r="H84" s="165">
        <f>+G84</f>
        <v>4.3043478260869561</v>
      </c>
      <c r="I84" s="165">
        <f t="shared" ref="I84:AJ84" si="155">+H84</f>
        <v>4.3043478260869561</v>
      </c>
      <c r="J84" s="165">
        <f t="shared" si="155"/>
        <v>4.3043478260869561</v>
      </c>
      <c r="K84" s="165">
        <f>+J84</f>
        <v>4.3043478260869561</v>
      </c>
      <c r="L84" s="165">
        <f t="shared" si="155"/>
        <v>4.3043478260869561</v>
      </c>
      <c r="M84" s="165">
        <f t="shared" si="139"/>
        <v>4.3043478260869561</v>
      </c>
      <c r="N84" s="165">
        <f t="shared" si="155"/>
        <v>4.3043478260869561</v>
      </c>
      <c r="O84" s="165">
        <f t="shared" si="155"/>
        <v>4.3043478260869561</v>
      </c>
      <c r="P84" s="165">
        <f t="shared" si="155"/>
        <v>4.3043478260869561</v>
      </c>
      <c r="Q84" s="165">
        <f t="shared" si="155"/>
        <v>4.3043478260869561</v>
      </c>
      <c r="R84" s="165">
        <f t="shared" si="155"/>
        <v>4.3043478260869561</v>
      </c>
      <c r="S84" s="165">
        <f t="shared" si="155"/>
        <v>4.3043478260869561</v>
      </c>
      <c r="T84" s="165">
        <f t="shared" si="155"/>
        <v>4.3043478260869561</v>
      </c>
      <c r="U84" s="165">
        <f t="shared" si="155"/>
        <v>4.3043478260869561</v>
      </c>
      <c r="V84" s="165">
        <f t="shared" si="155"/>
        <v>4.3043478260869561</v>
      </c>
      <c r="W84" s="165">
        <f t="shared" si="155"/>
        <v>4.3043478260869561</v>
      </c>
      <c r="X84" s="165">
        <f t="shared" si="155"/>
        <v>4.3043478260869561</v>
      </c>
      <c r="Y84" s="165">
        <f t="shared" si="155"/>
        <v>4.3043478260869561</v>
      </c>
      <c r="Z84" s="165">
        <f t="shared" si="155"/>
        <v>4.3043478260869561</v>
      </c>
      <c r="AA84" s="165">
        <f t="shared" si="155"/>
        <v>4.3043478260869561</v>
      </c>
      <c r="AB84" s="165">
        <f t="shared" si="155"/>
        <v>4.3043478260869561</v>
      </c>
      <c r="AC84" s="165">
        <f t="shared" si="155"/>
        <v>4.3043478260869561</v>
      </c>
      <c r="AD84" s="165">
        <f t="shared" si="155"/>
        <v>4.3043478260869561</v>
      </c>
      <c r="AE84" s="165">
        <f t="shared" si="155"/>
        <v>4.3043478260869561</v>
      </c>
      <c r="AF84" s="165">
        <f t="shared" si="155"/>
        <v>4.3043478260869561</v>
      </c>
      <c r="AG84" s="165">
        <f t="shared" si="155"/>
        <v>4.3043478260869561</v>
      </c>
      <c r="AH84" s="165">
        <f t="shared" si="155"/>
        <v>4.3043478260869561</v>
      </c>
      <c r="AI84" s="165">
        <f t="shared" si="155"/>
        <v>4.3043478260869561</v>
      </c>
      <c r="AJ84" s="165">
        <f t="shared" si="155"/>
        <v>4.3043478260869561</v>
      </c>
    </row>
    <row r="85" spans="1:36">
      <c r="A85" s="495"/>
      <c r="B85" s="506"/>
      <c r="C85" s="499"/>
      <c r="D85" s="501"/>
      <c r="E85" s="501"/>
      <c r="F85" s="166" t="s">
        <v>253</v>
      </c>
      <c r="G85" s="167">
        <f>+ROUND($E84-G84,1)</f>
        <v>81.7</v>
      </c>
      <c r="H85" s="167">
        <f t="shared" ref="H85:AJ85" si="156">+G85-H84</f>
        <v>77.395652173913049</v>
      </c>
      <c r="I85" s="167">
        <f t="shared" si="156"/>
        <v>73.091304347826096</v>
      </c>
      <c r="J85" s="167">
        <f t="shared" si="156"/>
        <v>68.786956521739143</v>
      </c>
      <c r="K85" s="167">
        <f>+J85-K84</f>
        <v>64.482608695652189</v>
      </c>
      <c r="L85" s="167">
        <f t="shared" si="156"/>
        <v>60.178260869565236</v>
      </c>
      <c r="M85" s="165">
        <f t="shared" si="139"/>
        <v>60.178260869565236</v>
      </c>
      <c r="N85" s="167">
        <f t="shared" si="156"/>
        <v>55.873913043478282</v>
      </c>
      <c r="O85" s="167">
        <f t="shared" si="156"/>
        <v>51.569565217391329</v>
      </c>
      <c r="P85" s="167">
        <f t="shared" si="156"/>
        <v>47.265217391304375</v>
      </c>
      <c r="Q85" s="167">
        <f t="shared" si="156"/>
        <v>42.960869565217422</v>
      </c>
      <c r="R85" s="167">
        <f t="shared" si="156"/>
        <v>38.656521739130469</v>
      </c>
      <c r="S85" s="167">
        <f t="shared" si="156"/>
        <v>34.352173913043515</v>
      </c>
      <c r="T85" s="167">
        <f t="shared" si="156"/>
        <v>30.047826086956558</v>
      </c>
      <c r="U85" s="167">
        <f t="shared" si="156"/>
        <v>25.743478260869601</v>
      </c>
      <c r="V85" s="167">
        <f t="shared" si="156"/>
        <v>21.439130434782644</v>
      </c>
      <c r="W85" s="167">
        <f t="shared" si="156"/>
        <v>17.134782608695687</v>
      </c>
      <c r="X85" s="167">
        <f t="shared" si="156"/>
        <v>12.83043478260873</v>
      </c>
      <c r="Y85" s="167">
        <f t="shared" si="156"/>
        <v>8.5260869565217732</v>
      </c>
      <c r="Z85" s="167">
        <f t="shared" si="156"/>
        <v>4.2217391304348171</v>
      </c>
      <c r="AA85" s="167">
        <f t="shared" si="156"/>
        <v>-8.2608695652139019E-2</v>
      </c>
      <c r="AB85" s="167">
        <f t="shared" si="156"/>
        <v>-4.3869565217390951</v>
      </c>
      <c r="AC85" s="167">
        <f t="shared" si="156"/>
        <v>-8.6913043478260512</v>
      </c>
      <c r="AD85" s="167">
        <f t="shared" si="156"/>
        <v>-12.995652173913008</v>
      </c>
      <c r="AE85" s="167">
        <f t="shared" si="156"/>
        <v>-17.299999999999965</v>
      </c>
      <c r="AF85" s="167">
        <f t="shared" si="156"/>
        <v>-21.604347826086922</v>
      </c>
      <c r="AG85" s="167">
        <f t="shared" si="156"/>
        <v>-25.908695652173879</v>
      </c>
      <c r="AH85" s="167">
        <f t="shared" si="156"/>
        <v>-30.213043478260836</v>
      </c>
      <c r="AI85" s="167">
        <f t="shared" si="156"/>
        <v>-34.51739130434779</v>
      </c>
      <c r="AJ85" s="167">
        <f t="shared" si="156"/>
        <v>-38.821739130434743</v>
      </c>
    </row>
    <row r="86" spans="1:36" ht="45">
      <c r="A86" s="494">
        <v>42</v>
      </c>
      <c r="B86" s="502" t="s">
        <v>232</v>
      </c>
      <c r="C86" s="498">
        <v>140</v>
      </c>
      <c r="D86" s="500">
        <v>0</v>
      </c>
      <c r="E86" s="500">
        <f t="shared" ref="E86" si="157">+C86+D86</f>
        <v>140</v>
      </c>
      <c r="F86" s="163" t="s">
        <v>252</v>
      </c>
      <c r="G86" s="164">
        <f>+VLOOKUP($B86,'[5]Total Tồn Vật tư'!$A$3:$H$8000,8,0)</f>
        <v>1.6956521739130435</v>
      </c>
      <c r="H86" s="165">
        <f t="shared" ref="H86:AJ86" si="158">+G86</f>
        <v>1.6956521739130435</v>
      </c>
      <c r="I86" s="165">
        <f t="shared" si="158"/>
        <v>1.6956521739130435</v>
      </c>
      <c r="J86" s="165">
        <f t="shared" si="158"/>
        <v>1.6956521739130435</v>
      </c>
      <c r="K86" s="165">
        <f>+J86</f>
        <v>1.6956521739130435</v>
      </c>
      <c r="L86" s="165">
        <f t="shared" si="158"/>
        <v>1.6956521739130435</v>
      </c>
      <c r="M86" s="165">
        <f t="shared" si="139"/>
        <v>1.6956521739130435</v>
      </c>
      <c r="N86" s="165">
        <f t="shared" si="158"/>
        <v>1.6956521739130435</v>
      </c>
      <c r="O86" s="165">
        <f t="shared" si="158"/>
        <v>1.6956521739130435</v>
      </c>
      <c r="P86" s="165">
        <f t="shared" si="158"/>
        <v>1.6956521739130435</v>
      </c>
      <c r="Q86" s="165">
        <f t="shared" si="158"/>
        <v>1.6956521739130435</v>
      </c>
      <c r="R86" s="165">
        <f t="shared" si="158"/>
        <v>1.6956521739130435</v>
      </c>
      <c r="S86" s="165">
        <f t="shared" si="158"/>
        <v>1.6956521739130435</v>
      </c>
      <c r="T86" s="165">
        <f t="shared" si="158"/>
        <v>1.6956521739130435</v>
      </c>
      <c r="U86" s="165">
        <f t="shared" si="158"/>
        <v>1.6956521739130435</v>
      </c>
      <c r="V86" s="165">
        <f t="shared" si="158"/>
        <v>1.6956521739130435</v>
      </c>
      <c r="W86" s="165">
        <f t="shared" si="158"/>
        <v>1.6956521739130435</v>
      </c>
      <c r="X86" s="165">
        <f t="shared" si="158"/>
        <v>1.6956521739130435</v>
      </c>
      <c r="Y86" s="165">
        <f t="shared" si="158"/>
        <v>1.6956521739130435</v>
      </c>
      <c r="Z86" s="165">
        <f t="shared" si="158"/>
        <v>1.6956521739130435</v>
      </c>
      <c r="AA86" s="165">
        <f t="shared" si="158"/>
        <v>1.6956521739130435</v>
      </c>
      <c r="AB86" s="165">
        <f t="shared" si="158"/>
        <v>1.6956521739130435</v>
      </c>
      <c r="AC86" s="165">
        <f t="shared" si="158"/>
        <v>1.6956521739130435</v>
      </c>
      <c r="AD86" s="165">
        <f t="shared" si="158"/>
        <v>1.6956521739130435</v>
      </c>
      <c r="AE86" s="165">
        <f t="shared" si="158"/>
        <v>1.6956521739130435</v>
      </c>
      <c r="AF86" s="165">
        <f t="shared" si="158"/>
        <v>1.6956521739130435</v>
      </c>
      <c r="AG86" s="165">
        <f t="shared" si="158"/>
        <v>1.6956521739130435</v>
      </c>
      <c r="AH86" s="165">
        <f t="shared" si="158"/>
        <v>1.6956521739130435</v>
      </c>
      <c r="AI86" s="165">
        <f t="shared" si="158"/>
        <v>1.6956521739130435</v>
      </c>
      <c r="AJ86" s="165">
        <f t="shared" si="158"/>
        <v>1.6956521739130435</v>
      </c>
    </row>
    <row r="87" spans="1:36">
      <c r="A87" s="495"/>
      <c r="B87" s="506"/>
      <c r="C87" s="499"/>
      <c r="D87" s="501"/>
      <c r="E87" s="501"/>
      <c r="F87" s="166" t="s">
        <v>253</v>
      </c>
      <c r="G87" s="167">
        <f>+ROUND($E86-G86,1)</f>
        <v>138.30000000000001</v>
      </c>
      <c r="H87" s="167">
        <f t="shared" ref="H87:AJ87" si="159">+G87-H86</f>
        <v>136.60434782608698</v>
      </c>
      <c r="I87" s="167">
        <f t="shared" si="159"/>
        <v>134.90869565217395</v>
      </c>
      <c r="J87" s="167">
        <f t="shared" si="159"/>
        <v>133.21304347826091</v>
      </c>
      <c r="K87" s="167">
        <f>+J87-K86</f>
        <v>131.51739130434788</v>
      </c>
      <c r="L87" s="167">
        <f t="shared" si="159"/>
        <v>129.82173913043485</v>
      </c>
      <c r="M87" s="165">
        <f t="shared" si="139"/>
        <v>129.82173913043485</v>
      </c>
      <c r="N87" s="167">
        <f t="shared" si="159"/>
        <v>128.12608695652182</v>
      </c>
      <c r="O87" s="167">
        <f t="shared" si="159"/>
        <v>126.43043478260877</v>
      </c>
      <c r="P87" s="167">
        <f t="shared" si="159"/>
        <v>124.73478260869572</v>
      </c>
      <c r="Q87" s="167">
        <f t="shared" si="159"/>
        <v>123.03913043478268</v>
      </c>
      <c r="R87" s="167">
        <f t="shared" si="159"/>
        <v>121.34347826086963</v>
      </c>
      <c r="S87" s="167">
        <f t="shared" si="159"/>
        <v>119.64782608695658</v>
      </c>
      <c r="T87" s="167">
        <f t="shared" si="159"/>
        <v>117.95217391304354</v>
      </c>
      <c r="U87" s="167">
        <f t="shared" si="159"/>
        <v>116.25652173913049</v>
      </c>
      <c r="V87" s="167">
        <f t="shared" si="159"/>
        <v>114.56086956521744</v>
      </c>
      <c r="W87" s="167">
        <f t="shared" si="159"/>
        <v>112.8652173913044</v>
      </c>
      <c r="X87" s="167">
        <f t="shared" si="159"/>
        <v>111.16956521739135</v>
      </c>
      <c r="Y87" s="167">
        <f t="shared" si="159"/>
        <v>109.4739130434783</v>
      </c>
      <c r="Z87" s="167">
        <f t="shared" si="159"/>
        <v>107.77826086956526</v>
      </c>
      <c r="AA87" s="167">
        <f t="shared" si="159"/>
        <v>106.08260869565221</v>
      </c>
      <c r="AB87" s="167">
        <f t="shared" si="159"/>
        <v>104.38695652173917</v>
      </c>
      <c r="AC87" s="167">
        <f t="shared" si="159"/>
        <v>102.69130434782612</v>
      </c>
      <c r="AD87" s="167">
        <f t="shared" si="159"/>
        <v>100.99565217391307</v>
      </c>
      <c r="AE87" s="167">
        <f t="shared" si="159"/>
        <v>99.300000000000026</v>
      </c>
      <c r="AF87" s="167">
        <f t="shared" si="159"/>
        <v>97.604347826086979</v>
      </c>
      <c r="AG87" s="167">
        <f t="shared" si="159"/>
        <v>95.908695652173932</v>
      </c>
      <c r="AH87" s="167">
        <f t="shared" si="159"/>
        <v>94.213043478260886</v>
      </c>
      <c r="AI87" s="167">
        <f t="shared" si="159"/>
        <v>92.517391304347839</v>
      </c>
      <c r="AJ87" s="167">
        <f t="shared" si="159"/>
        <v>90.821739130434793</v>
      </c>
    </row>
    <row r="88" spans="1:36" ht="45">
      <c r="A88" s="494">
        <v>43</v>
      </c>
      <c r="B88" s="502" t="s">
        <v>233</v>
      </c>
      <c r="C88" s="498">
        <v>114</v>
      </c>
      <c r="D88" s="500">
        <v>0</v>
      </c>
      <c r="E88" s="500">
        <f t="shared" ref="E88" si="160">+C88+D88</f>
        <v>114</v>
      </c>
      <c r="F88" s="163" t="s">
        <v>252</v>
      </c>
      <c r="G88" s="164">
        <f>+VLOOKUP($B88,'[5]Total Tồn Vật tư'!$A$3:$H$8000,8,0)</f>
        <v>2.8260869565217392</v>
      </c>
      <c r="H88" s="165">
        <f t="shared" ref="H88:AJ88" si="161">+G88</f>
        <v>2.8260869565217392</v>
      </c>
      <c r="I88" s="165">
        <f t="shared" si="161"/>
        <v>2.8260869565217392</v>
      </c>
      <c r="J88" s="165">
        <f t="shared" si="161"/>
        <v>2.8260869565217392</v>
      </c>
      <c r="K88" s="165">
        <f>+J88</f>
        <v>2.8260869565217392</v>
      </c>
      <c r="L88" s="165">
        <f t="shared" si="161"/>
        <v>2.8260869565217392</v>
      </c>
      <c r="M88" s="165">
        <f t="shared" si="139"/>
        <v>2.8260869565217392</v>
      </c>
      <c r="N88" s="165">
        <f t="shared" si="161"/>
        <v>2.8260869565217392</v>
      </c>
      <c r="O88" s="165">
        <f t="shared" si="161"/>
        <v>2.8260869565217392</v>
      </c>
      <c r="P88" s="165">
        <f t="shared" si="161"/>
        <v>2.8260869565217392</v>
      </c>
      <c r="Q88" s="165">
        <f t="shared" si="161"/>
        <v>2.8260869565217392</v>
      </c>
      <c r="R88" s="165">
        <f t="shared" si="161"/>
        <v>2.8260869565217392</v>
      </c>
      <c r="S88" s="165">
        <f t="shared" si="161"/>
        <v>2.8260869565217392</v>
      </c>
      <c r="T88" s="165">
        <f t="shared" si="161"/>
        <v>2.8260869565217392</v>
      </c>
      <c r="U88" s="165">
        <f t="shared" si="161"/>
        <v>2.8260869565217392</v>
      </c>
      <c r="V88" s="165">
        <f t="shared" si="161"/>
        <v>2.8260869565217392</v>
      </c>
      <c r="W88" s="165">
        <f t="shared" si="161"/>
        <v>2.8260869565217392</v>
      </c>
      <c r="X88" s="165">
        <f t="shared" si="161"/>
        <v>2.8260869565217392</v>
      </c>
      <c r="Y88" s="165">
        <f t="shared" si="161"/>
        <v>2.8260869565217392</v>
      </c>
      <c r="Z88" s="165">
        <f t="shared" si="161"/>
        <v>2.8260869565217392</v>
      </c>
      <c r="AA88" s="165">
        <f t="shared" si="161"/>
        <v>2.8260869565217392</v>
      </c>
      <c r="AB88" s="165">
        <f t="shared" si="161"/>
        <v>2.8260869565217392</v>
      </c>
      <c r="AC88" s="165">
        <f t="shared" si="161"/>
        <v>2.8260869565217392</v>
      </c>
      <c r="AD88" s="165">
        <f t="shared" si="161"/>
        <v>2.8260869565217392</v>
      </c>
      <c r="AE88" s="165">
        <f t="shared" si="161"/>
        <v>2.8260869565217392</v>
      </c>
      <c r="AF88" s="165">
        <f t="shared" si="161"/>
        <v>2.8260869565217392</v>
      </c>
      <c r="AG88" s="165">
        <f t="shared" si="161"/>
        <v>2.8260869565217392</v>
      </c>
      <c r="AH88" s="165">
        <f t="shared" si="161"/>
        <v>2.8260869565217392</v>
      </c>
      <c r="AI88" s="165">
        <f t="shared" si="161"/>
        <v>2.8260869565217392</v>
      </c>
      <c r="AJ88" s="165">
        <f t="shared" si="161"/>
        <v>2.8260869565217392</v>
      </c>
    </row>
    <row r="89" spans="1:36">
      <c r="A89" s="495"/>
      <c r="B89" s="506"/>
      <c r="C89" s="499"/>
      <c r="D89" s="501"/>
      <c r="E89" s="501"/>
      <c r="F89" s="166" t="s">
        <v>253</v>
      </c>
      <c r="G89" s="167">
        <f t="shared" ref="G89" si="162">+ROUND($E88-G88,1)</f>
        <v>111.2</v>
      </c>
      <c r="H89" s="167">
        <f t="shared" ref="H89:AJ89" si="163">+G89-H88</f>
        <v>108.37391304347827</v>
      </c>
      <c r="I89" s="167">
        <f t="shared" si="163"/>
        <v>105.54782608695653</v>
      </c>
      <c r="J89" s="167">
        <f t="shared" si="163"/>
        <v>102.7217391304348</v>
      </c>
      <c r="K89" s="167">
        <f>+J89-K88</f>
        <v>99.895652173913064</v>
      </c>
      <c r="L89" s="167">
        <f t="shared" si="163"/>
        <v>97.069565217391329</v>
      </c>
      <c r="M89" s="165">
        <f t="shared" si="139"/>
        <v>97.069565217391329</v>
      </c>
      <c r="N89" s="167">
        <f t="shared" si="163"/>
        <v>94.243478260869594</v>
      </c>
      <c r="O89" s="167">
        <f t="shared" si="163"/>
        <v>91.417391304347859</v>
      </c>
      <c r="P89" s="167">
        <f t="shared" si="163"/>
        <v>88.591304347826124</v>
      </c>
      <c r="Q89" s="167">
        <f t="shared" si="163"/>
        <v>85.76521739130439</v>
      </c>
      <c r="R89" s="167">
        <f t="shared" si="163"/>
        <v>82.939130434782655</v>
      </c>
      <c r="S89" s="167">
        <f t="shared" si="163"/>
        <v>80.11304347826092</v>
      </c>
      <c r="T89" s="167">
        <f t="shared" si="163"/>
        <v>77.286956521739185</v>
      </c>
      <c r="U89" s="167">
        <f t="shared" si="163"/>
        <v>74.46086956521745</v>
      </c>
      <c r="V89" s="167">
        <f t="shared" si="163"/>
        <v>71.634782608695716</v>
      </c>
      <c r="W89" s="167">
        <f t="shared" si="163"/>
        <v>68.808695652173981</v>
      </c>
      <c r="X89" s="167">
        <f t="shared" si="163"/>
        <v>65.982608695652246</v>
      </c>
      <c r="Y89" s="167">
        <f t="shared" si="163"/>
        <v>63.156521739130504</v>
      </c>
      <c r="Z89" s="167">
        <f t="shared" si="163"/>
        <v>60.330434782608762</v>
      </c>
      <c r="AA89" s="167">
        <f t="shared" si="163"/>
        <v>57.50434782608702</v>
      </c>
      <c r="AB89" s="167">
        <f t="shared" si="163"/>
        <v>54.678260869565278</v>
      </c>
      <c r="AC89" s="167">
        <f t="shared" si="163"/>
        <v>51.852173913043536</v>
      </c>
      <c r="AD89" s="167">
        <f t="shared" si="163"/>
        <v>49.026086956521794</v>
      </c>
      <c r="AE89" s="167">
        <f t="shared" si="163"/>
        <v>46.200000000000053</v>
      </c>
      <c r="AF89" s="167">
        <f t="shared" si="163"/>
        <v>43.373913043478311</v>
      </c>
      <c r="AG89" s="167">
        <f t="shared" si="163"/>
        <v>40.547826086956569</v>
      </c>
      <c r="AH89" s="167">
        <f t="shared" si="163"/>
        <v>37.721739130434827</v>
      </c>
      <c r="AI89" s="167">
        <f t="shared" si="163"/>
        <v>34.895652173913085</v>
      </c>
      <c r="AJ89" s="167">
        <f t="shared" si="163"/>
        <v>32.069565217391343</v>
      </c>
    </row>
    <row r="90" spans="1:36" ht="45">
      <c r="A90" s="494">
        <v>44</v>
      </c>
      <c r="B90" s="502" t="s">
        <v>243</v>
      </c>
      <c r="C90" s="498">
        <v>0</v>
      </c>
      <c r="D90" s="500">
        <v>0</v>
      </c>
      <c r="E90" s="500">
        <f t="shared" ref="E90" si="164">+C90+D90</f>
        <v>0</v>
      </c>
      <c r="F90" s="163" t="s">
        <v>252</v>
      </c>
      <c r="G90" s="164">
        <f>+VLOOKUP($B90,'[5]Total Tồn Vật tư'!$A$3:$H$8000,8,0)</f>
        <v>0</v>
      </c>
      <c r="H90" s="165">
        <f t="shared" ref="H90:W97" si="165">+G90</f>
        <v>0</v>
      </c>
      <c r="I90" s="165">
        <f t="shared" si="165"/>
        <v>0</v>
      </c>
      <c r="J90" s="165">
        <f t="shared" si="165"/>
        <v>0</v>
      </c>
      <c r="K90" s="165">
        <f>+J90</f>
        <v>0</v>
      </c>
      <c r="L90" s="165">
        <f t="shared" si="165"/>
        <v>0</v>
      </c>
      <c r="M90" s="165">
        <f t="shared" si="165"/>
        <v>0</v>
      </c>
      <c r="N90" s="165">
        <f t="shared" si="165"/>
        <v>0</v>
      </c>
      <c r="O90" s="165">
        <f t="shared" si="165"/>
        <v>0</v>
      </c>
      <c r="P90" s="165">
        <f t="shared" si="165"/>
        <v>0</v>
      </c>
      <c r="Q90" s="165">
        <f t="shared" si="165"/>
        <v>0</v>
      </c>
      <c r="R90" s="165">
        <f t="shared" si="165"/>
        <v>0</v>
      </c>
      <c r="S90" s="165">
        <f t="shared" si="165"/>
        <v>0</v>
      </c>
      <c r="T90" s="165">
        <f t="shared" si="165"/>
        <v>0</v>
      </c>
      <c r="U90" s="165">
        <f t="shared" si="165"/>
        <v>0</v>
      </c>
      <c r="V90" s="165">
        <f t="shared" si="165"/>
        <v>0</v>
      </c>
      <c r="W90" s="165">
        <f t="shared" si="165"/>
        <v>0</v>
      </c>
      <c r="X90" s="165">
        <f t="shared" ref="X90:AJ90" si="166">+W90</f>
        <v>0</v>
      </c>
      <c r="Y90" s="165">
        <f t="shared" si="166"/>
        <v>0</v>
      </c>
      <c r="Z90" s="165">
        <f t="shared" si="166"/>
        <v>0</v>
      </c>
      <c r="AA90" s="165">
        <f t="shared" si="166"/>
        <v>0</v>
      </c>
      <c r="AB90" s="165">
        <f t="shared" si="166"/>
        <v>0</v>
      </c>
      <c r="AC90" s="165">
        <f t="shared" si="166"/>
        <v>0</v>
      </c>
      <c r="AD90" s="165">
        <f t="shared" si="166"/>
        <v>0</v>
      </c>
      <c r="AE90" s="165">
        <f t="shared" si="166"/>
        <v>0</v>
      </c>
      <c r="AF90" s="165">
        <f t="shared" si="166"/>
        <v>0</v>
      </c>
      <c r="AG90" s="165">
        <f t="shared" si="166"/>
        <v>0</v>
      </c>
      <c r="AH90" s="165">
        <f t="shared" si="166"/>
        <v>0</v>
      </c>
      <c r="AI90" s="165">
        <f t="shared" si="166"/>
        <v>0</v>
      </c>
      <c r="AJ90" s="165">
        <f t="shared" si="166"/>
        <v>0</v>
      </c>
    </row>
    <row r="91" spans="1:36">
      <c r="A91" s="495"/>
      <c r="B91" s="506"/>
      <c r="C91" s="499"/>
      <c r="D91" s="501"/>
      <c r="E91" s="501"/>
      <c r="F91" s="166" t="s">
        <v>253</v>
      </c>
      <c r="G91" s="167">
        <f t="shared" ref="G91" si="167">+ROUND($E90-G90,1)</f>
        <v>0</v>
      </c>
      <c r="H91" s="167">
        <f t="shared" ref="H91:AJ91" si="168">+G91-H90</f>
        <v>0</v>
      </c>
      <c r="I91" s="167">
        <f t="shared" si="168"/>
        <v>0</v>
      </c>
      <c r="J91" s="167">
        <f t="shared" si="168"/>
        <v>0</v>
      </c>
      <c r="K91" s="167">
        <f>+J91-K90</f>
        <v>0</v>
      </c>
      <c r="L91" s="167">
        <f t="shared" si="168"/>
        <v>0</v>
      </c>
      <c r="M91" s="165">
        <f t="shared" si="165"/>
        <v>0</v>
      </c>
      <c r="N91" s="167">
        <f t="shared" si="168"/>
        <v>0</v>
      </c>
      <c r="O91" s="167">
        <f t="shared" si="168"/>
        <v>0</v>
      </c>
      <c r="P91" s="167">
        <f t="shared" si="168"/>
        <v>0</v>
      </c>
      <c r="Q91" s="167">
        <f t="shared" si="168"/>
        <v>0</v>
      </c>
      <c r="R91" s="167">
        <f t="shared" si="168"/>
        <v>0</v>
      </c>
      <c r="S91" s="167">
        <f t="shared" si="168"/>
        <v>0</v>
      </c>
      <c r="T91" s="167">
        <f t="shared" si="168"/>
        <v>0</v>
      </c>
      <c r="U91" s="167">
        <f t="shared" si="168"/>
        <v>0</v>
      </c>
      <c r="V91" s="167">
        <f t="shared" si="168"/>
        <v>0</v>
      </c>
      <c r="W91" s="167">
        <f t="shared" si="168"/>
        <v>0</v>
      </c>
      <c r="X91" s="167">
        <f t="shared" si="168"/>
        <v>0</v>
      </c>
      <c r="Y91" s="167">
        <f t="shared" si="168"/>
        <v>0</v>
      </c>
      <c r="Z91" s="167">
        <f t="shared" si="168"/>
        <v>0</v>
      </c>
      <c r="AA91" s="167">
        <f t="shared" si="168"/>
        <v>0</v>
      </c>
      <c r="AB91" s="167">
        <f t="shared" si="168"/>
        <v>0</v>
      </c>
      <c r="AC91" s="167">
        <f t="shared" si="168"/>
        <v>0</v>
      </c>
      <c r="AD91" s="167">
        <f t="shared" si="168"/>
        <v>0</v>
      </c>
      <c r="AE91" s="167">
        <f t="shared" si="168"/>
        <v>0</v>
      </c>
      <c r="AF91" s="167">
        <f t="shared" si="168"/>
        <v>0</v>
      </c>
      <c r="AG91" s="167">
        <f t="shared" si="168"/>
        <v>0</v>
      </c>
      <c r="AH91" s="167">
        <f t="shared" si="168"/>
        <v>0</v>
      </c>
      <c r="AI91" s="167">
        <f t="shared" si="168"/>
        <v>0</v>
      </c>
      <c r="AJ91" s="167">
        <f t="shared" si="168"/>
        <v>0</v>
      </c>
    </row>
    <row r="92" spans="1:36" ht="45">
      <c r="A92" s="494">
        <v>45</v>
      </c>
      <c r="B92" s="502" t="s">
        <v>244</v>
      </c>
      <c r="C92" s="498">
        <v>100</v>
      </c>
      <c r="D92" s="500">
        <v>0</v>
      </c>
      <c r="E92" s="500">
        <f t="shared" ref="E92" si="169">+C92+D92</f>
        <v>100</v>
      </c>
      <c r="F92" s="163" t="s">
        <v>252</v>
      </c>
      <c r="G92" s="164">
        <f>+VLOOKUP($B92,'[5]Total Tồn Vật tư'!$A$3:$H$8000,8,0)</f>
        <v>3.35</v>
      </c>
      <c r="H92" s="165">
        <f>+G92</f>
        <v>3.35</v>
      </c>
      <c r="I92" s="165">
        <f>+H92</f>
        <v>3.35</v>
      </c>
      <c r="J92" s="165">
        <f t="shared" ref="J92:AJ92" si="170">+I92</f>
        <v>3.35</v>
      </c>
      <c r="K92" s="165">
        <f>+J92</f>
        <v>3.35</v>
      </c>
      <c r="L92" s="165">
        <f t="shared" si="170"/>
        <v>3.35</v>
      </c>
      <c r="M92" s="165">
        <f t="shared" si="165"/>
        <v>3.35</v>
      </c>
      <c r="N92" s="165">
        <f t="shared" si="170"/>
        <v>3.35</v>
      </c>
      <c r="O92" s="165">
        <f t="shared" si="170"/>
        <v>3.35</v>
      </c>
      <c r="P92" s="165">
        <f t="shared" si="170"/>
        <v>3.35</v>
      </c>
      <c r="Q92" s="165">
        <f t="shared" si="170"/>
        <v>3.35</v>
      </c>
      <c r="R92" s="165">
        <f t="shared" si="170"/>
        <v>3.35</v>
      </c>
      <c r="S92" s="165">
        <f t="shared" si="170"/>
        <v>3.35</v>
      </c>
      <c r="T92" s="165">
        <f t="shared" si="170"/>
        <v>3.35</v>
      </c>
      <c r="U92" s="165">
        <f t="shared" si="170"/>
        <v>3.35</v>
      </c>
      <c r="V92" s="165">
        <f t="shared" si="170"/>
        <v>3.35</v>
      </c>
      <c r="W92" s="165">
        <f t="shared" si="170"/>
        <v>3.35</v>
      </c>
      <c r="X92" s="165">
        <f t="shared" si="170"/>
        <v>3.35</v>
      </c>
      <c r="Y92" s="165">
        <f t="shared" si="170"/>
        <v>3.35</v>
      </c>
      <c r="Z92" s="165">
        <f t="shared" si="170"/>
        <v>3.35</v>
      </c>
      <c r="AA92" s="165">
        <f t="shared" si="170"/>
        <v>3.35</v>
      </c>
      <c r="AB92" s="165">
        <f t="shared" si="170"/>
        <v>3.35</v>
      </c>
      <c r="AC92" s="165">
        <f t="shared" si="170"/>
        <v>3.35</v>
      </c>
      <c r="AD92" s="165">
        <f t="shared" si="170"/>
        <v>3.35</v>
      </c>
      <c r="AE92" s="165">
        <f t="shared" si="170"/>
        <v>3.35</v>
      </c>
      <c r="AF92" s="165">
        <f t="shared" si="170"/>
        <v>3.35</v>
      </c>
      <c r="AG92" s="165">
        <f t="shared" si="170"/>
        <v>3.35</v>
      </c>
      <c r="AH92" s="165">
        <f t="shared" si="170"/>
        <v>3.35</v>
      </c>
      <c r="AI92" s="165">
        <f t="shared" si="170"/>
        <v>3.35</v>
      </c>
      <c r="AJ92" s="165">
        <f t="shared" si="170"/>
        <v>3.35</v>
      </c>
    </row>
    <row r="93" spans="1:36">
      <c r="A93" s="495"/>
      <c r="B93" s="506"/>
      <c r="C93" s="499"/>
      <c r="D93" s="501"/>
      <c r="E93" s="501"/>
      <c r="F93" s="166" t="s">
        <v>253</v>
      </c>
      <c r="G93" s="167">
        <f t="shared" ref="G93" si="171">+ROUND($E92-G92,1)</f>
        <v>96.7</v>
      </c>
      <c r="H93" s="167">
        <f t="shared" ref="H93:AA93" si="172">+G93-H92</f>
        <v>93.350000000000009</v>
      </c>
      <c r="I93" s="167">
        <f t="shared" si="172"/>
        <v>90.000000000000014</v>
      </c>
      <c r="J93" s="167">
        <f t="shared" si="172"/>
        <v>86.65000000000002</v>
      </c>
      <c r="K93" s="167">
        <f>+J93-K92</f>
        <v>83.300000000000026</v>
      </c>
      <c r="L93" s="167">
        <f t="shared" si="172"/>
        <v>79.950000000000031</v>
      </c>
      <c r="M93" s="165">
        <f t="shared" si="165"/>
        <v>79.950000000000031</v>
      </c>
      <c r="N93" s="167">
        <f t="shared" si="172"/>
        <v>76.600000000000037</v>
      </c>
      <c r="O93" s="167">
        <f t="shared" si="172"/>
        <v>73.250000000000043</v>
      </c>
      <c r="P93" s="167">
        <f t="shared" si="172"/>
        <v>69.900000000000048</v>
      </c>
      <c r="Q93" s="167">
        <f t="shared" si="172"/>
        <v>66.550000000000054</v>
      </c>
      <c r="R93" s="167">
        <f t="shared" si="172"/>
        <v>63.200000000000053</v>
      </c>
      <c r="S93" s="167">
        <f t="shared" si="172"/>
        <v>59.850000000000051</v>
      </c>
      <c r="T93" s="167">
        <f t="shared" si="172"/>
        <v>56.50000000000005</v>
      </c>
      <c r="U93" s="167">
        <f t="shared" si="172"/>
        <v>53.150000000000048</v>
      </c>
      <c r="V93" s="167">
        <f t="shared" si="172"/>
        <v>49.800000000000047</v>
      </c>
      <c r="W93" s="167">
        <f t="shared" si="172"/>
        <v>46.450000000000045</v>
      </c>
      <c r="X93" s="167">
        <f t="shared" si="172"/>
        <v>43.100000000000044</v>
      </c>
      <c r="Y93" s="167">
        <f t="shared" si="172"/>
        <v>39.750000000000043</v>
      </c>
      <c r="Z93" s="167">
        <f t="shared" si="172"/>
        <v>36.400000000000041</v>
      </c>
      <c r="AA93" s="167">
        <f t="shared" si="172"/>
        <v>33.05000000000004</v>
      </c>
      <c r="AB93" s="167">
        <f>+AA93-AB92</f>
        <v>29.700000000000038</v>
      </c>
      <c r="AC93" s="167">
        <f t="shared" ref="AC93:AJ93" si="173">+AB93-AC92</f>
        <v>26.350000000000037</v>
      </c>
      <c r="AD93" s="167">
        <f t="shared" si="173"/>
        <v>23.000000000000036</v>
      </c>
      <c r="AE93" s="167">
        <f t="shared" si="173"/>
        <v>19.650000000000034</v>
      </c>
      <c r="AF93" s="167">
        <f t="shared" si="173"/>
        <v>16.300000000000033</v>
      </c>
      <c r="AG93" s="167">
        <f t="shared" si="173"/>
        <v>12.950000000000033</v>
      </c>
      <c r="AH93" s="167">
        <f t="shared" si="173"/>
        <v>9.6000000000000334</v>
      </c>
      <c r="AI93" s="167">
        <f t="shared" si="173"/>
        <v>6.2500000000000338</v>
      </c>
      <c r="AJ93" s="167">
        <f t="shared" si="173"/>
        <v>2.9000000000000337</v>
      </c>
    </row>
    <row r="94" spans="1:36" ht="45">
      <c r="A94" s="494">
        <v>46</v>
      </c>
      <c r="B94" s="502" t="s">
        <v>245</v>
      </c>
      <c r="C94" s="498">
        <v>0</v>
      </c>
      <c r="D94" s="500">
        <v>0</v>
      </c>
      <c r="E94" s="500">
        <f t="shared" ref="E94" si="174">+C94+D94</f>
        <v>0</v>
      </c>
      <c r="F94" s="163" t="s">
        <v>252</v>
      </c>
      <c r="G94" s="164">
        <f>+VLOOKUP($B94,'[5]Total Tồn Vật tư'!$A$3:$H$8000,8,0)</f>
        <v>9.0369565217391301</v>
      </c>
      <c r="H94" s="165">
        <f t="shared" ref="H94:AJ94" si="175">+G94</f>
        <v>9.0369565217391301</v>
      </c>
      <c r="I94" s="165">
        <f t="shared" si="175"/>
        <v>9.0369565217391301</v>
      </c>
      <c r="J94" s="165">
        <f t="shared" si="175"/>
        <v>9.0369565217391301</v>
      </c>
      <c r="K94" s="165">
        <f>+J94</f>
        <v>9.0369565217391301</v>
      </c>
      <c r="L94" s="165">
        <f t="shared" si="175"/>
        <v>9.0369565217391301</v>
      </c>
      <c r="M94" s="165">
        <f t="shared" si="165"/>
        <v>9.0369565217391301</v>
      </c>
      <c r="N94" s="165">
        <f t="shared" si="175"/>
        <v>9.0369565217391301</v>
      </c>
      <c r="O94" s="165">
        <f t="shared" si="175"/>
        <v>9.0369565217391301</v>
      </c>
      <c r="P94" s="165">
        <f t="shared" si="175"/>
        <v>9.0369565217391301</v>
      </c>
      <c r="Q94" s="165">
        <f t="shared" si="175"/>
        <v>9.0369565217391301</v>
      </c>
      <c r="R94" s="165">
        <f t="shared" si="175"/>
        <v>9.0369565217391301</v>
      </c>
      <c r="S94" s="165">
        <f t="shared" si="175"/>
        <v>9.0369565217391301</v>
      </c>
      <c r="T94" s="165">
        <f t="shared" si="175"/>
        <v>9.0369565217391301</v>
      </c>
      <c r="U94" s="165">
        <f t="shared" si="175"/>
        <v>9.0369565217391301</v>
      </c>
      <c r="V94" s="165">
        <f t="shared" si="175"/>
        <v>9.0369565217391301</v>
      </c>
      <c r="W94" s="165">
        <f t="shared" si="175"/>
        <v>9.0369565217391301</v>
      </c>
      <c r="X94" s="165">
        <f t="shared" si="175"/>
        <v>9.0369565217391301</v>
      </c>
      <c r="Y94" s="165">
        <f t="shared" si="175"/>
        <v>9.0369565217391301</v>
      </c>
      <c r="Z94" s="165">
        <f t="shared" si="175"/>
        <v>9.0369565217391301</v>
      </c>
      <c r="AA94" s="165">
        <f t="shared" si="175"/>
        <v>9.0369565217391301</v>
      </c>
      <c r="AB94" s="165">
        <f t="shared" si="175"/>
        <v>9.0369565217391301</v>
      </c>
      <c r="AC94" s="165">
        <f t="shared" si="175"/>
        <v>9.0369565217391301</v>
      </c>
      <c r="AD94" s="165">
        <f t="shared" si="175"/>
        <v>9.0369565217391301</v>
      </c>
      <c r="AE94" s="165">
        <f t="shared" si="175"/>
        <v>9.0369565217391301</v>
      </c>
      <c r="AF94" s="165">
        <f t="shared" si="175"/>
        <v>9.0369565217391301</v>
      </c>
      <c r="AG94" s="165">
        <f t="shared" si="175"/>
        <v>9.0369565217391301</v>
      </c>
      <c r="AH94" s="165">
        <f t="shared" si="175"/>
        <v>9.0369565217391301</v>
      </c>
      <c r="AI94" s="165">
        <f t="shared" si="175"/>
        <v>9.0369565217391301</v>
      </c>
      <c r="AJ94" s="165">
        <f t="shared" si="175"/>
        <v>9.0369565217391301</v>
      </c>
    </row>
    <row r="95" spans="1:36">
      <c r="A95" s="495"/>
      <c r="B95" s="506"/>
      <c r="C95" s="499"/>
      <c r="D95" s="501"/>
      <c r="E95" s="501"/>
      <c r="F95" s="166" t="s">
        <v>253</v>
      </c>
      <c r="G95" s="167">
        <f t="shared" ref="G95" si="176">+ROUND($E94-G94,1)</f>
        <v>-9</v>
      </c>
      <c r="H95" s="167">
        <f t="shared" ref="H95:AJ95" si="177">+G95-H94</f>
        <v>-18.036956521739128</v>
      </c>
      <c r="I95" s="167">
        <f t="shared" si="177"/>
        <v>-27.073913043478257</v>
      </c>
      <c r="J95" s="167">
        <f t="shared" si="177"/>
        <v>-36.110869565217385</v>
      </c>
      <c r="K95" s="167">
        <f>+J95-K94</f>
        <v>-45.147826086956513</v>
      </c>
      <c r="L95" s="167">
        <f t="shared" si="177"/>
        <v>-54.184782608695642</v>
      </c>
      <c r="M95" s="165">
        <f t="shared" si="165"/>
        <v>-54.184782608695642</v>
      </c>
      <c r="N95" s="167">
        <f t="shared" si="177"/>
        <v>-63.22173913043477</v>
      </c>
      <c r="O95" s="167">
        <f t="shared" si="177"/>
        <v>-72.258695652173898</v>
      </c>
      <c r="P95" s="167">
        <f t="shared" si="177"/>
        <v>-81.295652173913027</v>
      </c>
      <c r="Q95" s="167">
        <f t="shared" si="177"/>
        <v>-90.332608695652155</v>
      </c>
      <c r="R95" s="167">
        <f t="shared" si="177"/>
        <v>-99.369565217391283</v>
      </c>
      <c r="S95" s="167">
        <f t="shared" si="177"/>
        <v>-108.40652173913041</v>
      </c>
      <c r="T95" s="167">
        <f t="shared" si="177"/>
        <v>-117.44347826086954</v>
      </c>
      <c r="U95" s="167">
        <f t="shared" si="177"/>
        <v>-126.48043478260867</v>
      </c>
      <c r="V95" s="167">
        <f t="shared" si="177"/>
        <v>-135.5173913043478</v>
      </c>
      <c r="W95" s="167">
        <f t="shared" si="177"/>
        <v>-144.55434782608694</v>
      </c>
      <c r="X95" s="167">
        <f t="shared" si="177"/>
        <v>-153.59130434782608</v>
      </c>
      <c r="Y95" s="167">
        <f t="shared" si="177"/>
        <v>-162.62826086956522</v>
      </c>
      <c r="Z95" s="167">
        <f t="shared" si="177"/>
        <v>-171.66521739130437</v>
      </c>
      <c r="AA95" s="167">
        <f t="shared" si="177"/>
        <v>-180.70217391304351</v>
      </c>
      <c r="AB95" s="167">
        <f t="shared" si="177"/>
        <v>-189.73913043478265</v>
      </c>
      <c r="AC95" s="167">
        <f t="shared" si="177"/>
        <v>-198.77608695652179</v>
      </c>
      <c r="AD95" s="167">
        <f t="shared" si="177"/>
        <v>-207.81304347826094</v>
      </c>
      <c r="AE95" s="167">
        <f t="shared" si="177"/>
        <v>-216.85000000000008</v>
      </c>
      <c r="AF95" s="167">
        <f t="shared" si="177"/>
        <v>-225.88695652173922</v>
      </c>
      <c r="AG95" s="167">
        <f t="shared" si="177"/>
        <v>-234.92391304347836</v>
      </c>
      <c r="AH95" s="167">
        <f t="shared" si="177"/>
        <v>-243.96086956521751</v>
      </c>
      <c r="AI95" s="167">
        <f t="shared" si="177"/>
        <v>-252.99782608695665</v>
      </c>
      <c r="AJ95" s="167">
        <f t="shared" si="177"/>
        <v>-262.03478260869576</v>
      </c>
    </row>
    <row r="96" spans="1:36" ht="45">
      <c r="A96" s="494">
        <v>47</v>
      </c>
      <c r="B96" s="502" t="s">
        <v>246</v>
      </c>
      <c r="C96" s="498">
        <v>0</v>
      </c>
      <c r="D96" s="500">
        <v>0</v>
      </c>
      <c r="E96" s="500">
        <f t="shared" ref="E96" si="178">+C96+D96</f>
        <v>0</v>
      </c>
      <c r="F96" s="163" t="s">
        <v>252</v>
      </c>
      <c r="G96" s="164">
        <f>+VLOOKUP($B96,'[5]Total Tồn Vật tư'!$A$3:$H$8000,8,0)</f>
        <v>1.9565217391304348</v>
      </c>
      <c r="H96" s="165">
        <f t="shared" ref="H96:AJ96" si="179">+G96</f>
        <v>1.9565217391304348</v>
      </c>
      <c r="I96" s="165">
        <f t="shared" si="179"/>
        <v>1.9565217391304348</v>
      </c>
      <c r="J96" s="165">
        <f t="shared" si="179"/>
        <v>1.9565217391304348</v>
      </c>
      <c r="K96" s="165">
        <f>+J96</f>
        <v>1.9565217391304348</v>
      </c>
      <c r="L96" s="165">
        <f t="shared" si="179"/>
        <v>1.9565217391304348</v>
      </c>
      <c r="M96" s="165">
        <f t="shared" si="165"/>
        <v>1.9565217391304348</v>
      </c>
      <c r="N96" s="165">
        <f t="shared" si="179"/>
        <v>1.9565217391304348</v>
      </c>
      <c r="O96" s="165">
        <f t="shared" si="179"/>
        <v>1.9565217391304348</v>
      </c>
      <c r="P96" s="165">
        <f t="shared" si="179"/>
        <v>1.9565217391304348</v>
      </c>
      <c r="Q96" s="165">
        <f t="shared" si="179"/>
        <v>1.9565217391304348</v>
      </c>
      <c r="R96" s="165">
        <f t="shared" si="179"/>
        <v>1.9565217391304348</v>
      </c>
      <c r="S96" s="165">
        <f t="shared" si="179"/>
        <v>1.9565217391304348</v>
      </c>
      <c r="T96" s="165">
        <f t="shared" si="179"/>
        <v>1.9565217391304348</v>
      </c>
      <c r="U96" s="165">
        <f t="shared" si="179"/>
        <v>1.9565217391304348</v>
      </c>
      <c r="V96" s="165">
        <f t="shared" si="179"/>
        <v>1.9565217391304348</v>
      </c>
      <c r="W96" s="165">
        <f t="shared" si="179"/>
        <v>1.9565217391304348</v>
      </c>
      <c r="X96" s="165">
        <f t="shared" si="179"/>
        <v>1.9565217391304348</v>
      </c>
      <c r="Y96" s="165">
        <f t="shared" si="179"/>
        <v>1.9565217391304348</v>
      </c>
      <c r="Z96" s="165">
        <f t="shared" si="179"/>
        <v>1.9565217391304348</v>
      </c>
      <c r="AA96" s="165">
        <f t="shared" si="179"/>
        <v>1.9565217391304348</v>
      </c>
      <c r="AB96" s="165">
        <f t="shared" si="179"/>
        <v>1.9565217391304348</v>
      </c>
      <c r="AC96" s="165">
        <f t="shared" si="179"/>
        <v>1.9565217391304348</v>
      </c>
      <c r="AD96" s="165">
        <f t="shared" si="179"/>
        <v>1.9565217391304348</v>
      </c>
      <c r="AE96" s="165">
        <f t="shared" si="179"/>
        <v>1.9565217391304348</v>
      </c>
      <c r="AF96" s="165">
        <f t="shared" si="179"/>
        <v>1.9565217391304348</v>
      </c>
      <c r="AG96" s="165">
        <f t="shared" si="179"/>
        <v>1.9565217391304348</v>
      </c>
      <c r="AH96" s="165">
        <f t="shared" si="179"/>
        <v>1.9565217391304348</v>
      </c>
      <c r="AI96" s="165">
        <f t="shared" si="179"/>
        <v>1.9565217391304348</v>
      </c>
      <c r="AJ96" s="165">
        <f t="shared" si="179"/>
        <v>1.9565217391304348</v>
      </c>
    </row>
    <row r="97" spans="1:36">
      <c r="A97" s="495"/>
      <c r="B97" s="506"/>
      <c r="C97" s="499"/>
      <c r="D97" s="501"/>
      <c r="E97" s="501"/>
      <c r="F97" s="166" t="s">
        <v>253</v>
      </c>
      <c r="G97" s="167">
        <f t="shared" ref="G97" si="180">+ROUND($E96-G96,1)</f>
        <v>-2</v>
      </c>
      <c r="H97" s="167">
        <f t="shared" ref="H97:AJ97" si="181">+G97-H96</f>
        <v>-3.9565217391304346</v>
      </c>
      <c r="I97" s="167">
        <f t="shared" si="181"/>
        <v>-5.9130434782608692</v>
      </c>
      <c r="J97" s="167">
        <f t="shared" si="181"/>
        <v>-7.8695652173913038</v>
      </c>
      <c r="K97" s="167">
        <f>+J97-K96</f>
        <v>-9.8260869565217384</v>
      </c>
      <c r="L97" s="167">
        <f t="shared" si="181"/>
        <v>-11.782608695652174</v>
      </c>
      <c r="M97" s="165">
        <f t="shared" si="165"/>
        <v>-11.782608695652174</v>
      </c>
      <c r="N97" s="167">
        <f t="shared" si="181"/>
        <v>-13.739130434782609</v>
      </c>
      <c r="O97" s="167">
        <f t="shared" si="181"/>
        <v>-15.695652173913045</v>
      </c>
      <c r="P97" s="167">
        <f t="shared" si="181"/>
        <v>-17.65217391304348</v>
      </c>
      <c r="Q97" s="167">
        <f t="shared" si="181"/>
        <v>-19.608695652173914</v>
      </c>
      <c r="R97" s="167">
        <f t="shared" si="181"/>
        <v>-21.565217391304348</v>
      </c>
      <c r="S97" s="167">
        <f t="shared" si="181"/>
        <v>-23.521739130434781</v>
      </c>
      <c r="T97" s="167">
        <f t="shared" si="181"/>
        <v>-25.478260869565215</v>
      </c>
      <c r="U97" s="167">
        <f t="shared" si="181"/>
        <v>-27.434782608695649</v>
      </c>
      <c r="V97" s="167">
        <f t="shared" si="181"/>
        <v>-29.391304347826082</v>
      </c>
      <c r="W97" s="167">
        <f t="shared" si="181"/>
        <v>-31.347826086956516</v>
      </c>
      <c r="X97" s="167">
        <f t="shared" si="181"/>
        <v>-33.304347826086953</v>
      </c>
      <c r="Y97" s="167">
        <f t="shared" si="181"/>
        <v>-35.260869565217391</v>
      </c>
      <c r="Z97" s="167">
        <f t="shared" si="181"/>
        <v>-37.217391304347828</v>
      </c>
      <c r="AA97" s="167">
        <f t="shared" si="181"/>
        <v>-39.173913043478265</v>
      </c>
      <c r="AB97" s="167">
        <f t="shared" si="181"/>
        <v>-41.130434782608702</v>
      </c>
      <c r="AC97" s="167">
        <f t="shared" si="181"/>
        <v>-43.08695652173914</v>
      </c>
      <c r="AD97" s="167">
        <f t="shared" si="181"/>
        <v>-45.043478260869577</v>
      </c>
      <c r="AE97" s="167">
        <f t="shared" si="181"/>
        <v>-47.000000000000014</v>
      </c>
      <c r="AF97" s="167">
        <f t="shared" si="181"/>
        <v>-48.956521739130451</v>
      </c>
      <c r="AG97" s="167">
        <f t="shared" si="181"/>
        <v>-50.913043478260889</v>
      </c>
      <c r="AH97" s="167">
        <f t="shared" si="181"/>
        <v>-52.869565217391326</v>
      </c>
      <c r="AI97" s="167">
        <f t="shared" si="181"/>
        <v>-54.826086956521763</v>
      </c>
      <c r="AJ97" s="167">
        <f t="shared" si="181"/>
        <v>-56.7826086956522</v>
      </c>
    </row>
  </sheetData>
  <mergeCells count="236">
    <mergeCell ref="A1:A2"/>
    <mergeCell ref="A4:A5"/>
    <mergeCell ref="B4:B5"/>
    <mergeCell ref="C4:C5"/>
    <mergeCell ref="D4:D5"/>
    <mergeCell ref="E4:E5"/>
    <mergeCell ref="A6:A7"/>
    <mergeCell ref="B6:B7"/>
    <mergeCell ref="C6:C7"/>
    <mergeCell ref="D6:D7"/>
    <mergeCell ref="E6:E7"/>
    <mergeCell ref="A8:A9"/>
    <mergeCell ref="B8:B9"/>
    <mergeCell ref="C8:C9"/>
    <mergeCell ref="D8:D9"/>
    <mergeCell ref="E8:E9"/>
    <mergeCell ref="A10:A11"/>
    <mergeCell ref="B10:B11"/>
    <mergeCell ref="C10:C11"/>
    <mergeCell ref="D10:D11"/>
    <mergeCell ref="E10:E11"/>
    <mergeCell ref="A12:A13"/>
    <mergeCell ref="B12:B13"/>
    <mergeCell ref="C12:C13"/>
    <mergeCell ref="D12:D13"/>
    <mergeCell ref="E12:E13"/>
    <mergeCell ref="A14:A15"/>
    <mergeCell ref="B14:B15"/>
    <mergeCell ref="C14:C15"/>
    <mergeCell ref="D14:D15"/>
    <mergeCell ref="E14:E15"/>
    <mergeCell ref="A16:A17"/>
    <mergeCell ref="B16:B17"/>
    <mergeCell ref="C16:C17"/>
    <mergeCell ref="D16:D17"/>
    <mergeCell ref="E16:E17"/>
    <mergeCell ref="A18:A19"/>
    <mergeCell ref="B18:B19"/>
    <mergeCell ref="C18:C19"/>
    <mergeCell ref="D18:D19"/>
    <mergeCell ref="E18:E19"/>
    <mergeCell ref="A20:A21"/>
    <mergeCell ref="B20:B21"/>
    <mergeCell ref="C20:C21"/>
    <mergeCell ref="D20:D21"/>
    <mergeCell ref="E20:E21"/>
    <mergeCell ref="A22:A23"/>
    <mergeCell ref="B22:B23"/>
    <mergeCell ref="C22:C23"/>
    <mergeCell ref="D22:D23"/>
    <mergeCell ref="E22:E23"/>
    <mergeCell ref="A24:A25"/>
    <mergeCell ref="B24:B25"/>
    <mergeCell ref="C24:C25"/>
    <mergeCell ref="D24:D25"/>
    <mergeCell ref="E24:E25"/>
    <mergeCell ref="A26:A27"/>
    <mergeCell ref="B26:B27"/>
    <mergeCell ref="C26:C27"/>
    <mergeCell ref="D26:D27"/>
    <mergeCell ref="E26:E27"/>
    <mergeCell ref="A28:A29"/>
    <mergeCell ref="B28:B29"/>
    <mergeCell ref="C28:C29"/>
    <mergeCell ref="D28:D29"/>
    <mergeCell ref="E28:E29"/>
    <mergeCell ref="A30:A31"/>
    <mergeCell ref="B30:B31"/>
    <mergeCell ref="C30:C31"/>
    <mergeCell ref="D30:D31"/>
    <mergeCell ref="E30:E31"/>
    <mergeCell ref="A32:A33"/>
    <mergeCell ref="B32:B33"/>
    <mergeCell ref="C32:C33"/>
    <mergeCell ref="D32:D33"/>
    <mergeCell ref="E32:E33"/>
    <mergeCell ref="A34:A35"/>
    <mergeCell ref="B34:B35"/>
    <mergeCell ref="C34:C35"/>
    <mergeCell ref="D34:D35"/>
    <mergeCell ref="E34:E35"/>
    <mergeCell ref="A36:A37"/>
    <mergeCell ref="B36:B37"/>
    <mergeCell ref="C36:C37"/>
    <mergeCell ref="D36:D37"/>
    <mergeCell ref="E36:E37"/>
    <mergeCell ref="A38:A39"/>
    <mergeCell ref="B38:B39"/>
    <mergeCell ref="C38:C39"/>
    <mergeCell ref="D38:D39"/>
    <mergeCell ref="E38:E39"/>
    <mergeCell ref="A40:A41"/>
    <mergeCell ref="B40:B41"/>
    <mergeCell ref="C40:C41"/>
    <mergeCell ref="D40:D41"/>
    <mergeCell ref="E40:E41"/>
    <mergeCell ref="A42:A43"/>
    <mergeCell ref="B42:B43"/>
    <mergeCell ref="C42:C43"/>
    <mergeCell ref="D42:D43"/>
    <mergeCell ref="E42:E43"/>
    <mergeCell ref="A44:A45"/>
    <mergeCell ref="B44:B45"/>
    <mergeCell ref="C44:C45"/>
    <mergeCell ref="D44:D45"/>
    <mergeCell ref="E44:E45"/>
    <mergeCell ref="A46:A47"/>
    <mergeCell ref="B46:B47"/>
    <mergeCell ref="C46:C47"/>
    <mergeCell ref="D46:D47"/>
    <mergeCell ref="E46:E47"/>
    <mergeCell ref="A48:A49"/>
    <mergeCell ref="B48:B49"/>
    <mergeCell ref="C48:C49"/>
    <mergeCell ref="D48:D49"/>
    <mergeCell ref="E48:E49"/>
    <mergeCell ref="A50:A51"/>
    <mergeCell ref="B50:B51"/>
    <mergeCell ref="C50:C51"/>
    <mergeCell ref="D50:D51"/>
    <mergeCell ref="E50:E51"/>
    <mergeCell ref="A52:A53"/>
    <mergeCell ref="B52:B53"/>
    <mergeCell ref="C52:C53"/>
    <mergeCell ref="D52:D53"/>
    <mergeCell ref="E52:E53"/>
    <mergeCell ref="A54:A55"/>
    <mergeCell ref="B54:B55"/>
    <mergeCell ref="C54:C55"/>
    <mergeCell ref="D54:D55"/>
    <mergeCell ref="E54:E55"/>
    <mergeCell ref="A56:A57"/>
    <mergeCell ref="B56:B57"/>
    <mergeCell ref="C56:C57"/>
    <mergeCell ref="D56:D57"/>
    <mergeCell ref="E56:E57"/>
    <mergeCell ref="A58:A59"/>
    <mergeCell ref="B58:B59"/>
    <mergeCell ref="C58:C59"/>
    <mergeCell ref="D58:D59"/>
    <mergeCell ref="E58:E59"/>
    <mergeCell ref="A60:A61"/>
    <mergeCell ref="B60:B61"/>
    <mergeCell ref="C60:C61"/>
    <mergeCell ref="D60:D61"/>
    <mergeCell ref="E60:E61"/>
    <mergeCell ref="A62:A63"/>
    <mergeCell ref="B62:B63"/>
    <mergeCell ref="C62:C63"/>
    <mergeCell ref="D62:D63"/>
    <mergeCell ref="E62:E63"/>
    <mergeCell ref="A64:A65"/>
    <mergeCell ref="B64:B65"/>
    <mergeCell ref="C64:C65"/>
    <mergeCell ref="D64:D65"/>
    <mergeCell ref="E64:E65"/>
    <mergeCell ref="A66:A67"/>
    <mergeCell ref="B66:B67"/>
    <mergeCell ref="C66:C67"/>
    <mergeCell ref="D66:D67"/>
    <mergeCell ref="E66:E67"/>
    <mergeCell ref="A68:A69"/>
    <mergeCell ref="B68:B69"/>
    <mergeCell ref="C68:C69"/>
    <mergeCell ref="D68:D69"/>
    <mergeCell ref="E68:E69"/>
    <mergeCell ref="A70:A71"/>
    <mergeCell ref="B70:B71"/>
    <mergeCell ref="C70:C71"/>
    <mergeCell ref="D70:D71"/>
    <mergeCell ref="E70:E71"/>
    <mergeCell ref="A72:A73"/>
    <mergeCell ref="B72:B73"/>
    <mergeCell ref="C72:C73"/>
    <mergeCell ref="D72:D73"/>
    <mergeCell ref="E72:E73"/>
    <mergeCell ref="A74:A75"/>
    <mergeCell ref="B74:B75"/>
    <mergeCell ref="C74:C75"/>
    <mergeCell ref="D74:D75"/>
    <mergeCell ref="E74:E75"/>
    <mergeCell ref="A76:A77"/>
    <mergeCell ref="B76:B77"/>
    <mergeCell ref="C76:C77"/>
    <mergeCell ref="D76:D77"/>
    <mergeCell ref="E76:E77"/>
    <mergeCell ref="A78:A79"/>
    <mergeCell ref="B78:B79"/>
    <mergeCell ref="C78:C79"/>
    <mergeCell ref="D78:D79"/>
    <mergeCell ref="E78:E79"/>
    <mergeCell ref="A80:A81"/>
    <mergeCell ref="B80:B81"/>
    <mergeCell ref="C80:C81"/>
    <mergeCell ref="D80:D81"/>
    <mergeCell ref="E80:E81"/>
    <mergeCell ref="A82:A83"/>
    <mergeCell ref="B82:B83"/>
    <mergeCell ref="C82:C83"/>
    <mergeCell ref="D82:D83"/>
    <mergeCell ref="E82:E83"/>
    <mergeCell ref="A84:A85"/>
    <mergeCell ref="B84:B85"/>
    <mergeCell ref="C84:C85"/>
    <mergeCell ref="D84:D85"/>
    <mergeCell ref="E84:E85"/>
    <mergeCell ref="A86:A87"/>
    <mergeCell ref="B86:B87"/>
    <mergeCell ref="C86:C87"/>
    <mergeCell ref="D86:D87"/>
    <mergeCell ref="E86:E87"/>
    <mergeCell ref="A88:A89"/>
    <mergeCell ref="B88:B89"/>
    <mergeCell ref="C88:C89"/>
    <mergeCell ref="D88:D89"/>
    <mergeCell ref="E88:E89"/>
    <mergeCell ref="A90:A91"/>
    <mergeCell ref="B90:B91"/>
    <mergeCell ref="C90:C91"/>
    <mergeCell ref="D90:D91"/>
    <mergeCell ref="E90:E91"/>
    <mergeCell ref="A96:A97"/>
    <mergeCell ref="B96:B97"/>
    <mergeCell ref="C96:C97"/>
    <mergeCell ref="D96:D97"/>
    <mergeCell ref="E96:E97"/>
    <mergeCell ref="A92:A93"/>
    <mergeCell ref="B92:B93"/>
    <mergeCell ref="C92:C93"/>
    <mergeCell ref="D92:D93"/>
    <mergeCell ref="E92:E93"/>
    <mergeCell ref="A94:A95"/>
    <mergeCell ref="B94:B95"/>
    <mergeCell ref="C94:C95"/>
    <mergeCell ref="D94:D95"/>
    <mergeCell ref="E94:E95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5"/>
  </sheetPr>
  <dimension ref="A3:AJ97"/>
  <sheetViews>
    <sheetView topLeftCell="A87" workbookViewId="0">
      <selection activeCell="C98" sqref="C98"/>
    </sheetView>
  </sheetViews>
  <sheetFormatPr defaultRowHeight="15"/>
  <cols>
    <col min="2" max="2" width="20" customWidth="1"/>
    <col min="3" max="3" width="15.42578125" customWidth="1"/>
    <col min="4" max="4" width="9" customWidth="1"/>
    <col min="5" max="5" width="10.85546875" customWidth="1"/>
    <col min="6" max="6" width="10.5703125" customWidth="1"/>
  </cols>
  <sheetData>
    <row r="3" spans="1:36">
      <c r="A3" s="160" t="s">
        <v>247</v>
      </c>
      <c r="B3" s="160" t="s">
        <v>248</v>
      </c>
      <c r="C3" s="160" t="s">
        <v>249</v>
      </c>
      <c r="D3" s="160" t="s">
        <v>250</v>
      </c>
      <c r="E3" s="160" t="s">
        <v>251</v>
      </c>
      <c r="F3" s="160"/>
      <c r="G3" s="161">
        <v>44071</v>
      </c>
      <c r="H3" s="161">
        <v>44072</v>
      </c>
      <c r="I3" s="161">
        <v>44073</v>
      </c>
      <c r="J3" s="161">
        <v>44074</v>
      </c>
      <c r="K3" s="161">
        <v>44075</v>
      </c>
      <c r="L3" s="161">
        <v>44076</v>
      </c>
      <c r="M3" s="161">
        <v>44077</v>
      </c>
      <c r="N3" s="161">
        <v>44078</v>
      </c>
      <c r="O3" s="161">
        <v>44079</v>
      </c>
      <c r="P3" s="161">
        <v>44080</v>
      </c>
      <c r="Q3" s="161">
        <v>44081</v>
      </c>
      <c r="R3" s="161">
        <v>44082</v>
      </c>
      <c r="S3" s="161">
        <v>44083</v>
      </c>
      <c r="T3" s="161">
        <v>44084</v>
      </c>
      <c r="U3" s="161">
        <v>44085</v>
      </c>
      <c r="V3" s="161">
        <v>44086</v>
      </c>
      <c r="W3" s="161">
        <v>44087</v>
      </c>
      <c r="X3" s="161">
        <v>44088</v>
      </c>
      <c r="Y3" s="161">
        <v>44089</v>
      </c>
      <c r="Z3" s="161">
        <v>44090</v>
      </c>
      <c r="AA3" s="161">
        <v>44091</v>
      </c>
      <c r="AB3" s="161">
        <v>44092</v>
      </c>
      <c r="AC3" s="161">
        <v>44093</v>
      </c>
      <c r="AD3" s="161">
        <v>44094</v>
      </c>
      <c r="AE3" s="161">
        <v>44095</v>
      </c>
      <c r="AF3" s="161">
        <v>44096</v>
      </c>
      <c r="AG3" s="161">
        <v>44097</v>
      </c>
      <c r="AH3" s="161">
        <v>44098</v>
      </c>
      <c r="AI3" s="161">
        <v>44099</v>
      </c>
      <c r="AJ3" s="161">
        <v>44100</v>
      </c>
    </row>
    <row r="4" spans="1:36" ht="30">
      <c r="A4" s="494">
        <v>1</v>
      </c>
      <c r="B4" s="496" t="s">
        <v>203</v>
      </c>
      <c r="C4" s="498">
        <v>82</v>
      </c>
      <c r="D4" s="500">
        <v>300</v>
      </c>
      <c r="E4" s="500">
        <f>+C4+D4</f>
        <v>382</v>
      </c>
      <c r="F4" s="163" t="s">
        <v>252</v>
      </c>
      <c r="G4" s="164">
        <f>+VLOOKUP($B4,'[5]Total Tồn Vật tư'!$A$3:$H$8000,8,0)</f>
        <v>18.130434782608695</v>
      </c>
      <c r="H4" s="165">
        <f>+G4</f>
        <v>18.130434782608695</v>
      </c>
      <c r="I4" s="165">
        <f t="shared" ref="I4:AJ4" si="0">+H4</f>
        <v>18.130434782608695</v>
      </c>
      <c r="J4" s="165">
        <f t="shared" si="0"/>
        <v>18.130434782608695</v>
      </c>
      <c r="K4" s="165">
        <f>+J4</f>
        <v>18.130434782608695</v>
      </c>
      <c r="L4" s="165">
        <f t="shared" si="0"/>
        <v>18.130434782608695</v>
      </c>
      <c r="M4" s="165">
        <f t="shared" si="0"/>
        <v>18.130434782608695</v>
      </c>
      <c r="N4" s="165">
        <f t="shared" si="0"/>
        <v>18.130434782608695</v>
      </c>
      <c r="O4" s="165">
        <f t="shared" si="0"/>
        <v>18.130434782608695</v>
      </c>
      <c r="P4" s="165">
        <f t="shared" si="0"/>
        <v>18.130434782608695</v>
      </c>
      <c r="Q4" s="165">
        <f t="shared" si="0"/>
        <v>18.130434782608695</v>
      </c>
      <c r="R4" s="165">
        <f>+Q4</f>
        <v>18.130434782608695</v>
      </c>
      <c r="S4" s="165">
        <f t="shared" si="0"/>
        <v>18.130434782608695</v>
      </c>
      <c r="T4" s="165">
        <f t="shared" si="0"/>
        <v>18.130434782608695</v>
      </c>
      <c r="U4" s="165">
        <f t="shared" si="0"/>
        <v>18.130434782608695</v>
      </c>
      <c r="V4" s="165">
        <f t="shared" si="0"/>
        <v>18.130434782608695</v>
      </c>
      <c r="W4" s="165">
        <f t="shared" si="0"/>
        <v>18.130434782608695</v>
      </c>
      <c r="X4" s="165">
        <f t="shared" si="0"/>
        <v>18.130434782608695</v>
      </c>
      <c r="Y4" s="165">
        <f t="shared" si="0"/>
        <v>18.130434782608695</v>
      </c>
      <c r="Z4" s="165">
        <f t="shared" si="0"/>
        <v>18.130434782608695</v>
      </c>
      <c r="AA4" s="165">
        <f t="shared" si="0"/>
        <v>18.130434782608695</v>
      </c>
      <c r="AB4" s="165">
        <f t="shared" si="0"/>
        <v>18.130434782608695</v>
      </c>
      <c r="AC4" s="165">
        <f t="shared" si="0"/>
        <v>18.130434782608695</v>
      </c>
      <c r="AD4" s="165">
        <f t="shared" si="0"/>
        <v>18.130434782608695</v>
      </c>
      <c r="AE4" s="165">
        <f t="shared" si="0"/>
        <v>18.130434782608695</v>
      </c>
      <c r="AF4" s="165">
        <f t="shared" si="0"/>
        <v>18.130434782608695</v>
      </c>
      <c r="AG4" s="165">
        <f t="shared" si="0"/>
        <v>18.130434782608695</v>
      </c>
      <c r="AH4" s="165">
        <f t="shared" si="0"/>
        <v>18.130434782608695</v>
      </c>
      <c r="AI4" s="165">
        <f t="shared" si="0"/>
        <v>18.130434782608695</v>
      </c>
      <c r="AJ4" s="165">
        <f t="shared" si="0"/>
        <v>18.130434782608695</v>
      </c>
    </row>
    <row r="5" spans="1:36">
      <c r="A5" s="495"/>
      <c r="B5" s="497"/>
      <c r="C5" s="499"/>
      <c r="D5" s="501"/>
      <c r="E5" s="501"/>
      <c r="F5" s="166" t="s">
        <v>253</v>
      </c>
      <c r="G5" s="167">
        <f>+ROUND($E4-G4,1)</f>
        <v>363.9</v>
      </c>
      <c r="H5" s="167">
        <f>+G5-H4</f>
        <v>345.76956521739129</v>
      </c>
      <c r="I5" s="167">
        <f t="shared" ref="I5:AJ5" si="1">+H5-I4</f>
        <v>327.6391304347826</v>
      </c>
      <c r="J5" s="167">
        <f t="shared" si="1"/>
        <v>309.50869565217391</v>
      </c>
      <c r="K5" s="167">
        <f>+J5-K4</f>
        <v>291.37826086956522</v>
      </c>
      <c r="L5" s="167">
        <f>+K5-L4</f>
        <v>273.24782608695654</v>
      </c>
      <c r="M5" s="167">
        <f t="shared" si="1"/>
        <v>255.11739130434785</v>
      </c>
      <c r="N5" s="167">
        <f t="shared" si="1"/>
        <v>236.98695652173916</v>
      </c>
      <c r="O5" s="167">
        <f t="shared" si="1"/>
        <v>218.85652173913047</v>
      </c>
      <c r="P5" s="167">
        <f t="shared" si="1"/>
        <v>200.72608695652178</v>
      </c>
      <c r="Q5" s="167">
        <f t="shared" si="1"/>
        <v>182.59565217391309</v>
      </c>
      <c r="R5" s="167">
        <f t="shared" si="1"/>
        <v>164.46521739130441</v>
      </c>
      <c r="S5" s="167">
        <f t="shared" si="1"/>
        <v>146.33478260869572</v>
      </c>
      <c r="T5" s="167">
        <f t="shared" si="1"/>
        <v>128.20434782608703</v>
      </c>
      <c r="U5" s="167">
        <f t="shared" si="1"/>
        <v>110.07391304347834</v>
      </c>
      <c r="V5" s="167">
        <f t="shared" si="1"/>
        <v>91.943478260869654</v>
      </c>
      <c r="W5" s="167">
        <f t="shared" si="1"/>
        <v>73.813043478260965</v>
      </c>
      <c r="X5" s="167">
        <f t="shared" si="1"/>
        <v>55.68260869565227</v>
      </c>
      <c r="Y5" s="167">
        <f t="shared" si="1"/>
        <v>37.552173913043575</v>
      </c>
      <c r="Z5" s="167">
        <f t="shared" si="1"/>
        <v>19.421739130434879</v>
      </c>
      <c r="AA5" s="167">
        <f t="shared" si="1"/>
        <v>1.2913043478261841</v>
      </c>
      <c r="AB5" s="167">
        <f t="shared" si="1"/>
        <v>-16.839130434782511</v>
      </c>
      <c r="AC5" s="167">
        <f t="shared" si="1"/>
        <v>-34.969565217391207</v>
      </c>
      <c r="AD5" s="167">
        <f t="shared" si="1"/>
        <v>-53.099999999999902</v>
      </c>
      <c r="AE5" s="167">
        <f t="shared" si="1"/>
        <v>-71.230434782608597</v>
      </c>
      <c r="AF5" s="167">
        <f t="shared" si="1"/>
        <v>-89.360869565217286</v>
      </c>
      <c r="AG5" s="167">
        <f t="shared" si="1"/>
        <v>-107.49130434782597</v>
      </c>
      <c r="AH5" s="167">
        <f t="shared" si="1"/>
        <v>-125.62173913043466</v>
      </c>
      <c r="AI5" s="167">
        <f t="shared" si="1"/>
        <v>-143.75217391304335</v>
      </c>
      <c r="AJ5" s="167">
        <f t="shared" si="1"/>
        <v>-161.88260869565204</v>
      </c>
    </row>
    <row r="6" spans="1:36" ht="45" customHeight="1">
      <c r="A6" s="494">
        <v>2</v>
      </c>
      <c r="B6" s="502" t="s">
        <v>205</v>
      </c>
      <c r="C6" s="498">
        <v>102</v>
      </c>
      <c r="D6" s="500">
        <v>50</v>
      </c>
      <c r="E6" s="500">
        <f t="shared" ref="E6" si="2">+C6+D6</f>
        <v>152</v>
      </c>
      <c r="F6" s="163" t="s">
        <v>252</v>
      </c>
      <c r="G6" s="164">
        <f>+VLOOKUP($B6,'[5]Total Tồn Vật tư'!$A$3:$H$8000,8,0)</f>
        <v>5</v>
      </c>
      <c r="H6" s="165">
        <f t="shared" ref="H6:AJ6" si="3">+G6</f>
        <v>5</v>
      </c>
      <c r="I6" s="165">
        <f t="shared" si="3"/>
        <v>5</v>
      </c>
      <c r="J6" s="165">
        <f t="shared" si="3"/>
        <v>5</v>
      </c>
      <c r="K6" s="165">
        <f>+J6</f>
        <v>5</v>
      </c>
      <c r="L6" s="165">
        <f t="shared" si="3"/>
        <v>5</v>
      </c>
      <c r="M6" s="165">
        <f t="shared" si="3"/>
        <v>5</v>
      </c>
      <c r="N6" s="165">
        <f t="shared" si="3"/>
        <v>5</v>
      </c>
      <c r="O6" s="165">
        <f t="shared" si="3"/>
        <v>5</v>
      </c>
      <c r="P6" s="165">
        <f t="shared" si="3"/>
        <v>5</v>
      </c>
      <c r="Q6" s="165">
        <f t="shared" si="3"/>
        <v>5</v>
      </c>
      <c r="R6" s="165">
        <f t="shared" si="3"/>
        <v>5</v>
      </c>
      <c r="S6" s="165">
        <f t="shared" si="3"/>
        <v>5</v>
      </c>
      <c r="T6" s="165">
        <f t="shared" si="3"/>
        <v>5</v>
      </c>
      <c r="U6" s="165">
        <f t="shared" si="3"/>
        <v>5</v>
      </c>
      <c r="V6" s="165">
        <f t="shared" si="3"/>
        <v>5</v>
      </c>
      <c r="W6" s="165">
        <f t="shared" si="3"/>
        <v>5</v>
      </c>
      <c r="X6" s="165">
        <f t="shared" si="3"/>
        <v>5</v>
      </c>
      <c r="Y6" s="165">
        <f t="shared" si="3"/>
        <v>5</v>
      </c>
      <c r="Z6" s="165">
        <f t="shared" si="3"/>
        <v>5</v>
      </c>
      <c r="AA6" s="165">
        <f t="shared" si="3"/>
        <v>5</v>
      </c>
      <c r="AB6" s="165">
        <f t="shared" si="3"/>
        <v>5</v>
      </c>
      <c r="AC6" s="165">
        <f t="shared" si="3"/>
        <v>5</v>
      </c>
      <c r="AD6" s="165">
        <f t="shared" si="3"/>
        <v>5</v>
      </c>
      <c r="AE6" s="165">
        <f t="shared" si="3"/>
        <v>5</v>
      </c>
      <c r="AF6" s="165">
        <f t="shared" si="3"/>
        <v>5</v>
      </c>
      <c r="AG6" s="165">
        <f t="shared" si="3"/>
        <v>5</v>
      </c>
      <c r="AH6" s="165">
        <f t="shared" si="3"/>
        <v>5</v>
      </c>
      <c r="AI6" s="165">
        <f t="shared" si="3"/>
        <v>5</v>
      </c>
      <c r="AJ6" s="165">
        <f t="shared" si="3"/>
        <v>5</v>
      </c>
    </row>
    <row r="7" spans="1:36">
      <c r="A7" s="495"/>
      <c r="B7" s="503"/>
      <c r="C7" s="499"/>
      <c r="D7" s="501"/>
      <c r="E7" s="501"/>
      <c r="F7" s="166" t="s">
        <v>253</v>
      </c>
      <c r="G7" s="167">
        <f>+ROUND($E6-G6,1)</f>
        <v>147</v>
      </c>
      <c r="H7" s="167">
        <f t="shared" ref="H7" si="4">+G7-H6</f>
        <v>142</v>
      </c>
      <c r="I7" s="167">
        <f>+H7-I6</f>
        <v>137</v>
      </c>
      <c r="J7" s="167">
        <f>+I7-J6</f>
        <v>132</v>
      </c>
      <c r="K7" s="167">
        <f>+J7-K6</f>
        <v>127</v>
      </c>
      <c r="L7" s="167">
        <f t="shared" ref="L7:AJ7" si="5">+K7-L6</f>
        <v>122</v>
      </c>
      <c r="M7" s="167">
        <f t="shared" si="5"/>
        <v>117</v>
      </c>
      <c r="N7" s="167">
        <f t="shared" si="5"/>
        <v>112</v>
      </c>
      <c r="O7" s="167">
        <f t="shared" si="5"/>
        <v>107</v>
      </c>
      <c r="P7" s="167">
        <f t="shared" si="5"/>
        <v>102</v>
      </c>
      <c r="Q7" s="167">
        <f t="shared" si="5"/>
        <v>97</v>
      </c>
      <c r="R7" s="167">
        <f t="shared" si="5"/>
        <v>92</v>
      </c>
      <c r="S7" s="167">
        <f t="shared" si="5"/>
        <v>87</v>
      </c>
      <c r="T7" s="167">
        <f t="shared" si="5"/>
        <v>82</v>
      </c>
      <c r="U7" s="167">
        <f t="shared" si="5"/>
        <v>77</v>
      </c>
      <c r="V7" s="167">
        <f t="shared" si="5"/>
        <v>72</v>
      </c>
      <c r="W7" s="167">
        <f t="shared" si="5"/>
        <v>67</v>
      </c>
      <c r="X7" s="167">
        <f t="shared" si="5"/>
        <v>62</v>
      </c>
      <c r="Y7" s="167">
        <f t="shared" si="5"/>
        <v>57</v>
      </c>
      <c r="Z7" s="167">
        <f t="shared" si="5"/>
        <v>52</v>
      </c>
      <c r="AA7" s="167">
        <f t="shared" si="5"/>
        <v>47</v>
      </c>
      <c r="AB7" s="167">
        <f t="shared" si="5"/>
        <v>42</v>
      </c>
      <c r="AC7" s="167">
        <f t="shared" si="5"/>
        <v>37</v>
      </c>
      <c r="AD7" s="167">
        <f t="shared" si="5"/>
        <v>32</v>
      </c>
      <c r="AE7" s="167">
        <f t="shared" si="5"/>
        <v>27</v>
      </c>
      <c r="AF7" s="167">
        <f t="shared" si="5"/>
        <v>22</v>
      </c>
      <c r="AG7" s="167">
        <f t="shared" si="5"/>
        <v>17</v>
      </c>
      <c r="AH7" s="167">
        <f t="shared" si="5"/>
        <v>12</v>
      </c>
      <c r="AI7" s="167">
        <f t="shared" si="5"/>
        <v>7</v>
      </c>
      <c r="AJ7" s="167">
        <f t="shared" si="5"/>
        <v>2</v>
      </c>
    </row>
    <row r="8" spans="1:36" ht="45" customHeight="1">
      <c r="A8" s="494">
        <v>3</v>
      </c>
      <c r="B8" s="502" t="s">
        <v>206</v>
      </c>
      <c r="C8" s="498">
        <v>165</v>
      </c>
      <c r="D8" s="500">
        <v>85</v>
      </c>
      <c r="E8" s="500">
        <f t="shared" ref="E8" si="6">+C8+D8</f>
        <v>250</v>
      </c>
      <c r="F8" s="163" t="s">
        <v>252</v>
      </c>
      <c r="G8" s="164">
        <f>+VLOOKUP($B8,'[5]Total Tồn Vật tư'!$A$3:$H$8000,8,0)</f>
        <v>6.7391304347826084</v>
      </c>
      <c r="H8" s="168">
        <f>+G8</f>
        <v>6.7391304347826084</v>
      </c>
      <c r="I8" s="168">
        <f>+H8</f>
        <v>6.7391304347826084</v>
      </c>
      <c r="J8" s="168">
        <f t="shared" ref="J8:AJ8" si="7">+I8</f>
        <v>6.7391304347826084</v>
      </c>
      <c r="K8" s="168">
        <f>+J8</f>
        <v>6.7391304347826084</v>
      </c>
      <c r="L8" s="168">
        <f t="shared" si="7"/>
        <v>6.7391304347826084</v>
      </c>
      <c r="M8" s="168">
        <f t="shared" si="7"/>
        <v>6.7391304347826084</v>
      </c>
      <c r="N8" s="168">
        <f t="shared" si="7"/>
        <v>6.7391304347826084</v>
      </c>
      <c r="O8" s="168">
        <f t="shared" si="7"/>
        <v>6.7391304347826084</v>
      </c>
      <c r="P8" s="168">
        <f t="shared" si="7"/>
        <v>6.7391304347826084</v>
      </c>
      <c r="Q8" s="168">
        <f t="shared" si="7"/>
        <v>6.7391304347826084</v>
      </c>
      <c r="R8" s="168">
        <f t="shared" si="7"/>
        <v>6.7391304347826084</v>
      </c>
      <c r="S8" s="168">
        <f t="shared" si="7"/>
        <v>6.7391304347826084</v>
      </c>
      <c r="T8" s="168">
        <f t="shared" si="7"/>
        <v>6.7391304347826084</v>
      </c>
      <c r="U8" s="168">
        <f t="shared" si="7"/>
        <v>6.7391304347826084</v>
      </c>
      <c r="V8" s="168">
        <f t="shared" si="7"/>
        <v>6.7391304347826084</v>
      </c>
      <c r="W8" s="168">
        <f t="shared" si="7"/>
        <v>6.7391304347826084</v>
      </c>
      <c r="X8" s="168">
        <f t="shared" si="7"/>
        <v>6.7391304347826084</v>
      </c>
      <c r="Y8" s="168">
        <f t="shared" si="7"/>
        <v>6.7391304347826084</v>
      </c>
      <c r="Z8" s="168">
        <f t="shared" si="7"/>
        <v>6.7391304347826084</v>
      </c>
      <c r="AA8" s="168">
        <f t="shared" si="7"/>
        <v>6.7391304347826084</v>
      </c>
      <c r="AB8" s="168">
        <f t="shared" si="7"/>
        <v>6.7391304347826084</v>
      </c>
      <c r="AC8" s="168">
        <f t="shared" si="7"/>
        <v>6.7391304347826084</v>
      </c>
      <c r="AD8" s="168">
        <f t="shared" si="7"/>
        <v>6.7391304347826084</v>
      </c>
      <c r="AE8" s="168">
        <f t="shared" si="7"/>
        <v>6.7391304347826084</v>
      </c>
      <c r="AF8" s="168">
        <f t="shared" si="7"/>
        <v>6.7391304347826084</v>
      </c>
      <c r="AG8" s="168">
        <f t="shared" si="7"/>
        <v>6.7391304347826084</v>
      </c>
      <c r="AH8" s="168">
        <f t="shared" si="7"/>
        <v>6.7391304347826084</v>
      </c>
      <c r="AI8" s="168">
        <f t="shared" si="7"/>
        <v>6.7391304347826084</v>
      </c>
      <c r="AJ8" s="168">
        <f t="shared" si="7"/>
        <v>6.7391304347826084</v>
      </c>
    </row>
    <row r="9" spans="1:36">
      <c r="A9" s="495"/>
      <c r="B9" s="503"/>
      <c r="C9" s="499"/>
      <c r="D9" s="501"/>
      <c r="E9" s="501"/>
      <c r="F9" s="166" t="s">
        <v>253</v>
      </c>
      <c r="G9" s="167">
        <f t="shared" ref="G9" si="8">+ROUND($E8-G8,1)</f>
        <v>243.3</v>
      </c>
      <c r="H9" s="167">
        <f t="shared" ref="H9:AJ9" si="9">+G9-H8</f>
        <v>236.56086956521742</v>
      </c>
      <c r="I9" s="167">
        <f t="shared" si="9"/>
        <v>229.82173913043482</v>
      </c>
      <c r="J9" s="167">
        <f t="shared" si="9"/>
        <v>223.08260869565223</v>
      </c>
      <c r="K9" s="167">
        <f>+J9-K8</f>
        <v>216.34347826086963</v>
      </c>
      <c r="L9" s="167">
        <f t="shared" si="9"/>
        <v>209.60434782608704</v>
      </c>
      <c r="M9" s="167">
        <f t="shared" si="9"/>
        <v>202.86521739130444</v>
      </c>
      <c r="N9" s="167">
        <f t="shared" si="9"/>
        <v>196.12608695652185</v>
      </c>
      <c r="O9" s="167">
        <f t="shared" si="9"/>
        <v>189.38695652173925</v>
      </c>
      <c r="P9" s="167">
        <f t="shared" si="9"/>
        <v>182.64782608695666</v>
      </c>
      <c r="Q9" s="167">
        <f t="shared" si="9"/>
        <v>175.90869565217406</v>
      </c>
      <c r="R9" s="167">
        <f t="shared" si="9"/>
        <v>169.16956521739147</v>
      </c>
      <c r="S9" s="167">
        <f t="shared" si="9"/>
        <v>162.43043478260887</v>
      </c>
      <c r="T9" s="167">
        <f t="shared" si="9"/>
        <v>155.69130434782628</v>
      </c>
      <c r="U9" s="167">
        <f t="shared" si="9"/>
        <v>148.95217391304368</v>
      </c>
      <c r="V9" s="167">
        <f t="shared" si="9"/>
        <v>142.21304347826108</v>
      </c>
      <c r="W9" s="167">
        <f t="shared" si="9"/>
        <v>135.47391304347849</v>
      </c>
      <c r="X9" s="167">
        <f t="shared" si="9"/>
        <v>128.73478260869589</v>
      </c>
      <c r="Y9" s="167">
        <f t="shared" si="9"/>
        <v>121.99565217391329</v>
      </c>
      <c r="Z9" s="167">
        <f t="shared" si="9"/>
        <v>115.25652173913068</v>
      </c>
      <c r="AA9" s="167">
        <f t="shared" si="9"/>
        <v>108.51739130434807</v>
      </c>
      <c r="AB9" s="167">
        <f t="shared" si="9"/>
        <v>101.77826086956546</v>
      </c>
      <c r="AC9" s="167">
        <f t="shared" si="9"/>
        <v>95.039130434782848</v>
      </c>
      <c r="AD9" s="167">
        <f t="shared" si="9"/>
        <v>88.300000000000239</v>
      </c>
      <c r="AE9" s="167">
        <f t="shared" si="9"/>
        <v>81.560869565217629</v>
      </c>
      <c r="AF9" s="167">
        <f t="shared" si="9"/>
        <v>74.82173913043502</v>
      </c>
      <c r="AG9" s="167">
        <f t="shared" si="9"/>
        <v>68.082608695652411</v>
      </c>
      <c r="AH9" s="167">
        <f t="shared" si="9"/>
        <v>61.343478260869801</v>
      </c>
      <c r="AI9" s="167">
        <f t="shared" si="9"/>
        <v>54.604347826087192</v>
      </c>
      <c r="AJ9" s="167">
        <f t="shared" si="9"/>
        <v>47.865217391304583</v>
      </c>
    </row>
    <row r="10" spans="1:36" ht="45" customHeight="1">
      <c r="A10" s="494">
        <v>4</v>
      </c>
      <c r="B10" s="502" t="s">
        <v>207</v>
      </c>
      <c r="C10" s="498">
        <v>84</v>
      </c>
      <c r="D10" s="500">
        <v>45</v>
      </c>
      <c r="E10" s="500">
        <f t="shared" ref="E10" si="10">+C10+D10</f>
        <v>129</v>
      </c>
      <c r="F10" s="163" t="s">
        <v>252</v>
      </c>
      <c r="G10" s="164">
        <f>+VLOOKUP($B10,'[5]Total Tồn Vật tư'!$A$3:$H$8000,8,0)</f>
        <v>4.7826086956521738</v>
      </c>
      <c r="H10" s="165">
        <f t="shared" ref="H10:AJ10" si="11">+G10</f>
        <v>4.7826086956521738</v>
      </c>
      <c r="I10" s="165">
        <f t="shared" si="11"/>
        <v>4.7826086956521738</v>
      </c>
      <c r="J10" s="165">
        <f t="shared" si="11"/>
        <v>4.7826086956521738</v>
      </c>
      <c r="K10" s="165">
        <f>+J10</f>
        <v>4.7826086956521738</v>
      </c>
      <c r="L10" s="165">
        <f t="shared" si="11"/>
        <v>4.7826086956521738</v>
      </c>
      <c r="M10" s="165">
        <f t="shared" si="11"/>
        <v>4.7826086956521738</v>
      </c>
      <c r="N10" s="165">
        <f t="shared" si="11"/>
        <v>4.7826086956521738</v>
      </c>
      <c r="O10" s="165">
        <f t="shared" si="11"/>
        <v>4.7826086956521738</v>
      </c>
      <c r="P10" s="165">
        <f t="shared" si="11"/>
        <v>4.7826086956521738</v>
      </c>
      <c r="Q10" s="165">
        <f t="shared" si="11"/>
        <v>4.7826086956521738</v>
      </c>
      <c r="R10" s="165">
        <f t="shared" si="11"/>
        <v>4.7826086956521738</v>
      </c>
      <c r="S10" s="165">
        <f t="shared" si="11"/>
        <v>4.7826086956521738</v>
      </c>
      <c r="T10" s="165">
        <f t="shared" si="11"/>
        <v>4.7826086956521738</v>
      </c>
      <c r="U10" s="165">
        <f t="shared" si="11"/>
        <v>4.7826086956521738</v>
      </c>
      <c r="V10" s="165">
        <f t="shared" si="11"/>
        <v>4.7826086956521738</v>
      </c>
      <c r="W10" s="165">
        <f t="shared" si="11"/>
        <v>4.7826086956521738</v>
      </c>
      <c r="X10" s="165">
        <f t="shared" si="11"/>
        <v>4.7826086956521738</v>
      </c>
      <c r="Y10" s="165">
        <f t="shared" si="11"/>
        <v>4.7826086956521738</v>
      </c>
      <c r="Z10" s="165">
        <f t="shared" si="11"/>
        <v>4.7826086956521738</v>
      </c>
      <c r="AA10" s="165">
        <f t="shared" si="11"/>
        <v>4.7826086956521738</v>
      </c>
      <c r="AB10" s="165">
        <f t="shared" si="11"/>
        <v>4.7826086956521738</v>
      </c>
      <c r="AC10" s="165">
        <f t="shared" si="11"/>
        <v>4.7826086956521738</v>
      </c>
      <c r="AD10" s="165">
        <f t="shared" si="11"/>
        <v>4.7826086956521738</v>
      </c>
      <c r="AE10" s="165">
        <f t="shared" si="11"/>
        <v>4.7826086956521738</v>
      </c>
      <c r="AF10" s="165">
        <f t="shared" si="11"/>
        <v>4.7826086956521738</v>
      </c>
      <c r="AG10" s="165">
        <f t="shared" si="11"/>
        <v>4.7826086956521738</v>
      </c>
      <c r="AH10" s="165">
        <f t="shared" si="11"/>
        <v>4.7826086956521738</v>
      </c>
      <c r="AI10" s="165">
        <f t="shared" si="11"/>
        <v>4.7826086956521738</v>
      </c>
      <c r="AJ10" s="165">
        <f t="shared" si="11"/>
        <v>4.7826086956521738</v>
      </c>
    </row>
    <row r="11" spans="1:36">
      <c r="A11" s="495"/>
      <c r="B11" s="503"/>
      <c r="C11" s="499"/>
      <c r="D11" s="501"/>
      <c r="E11" s="501"/>
      <c r="F11" s="166" t="s">
        <v>253</v>
      </c>
      <c r="G11" s="167">
        <f t="shared" ref="G11" si="12">+ROUND($E10-G10,1)</f>
        <v>124.2</v>
      </c>
      <c r="H11" s="167">
        <f t="shared" ref="H11:V11" si="13">+G11-H10</f>
        <v>119.41739130434783</v>
      </c>
      <c r="I11" s="167">
        <f t="shared" si="13"/>
        <v>114.63478260869566</v>
      </c>
      <c r="J11" s="167">
        <f t="shared" si="13"/>
        <v>109.85217391304349</v>
      </c>
      <c r="K11" s="167">
        <f>+J11-K10</f>
        <v>105.06956521739131</v>
      </c>
      <c r="L11" s="167">
        <f t="shared" si="13"/>
        <v>100.28695652173914</v>
      </c>
      <c r="M11" s="167">
        <f t="shared" si="13"/>
        <v>95.50434782608697</v>
      </c>
      <c r="N11" s="167">
        <f t="shared" si="13"/>
        <v>90.721739130434798</v>
      </c>
      <c r="O11" s="167">
        <f t="shared" si="13"/>
        <v>85.939130434782626</v>
      </c>
      <c r="P11" s="167">
        <f t="shared" si="13"/>
        <v>81.156521739130454</v>
      </c>
      <c r="Q11" s="167">
        <f t="shared" si="13"/>
        <v>76.373913043478282</v>
      </c>
      <c r="R11" s="167">
        <f t="shared" si="13"/>
        <v>71.59130434782611</v>
      </c>
      <c r="S11" s="167">
        <f t="shared" si="13"/>
        <v>66.808695652173938</v>
      </c>
      <c r="T11" s="167">
        <f t="shared" si="13"/>
        <v>62.026086956521766</v>
      </c>
      <c r="U11" s="167">
        <f t="shared" si="13"/>
        <v>57.243478260869594</v>
      </c>
      <c r="V11" s="167">
        <f t="shared" si="13"/>
        <v>52.460869565217422</v>
      </c>
      <c r="W11" s="167">
        <f>+V11-W10</f>
        <v>47.67826086956525</v>
      </c>
      <c r="X11" s="167">
        <f t="shared" ref="X11:AJ11" si="14">+W11-X10</f>
        <v>42.895652173913078</v>
      </c>
      <c r="Y11" s="167">
        <f t="shared" si="14"/>
        <v>38.113043478260906</v>
      </c>
      <c r="Z11" s="167">
        <f t="shared" si="14"/>
        <v>33.330434782608734</v>
      </c>
      <c r="AA11" s="167">
        <f t="shared" si="14"/>
        <v>28.547826086956562</v>
      </c>
      <c r="AB11" s="167">
        <f t="shared" si="14"/>
        <v>23.76521739130439</v>
      </c>
      <c r="AC11" s="167">
        <f t="shared" si="14"/>
        <v>18.982608695652218</v>
      </c>
      <c r="AD11" s="167">
        <f t="shared" si="14"/>
        <v>14.200000000000044</v>
      </c>
      <c r="AE11" s="167">
        <f t="shared" si="14"/>
        <v>9.4173913043478699</v>
      </c>
      <c r="AF11" s="167">
        <f t="shared" si="14"/>
        <v>4.634782608695696</v>
      </c>
      <c r="AG11" s="167">
        <f t="shared" si="14"/>
        <v>-0.14782608695647781</v>
      </c>
      <c r="AH11" s="167">
        <f t="shared" si="14"/>
        <v>-4.9304347826086516</v>
      </c>
      <c r="AI11" s="167">
        <f t="shared" si="14"/>
        <v>-9.7130434782608255</v>
      </c>
      <c r="AJ11" s="167">
        <f t="shared" si="14"/>
        <v>-14.495652173912999</v>
      </c>
    </row>
    <row r="12" spans="1:36" ht="45" customHeight="1">
      <c r="A12" s="494">
        <v>5</v>
      </c>
      <c r="B12" s="504" t="s">
        <v>209</v>
      </c>
      <c r="C12" s="498">
        <v>506</v>
      </c>
      <c r="D12" s="500">
        <v>0</v>
      </c>
      <c r="E12" s="500">
        <f t="shared" ref="E12" si="15">+C12+D12</f>
        <v>506</v>
      </c>
      <c r="F12" s="163" t="s">
        <v>252</v>
      </c>
      <c r="G12" s="164">
        <f>+VLOOKUP($B12,'[5]Total Tồn Vật tư'!$A$3:$H$8000,8,0)</f>
        <v>8.2608695652173907</v>
      </c>
      <c r="H12" s="165">
        <f t="shared" ref="H12:W27" si="16">+G12</f>
        <v>8.2608695652173907</v>
      </c>
      <c r="I12" s="165">
        <f t="shared" si="16"/>
        <v>8.2608695652173907</v>
      </c>
      <c r="J12" s="165">
        <f t="shared" si="16"/>
        <v>8.2608695652173907</v>
      </c>
      <c r="K12" s="165">
        <f>+J12</f>
        <v>8.2608695652173907</v>
      </c>
      <c r="L12" s="165">
        <f t="shared" si="16"/>
        <v>8.2608695652173907</v>
      </c>
      <c r="M12" s="165">
        <f t="shared" si="16"/>
        <v>8.2608695652173907</v>
      </c>
      <c r="N12" s="165">
        <f t="shared" si="16"/>
        <v>8.2608695652173907</v>
      </c>
      <c r="O12" s="165">
        <f t="shared" si="16"/>
        <v>8.2608695652173907</v>
      </c>
      <c r="P12" s="165">
        <f t="shared" si="16"/>
        <v>8.2608695652173907</v>
      </c>
      <c r="Q12" s="165">
        <f t="shared" si="16"/>
        <v>8.2608695652173907</v>
      </c>
      <c r="R12" s="165">
        <f t="shared" si="16"/>
        <v>8.2608695652173907</v>
      </c>
      <c r="S12" s="165">
        <f t="shared" si="16"/>
        <v>8.2608695652173907</v>
      </c>
      <c r="T12" s="165">
        <f t="shared" si="16"/>
        <v>8.2608695652173907</v>
      </c>
      <c r="U12" s="165">
        <f t="shared" si="16"/>
        <v>8.2608695652173907</v>
      </c>
      <c r="V12" s="165">
        <f t="shared" si="16"/>
        <v>8.2608695652173907</v>
      </c>
      <c r="W12" s="165">
        <f t="shared" si="16"/>
        <v>8.2608695652173907</v>
      </c>
      <c r="X12" s="165">
        <f t="shared" ref="X12:AJ12" si="17">+W12</f>
        <v>8.2608695652173907</v>
      </c>
      <c r="Y12" s="165">
        <f t="shared" si="17"/>
        <v>8.2608695652173907</v>
      </c>
      <c r="Z12" s="165">
        <f t="shared" si="17"/>
        <v>8.2608695652173907</v>
      </c>
      <c r="AA12" s="165">
        <f t="shared" si="17"/>
        <v>8.2608695652173907</v>
      </c>
      <c r="AB12" s="165">
        <f t="shared" si="17"/>
        <v>8.2608695652173907</v>
      </c>
      <c r="AC12" s="165">
        <f t="shared" si="17"/>
        <v>8.2608695652173907</v>
      </c>
      <c r="AD12" s="165">
        <f t="shared" si="17"/>
        <v>8.2608695652173907</v>
      </c>
      <c r="AE12" s="165">
        <f t="shared" si="17"/>
        <v>8.2608695652173907</v>
      </c>
      <c r="AF12" s="165">
        <f t="shared" si="17"/>
        <v>8.2608695652173907</v>
      </c>
      <c r="AG12" s="165">
        <f t="shared" si="17"/>
        <v>8.2608695652173907</v>
      </c>
      <c r="AH12" s="165">
        <f t="shared" si="17"/>
        <v>8.2608695652173907</v>
      </c>
      <c r="AI12" s="165">
        <f t="shared" si="17"/>
        <v>8.2608695652173907</v>
      </c>
      <c r="AJ12" s="165">
        <f t="shared" si="17"/>
        <v>8.2608695652173907</v>
      </c>
    </row>
    <row r="13" spans="1:36">
      <c r="A13" s="495"/>
      <c r="B13" s="497"/>
      <c r="C13" s="499"/>
      <c r="D13" s="501"/>
      <c r="E13" s="501"/>
      <c r="F13" s="166" t="s">
        <v>253</v>
      </c>
      <c r="G13" s="167">
        <f t="shared" ref="G13" si="18">+ROUND($E12-G12,1)</f>
        <v>497.7</v>
      </c>
      <c r="H13" s="167">
        <f t="shared" ref="H13:AJ13" si="19">+G13-H12</f>
        <v>489.43913043478261</v>
      </c>
      <c r="I13" s="167">
        <f t="shared" si="19"/>
        <v>481.17826086956524</v>
      </c>
      <c r="J13" s="167">
        <f t="shared" si="19"/>
        <v>472.91739130434786</v>
      </c>
      <c r="K13" s="167">
        <f>+J13-K12</f>
        <v>464.65652173913048</v>
      </c>
      <c r="L13" s="167">
        <f t="shared" si="19"/>
        <v>456.39565217391311</v>
      </c>
      <c r="M13" s="165">
        <f t="shared" si="16"/>
        <v>456.39565217391311</v>
      </c>
      <c r="N13" s="167">
        <f t="shared" si="19"/>
        <v>448.13478260869573</v>
      </c>
      <c r="O13" s="167">
        <f t="shared" si="19"/>
        <v>439.87391304347835</v>
      </c>
      <c r="P13" s="167">
        <f t="shared" si="19"/>
        <v>431.61304347826098</v>
      </c>
      <c r="Q13" s="167">
        <f t="shared" si="19"/>
        <v>423.3521739130436</v>
      </c>
      <c r="R13" s="167">
        <f t="shared" si="19"/>
        <v>415.09130434782622</v>
      </c>
      <c r="S13" s="167">
        <f t="shared" si="19"/>
        <v>406.83043478260885</v>
      </c>
      <c r="T13" s="167">
        <f t="shared" si="19"/>
        <v>398.56956521739147</v>
      </c>
      <c r="U13" s="167">
        <f t="shared" si="19"/>
        <v>390.30869565217409</v>
      </c>
      <c r="V13" s="167">
        <f t="shared" si="19"/>
        <v>382.04782608695672</v>
      </c>
      <c r="W13" s="167">
        <f t="shared" si="19"/>
        <v>373.78695652173934</v>
      </c>
      <c r="X13" s="167">
        <f t="shared" si="19"/>
        <v>365.52608695652197</v>
      </c>
      <c r="Y13" s="167">
        <f t="shared" si="19"/>
        <v>357.26521739130459</v>
      </c>
      <c r="Z13" s="167">
        <f t="shared" si="19"/>
        <v>349.00434782608721</v>
      </c>
      <c r="AA13" s="167">
        <f t="shared" si="19"/>
        <v>340.74347826086984</v>
      </c>
      <c r="AB13" s="167">
        <f t="shared" si="19"/>
        <v>332.48260869565246</v>
      </c>
      <c r="AC13" s="167">
        <f t="shared" si="19"/>
        <v>324.22173913043508</v>
      </c>
      <c r="AD13" s="167">
        <f t="shared" si="19"/>
        <v>315.96086956521771</v>
      </c>
      <c r="AE13" s="167">
        <f t="shared" si="19"/>
        <v>307.70000000000033</v>
      </c>
      <c r="AF13" s="167">
        <f t="shared" si="19"/>
        <v>299.43913043478295</v>
      </c>
      <c r="AG13" s="167">
        <f t="shared" si="19"/>
        <v>291.17826086956558</v>
      </c>
      <c r="AH13" s="167">
        <f t="shared" si="19"/>
        <v>282.9173913043482</v>
      </c>
      <c r="AI13" s="167">
        <f t="shared" si="19"/>
        <v>274.65652173913082</v>
      </c>
      <c r="AJ13" s="167">
        <f t="shared" si="19"/>
        <v>266.39565217391345</v>
      </c>
    </row>
    <row r="14" spans="1:36" ht="45" customHeight="1">
      <c r="A14" s="494">
        <v>6</v>
      </c>
      <c r="B14" s="505" t="s">
        <v>210</v>
      </c>
      <c r="C14" s="498">
        <v>39</v>
      </c>
      <c r="D14" s="500">
        <v>5</v>
      </c>
      <c r="E14" s="500">
        <f t="shared" ref="E14" si="20">+C14+D14</f>
        <v>44</v>
      </c>
      <c r="F14" s="163" t="s">
        <v>252</v>
      </c>
      <c r="G14" s="164">
        <f>+VLOOKUP($B14,'[5]Total Tồn Vật tư'!$A$3:$H$8000,8,0)</f>
        <v>0.73913043478260865</v>
      </c>
      <c r="H14" s="165">
        <f>+G14</f>
        <v>0.73913043478260865</v>
      </c>
      <c r="I14" s="165">
        <f t="shared" ref="I14:AJ14" si="21">+H14</f>
        <v>0.73913043478260865</v>
      </c>
      <c r="J14" s="165">
        <f t="shared" si="21"/>
        <v>0.73913043478260865</v>
      </c>
      <c r="K14" s="165">
        <f>+J14</f>
        <v>0.73913043478260865</v>
      </c>
      <c r="L14" s="165">
        <f t="shared" si="21"/>
        <v>0.73913043478260865</v>
      </c>
      <c r="M14" s="165">
        <f t="shared" si="16"/>
        <v>0.73913043478260865</v>
      </c>
      <c r="N14" s="165">
        <f t="shared" si="21"/>
        <v>0.73913043478260865</v>
      </c>
      <c r="O14" s="165">
        <f t="shared" si="21"/>
        <v>0.73913043478260865</v>
      </c>
      <c r="P14" s="165">
        <f t="shared" si="21"/>
        <v>0.73913043478260865</v>
      </c>
      <c r="Q14" s="165">
        <f t="shared" si="21"/>
        <v>0.73913043478260865</v>
      </c>
      <c r="R14" s="165">
        <f t="shared" si="21"/>
        <v>0.73913043478260865</v>
      </c>
      <c r="S14" s="165">
        <f t="shared" si="21"/>
        <v>0.73913043478260865</v>
      </c>
      <c r="T14" s="165">
        <f t="shared" si="21"/>
        <v>0.73913043478260865</v>
      </c>
      <c r="U14" s="165">
        <f t="shared" si="21"/>
        <v>0.73913043478260865</v>
      </c>
      <c r="V14" s="165">
        <f t="shared" si="21"/>
        <v>0.73913043478260865</v>
      </c>
      <c r="W14" s="165">
        <f t="shared" si="21"/>
        <v>0.73913043478260865</v>
      </c>
      <c r="X14" s="165">
        <f t="shared" si="21"/>
        <v>0.73913043478260865</v>
      </c>
      <c r="Y14" s="165">
        <f t="shared" si="21"/>
        <v>0.73913043478260865</v>
      </c>
      <c r="Z14" s="165">
        <f t="shared" si="21"/>
        <v>0.73913043478260865</v>
      </c>
      <c r="AA14" s="165">
        <f t="shared" si="21"/>
        <v>0.73913043478260865</v>
      </c>
      <c r="AB14" s="165">
        <f t="shared" si="21"/>
        <v>0.73913043478260865</v>
      </c>
      <c r="AC14" s="165">
        <f t="shared" si="21"/>
        <v>0.73913043478260865</v>
      </c>
      <c r="AD14" s="165">
        <f t="shared" si="21"/>
        <v>0.73913043478260865</v>
      </c>
      <c r="AE14" s="165">
        <f t="shared" si="21"/>
        <v>0.73913043478260865</v>
      </c>
      <c r="AF14" s="165">
        <f t="shared" si="21"/>
        <v>0.73913043478260865</v>
      </c>
      <c r="AG14" s="165">
        <f t="shared" si="21"/>
        <v>0.73913043478260865</v>
      </c>
      <c r="AH14" s="165">
        <f t="shared" si="21"/>
        <v>0.73913043478260865</v>
      </c>
      <c r="AI14" s="165">
        <f t="shared" si="21"/>
        <v>0.73913043478260865</v>
      </c>
      <c r="AJ14" s="165">
        <f t="shared" si="21"/>
        <v>0.73913043478260865</v>
      </c>
    </row>
    <row r="15" spans="1:36">
      <c r="A15" s="495"/>
      <c r="B15" s="503"/>
      <c r="C15" s="499"/>
      <c r="D15" s="501"/>
      <c r="E15" s="501"/>
      <c r="F15" s="166" t="s">
        <v>253</v>
      </c>
      <c r="G15" s="167">
        <f t="shared" ref="G15" si="22">+ROUND($E14-G14,1)</f>
        <v>43.3</v>
      </c>
      <c r="H15" s="167">
        <f t="shared" ref="H15:AJ15" si="23">+G15-H14</f>
        <v>42.560869565217388</v>
      </c>
      <c r="I15" s="167">
        <f t="shared" si="23"/>
        <v>41.821739130434779</v>
      </c>
      <c r="J15" s="167">
        <f t="shared" si="23"/>
        <v>41.082608695652169</v>
      </c>
      <c r="K15" s="167">
        <f>+J15-K14</f>
        <v>40.34347826086956</v>
      </c>
      <c r="L15" s="167">
        <f t="shared" si="23"/>
        <v>39.604347826086951</v>
      </c>
      <c r="M15" s="165">
        <f t="shared" si="16"/>
        <v>39.604347826086951</v>
      </c>
      <c r="N15" s="167">
        <f t="shared" si="23"/>
        <v>38.865217391304341</v>
      </c>
      <c r="O15" s="167">
        <f t="shared" si="23"/>
        <v>38.126086956521732</v>
      </c>
      <c r="P15" s="167">
        <f t="shared" si="23"/>
        <v>37.386956521739123</v>
      </c>
      <c r="Q15" s="167">
        <f t="shared" si="23"/>
        <v>36.647826086956513</v>
      </c>
      <c r="R15" s="167">
        <f t="shared" si="23"/>
        <v>35.908695652173904</v>
      </c>
      <c r="S15" s="167">
        <f t="shared" si="23"/>
        <v>35.169565217391295</v>
      </c>
      <c r="T15" s="167">
        <f t="shared" si="23"/>
        <v>34.430434782608685</v>
      </c>
      <c r="U15" s="167">
        <f t="shared" si="23"/>
        <v>33.691304347826076</v>
      </c>
      <c r="V15" s="167">
        <f t="shared" si="23"/>
        <v>32.952173913043467</v>
      </c>
      <c r="W15" s="167">
        <f t="shared" si="23"/>
        <v>32.213043478260857</v>
      </c>
      <c r="X15" s="167">
        <f t="shared" si="23"/>
        <v>31.473913043478248</v>
      </c>
      <c r="Y15" s="167">
        <f t="shared" si="23"/>
        <v>30.734782608695639</v>
      </c>
      <c r="Z15" s="167">
        <f t="shared" si="23"/>
        <v>29.99565217391303</v>
      </c>
      <c r="AA15" s="167">
        <f t="shared" si="23"/>
        <v>29.25652173913042</v>
      </c>
      <c r="AB15" s="167">
        <f t="shared" si="23"/>
        <v>28.517391304347811</v>
      </c>
      <c r="AC15" s="167">
        <f t="shared" si="23"/>
        <v>27.778260869565202</v>
      </c>
      <c r="AD15" s="167">
        <f t="shared" si="23"/>
        <v>27.039130434782592</v>
      </c>
      <c r="AE15" s="167">
        <f t="shared" si="23"/>
        <v>26.299999999999983</v>
      </c>
      <c r="AF15" s="167">
        <f t="shared" si="23"/>
        <v>25.560869565217374</v>
      </c>
      <c r="AG15" s="167">
        <f t="shared" si="23"/>
        <v>24.821739130434764</v>
      </c>
      <c r="AH15" s="167">
        <f t="shared" si="23"/>
        <v>24.082608695652155</v>
      </c>
      <c r="AI15" s="167">
        <f t="shared" si="23"/>
        <v>23.343478260869546</v>
      </c>
      <c r="AJ15" s="167">
        <f t="shared" si="23"/>
        <v>22.604347826086936</v>
      </c>
    </row>
    <row r="16" spans="1:36" ht="45" customHeight="1">
      <c r="A16" s="494">
        <v>7</v>
      </c>
      <c r="B16" s="496" t="s">
        <v>212</v>
      </c>
      <c r="C16" s="498">
        <v>149</v>
      </c>
      <c r="D16" s="500">
        <v>1000</v>
      </c>
      <c r="E16" s="500">
        <f t="shared" ref="E16" si="24">+C16+D16</f>
        <v>1149</v>
      </c>
      <c r="F16" s="163" t="s">
        <v>252</v>
      </c>
      <c r="G16" s="164">
        <f>+VLOOKUP($B16,'[5]Total Tồn Vật tư'!$A$3:$H$8000,8,0)</f>
        <v>50.826086956521742</v>
      </c>
      <c r="H16" s="165">
        <f t="shared" ref="H16:AJ16" si="25">+G16</f>
        <v>50.826086956521742</v>
      </c>
      <c r="I16" s="165">
        <f t="shared" si="25"/>
        <v>50.826086956521742</v>
      </c>
      <c r="J16" s="165">
        <f t="shared" si="25"/>
        <v>50.826086956521742</v>
      </c>
      <c r="K16" s="165">
        <f>+J16</f>
        <v>50.826086956521742</v>
      </c>
      <c r="L16" s="165">
        <f t="shared" si="25"/>
        <v>50.826086956521742</v>
      </c>
      <c r="M16" s="165">
        <f t="shared" si="16"/>
        <v>50.826086956521742</v>
      </c>
      <c r="N16" s="165">
        <f t="shared" si="25"/>
        <v>50.826086956521742</v>
      </c>
      <c r="O16" s="165">
        <f t="shared" si="25"/>
        <v>50.826086956521742</v>
      </c>
      <c r="P16" s="165">
        <f t="shared" si="25"/>
        <v>50.826086956521742</v>
      </c>
      <c r="Q16" s="165">
        <f t="shared" si="25"/>
        <v>50.826086956521742</v>
      </c>
      <c r="R16" s="165">
        <f t="shared" si="25"/>
        <v>50.826086956521742</v>
      </c>
      <c r="S16" s="165">
        <f t="shared" si="25"/>
        <v>50.826086956521742</v>
      </c>
      <c r="T16" s="165">
        <f t="shared" si="25"/>
        <v>50.826086956521742</v>
      </c>
      <c r="U16" s="165">
        <f t="shared" si="25"/>
        <v>50.826086956521742</v>
      </c>
      <c r="V16" s="165">
        <f t="shared" si="25"/>
        <v>50.826086956521742</v>
      </c>
      <c r="W16" s="165">
        <f t="shared" si="25"/>
        <v>50.826086956521742</v>
      </c>
      <c r="X16" s="165">
        <f t="shared" si="25"/>
        <v>50.826086956521742</v>
      </c>
      <c r="Y16" s="165">
        <f t="shared" si="25"/>
        <v>50.826086956521742</v>
      </c>
      <c r="Z16" s="165">
        <f t="shared" si="25"/>
        <v>50.826086956521742</v>
      </c>
      <c r="AA16" s="165">
        <f t="shared" si="25"/>
        <v>50.826086956521742</v>
      </c>
      <c r="AB16" s="165">
        <f t="shared" si="25"/>
        <v>50.826086956521742</v>
      </c>
      <c r="AC16" s="165">
        <f t="shared" si="25"/>
        <v>50.826086956521742</v>
      </c>
      <c r="AD16" s="165">
        <f t="shared" si="25"/>
        <v>50.826086956521742</v>
      </c>
      <c r="AE16" s="165">
        <f t="shared" si="25"/>
        <v>50.826086956521742</v>
      </c>
      <c r="AF16" s="165">
        <f t="shared" si="25"/>
        <v>50.826086956521742</v>
      </c>
      <c r="AG16" s="165">
        <f t="shared" si="25"/>
        <v>50.826086956521742</v>
      </c>
      <c r="AH16" s="165">
        <f t="shared" si="25"/>
        <v>50.826086956521742</v>
      </c>
      <c r="AI16" s="165">
        <f t="shared" si="25"/>
        <v>50.826086956521742</v>
      </c>
      <c r="AJ16" s="165">
        <f t="shared" si="25"/>
        <v>50.826086956521742</v>
      </c>
    </row>
    <row r="17" spans="1:36">
      <c r="A17" s="495"/>
      <c r="B17" s="497"/>
      <c r="C17" s="499"/>
      <c r="D17" s="501"/>
      <c r="E17" s="501"/>
      <c r="F17" s="166" t="s">
        <v>253</v>
      </c>
      <c r="G17" s="167">
        <f t="shared" ref="G17" si="26">+ROUND($E16-G16,1)</f>
        <v>1098.2</v>
      </c>
      <c r="H17" s="167">
        <f t="shared" ref="H17:AJ17" si="27">+G17-H16</f>
        <v>1047.3739130434783</v>
      </c>
      <c r="I17" s="167">
        <f t="shared" si="27"/>
        <v>996.54782608695655</v>
      </c>
      <c r="J17" s="167">
        <f t="shared" si="27"/>
        <v>945.7217391304348</v>
      </c>
      <c r="K17" s="167">
        <f>+J17-K16</f>
        <v>894.89565217391305</v>
      </c>
      <c r="L17" s="167">
        <f t="shared" si="27"/>
        <v>844.0695652173913</v>
      </c>
      <c r="M17" s="165">
        <f t="shared" si="16"/>
        <v>844.0695652173913</v>
      </c>
      <c r="N17" s="167">
        <f t="shared" si="27"/>
        <v>793.24347826086955</v>
      </c>
      <c r="O17" s="167">
        <f t="shared" si="27"/>
        <v>742.4173913043478</v>
      </c>
      <c r="P17" s="167">
        <f t="shared" si="27"/>
        <v>691.59130434782605</v>
      </c>
      <c r="Q17" s="167">
        <f t="shared" si="27"/>
        <v>640.7652173913043</v>
      </c>
      <c r="R17" s="167">
        <f t="shared" si="27"/>
        <v>589.93913043478256</v>
      </c>
      <c r="S17" s="167">
        <f t="shared" si="27"/>
        <v>539.11304347826081</v>
      </c>
      <c r="T17" s="167">
        <f t="shared" si="27"/>
        <v>488.28695652173906</v>
      </c>
      <c r="U17" s="167">
        <f t="shared" si="27"/>
        <v>437.46086956521731</v>
      </c>
      <c r="V17" s="167">
        <f t="shared" si="27"/>
        <v>386.63478260869556</v>
      </c>
      <c r="W17" s="167">
        <f t="shared" si="27"/>
        <v>335.80869565217381</v>
      </c>
      <c r="X17" s="167">
        <f t="shared" si="27"/>
        <v>284.98260869565206</v>
      </c>
      <c r="Y17" s="167">
        <f t="shared" si="27"/>
        <v>234.15652173913031</v>
      </c>
      <c r="Z17" s="167">
        <f t="shared" si="27"/>
        <v>183.33043478260856</v>
      </c>
      <c r="AA17" s="167">
        <f t="shared" si="27"/>
        <v>132.50434782608681</v>
      </c>
      <c r="AB17" s="167">
        <f t="shared" si="27"/>
        <v>81.678260869565065</v>
      </c>
      <c r="AC17" s="167">
        <f t="shared" si="27"/>
        <v>30.852173913043323</v>
      </c>
      <c r="AD17" s="167">
        <f t="shared" si="27"/>
        <v>-19.973913043478419</v>
      </c>
      <c r="AE17" s="167">
        <f t="shared" si="27"/>
        <v>-70.800000000000153</v>
      </c>
      <c r="AF17" s="167">
        <f t="shared" si="27"/>
        <v>-121.6260869565219</v>
      </c>
      <c r="AG17" s="167">
        <f t="shared" si="27"/>
        <v>-172.45217391304365</v>
      </c>
      <c r="AH17" s="167">
        <f t="shared" si="27"/>
        <v>-223.2782608695654</v>
      </c>
      <c r="AI17" s="167">
        <f t="shared" si="27"/>
        <v>-274.10434782608712</v>
      </c>
      <c r="AJ17" s="167">
        <f t="shared" si="27"/>
        <v>-324.93043478260887</v>
      </c>
    </row>
    <row r="18" spans="1:36" ht="45" customHeight="1">
      <c r="A18" s="494">
        <v>8</v>
      </c>
      <c r="B18" s="502" t="s">
        <v>217</v>
      </c>
      <c r="C18" s="498">
        <v>0</v>
      </c>
      <c r="D18" s="500">
        <v>0</v>
      </c>
      <c r="E18" s="500">
        <f t="shared" ref="E18" si="28">+C18+D18</f>
        <v>0</v>
      </c>
      <c r="F18" s="163" t="s">
        <v>252</v>
      </c>
      <c r="G18" s="164">
        <f>+VLOOKUP($B18,'[5]Total Tồn Vật tư'!$A$3:$H$8000,8,0)</f>
        <v>0</v>
      </c>
      <c r="H18" s="165">
        <f t="shared" ref="H18:AJ18" si="29">+G18</f>
        <v>0</v>
      </c>
      <c r="I18" s="165">
        <f t="shared" si="29"/>
        <v>0</v>
      </c>
      <c r="J18" s="165">
        <f t="shared" si="29"/>
        <v>0</v>
      </c>
      <c r="K18" s="165">
        <f>+J18</f>
        <v>0</v>
      </c>
      <c r="L18" s="165">
        <f t="shared" si="29"/>
        <v>0</v>
      </c>
      <c r="M18" s="165">
        <f t="shared" si="16"/>
        <v>0</v>
      </c>
      <c r="N18" s="165">
        <f t="shared" si="29"/>
        <v>0</v>
      </c>
      <c r="O18" s="165">
        <f t="shared" si="29"/>
        <v>0</v>
      </c>
      <c r="P18" s="165">
        <f t="shared" si="29"/>
        <v>0</v>
      </c>
      <c r="Q18" s="165">
        <f t="shared" si="29"/>
        <v>0</v>
      </c>
      <c r="R18" s="165">
        <f t="shared" si="29"/>
        <v>0</v>
      </c>
      <c r="S18" s="165">
        <f t="shared" si="29"/>
        <v>0</v>
      </c>
      <c r="T18" s="165">
        <f t="shared" si="29"/>
        <v>0</v>
      </c>
      <c r="U18" s="165">
        <f t="shared" si="29"/>
        <v>0</v>
      </c>
      <c r="V18" s="165">
        <f t="shared" si="29"/>
        <v>0</v>
      </c>
      <c r="W18" s="165">
        <f t="shared" si="29"/>
        <v>0</v>
      </c>
      <c r="X18" s="165">
        <f t="shared" si="29"/>
        <v>0</v>
      </c>
      <c r="Y18" s="165">
        <f t="shared" si="29"/>
        <v>0</v>
      </c>
      <c r="Z18" s="165">
        <f t="shared" si="29"/>
        <v>0</v>
      </c>
      <c r="AA18" s="165">
        <f t="shared" si="29"/>
        <v>0</v>
      </c>
      <c r="AB18" s="165">
        <f t="shared" si="29"/>
        <v>0</v>
      </c>
      <c r="AC18" s="165">
        <f t="shared" si="29"/>
        <v>0</v>
      </c>
      <c r="AD18" s="165">
        <f t="shared" si="29"/>
        <v>0</v>
      </c>
      <c r="AE18" s="165">
        <f t="shared" si="29"/>
        <v>0</v>
      </c>
      <c r="AF18" s="165">
        <f t="shared" si="29"/>
        <v>0</v>
      </c>
      <c r="AG18" s="165">
        <f t="shared" si="29"/>
        <v>0</v>
      </c>
      <c r="AH18" s="165">
        <f t="shared" si="29"/>
        <v>0</v>
      </c>
      <c r="AI18" s="165">
        <f t="shared" si="29"/>
        <v>0</v>
      </c>
      <c r="AJ18" s="165">
        <f t="shared" si="29"/>
        <v>0</v>
      </c>
    </row>
    <row r="19" spans="1:36">
      <c r="A19" s="495"/>
      <c r="B19" s="503"/>
      <c r="C19" s="499"/>
      <c r="D19" s="501"/>
      <c r="E19" s="501"/>
      <c r="F19" s="166" t="s">
        <v>253</v>
      </c>
      <c r="G19" s="167">
        <f t="shared" ref="G19" si="30">+ROUND($E18-G18,1)</f>
        <v>0</v>
      </c>
      <c r="H19" s="167">
        <f t="shared" ref="H19:AJ19" si="31">+G19-H18</f>
        <v>0</v>
      </c>
      <c r="I19" s="167">
        <f t="shared" si="31"/>
        <v>0</v>
      </c>
      <c r="J19" s="167">
        <f t="shared" si="31"/>
        <v>0</v>
      </c>
      <c r="K19" s="167">
        <f>+J19-K18</f>
        <v>0</v>
      </c>
      <c r="L19" s="167">
        <f t="shared" si="31"/>
        <v>0</v>
      </c>
      <c r="M19" s="165">
        <f t="shared" si="16"/>
        <v>0</v>
      </c>
      <c r="N19" s="167">
        <f t="shared" si="31"/>
        <v>0</v>
      </c>
      <c r="O19" s="167">
        <f t="shared" si="31"/>
        <v>0</v>
      </c>
      <c r="P19" s="167">
        <f t="shared" si="31"/>
        <v>0</v>
      </c>
      <c r="Q19" s="167">
        <f t="shared" si="31"/>
        <v>0</v>
      </c>
      <c r="R19" s="167">
        <f t="shared" si="31"/>
        <v>0</v>
      </c>
      <c r="S19" s="167">
        <f t="shared" si="31"/>
        <v>0</v>
      </c>
      <c r="T19" s="167">
        <f t="shared" si="31"/>
        <v>0</v>
      </c>
      <c r="U19" s="167">
        <f t="shared" si="31"/>
        <v>0</v>
      </c>
      <c r="V19" s="167">
        <f t="shared" si="31"/>
        <v>0</v>
      </c>
      <c r="W19" s="167">
        <f t="shared" si="31"/>
        <v>0</v>
      </c>
      <c r="X19" s="167">
        <f t="shared" si="31"/>
        <v>0</v>
      </c>
      <c r="Y19" s="167">
        <f t="shared" si="31"/>
        <v>0</v>
      </c>
      <c r="Z19" s="167">
        <f t="shared" si="31"/>
        <v>0</v>
      </c>
      <c r="AA19" s="167">
        <f t="shared" si="31"/>
        <v>0</v>
      </c>
      <c r="AB19" s="167">
        <f t="shared" si="31"/>
        <v>0</v>
      </c>
      <c r="AC19" s="167">
        <f t="shared" si="31"/>
        <v>0</v>
      </c>
      <c r="AD19" s="167">
        <f t="shared" si="31"/>
        <v>0</v>
      </c>
      <c r="AE19" s="167">
        <f t="shared" si="31"/>
        <v>0</v>
      </c>
      <c r="AF19" s="167">
        <f t="shared" si="31"/>
        <v>0</v>
      </c>
      <c r="AG19" s="167">
        <f t="shared" si="31"/>
        <v>0</v>
      </c>
      <c r="AH19" s="167">
        <f t="shared" si="31"/>
        <v>0</v>
      </c>
      <c r="AI19" s="167">
        <f t="shared" si="31"/>
        <v>0</v>
      </c>
      <c r="AJ19" s="167">
        <f t="shared" si="31"/>
        <v>0</v>
      </c>
    </row>
    <row r="20" spans="1:36" ht="45" customHeight="1">
      <c r="A20" s="494">
        <v>9</v>
      </c>
      <c r="B20" s="496" t="s">
        <v>204</v>
      </c>
      <c r="C20" s="498">
        <v>37</v>
      </c>
      <c r="D20" s="500">
        <v>300</v>
      </c>
      <c r="E20" s="500">
        <f t="shared" ref="E20" si="32">+C20+D20</f>
        <v>337</v>
      </c>
      <c r="F20" s="163" t="s">
        <v>252</v>
      </c>
      <c r="G20" s="164">
        <f>+VLOOKUP($B20,'[5]Total Tồn Vật tư'!$A$3:$H$8000,8,0)</f>
        <v>14.652173913043478</v>
      </c>
      <c r="H20" s="165">
        <f t="shared" ref="H20:AJ20" si="33">+G20</f>
        <v>14.652173913043478</v>
      </c>
      <c r="I20" s="165">
        <f t="shared" si="33"/>
        <v>14.652173913043478</v>
      </c>
      <c r="J20" s="165">
        <f t="shared" si="33"/>
        <v>14.652173913043478</v>
      </c>
      <c r="K20" s="165">
        <f>+J20</f>
        <v>14.652173913043478</v>
      </c>
      <c r="L20" s="165">
        <f t="shared" si="33"/>
        <v>14.652173913043478</v>
      </c>
      <c r="M20" s="165">
        <f t="shared" si="16"/>
        <v>14.652173913043478</v>
      </c>
      <c r="N20" s="165">
        <f t="shared" si="33"/>
        <v>14.652173913043478</v>
      </c>
      <c r="O20" s="165">
        <f t="shared" si="33"/>
        <v>14.652173913043478</v>
      </c>
      <c r="P20" s="165">
        <f t="shared" si="33"/>
        <v>14.652173913043478</v>
      </c>
      <c r="Q20" s="165">
        <f t="shared" si="33"/>
        <v>14.652173913043478</v>
      </c>
      <c r="R20" s="165">
        <f t="shared" si="33"/>
        <v>14.652173913043478</v>
      </c>
      <c r="S20" s="165">
        <f t="shared" si="33"/>
        <v>14.652173913043478</v>
      </c>
      <c r="T20" s="165">
        <f t="shared" si="33"/>
        <v>14.652173913043478</v>
      </c>
      <c r="U20" s="165">
        <f t="shared" si="33"/>
        <v>14.652173913043478</v>
      </c>
      <c r="V20" s="165">
        <f t="shared" si="33"/>
        <v>14.652173913043478</v>
      </c>
      <c r="W20" s="165">
        <f t="shared" si="33"/>
        <v>14.652173913043478</v>
      </c>
      <c r="X20" s="165">
        <f t="shared" si="33"/>
        <v>14.652173913043478</v>
      </c>
      <c r="Y20" s="165">
        <f t="shared" si="33"/>
        <v>14.652173913043478</v>
      </c>
      <c r="Z20" s="165">
        <f t="shared" si="33"/>
        <v>14.652173913043478</v>
      </c>
      <c r="AA20" s="165">
        <f t="shared" si="33"/>
        <v>14.652173913043478</v>
      </c>
      <c r="AB20" s="165">
        <f t="shared" si="33"/>
        <v>14.652173913043478</v>
      </c>
      <c r="AC20" s="165">
        <f t="shared" si="33"/>
        <v>14.652173913043478</v>
      </c>
      <c r="AD20" s="165">
        <f t="shared" si="33"/>
        <v>14.652173913043478</v>
      </c>
      <c r="AE20" s="165">
        <f t="shared" si="33"/>
        <v>14.652173913043478</v>
      </c>
      <c r="AF20" s="165">
        <f t="shared" si="33"/>
        <v>14.652173913043478</v>
      </c>
      <c r="AG20" s="165">
        <f t="shared" si="33"/>
        <v>14.652173913043478</v>
      </c>
      <c r="AH20" s="165">
        <f t="shared" si="33"/>
        <v>14.652173913043478</v>
      </c>
      <c r="AI20" s="165">
        <f t="shared" si="33"/>
        <v>14.652173913043478</v>
      </c>
      <c r="AJ20" s="165">
        <f t="shared" si="33"/>
        <v>14.652173913043478</v>
      </c>
    </row>
    <row r="21" spans="1:36">
      <c r="A21" s="495"/>
      <c r="B21" s="497"/>
      <c r="C21" s="499"/>
      <c r="D21" s="501"/>
      <c r="E21" s="501"/>
      <c r="F21" s="166" t="s">
        <v>253</v>
      </c>
      <c r="G21" s="167">
        <f t="shared" ref="G21" si="34">+ROUND($E20-G20,1)</f>
        <v>322.3</v>
      </c>
      <c r="H21" s="167">
        <f t="shared" ref="H21:AJ21" si="35">+G21-H20</f>
        <v>307.64782608695651</v>
      </c>
      <c r="I21" s="167">
        <f t="shared" si="35"/>
        <v>292.99565217391302</v>
      </c>
      <c r="J21" s="167">
        <f t="shared" si="35"/>
        <v>278.34347826086952</v>
      </c>
      <c r="K21" s="167">
        <f>+J21-K20</f>
        <v>263.69130434782602</v>
      </c>
      <c r="L21" s="167">
        <f t="shared" si="35"/>
        <v>249.03913043478255</v>
      </c>
      <c r="M21" s="165">
        <f t="shared" si="16"/>
        <v>249.03913043478255</v>
      </c>
      <c r="N21" s="167">
        <f t="shared" si="35"/>
        <v>234.38695652173908</v>
      </c>
      <c r="O21" s="167">
        <f t="shared" si="35"/>
        <v>219.73478260869561</v>
      </c>
      <c r="P21" s="167">
        <f t="shared" si="35"/>
        <v>205.08260869565214</v>
      </c>
      <c r="Q21" s="167">
        <f t="shared" si="35"/>
        <v>190.43043478260867</v>
      </c>
      <c r="R21" s="167">
        <f t="shared" si="35"/>
        <v>175.7782608695652</v>
      </c>
      <c r="S21" s="167">
        <f t="shared" si="35"/>
        <v>161.12608695652173</v>
      </c>
      <c r="T21" s="167">
        <f t="shared" si="35"/>
        <v>146.47391304347826</v>
      </c>
      <c r="U21" s="167">
        <f t="shared" si="35"/>
        <v>131.82173913043479</v>
      </c>
      <c r="V21" s="167">
        <f t="shared" si="35"/>
        <v>117.16956521739131</v>
      </c>
      <c r="W21" s="167">
        <f t="shared" si="35"/>
        <v>102.51739130434783</v>
      </c>
      <c r="X21" s="167">
        <f t="shared" si="35"/>
        <v>87.865217391304341</v>
      </c>
      <c r="Y21" s="167">
        <f t="shared" si="35"/>
        <v>73.213043478260857</v>
      </c>
      <c r="Z21" s="167">
        <f t="shared" si="35"/>
        <v>58.560869565217381</v>
      </c>
      <c r="AA21" s="167">
        <f t="shared" si="35"/>
        <v>43.908695652173904</v>
      </c>
      <c r="AB21" s="167">
        <f t="shared" si="35"/>
        <v>29.256521739130427</v>
      </c>
      <c r="AC21" s="167">
        <f t="shared" si="35"/>
        <v>14.604347826086949</v>
      </c>
      <c r="AD21" s="167">
        <f t="shared" si="35"/>
        <v>-4.7826086956529679E-2</v>
      </c>
      <c r="AE21" s="167">
        <f t="shared" si="35"/>
        <v>-14.700000000000008</v>
      </c>
      <c r="AF21" s="167">
        <f t="shared" si="35"/>
        <v>-29.352173913043487</v>
      </c>
      <c r="AG21" s="167">
        <f t="shared" si="35"/>
        <v>-44.004347826086963</v>
      </c>
      <c r="AH21" s="167">
        <f t="shared" si="35"/>
        <v>-58.65652173913044</v>
      </c>
      <c r="AI21" s="167">
        <f t="shared" si="35"/>
        <v>-73.308695652173924</v>
      </c>
      <c r="AJ21" s="167">
        <f t="shared" si="35"/>
        <v>-87.960869565217408</v>
      </c>
    </row>
    <row r="22" spans="1:36" ht="45" customHeight="1">
      <c r="A22" s="494">
        <v>10</v>
      </c>
      <c r="B22" s="502" t="s">
        <v>208</v>
      </c>
      <c r="C22" s="498">
        <v>7</v>
      </c>
      <c r="D22" s="500">
        <v>0</v>
      </c>
      <c r="E22" s="500">
        <f t="shared" ref="E22" si="36">+C22+D22</f>
        <v>7</v>
      </c>
      <c r="F22" s="163" t="s">
        <v>252</v>
      </c>
      <c r="G22" s="164">
        <f>+VLOOKUP($B22,'[5]Total Tồn Vật tư'!$A$3:$H$8000,8,0)</f>
        <v>9.304347826086957</v>
      </c>
      <c r="H22" s="165">
        <f t="shared" ref="H22:AJ22" si="37">+G22</f>
        <v>9.304347826086957</v>
      </c>
      <c r="I22" s="165">
        <f t="shared" si="37"/>
        <v>9.304347826086957</v>
      </c>
      <c r="J22" s="165">
        <f t="shared" si="37"/>
        <v>9.304347826086957</v>
      </c>
      <c r="K22" s="165">
        <f>+J22</f>
        <v>9.304347826086957</v>
      </c>
      <c r="L22" s="165">
        <f t="shared" si="37"/>
        <v>9.304347826086957</v>
      </c>
      <c r="M22" s="165">
        <f t="shared" si="16"/>
        <v>9.304347826086957</v>
      </c>
      <c r="N22" s="165">
        <f t="shared" si="37"/>
        <v>9.304347826086957</v>
      </c>
      <c r="O22" s="165">
        <f t="shared" si="37"/>
        <v>9.304347826086957</v>
      </c>
      <c r="P22" s="165">
        <f t="shared" si="37"/>
        <v>9.304347826086957</v>
      </c>
      <c r="Q22" s="165">
        <f t="shared" si="37"/>
        <v>9.304347826086957</v>
      </c>
      <c r="R22" s="165">
        <f t="shared" si="37"/>
        <v>9.304347826086957</v>
      </c>
      <c r="S22" s="165">
        <f t="shared" si="37"/>
        <v>9.304347826086957</v>
      </c>
      <c r="T22" s="165">
        <f t="shared" si="37"/>
        <v>9.304347826086957</v>
      </c>
      <c r="U22" s="165">
        <f t="shared" si="37"/>
        <v>9.304347826086957</v>
      </c>
      <c r="V22" s="165">
        <f t="shared" si="37"/>
        <v>9.304347826086957</v>
      </c>
      <c r="W22" s="165">
        <f t="shared" si="37"/>
        <v>9.304347826086957</v>
      </c>
      <c r="X22" s="165">
        <f t="shared" si="37"/>
        <v>9.304347826086957</v>
      </c>
      <c r="Y22" s="165">
        <f t="shared" si="37"/>
        <v>9.304347826086957</v>
      </c>
      <c r="Z22" s="165">
        <f t="shared" si="37"/>
        <v>9.304347826086957</v>
      </c>
      <c r="AA22" s="165">
        <f t="shared" si="37"/>
        <v>9.304347826086957</v>
      </c>
      <c r="AB22" s="165">
        <f t="shared" si="37"/>
        <v>9.304347826086957</v>
      </c>
      <c r="AC22" s="165">
        <f t="shared" si="37"/>
        <v>9.304347826086957</v>
      </c>
      <c r="AD22" s="165">
        <f t="shared" si="37"/>
        <v>9.304347826086957</v>
      </c>
      <c r="AE22" s="165">
        <f t="shared" si="37"/>
        <v>9.304347826086957</v>
      </c>
      <c r="AF22" s="165">
        <f t="shared" si="37"/>
        <v>9.304347826086957</v>
      </c>
      <c r="AG22" s="165">
        <f t="shared" si="37"/>
        <v>9.304347826086957</v>
      </c>
      <c r="AH22" s="165">
        <f t="shared" si="37"/>
        <v>9.304347826086957</v>
      </c>
      <c r="AI22" s="165">
        <f t="shared" si="37"/>
        <v>9.304347826086957</v>
      </c>
      <c r="AJ22" s="165">
        <f t="shared" si="37"/>
        <v>9.304347826086957</v>
      </c>
    </row>
    <row r="23" spans="1:36">
      <c r="A23" s="495"/>
      <c r="B23" s="506"/>
      <c r="C23" s="499"/>
      <c r="D23" s="501"/>
      <c r="E23" s="501"/>
      <c r="F23" s="166" t="s">
        <v>253</v>
      </c>
      <c r="G23" s="167">
        <f t="shared" ref="G23" si="38">+ROUND($E22-G22,1)</f>
        <v>-2.2999999999999998</v>
      </c>
      <c r="H23" s="167">
        <f t="shared" ref="H23:AJ23" si="39">+G23-H22</f>
        <v>-11.604347826086958</v>
      </c>
      <c r="I23" s="167">
        <f t="shared" si="39"/>
        <v>-20.908695652173915</v>
      </c>
      <c r="J23" s="167">
        <f t="shared" si="39"/>
        <v>-30.213043478260872</v>
      </c>
      <c r="K23" s="167">
        <f>+J23-K22</f>
        <v>-39.517391304347825</v>
      </c>
      <c r="L23" s="167">
        <f t="shared" si="39"/>
        <v>-48.821739130434779</v>
      </c>
      <c r="M23" s="165">
        <f t="shared" si="16"/>
        <v>-48.821739130434779</v>
      </c>
      <c r="N23" s="167">
        <f t="shared" si="39"/>
        <v>-58.126086956521732</v>
      </c>
      <c r="O23" s="167">
        <f t="shared" si="39"/>
        <v>-67.430434782608685</v>
      </c>
      <c r="P23" s="167">
        <f t="shared" si="39"/>
        <v>-76.734782608695639</v>
      </c>
      <c r="Q23" s="167">
        <f t="shared" si="39"/>
        <v>-86.039130434782592</v>
      </c>
      <c r="R23" s="167">
        <f t="shared" si="39"/>
        <v>-95.343478260869546</v>
      </c>
      <c r="S23" s="167">
        <f t="shared" si="39"/>
        <v>-104.6478260869565</v>
      </c>
      <c r="T23" s="167">
        <f t="shared" si="39"/>
        <v>-113.95217391304345</v>
      </c>
      <c r="U23" s="167">
        <f t="shared" si="39"/>
        <v>-123.25652173913041</v>
      </c>
      <c r="V23" s="167">
        <f t="shared" si="39"/>
        <v>-132.56086956521736</v>
      </c>
      <c r="W23" s="167">
        <f t="shared" si="39"/>
        <v>-141.86521739130433</v>
      </c>
      <c r="X23" s="167">
        <f t="shared" si="39"/>
        <v>-151.16956521739129</v>
      </c>
      <c r="Y23" s="167">
        <f t="shared" si="39"/>
        <v>-160.47391304347826</v>
      </c>
      <c r="Z23" s="167">
        <f t="shared" si="39"/>
        <v>-169.77826086956523</v>
      </c>
      <c r="AA23" s="167">
        <f t="shared" si="39"/>
        <v>-179.0826086956522</v>
      </c>
      <c r="AB23" s="167">
        <f t="shared" si="39"/>
        <v>-188.38695652173917</v>
      </c>
      <c r="AC23" s="167">
        <f t="shared" si="39"/>
        <v>-197.69130434782613</v>
      </c>
      <c r="AD23" s="167">
        <f t="shared" si="39"/>
        <v>-206.9956521739131</v>
      </c>
      <c r="AE23" s="167">
        <f t="shared" si="39"/>
        <v>-216.30000000000007</v>
      </c>
      <c r="AF23" s="167">
        <f t="shared" si="39"/>
        <v>-225.60434782608704</v>
      </c>
      <c r="AG23" s="167">
        <f t="shared" si="39"/>
        <v>-234.908695652174</v>
      </c>
      <c r="AH23" s="167">
        <f t="shared" si="39"/>
        <v>-244.21304347826097</v>
      </c>
      <c r="AI23" s="167">
        <f t="shared" si="39"/>
        <v>-253.51739130434794</v>
      </c>
      <c r="AJ23" s="167">
        <f t="shared" si="39"/>
        <v>-262.82173913043488</v>
      </c>
    </row>
    <row r="24" spans="1:36" ht="45" customHeight="1">
      <c r="A24" s="494">
        <v>11</v>
      </c>
      <c r="B24" s="505" t="s">
        <v>211</v>
      </c>
      <c r="C24" s="498">
        <v>63</v>
      </c>
      <c r="D24" s="500">
        <v>20</v>
      </c>
      <c r="E24" s="500">
        <f t="shared" ref="E24" si="40">+C24+D24</f>
        <v>83</v>
      </c>
      <c r="F24" s="163" t="s">
        <v>252</v>
      </c>
      <c r="G24" s="164">
        <f>+VLOOKUP($B24,'[5]Total Tồn Vật tư'!$A$3:$H$8000,8,0)</f>
        <v>27.434782608695652</v>
      </c>
      <c r="H24" s="165">
        <f t="shared" ref="H24:AJ24" si="41">+G24</f>
        <v>27.434782608695652</v>
      </c>
      <c r="I24" s="165">
        <f t="shared" si="41"/>
        <v>27.434782608695652</v>
      </c>
      <c r="J24" s="165">
        <f t="shared" si="41"/>
        <v>27.434782608695652</v>
      </c>
      <c r="K24" s="165">
        <f>+J24</f>
        <v>27.434782608695652</v>
      </c>
      <c r="L24" s="165">
        <f t="shared" si="41"/>
        <v>27.434782608695652</v>
      </c>
      <c r="M24" s="165">
        <f t="shared" si="16"/>
        <v>27.434782608695652</v>
      </c>
      <c r="N24" s="165">
        <f t="shared" si="41"/>
        <v>27.434782608695652</v>
      </c>
      <c r="O24" s="165">
        <f t="shared" si="41"/>
        <v>27.434782608695652</v>
      </c>
      <c r="P24" s="165">
        <f t="shared" si="41"/>
        <v>27.434782608695652</v>
      </c>
      <c r="Q24" s="165">
        <f t="shared" si="41"/>
        <v>27.434782608695652</v>
      </c>
      <c r="R24" s="165">
        <f t="shared" si="41"/>
        <v>27.434782608695652</v>
      </c>
      <c r="S24" s="165">
        <f t="shared" si="41"/>
        <v>27.434782608695652</v>
      </c>
      <c r="T24" s="165">
        <f t="shared" si="41"/>
        <v>27.434782608695652</v>
      </c>
      <c r="U24" s="165">
        <f t="shared" si="41"/>
        <v>27.434782608695652</v>
      </c>
      <c r="V24" s="165">
        <f t="shared" si="41"/>
        <v>27.434782608695652</v>
      </c>
      <c r="W24" s="165">
        <f t="shared" si="41"/>
        <v>27.434782608695652</v>
      </c>
      <c r="X24" s="165">
        <f t="shared" si="41"/>
        <v>27.434782608695652</v>
      </c>
      <c r="Y24" s="165">
        <f t="shared" si="41"/>
        <v>27.434782608695652</v>
      </c>
      <c r="Z24" s="165">
        <f t="shared" si="41"/>
        <v>27.434782608695652</v>
      </c>
      <c r="AA24" s="165">
        <f t="shared" si="41"/>
        <v>27.434782608695652</v>
      </c>
      <c r="AB24" s="165">
        <f t="shared" si="41"/>
        <v>27.434782608695652</v>
      </c>
      <c r="AC24" s="165">
        <f t="shared" si="41"/>
        <v>27.434782608695652</v>
      </c>
      <c r="AD24" s="165">
        <f t="shared" si="41"/>
        <v>27.434782608695652</v>
      </c>
      <c r="AE24" s="165">
        <f t="shared" si="41"/>
        <v>27.434782608695652</v>
      </c>
      <c r="AF24" s="165">
        <f t="shared" si="41"/>
        <v>27.434782608695652</v>
      </c>
      <c r="AG24" s="165">
        <f t="shared" si="41"/>
        <v>27.434782608695652</v>
      </c>
      <c r="AH24" s="165">
        <f t="shared" si="41"/>
        <v>27.434782608695652</v>
      </c>
      <c r="AI24" s="165">
        <f t="shared" si="41"/>
        <v>27.434782608695652</v>
      </c>
      <c r="AJ24" s="165">
        <f t="shared" si="41"/>
        <v>27.434782608695652</v>
      </c>
    </row>
    <row r="25" spans="1:36">
      <c r="A25" s="495"/>
      <c r="B25" s="503"/>
      <c r="C25" s="499"/>
      <c r="D25" s="501"/>
      <c r="E25" s="501"/>
      <c r="F25" s="166" t="s">
        <v>253</v>
      </c>
      <c r="G25" s="167">
        <f t="shared" ref="G25" si="42">+ROUND($E24-G24,1)</f>
        <v>55.6</v>
      </c>
      <c r="H25" s="167">
        <f t="shared" ref="H25:AJ25" si="43">+G25-H24</f>
        <v>28.165217391304349</v>
      </c>
      <c r="I25" s="167">
        <f t="shared" si="43"/>
        <v>0.73043478260869676</v>
      </c>
      <c r="J25" s="167">
        <f t="shared" si="43"/>
        <v>-26.704347826086956</v>
      </c>
      <c r="K25" s="167">
        <f>+J25-K24</f>
        <v>-54.139130434782608</v>
      </c>
      <c r="L25" s="167">
        <f t="shared" si="43"/>
        <v>-81.573913043478257</v>
      </c>
      <c r="M25" s="165">
        <f t="shared" si="16"/>
        <v>-81.573913043478257</v>
      </c>
      <c r="N25" s="167">
        <f t="shared" si="43"/>
        <v>-109.00869565217391</v>
      </c>
      <c r="O25" s="167">
        <f t="shared" si="43"/>
        <v>-136.44347826086957</v>
      </c>
      <c r="P25" s="167">
        <f t="shared" si="43"/>
        <v>-163.87826086956522</v>
      </c>
      <c r="Q25" s="167">
        <f t="shared" si="43"/>
        <v>-191.31304347826088</v>
      </c>
      <c r="R25" s="167">
        <f t="shared" si="43"/>
        <v>-218.74782608695654</v>
      </c>
      <c r="S25" s="167">
        <f t="shared" si="43"/>
        <v>-246.18260869565219</v>
      </c>
      <c r="T25" s="167">
        <f t="shared" si="43"/>
        <v>-273.61739130434785</v>
      </c>
      <c r="U25" s="167">
        <f t="shared" si="43"/>
        <v>-301.05217391304348</v>
      </c>
      <c r="V25" s="167">
        <f t="shared" si="43"/>
        <v>-328.4869565217391</v>
      </c>
      <c r="W25" s="167">
        <f t="shared" si="43"/>
        <v>-355.92173913043473</v>
      </c>
      <c r="X25" s="167">
        <f t="shared" si="43"/>
        <v>-383.35652173913036</v>
      </c>
      <c r="Y25" s="167">
        <f t="shared" si="43"/>
        <v>-410.79130434782599</v>
      </c>
      <c r="Z25" s="167">
        <f t="shared" si="43"/>
        <v>-438.22608695652161</v>
      </c>
      <c r="AA25" s="167">
        <f t="shared" si="43"/>
        <v>-465.66086956521724</v>
      </c>
      <c r="AB25" s="167">
        <f t="shared" si="43"/>
        <v>-493.09565217391287</v>
      </c>
      <c r="AC25" s="167">
        <f t="shared" si="43"/>
        <v>-520.53043478260849</v>
      </c>
      <c r="AD25" s="167">
        <f t="shared" si="43"/>
        <v>-547.96521739130412</v>
      </c>
      <c r="AE25" s="167">
        <f t="shared" si="43"/>
        <v>-575.39999999999975</v>
      </c>
      <c r="AF25" s="167">
        <f t="shared" si="43"/>
        <v>-602.83478260869538</v>
      </c>
      <c r="AG25" s="167">
        <f t="shared" si="43"/>
        <v>-630.269565217391</v>
      </c>
      <c r="AH25" s="167">
        <f t="shared" si="43"/>
        <v>-657.70434782608663</v>
      </c>
      <c r="AI25" s="167">
        <f t="shared" si="43"/>
        <v>-685.13913043478226</v>
      </c>
      <c r="AJ25" s="167">
        <f t="shared" si="43"/>
        <v>-712.57391304347789</v>
      </c>
    </row>
    <row r="26" spans="1:36" ht="45" customHeight="1">
      <c r="A26" s="494">
        <v>12</v>
      </c>
      <c r="B26" s="502" t="s">
        <v>201</v>
      </c>
      <c r="C26" s="498">
        <v>4400</v>
      </c>
      <c r="D26" s="500">
        <v>0</v>
      </c>
      <c r="E26" s="500"/>
      <c r="F26" s="163" t="s">
        <v>252</v>
      </c>
      <c r="G26" s="164">
        <f>+VLOOKUP($B26,'[5]Total Tồn Vật tư'!$A$3:$H$8000,8,0)</f>
        <v>1247.8260869565217</v>
      </c>
      <c r="H26" s="165">
        <f t="shared" ref="H26:AJ26" si="44">+G26</f>
        <v>1247.8260869565217</v>
      </c>
      <c r="I26" s="165">
        <f t="shared" si="44"/>
        <v>1247.8260869565217</v>
      </c>
      <c r="J26" s="165">
        <f t="shared" si="44"/>
        <v>1247.8260869565217</v>
      </c>
      <c r="K26" s="165">
        <f>+J26</f>
        <v>1247.8260869565217</v>
      </c>
      <c r="L26" s="165">
        <f t="shared" si="44"/>
        <v>1247.8260869565217</v>
      </c>
      <c r="M26" s="165">
        <f t="shared" si="16"/>
        <v>1247.8260869565217</v>
      </c>
      <c r="N26" s="165">
        <f t="shared" si="44"/>
        <v>1247.8260869565217</v>
      </c>
      <c r="O26" s="165">
        <f t="shared" si="44"/>
        <v>1247.8260869565217</v>
      </c>
      <c r="P26" s="165">
        <f t="shared" si="44"/>
        <v>1247.8260869565217</v>
      </c>
      <c r="Q26" s="165">
        <f t="shared" si="44"/>
        <v>1247.8260869565217</v>
      </c>
      <c r="R26" s="165">
        <f t="shared" si="44"/>
        <v>1247.8260869565217</v>
      </c>
      <c r="S26" s="165">
        <f t="shared" si="44"/>
        <v>1247.8260869565217</v>
      </c>
      <c r="T26" s="165">
        <f t="shared" si="44"/>
        <v>1247.8260869565217</v>
      </c>
      <c r="U26" s="165">
        <f t="shared" si="44"/>
        <v>1247.8260869565217</v>
      </c>
      <c r="V26" s="165">
        <f t="shared" si="44"/>
        <v>1247.8260869565217</v>
      </c>
      <c r="W26" s="165">
        <f t="shared" si="44"/>
        <v>1247.8260869565217</v>
      </c>
      <c r="X26" s="165">
        <f t="shared" si="44"/>
        <v>1247.8260869565217</v>
      </c>
      <c r="Y26" s="165">
        <f t="shared" si="44"/>
        <v>1247.8260869565217</v>
      </c>
      <c r="Z26" s="165">
        <f t="shared" si="44"/>
        <v>1247.8260869565217</v>
      </c>
      <c r="AA26" s="165">
        <f t="shared" si="44"/>
        <v>1247.8260869565217</v>
      </c>
      <c r="AB26" s="165">
        <f t="shared" si="44"/>
        <v>1247.8260869565217</v>
      </c>
      <c r="AC26" s="165">
        <f t="shared" si="44"/>
        <v>1247.8260869565217</v>
      </c>
      <c r="AD26" s="165">
        <f t="shared" si="44"/>
        <v>1247.8260869565217</v>
      </c>
      <c r="AE26" s="165">
        <f t="shared" si="44"/>
        <v>1247.8260869565217</v>
      </c>
      <c r="AF26" s="165">
        <f t="shared" si="44"/>
        <v>1247.8260869565217</v>
      </c>
      <c r="AG26" s="165">
        <f t="shared" si="44"/>
        <v>1247.8260869565217</v>
      </c>
      <c r="AH26" s="165">
        <f t="shared" si="44"/>
        <v>1247.8260869565217</v>
      </c>
      <c r="AI26" s="165">
        <f t="shared" si="44"/>
        <v>1247.8260869565217</v>
      </c>
      <c r="AJ26" s="165">
        <f t="shared" si="44"/>
        <v>1247.8260869565217</v>
      </c>
    </row>
    <row r="27" spans="1:36">
      <c r="A27" s="495"/>
      <c r="B27" s="503"/>
      <c r="C27" s="499"/>
      <c r="D27" s="501"/>
      <c r="E27" s="501"/>
      <c r="F27" s="166" t="s">
        <v>253</v>
      </c>
      <c r="G27" s="167">
        <f t="shared" ref="G27" si="45">+ROUND($E26-G26,1)</f>
        <v>-1247.8</v>
      </c>
      <c r="H27" s="167">
        <f t="shared" ref="H27:AJ27" si="46">+G27-H26</f>
        <v>-2495.6260869565217</v>
      </c>
      <c r="I27" s="167">
        <f t="shared" si="46"/>
        <v>-3743.4521739130432</v>
      </c>
      <c r="J27" s="167">
        <f t="shared" si="46"/>
        <v>-4991.2782608695652</v>
      </c>
      <c r="K27" s="167">
        <f>+J27-K26</f>
        <v>-6239.1043478260872</v>
      </c>
      <c r="L27" s="167">
        <f t="shared" si="46"/>
        <v>-7486.9304347826092</v>
      </c>
      <c r="M27" s="165">
        <f t="shared" si="16"/>
        <v>-7486.9304347826092</v>
      </c>
      <c r="N27" s="167">
        <f t="shared" si="46"/>
        <v>-8734.7565217391311</v>
      </c>
      <c r="O27" s="167">
        <f t="shared" si="46"/>
        <v>-9982.5826086956531</v>
      </c>
      <c r="P27" s="167">
        <f t="shared" si="46"/>
        <v>-11230.408695652175</v>
      </c>
      <c r="Q27" s="167">
        <f t="shared" si="46"/>
        <v>-12478.234782608697</v>
      </c>
      <c r="R27" s="167">
        <f t="shared" si="46"/>
        <v>-13726.060869565219</v>
      </c>
      <c r="S27" s="167">
        <f t="shared" si="46"/>
        <v>-14973.886956521741</v>
      </c>
      <c r="T27" s="167">
        <f t="shared" si="46"/>
        <v>-16221.713043478263</v>
      </c>
      <c r="U27" s="167">
        <f t="shared" si="46"/>
        <v>-17469.539130434783</v>
      </c>
      <c r="V27" s="167">
        <f t="shared" si="46"/>
        <v>-18717.365217391303</v>
      </c>
      <c r="W27" s="167">
        <f t="shared" si="46"/>
        <v>-19965.191304347823</v>
      </c>
      <c r="X27" s="167">
        <f t="shared" si="46"/>
        <v>-21213.017391304344</v>
      </c>
      <c r="Y27" s="167">
        <f t="shared" si="46"/>
        <v>-22460.843478260864</v>
      </c>
      <c r="Z27" s="167">
        <f t="shared" si="46"/>
        <v>-23708.669565217384</v>
      </c>
      <c r="AA27" s="167">
        <f t="shared" si="46"/>
        <v>-24956.495652173904</v>
      </c>
      <c r="AB27" s="167">
        <f t="shared" si="46"/>
        <v>-26204.321739130424</v>
      </c>
      <c r="AC27" s="167">
        <f t="shared" si="46"/>
        <v>-27452.147826086944</v>
      </c>
      <c r="AD27" s="167">
        <f t="shared" si="46"/>
        <v>-28699.973913043465</v>
      </c>
      <c r="AE27" s="167">
        <f t="shared" si="46"/>
        <v>-29947.799999999985</v>
      </c>
      <c r="AF27" s="167">
        <f t="shared" si="46"/>
        <v>-31195.626086956505</v>
      </c>
      <c r="AG27" s="167">
        <f t="shared" si="46"/>
        <v>-32443.452173913025</v>
      </c>
      <c r="AH27" s="167">
        <f t="shared" si="46"/>
        <v>-33691.278260869549</v>
      </c>
      <c r="AI27" s="167">
        <f t="shared" si="46"/>
        <v>-34939.104347826069</v>
      </c>
      <c r="AJ27" s="167">
        <f t="shared" si="46"/>
        <v>-36186.930434782589</v>
      </c>
    </row>
    <row r="28" spans="1:36" ht="45" customHeight="1">
      <c r="A28" s="494">
        <v>13</v>
      </c>
      <c r="B28" s="502" t="s">
        <v>200</v>
      </c>
      <c r="C28" s="498">
        <v>1100</v>
      </c>
      <c r="D28" s="500">
        <v>0</v>
      </c>
      <c r="E28" s="500">
        <f t="shared" ref="E28" si="47">+C28+D28</f>
        <v>1100</v>
      </c>
      <c r="F28" s="163" t="s">
        <v>252</v>
      </c>
      <c r="G28" s="164">
        <f>+VLOOKUP($B28,'[5]Total Tồn Vật tư'!$A$3:$H$8000,8,0)</f>
        <v>1558.695652173913</v>
      </c>
      <c r="H28" s="165">
        <f t="shared" ref="H28:W43" si="48">+G28</f>
        <v>1558.695652173913</v>
      </c>
      <c r="I28" s="165">
        <f t="shared" si="48"/>
        <v>1558.695652173913</v>
      </c>
      <c r="J28" s="165">
        <f t="shared" si="48"/>
        <v>1558.695652173913</v>
      </c>
      <c r="K28" s="165">
        <f>+J28</f>
        <v>1558.695652173913</v>
      </c>
      <c r="L28" s="165">
        <f t="shared" si="48"/>
        <v>1558.695652173913</v>
      </c>
      <c r="M28" s="165">
        <f t="shared" si="48"/>
        <v>1558.695652173913</v>
      </c>
      <c r="N28" s="165">
        <f t="shared" si="48"/>
        <v>1558.695652173913</v>
      </c>
      <c r="O28" s="165">
        <f t="shared" si="48"/>
        <v>1558.695652173913</v>
      </c>
      <c r="P28" s="165">
        <f t="shared" si="48"/>
        <v>1558.695652173913</v>
      </c>
      <c r="Q28" s="165">
        <f t="shared" si="48"/>
        <v>1558.695652173913</v>
      </c>
      <c r="R28" s="165">
        <f t="shared" si="48"/>
        <v>1558.695652173913</v>
      </c>
      <c r="S28" s="165">
        <f t="shared" si="48"/>
        <v>1558.695652173913</v>
      </c>
      <c r="T28" s="165">
        <f t="shared" si="48"/>
        <v>1558.695652173913</v>
      </c>
      <c r="U28" s="165">
        <f t="shared" si="48"/>
        <v>1558.695652173913</v>
      </c>
      <c r="V28" s="165">
        <f t="shared" si="48"/>
        <v>1558.695652173913</v>
      </c>
      <c r="W28" s="165">
        <f t="shared" si="48"/>
        <v>1558.695652173913</v>
      </c>
      <c r="X28" s="165">
        <f t="shared" ref="X28:AJ28" si="49">+W28</f>
        <v>1558.695652173913</v>
      </c>
      <c r="Y28" s="165">
        <f t="shared" si="49"/>
        <v>1558.695652173913</v>
      </c>
      <c r="Z28" s="165">
        <f t="shared" si="49"/>
        <v>1558.695652173913</v>
      </c>
      <c r="AA28" s="165">
        <f t="shared" si="49"/>
        <v>1558.695652173913</v>
      </c>
      <c r="AB28" s="165">
        <f t="shared" si="49"/>
        <v>1558.695652173913</v>
      </c>
      <c r="AC28" s="165">
        <f t="shared" si="49"/>
        <v>1558.695652173913</v>
      </c>
      <c r="AD28" s="165">
        <f t="shared" si="49"/>
        <v>1558.695652173913</v>
      </c>
      <c r="AE28" s="165">
        <f t="shared" si="49"/>
        <v>1558.695652173913</v>
      </c>
      <c r="AF28" s="165">
        <f t="shared" si="49"/>
        <v>1558.695652173913</v>
      </c>
      <c r="AG28" s="165">
        <f t="shared" si="49"/>
        <v>1558.695652173913</v>
      </c>
      <c r="AH28" s="165">
        <f t="shared" si="49"/>
        <v>1558.695652173913</v>
      </c>
      <c r="AI28" s="165">
        <f t="shared" si="49"/>
        <v>1558.695652173913</v>
      </c>
      <c r="AJ28" s="165">
        <f t="shared" si="49"/>
        <v>1558.695652173913</v>
      </c>
    </row>
    <row r="29" spans="1:36">
      <c r="A29" s="495"/>
      <c r="B29" s="503"/>
      <c r="C29" s="499"/>
      <c r="D29" s="501"/>
      <c r="E29" s="501"/>
      <c r="F29" s="166" t="s">
        <v>253</v>
      </c>
      <c r="G29" s="167">
        <f>+ROUND($E28-G28,1)</f>
        <v>-458.7</v>
      </c>
      <c r="H29" s="167">
        <f t="shared" ref="H29:AJ29" si="50">+G29-H28</f>
        <v>-2017.395652173913</v>
      </c>
      <c r="I29" s="167">
        <f t="shared" si="50"/>
        <v>-3576.0913043478258</v>
      </c>
      <c r="J29" s="167">
        <f t="shared" si="50"/>
        <v>-5134.7869565217388</v>
      </c>
      <c r="K29" s="167">
        <f>+J29-K28</f>
        <v>-6693.4826086956518</v>
      </c>
      <c r="L29" s="167">
        <f t="shared" si="50"/>
        <v>-8252.1782608695648</v>
      </c>
      <c r="M29" s="165">
        <f t="shared" si="48"/>
        <v>-8252.1782608695648</v>
      </c>
      <c r="N29" s="167">
        <f t="shared" si="50"/>
        <v>-9810.8739130434769</v>
      </c>
      <c r="O29" s="167">
        <f t="shared" si="50"/>
        <v>-11369.569565217389</v>
      </c>
      <c r="P29" s="167">
        <f t="shared" si="50"/>
        <v>-12928.265217391301</v>
      </c>
      <c r="Q29" s="167">
        <f t="shared" si="50"/>
        <v>-14486.960869565213</v>
      </c>
      <c r="R29" s="167">
        <f t="shared" si="50"/>
        <v>-16045.656521739125</v>
      </c>
      <c r="S29" s="167">
        <f t="shared" si="50"/>
        <v>-17604.352173913037</v>
      </c>
      <c r="T29" s="167">
        <f t="shared" si="50"/>
        <v>-19163.047826086949</v>
      </c>
      <c r="U29" s="167">
        <f t="shared" si="50"/>
        <v>-20721.743478260862</v>
      </c>
      <c r="V29" s="167">
        <f t="shared" si="50"/>
        <v>-22280.439130434774</v>
      </c>
      <c r="W29" s="167">
        <f t="shared" si="50"/>
        <v>-23839.134782608686</v>
      </c>
      <c r="X29" s="167">
        <f t="shared" si="50"/>
        <v>-25397.830434782598</v>
      </c>
      <c r="Y29" s="167">
        <f t="shared" si="50"/>
        <v>-26956.52608695651</v>
      </c>
      <c r="Z29" s="167">
        <f t="shared" si="50"/>
        <v>-28515.221739130422</v>
      </c>
      <c r="AA29" s="167">
        <f t="shared" si="50"/>
        <v>-30073.917391304334</v>
      </c>
      <c r="AB29" s="167">
        <f t="shared" si="50"/>
        <v>-31632.613043478246</v>
      </c>
      <c r="AC29" s="167">
        <f t="shared" si="50"/>
        <v>-33191.308695652158</v>
      </c>
      <c r="AD29" s="167">
        <f t="shared" si="50"/>
        <v>-34750.00434782607</v>
      </c>
      <c r="AE29" s="167">
        <f t="shared" si="50"/>
        <v>-36308.699999999983</v>
      </c>
      <c r="AF29" s="167">
        <f t="shared" si="50"/>
        <v>-37867.395652173895</v>
      </c>
      <c r="AG29" s="167">
        <f t="shared" si="50"/>
        <v>-39426.091304347807</v>
      </c>
      <c r="AH29" s="167">
        <f t="shared" si="50"/>
        <v>-40984.786956521719</v>
      </c>
      <c r="AI29" s="167">
        <f t="shared" si="50"/>
        <v>-42543.482608695631</v>
      </c>
      <c r="AJ29" s="167">
        <f t="shared" si="50"/>
        <v>-44102.178260869543</v>
      </c>
    </row>
    <row r="30" spans="1:36" ht="45" customHeight="1">
      <c r="A30" s="494">
        <v>14</v>
      </c>
      <c r="B30" s="496" t="s">
        <v>202</v>
      </c>
      <c r="C30" s="498">
        <v>0</v>
      </c>
      <c r="D30" s="500">
        <v>0</v>
      </c>
      <c r="E30" s="500">
        <f t="shared" ref="E30" si="51">+C30+D30</f>
        <v>0</v>
      </c>
      <c r="F30" s="163" t="s">
        <v>252</v>
      </c>
      <c r="G30" s="164">
        <f>+VLOOKUP($B30,'[5]Total Tồn Vật tư'!$A$3:$H$8000,8,0)</f>
        <v>434.78260869565219</v>
      </c>
      <c r="H30" s="165">
        <f t="shared" ref="H30:AJ30" si="52">+G30</f>
        <v>434.78260869565219</v>
      </c>
      <c r="I30" s="165">
        <f t="shared" si="52"/>
        <v>434.78260869565219</v>
      </c>
      <c r="J30" s="165">
        <f t="shared" si="52"/>
        <v>434.78260869565219</v>
      </c>
      <c r="K30" s="165">
        <f>+J30</f>
        <v>434.78260869565219</v>
      </c>
      <c r="L30" s="165">
        <f t="shared" si="52"/>
        <v>434.78260869565219</v>
      </c>
      <c r="M30" s="165">
        <f t="shared" si="48"/>
        <v>434.78260869565219</v>
      </c>
      <c r="N30" s="165">
        <f t="shared" si="52"/>
        <v>434.78260869565219</v>
      </c>
      <c r="O30" s="165">
        <f t="shared" si="52"/>
        <v>434.78260869565219</v>
      </c>
      <c r="P30" s="165">
        <f t="shared" si="52"/>
        <v>434.78260869565219</v>
      </c>
      <c r="Q30" s="165">
        <f t="shared" si="52"/>
        <v>434.78260869565219</v>
      </c>
      <c r="R30" s="165">
        <f t="shared" si="52"/>
        <v>434.78260869565219</v>
      </c>
      <c r="S30" s="165">
        <f t="shared" si="52"/>
        <v>434.78260869565219</v>
      </c>
      <c r="T30" s="165">
        <f t="shared" si="52"/>
        <v>434.78260869565219</v>
      </c>
      <c r="U30" s="165">
        <f t="shared" si="52"/>
        <v>434.78260869565219</v>
      </c>
      <c r="V30" s="165">
        <f t="shared" si="52"/>
        <v>434.78260869565219</v>
      </c>
      <c r="W30" s="165">
        <f t="shared" si="52"/>
        <v>434.78260869565219</v>
      </c>
      <c r="X30" s="165">
        <f t="shared" si="52"/>
        <v>434.78260869565219</v>
      </c>
      <c r="Y30" s="165">
        <f t="shared" si="52"/>
        <v>434.78260869565219</v>
      </c>
      <c r="Z30" s="165">
        <f t="shared" si="52"/>
        <v>434.78260869565219</v>
      </c>
      <c r="AA30" s="165">
        <f t="shared" si="52"/>
        <v>434.78260869565219</v>
      </c>
      <c r="AB30" s="165">
        <f t="shared" si="52"/>
        <v>434.78260869565219</v>
      </c>
      <c r="AC30" s="165">
        <f t="shared" si="52"/>
        <v>434.78260869565219</v>
      </c>
      <c r="AD30" s="165">
        <f t="shared" si="52"/>
        <v>434.78260869565219</v>
      </c>
      <c r="AE30" s="165">
        <f t="shared" si="52"/>
        <v>434.78260869565219</v>
      </c>
      <c r="AF30" s="165">
        <f t="shared" si="52"/>
        <v>434.78260869565219</v>
      </c>
      <c r="AG30" s="165">
        <f t="shared" si="52"/>
        <v>434.78260869565219</v>
      </c>
      <c r="AH30" s="165">
        <f t="shared" si="52"/>
        <v>434.78260869565219</v>
      </c>
      <c r="AI30" s="165">
        <f t="shared" si="52"/>
        <v>434.78260869565219</v>
      </c>
      <c r="AJ30" s="165">
        <f t="shared" si="52"/>
        <v>434.78260869565219</v>
      </c>
    </row>
    <row r="31" spans="1:36">
      <c r="A31" s="495"/>
      <c r="B31" s="507"/>
      <c r="C31" s="499"/>
      <c r="D31" s="501"/>
      <c r="E31" s="501"/>
      <c r="F31" s="166" t="s">
        <v>253</v>
      </c>
      <c r="G31" s="167">
        <f t="shared" ref="G31" si="53">+ROUND($E30-G30,1)</f>
        <v>-434.8</v>
      </c>
      <c r="H31" s="167">
        <f t="shared" ref="H31:AJ31" si="54">+G31-H30</f>
        <v>-869.5826086956522</v>
      </c>
      <c r="I31" s="167">
        <f t="shared" si="54"/>
        <v>-1304.3652173913044</v>
      </c>
      <c r="J31" s="167">
        <f t="shared" si="54"/>
        <v>-1739.1478260869567</v>
      </c>
      <c r="K31" s="167">
        <f>+J31-K30</f>
        <v>-2173.9304347826087</v>
      </c>
      <c r="L31" s="167">
        <f t="shared" si="54"/>
        <v>-2608.7130434782607</v>
      </c>
      <c r="M31" s="165">
        <f t="shared" si="48"/>
        <v>-2608.7130434782607</v>
      </c>
      <c r="N31" s="167">
        <f t="shared" si="54"/>
        <v>-3043.4956521739127</v>
      </c>
      <c r="O31" s="167">
        <f t="shared" si="54"/>
        <v>-3478.2782608695647</v>
      </c>
      <c r="P31" s="167">
        <f t="shared" si="54"/>
        <v>-3913.0608695652168</v>
      </c>
      <c r="Q31" s="167">
        <f t="shared" si="54"/>
        <v>-4347.8434782608692</v>
      </c>
      <c r="R31" s="167">
        <f t="shared" si="54"/>
        <v>-4782.6260869565212</v>
      </c>
      <c r="S31" s="167">
        <f t="shared" si="54"/>
        <v>-5217.4086956521733</v>
      </c>
      <c r="T31" s="167">
        <f t="shared" si="54"/>
        <v>-5652.1913043478253</v>
      </c>
      <c r="U31" s="167">
        <f t="shared" si="54"/>
        <v>-6086.9739130434773</v>
      </c>
      <c r="V31" s="167">
        <f t="shared" si="54"/>
        <v>-6521.7565217391293</v>
      </c>
      <c r="W31" s="167">
        <f t="shared" si="54"/>
        <v>-6956.5391304347813</v>
      </c>
      <c r="X31" s="167">
        <f t="shared" si="54"/>
        <v>-7391.3217391304333</v>
      </c>
      <c r="Y31" s="167">
        <f t="shared" si="54"/>
        <v>-7826.1043478260854</v>
      </c>
      <c r="Z31" s="167">
        <f t="shared" si="54"/>
        <v>-8260.8869565217374</v>
      </c>
      <c r="AA31" s="167">
        <f t="shared" si="54"/>
        <v>-8695.6695652173894</v>
      </c>
      <c r="AB31" s="167">
        <f t="shared" si="54"/>
        <v>-9130.4521739130414</v>
      </c>
      <c r="AC31" s="167">
        <f t="shared" si="54"/>
        <v>-9565.2347826086934</v>
      </c>
      <c r="AD31" s="167">
        <f t="shared" si="54"/>
        <v>-10000.017391304345</v>
      </c>
      <c r="AE31" s="167">
        <f t="shared" si="54"/>
        <v>-10434.799999999997</v>
      </c>
      <c r="AF31" s="167">
        <f t="shared" si="54"/>
        <v>-10869.582608695649</v>
      </c>
      <c r="AG31" s="167">
        <f t="shared" si="54"/>
        <v>-11304.365217391301</v>
      </c>
      <c r="AH31" s="167">
        <f t="shared" si="54"/>
        <v>-11739.147826086954</v>
      </c>
      <c r="AI31" s="167">
        <f t="shared" si="54"/>
        <v>-12173.930434782606</v>
      </c>
      <c r="AJ31" s="167">
        <f t="shared" si="54"/>
        <v>-12608.713043478258</v>
      </c>
    </row>
    <row r="32" spans="1:36" ht="45" customHeight="1">
      <c r="A32" s="494">
        <v>15</v>
      </c>
      <c r="B32" s="502" t="s">
        <v>213</v>
      </c>
      <c r="C32" s="498">
        <v>13</v>
      </c>
      <c r="D32" s="500">
        <v>0</v>
      </c>
      <c r="E32" s="500">
        <f t="shared" ref="E32" si="55">+C32+D32</f>
        <v>13</v>
      </c>
      <c r="F32" s="163" t="s">
        <v>252</v>
      </c>
      <c r="G32" s="164">
        <f>+VLOOKUP($B32,'[5]Total Tồn Vật tư'!$A$3:$H$8000,8,0)</f>
        <v>0.17391304347826086</v>
      </c>
      <c r="H32" s="165">
        <f t="shared" ref="H32:AJ32" si="56">+G32</f>
        <v>0.17391304347826086</v>
      </c>
      <c r="I32" s="165">
        <f t="shared" si="56"/>
        <v>0.17391304347826086</v>
      </c>
      <c r="J32" s="165">
        <f t="shared" si="56"/>
        <v>0.17391304347826086</v>
      </c>
      <c r="K32" s="165">
        <f>+J32</f>
        <v>0.17391304347826086</v>
      </c>
      <c r="L32" s="165">
        <f t="shared" si="56"/>
        <v>0.17391304347826086</v>
      </c>
      <c r="M32" s="165">
        <f t="shared" si="48"/>
        <v>0.17391304347826086</v>
      </c>
      <c r="N32" s="165">
        <f t="shared" si="56"/>
        <v>0.17391304347826086</v>
      </c>
      <c r="O32" s="165">
        <f t="shared" si="56"/>
        <v>0.17391304347826086</v>
      </c>
      <c r="P32" s="165">
        <f t="shared" si="56"/>
        <v>0.17391304347826086</v>
      </c>
      <c r="Q32" s="165">
        <f t="shared" si="56"/>
        <v>0.17391304347826086</v>
      </c>
      <c r="R32" s="165">
        <f t="shared" si="56"/>
        <v>0.17391304347826086</v>
      </c>
      <c r="S32" s="165">
        <f t="shared" si="56"/>
        <v>0.17391304347826086</v>
      </c>
      <c r="T32" s="165">
        <f t="shared" si="56"/>
        <v>0.17391304347826086</v>
      </c>
      <c r="U32" s="165">
        <f t="shared" si="56"/>
        <v>0.17391304347826086</v>
      </c>
      <c r="V32" s="165">
        <f t="shared" si="56"/>
        <v>0.17391304347826086</v>
      </c>
      <c r="W32" s="165">
        <f t="shared" si="56"/>
        <v>0.17391304347826086</v>
      </c>
      <c r="X32" s="165">
        <f t="shared" si="56"/>
        <v>0.17391304347826086</v>
      </c>
      <c r="Y32" s="165">
        <f t="shared" si="56"/>
        <v>0.17391304347826086</v>
      </c>
      <c r="Z32" s="165">
        <f t="shared" si="56"/>
        <v>0.17391304347826086</v>
      </c>
      <c r="AA32" s="165">
        <f t="shared" si="56"/>
        <v>0.17391304347826086</v>
      </c>
      <c r="AB32" s="165">
        <f t="shared" si="56"/>
        <v>0.17391304347826086</v>
      </c>
      <c r="AC32" s="165">
        <f t="shared" si="56"/>
        <v>0.17391304347826086</v>
      </c>
      <c r="AD32" s="165">
        <f t="shared" si="56"/>
        <v>0.17391304347826086</v>
      </c>
      <c r="AE32" s="165">
        <f t="shared" si="56"/>
        <v>0.17391304347826086</v>
      </c>
      <c r="AF32" s="165">
        <f t="shared" si="56"/>
        <v>0.17391304347826086</v>
      </c>
      <c r="AG32" s="165">
        <f t="shared" si="56"/>
        <v>0.17391304347826086</v>
      </c>
      <c r="AH32" s="165">
        <f t="shared" si="56"/>
        <v>0.17391304347826086</v>
      </c>
      <c r="AI32" s="165">
        <f t="shared" si="56"/>
        <v>0.17391304347826086</v>
      </c>
      <c r="AJ32" s="165">
        <f t="shared" si="56"/>
        <v>0.17391304347826086</v>
      </c>
    </row>
    <row r="33" spans="1:36">
      <c r="A33" s="495"/>
      <c r="B33" s="506"/>
      <c r="C33" s="499"/>
      <c r="D33" s="501"/>
      <c r="E33" s="501"/>
      <c r="F33" s="166" t="s">
        <v>253</v>
      </c>
      <c r="G33" s="167">
        <f t="shared" ref="G33" si="57">+ROUND($E32-G32,1)</f>
        <v>12.8</v>
      </c>
      <c r="H33" s="167">
        <f t="shared" ref="H33:AJ33" si="58">+G33-H32</f>
        <v>12.626086956521739</v>
      </c>
      <c r="I33" s="167">
        <f t="shared" si="58"/>
        <v>12.452173913043477</v>
      </c>
      <c r="J33" s="167">
        <f t="shared" si="58"/>
        <v>12.278260869565216</v>
      </c>
      <c r="K33" s="167">
        <f>+J33-K32</f>
        <v>12.104347826086954</v>
      </c>
      <c r="L33" s="167">
        <f t="shared" si="58"/>
        <v>11.930434782608693</v>
      </c>
      <c r="M33" s="165">
        <f t="shared" si="48"/>
        <v>11.930434782608693</v>
      </c>
      <c r="N33" s="167">
        <f t="shared" si="58"/>
        <v>11.756521739130431</v>
      </c>
      <c r="O33" s="167">
        <f t="shared" si="58"/>
        <v>11.582608695652169</v>
      </c>
      <c r="P33" s="167">
        <f t="shared" si="58"/>
        <v>11.408695652173908</v>
      </c>
      <c r="Q33" s="167">
        <f t="shared" si="58"/>
        <v>11.234782608695646</v>
      </c>
      <c r="R33" s="167">
        <f t="shared" si="58"/>
        <v>11.060869565217384</v>
      </c>
      <c r="S33" s="167">
        <f t="shared" si="58"/>
        <v>10.886956521739123</v>
      </c>
      <c r="T33" s="167">
        <f t="shared" si="58"/>
        <v>10.713043478260861</v>
      </c>
      <c r="U33" s="167">
        <f t="shared" si="58"/>
        <v>10.539130434782599</v>
      </c>
      <c r="V33" s="167">
        <f t="shared" si="58"/>
        <v>10.365217391304338</v>
      </c>
      <c r="W33" s="167">
        <f t="shared" si="58"/>
        <v>10.191304347826076</v>
      </c>
      <c r="X33" s="167">
        <f t="shared" si="58"/>
        <v>10.017391304347814</v>
      </c>
      <c r="Y33" s="167">
        <f t="shared" si="58"/>
        <v>9.8434782608695528</v>
      </c>
      <c r="Z33" s="167">
        <f t="shared" si="58"/>
        <v>9.6695652173912912</v>
      </c>
      <c r="AA33" s="167">
        <f t="shared" si="58"/>
        <v>9.4956521739130295</v>
      </c>
      <c r="AB33" s="167">
        <f t="shared" si="58"/>
        <v>9.3217391304347679</v>
      </c>
      <c r="AC33" s="167">
        <f t="shared" si="58"/>
        <v>9.1478260869565062</v>
      </c>
      <c r="AD33" s="167">
        <f t="shared" si="58"/>
        <v>8.9739130434782446</v>
      </c>
      <c r="AE33" s="167">
        <f t="shared" si="58"/>
        <v>8.7999999999999829</v>
      </c>
      <c r="AF33" s="167">
        <f t="shared" si="58"/>
        <v>8.6260869565217213</v>
      </c>
      <c r="AG33" s="167">
        <f t="shared" si="58"/>
        <v>8.4521739130434597</v>
      </c>
      <c r="AH33" s="167">
        <f t="shared" si="58"/>
        <v>8.278260869565198</v>
      </c>
      <c r="AI33" s="167">
        <f t="shared" si="58"/>
        <v>8.1043478260869364</v>
      </c>
      <c r="AJ33" s="167">
        <f t="shared" si="58"/>
        <v>7.9304347826086756</v>
      </c>
    </row>
    <row r="34" spans="1:36" ht="45" customHeight="1">
      <c r="A34" s="494">
        <v>16</v>
      </c>
      <c r="B34" s="502" t="s">
        <v>214</v>
      </c>
      <c r="C34" s="498">
        <v>2</v>
      </c>
      <c r="D34" s="500">
        <v>0</v>
      </c>
      <c r="E34" s="500">
        <f t="shared" ref="E34" si="59">+C34+D34</f>
        <v>2</v>
      </c>
      <c r="F34" s="163" t="s">
        <v>252</v>
      </c>
      <c r="G34" s="164">
        <f>+VLOOKUP($B34,'[5]Total Tồn Vật tư'!$A$3:$H$8000,8,0)</f>
        <v>0.39130434782608697</v>
      </c>
      <c r="H34" s="165">
        <f t="shared" ref="H34:AJ34" si="60">+G34</f>
        <v>0.39130434782608697</v>
      </c>
      <c r="I34" s="165">
        <f t="shared" si="60"/>
        <v>0.39130434782608697</v>
      </c>
      <c r="J34" s="165">
        <f t="shared" si="60"/>
        <v>0.39130434782608697</v>
      </c>
      <c r="K34" s="165">
        <f>+J34</f>
        <v>0.39130434782608697</v>
      </c>
      <c r="L34" s="165">
        <f t="shared" si="60"/>
        <v>0.39130434782608697</v>
      </c>
      <c r="M34" s="165">
        <f t="shared" si="48"/>
        <v>0.39130434782608697</v>
      </c>
      <c r="N34" s="165">
        <f t="shared" si="60"/>
        <v>0.39130434782608697</v>
      </c>
      <c r="O34" s="165">
        <f t="shared" si="60"/>
        <v>0.39130434782608697</v>
      </c>
      <c r="P34" s="165">
        <f t="shared" si="60"/>
        <v>0.39130434782608697</v>
      </c>
      <c r="Q34" s="165">
        <f t="shared" si="60"/>
        <v>0.39130434782608697</v>
      </c>
      <c r="R34" s="165">
        <f t="shared" si="60"/>
        <v>0.39130434782608697</v>
      </c>
      <c r="S34" s="165">
        <f t="shared" si="60"/>
        <v>0.39130434782608697</v>
      </c>
      <c r="T34" s="165">
        <f t="shared" si="60"/>
        <v>0.39130434782608697</v>
      </c>
      <c r="U34" s="165">
        <f t="shared" si="60"/>
        <v>0.39130434782608697</v>
      </c>
      <c r="V34" s="165">
        <f t="shared" si="60"/>
        <v>0.39130434782608697</v>
      </c>
      <c r="W34" s="165">
        <f t="shared" si="60"/>
        <v>0.39130434782608697</v>
      </c>
      <c r="X34" s="165">
        <f t="shared" si="60"/>
        <v>0.39130434782608697</v>
      </c>
      <c r="Y34" s="165">
        <f t="shared" si="60"/>
        <v>0.39130434782608697</v>
      </c>
      <c r="Z34" s="165">
        <f t="shared" si="60"/>
        <v>0.39130434782608697</v>
      </c>
      <c r="AA34" s="165">
        <f t="shared" si="60"/>
        <v>0.39130434782608697</v>
      </c>
      <c r="AB34" s="165">
        <f t="shared" si="60"/>
        <v>0.39130434782608697</v>
      </c>
      <c r="AC34" s="165">
        <f t="shared" si="60"/>
        <v>0.39130434782608697</v>
      </c>
      <c r="AD34" s="165">
        <f t="shared" si="60"/>
        <v>0.39130434782608697</v>
      </c>
      <c r="AE34" s="165">
        <f t="shared" si="60"/>
        <v>0.39130434782608697</v>
      </c>
      <c r="AF34" s="165">
        <f t="shared" si="60"/>
        <v>0.39130434782608697</v>
      </c>
      <c r="AG34" s="165">
        <f t="shared" si="60"/>
        <v>0.39130434782608697</v>
      </c>
      <c r="AH34" s="165">
        <f t="shared" si="60"/>
        <v>0.39130434782608697</v>
      </c>
      <c r="AI34" s="165">
        <f t="shared" si="60"/>
        <v>0.39130434782608697</v>
      </c>
      <c r="AJ34" s="165">
        <f t="shared" si="60"/>
        <v>0.39130434782608697</v>
      </c>
    </row>
    <row r="35" spans="1:36">
      <c r="A35" s="495"/>
      <c r="B35" s="503"/>
      <c r="C35" s="499"/>
      <c r="D35" s="501"/>
      <c r="E35" s="501"/>
      <c r="F35" s="166" t="s">
        <v>253</v>
      </c>
      <c r="G35" s="167">
        <f t="shared" ref="G35" si="61">+ROUND($E34-G34,1)</f>
        <v>1.6</v>
      </c>
      <c r="H35" s="167">
        <f t="shared" ref="H35:AJ35" si="62">+G35-H34</f>
        <v>1.2086956521739132</v>
      </c>
      <c r="I35" s="167">
        <f t="shared" si="62"/>
        <v>0.81739130434782625</v>
      </c>
      <c r="J35" s="167">
        <f t="shared" si="62"/>
        <v>0.42608695652173928</v>
      </c>
      <c r="K35" s="167">
        <f>+J35-K34</f>
        <v>3.4782608695652306E-2</v>
      </c>
      <c r="L35" s="167">
        <f t="shared" si="62"/>
        <v>-0.35652173913043467</v>
      </c>
      <c r="M35" s="165">
        <f t="shared" si="48"/>
        <v>-0.35652173913043467</v>
      </c>
      <c r="N35" s="167">
        <f t="shared" si="62"/>
        <v>-0.74782608695652164</v>
      </c>
      <c r="O35" s="167">
        <f t="shared" si="62"/>
        <v>-1.1391304347826086</v>
      </c>
      <c r="P35" s="167">
        <f t="shared" si="62"/>
        <v>-1.5304347826086955</v>
      </c>
      <c r="Q35" s="167">
        <f t="shared" si="62"/>
        <v>-1.9217391304347824</v>
      </c>
      <c r="R35" s="167">
        <f t="shared" si="62"/>
        <v>-2.3130434782608695</v>
      </c>
      <c r="S35" s="167">
        <f t="shared" si="62"/>
        <v>-2.7043478260869565</v>
      </c>
      <c r="T35" s="167">
        <f t="shared" si="62"/>
        <v>-3.0956521739130434</v>
      </c>
      <c r="U35" s="167">
        <f t="shared" si="62"/>
        <v>-3.4869565217391303</v>
      </c>
      <c r="V35" s="167">
        <f t="shared" si="62"/>
        <v>-3.8782608695652172</v>
      </c>
      <c r="W35" s="167">
        <f t="shared" si="62"/>
        <v>-4.2695652173913041</v>
      </c>
      <c r="X35" s="167">
        <f t="shared" si="62"/>
        <v>-4.660869565217391</v>
      </c>
      <c r="Y35" s="167">
        <f t="shared" si="62"/>
        <v>-5.052173913043478</v>
      </c>
      <c r="Z35" s="167">
        <f t="shared" si="62"/>
        <v>-5.4434782608695649</v>
      </c>
      <c r="AA35" s="167">
        <f t="shared" si="62"/>
        <v>-5.8347826086956518</v>
      </c>
      <c r="AB35" s="167">
        <f t="shared" si="62"/>
        <v>-6.2260869565217387</v>
      </c>
      <c r="AC35" s="167">
        <f t="shared" si="62"/>
        <v>-6.6173913043478256</v>
      </c>
      <c r="AD35" s="167">
        <f t="shared" si="62"/>
        <v>-7.0086956521739125</v>
      </c>
      <c r="AE35" s="167">
        <f t="shared" si="62"/>
        <v>-7.3999999999999995</v>
      </c>
      <c r="AF35" s="167">
        <f t="shared" si="62"/>
        <v>-7.7913043478260864</v>
      </c>
      <c r="AG35" s="167">
        <f t="shared" si="62"/>
        <v>-8.1826086956521742</v>
      </c>
      <c r="AH35" s="167">
        <f t="shared" si="62"/>
        <v>-8.573913043478262</v>
      </c>
      <c r="AI35" s="167">
        <f t="shared" si="62"/>
        <v>-8.9652173913043498</v>
      </c>
      <c r="AJ35" s="167">
        <f t="shared" si="62"/>
        <v>-9.3565217391304376</v>
      </c>
    </row>
    <row r="36" spans="1:36" ht="45" customHeight="1">
      <c r="A36" s="494">
        <v>17</v>
      </c>
      <c r="B36" s="502" t="s">
        <v>215</v>
      </c>
      <c r="C36" s="498">
        <v>0</v>
      </c>
      <c r="D36" s="500">
        <v>0</v>
      </c>
      <c r="E36" s="500">
        <f t="shared" ref="E36" si="63">+C36+D36</f>
        <v>0</v>
      </c>
      <c r="F36" s="163" t="s">
        <v>252</v>
      </c>
      <c r="G36" s="164">
        <f>+VLOOKUP($B36,'[5]Total Tồn Vật tư'!$A$3:$H$8000,8,0)</f>
        <v>0</v>
      </c>
      <c r="H36" s="165">
        <f t="shared" ref="H36:AJ36" si="64">+G36</f>
        <v>0</v>
      </c>
      <c r="I36" s="165">
        <f t="shared" si="64"/>
        <v>0</v>
      </c>
      <c r="J36" s="165">
        <f t="shared" si="64"/>
        <v>0</v>
      </c>
      <c r="K36" s="165">
        <f>+J36</f>
        <v>0</v>
      </c>
      <c r="L36" s="165">
        <f t="shared" si="64"/>
        <v>0</v>
      </c>
      <c r="M36" s="165">
        <f t="shared" si="48"/>
        <v>0</v>
      </c>
      <c r="N36" s="165">
        <f t="shared" si="64"/>
        <v>0</v>
      </c>
      <c r="O36" s="165">
        <f t="shared" si="64"/>
        <v>0</v>
      </c>
      <c r="P36" s="165">
        <f t="shared" si="64"/>
        <v>0</v>
      </c>
      <c r="Q36" s="165">
        <f t="shared" si="64"/>
        <v>0</v>
      </c>
      <c r="R36" s="165">
        <f t="shared" si="64"/>
        <v>0</v>
      </c>
      <c r="S36" s="165">
        <f t="shared" si="64"/>
        <v>0</v>
      </c>
      <c r="T36" s="165">
        <f t="shared" si="64"/>
        <v>0</v>
      </c>
      <c r="U36" s="165">
        <f t="shared" si="64"/>
        <v>0</v>
      </c>
      <c r="V36" s="165">
        <f t="shared" si="64"/>
        <v>0</v>
      </c>
      <c r="W36" s="165">
        <f t="shared" si="64"/>
        <v>0</v>
      </c>
      <c r="X36" s="165">
        <f t="shared" si="64"/>
        <v>0</v>
      </c>
      <c r="Y36" s="165">
        <f t="shared" si="64"/>
        <v>0</v>
      </c>
      <c r="Z36" s="165">
        <f t="shared" si="64"/>
        <v>0</v>
      </c>
      <c r="AA36" s="165">
        <f t="shared" si="64"/>
        <v>0</v>
      </c>
      <c r="AB36" s="165">
        <f t="shared" si="64"/>
        <v>0</v>
      </c>
      <c r="AC36" s="165">
        <f t="shared" si="64"/>
        <v>0</v>
      </c>
      <c r="AD36" s="165">
        <f t="shared" si="64"/>
        <v>0</v>
      </c>
      <c r="AE36" s="165">
        <f t="shared" si="64"/>
        <v>0</v>
      </c>
      <c r="AF36" s="165">
        <f t="shared" si="64"/>
        <v>0</v>
      </c>
      <c r="AG36" s="165">
        <f t="shared" si="64"/>
        <v>0</v>
      </c>
      <c r="AH36" s="165">
        <f t="shared" si="64"/>
        <v>0</v>
      </c>
      <c r="AI36" s="165">
        <f t="shared" si="64"/>
        <v>0</v>
      </c>
      <c r="AJ36" s="165">
        <f t="shared" si="64"/>
        <v>0</v>
      </c>
    </row>
    <row r="37" spans="1:36">
      <c r="A37" s="495"/>
      <c r="B37" s="506"/>
      <c r="C37" s="499"/>
      <c r="D37" s="501"/>
      <c r="E37" s="501"/>
      <c r="F37" s="166" t="s">
        <v>253</v>
      </c>
      <c r="G37" s="167">
        <f t="shared" ref="G37" si="65">+ROUND($E36-G36,1)</f>
        <v>0</v>
      </c>
      <c r="H37" s="167">
        <f t="shared" ref="H37:AJ37" si="66">+G37-H36</f>
        <v>0</v>
      </c>
      <c r="I37" s="167">
        <f t="shared" si="66"/>
        <v>0</v>
      </c>
      <c r="J37" s="167">
        <f t="shared" si="66"/>
        <v>0</v>
      </c>
      <c r="K37" s="167">
        <f>+J37-K36</f>
        <v>0</v>
      </c>
      <c r="L37" s="167">
        <f t="shared" si="66"/>
        <v>0</v>
      </c>
      <c r="M37" s="165">
        <f t="shared" si="48"/>
        <v>0</v>
      </c>
      <c r="N37" s="167">
        <f t="shared" si="66"/>
        <v>0</v>
      </c>
      <c r="O37" s="167">
        <f t="shared" si="66"/>
        <v>0</v>
      </c>
      <c r="P37" s="167">
        <f t="shared" si="66"/>
        <v>0</v>
      </c>
      <c r="Q37" s="167">
        <f t="shared" si="66"/>
        <v>0</v>
      </c>
      <c r="R37" s="167">
        <f t="shared" si="66"/>
        <v>0</v>
      </c>
      <c r="S37" s="167">
        <f t="shared" si="66"/>
        <v>0</v>
      </c>
      <c r="T37" s="167">
        <f t="shared" si="66"/>
        <v>0</v>
      </c>
      <c r="U37" s="167">
        <f t="shared" si="66"/>
        <v>0</v>
      </c>
      <c r="V37" s="167">
        <f t="shared" si="66"/>
        <v>0</v>
      </c>
      <c r="W37" s="167">
        <f t="shared" si="66"/>
        <v>0</v>
      </c>
      <c r="X37" s="167">
        <f t="shared" si="66"/>
        <v>0</v>
      </c>
      <c r="Y37" s="167">
        <f t="shared" si="66"/>
        <v>0</v>
      </c>
      <c r="Z37" s="167">
        <f t="shared" si="66"/>
        <v>0</v>
      </c>
      <c r="AA37" s="167">
        <f t="shared" si="66"/>
        <v>0</v>
      </c>
      <c r="AB37" s="167">
        <f t="shared" si="66"/>
        <v>0</v>
      </c>
      <c r="AC37" s="167">
        <f t="shared" si="66"/>
        <v>0</v>
      </c>
      <c r="AD37" s="167">
        <f t="shared" si="66"/>
        <v>0</v>
      </c>
      <c r="AE37" s="167">
        <f t="shared" si="66"/>
        <v>0</v>
      </c>
      <c r="AF37" s="167">
        <f t="shared" si="66"/>
        <v>0</v>
      </c>
      <c r="AG37" s="167">
        <f t="shared" si="66"/>
        <v>0</v>
      </c>
      <c r="AH37" s="167">
        <f t="shared" si="66"/>
        <v>0</v>
      </c>
      <c r="AI37" s="167">
        <f t="shared" si="66"/>
        <v>0</v>
      </c>
      <c r="AJ37" s="167">
        <f t="shared" si="66"/>
        <v>0</v>
      </c>
    </row>
    <row r="38" spans="1:36" ht="45" customHeight="1">
      <c r="A38" s="494">
        <v>18</v>
      </c>
      <c r="B38" s="496" t="s">
        <v>216</v>
      </c>
      <c r="C38" s="498">
        <v>13</v>
      </c>
      <c r="D38" s="500">
        <v>0</v>
      </c>
      <c r="E38" s="500">
        <f t="shared" ref="E38" si="67">+C38+D38</f>
        <v>13</v>
      </c>
      <c r="F38" s="163" t="s">
        <v>252</v>
      </c>
      <c r="G38" s="164">
        <f>+VLOOKUP($B38,'[5]Total Tồn Vật tư'!$A$3:$H$8000,8,0)</f>
        <v>8.0869565217391308</v>
      </c>
      <c r="H38" s="165">
        <f t="shared" ref="H38:AJ38" si="68">+G38</f>
        <v>8.0869565217391308</v>
      </c>
      <c r="I38" s="165">
        <f t="shared" si="68"/>
        <v>8.0869565217391308</v>
      </c>
      <c r="J38" s="165">
        <f t="shared" si="68"/>
        <v>8.0869565217391308</v>
      </c>
      <c r="K38" s="165">
        <f>+J38</f>
        <v>8.0869565217391308</v>
      </c>
      <c r="L38" s="165">
        <f t="shared" si="68"/>
        <v>8.0869565217391308</v>
      </c>
      <c r="M38" s="165">
        <f t="shared" si="48"/>
        <v>8.0869565217391308</v>
      </c>
      <c r="N38" s="165">
        <f t="shared" si="68"/>
        <v>8.0869565217391308</v>
      </c>
      <c r="O38" s="165">
        <f t="shared" si="68"/>
        <v>8.0869565217391308</v>
      </c>
      <c r="P38" s="165">
        <f t="shared" si="68"/>
        <v>8.0869565217391308</v>
      </c>
      <c r="Q38" s="165">
        <f t="shared" si="68"/>
        <v>8.0869565217391308</v>
      </c>
      <c r="R38" s="165">
        <f t="shared" si="68"/>
        <v>8.0869565217391308</v>
      </c>
      <c r="S38" s="165">
        <f t="shared" si="68"/>
        <v>8.0869565217391308</v>
      </c>
      <c r="T38" s="165">
        <f t="shared" si="68"/>
        <v>8.0869565217391308</v>
      </c>
      <c r="U38" s="165">
        <f t="shared" si="68"/>
        <v>8.0869565217391308</v>
      </c>
      <c r="V38" s="165">
        <f t="shared" si="68"/>
        <v>8.0869565217391308</v>
      </c>
      <c r="W38" s="165">
        <f t="shared" si="68"/>
        <v>8.0869565217391308</v>
      </c>
      <c r="X38" s="165">
        <f t="shared" si="68"/>
        <v>8.0869565217391308</v>
      </c>
      <c r="Y38" s="165">
        <f t="shared" si="68"/>
        <v>8.0869565217391308</v>
      </c>
      <c r="Z38" s="165">
        <f t="shared" si="68"/>
        <v>8.0869565217391308</v>
      </c>
      <c r="AA38" s="165">
        <f t="shared" si="68"/>
        <v>8.0869565217391308</v>
      </c>
      <c r="AB38" s="165">
        <f t="shared" si="68"/>
        <v>8.0869565217391308</v>
      </c>
      <c r="AC38" s="165">
        <f t="shared" si="68"/>
        <v>8.0869565217391308</v>
      </c>
      <c r="AD38" s="165">
        <f t="shared" si="68"/>
        <v>8.0869565217391308</v>
      </c>
      <c r="AE38" s="165">
        <f t="shared" si="68"/>
        <v>8.0869565217391308</v>
      </c>
      <c r="AF38" s="165">
        <f t="shared" si="68"/>
        <v>8.0869565217391308</v>
      </c>
      <c r="AG38" s="165">
        <f t="shared" si="68"/>
        <v>8.0869565217391308</v>
      </c>
      <c r="AH38" s="165">
        <f t="shared" si="68"/>
        <v>8.0869565217391308</v>
      </c>
      <c r="AI38" s="165">
        <f t="shared" si="68"/>
        <v>8.0869565217391308</v>
      </c>
      <c r="AJ38" s="165">
        <f t="shared" si="68"/>
        <v>8.0869565217391308</v>
      </c>
    </row>
    <row r="39" spans="1:36">
      <c r="A39" s="495"/>
      <c r="B39" s="507"/>
      <c r="C39" s="499"/>
      <c r="D39" s="501"/>
      <c r="E39" s="501"/>
      <c r="F39" s="166" t="s">
        <v>253</v>
      </c>
      <c r="G39" s="167">
        <f t="shared" ref="G39" si="69">+ROUND($E38-G38,1)</f>
        <v>4.9000000000000004</v>
      </c>
      <c r="H39" s="167">
        <f t="shared" ref="H39:AJ39" si="70">+G39-H38</f>
        <v>-3.1869565217391305</v>
      </c>
      <c r="I39" s="167">
        <f t="shared" si="70"/>
        <v>-11.273913043478261</v>
      </c>
      <c r="J39" s="167">
        <f t="shared" si="70"/>
        <v>-19.360869565217392</v>
      </c>
      <c r="K39" s="167">
        <f>+J39-K38</f>
        <v>-27.447826086956525</v>
      </c>
      <c r="L39" s="167">
        <f t="shared" si="70"/>
        <v>-35.534782608695657</v>
      </c>
      <c r="M39" s="165">
        <f t="shared" si="48"/>
        <v>-35.534782608695657</v>
      </c>
      <c r="N39" s="167">
        <f t="shared" si="70"/>
        <v>-43.62173913043479</v>
      </c>
      <c r="O39" s="167">
        <f t="shared" si="70"/>
        <v>-51.708695652173922</v>
      </c>
      <c r="P39" s="167">
        <f t="shared" si="70"/>
        <v>-59.795652173913055</v>
      </c>
      <c r="Q39" s="167">
        <f t="shared" si="70"/>
        <v>-67.882608695652181</v>
      </c>
      <c r="R39" s="167">
        <f t="shared" si="70"/>
        <v>-75.969565217391306</v>
      </c>
      <c r="S39" s="167">
        <f t="shared" si="70"/>
        <v>-84.056521739130432</v>
      </c>
      <c r="T39" s="167">
        <f t="shared" si="70"/>
        <v>-92.143478260869557</v>
      </c>
      <c r="U39" s="167">
        <f t="shared" si="70"/>
        <v>-100.23043478260868</v>
      </c>
      <c r="V39" s="167">
        <f t="shared" si="70"/>
        <v>-108.31739130434781</v>
      </c>
      <c r="W39" s="167">
        <f t="shared" si="70"/>
        <v>-116.40434782608693</v>
      </c>
      <c r="X39" s="167">
        <f t="shared" si="70"/>
        <v>-124.49130434782606</v>
      </c>
      <c r="Y39" s="167">
        <f t="shared" si="70"/>
        <v>-132.57826086956518</v>
      </c>
      <c r="Z39" s="167">
        <f t="shared" si="70"/>
        <v>-140.66521739130431</v>
      </c>
      <c r="AA39" s="167">
        <f t="shared" si="70"/>
        <v>-148.75217391304344</v>
      </c>
      <c r="AB39" s="167">
        <f t="shared" si="70"/>
        <v>-156.83913043478256</v>
      </c>
      <c r="AC39" s="167">
        <f t="shared" si="70"/>
        <v>-164.92608695652169</v>
      </c>
      <c r="AD39" s="167">
        <f t="shared" si="70"/>
        <v>-173.01304347826081</v>
      </c>
      <c r="AE39" s="167">
        <f t="shared" si="70"/>
        <v>-181.09999999999994</v>
      </c>
      <c r="AF39" s="167">
        <f t="shared" si="70"/>
        <v>-189.18695652173906</v>
      </c>
      <c r="AG39" s="167">
        <f t="shared" si="70"/>
        <v>-197.27391304347819</v>
      </c>
      <c r="AH39" s="167">
        <f t="shared" si="70"/>
        <v>-205.36086956521731</v>
      </c>
      <c r="AI39" s="167">
        <f t="shared" si="70"/>
        <v>-213.44782608695644</v>
      </c>
      <c r="AJ39" s="167">
        <f t="shared" si="70"/>
        <v>-221.53478260869556</v>
      </c>
    </row>
    <row r="40" spans="1:36" ht="45" customHeight="1">
      <c r="A40" s="494">
        <v>19</v>
      </c>
      <c r="B40" s="496" t="s">
        <v>218</v>
      </c>
      <c r="C40" s="498">
        <v>47</v>
      </c>
      <c r="D40" s="500">
        <v>0</v>
      </c>
      <c r="E40" s="500">
        <f t="shared" ref="E40" si="71">+C40+D40</f>
        <v>47</v>
      </c>
      <c r="F40" s="163" t="s">
        <v>252</v>
      </c>
      <c r="G40" s="164">
        <f>+VLOOKUP($B40,'[5]Total Tồn Vật tư'!$A$3:$H$8000,8,0)</f>
        <v>3.1739130434782608</v>
      </c>
      <c r="H40" s="165">
        <f t="shared" ref="H40:AJ40" si="72">+G40</f>
        <v>3.1739130434782608</v>
      </c>
      <c r="I40" s="165">
        <f t="shared" si="72"/>
        <v>3.1739130434782608</v>
      </c>
      <c r="J40" s="165">
        <f t="shared" si="72"/>
        <v>3.1739130434782608</v>
      </c>
      <c r="K40" s="165">
        <f>+J40</f>
        <v>3.1739130434782608</v>
      </c>
      <c r="L40" s="165">
        <f t="shared" si="72"/>
        <v>3.1739130434782608</v>
      </c>
      <c r="M40" s="165">
        <f t="shared" si="48"/>
        <v>3.1739130434782608</v>
      </c>
      <c r="N40" s="165">
        <f t="shared" si="72"/>
        <v>3.1739130434782608</v>
      </c>
      <c r="O40" s="165">
        <f t="shared" si="72"/>
        <v>3.1739130434782608</v>
      </c>
      <c r="P40" s="165">
        <f t="shared" si="72"/>
        <v>3.1739130434782608</v>
      </c>
      <c r="Q40" s="165">
        <f t="shared" si="72"/>
        <v>3.1739130434782608</v>
      </c>
      <c r="R40" s="165">
        <f t="shared" si="72"/>
        <v>3.1739130434782608</v>
      </c>
      <c r="S40" s="165">
        <f t="shared" si="72"/>
        <v>3.1739130434782608</v>
      </c>
      <c r="T40" s="165">
        <f t="shared" si="72"/>
        <v>3.1739130434782608</v>
      </c>
      <c r="U40" s="165">
        <f t="shared" si="72"/>
        <v>3.1739130434782608</v>
      </c>
      <c r="V40" s="165">
        <f t="shared" si="72"/>
        <v>3.1739130434782608</v>
      </c>
      <c r="W40" s="165">
        <f t="shared" si="72"/>
        <v>3.1739130434782608</v>
      </c>
      <c r="X40" s="165">
        <f t="shared" si="72"/>
        <v>3.1739130434782608</v>
      </c>
      <c r="Y40" s="165">
        <f t="shared" si="72"/>
        <v>3.1739130434782608</v>
      </c>
      <c r="Z40" s="165">
        <f t="shared" si="72"/>
        <v>3.1739130434782608</v>
      </c>
      <c r="AA40" s="165">
        <f t="shared" si="72"/>
        <v>3.1739130434782608</v>
      </c>
      <c r="AB40" s="165">
        <f t="shared" si="72"/>
        <v>3.1739130434782608</v>
      </c>
      <c r="AC40" s="165">
        <f t="shared" si="72"/>
        <v>3.1739130434782608</v>
      </c>
      <c r="AD40" s="165">
        <f t="shared" si="72"/>
        <v>3.1739130434782608</v>
      </c>
      <c r="AE40" s="165">
        <f t="shared" si="72"/>
        <v>3.1739130434782608</v>
      </c>
      <c r="AF40" s="165">
        <f t="shared" si="72"/>
        <v>3.1739130434782608</v>
      </c>
      <c r="AG40" s="165">
        <f t="shared" si="72"/>
        <v>3.1739130434782608</v>
      </c>
      <c r="AH40" s="165">
        <f t="shared" si="72"/>
        <v>3.1739130434782608</v>
      </c>
      <c r="AI40" s="165">
        <f t="shared" si="72"/>
        <v>3.1739130434782608</v>
      </c>
      <c r="AJ40" s="165">
        <f t="shared" si="72"/>
        <v>3.1739130434782608</v>
      </c>
    </row>
    <row r="41" spans="1:36">
      <c r="A41" s="495"/>
      <c r="B41" s="507"/>
      <c r="C41" s="499"/>
      <c r="D41" s="501"/>
      <c r="E41" s="501"/>
      <c r="F41" s="166" t="s">
        <v>253</v>
      </c>
      <c r="G41" s="167">
        <f>+ROUND($E40-G40,1)</f>
        <v>43.8</v>
      </c>
      <c r="H41" s="167">
        <f t="shared" ref="H41:AJ41" si="73">+G41-H40</f>
        <v>40.626086956521739</v>
      </c>
      <c r="I41" s="167">
        <f t="shared" si="73"/>
        <v>37.452173913043481</v>
      </c>
      <c r="J41" s="167">
        <f t="shared" si="73"/>
        <v>34.278260869565223</v>
      </c>
      <c r="K41" s="167">
        <f>+J41-K40</f>
        <v>31.104347826086961</v>
      </c>
      <c r="L41" s="167">
        <f t="shared" si="73"/>
        <v>27.9304347826087</v>
      </c>
      <c r="M41" s="165">
        <f t="shared" si="48"/>
        <v>27.9304347826087</v>
      </c>
      <c r="N41" s="167">
        <f t="shared" si="73"/>
        <v>24.756521739130438</v>
      </c>
      <c r="O41" s="167">
        <f t="shared" si="73"/>
        <v>21.582608695652176</v>
      </c>
      <c r="P41" s="167">
        <f t="shared" si="73"/>
        <v>18.408695652173915</v>
      </c>
      <c r="Q41" s="167">
        <f t="shared" si="73"/>
        <v>15.234782608695653</v>
      </c>
      <c r="R41" s="167">
        <f t="shared" si="73"/>
        <v>12.060869565217391</v>
      </c>
      <c r="S41" s="167">
        <f t="shared" si="73"/>
        <v>8.8869565217391298</v>
      </c>
      <c r="T41" s="167">
        <f t="shared" si="73"/>
        <v>5.713043478260869</v>
      </c>
      <c r="U41" s="167">
        <f t="shared" si="73"/>
        <v>2.5391304347826082</v>
      </c>
      <c r="V41" s="167">
        <f t="shared" si="73"/>
        <v>-0.63478260869565251</v>
      </c>
      <c r="W41" s="167">
        <f t="shared" si="73"/>
        <v>-3.8086956521739133</v>
      </c>
      <c r="X41" s="167">
        <f t="shared" si="73"/>
        <v>-6.982608695652174</v>
      </c>
      <c r="Y41" s="167">
        <f t="shared" si="73"/>
        <v>-10.156521739130435</v>
      </c>
      <c r="Z41" s="167">
        <f t="shared" si="73"/>
        <v>-13.330434782608695</v>
      </c>
      <c r="AA41" s="167">
        <f t="shared" si="73"/>
        <v>-16.504347826086956</v>
      </c>
      <c r="AB41" s="167">
        <f t="shared" si="73"/>
        <v>-19.678260869565218</v>
      </c>
      <c r="AC41" s="167">
        <f t="shared" si="73"/>
        <v>-22.85217391304348</v>
      </c>
      <c r="AD41" s="167">
        <f t="shared" si="73"/>
        <v>-26.026086956521741</v>
      </c>
      <c r="AE41" s="167">
        <f t="shared" si="73"/>
        <v>-29.200000000000003</v>
      </c>
      <c r="AF41" s="167">
        <f t="shared" si="73"/>
        <v>-32.373913043478261</v>
      </c>
      <c r="AG41" s="167">
        <f t="shared" si="73"/>
        <v>-35.547826086956519</v>
      </c>
      <c r="AH41" s="167">
        <f t="shared" si="73"/>
        <v>-38.721739130434777</v>
      </c>
      <c r="AI41" s="167">
        <f t="shared" si="73"/>
        <v>-41.895652173913035</v>
      </c>
      <c r="AJ41" s="167">
        <f t="shared" si="73"/>
        <v>-45.069565217391293</v>
      </c>
    </row>
    <row r="42" spans="1:36" ht="45" customHeight="1">
      <c r="A42" s="494">
        <v>20</v>
      </c>
      <c r="B42" s="502" t="s">
        <v>234</v>
      </c>
      <c r="C42" s="498">
        <v>0</v>
      </c>
      <c r="D42" s="500">
        <v>0</v>
      </c>
      <c r="E42" s="500">
        <f t="shared" ref="E42" si="74">+C42+D42</f>
        <v>0</v>
      </c>
      <c r="F42" s="163" t="s">
        <v>252</v>
      </c>
      <c r="G42" s="164">
        <f>+VLOOKUP($B42,'[5]Total Tồn Vật tư'!$A$3:$H$8000,8,0)</f>
        <v>0.65217391304347827</v>
      </c>
      <c r="H42" s="165">
        <f t="shared" ref="H42:AJ42" si="75">+G42</f>
        <v>0.65217391304347827</v>
      </c>
      <c r="I42" s="165">
        <f t="shared" si="75"/>
        <v>0.65217391304347827</v>
      </c>
      <c r="J42" s="165">
        <f t="shared" si="75"/>
        <v>0.65217391304347827</v>
      </c>
      <c r="K42" s="165">
        <f>+J42</f>
        <v>0.65217391304347827</v>
      </c>
      <c r="L42" s="165">
        <f t="shared" si="75"/>
        <v>0.65217391304347827</v>
      </c>
      <c r="M42" s="165">
        <f t="shared" si="48"/>
        <v>0.65217391304347827</v>
      </c>
      <c r="N42" s="165">
        <f t="shared" si="75"/>
        <v>0.65217391304347827</v>
      </c>
      <c r="O42" s="165">
        <f t="shared" si="75"/>
        <v>0.65217391304347827</v>
      </c>
      <c r="P42" s="165">
        <f t="shared" si="75"/>
        <v>0.65217391304347827</v>
      </c>
      <c r="Q42" s="165">
        <f t="shared" si="75"/>
        <v>0.65217391304347827</v>
      </c>
      <c r="R42" s="165">
        <f t="shared" si="75"/>
        <v>0.65217391304347827</v>
      </c>
      <c r="S42" s="165">
        <f t="shared" si="75"/>
        <v>0.65217391304347827</v>
      </c>
      <c r="T42" s="165">
        <f t="shared" si="75"/>
        <v>0.65217391304347827</v>
      </c>
      <c r="U42" s="165">
        <f t="shared" si="75"/>
        <v>0.65217391304347827</v>
      </c>
      <c r="V42" s="165">
        <f t="shared" si="75"/>
        <v>0.65217391304347827</v>
      </c>
      <c r="W42" s="165">
        <f t="shared" si="75"/>
        <v>0.65217391304347827</v>
      </c>
      <c r="X42" s="165">
        <f t="shared" si="75"/>
        <v>0.65217391304347827</v>
      </c>
      <c r="Y42" s="165">
        <f t="shared" si="75"/>
        <v>0.65217391304347827</v>
      </c>
      <c r="Z42" s="165">
        <f t="shared" si="75"/>
        <v>0.65217391304347827</v>
      </c>
      <c r="AA42" s="165">
        <f t="shared" si="75"/>
        <v>0.65217391304347827</v>
      </c>
      <c r="AB42" s="165">
        <f t="shared" si="75"/>
        <v>0.65217391304347827</v>
      </c>
      <c r="AC42" s="165">
        <f t="shared" si="75"/>
        <v>0.65217391304347827</v>
      </c>
      <c r="AD42" s="165">
        <f t="shared" si="75"/>
        <v>0.65217391304347827</v>
      </c>
      <c r="AE42" s="165">
        <f t="shared" si="75"/>
        <v>0.65217391304347827</v>
      </c>
      <c r="AF42" s="165">
        <f t="shared" si="75"/>
        <v>0.65217391304347827</v>
      </c>
      <c r="AG42" s="165">
        <f t="shared" si="75"/>
        <v>0.65217391304347827</v>
      </c>
      <c r="AH42" s="165">
        <f t="shared" si="75"/>
        <v>0.65217391304347827</v>
      </c>
      <c r="AI42" s="165">
        <f t="shared" si="75"/>
        <v>0.65217391304347827</v>
      </c>
      <c r="AJ42" s="165">
        <f t="shared" si="75"/>
        <v>0.65217391304347827</v>
      </c>
    </row>
    <row r="43" spans="1:36">
      <c r="A43" s="495"/>
      <c r="B43" s="506"/>
      <c r="C43" s="499"/>
      <c r="D43" s="501"/>
      <c r="E43" s="501"/>
      <c r="F43" s="166" t="s">
        <v>253</v>
      </c>
      <c r="G43" s="167">
        <f t="shared" ref="G43" si="76">+ROUND($E42-G42,1)</f>
        <v>-0.7</v>
      </c>
      <c r="H43" s="167">
        <f t="shared" ref="H43:I43" si="77">+G43-H42</f>
        <v>-1.3521739130434782</v>
      </c>
      <c r="I43" s="167">
        <f t="shared" si="77"/>
        <v>-2.0043478260869563</v>
      </c>
      <c r="J43" s="167">
        <f>+I43-J42</f>
        <v>-2.6565217391304348</v>
      </c>
      <c r="K43" s="167">
        <f>+J43-K42</f>
        <v>-3.3086956521739133</v>
      </c>
      <c r="L43" s="167">
        <f t="shared" ref="L43:AJ43" si="78">+K43-L42</f>
        <v>-3.9608695652173918</v>
      </c>
      <c r="M43" s="165">
        <f t="shared" si="48"/>
        <v>-3.9608695652173918</v>
      </c>
      <c r="N43" s="167">
        <f t="shared" si="78"/>
        <v>-4.6130434782608702</v>
      </c>
      <c r="O43" s="167">
        <f t="shared" si="78"/>
        <v>-5.2652173913043487</v>
      </c>
      <c r="P43" s="167">
        <f t="shared" si="78"/>
        <v>-5.9173913043478272</v>
      </c>
      <c r="Q43" s="167">
        <f t="shared" si="78"/>
        <v>-6.5695652173913057</v>
      </c>
      <c r="R43" s="167">
        <f t="shared" si="78"/>
        <v>-7.2217391304347842</v>
      </c>
      <c r="S43" s="167">
        <f t="shared" si="78"/>
        <v>-7.8739130434782627</v>
      </c>
      <c r="T43" s="167">
        <f t="shared" si="78"/>
        <v>-8.5260869565217412</v>
      </c>
      <c r="U43" s="167">
        <f t="shared" si="78"/>
        <v>-9.1782608695652197</v>
      </c>
      <c r="V43" s="167">
        <f t="shared" si="78"/>
        <v>-9.8304347826086982</v>
      </c>
      <c r="W43" s="167">
        <f t="shared" si="78"/>
        <v>-10.482608695652177</v>
      </c>
      <c r="X43" s="167">
        <f t="shared" si="78"/>
        <v>-11.134782608695655</v>
      </c>
      <c r="Y43" s="167">
        <f t="shared" si="78"/>
        <v>-11.786956521739134</v>
      </c>
      <c r="Z43" s="167">
        <f t="shared" si="78"/>
        <v>-12.439130434782612</v>
      </c>
      <c r="AA43" s="167">
        <f t="shared" si="78"/>
        <v>-13.091304347826091</v>
      </c>
      <c r="AB43" s="167">
        <f t="shared" si="78"/>
        <v>-13.743478260869569</v>
      </c>
      <c r="AC43" s="167">
        <f t="shared" si="78"/>
        <v>-14.395652173913048</v>
      </c>
      <c r="AD43" s="167">
        <f t="shared" si="78"/>
        <v>-15.047826086956526</v>
      </c>
      <c r="AE43" s="167">
        <f t="shared" si="78"/>
        <v>-15.700000000000005</v>
      </c>
      <c r="AF43" s="167">
        <f t="shared" si="78"/>
        <v>-16.352173913043483</v>
      </c>
      <c r="AG43" s="167">
        <f t="shared" si="78"/>
        <v>-17.00434782608696</v>
      </c>
      <c r="AH43" s="167">
        <f t="shared" si="78"/>
        <v>-17.656521739130437</v>
      </c>
      <c r="AI43" s="167">
        <f t="shared" si="78"/>
        <v>-18.308695652173913</v>
      </c>
      <c r="AJ43" s="167">
        <f t="shared" si="78"/>
        <v>-18.96086956521739</v>
      </c>
    </row>
    <row r="44" spans="1:36" ht="45" customHeight="1">
      <c r="A44" s="494">
        <v>21</v>
      </c>
      <c r="B44" s="502" t="s">
        <v>235</v>
      </c>
      <c r="C44" s="498">
        <v>0</v>
      </c>
      <c r="D44" s="500">
        <v>0</v>
      </c>
      <c r="E44" s="500">
        <f t="shared" ref="E44" si="79">+C44+D44</f>
        <v>0</v>
      </c>
      <c r="F44" s="163" t="s">
        <v>252</v>
      </c>
      <c r="G44" s="164">
        <f>+VLOOKUP($B44,'[5]Total Tồn Vật tư'!$A$3:$H$8000,8,0)</f>
        <v>0.47826086956521741</v>
      </c>
      <c r="H44" s="165">
        <f t="shared" ref="H44:W59" si="80">+G44</f>
        <v>0.47826086956521741</v>
      </c>
      <c r="I44" s="165">
        <f t="shared" si="80"/>
        <v>0.47826086956521741</v>
      </c>
      <c r="J44" s="165">
        <f t="shared" si="80"/>
        <v>0.47826086956521741</v>
      </c>
      <c r="K44" s="165">
        <f>+J44</f>
        <v>0.47826086956521741</v>
      </c>
      <c r="L44" s="165">
        <f t="shared" si="80"/>
        <v>0.47826086956521741</v>
      </c>
      <c r="M44" s="165">
        <f t="shared" si="80"/>
        <v>0.47826086956521741</v>
      </c>
      <c r="N44" s="165">
        <f t="shared" si="80"/>
        <v>0.47826086956521741</v>
      </c>
      <c r="O44" s="165">
        <f t="shared" si="80"/>
        <v>0.47826086956521741</v>
      </c>
      <c r="P44" s="165">
        <f t="shared" si="80"/>
        <v>0.47826086956521741</v>
      </c>
      <c r="Q44" s="165">
        <f t="shared" si="80"/>
        <v>0.47826086956521741</v>
      </c>
      <c r="R44" s="165">
        <f t="shared" si="80"/>
        <v>0.47826086956521741</v>
      </c>
      <c r="S44" s="165">
        <f t="shared" si="80"/>
        <v>0.47826086956521741</v>
      </c>
      <c r="T44" s="165">
        <f t="shared" si="80"/>
        <v>0.47826086956521741</v>
      </c>
      <c r="U44" s="165">
        <f t="shared" si="80"/>
        <v>0.47826086956521741</v>
      </c>
      <c r="V44" s="165">
        <f t="shared" si="80"/>
        <v>0.47826086956521741</v>
      </c>
      <c r="W44" s="165">
        <f t="shared" si="80"/>
        <v>0.47826086956521741</v>
      </c>
      <c r="X44" s="165">
        <f t="shared" ref="X44:AJ44" si="81">+W44</f>
        <v>0.47826086956521741</v>
      </c>
      <c r="Y44" s="165">
        <f t="shared" si="81"/>
        <v>0.47826086956521741</v>
      </c>
      <c r="Z44" s="165">
        <f t="shared" si="81"/>
        <v>0.47826086956521741</v>
      </c>
      <c r="AA44" s="165">
        <f t="shared" si="81"/>
        <v>0.47826086956521741</v>
      </c>
      <c r="AB44" s="165">
        <f t="shared" si="81"/>
        <v>0.47826086956521741</v>
      </c>
      <c r="AC44" s="165">
        <f t="shared" si="81"/>
        <v>0.47826086956521741</v>
      </c>
      <c r="AD44" s="165">
        <f t="shared" si="81"/>
        <v>0.47826086956521741</v>
      </c>
      <c r="AE44" s="165">
        <f t="shared" si="81"/>
        <v>0.47826086956521741</v>
      </c>
      <c r="AF44" s="165">
        <f t="shared" si="81"/>
        <v>0.47826086956521741</v>
      </c>
      <c r="AG44" s="165">
        <f t="shared" si="81"/>
        <v>0.47826086956521741</v>
      </c>
      <c r="AH44" s="165">
        <f t="shared" si="81"/>
        <v>0.47826086956521741</v>
      </c>
      <c r="AI44" s="165">
        <f t="shared" si="81"/>
        <v>0.47826086956521741</v>
      </c>
      <c r="AJ44" s="165">
        <f t="shared" si="81"/>
        <v>0.47826086956521741</v>
      </c>
    </row>
    <row r="45" spans="1:36">
      <c r="A45" s="495"/>
      <c r="B45" s="506"/>
      <c r="C45" s="499"/>
      <c r="D45" s="501"/>
      <c r="E45" s="501"/>
      <c r="F45" s="166" t="s">
        <v>253</v>
      </c>
      <c r="G45" s="167">
        <f t="shared" ref="G45" si="82">+ROUND($E44-G44,1)</f>
        <v>-0.5</v>
      </c>
      <c r="H45" s="167">
        <f t="shared" ref="H45:AJ45" si="83">+G45-H44</f>
        <v>-0.97826086956521741</v>
      </c>
      <c r="I45" s="167">
        <f t="shared" si="83"/>
        <v>-1.4565217391304348</v>
      </c>
      <c r="J45" s="167">
        <f t="shared" si="83"/>
        <v>-1.9347826086956523</v>
      </c>
      <c r="K45" s="167">
        <f>+J45-K44</f>
        <v>-2.4130434782608696</v>
      </c>
      <c r="L45" s="167">
        <f t="shared" si="83"/>
        <v>-2.8913043478260869</v>
      </c>
      <c r="M45" s="165">
        <f t="shared" si="80"/>
        <v>-2.8913043478260869</v>
      </c>
      <c r="N45" s="167">
        <f t="shared" si="83"/>
        <v>-3.3695652173913042</v>
      </c>
      <c r="O45" s="167">
        <f t="shared" si="83"/>
        <v>-3.8478260869565215</v>
      </c>
      <c r="P45" s="167">
        <f t="shared" si="83"/>
        <v>-4.3260869565217392</v>
      </c>
      <c r="Q45" s="167">
        <f t="shared" si="83"/>
        <v>-4.804347826086957</v>
      </c>
      <c r="R45" s="167">
        <f t="shared" si="83"/>
        <v>-5.2826086956521747</v>
      </c>
      <c r="S45" s="167">
        <f t="shared" si="83"/>
        <v>-5.7608695652173925</v>
      </c>
      <c r="T45" s="167">
        <f t="shared" si="83"/>
        <v>-6.2391304347826102</v>
      </c>
      <c r="U45" s="167">
        <f t="shared" si="83"/>
        <v>-6.7173913043478279</v>
      </c>
      <c r="V45" s="167">
        <f t="shared" si="83"/>
        <v>-7.1956521739130457</v>
      </c>
      <c r="W45" s="167">
        <f t="shared" si="83"/>
        <v>-7.6739130434782634</v>
      </c>
      <c r="X45" s="167">
        <f t="shared" si="83"/>
        <v>-8.1521739130434803</v>
      </c>
      <c r="Y45" s="167">
        <f t="shared" si="83"/>
        <v>-8.6304347826086971</v>
      </c>
      <c r="Z45" s="167">
        <f t="shared" si="83"/>
        <v>-9.108695652173914</v>
      </c>
      <c r="AA45" s="167">
        <f t="shared" si="83"/>
        <v>-9.5869565217391308</v>
      </c>
      <c r="AB45" s="167">
        <f t="shared" si="83"/>
        <v>-10.065217391304348</v>
      </c>
      <c r="AC45" s="167">
        <f t="shared" si="83"/>
        <v>-10.543478260869565</v>
      </c>
      <c r="AD45" s="167">
        <f t="shared" si="83"/>
        <v>-11.021739130434781</v>
      </c>
      <c r="AE45" s="167">
        <f t="shared" si="83"/>
        <v>-11.499999999999998</v>
      </c>
      <c r="AF45" s="167">
        <f t="shared" si="83"/>
        <v>-11.978260869565215</v>
      </c>
      <c r="AG45" s="167">
        <f t="shared" si="83"/>
        <v>-12.456521739130432</v>
      </c>
      <c r="AH45" s="167">
        <f t="shared" si="83"/>
        <v>-12.934782608695649</v>
      </c>
      <c r="AI45" s="167">
        <f t="shared" si="83"/>
        <v>-13.413043478260866</v>
      </c>
      <c r="AJ45" s="167">
        <f t="shared" si="83"/>
        <v>-13.891304347826082</v>
      </c>
    </row>
    <row r="46" spans="1:36" ht="45" customHeight="1">
      <c r="A46" s="494">
        <v>22</v>
      </c>
      <c r="B46" s="502" t="s">
        <v>236</v>
      </c>
      <c r="C46" s="498">
        <v>0</v>
      </c>
      <c r="D46" s="500">
        <v>0</v>
      </c>
      <c r="E46" s="500">
        <f t="shared" ref="E46" si="84">+C46+D46</f>
        <v>0</v>
      </c>
      <c r="F46" s="163" t="s">
        <v>252</v>
      </c>
      <c r="G46" s="164">
        <f>+VLOOKUP($B46,'[5]Total Tồn Vật tư'!$A$3:$H$8000,8,0)</f>
        <v>0.65217391304347827</v>
      </c>
      <c r="H46" s="165">
        <f t="shared" ref="H46:AJ46" si="85">+G46</f>
        <v>0.65217391304347827</v>
      </c>
      <c r="I46" s="165">
        <f t="shared" si="85"/>
        <v>0.65217391304347827</v>
      </c>
      <c r="J46" s="165">
        <f t="shared" si="85"/>
        <v>0.65217391304347827</v>
      </c>
      <c r="K46" s="165">
        <f>+J46</f>
        <v>0.65217391304347827</v>
      </c>
      <c r="L46" s="165">
        <f t="shared" si="85"/>
        <v>0.65217391304347827</v>
      </c>
      <c r="M46" s="165">
        <f t="shared" si="80"/>
        <v>0.65217391304347827</v>
      </c>
      <c r="N46" s="165">
        <f t="shared" si="85"/>
        <v>0.65217391304347827</v>
      </c>
      <c r="O46" s="165">
        <f t="shared" si="85"/>
        <v>0.65217391304347827</v>
      </c>
      <c r="P46" s="165">
        <f t="shared" si="85"/>
        <v>0.65217391304347827</v>
      </c>
      <c r="Q46" s="165">
        <f t="shared" si="85"/>
        <v>0.65217391304347827</v>
      </c>
      <c r="R46" s="165">
        <f t="shared" si="85"/>
        <v>0.65217391304347827</v>
      </c>
      <c r="S46" s="165">
        <f t="shared" si="85"/>
        <v>0.65217391304347827</v>
      </c>
      <c r="T46" s="165">
        <f t="shared" si="85"/>
        <v>0.65217391304347827</v>
      </c>
      <c r="U46" s="165">
        <f t="shared" si="85"/>
        <v>0.65217391304347827</v>
      </c>
      <c r="V46" s="165">
        <f t="shared" si="85"/>
        <v>0.65217391304347827</v>
      </c>
      <c r="W46" s="165">
        <f t="shared" si="85"/>
        <v>0.65217391304347827</v>
      </c>
      <c r="X46" s="165">
        <f t="shared" si="85"/>
        <v>0.65217391304347827</v>
      </c>
      <c r="Y46" s="165">
        <f t="shared" si="85"/>
        <v>0.65217391304347827</v>
      </c>
      <c r="Z46" s="165">
        <f t="shared" si="85"/>
        <v>0.65217391304347827</v>
      </c>
      <c r="AA46" s="165">
        <f t="shared" si="85"/>
        <v>0.65217391304347827</v>
      </c>
      <c r="AB46" s="165">
        <f t="shared" si="85"/>
        <v>0.65217391304347827</v>
      </c>
      <c r="AC46" s="165">
        <f t="shared" si="85"/>
        <v>0.65217391304347827</v>
      </c>
      <c r="AD46" s="165">
        <f t="shared" si="85"/>
        <v>0.65217391304347827</v>
      </c>
      <c r="AE46" s="165">
        <f t="shared" si="85"/>
        <v>0.65217391304347827</v>
      </c>
      <c r="AF46" s="165">
        <f t="shared" si="85"/>
        <v>0.65217391304347827</v>
      </c>
      <c r="AG46" s="165">
        <f t="shared" si="85"/>
        <v>0.65217391304347827</v>
      </c>
      <c r="AH46" s="165">
        <f t="shared" si="85"/>
        <v>0.65217391304347827</v>
      </c>
      <c r="AI46" s="165">
        <f t="shared" si="85"/>
        <v>0.65217391304347827</v>
      </c>
      <c r="AJ46" s="165">
        <f t="shared" si="85"/>
        <v>0.65217391304347827</v>
      </c>
    </row>
    <row r="47" spans="1:36">
      <c r="A47" s="495"/>
      <c r="B47" s="506"/>
      <c r="C47" s="499"/>
      <c r="D47" s="501"/>
      <c r="E47" s="501"/>
      <c r="F47" s="166" t="s">
        <v>253</v>
      </c>
      <c r="G47" s="167">
        <f t="shared" ref="G47:G59" si="86">+ROUND($E46-G46,1)</f>
        <v>-0.7</v>
      </c>
      <c r="H47" s="167">
        <f t="shared" ref="H47:AJ47" si="87">+G47-H46</f>
        <v>-1.3521739130434782</v>
      </c>
      <c r="I47" s="167">
        <f t="shared" si="87"/>
        <v>-2.0043478260869563</v>
      </c>
      <c r="J47" s="167">
        <f t="shared" si="87"/>
        <v>-2.6565217391304348</v>
      </c>
      <c r="K47" s="167">
        <f>+J47-K46</f>
        <v>-3.3086956521739133</v>
      </c>
      <c r="L47" s="167">
        <f t="shared" si="87"/>
        <v>-3.9608695652173918</v>
      </c>
      <c r="M47" s="165">
        <f t="shared" si="80"/>
        <v>-3.9608695652173918</v>
      </c>
      <c r="N47" s="167">
        <f t="shared" si="87"/>
        <v>-4.6130434782608702</v>
      </c>
      <c r="O47" s="167">
        <f t="shared" si="87"/>
        <v>-5.2652173913043487</v>
      </c>
      <c r="P47" s="167">
        <f t="shared" si="87"/>
        <v>-5.9173913043478272</v>
      </c>
      <c r="Q47" s="167">
        <f t="shared" si="87"/>
        <v>-6.5695652173913057</v>
      </c>
      <c r="R47" s="167">
        <f t="shared" si="87"/>
        <v>-7.2217391304347842</v>
      </c>
      <c r="S47" s="167">
        <f t="shared" si="87"/>
        <v>-7.8739130434782627</v>
      </c>
      <c r="T47" s="167">
        <f t="shared" si="87"/>
        <v>-8.5260869565217412</v>
      </c>
      <c r="U47" s="167">
        <f t="shared" si="87"/>
        <v>-9.1782608695652197</v>
      </c>
      <c r="V47" s="167">
        <f t="shared" si="87"/>
        <v>-9.8304347826086982</v>
      </c>
      <c r="W47" s="167">
        <f t="shared" si="87"/>
        <v>-10.482608695652177</v>
      </c>
      <c r="X47" s="167">
        <f t="shared" si="87"/>
        <v>-11.134782608695655</v>
      </c>
      <c r="Y47" s="167">
        <f t="shared" si="87"/>
        <v>-11.786956521739134</v>
      </c>
      <c r="Z47" s="167">
        <f t="shared" si="87"/>
        <v>-12.439130434782612</v>
      </c>
      <c r="AA47" s="167">
        <f t="shared" si="87"/>
        <v>-13.091304347826091</v>
      </c>
      <c r="AB47" s="167">
        <f t="shared" si="87"/>
        <v>-13.743478260869569</v>
      </c>
      <c r="AC47" s="167">
        <f t="shared" si="87"/>
        <v>-14.395652173913048</v>
      </c>
      <c r="AD47" s="167">
        <f t="shared" si="87"/>
        <v>-15.047826086956526</v>
      </c>
      <c r="AE47" s="167">
        <f t="shared" si="87"/>
        <v>-15.700000000000005</v>
      </c>
      <c r="AF47" s="167">
        <f t="shared" si="87"/>
        <v>-16.352173913043483</v>
      </c>
      <c r="AG47" s="167">
        <f t="shared" si="87"/>
        <v>-17.00434782608696</v>
      </c>
      <c r="AH47" s="167">
        <f t="shared" si="87"/>
        <v>-17.656521739130437</v>
      </c>
      <c r="AI47" s="167">
        <f t="shared" si="87"/>
        <v>-18.308695652173913</v>
      </c>
      <c r="AJ47" s="167">
        <f t="shared" si="87"/>
        <v>-18.96086956521739</v>
      </c>
    </row>
    <row r="48" spans="1:36" ht="45" customHeight="1">
      <c r="A48" s="494">
        <v>23</v>
      </c>
      <c r="B48" s="502" t="s">
        <v>237</v>
      </c>
      <c r="C48" s="498">
        <v>0</v>
      </c>
      <c r="D48" s="500">
        <v>0</v>
      </c>
      <c r="E48" s="500">
        <f t="shared" ref="E48" si="88">+C48+D48</f>
        <v>0</v>
      </c>
      <c r="F48" s="163" t="s">
        <v>252</v>
      </c>
      <c r="G48" s="164">
        <f>+VLOOKUP($B48,'[5]Total Tồn Vật tư'!$A$3:$H$8000,8,0)</f>
        <v>0.21739130434782608</v>
      </c>
      <c r="H48" s="165">
        <f t="shared" ref="H48:AJ48" si="89">+G48</f>
        <v>0.21739130434782608</v>
      </c>
      <c r="I48" s="165">
        <f t="shared" si="89"/>
        <v>0.21739130434782608</v>
      </c>
      <c r="J48" s="165">
        <f t="shared" si="89"/>
        <v>0.21739130434782608</v>
      </c>
      <c r="K48" s="165">
        <f>+J48</f>
        <v>0.21739130434782608</v>
      </c>
      <c r="L48" s="165">
        <f t="shared" si="89"/>
        <v>0.21739130434782608</v>
      </c>
      <c r="M48" s="165">
        <f t="shared" si="80"/>
        <v>0.21739130434782608</v>
      </c>
      <c r="N48" s="165">
        <f t="shared" si="89"/>
        <v>0.21739130434782608</v>
      </c>
      <c r="O48" s="165">
        <f t="shared" si="89"/>
        <v>0.21739130434782608</v>
      </c>
      <c r="P48" s="165">
        <f t="shared" si="89"/>
        <v>0.21739130434782608</v>
      </c>
      <c r="Q48" s="165">
        <f t="shared" si="89"/>
        <v>0.21739130434782608</v>
      </c>
      <c r="R48" s="165">
        <f t="shared" si="89"/>
        <v>0.21739130434782608</v>
      </c>
      <c r="S48" s="165">
        <f t="shared" si="89"/>
        <v>0.21739130434782608</v>
      </c>
      <c r="T48" s="165">
        <f t="shared" si="89"/>
        <v>0.21739130434782608</v>
      </c>
      <c r="U48" s="165">
        <f t="shared" si="89"/>
        <v>0.21739130434782608</v>
      </c>
      <c r="V48" s="165">
        <f t="shared" si="89"/>
        <v>0.21739130434782608</v>
      </c>
      <c r="W48" s="165">
        <f t="shared" si="89"/>
        <v>0.21739130434782608</v>
      </c>
      <c r="X48" s="165">
        <f t="shared" si="89"/>
        <v>0.21739130434782608</v>
      </c>
      <c r="Y48" s="165">
        <f t="shared" si="89"/>
        <v>0.21739130434782608</v>
      </c>
      <c r="Z48" s="165">
        <f t="shared" si="89"/>
        <v>0.21739130434782608</v>
      </c>
      <c r="AA48" s="165">
        <f t="shared" si="89"/>
        <v>0.21739130434782608</v>
      </c>
      <c r="AB48" s="165">
        <f t="shared" si="89"/>
        <v>0.21739130434782608</v>
      </c>
      <c r="AC48" s="165">
        <f t="shared" si="89"/>
        <v>0.21739130434782608</v>
      </c>
      <c r="AD48" s="165">
        <f t="shared" si="89"/>
        <v>0.21739130434782608</v>
      </c>
      <c r="AE48" s="165">
        <f t="shared" si="89"/>
        <v>0.21739130434782608</v>
      </c>
      <c r="AF48" s="165">
        <f t="shared" si="89"/>
        <v>0.21739130434782608</v>
      </c>
      <c r="AG48" s="165">
        <f t="shared" si="89"/>
        <v>0.21739130434782608</v>
      </c>
      <c r="AH48" s="165">
        <f t="shared" si="89"/>
        <v>0.21739130434782608</v>
      </c>
      <c r="AI48" s="165">
        <f t="shared" si="89"/>
        <v>0.21739130434782608</v>
      </c>
      <c r="AJ48" s="165">
        <f t="shared" si="89"/>
        <v>0.21739130434782608</v>
      </c>
    </row>
    <row r="49" spans="1:36">
      <c r="A49" s="495"/>
      <c r="B49" s="506"/>
      <c r="C49" s="499"/>
      <c r="D49" s="501"/>
      <c r="E49" s="501"/>
      <c r="F49" s="166" t="s">
        <v>253</v>
      </c>
      <c r="G49" s="167">
        <f t="shared" si="86"/>
        <v>-0.2</v>
      </c>
      <c r="H49" s="167">
        <f t="shared" ref="H49:AJ49" si="90">+G49-H48</f>
        <v>-0.41739130434782612</v>
      </c>
      <c r="I49" s="167">
        <f t="shared" si="90"/>
        <v>-0.63478260869565217</v>
      </c>
      <c r="J49" s="167">
        <f t="shared" si="90"/>
        <v>-0.85217391304347823</v>
      </c>
      <c r="K49" s="167">
        <f>+J49-K48</f>
        <v>-1.0695652173913044</v>
      </c>
      <c r="L49" s="167">
        <f t="shared" si="90"/>
        <v>-1.2869565217391306</v>
      </c>
      <c r="M49" s="165">
        <f t="shared" si="80"/>
        <v>-1.2869565217391306</v>
      </c>
      <c r="N49" s="167">
        <f t="shared" si="90"/>
        <v>-1.5043478260869567</v>
      </c>
      <c r="O49" s="167">
        <f t="shared" si="90"/>
        <v>-1.7217391304347829</v>
      </c>
      <c r="P49" s="167">
        <f t="shared" si="90"/>
        <v>-1.939130434782609</v>
      </c>
      <c r="Q49" s="167">
        <f t="shared" si="90"/>
        <v>-2.1565217391304352</v>
      </c>
      <c r="R49" s="167">
        <f t="shared" si="90"/>
        <v>-2.3739130434782614</v>
      </c>
      <c r="S49" s="167">
        <f t="shared" si="90"/>
        <v>-2.5913043478260875</v>
      </c>
      <c r="T49" s="167">
        <f t="shared" si="90"/>
        <v>-2.8086956521739137</v>
      </c>
      <c r="U49" s="167">
        <f t="shared" si="90"/>
        <v>-3.0260869565217399</v>
      </c>
      <c r="V49" s="167">
        <f t="shared" si="90"/>
        <v>-3.243478260869566</v>
      </c>
      <c r="W49" s="167">
        <f t="shared" si="90"/>
        <v>-3.4608695652173922</v>
      </c>
      <c r="X49" s="167">
        <f t="shared" si="90"/>
        <v>-3.6782608695652184</v>
      </c>
      <c r="Y49" s="167">
        <f t="shared" si="90"/>
        <v>-3.8956521739130445</v>
      </c>
      <c r="Z49" s="167">
        <f t="shared" si="90"/>
        <v>-4.1130434782608702</v>
      </c>
      <c r="AA49" s="167">
        <f t="shared" si="90"/>
        <v>-4.3304347826086964</v>
      </c>
      <c r="AB49" s="167">
        <f t="shared" si="90"/>
        <v>-4.5478260869565226</v>
      </c>
      <c r="AC49" s="167">
        <f t="shared" si="90"/>
        <v>-4.7652173913043487</v>
      </c>
      <c r="AD49" s="167">
        <f t="shared" si="90"/>
        <v>-4.9826086956521749</v>
      </c>
      <c r="AE49" s="167">
        <f t="shared" si="90"/>
        <v>-5.2000000000000011</v>
      </c>
      <c r="AF49" s="167">
        <f t="shared" si="90"/>
        <v>-5.4173913043478272</v>
      </c>
      <c r="AG49" s="167">
        <f t="shared" si="90"/>
        <v>-5.6347826086956534</v>
      </c>
      <c r="AH49" s="167">
        <f t="shared" si="90"/>
        <v>-5.8521739130434796</v>
      </c>
      <c r="AI49" s="167">
        <f t="shared" si="90"/>
        <v>-6.0695652173913057</v>
      </c>
      <c r="AJ49" s="167">
        <f t="shared" si="90"/>
        <v>-6.2869565217391319</v>
      </c>
    </row>
    <row r="50" spans="1:36" ht="45" customHeight="1">
      <c r="A50" s="494">
        <v>24</v>
      </c>
      <c r="B50" s="502" t="s">
        <v>238</v>
      </c>
      <c r="C50" s="498">
        <v>0</v>
      </c>
      <c r="D50" s="500">
        <v>0</v>
      </c>
      <c r="E50" s="500">
        <f t="shared" ref="E50" si="91">+C50+D50</f>
        <v>0</v>
      </c>
      <c r="F50" s="163" t="s">
        <v>252</v>
      </c>
      <c r="G50" s="164">
        <f>+VLOOKUP($B50,'[5]Total Tồn Vật tư'!$A$3:$H$8000,8,0)</f>
        <v>3.8260869565217392</v>
      </c>
      <c r="H50" s="165">
        <f t="shared" ref="H50:AJ50" si="92">+G50</f>
        <v>3.8260869565217392</v>
      </c>
      <c r="I50" s="165">
        <f t="shared" si="92"/>
        <v>3.8260869565217392</v>
      </c>
      <c r="J50" s="165">
        <f t="shared" si="92"/>
        <v>3.8260869565217392</v>
      </c>
      <c r="K50" s="165">
        <f>+J50</f>
        <v>3.8260869565217392</v>
      </c>
      <c r="L50" s="165">
        <f t="shared" si="92"/>
        <v>3.8260869565217392</v>
      </c>
      <c r="M50" s="165">
        <f t="shared" si="80"/>
        <v>3.8260869565217392</v>
      </c>
      <c r="N50" s="165">
        <f t="shared" si="92"/>
        <v>3.8260869565217392</v>
      </c>
      <c r="O50" s="165">
        <f t="shared" si="92"/>
        <v>3.8260869565217392</v>
      </c>
      <c r="P50" s="165">
        <f t="shared" si="92"/>
        <v>3.8260869565217392</v>
      </c>
      <c r="Q50" s="165">
        <f t="shared" si="92"/>
        <v>3.8260869565217392</v>
      </c>
      <c r="R50" s="165">
        <f t="shared" si="92"/>
        <v>3.8260869565217392</v>
      </c>
      <c r="S50" s="165">
        <f t="shared" si="92"/>
        <v>3.8260869565217392</v>
      </c>
      <c r="T50" s="165">
        <f t="shared" si="92"/>
        <v>3.8260869565217392</v>
      </c>
      <c r="U50" s="165">
        <f t="shared" si="92"/>
        <v>3.8260869565217392</v>
      </c>
      <c r="V50" s="165">
        <f t="shared" si="92"/>
        <v>3.8260869565217392</v>
      </c>
      <c r="W50" s="165">
        <f t="shared" si="92"/>
        <v>3.8260869565217392</v>
      </c>
      <c r="X50" s="165">
        <f t="shared" si="92"/>
        <v>3.8260869565217392</v>
      </c>
      <c r="Y50" s="165">
        <f t="shared" si="92"/>
        <v>3.8260869565217392</v>
      </c>
      <c r="Z50" s="165">
        <f t="shared" si="92"/>
        <v>3.8260869565217392</v>
      </c>
      <c r="AA50" s="165">
        <f t="shared" si="92"/>
        <v>3.8260869565217392</v>
      </c>
      <c r="AB50" s="165">
        <f t="shared" si="92"/>
        <v>3.8260869565217392</v>
      </c>
      <c r="AC50" s="165">
        <f t="shared" si="92"/>
        <v>3.8260869565217392</v>
      </c>
      <c r="AD50" s="165">
        <f t="shared" si="92"/>
        <v>3.8260869565217392</v>
      </c>
      <c r="AE50" s="165">
        <f t="shared" si="92"/>
        <v>3.8260869565217392</v>
      </c>
      <c r="AF50" s="165">
        <f t="shared" si="92"/>
        <v>3.8260869565217392</v>
      </c>
      <c r="AG50" s="165">
        <f t="shared" si="92"/>
        <v>3.8260869565217392</v>
      </c>
      <c r="AH50" s="165">
        <f t="shared" si="92"/>
        <v>3.8260869565217392</v>
      </c>
      <c r="AI50" s="165">
        <f t="shared" si="92"/>
        <v>3.8260869565217392</v>
      </c>
      <c r="AJ50" s="165">
        <f t="shared" si="92"/>
        <v>3.8260869565217392</v>
      </c>
    </row>
    <row r="51" spans="1:36">
      <c r="A51" s="495"/>
      <c r="B51" s="506"/>
      <c r="C51" s="499"/>
      <c r="D51" s="501"/>
      <c r="E51" s="501"/>
      <c r="F51" s="166" t="s">
        <v>253</v>
      </c>
      <c r="G51" s="167">
        <f t="shared" si="86"/>
        <v>-3.8</v>
      </c>
      <c r="H51" s="167">
        <f t="shared" ref="H51:AJ51" si="93">+G51-H50</f>
        <v>-7.6260869565217391</v>
      </c>
      <c r="I51" s="167">
        <f t="shared" si="93"/>
        <v>-11.452173913043477</v>
      </c>
      <c r="J51" s="167">
        <f t="shared" si="93"/>
        <v>-15.278260869565216</v>
      </c>
      <c r="K51" s="167">
        <f>+J51-K50</f>
        <v>-19.104347826086954</v>
      </c>
      <c r="L51" s="167">
        <f t="shared" si="93"/>
        <v>-22.930434782608693</v>
      </c>
      <c r="M51" s="165">
        <f t="shared" si="80"/>
        <v>-22.930434782608693</v>
      </c>
      <c r="N51" s="167">
        <f t="shared" si="93"/>
        <v>-26.756521739130431</v>
      </c>
      <c r="O51" s="167">
        <f t="shared" si="93"/>
        <v>-30.582608695652169</v>
      </c>
      <c r="P51" s="167">
        <f t="shared" si="93"/>
        <v>-34.408695652173911</v>
      </c>
      <c r="Q51" s="167">
        <f t="shared" si="93"/>
        <v>-38.234782608695653</v>
      </c>
      <c r="R51" s="167">
        <f t="shared" si="93"/>
        <v>-42.060869565217395</v>
      </c>
      <c r="S51" s="167">
        <f t="shared" si="93"/>
        <v>-45.886956521739137</v>
      </c>
      <c r="T51" s="167">
        <f t="shared" si="93"/>
        <v>-49.713043478260879</v>
      </c>
      <c r="U51" s="167">
        <f t="shared" si="93"/>
        <v>-53.539130434782621</v>
      </c>
      <c r="V51" s="167">
        <f t="shared" si="93"/>
        <v>-57.365217391304363</v>
      </c>
      <c r="W51" s="167">
        <f t="shared" si="93"/>
        <v>-61.191304347826105</v>
      </c>
      <c r="X51" s="167">
        <f t="shared" si="93"/>
        <v>-65.017391304347839</v>
      </c>
      <c r="Y51" s="167">
        <f t="shared" si="93"/>
        <v>-68.843478260869574</v>
      </c>
      <c r="Z51" s="167">
        <f t="shared" si="93"/>
        <v>-72.669565217391309</v>
      </c>
      <c r="AA51" s="167">
        <f t="shared" si="93"/>
        <v>-76.495652173913044</v>
      </c>
      <c r="AB51" s="167">
        <f t="shared" si="93"/>
        <v>-80.321739130434779</v>
      </c>
      <c r="AC51" s="167">
        <f t="shared" si="93"/>
        <v>-84.147826086956513</v>
      </c>
      <c r="AD51" s="167">
        <f t="shared" si="93"/>
        <v>-87.973913043478248</v>
      </c>
      <c r="AE51" s="167">
        <f t="shared" si="93"/>
        <v>-91.799999999999983</v>
      </c>
      <c r="AF51" s="167">
        <f t="shared" si="93"/>
        <v>-95.626086956521718</v>
      </c>
      <c r="AG51" s="167">
        <f t="shared" si="93"/>
        <v>-99.452173913043453</v>
      </c>
      <c r="AH51" s="167">
        <f t="shared" si="93"/>
        <v>-103.27826086956519</v>
      </c>
      <c r="AI51" s="167">
        <f t="shared" si="93"/>
        <v>-107.10434782608692</v>
      </c>
      <c r="AJ51" s="167">
        <f t="shared" si="93"/>
        <v>-110.93043478260866</v>
      </c>
    </row>
    <row r="52" spans="1:36" ht="45" customHeight="1">
      <c r="A52" s="494">
        <v>25</v>
      </c>
      <c r="B52" s="502" t="s">
        <v>240</v>
      </c>
      <c r="C52" s="498">
        <v>3550</v>
      </c>
      <c r="D52" s="500">
        <v>0</v>
      </c>
      <c r="E52" s="500">
        <f t="shared" ref="E52" si="94">+C52+D52</f>
        <v>3550</v>
      </c>
      <c r="F52" s="163" t="s">
        <v>252</v>
      </c>
      <c r="G52" s="164">
        <f>+VLOOKUP($B52,'[5]Total Tồn Vật tư'!$A$3:$H$8000,8,0)</f>
        <v>94</v>
      </c>
      <c r="H52" s="165">
        <f t="shared" ref="H52:AJ52" si="95">+G52</f>
        <v>94</v>
      </c>
      <c r="I52" s="165">
        <f t="shared" si="95"/>
        <v>94</v>
      </c>
      <c r="J52" s="165">
        <f t="shared" si="95"/>
        <v>94</v>
      </c>
      <c r="K52" s="165">
        <f>+J52</f>
        <v>94</v>
      </c>
      <c r="L52" s="165">
        <f t="shared" si="95"/>
        <v>94</v>
      </c>
      <c r="M52" s="165">
        <f t="shared" si="80"/>
        <v>94</v>
      </c>
      <c r="N52" s="165">
        <f t="shared" si="95"/>
        <v>94</v>
      </c>
      <c r="O52" s="165">
        <f t="shared" si="95"/>
        <v>94</v>
      </c>
      <c r="P52" s="165">
        <f t="shared" si="95"/>
        <v>94</v>
      </c>
      <c r="Q52" s="165">
        <f t="shared" si="95"/>
        <v>94</v>
      </c>
      <c r="R52" s="165">
        <f t="shared" si="95"/>
        <v>94</v>
      </c>
      <c r="S52" s="165">
        <f t="shared" si="95"/>
        <v>94</v>
      </c>
      <c r="T52" s="165">
        <f t="shared" si="95"/>
        <v>94</v>
      </c>
      <c r="U52" s="165">
        <f t="shared" si="95"/>
        <v>94</v>
      </c>
      <c r="V52" s="165">
        <f t="shared" si="95"/>
        <v>94</v>
      </c>
      <c r="W52" s="165">
        <f t="shared" si="95"/>
        <v>94</v>
      </c>
      <c r="X52" s="165">
        <f t="shared" si="95"/>
        <v>94</v>
      </c>
      <c r="Y52" s="165">
        <f t="shared" si="95"/>
        <v>94</v>
      </c>
      <c r="Z52" s="165">
        <f t="shared" si="95"/>
        <v>94</v>
      </c>
      <c r="AA52" s="165">
        <f t="shared" si="95"/>
        <v>94</v>
      </c>
      <c r="AB52" s="165">
        <f t="shared" si="95"/>
        <v>94</v>
      </c>
      <c r="AC52" s="165">
        <f t="shared" si="95"/>
        <v>94</v>
      </c>
      <c r="AD52" s="165">
        <f t="shared" si="95"/>
        <v>94</v>
      </c>
      <c r="AE52" s="165">
        <f t="shared" si="95"/>
        <v>94</v>
      </c>
      <c r="AF52" s="165">
        <f t="shared" si="95"/>
        <v>94</v>
      </c>
      <c r="AG52" s="165">
        <f t="shared" si="95"/>
        <v>94</v>
      </c>
      <c r="AH52" s="165">
        <f t="shared" si="95"/>
        <v>94</v>
      </c>
      <c r="AI52" s="165">
        <f t="shared" si="95"/>
        <v>94</v>
      </c>
      <c r="AJ52" s="165">
        <f t="shared" si="95"/>
        <v>94</v>
      </c>
    </row>
    <row r="53" spans="1:36">
      <c r="A53" s="495"/>
      <c r="B53" s="506"/>
      <c r="C53" s="499"/>
      <c r="D53" s="501"/>
      <c r="E53" s="501"/>
      <c r="F53" s="166" t="s">
        <v>253</v>
      </c>
      <c r="G53" s="167">
        <f t="shared" si="86"/>
        <v>3456</v>
      </c>
      <c r="H53" s="167">
        <f t="shared" ref="H53:AJ53" si="96">+G53-H52</f>
        <v>3362</v>
      </c>
      <c r="I53" s="167">
        <f t="shared" si="96"/>
        <v>3268</v>
      </c>
      <c r="J53" s="167">
        <f t="shared" si="96"/>
        <v>3174</v>
      </c>
      <c r="K53" s="167">
        <f>+J53-K52</f>
        <v>3080</v>
      </c>
      <c r="L53" s="167">
        <f t="shared" si="96"/>
        <v>2986</v>
      </c>
      <c r="M53" s="165">
        <f t="shared" si="80"/>
        <v>2986</v>
      </c>
      <c r="N53" s="167">
        <f t="shared" si="96"/>
        <v>2892</v>
      </c>
      <c r="O53" s="167">
        <f t="shared" si="96"/>
        <v>2798</v>
      </c>
      <c r="P53" s="167">
        <f t="shared" si="96"/>
        <v>2704</v>
      </c>
      <c r="Q53" s="167">
        <f t="shared" si="96"/>
        <v>2610</v>
      </c>
      <c r="R53" s="167">
        <f t="shared" si="96"/>
        <v>2516</v>
      </c>
      <c r="S53" s="167">
        <f t="shared" si="96"/>
        <v>2422</v>
      </c>
      <c r="T53" s="167">
        <f t="shared" si="96"/>
        <v>2328</v>
      </c>
      <c r="U53" s="167">
        <f t="shared" si="96"/>
        <v>2234</v>
      </c>
      <c r="V53" s="167">
        <f t="shared" si="96"/>
        <v>2140</v>
      </c>
      <c r="W53" s="167">
        <f t="shared" si="96"/>
        <v>2046</v>
      </c>
      <c r="X53" s="167">
        <f t="shared" si="96"/>
        <v>1952</v>
      </c>
      <c r="Y53" s="167">
        <f t="shared" si="96"/>
        <v>1858</v>
      </c>
      <c r="Z53" s="167">
        <f t="shared" si="96"/>
        <v>1764</v>
      </c>
      <c r="AA53" s="167">
        <f t="shared" si="96"/>
        <v>1670</v>
      </c>
      <c r="AB53" s="167">
        <f t="shared" si="96"/>
        <v>1576</v>
      </c>
      <c r="AC53" s="167">
        <f t="shared" si="96"/>
        <v>1482</v>
      </c>
      <c r="AD53" s="167">
        <f t="shared" si="96"/>
        <v>1388</v>
      </c>
      <c r="AE53" s="167">
        <f t="shared" si="96"/>
        <v>1294</v>
      </c>
      <c r="AF53" s="167">
        <f t="shared" si="96"/>
        <v>1200</v>
      </c>
      <c r="AG53" s="167">
        <f t="shared" si="96"/>
        <v>1106</v>
      </c>
      <c r="AH53" s="167">
        <f t="shared" si="96"/>
        <v>1012</v>
      </c>
      <c r="AI53" s="167">
        <f t="shared" si="96"/>
        <v>918</v>
      </c>
      <c r="AJ53" s="167">
        <f t="shared" si="96"/>
        <v>824</v>
      </c>
    </row>
    <row r="54" spans="1:36" ht="45" customHeight="1">
      <c r="A54" s="494">
        <v>26</v>
      </c>
      <c r="B54" s="502" t="s">
        <v>242</v>
      </c>
      <c r="C54" s="498">
        <v>0</v>
      </c>
      <c r="D54" s="500">
        <v>0</v>
      </c>
      <c r="E54" s="500">
        <f t="shared" ref="E54" si="97">+C54+D54</f>
        <v>0</v>
      </c>
      <c r="F54" s="163" t="s">
        <v>252</v>
      </c>
      <c r="G54" s="164">
        <f>+VLOOKUP($B54,'[5]Total Tồn Vật tư'!$A$3:$H$8000,8,0)</f>
        <v>4.1304347826086953</v>
      </c>
      <c r="H54" s="165">
        <f t="shared" ref="H54:AJ54" si="98">+G54</f>
        <v>4.1304347826086953</v>
      </c>
      <c r="I54" s="165">
        <f t="shared" si="98"/>
        <v>4.1304347826086953</v>
      </c>
      <c r="J54" s="165">
        <f t="shared" si="98"/>
        <v>4.1304347826086953</v>
      </c>
      <c r="K54" s="165">
        <f>+J54</f>
        <v>4.1304347826086953</v>
      </c>
      <c r="L54" s="165">
        <f t="shared" si="98"/>
        <v>4.1304347826086953</v>
      </c>
      <c r="M54" s="165">
        <f t="shared" si="80"/>
        <v>4.1304347826086953</v>
      </c>
      <c r="N54" s="165">
        <f t="shared" si="98"/>
        <v>4.1304347826086953</v>
      </c>
      <c r="O54" s="165">
        <f t="shared" si="98"/>
        <v>4.1304347826086953</v>
      </c>
      <c r="P54" s="165">
        <f t="shared" si="98"/>
        <v>4.1304347826086953</v>
      </c>
      <c r="Q54" s="165">
        <f t="shared" si="98"/>
        <v>4.1304347826086953</v>
      </c>
      <c r="R54" s="165">
        <f t="shared" si="98"/>
        <v>4.1304347826086953</v>
      </c>
      <c r="S54" s="165">
        <f t="shared" si="98"/>
        <v>4.1304347826086953</v>
      </c>
      <c r="T54" s="165">
        <f t="shared" si="98"/>
        <v>4.1304347826086953</v>
      </c>
      <c r="U54" s="165">
        <f t="shared" si="98"/>
        <v>4.1304347826086953</v>
      </c>
      <c r="V54" s="165">
        <f t="shared" si="98"/>
        <v>4.1304347826086953</v>
      </c>
      <c r="W54" s="165">
        <f t="shared" si="98"/>
        <v>4.1304347826086953</v>
      </c>
      <c r="X54" s="165">
        <f t="shared" si="98"/>
        <v>4.1304347826086953</v>
      </c>
      <c r="Y54" s="165">
        <f t="shared" si="98"/>
        <v>4.1304347826086953</v>
      </c>
      <c r="Z54" s="165">
        <f t="shared" si="98"/>
        <v>4.1304347826086953</v>
      </c>
      <c r="AA54" s="165">
        <f t="shared" si="98"/>
        <v>4.1304347826086953</v>
      </c>
      <c r="AB54" s="165">
        <f t="shared" si="98"/>
        <v>4.1304347826086953</v>
      </c>
      <c r="AC54" s="165">
        <f t="shared" si="98"/>
        <v>4.1304347826086953</v>
      </c>
      <c r="AD54" s="165">
        <f t="shared" si="98"/>
        <v>4.1304347826086953</v>
      </c>
      <c r="AE54" s="165">
        <f t="shared" si="98"/>
        <v>4.1304347826086953</v>
      </c>
      <c r="AF54" s="165">
        <f t="shared" si="98"/>
        <v>4.1304347826086953</v>
      </c>
      <c r="AG54" s="165">
        <f t="shared" si="98"/>
        <v>4.1304347826086953</v>
      </c>
      <c r="AH54" s="165">
        <f t="shared" si="98"/>
        <v>4.1304347826086953</v>
      </c>
      <c r="AI54" s="165">
        <f t="shared" si="98"/>
        <v>4.1304347826086953</v>
      </c>
      <c r="AJ54" s="165">
        <f t="shared" si="98"/>
        <v>4.1304347826086953</v>
      </c>
    </row>
    <row r="55" spans="1:36">
      <c r="A55" s="495"/>
      <c r="B55" s="506"/>
      <c r="C55" s="499"/>
      <c r="D55" s="501"/>
      <c r="E55" s="501"/>
      <c r="F55" s="166" t="s">
        <v>253</v>
      </c>
      <c r="G55" s="167">
        <f t="shared" si="86"/>
        <v>-4.0999999999999996</v>
      </c>
      <c r="H55" s="167">
        <f t="shared" ref="H55:AJ55" si="99">+G55-H54</f>
        <v>-8.230434782608695</v>
      </c>
      <c r="I55" s="167">
        <f t="shared" si="99"/>
        <v>-12.36086956521739</v>
      </c>
      <c r="J55" s="167">
        <f t="shared" si="99"/>
        <v>-16.491304347826087</v>
      </c>
      <c r="K55" s="167">
        <f>+J55-K54</f>
        <v>-20.621739130434783</v>
      </c>
      <c r="L55" s="167">
        <f t="shared" si="99"/>
        <v>-24.752173913043478</v>
      </c>
      <c r="M55" s="165">
        <f t="shared" si="80"/>
        <v>-24.752173913043478</v>
      </c>
      <c r="N55" s="167">
        <f t="shared" si="99"/>
        <v>-28.882608695652173</v>
      </c>
      <c r="O55" s="167">
        <f t="shared" si="99"/>
        <v>-33.013043478260869</v>
      </c>
      <c r="P55" s="167">
        <f t="shared" si="99"/>
        <v>-37.143478260869564</v>
      </c>
      <c r="Q55" s="167">
        <f t="shared" si="99"/>
        <v>-41.27391304347826</v>
      </c>
      <c r="R55" s="167">
        <f t="shared" si="99"/>
        <v>-45.404347826086955</v>
      </c>
      <c r="S55" s="167">
        <f t="shared" si="99"/>
        <v>-49.53478260869565</v>
      </c>
      <c r="T55" s="167">
        <f t="shared" si="99"/>
        <v>-53.665217391304346</v>
      </c>
      <c r="U55" s="167">
        <f t="shared" si="99"/>
        <v>-57.795652173913041</v>
      </c>
      <c r="V55" s="167">
        <f t="shared" si="99"/>
        <v>-61.926086956521736</v>
      </c>
      <c r="W55" s="167">
        <f t="shared" si="99"/>
        <v>-66.056521739130432</v>
      </c>
      <c r="X55" s="167">
        <f t="shared" si="99"/>
        <v>-70.18695652173912</v>
      </c>
      <c r="Y55" s="167">
        <f t="shared" si="99"/>
        <v>-74.317391304347808</v>
      </c>
      <c r="Z55" s="167">
        <f t="shared" si="99"/>
        <v>-78.447826086956496</v>
      </c>
      <c r="AA55" s="167">
        <f t="shared" si="99"/>
        <v>-82.578260869565185</v>
      </c>
      <c r="AB55" s="167">
        <f t="shared" si="99"/>
        <v>-86.708695652173873</v>
      </c>
      <c r="AC55" s="167">
        <f t="shared" si="99"/>
        <v>-90.839130434782561</v>
      </c>
      <c r="AD55" s="167">
        <f t="shared" si="99"/>
        <v>-94.969565217391249</v>
      </c>
      <c r="AE55" s="167">
        <f t="shared" si="99"/>
        <v>-99.099999999999937</v>
      </c>
      <c r="AF55" s="167">
        <f t="shared" si="99"/>
        <v>-103.23043478260863</v>
      </c>
      <c r="AG55" s="167">
        <f t="shared" si="99"/>
        <v>-107.36086956521731</v>
      </c>
      <c r="AH55" s="167">
        <f t="shared" si="99"/>
        <v>-111.491304347826</v>
      </c>
      <c r="AI55" s="167">
        <f t="shared" si="99"/>
        <v>-115.62173913043469</v>
      </c>
      <c r="AJ55" s="167">
        <f t="shared" si="99"/>
        <v>-119.75217391304338</v>
      </c>
    </row>
    <row r="56" spans="1:36" ht="45" customHeight="1">
      <c r="A56" s="494">
        <v>27</v>
      </c>
      <c r="B56" s="502" t="s">
        <v>241</v>
      </c>
      <c r="C56" s="498">
        <v>1720</v>
      </c>
      <c r="D56" s="500">
        <v>0</v>
      </c>
      <c r="E56" s="500">
        <f t="shared" ref="E56" si="100">+C56+D56</f>
        <v>1720</v>
      </c>
      <c r="F56" s="163" t="s">
        <v>252</v>
      </c>
      <c r="G56" s="164">
        <f>+VLOOKUP($B56,'[5]Total Tồn Vật tư'!$A$3:$H$8000,8,0)</f>
        <v>336.95652173913044</v>
      </c>
      <c r="H56" s="165">
        <f t="shared" ref="H56:AJ56" si="101">+G56</f>
        <v>336.95652173913044</v>
      </c>
      <c r="I56" s="165">
        <f t="shared" si="101"/>
        <v>336.95652173913044</v>
      </c>
      <c r="J56" s="165">
        <f t="shared" si="101"/>
        <v>336.95652173913044</v>
      </c>
      <c r="K56" s="165">
        <f>+J56</f>
        <v>336.95652173913044</v>
      </c>
      <c r="L56" s="165">
        <f t="shared" si="101"/>
        <v>336.95652173913044</v>
      </c>
      <c r="M56" s="165">
        <f t="shared" si="80"/>
        <v>336.95652173913044</v>
      </c>
      <c r="N56" s="165">
        <f t="shared" si="101"/>
        <v>336.95652173913044</v>
      </c>
      <c r="O56" s="165">
        <f t="shared" si="101"/>
        <v>336.95652173913044</v>
      </c>
      <c r="P56" s="165">
        <f t="shared" si="101"/>
        <v>336.95652173913044</v>
      </c>
      <c r="Q56" s="165">
        <f t="shared" si="101"/>
        <v>336.95652173913044</v>
      </c>
      <c r="R56" s="165">
        <f t="shared" si="101"/>
        <v>336.95652173913044</v>
      </c>
      <c r="S56" s="165">
        <f t="shared" si="101"/>
        <v>336.95652173913044</v>
      </c>
      <c r="T56" s="165">
        <f t="shared" si="101"/>
        <v>336.95652173913044</v>
      </c>
      <c r="U56" s="165">
        <f t="shared" si="101"/>
        <v>336.95652173913044</v>
      </c>
      <c r="V56" s="165">
        <f t="shared" si="101"/>
        <v>336.95652173913044</v>
      </c>
      <c r="W56" s="165">
        <f t="shared" si="101"/>
        <v>336.95652173913044</v>
      </c>
      <c r="X56" s="165">
        <f t="shared" si="101"/>
        <v>336.95652173913044</v>
      </c>
      <c r="Y56" s="165">
        <f t="shared" si="101"/>
        <v>336.95652173913044</v>
      </c>
      <c r="Z56" s="165">
        <f t="shared" si="101"/>
        <v>336.95652173913044</v>
      </c>
      <c r="AA56" s="165">
        <f t="shared" si="101"/>
        <v>336.95652173913044</v>
      </c>
      <c r="AB56" s="165">
        <f t="shared" si="101"/>
        <v>336.95652173913044</v>
      </c>
      <c r="AC56" s="165">
        <f t="shared" si="101"/>
        <v>336.95652173913044</v>
      </c>
      <c r="AD56" s="165">
        <f t="shared" si="101"/>
        <v>336.95652173913044</v>
      </c>
      <c r="AE56" s="165">
        <f t="shared" si="101"/>
        <v>336.95652173913044</v>
      </c>
      <c r="AF56" s="165">
        <f t="shared" si="101"/>
        <v>336.95652173913044</v>
      </c>
      <c r="AG56" s="165">
        <f t="shared" si="101"/>
        <v>336.95652173913044</v>
      </c>
      <c r="AH56" s="165">
        <f t="shared" si="101"/>
        <v>336.95652173913044</v>
      </c>
      <c r="AI56" s="165">
        <f t="shared" si="101"/>
        <v>336.95652173913044</v>
      </c>
      <c r="AJ56" s="165">
        <f t="shared" si="101"/>
        <v>336.95652173913044</v>
      </c>
    </row>
    <row r="57" spans="1:36">
      <c r="A57" s="495"/>
      <c r="B57" s="506"/>
      <c r="C57" s="499"/>
      <c r="D57" s="501"/>
      <c r="E57" s="501"/>
      <c r="F57" s="166" t="s">
        <v>253</v>
      </c>
      <c r="G57" s="167">
        <f t="shared" si="86"/>
        <v>1383</v>
      </c>
      <c r="H57" s="167">
        <f t="shared" ref="H57:AJ57" si="102">+G57-H56</f>
        <v>1046.0434782608695</v>
      </c>
      <c r="I57" s="167">
        <f t="shared" si="102"/>
        <v>709.08695652173901</v>
      </c>
      <c r="J57" s="167">
        <f t="shared" si="102"/>
        <v>372.13043478260857</v>
      </c>
      <c r="K57" s="167">
        <f>+J57-K56</f>
        <v>35.173913043478137</v>
      </c>
      <c r="L57" s="167">
        <f t="shared" si="102"/>
        <v>-301.7826086956523</v>
      </c>
      <c r="M57" s="165">
        <f t="shared" si="80"/>
        <v>-301.7826086956523</v>
      </c>
      <c r="N57" s="167">
        <f t="shared" si="102"/>
        <v>-638.73913043478274</v>
      </c>
      <c r="O57" s="167">
        <f t="shared" si="102"/>
        <v>-975.69565217391323</v>
      </c>
      <c r="P57" s="167">
        <f t="shared" si="102"/>
        <v>-1312.6521739130437</v>
      </c>
      <c r="Q57" s="167">
        <f t="shared" si="102"/>
        <v>-1649.6086956521742</v>
      </c>
      <c r="R57" s="167">
        <f t="shared" si="102"/>
        <v>-1986.5652173913047</v>
      </c>
      <c r="S57" s="167">
        <f t="shared" si="102"/>
        <v>-2323.521739130435</v>
      </c>
      <c r="T57" s="167">
        <f t="shared" si="102"/>
        <v>-2660.4782608695655</v>
      </c>
      <c r="U57" s="167">
        <f t="shared" si="102"/>
        <v>-2997.434782608696</v>
      </c>
      <c r="V57" s="167">
        <f t="shared" si="102"/>
        <v>-3334.3913043478265</v>
      </c>
      <c r="W57" s="167">
        <f t="shared" si="102"/>
        <v>-3671.347826086957</v>
      </c>
      <c r="X57" s="167">
        <f t="shared" si="102"/>
        <v>-4008.3043478260875</v>
      </c>
      <c r="Y57" s="167">
        <f t="shared" si="102"/>
        <v>-4345.2608695652179</v>
      </c>
      <c r="Z57" s="167">
        <f t="shared" si="102"/>
        <v>-4682.217391304348</v>
      </c>
      <c r="AA57" s="167">
        <f t="shared" si="102"/>
        <v>-5019.173913043478</v>
      </c>
      <c r="AB57" s="167">
        <f t="shared" si="102"/>
        <v>-5356.1304347826081</v>
      </c>
      <c r="AC57" s="167">
        <f t="shared" si="102"/>
        <v>-5693.0869565217381</v>
      </c>
      <c r="AD57" s="167">
        <f t="shared" si="102"/>
        <v>-6030.0434782608681</v>
      </c>
      <c r="AE57" s="167">
        <f t="shared" si="102"/>
        <v>-6366.9999999999982</v>
      </c>
      <c r="AF57" s="167">
        <f t="shared" si="102"/>
        <v>-6703.9565217391282</v>
      </c>
      <c r="AG57" s="167">
        <f t="shared" si="102"/>
        <v>-7040.9130434782583</v>
      </c>
      <c r="AH57" s="167">
        <f t="shared" si="102"/>
        <v>-7377.8695652173883</v>
      </c>
      <c r="AI57" s="167">
        <f t="shared" si="102"/>
        <v>-7714.8260869565183</v>
      </c>
      <c r="AJ57" s="167">
        <f t="shared" si="102"/>
        <v>-8051.7826086956484</v>
      </c>
    </row>
    <row r="58" spans="1:36" ht="45" customHeight="1">
      <c r="A58" s="494">
        <v>28</v>
      </c>
      <c r="B58" s="502" t="s">
        <v>239</v>
      </c>
      <c r="C58" s="498">
        <v>0</v>
      </c>
      <c r="D58" s="500">
        <v>0</v>
      </c>
      <c r="E58" s="500">
        <f t="shared" ref="E58" si="103">+C58+D58</f>
        <v>0</v>
      </c>
      <c r="F58" s="163" t="s">
        <v>252</v>
      </c>
      <c r="G58" s="164">
        <f>+VLOOKUP($B58,'[5]Total Tồn Vật tư'!$A$3:$H$8000,8,0)</f>
        <v>313.04347826086956</v>
      </c>
      <c r="H58" s="165">
        <f t="shared" ref="H58:AJ58" si="104">+G58</f>
        <v>313.04347826086956</v>
      </c>
      <c r="I58" s="165">
        <f t="shared" si="104"/>
        <v>313.04347826086956</v>
      </c>
      <c r="J58" s="165">
        <f t="shared" si="104"/>
        <v>313.04347826086956</v>
      </c>
      <c r="K58" s="165">
        <f>+J58</f>
        <v>313.04347826086956</v>
      </c>
      <c r="L58" s="165">
        <f t="shared" si="104"/>
        <v>313.04347826086956</v>
      </c>
      <c r="M58" s="165">
        <f t="shared" si="80"/>
        <v>313.04347826086956</v>
      </c>
      <c r="N58" s="165">
        <f t="shared" si="104"/>
        <v>313.04347826086956</v>
      </c>
      <c r="O58" s="165">
        <f t="shared" si="104"/>
        <v>313.04347826086956</v>
      </c>
      <c r="P58" s="165">
        <f t="shared" si="104"/>
        <v>313.04347826086956</v>
      </c>
      <c r="Q58" s="165">
        <f t="shared" si="104"/>
        <v>313.04347826086956</v>
      </c>
      <c r="R58" s="165">
        <f t="shared" si="104"/>
        <v>313.04347826086956</v>
      </c>
      <c r="S58" s="165">
        <f t="shared" si="104"/>
        <v>313.04347826086956</v>
      </c>
      <c r="T58" s="165">
        <f t="shared" si="104"/>
        <v>313.04347826086956</v>
      </c>
      <c r="U58" s="165">
        <f t="shared" si="104"/>
        <v>313.04347826086956</v>
      </c>
      <c r="V58" s="165">
        <f t="shared" si="104"/>
        <v>313.04347826086956</v>
      </c>
      <c r="W58" s="165">
        <f t="shared" si="104"/>
        <v>313.04347826086956</v>
      </c>
      <c r="X58" s="165">
        <f t="shared" si="104"/>
        <v>313.04347826086956</v>
      </c>
      <c r="Y58" s="165">
        <f t="shared" si="104"/>
        <v>313.04347826086956</v>
      </c>
      <c r="Z58" s="165">
        <f t="shared" si="104"/>
        <v>313.04347826086956</v>
      </c>
      <c r="AA58" s="165">
        <f t="shared" si="104"/>
        <v>313.04347826086956</v>
      </c>
      <c r="AB58" s="165">
        <f t="shared" si="104"/>
        <v>313.04347826086956</v>
      </c>
      <c r="AC58" s="165">
        <f t="shared" si="104"/>
        <v>313.04347826086956</v>
      </c>
      <c r="AD58" s="165">
        <f t="shared" si="104"/>
        <v>313.04347826086956</v>
      </c>
      <c r="AE58" s="165">
        <f t="shared" si="104"/>
        <v>313.04347826086956</v>
      </c>
      <c r="AF58" s="165">
        <f t="shared" si="104"/>
        <v>313.04347826086956</v>
      </c>
      <c r="AG58" s="165">
        <f t="shared" si="104"/>
        <v>313.04347826086956</v>
      </c>
      <c r="AH58" s="165">
        <f t="shared" si="104"/>
        <v>313.04347826086956</v>
      </c>
      <c r="AI58" s="165">
        <f t="shared" si="104"/>
        <v>313.04347826086956</v>
      </c>
      <c r="AJ58" s="165">
        <f t="shared" si="104"/>
        <v>313.04347826086956</v>
      </c>
    </row>
    <row r="59" spans="1:36">
      <c r="A59" s="495"/>
      <c r="B59" s="506"/>
      <c r="C59" s="499"/>
      <c r="D59" s="501"/>
      <c r="E59" s="501"/>
      <c r="F59" s="166" t="s">
        <v>253</v>
      </c>
      <c r="G59" s="167">
        <f t="shared" si="86"/>
        <v>-313</v>
      </c>
      <c r="H59" s="167">
        <f t="shared" ref="H59:AJ59" si="105">+G59-H58</f>
        <v>-626.04347826086951</v>
      </c>
      <c r="I59" s="167">
        <f t="shared" si="105"/>
        <v>-939.08695652173901</v>
      </c>
      <c r="J59" s="167">
        <f t="shared" si="105"/>
        <v>-1252.1304347826085</v>
      </c>
      <c r="K59" s="167">
        <f>+J59-K58</f>
        <v>-1565.173913043478</v>
      </c>
      <c r="L59" s="167">
        <f t="shared" si="105"/>
        <v>-1878.2173913043475</v>
      </c>
      <c r="M59" s="165">
        <f t="shared" si="80"/>
        <v>-1878.2173913043475</v>
      </c>
      <c r="N59" s="167">
        <f t="shared" si="105"/>
        <v>-2191.260869565217</v>
      </c>
      <c r="O59" s="167">
        <f t="shared" si="105"/>
        <v>-2504.3043478260865</v>
      </c>
      <c r="P59" s="167">
        <f t="shared" si="105"/>
        <v>-2817.347826086956</v>
      </c>
      <c r="Q59" s="167">
        <f t="shared" si="105"/>
        <v>-3130.3913043478256</v>
      </c>
      <c r="R59" s="167">
        <f t="shared" si="105"/>
        <v>-3443.4347826086951</v>
      </c>
      <c r="S59" s="167">
        <f t="shared" si="105"/>
        <v>-3756.4782608695646</v>
      </c>
      <c r="T59" s="167">
        <f t="shared" si="105"/>
        <v>-4069.5217391304341</v>
      </c>
      <c r="U59" s="167">
        <f t="shared" si="105"/>
        <v>-4382.565217391304</v>
      </c>
      <c r="V59" s="167">
        <f t="shared" si="105"/>
        <v>-4695.608695652174</v>
      </c>
      <c r="W59" s="167">
        <f t="shared" si="105"/>
        <v>-5008.652173913044</v>
      </c>
      <c r="X59" s="167">
        <f t="shared" si="105"/>
        <v>-5321.6956521739139</v>
      </c>
      <c r="Y59" s="167">
        <f t="shared" si="105"/>
        <v>-5634.7391304347839</v>
      </c>
      <c r="Z59" s="167">
        <f t="shared" si="105"/>
        <v>-5947.7826086956538</v>
      </c>
      <c r="AA59" s="167">
        <f t="shared" si="105"/>
        <v>-6260.8260869565238</v>
      </c>
      <c r="AB59" s="167">
        <f t="shared" si="105"/>
        <v>-6573.8695652173938</v>
      </c>
      <c r="AC59" s="167">
        <f t="shared" si="105"/>
        <v>-6886.9130434782637</v>
      </c>
      <c r="AD59" s="167">
        <f t="shared" si="105"/>
        <v>-7199.9565217391337</v>
      </c>
      <c r="AE59" s="167">
        <f t="shared" si="105"/>
        <v>-7513.0000000000036</v>
      </c>
      <c r="AF59" s="167">
        <f t="shared" si="105"/>
        <v>-7826.0434782608736</v>
      </c>
      <c r="AG59" s="167">
        <f t="shared" si="105"/>
        <v>-8139.0869565217436</v>
      </c>
      <c r="AH59" s="167">
        <f t="shared" si="105"/>
        <v>-8452.1304347826135</v>
      </c>
      <c r="AI59" s="167">
        <f t="shared" si="105"/>
        <v>-8765.1739130434835</v>
      </c>
      <c r="AJ59" s="167">
        <f t="shared" si="105"/>
        <v>-9078.2173913043534</v>
      </c>
    </row>
    <row r="60" spans="1:36" ht="45" customHeight="1">
      <c r="A60" s="494">
        <v>29</v>
      </c>
      <c r="B60" s="502" t="s">
        <v>219</v>
      </c>
      <c r="C60" s="498">
        <v>70</v>
      </c>
      <c r="D60" s="500">
        <v>0</v>
      </c>
      <c r="E60" s="500">
        <f t="shared" ref="E60" si="106">+C60+D60</f>
        <v>70</v>
      </c>
      <c r="F60" s="163" t="s">
        <v>252</v>
      </c>
      <c r="G60" s="164">
        <f>+VLOOKUP($B60,'[5]Total Tồn Vật tư'!$A$3:$H$8000,8,0)</f>
        <v>3</v>
      </c>
      <c r="H60" s="165">
        <f t="shared" ref="H60:W75" si="107">+G60</f>
        <v>3</v>
      </c>
      <c r="I60" s="165">
        <f t="shared" si="107"/>
        <v>3</v>
      </c>
      <c r="J60" s="165">
        <f t="shared" si="107"/>
        <v>3</v>
      </c>
      <c r="K60" s="165">
        <f>+J60</f>
        <v>3</v>
      </c>
      <c r="L60" s="165">
        <f t="shared" si="107"/>
        <v>3</v>
      </c>
      <c r="M60" s="165">
        <f t="shared" si="107"/>
        <v>3</v>
      </c>
      <c r="N60" s="165">
        <f t="shared" si="107"/>
        <v>3</v>
      </c>
      <c r="O60" s="165">
        <f t="shared" si="107"/>
        <v>3</v>
      </c>
      <c r="P60" s="165">
        <f t="shared" si="107"/>
        <v>3</v>
      </c>
      <c r="Q60" s="165">
        <f t="shared" si="107"/>
        <v>3</v>
      </c>
      <c r="R60" s="165">
        <f t="shared" si="107"/>
        <v>3</v>
      </c>
      <c r="S60" s="165">
        <f t="shared" si="107"/>
        <v>3</v>
      </c>
      <c r="T60" s="165">
        <f t="shared" si="107"/>
        <v>3</v>
      </c>
      <c r="U60" s="165">
        <f t="shared" si="107"/>
        <v>3</v>
      </c>
      <c r="V60" s="165">
        <f t="shared" si="107"/>
        <v>3</v>
      </c>
      <c r="W60" s="165">
        <f t="shared" si="107"/>
        <v>3</v>
      </c>
      <c r="X60" s="165">
        <f t="shared" ref="X60:AJ60" si="108">+W60</f>
        <v>3</v>
      </c>
      <c r="Y60" s="165">
        <f t="shared" si="108"/>
        <v>3</v>
      </c>
      <c r="Z60" s="165">
        <f t="shared" si="108"/>
        <v>3</v>
      </c>
      <c r="AA60" s="165">
        <f t="shared" si="108"/>
        <v>3</v>
      </c>
      <c r="AB60" s="165">
        <f t="shared" si="108"/>
        <v>3</v>
      </c>
      <c r="AC60" s="165">
        <f t="shared" si="108"/>
        <v>3</v>
      </c>
      <c r="AD60" s="165">
        <f t="shared" si="108"/>
        <v>3</v>
      </c>
      <c r="AE60" s="165">
        <f t="shared" si="108"/>
        <v>3</v>
      </c>
      <c r="AF60" s="165">
        <f t="shared" si="108"/>
        <v>3</v>
      </c>
      <c r="AG60" s="165">
        <f t="shared" si="108"/>
        <v>3</v>
      </c>
      <c r="AH60" s="165">
        <f t="shared" si="108"/>
        <v>3</v>
      </c>
      <c r="AI60" s="165">
        <f t="shared" si="108"/>
        <v>3</v>
      </c>
      <c r="AJ60" s="165">
        <f t="shared" si="108"/>
        <v>3</v>
      </c>
    </row>
    <row r="61" spans="1:36">
      <c r="A61" s="495"/>
      <c r="B61" s="506"/>
      <c r="C61" s="499"/>
      <c r="D61" s="501"/>
      <c r="E61" s="501"/>
      <c r="F61" s="166" t="s">
        <v>253</v>
      </c>
      <c r="G61" s="167">
        <f t="shared" ref="G61" si="109">+ROUND($E60-G60,1)</f>
        <v>67</v>
      </c>
      <c r="H61" s="167">
        <f t="shared" ref="H61:AJ61" si="110">+G61-H60</f>
        <v>64</v>
      </c>
      <c r="I61" s="167">
        <f t="shared" si="110"/>
        <v>61</v>
      </c>
      <c r="J61" s="167">
        <f t="shared" si="110"/>
        <v>58</v>
      </c>
      <c r="K61" s="167">
        <f>+J61-K60</f>
        <v>55</v>
      </c>
      <c r="L61" s="167">
        <f t="shared" si="110"/>
        <v>52</v>
      </c>
      <c r="M61" s="165">
        <f t="shared" si="107"/>
        <v>52</v>
      </c>
      <c r="N61" s="167">
        <f t="shared" si="110"/>
        <v>49</v>
      </c>
      <c r="O61" s="167">
        <f t="shared" si="110"/>
        <v>46</v>
      </c>
      <c r="P61" s="167">
        <f t="shared" si="110"/>
        <v>43</v>
      </c>
      <c r="Q61" s="167">
        <f t="shared" si="110"/>
        <v>40</v>
      </c>
      <c r="R61" s="167">
        <f t="shared" si="110"/>
        <v>37</v>
      </c>
      <c r="S61" s="167">
        <f t="shared" si="110"/>
        <v>34</v>
      </c>
      <c r="T61" s="167">
        <f t="shared" si="110"/>
        <v>31</v>
      </c>
      <c r="U61" s="167">
        <f t="shared" si="110"/>
        <v>28</v>
      </c>
      <c r="V61" s="167">
        <f t="shared" si="110"/>
        <v>25</v>
      </c>
      <c r="W61" s="167">
        <f t="shared" si="110"/>
        <v>22</v>
      </c>
      <c r="X61" s="167">
        <f t="shared" si="110"/>
        <v>19</v>
      </c>
      <c r="Y61" s="167">
        <f t="shared" si="110"/>
        <v>16</v>
      </c>
      <c r="Z61" s="167">
        <f t="shared" si="110"/>
        <v>13</v>
      </c>
      <c r="AA61" s="167">
        <f t="shared" si="110"/>
        <v>10</v>
      </c>
      <c r="AB61" s="167">
        <f t="shared" si="110"/>
        <v>7</v>
      </c>
      <c r="AC61" s="167">
        <f t="shared" si="110"/>
        <v>4</v>
      </c>
      <c r="AD61" s="167">
        <f t="shared" si="110"/>
        <v>1</v>
      </c>
      <c r="AE61" s="167">
        <f t="shared" si="110"/>
        <v>-2</v>
      </c>
      <c r="AF61" s="167">
        <f t="shared" si="110"/>
        <v>-5</v>
      </c>
      <c r="AG61" s="167">
        <f t="shared" si="110"/>
        <v>-8</v>
      </c>
      <c r="AH61" s="167">
        <f t="shared" si="110"/>
        <v>-11</v>
      </c>
      <c r="AI61" s="167">
        <f t="shared" si="110"/>
        <v>-14</v>
      </c>
      <c r="AJ61" s="167">
        <f t="shared" si="110"/>
        <v>-17</v>
      </c>
    </row>
    <row r="62" spans="1:36" ht="45" customHeight="1">
      <c r="A62" s="494">
        <v>30</v>
      </c>
      <c r="B62" s="502" t="s">
        <v>220</v>
      </c>
      <c r="C62" s="498">
        <v>119</v>
      </c>
      <c r="D62" s="500">
        <v>0</v>
      </c>
      <c r="E62" s="500">
        <f t="shared" ref="E62" si="111">+C62+D62</f>
        <v>119</v>
      </c>
      <c r="F62" s="163" t="s">
        <v>252</v>
      </c>
      <c r="G62" s="164">
        <f>+VLOOKUP($B62,'[5]Total Tồn Vật tư'!$A$3:$H$8000,8,0)</f>
        <v>1.6521739130434783</v>
      </c>
      <c r="H62" s="165">
        <f t="shared" ref="H62:AJ62" si="112">+G62</f>
        <v>1.6521739130434783</v>
      </c>
      <c r="I62" s="165">
        <f t="shared" si="112"/>
        <v>1.6521739130434783</v>
      </c>
      <c r="J62" s="165">
        <f t="shared" si="112"/>
        <v>1.6521739130434783</v>
      </c>
      <c r="K62" s="165">
        <f>+J62</f>
        <v>1.6521739130434783</v>
      </c>
      <c r="L62" s="165">
        <f t="shared" si="112"/>
        <v>1.6521739130434783</v>
      </c>
      <c r="M62" s="165">
        <f t="shared" si="107"/>
        <v>1.6521739130434783</v>
      </c>
      <c r="N62" s="165">
        <f t="shared" si="112"/>
        <v>1.6521739130434783</v>
      </c>
      <c r="O62" s="165">
        <f t="shared" si="112"/>
        <v>1.6521739130434783</v>
      </c>
      <c r="P62" s="165">
        <f t="shared" si="112"/>
        <v>1.6521739130434783</v>
      </c>
      <c r="Q62" s="165">
        <f t="shared" si="112"/>
        <v>1.6521739130434783</v>
      </c>
      <c r="R62" s="165">
        <f t="shared" si="112"/>
        <v>1.6521739130434783</v>
      </c>
      <c r="S62" s="165">
        <f t="shared" si="112"/>
        <v>1.6521739130434783</v>
      </c>
      <c r="T62" s="165">
        <f t="shared" si="112"/>
        <v>1.6521739130434783</v>
      </c>
      <c r="U62" s="165">
        <f t="shared" si="112"/>
        <v>1.6521739130434783</v>
      </c>
      <c r="V62" s="165">
        <f t="shared" si="112"/>
        <v>1.6521739130434783</v>
      </c>
      <c r="W62" s="165">
        <f t="shared" si="112"/>
        <v>1.6521739130434783</v>
      </c>
      <c r="X62" s="165">
        <f t="shared" si="112"/>
        <v>1.6521739130434783</v>
      </c>
      <c r="Y62" s="165">
        <f t="shared" si="112"/>
        <v>1.6521739130434783</v>
      </c>
      <c r="Z62" s="165">
        <f t="shared" si="112"/>
        <v>1.6521739130434783</v>
      </c>
      <c r="AA62" s="165">
        <f t="shared" si="112"/>
        <v>1.6521739130434783</v>
      </c>
      <c r="AB62" s="165">
        <f t="shared" si="112"/>
        <v>1.6521739130434783</v>
      </c>
      <c r="AC62" s="165">
        <f t="shared" si="112"/>
        <v>1.6521739130434783</v>
      </c>
      <c r="AD62" s="165">
        <f t="shared" si="112"/>
        <v>1.6521739130434783</v>
      </c>
      <c r="AE62" s="165">
        <f t="shared" si="112"/>
        <v>1.6521739130434783</v>
      </c>
      <c r="AF62" s="165">
        <f t="shared" si="112"/>
        <v>1.6521739130434783</v>
      </c>
      <c r="AG62" s="165">
        <f t="shared" si="112"/>
        <v>1.6521739130434783</v>
      </c>
      <c r="AH62" s="165">
        <f t="shared" si="112"/>
        <v>1.6521739130434783</v>
      </c>
      <c r="AI62" s="165">
        <f t="shared" si="112"/>
        <v>1.6521739130434783</v>
      </c>
      <c r="AJ62" s="165">
        <f t="shared" si="112"/>
        <v>1.6521739130434783</v>
      </c>
    </row>
    <row r="63" spans="1:36">
      <c r="A63" s="495"/>
      <c r="B63" s="506"/>
      <c r="C63" s="499"/>
      <c r="D63" s="501"/>
      <c r="E63" s="501"/>
      <c r="F63" s="166" t="s">
        <v>253</v>
      </c>
      <c r="G63" s="167">
        <f t="shared" ref="G63" si="113">+ROUND($E62-G62,1)</f>
        <v>117.3</v>
      </c>
      <c r="H63" s="167">
        <f t="shared" ref="H63:AJ63" si="114">+G63-H62</f>
        <v>115.64782608695651</v>
      </c>
      <c r="I63" s="167">
        <f t="shared" si="114"/>
        <v>113.99565217391303</v>
      </c>
      <c r="J63" s="167">
        <f t="shared" si="114"/>
        <v>112.34347826086955</v>
      </c>
      <c r="K63" s="167">
        <f>+J63-K62</f>
        <v>110.69130434782606</v>
      </c>
      <c r="L63" s="167">
        <f t="shared" si="114"/>
        <v>109.03913043478258</v>
      </c>
      <c r="M63" s="165">
        <f t="shared" si="107"/>
        <v>109.03913043478258</v>
      </c>
      <c r="N63" s="167">
        <f t="shared" si="114"/>
        <v>107.38695652173909</v>
      </c>
      <c r="O63" s="167">
        <f t="shared" si="114"/>
        <v>105.73478260869561</v>
      </c>
      <c r="P63" s="167">
        <f t="shared" si="114"/>
        <v>104.08260869565213</v>
      </c>
      <c r="Q63" s="167">
        <f t="shared" si="114"/>
        <v>102.43043478260864</v>
      </c>
      <c r="R63" s="167">
        <f t="shared" si="114"/>
        <v>100.77826086956516</v>
      </c>
      <c r="S63" s="167">
        <f t="shared" si="114"/>
        <v>99.126086956521675</v>
      </c>
      <c r="T63" s="167">
        <f t="shared" si="114"/>
        <v>97.473913043478191</v>
      </c>
      <c r="U63" s="167">
        <f t="shared" si="114"/>
        <v>95.821739130434707</v>
      </c>
      <c r="V63" s="167">
        <f t="shared" si="114"/>
        <v>94.169565217391224</v>
      </c>
      <c r="W63" s="167">
        <f t="shared" si="114"/>
        <v>92.51739130434774</v>
      </c>
      <c r="X63" s="167">
        <f t="shared" si="114"/>
        <v>90.865217391304256</v>
      </c>
      <c r="Y63" s="167">
        <f t="shared" si="114"/>
        <v>89.213043478260772</v>
      </c>
      <c r="Z63" s="167">
        <f t="shared" si="114"/>
        <v>87.560869565217288</v>
      </c>
      <c r="AA63" s="167">
        <f t="shared" si="114"/>
        <v>85.908695652173805</v>
      </c>
      <c r="AB63" s="167">
        <f t="shared" si="114"/>
        <v>84.256521739130321</v>
      </c>
      <c r="AC63" s="167">
        <f t="shared" si="114"/>
        <v>82.604347826086837</v>
      </c>
      <c r="AD63" s="167">
        <f t="shared" si="114"/>
        <v>80.952173913043353</v>
      </c>
      <c r="AE63" s="167">
        <f t="shared" si="114"/>
        <v>79.299999999999869</v>
      </c>
      <c r="AF63" s="167">
        <f t="shared" si="114"/>
        <v>77.647826086956385</v>
      </c>
      <c r="AG63" s="167">
        <f t="shared" si="114"/>
        <v>75.995652173912902</v>
      </c>
      <c r="AH63" s="167">
        <f t="shared" si="114"/>
        <v>74.343478260869418</v>
      </c>
      <c r="AI63" s="167">
        <f t="shared" si="114"/>
        <v>72.691304347825934</v>
      </c>
      <c r="AJ63" s="167">
        <f t="shared" si="114"/>
        <v>71.03913043478245</v>
      </c>
    </row>
    <row r="64" spans="1:36" ht="45" customHeight="1">
      <c r="A64" s="494">
        <v>31</v>
      </c>
      <c r="B64" s="502" t="s">
        <v>221</v>
      </c>
      <c r="C64" s="498">
        <v>48</v>
      </c>
      <c r="D64" s="500">
        <v>0</v>
      </c>
      <c r="E64" s="500">
        <f t="shared" ref="E64" si="115">+C64+D64</f>
        <v>48</v>
      </c>
      <c r="F64" s="163" t="s">
        <v>252</v>
      </c>
      <c r="G64" s="164">
        <f>+VLOOKUP($B64,'[5]Total Tồn Vật tư'!$A$3:$H$8000,8,0)</f>
        <v>0.47826086956521741</v>
      </c>
      <c r="H64" s="165">
        <f t="shared" ref="H64:AJ64" si="116">+G64</f>
        <v>0.47826086956521741</v>
      </c>
      <c r="I64" s="165">
        <f t="shared" si="116"/>
        <v>0.47826086956521741</v>
      </c>
      <c r="J64" s="165">
        <f t="shared" si="116"/>
        <v>0.47826086956521741</v>
      </c>
      <c r="K64" s="165">
        <f>+J64</f>
        <v>0.47826086956521741</v>
      </c>
      <c r="L64" s="165">
        <f t="shared" si="116"/>
        <v>0.47826086956521741</v>
      </c>
      <c r="M64" s="165">
        <f t="shared" si="107"/>
        <v>0.47826086956521741</v>
      </c>
      <c r="N64" s="165">
        <f t="shared" si="116"/>
        <v>0.47826086956521741</v>
      </c>
      <c r="O64" s="165">
        <f t="shared" si="116"/>
        <v>0.47826086956521741</v>
      </c>
      <c r="P64" s="165">
        <f t="shared" si="116"/>
        <v>0.47826086956521741</v>
      </c>
      <c r="Q64" s="165">
        <f t="shared" si="116"/>
        <v>0.47826086956521741</v>
      </c>
      <c r="R64" s="165">
        <f t="shared" si="116"/>
        <v>0.47826086956521741</v>
      </c>
      <c r="S64" s="165">
        <f t="shared" si="116"/>
        <v>0.47826086956521741</v>
      </c>
      <c r="T64" s="165">
        <f t="shared" si="116"/>
        <v>0.47826086956521741</v>
      </c>
      <c r="U64" s="165">
        <f t="shared" si="116"/>
        <v>0.47826086956521741</v>
      </c>
      <c r="V64" s="165">
        <f t="shared" si="116"/>
        <v>0.47826086956521741</v>
      </c>
      <c r="W64" s="165">
        <f t="shared" si="116"/>
        <v>0.47826086956521741</v>
      </c>
      <c r="X64" s="165">
        <f t="shared" si="116"/>
        <v>0.47826086956521741</v>
      </c>
      <c r="Y64" s="165">
        <f t="shared" si="116"/>
        <v>0.47826086956521741</v>
      </c>
      <c r="Z64" s="165">
        <f t="shared" si="116"/>
        <v>0.47826086956521741</v>
      </c>
      <c r="AA64" s="165">
        <f t="shared" si="116"/>
        <v>0.47826086956521741</v>
      </c>
      <c r="AB64" s="165">
        <f t="shared" si="116"/>
        <v>0.47826086956521741</v>
      </c>
      <c r="AC64" s="165">
        <f t="shared" si="116"/>
        <v>0.47826086956521741</v>
      </c>
      <c r="AD64" s="165">
        <f t="shared" si="116"/>
        <v>0.47826086956521741</v>
      </c>
      <c r="AE64" s="165">
        <f t="shared" si="116"/>
        <v>0.47826086956521741</v>
      </c>
      <c r="AF64" s="165">
        <f t="shared" si="116"/>
        <v>0.47826086956521741</v>
      </c>
      <c r="AG64" s="165">
        <f t="shared" si="116"/>
        <v>0.47826086956521741</v>
      </c>
      <c r="AH64" s="165">
        <f t="shared" si="116"/>
        <v>0.47826086956521741</v>
      </c>
      <c r="AI64" s="165">
        <f t="shared" si="116"/>
        <v>0.47826086956521741</v>
      </c>
      <c r="AJ64" s="165">
        <f t="shared" si="116"/>
        <v>0.47826086956521741</v>
      </c>
    </row>
    <row r="65" spans="1:36">
      <c r="A65" s="495"/>
      <c r="B65" s="506"/>
      <c r="C65" s="499"/>
      <c r="D65" s="501"/>
      <c r="E65" s="501"/>
      <c r="F65" s="166" t="s">
        <v>253</v>
      </c>
      <c r="G65" s="167">
        <f t="shared" ref="G65" si="117">+ROUND($E64-G64,1)</f>
        <v>47.5</v>
      </c>
      <c r="H65" s="167">
        <f t="shared" ref="H65:AJ65" si="118">+G65-H64</f>
        <v>47.021739130434781</v>
      </c>
      <c r="I65" s="167">
        <f t="shared" si="118"/>
        <v>46.543478260869563</v>
      </c>
      <c r="J65" s="167">
        <f t="shared" si="118"/>
        <v>46.065217391304344</v>
      </c>
      <c r="K65" s="167">
        <f>+J65-K64</f>
        <v>45.586956521739125</v>
      </c>
      <c r="L65" s="167">
        <f t="shared" si="118"/>
        <v>45.108695652173907</v>
      </c>
      <c r="M65" s="165">
        <f t="shared" si="107"/>
        <v>45.108695652173907</v>
      </c>
      <c r="N65" s="167">
        <f t="shared" si="118"/>
        <v>44.630434782608688</v>
      </c>
      <c r="O65" s="167">
        <f t="shared" si="118"/>
        <v>44.15217391304347</v>
      </c>
      <c r="P65" s="167">
        <f t="shared" si="118"/>
        <v>43.673913043478251</v>
      </c>
      <c r="Q65" s="167">
        <f t="shared" si="118"/>
        <v>43.195652173913032</v>
      </c>
      <c r="R65" s="167">
        <f t="shared" si="118"/>
        <v>42.717391304347814</v>
      </c>
      <c r="S65" s="167">
        <f t="shared" si="118"/>
        <v>42.239130434782595</v>
      </c>
      <c r="T65" s="167">
        <f t="shared" si="118"/>
        <v>41.760869565217376</v>
      </c>
      <c r="U65" s="167">
        <f t="shared" si="118"/>
        <v>41.282608695652158</v>
      </c>
      <c r="V65" s="167">
        <f t="shared" si="118"/>
        <v>40.804347826086939</v>
      </c>
      <c r="W65" s="167">
        <f t="shared" si="118"/>
        <v>40.326086956521721</v>
      </c>
      <c r="X65" s="167">
        <f t="shared" si="118"/>
        <v>39.847826086956502</v>
      </c>
      <c r="Y65" s="167">
        <f t="shared" si="118"/>
        <v>39.369565217391283</v>
      </c>
      <c r="Z65" s="167">
        <f t="shared" si="118"/>
        <v>38.891304347826065</v>
      </c>
      <c r="AA65" s="167">
        <f t="shared" si="118"/>
        <v>38.413043478260846</v>
      </c>
      <c r="AB65" s="167">
        <f t="shared" si="118"/>
        <v>37.934782608695627</v>
      </c>
      <c r="AC65" s="167">
        <f t="shared" si="118"/>
        <v>37.456521739130409</v>
      </c>
      <c r="AD65" s="167">
        <f t="shared" si="118"/>
        <v>36.97826086956519</v>
      </c>
      <c r="AE65" s="167">
        <f t="shared" si="118"/>
        <v>36.499999999999972</v>
      </c>
      <c r="AF65" s="167">
        <f t="shared" si="118"/>
        <v>36.021739130434753</v>
      </c>
      <c r="AG65" s="167">
        <f t="shared" si="118"/>
        <v>35.543478260869534</v>
      </c>
      <c r="AH65" s="167">
        <f t="shared" si="118"/>
        <v>35.065217391304316</v>
      </c>
      <c r="AI65" s="167">
        <f t="shared" si="118"/>
        <v>34.586956521739097</v>
      </c>
      <c r="AJ65" s="167">
        <f t="shared" si="118"/>
        <v>34.108695652173878</v>
      </c>
    </row>
    <row r="66" spans="1:36" ht="45" customHeight="1">
      <c r="A66" s="494">
        <v>32</v>
      </c>
      <c r="B66" s="502" t="s">
        <v>222</v>
      </c>
      <c r="C66" s="498">
        <v>39</v>
      </c>
      <c r="D66" s="500">
        <v>0</v>
      </c>
      <c r="E66" s="500">
        <f t="shared" ref="E66" si="119">+C66+D66</f>
        <v>39</v>
      </c>
      <c r="F66" s="163" t="s">
        <v>252</v>
      </c>
      <c r="G66" s="164">
        <f>+VLOOKUP($B66,'[5]Total Tồn Vật tư'!$A$3:$H$8000,8,0)</f>
        <v>9.0434782608695645</v>
      </c>
      <c r="H66" s="165">
        <f t="shared" ref="H66:AJ66" si="120">+G66</f>
        <v>9.0434782608695645</v>
      </c>
      <c r="I66" s="165">
        <f t="shared" si="120"/>
        <v>9.0434782608695645</v>
      </c>
      <c r="J66" s="165">
        <f t="shared" si="120"/>
        <v>9.0434782608695645</v>
      </c>
      <c r="K66" s="165">
        <f>+J66</f>
        <v>9.0434782608695645</v>
      </c>
      <c r="L66" s="165">
        <f t="shared" si="120"/>
        <v>9.0434782608695645</v>
      </c>
      <c r="M66" s="165">
        <f t="shared" si="107"/>
        <v>9.0434782608695645</v>
      </c>
      <c r="N66" s="165">
        <f t="shared" si="120"/>
        <v>9.0434782608695645</v>
      </c>
      <c r="O66" s="165">
        <f t="shared" si="120"/>
        <v>9.0434782608695645</v>
      </c>
      <c r="P66" s="165">
        <f t="shared" si="120"/>
        <v>9.0434782608695645</v>
      </c>
      <c r="Q66" s="165">
        <f t="shared" si="120"/>
        <v>9.0434782608695645</v>
      </c>
      <c r="R66" s="165">
        <f t="shared" si="120"/>
        <v>9.0434782608695645</v>
      </c>
      <c r="S66" s="165">
        <f t="shared" si="120"/>
        <v>9.0434782608695645</v>
      </c>
      <c r="T66" s="165">
        <f t="shared" si="120"/>
        <v>9.0434782608695645</v>
      </c>
      <c r="U66" s="165">
        <f t="shared" si="120"/>
        <v>9.0434782608695645</v>
      </c>
      <c r="V66" s="165">
        <f t="shared" si="120"/>
        <v>9.0434782608695645</v>
      </c>
      <c r="W66" s="165">
        <f t="shared" si="120"/>
        <v>9.0434782608695645</v>
      </c>
      <c r="X66" s="165">
        <f t="shared" si="120"/>
        <v>9.0434782608695645</v>
      </c>
      <c r="Y66" s="165">
        <f t="shared" si="120"/>
        <v>9.0434782608695645</v>
      </c>
      <c r="Z66" s="165">
        <f t="shared" si="120"/>
        <v>9.0434782608695645</v>
      </c>
      <c r="AA66" s="165">
        <f t="shared" si="120"/>
        <v>9.0434782608695645</v>
      </c>
      <c r="AB66" s="165">
        <f t="shared" si="120"/>
        <v>9.0434782608695645</v>
      </c>
      <c r="AC66" s="165">
        <f t="shared" si="120"/>
        <v>9.0434782608695645</v>
      </c>
      <c r="AD66" s="165">
        <f t="shared" si="120"/>
        <v>9.0434782608695645</v>
      </c>
      <c r="AE66" s="165">
        <f t="shared" si="120"/>
        <v>9.0434782608695645</v>
      </c>
      <c r="AF66" s="165">
        <f t="shared" si="120"/>
        <v>9.0434782608695645</v>
      </c>
      <c r="AG66" s="165">
        <f t="shared" si="120"/>
        <v>9.0434782608695645</v>
      </c>
      <c r="AH66" s="165">
        <f t="shared" si="120"/>
        <v>9.0434782608695645</v>
      </c>
      <c r="AI66" s="165">
        <f t="shared" si="120"/>
        <v>9.0434782608695645</v>
      </c>
      <c r="AJ66" s="165">
        <f t="shared" si="120"/>
        <v>9.0434782608695645</v>
      </c>
    </row>
    <row r="67" spans="1:36">
      <c r="A67" s="495"/>
      <c r="B67" s="506"/>
      <c r="C67" s="499"/>
      <c r="D67" s="501"/>
      <c r="E67" s="501"/>
      <c r="F67" s="166" t="s">
        <v>253</v>
      </c>
      <c r="G67" s="167">
        <f t="shared" ref="G67" si="121">+ROUND($E66-G66,1)</f>
        <v>30</v>
      </c>
      <c r="H67" s="167">
        <f t="shared" ref="H67:AJ67" si="122">+G67-H66</f>
        <v>20.956521739130437</v>
      </c>
      <c r="I67" s="167">
        <f t="shared" si="122"/>
        <v>11.913043478260873</v>
      </c>
      <c r="J67" s="167">
        <f t="shared" si="122"/>
        <v>2.8695652173913082</v>
      </c>
      <c r="K67" s="167">
        <f>+J67-K66</f>
        <v>-6.1739130434782563</v>
      </c>
      <c r="L67" s="167">
        <f t="shared" si="122"/>
        <v>-15.217391304347821</v>
      </c>
      <c r="M67" s="165">
        <f t="shared" si="107"/>
        <v>-15.217391304347821</v>
      </c>
      <c r="N67" s="167">
        <f t="shared" si="122"/>
        <v>-24.260869565217384</v>
      </c>
      <c r="O67" s="167">
        <f t="shared" si="122"/>
        <v>-33.304347826086946</v>
      </c>
      <c r="P67" s="167">
        <f t="shared" si="122"/>
        <v>-42.347826086956509</v>
      </c>
      <c r="Q67" s="167">
        <f t="shared" si="122"/>
        <v>-51.391304347826072</v>
      </c>
      <c r="R67" s="167">
        <f t="shared" si="122"/>
        <v>-60.434782608695635</v>
      </c>
      <c r="S67" s="167">
        <f t="shared" si="122"/>
        <v>-69.478260869565204</v>
      </c>
      <c r="T67" s="167">
        <f t="shared" si="122"/>
        <v>-78.521739130434767</v>
      </c>
      <c r="U67" s="167">
        <f t="shared" si="122"/>
        <v>-87.56521739130433</v>
      </c>
      <c r="V67" s="167">
        <f t="shared" si="122"/>
        <v>-96.608695652173893</v>
      </c>
      <c r="W67" s="167">
        <f t="shared" si="122"/>
        <v>-105.65217391304346</v>
      </c>
      <c r="X67" s="167">
        <f t="shared" si="122"/>
        <v>-114.69565217391302</v>
      </c>
      <c r="Y67" s="167">
        <f t="shared" si="122"/>
        <v>-123.73913043478258</v>
      </c>
      <c r="Z67" s="167">
        <f t="shared" si="122"/>
        <v>-132.78260869565216</v>
      </c>
      <c r="AA67" s="167">
        <f t="shared" si="122"/>
        <v>-141.82608695652172</v>
      </c>
      <c r="AB67" s="167">
        <f t="shared" si="122"/>
        <v>-150.86956521739128</v>
      </c>
      <c r="AC67" s="167">
        <f t="shared" si="122"/>
        <v>-159.91304347826085</v>
      </c>
      <c r="AD67" s="167">
        <f t="shared" si="122"/>
        <v>-168.95652173913041</v>
      </c>
      <c r="AE67" s="167">
        <f t="shared" si="122"/>
        <v>-177.99999999999997</v>
      </c>
      <c r="AF67" s="167">
        <f t="shared" si="122"/>
        <v>-187.04347826086953</v>
      </c>
      <c r="AG67" s="167">
        <f t="shared" si="122"/>
        <v>-196.0869565217391</v>
      </c>
      <c r="AH67" s="167">
        <f t="shared" si="122"/>
        <v>-205.13043478260866</v>
      </c>
      <c r="AI67" s="167">
        <f t="shared" si="122"/>
        <v>-214.17391304347822</v>
      </c>
      <c r="AJ67" s="167">
        <f t="shared" si="122"/>
        <v>-223.21739130434779</v>
      </c>
    </row>
    <row r="68" spans="1:36" ht="45" customHeight="1">
      <c r="A68" s="494">
        <v>33</v>
      </c>
      <c r="B68" s="502" t="s">
        <v>223</v>
      </c>
      <c r="C68" s="498">
        <v>43</v>
      </c>
      <c r="D68" s="500">
        <v>0</v>
      </c>
      <c r="E68" s="500">
        <f t="shared" ref="E68" si="123">+C68+D68</f>
        <v>43</v>
      </c>
      <c r="F68" s="163" t="s">
        <v>252</v>
      </c>
      <c r="G68" s="164">
        <f>+VLOOKUP($B68,'[5]Total Tồn Vật tư'!$A$3:$H$8000,8,0)</f>
        <v>6.4782608695652177</v>
      </c>
      <c r="H68" s="165">
        <f t="shared" ref="H68:AJ68" si="124">+G68</f>
        <v>6.4782608695652177</v>
      </c>
      <c r="I68" s="165">
        <f t="shared" si="124"/>
        <v>6.4782608695652177</v>
      </c>
      <c r="J68" s="165">
        <f t="shared" si="124"/>
        <v>6.4782608695652177</v>
      </c>
      <c r="K68" s="165">
        <f>+J68</f>
        <v>6.4782608695652177</v>
      </c>
      <c r="L68" s="165">
        <f t="shared" si="124"/>
        <v>6.4782608695652177</v>
      </c>
      <c r="M68" s="165">
        <f t="shared" si="107"/>
        <v>6.4782608695652177</v>
      </c>
      <c r="N68" s="165">
        <f t="shared" si="124"/>
        <v>6.4782608695652177</v>
      </c>
      <c r="O68" s="165">
        <f t="shared" si="124"/>
        <v>6.4782608695652177</v>
      </c>
      <c r="P68" s="165">
        <f t="shared" si="124"/>
        <v>6.4782608695652177</v>
      </c>
      <c r="Q68" s="165">
        <f t="shared" si="124"/>
        <v>6.4782608695652177</v>
      </c>
      <c r="R68" s="165">
        <f t="shared" si="124"/>
        <v>6.4782608695652177</v>
      </c>
      <c r="S68" s="165">
        <f t="shared" si="124"/>
        <v>6.4782608695652177</v>
      </c>
      <c r="T68" s="165">
        <f t="shared" si="124"/>
        <v>6.4782608695652177</v>
      </c>
      <c r="U68" s="165">
        <f t="shared" si="124"/>
        <v>6.4782608695652177</v>
      </c>
      <c r="V68" s="165">
        <f t="shared" si="124"/>
        <v>6.4782608695652177</v>
      </c>
      <c r="W68" s="165">
        <f t="shared" si="124"/>
        <v>6.4782608695652177</v>
      </c>
      <c r="X68" s="165">
        <f t="shared" si="124"/>
        <v>6.4782608695652177</v>
      </c>
      <c r="Y68" s="165">
        <f t="shared" si="124"/>
        <v>6.4782608695652177</v>
      </c>
      <c r="Z68" s="165">
        <f t="shared" si="124"/>
        <v>6.4782608695652177</v>
      </c>
      <c r="AA68" s="165">
        <f t="shared" si="124"/>
        <v>6.4782608695652177</v>
      </c>
      <c r="AB68" s="165">
        <f t="shared" si="124"/>
        <v>6.4782608695652177</v>
      </c>
      <c r="AC68" s="165">
        <f t="shared" si="124"/>
        <v>6.4782608695652177</v>
      </c>
      <c r="AD68" s="165">
        <f t="shared" si="124"/>
        <v>6.4782608695652177</v>
      </c>
      <c r="AE68" s="165">
        <f t="shared" si="124"/>
        <v>6.4782608695652177</v>
      </c>
      <c r="AF68" s="165">
        <f t="shared" si="124"/>
        <v>6.4782608695652177</v>
      </c>
      <c r="AG68" s="165">
        <f t="shared" si="124"/>
        <v>6.4782608695652177</v>
      </c>
      <c r="AH68" s="165">
        <f t="shared" si="124"/>
        <v>6.4782608695652177</v>
      </c>
      <c r="AI68" s="165">
        <f t="shared" si="124"/>
        <v>6.4782608695652177</v>
      </c>
      <c r="AJ68" s="165">
        <f t="shared" si="124"/>
        <v>6.4782608695652177</v>
      </c>
    </row>
    <row r="69" spans="1:36">
      <c r="A69" s="495"/>
      <c r="B69" s="506"/>
      <c r="C69" s="499"/>
      <c r="D69" s="501"/>
      <c r="E69" s="501"/>
      <c r="F69" s="166" t="s">
        <v>253</v>
      </c>
      <c r="G69" s="167">
        <f t="shared" ref="G69" si="125">+ROUND($E68-G68,1)</f>
        <v>36.5</v>
      </c>
      <c r="H69" s="167">
        <f t="shared" ref="H69:AJ69" si="126">+G69-H68</f>
        <v>30.021739130434781</v>
      </c>
      <c r="I69" s="167">
        <f t="shared" si="126"/>
        <v>23.543478260869563</v>
      </c>
      <c r="J69" s="167">
        <f t="shared" si="126"/>
        <v>17.065217391304344</v>
      </c>
      <c r="K69" s="167">
        <f>+J69-K68</f>
        <v>10.586956521739125</v>
      </c>
      <c r="L69" s="167">
        <f t="shared" si="126"/>
        <v>4.1086956521739078</v>
      </c>
      <c r="M69" s="165">
        <f t="shared" si="107"/>
        <v>4.1086956521739078</v>
      </c>
      <c r="N69" s="167">
        <f t="shared" si="126"/>
        <v>-2.36956521739131</v>
      </c>
      <c r="O69" s="167">
        <f t="shared" si="126"/>
        <v>-8.8478260869565268</v>
      </c>
      <c r="P69" s="167">
        <f t="shared" si="126"/>
        <v>-15.326086956521745</v>
      </c>
      <c r="Q69" s="167">
        <f t="shared" si="126"/>
        <v>-21.804347826086964</v>
      </c>
      <c r="R69" s="167">
        <f t="shared" si="126"/>
        <v>-28.282608695652183</v>
      </c>
      <c r="S69" s="167">
        <f t="shared" si="126"/>
        <v>-34.760869565217398</v>
      </c>
      <c r="T69" s="167">
        <f t="shared" si="126"/>
        <v>-41.239130434782616</v>
      </c>
      <c r="U69" s="167">
        <f t="shared" si="126"/>
        <v>-47.717391304347835</v>
      </c>
      <c r="V69" s="167">
        <f t="shared" si="126"/>
        <v>-54.195652173913054</v>
      </c>
      <c r="W69" s="167">
        <f t="shared" si="126"/>
        <v>-60.673913043478272</v>
      </c>
      <c r="X69" s="167">
        <f t="shared" si="126"/>
        <v>-67.152173913043484</v>
      </c>
      <c r="Y69" s="167">
        <f t="shared" si="126"/>
        <v>-73.630434782608702</v>
      </c>
      <c r="Z69" s="167">
        <f t="shared" si="126"/>
        <v>-80.108695652173921</v>
      </c>
      <c r="AA69" s="167">
        <f t="shared" si="126"/>
        <v>-86.58695652173914</v>
      </c>
      <c r="AB69" s="167">
        <f t="shared" si="126"/>
        <v>-93.065217391304358</v>
      </c>
      <c r="AC69" s="167">
        <f t="shared" si="126"/>
        <v>-99.543478260869577</v>
      </c>
      <c r="AD69" s="167">
        <f t="shared" si="126"/>
        <v>-106.0217391304348</v>
      </c>
      <c r="AE69" s="167">
        <f t="shared" si="126"/>
        <v>-112.50000000000001</v>
      </c>
      <c r="AF69" s="167">
        <f t="shared" si="126"/>
        <v>-118.97826086956523</v>
      </c>
      <c r="AG69" s="167">
        <f t="shared" si="126"/>
        <v>-125.45652173913045</v>
      </c>
      <c r="AH69" s="167">
        <f t="shared" si="126"/>
        <v>-131.93478260869566</v>
      </c>
      <c r="AI69" s="167">
        <f t="shared" si="126"/>
        <v>-138.41304347826087</v>
      </c>
      <c r="AJ69" s="167">
        <f t="shared" si="126"/>
        <v>-144.89130434782609</v>
      </c>
    </row>
    <row r="70" spans="1:36" ht="45" customHeight="1">
      <c r="A70" s="494">
        <v>34</v>
      </c>
      <c r="B70" s="502" t="s">
        <v>224</v>
      </c>
      <c r="C70" s="498">
        <v>39</v>
      </c>
      <c r="D70" s="500">
        <v>0</v>
      </c>
      <c r="E70" s="500">
        <f t="shared" ref="E70" si="127">+C70+D70</f>
        <v>39</v>
      </c>
      <c r="F70" s="163" t="s">
        <v>252</v>
      </c>
      <c r="G70" s="164">
        <f>+VLOOKUP($B70,'[5]Total Tồn Vật tư'!$A$3:$H$8000,8,0)</f>
        <v>2.3913043478260869</v>
      </c>
      <c r="H70" s="165">
        <f t="shared" ref="H70:AJ70" si="128">+G70</f>
        <v>2.3913043478260869</v>
      </c>
      <c r="I70" s="165">
        <f t="shared" si="128"/>
        <v>2.3913043478260869</v>
      </c>
      <c r="J70" s="165">
        <f t="shared" si="128"/>
        <v>2.3913043478260869</v>
      </c>
      <c r="K70" s="165">
        <f>+J70</f>
        <v>2.3913043478260869</v>
      </c>
      <c r="L70" s="165">
        <f t="shared" si="128"/>
        <v>2.3913043478260869</v>
      </c>
      <c r="M70" s="165">
        <f t="shared" si="107"/>
        <v>2.3913043478260869</v>
      </c>
      <c r="N70" s="165">
        <f t="shared" si="128"/>
        <v>2.3913043478260869</v>
      </c>
      <c r="O70" s="165">
        <f t="shared" si="128"/>
        <v>2.3913043478260869</v>
      </c>
      <c r="P70" s="165">
        <f t="shared" si="128"/>
        <v>2.3913043478260869</v>
      </c>
      <c r="Q70" s="165">
        <f t="shared" si="128"/>
        <v>2.3913043478260869</v>
      </c>
      <c r="R70" s="165">
        <f t="shared" si="128"/>
        <v>2.3913043478260869</v>
      </c>
      <c r="S70" s="165">
        <f t="shared" si="128"/>
        <v>2.3913043478260869</v>
      </c>
      <c r="T70" s="165">
        <f t="shared" si="128"/>
        <v>2.3913043478260869</v>
      </c>
      <c r="U70" s="165">
        <f t="shared" si="128"/>
        <v>2.3913043478260869</v>
      </c>
      <c r="V70" s="165">
        <f t="shared" si="128"/>
        <v>2.3913043478260869</v>
      </c>
      <c r="W70" s="165">
        <f t="shared" si="128"/>
        <v>2.3913043478260869</v>
      </c>
      <c r="X70" s="165">
        <f t="shared" si="128"/>
        <v>2.3913043478260869</v>
      </c>
      <c r="Y70" s="165">
        <f t="shared" si="128"/>
        <v>2.3913043478260869</v>
      </c>
      <c r="Z70" s="165">
        <f t="shared" si="128"/>
        <v>2.3913043478260869</v>
      </c>
      <c r="AA70" s="165">
        <f t="shared" si="128"/>
        <v>2.3913043478260869</v>
      </c>
      <c r="AB70" s="165">
        <f t="shared" si="128"/>
        <v>2.3913043478260869</v>
      </c>
      <c r="AC70" s="165">
        <f t="shared" si="128"/>
        <v>2.3913043478260869</v>
      </c>
      <c r="AD70" s="165">
        <f t="shared" si="128"/>
        <v>2.3913043478260869</v>
      </c>
      <c r="AE70" s="165">
        <f t="shared" si="128"/>
        <v>2.3913043478260869</v>
      </c>
      <c r="AF70" s="165">
        <f t="shared" si="128"/>
        <v>2.3913043478260869</v>
      </c>
      <c r="AG70" s="165">
        <f t="shared" si="128"/>
        <v>2.3913043478260869</v>
      </c>
      <c r="AH70" s="165">
        <f t="shared" si="128"/>
        <v>2.3913043478260869</v>
      </c>
      <c r="AI70" s="165">
        <f t="shared" si="128"/>
        <v>2.3913043478260869</v>
      </c>
      <c r="AJ70" s="165">
        <f t="shared" si="128"/>
        <v>2.3913043478260869</v>
      </c>
    </row>
    <row r="71" spans="1:36">
      <c r="A71" s="495"/>
      <c r="B71" s="506"/>
      <c r="C71" s="499"/>
      <c r="D71" s="501"/>
      <c r="E71" s="501"/>
      <c r="F71" s="166" t="s">
        <v>253</v>
      </c>
      <c r="G71" s="167">
        <f t="shared" ref="G71" si="129">+ROUND($E70-G70,1)</f>
        <v>36.6</v>
      </c>
      <c r="H71" s="167">
        <f t="shared" ref="H71:AJ71" si="130">+G71-H70</f>
        <v>34.208695652173915</v>
      </c>
      <c r="I71" s="167">
        <f t="shared" si="130"/>
        <v>31.817391304347829</v>
      </c>
      <c r="J71" s="167">
        <f t="shared" si="130"/>
        <v>29.426086956521743</v>
      </c>
      <c r="K71" s="167">
        <f>+J71-K70</f>
        <v>27.034782608695657</v>
      </c>
      <c r="L71" s="167">
        <f t="shared" si="130"/>
        <v>24.643478260869571</v>
      </c>
      <c r="M71" s="165">
        <f t="shared" si="107"/>
        <v>24.643478260869571</v>
      </c>
      <c r="N71" s="167">
        <f t="shared" si="130"/>
        <v>22.252173913043485</v>
      </c>
      <c r="O71" s="167">
        <f t="shared" si="130"/>
        <v>19.860869565217399</v>
      </c>
      <c r="P71" s="167">
        <f t="shared" si="130"/>
        <v>17.469565217391313</v>
      </c>
      <c r="Q71" s="167">
        <f t="shared" si="130"/>
        <v>15.078260869565227</v>
      </c>
      <c r="R71" s="167">
        <f t="shared" si="130"/>
        <v>12.686956521739141</v>
      </c>
      <c r="S71" s="167">
        <f t="shared" si="130"/>
        <v>10.295652173913055</v>
      </c>
      <c r="T71" s="167">
        <f t="shared" si="130"/>
        <v>7.9043478260869682</v>
      </c>
      <c r="U71" s="167">
        <f t="shared" si="130"/>
        <v>5.5130434782608813</v>
      </c>
      <c r="V71" s="167">
        <f t="shared" si="130"/>
        <v>3.1217391304347943</v>
      </c>
      <c r="W71" s="167">
        <f t="shared" si="130"/>
        <v>0.73043478260870742</v>
      </c>
      <c r="X71" s="167">
        <f t="shared" si="130"/>
        <v>-1.6608695652173795</v>
      </c>
      <c r="Y71" s="167">
        <f t="shared" si="130"/>
        <v>-4.0521739130434664</v>
      </c>
      <c r="Z71" s="167">
        <f t="shared" si="130"/>
        <v>-6.4434782608695533</v>
      </c>
      <c r="AA71" s="167">
        <f t="shared" si="130"/>
        <v>-8.8347826086956402</v>
      </c>
      <c r="AB71" s="167">
        <f t="shared" si="130"/>
        <v>-11.226086956521726</v>
      </c>
      <c r="AC71" s="167">
        <f t="shared" si="130"/>
        <v>-13.617391304347812</v>
      </c>
      <c r="AD71" s="167">
        <f t="shared" si="130"/>
        <v>-16.008695652173898</v>
      </c>
      <c r="AE71" s="167">
        <f t="shared" si="130"/>
        <v>-18.399999999999984</v>
      </c>
      <c r="AF71" s="167">
        <f t="shared" si="130"/>
        <v>-20.79130434782607</v>
      </c>
      <c r="AG71" s="167">
        <f t="shared" si="130"/>
        <v>-23.182608695652156</v>
      </c>
      <c r="AH71" s="167">
        <f t="shared" si="130"/>
        <v>-25.573913043478242</v>
      </c>
      <c r="AI71" s="167">
        <f t="shared" si="130"/>
        <v>-27.965217391304328</v>
      </c>
      <c r="AJ71" s="167">
        <f t="shared" si="130"/>
        <v>-30.356521739130415</v>
      </c>
    </row>
    <row r="72" spans="1:36" ht="45" customHeight="1">
      <c r="A72" s="494">
        <v>35</v>
      </c>
      <c r="B72" s="502" t="s">
        <v>225</v>
      </c>
      <c r="C72" s="498">
        <v>318</v>
      </c>
      <c r="D72" s="500">
        <v>0</v>
      </c>
      <c r="E72" s="500">
        <f t="shared" ref="E72" si="131">+C72+D72</f>
        <v>318</v>
      </c>
      <c r="F72" s="163" t="s">
        <v>252</v>
      </c>
      <c r="G72" s="164">
        <f>+VLOOKUP($B72,'[5]Total Tồn Vật tư'!$A$3:$H$8000,8,0)</f>
        <v>0</v>
      </c>
      <c r="H72" s="165">
        <f t="shared" ref="H72:AJ72" si="132">+G72</f>
        <v>0</v>
      </c>
      <c r="I72" s="165">
        <f t="shared" si="132"/>
        <v>0</v>
      </c>
      <c r="J72" s="165">
        <f t="shared" si="132"/>
        <v>0</v>
      </c>
      <c r="K72" s="165">
        <f>+J72</f>
        <v>0</v>
      </c>
      <c r="L72" s="165">
        <f t="shared" si="132"/>
        <v>0</v>
      </c>
      <c r="M72" s="165">
        <f t="shared" si="107"/>
        <v>0</v>
      </c>
      <c r="N72" s="165">
        <f t="shared" si="132"/>
        <v>0</v>
      </c>
      <c r="O72" s="165">
        <f t="shared" si="132"/>
        <v>0</v>
      </c>
      <c r="P72" s="165">
        <f t="shared" si="132"/>
        <v>0</v>
      </c>
      <c r="Q72" s="165">
        <f t="shared" si="132"/>
        <v>0</v>
      </c>
      <c r="R72" s="165">
        <f t="shared" si="132"/>
        <v>0</v>
      </c>
      <c r="S72" s="165">
        <f t="shared" si="132"/>
        <v>0</v>
      </c>
      <c r="T72" s="165">
        <f t="shared" si="132"/>
        <v>0</v>
      </c>
      <c r="U72" s="165">
        <f t="shared" si="132"/>
        <v>0</v>
      </c>
      <c r="V72" s="165">
        <f t="shared" si="132"/>
        <v>0</v>
      </c>
      <c r="W72" s="165">
        <f t="shared" si="132"/>
        <v>0</v>
      </c>
      <c r="X72" s="165">
        <f t="shared" si="132"/>
        <v>0</v>
      </c>
      <c r="Y72" s="165">
        <f t="shared" si="132"/>
        <v>0</v>
      </c>
      <c r="Z72" s="165">
        <f t="shared" si="132"/>
        <v>0</v>
      </c>
      <c r="AA72" s="165">
        <f t="shared" si="132"/>
        <v>0</v>
      </c>
      <c r="AB72" s="165">
        <f t="shared" si="132"/>
        <v>0</v>
      </c>
      <c r="AC72" s="165">
        <f t="shared" si="132"/>
        <v>0</v>
      </c>
      <c r="AD72" s="165">
        <f t="shared" si="132"/>
        <v>0</v>
      </c>
      <c r="AE72" s="165">
        <f t="shared" si="132"/>
        <v>0</v>
      </c>
      <c r="AF72" s="165">
        <f t="shared" si="132"/>
        <v>0</v>
      </c>
      <c r="AG72" s="165">
        <f t="shared" si="132"/>
        <v>0</v>
      </c>
      <c r="AH72" s="165">
        <f t="shared" si="132"/>
        <v>0</v>
      </c>
      <c r="AI72" s="165">
        <f t="shared" si="132"/>
        <v>0</v>
      </c>
      <c r="AJ72" s="165">
        <f t="shared" si="132"/>
        <v>0</v>
      </c>
    </row>
    <row r="73" spans="1:36">
      <c r="A73" s="495"/>
      <c r="B73" s="506"/>
      <c r="C73" s="499"/>
      <c r="D73" s="501"/>
      <c r="E73" s="501"/>
      <c r="F73" s="166" t="s">
        <v>253</v>
      </c>
      <c r="G73" s="167">
        <f t="shared" ref="G73" si="133">+ROUND($E72-G72,1)</f>
        <v>318</v>
      </c>
      <c r="H73" s="167">
        <f t="shared" ref="H73:AJ73" si="134">+G73-H72</f>
        <v>318</v>
      </c>
      <c r="I73" s="167">
        <f t="shared" si="134"/>
        <v>318</v>
      </c>
      <c r="J73" s="167">
        <f t="shared" si="134"/>
        <v>318</v>
      </c>
      <c r="K73" s="167">
        <f>+J73-K72</f>
        <v>318</v>
      </c>
      <c r="L73" s="167">
        <f t="shared" si="134"/>
        <v>318</v>
      </c>
      <c r="M73" s="165">
        <f t="shared" si="107"/>
        <v>318</v>
      </c>
      <c r="N73" s="167">
        <f t="shared" si="134"/>
        <v>318</v>
      </c>
      <c r="O73" s="167">
        <f t="shared" si="134"/>
        <v>318</v>
      </c>
      <c r="P73" s="167">
        <f t="shared" si="134"/>
        <v>318</v>
      </c>
      <c r="Q73" s="167">
        <f t="shared" si="134"/>
        <v>318</v>
      </c>
      <c r="R73" s="167">
        <f t="shared" si="134"/>
        <v>318</v>
      </c>
      <c r="S73" s="167">
        <f t="shared" si="134"/>
        <v>318</v>
      </c>
      <c r="T73" s="167">
        <f t="shared" si="134"/>
        <v>318</v>
      </c>
      <c r="U73" s="167">
        <f t="shared" si="134"/>
        <v>318</v>
      </c>
      <c r="V73" s="167">
        <f t="shared" si="134"/>
        <v>318</v>
      </c>
      <c r="W73" s="167">
        <f t="shared" si="134"/>
        <v>318</v>
      </c>
      <c r="X73" s="167">
        <f t="shared" si="134"/>
        <v>318</v>
      </c>
      <c r="Y73" s="167">
        <f t="shared" si="134"/>
        <v>318</v>
      </c>
      <c r="Z73" s="167">
        <f t="shared" si="134"/>
        <v>318</v>
      </c>
      <c r="AA73" s="167">
        <f t="shared" si="134"/>
        <v>318</v>
      </c>
      <c r="AB73" s="167">
        <f t="shared" si="134"/>
        <v>318</v>
      </c>
      <c r="AC73" s="167">
        <f t="shared" si="134"/>
        <v>318</v>
      </c>
      <c r="AD73" s="167">
        <f t="shared" si="134"/>
        <v>318</v>
      </c>
      <c r="AE73" s="167">
        <f t="shared" si="134"/>
        <v>318</v>
      </c>
      <c r="AF73" s="167">
        <f t="shared" si="134"/>
        <v>318</v>
      </c>
      <c r="AG73" s="167">
        <f t="shared" si="134"/>
        <v>318</v>
      </c>
      <c r="AH73" s="167">
        <f t="shared" si="134"/>
        <v>318</v>
      </c>
      <c r="AI73" s="167">
        <f t="shared" si="134"/>
        <v>318</v>
      </c>
      <c r="AJ73" s="167">
        <f t="shared" si="134"/>
        <v>318</v>
      </c>
    </row>
    <row r="74" spans="1:36" ht="45" customHeight="1">
      <c r="A74" s="494">
        <v>36</v>
      </c>
      <c r="B74" s="502" t="s">
        <v>226</v>
      </c>
      <c r="C74" s="498">
        <v>261</v>
      </c>
      <c r="D74" s="500">
        <v>0</v>
      </c>
      <c r="E74" s="500">
        <f t="shared" ref="E74" si="135">+C74+D74</f>
        <v>261</v>
      </c>
      <c r="F74" s="163" t="s">
        <v>252</v>
      </c>
      <c r="G74" s="164">
        <f>+VLOOKUP($B74,'[5]Total Tồn Vật tư'!$A$3:$H$8000,8,0)</f>
        <v>7.4347826086956523</v>
      </c>
      <c r="H74" s="165">
        <f t="shared" ref="H74:AJ74" si="136">+G74</f>
        <v>7.4347826086956523</v>
      </c>
      <c r="I74" s="165">
        <f t="shared" si="136"/>
        <v>7.4347826086956523</v>
      </c>
      <c r="J74" s="165">
        <f t="shared" si="136"/>
        <v>7.4347826086956523</v>
      </c>
      <c r="K74" s="165">
        <f>+J74</f>
        <v>7.4347826086956523</v>
      </c>
      <c r="L74" s="165">
        <f t="shared" si="136"/>
        <v>7.4347826086956523</v>
      </c>
      <c r="M74" s="165">
        <f t="shared" si="107"/>
        <v>7.4347826086956523</v>
      </c>
      <c r="N74" s="165">
        <f t="shared" si="136"/>
        <v>7.4347826086956523</v>
      </c>
      <c r="O74" s="165">
        <f t="shared" si="136"/>
        <v>7.4347826086956523</v>
      </c>
      <c r="P74" s="165">
        <f t="shared" si="136"/>
        <v>7.4347826086956523</v>
      </c>
      <c r="Q74" s="165">
        <f t="shared" si="136"/>
        <v>7.4347826086956523</v>
      </c>
      <c r="R74" s="165">
        <f t="shared" si="136"/>
        <v>7.4347826086956523</v>
      </c>
      <c r="S74" s="165">
        <f t="shared" si="136"/>
        <v>7.4347826086956523</v>
      </c>
      <c r="T74" s="165">
        <f t="shared" si="136"/>
        <v>7.4347826086956523</v>
      </c>
      <c r="U74" s="165">
        <f t="shared" si="136"/>
        <v>7.4347826086956523</v>
      </c>
      <c r="V74" s="165">
        <f t="shared" si="136"/>
        <v>7.4347826086956523</v>
      </c>
      <c r="W74" s="165">
        <f t="shared" si="136"/>
        <v>7.4347826086956523</v>
      </c>
      <c r="X74" s="165">
        <f t="shared" si="136"/>
        <v>7.4347826086956523</v>
      </c>
      <c r="Y74" s="165">
        <f t="shared" si="136"/>
        <v>7.4347826086956523</v>
      </c>
      <c r="Z74" s="165">
        <f t="shared" si="136"/>
        <v>7.4347826086956523</v>
      </c>
      <c r="AA74" s="165">
        <f t="shared" si="136"/>
        <v>7.4347826086956523</v>
      </c>
      <c r="AB74" s="165">
        <f t="shared" si="136"/>
        <v>7.4347826086956523</v>
      </c>
      <c r="AC74" s="165">
        <f t="shared" si="136"/>
        <v>7.4347826086956523</v>
      </c>
      <c r="AD74" s="165">
        <f t="shared" si="136"/>
        <v>7.4347826086956523</v>
      </c>
      <c r="AE74" s="165">
        <f t="shared" si="136"/>
        <v>7.4347826086956523</v>
      </c>
      <c r="AF74" s="165">
        <f t="shared" si="136"/>
        <v>7.4347826086956523</v>
      </c>
      <c r="AG74" s="165">
        <f t="shared" si="136"/>
        <v>7.4347826086956523</v>
      </c>
      <c r="AH74" s="165">
        <f t="shared" si="136"/>
        <v>7.4347826086956523</v>
      </c>
      <c r="AI74" s="165">
        <f t="shared" si="136"/>
        <v>7.4347826086956523</v>
      </c>
      <c r="AJ74" s="165">
        <f t="shared" si="136"/>
        <v>7.4347826086956523</v>
      </c>
    </row>
    <row r="75" spans="1:36">
      <c r="A75" s="495"/>
      <c r="B75" s="506"/>
      <c r="C75" s="499"/>
      <c r="D75" s="501"/>
      <c r="E75" s="501"/>
      <c r="F75" s="166" t="s">
        <v>253</v>
      </c>
      <c r="G75" s="167">
        <f>+ROUND($E74-G74,1)</f>
        <v>253.6</v>
      </c>
      <c r="H75" s="167">
        <f t="shared" ref="H75:AJ75" si="137">+G75-H74</f>
        <v>246.16521739130434</v>
      </c>
      <c r="I75" s="167">
        <f t="shared" si="137"/>
        <v>238.73043478260868</v>
      </c>
      <c r="J75" s="167">
        <f t="shared" si="137"/>
        <v>231.29565217391303</v>
      </c>
      <c r="K75" s="167">
        <f>+J75-K74</f>
        <v>223.86086956521737</v>
      </c>
      <c r="L75" s="167">
        <f t="shared" si="137"/>
        <v>216.42608695652171</v>
      </c>
      <c r="M75" s="165">
        <f t="shared" si="107"/>
        <v>216.42608695652171</v>
      </c>
      <c r="N75" s="167">
        <f t="shared" si="137"/>
        <v>208.99130434782606</v>
      </c>
      <c r="O75" s="167">
        <f t="shared" si="137"/>
        <v>201.5565217391304</v>
      </c>
      <c r="P75" s="167">
        <f t="shared" si="137"/>
        <v>194.12173913043475</v>
      </c>
      <c r="Q75" s="167">
        <f t="shared" si="137"/>
        <v>186.68695652173909</v>
      </c>
      <c r="R75" s="167">
        <f t="shared" si="137"/>
        <v>179.25217391304344</v>
      </c>
      <c r="S75" s="167">
        <f t="shared" si="137"/>
        <v>171.81739130434778</v>
      </c>
      <c r="T75" s="167">
        <f t="shared" si="137"/>
        <v>164.38260869565212</v>
      </c>
      <c r="U75" s="167">
        <f t="shared" si="137"/>
        <v>156.94782608695647</v>
      </c>
      <c r="V75" s="167">
        <f t="shared" si="137"/>
        <v>149.51304347826081</v>
      </c>
      <c r="W75" s="167">
        <f t="shared" si="137"/>
        <v>142.07826086956516</v>
      </c>
      <c r="X75" s="167">
        <f t="shared" si="137"/>
        <v>134.6434782608695</v>
      </c>
      <c r="Y75" s="167">
        <f t="shared" si="137"/>
        <v>127.20869565217384</v>
      </c>
      <c r="Z75" s="167">
        <f t="shared" si="137"/>
        <v>119.77391304347819</v>
      </c>
      <c r="AA75" s="167">
        <f t="shared" si="137"/>
        <v>112.33913043478253</v>
      </c>
      <c r="AB75" s="167">
        <f t="shared" si="137"/>
        <v>104.90434782608688</v>
      </c>
      <c r="AC75" s="167">
        <f t="shared" si="137"/>
        <v>97.469565217391221</v>
      </c>
      <c r="AD75" s="167">
        <f t="shared" si="137"/>
        <v>90.034782608695565</v>
      </c>
      <c r="AE75" s="167">
        <f t="shared" si="137"/>
        <v>82.599999999999909</v>
      </c>
      <c r="AF75" s="167">
        <f t="shared" si="137"/>
        <v>75.165217391304253</v>
      </c>
      <c r="AG75" s="167">
        <f t="shared" si="137"/>
        <v>67.730434782608597</v>
      </c>
      <c r="AH75" s="167">
        <f t="shared" si="137"/>
        <v>60.295652173912941</v>
      </c>
      <c r="AI75" s="167">
        <f t="shared" si="137"/>
        <v>52.860869565217286</v>
      </c>
      <c r="AJ75" s="167">
        <f t="shared" si="137"/>
        <v>45.42608695652163</v>
      </c>
    </row>
    <row r="76" spans="1:36" ht="45" customHeight="1">
      <c r="A76" s="494">
        <v>37</v>
      </c>
      <c r="B76" s="502" t="s">
        <v>227</v>
      </c>
      <c r="C76" s="498">
        <v>75</v>
      </c>
      <c r="D76" s="500">
        <v>0</v>
      </c>
      <c r="E76" s="500">
        <f t="shared" ref="E76" si="138">+C76+D76</f>
        <v>75</v>
      </c>
      <c r="F76" s="163" t="s">
        <v>252</v>
      </c>
      <c r="G76" s="164">
        <f>+VLOOKUP($B76,'[5]Total Tồn Vật tư'!$A$3:$H$8000,8,0)</f>
        <v>7.5652173913043477</v>
      </c>
      <c r="H76" s="165">
        <f t="shared" ref="H76:W89" si="139">+G76</f>
        <v>7.5652173913043477</v>
      </c>
      <c r="I76" s="165">
        <f t="shared" si="139"/>
        <v>7.5652173913043477</v>
      </c>
      <c r="J76" s="165">
        <f t="shared" si="139"/>
        <v>7.5652173913043477</v>
      </c>
      <c r="K76" s="165">
        <f>+J76</f>
        <v>7.5652173913043477</v>
      </c>
      <c r="L76" s="165">
        <f t="shared" si="139"/>
        <v>7.5652173913043477</v>
      </c>
      <c r="M76" s="165">
        <f t="shared" si="139"/>
        <v>7.5652173913043477</v>
      </c>
      <c r="N76" s="165">
        <f t="shared" si="139"/>
        <v>7.5652173913043477</v>
      </c>
      <c r="O76" s="165">
        <f t="shared" si="139"/>
        <v>7.5652173913043477</v>
      </c>
      <c r="P76" s="165">
        <f t="shared" si="139"/>
        <v>7.5652173913043477</v>
      </c>
      <c r="Q76" s="165">
        <f t="shared" si="139"/>
        <v>7.5652173913043477</v>
      </c>
      <c r="R76" s="165">
        <f t="shared" si="139"/>
        <v>7.5652173913043477</v>
      </c>
      <c r="S76" s="165">
        <f t="shared" si="139"/>
        <v>7.5652173913043477</v>
      </c>
      <c r="T76" s="165">
        <f t="shared" si="139"/>
        <v>7.5652173913043477</v>
      </c>
      <c r="U76" s="165">
        <f t="shared" si="139"/>
        <v>7.5652173913043477</v>
      </c>
      <c r="V76" s="165">
        <f t="shared" si="139"/>
        <v>7.5652173913043477</v>
      </c>
      <c r="W76" s="165">
        <f t="shared" si="139"/>
        <v>7.5652173913043477</v>
      </c>
      <c r="X76" s="165">
        <f t="shared" ref="X76:AJ76" si="140">+W76</f>
        <v>7.5652173913043477</v>
      </c>
      <c r="Y76" s="165">
        <f t="shared" si="140"/>
        <v>7.5652173913043477</v>
      </c>
      <c r="Z76" s="165">
        <f t="shared" si="140"/>
        <v>7.5652173913043477</v>
      </c>
      <c r="AA76" s="165">
        <f t="shared" si="140"/>
        <v>7.5652173913043477</v>
      </c>
      <c r="AB76" s="165">
        <f t="shared" si="140"/>
        <v>7.5652173913043477</v>
      </c>
      <c r="AC76" s="165">
        <f t="shared" si="140"/>
        <v>7.5652173913043477</v>
      </c>
      <c r="AD76" s="165">
        <f t="shared" si="140"/>
        <v>7.5652173913043477</v>
      </c>
      <c r="AE76" s="165">
        <f t="shared" si="140"/>
        <v>7.5652173913043477</v>
      </c>
      <c r="AF76" s="165">
        <f t="shared" si="140"/>
        <v>7.5652173913043477</v>
      </c>
      <c r="AG76" s="165">
        <f t="shared" si="140"/>
        <v>7.5652173913043477</v>
      </c>
      <c r="AH76" s="165">
        <f t="shared" si="140"/>
        <v>7.5652173913043477</v>
      </c>
      <c r="AI76" s="165">
        <f t="shared" si="140"/>
        <v>7.5652173913043477</v>
      </c>
      <c r="AJ76" s="165">
        <f t="shared" si="140"/>
        <v>7.5652173913043477</v>
      </c>
    </row>
    <row r="77" spans="1:36">
      <c r="A77" s="495"/>
      <c r="B77" s="506"/>
      <c r="C77" s="499"/>
      <c r="D77" s="501"/>
      <c r="E77" s="501"/>
      <c r="F77" s="166" t="s">
        <v>253</v>
      </c>
      <c r="G77" s="167">
        <f t="shared" ref="G77" si="141">+ROUND($E76-G76,1)</f>
        <v>67.400000000000006</v>
      </c>
      <c r="H77" s="167">
        <f t="shared" ref="H77:AJ77" si="142">+G77-H76</f>
        <v>59.834782608695662</v>
      </c>
      <c r="I77" s="167">
        <f t="shared" si="142"/>
        <v>52.269565217391317</v>
      </c>
      <c r="J77" s="167">
        <f t="shared" si="142"/>
        <v>44.704347826086973</v>
      </c>
      <c r="K77" s="167">
        <f>+J77-K76</f>
        <v>37.139130434782629</v>
      </c>
      <c r="L77" s="167">
        <f t="shared" si="142"/>
        <v>29.573913043478282</v>
      </c>
      <c r="M77" s="165">
        <f t="shared" si="139"/>
        <v>29.573913043478282</v>
      </c>
      <c r="N77" s="167">
        <f t="shared" si="142"/>
        <v>22.008695652173934</v>
      </c>
      <c r="O77" s="167">
        <f t="shared" si="142"/>
        <v>14.443478260869586</v>
      </c>
      <c r="P77" s="167">
        <f t="shared" si="142"/>
        <v>6.8782608695652385</v>
      </c>
      <c r="Q77" s="167">
        <f t="shared" si="142"/>
        <v>-0.68695652173910915</v>
      </c>
      <c r="R77" s="167">
        <f t="shared" si="142"/>
        <v>-8.2521739130434568</v>
      </c>
      <c r="S77" s="167">
        <f t="shared" si="142"/>
        <v>-15.817391304347804</v>
      </c>
      <c r="T77" s="167">
        <f t="shared" si="142"/>
        <v>-23.382608695652152</v>
      </c>
      <c r="U77" s="167">
        <f t="shared" si="142"/>
        <v>-30.9478260869565</v>
      </c>
      <c r="V77" s="167">
        <f t="shared" si="142"/>
        <v>-38.513043478260848</v>
      </c>
      <c r="W77" s="167">
        <f t="shared" si="142"/>
        <v>-46.078260869565199</v>
      </c>
      <c r="X77" s="167">
        <f t="shared" si="142"/>
        <v>-53.643478260869543</v>
      </c>
      <c r="Y77" s="167">
        <f t="shared" si="142"/>
        <v>-61.208695652173887</v>
      </c>
      <c r="Z77" s="167">
        <f t="shared" si="142"/>
        <v>-68.773913043478231</v>
      </c>
      <c r="AA77" s="167">
        <f t="shared" si="142"/>
        <v>-76.339130434782575</v>
      </c>
      <c r="AB77" s="167">
        <f t="shared" si="142"/>
        <v>-83.904347826086919</v>
      </c>
      <c r="AC77" s="167">
        <f t="shared" si="142"/>
        <v>-91.469565217391263</v>
      </c>
      <c r="AD77" s="167">
        <f t="shared" si="142"/>
        <v>-99.034782608695608</v>
      </c>
      <c r="AE77" s="167">
        <f t="shared" si="142"/>
        <v>-106.59999999999995</v>
      </c>
      <c r="AF77" s="167">
        <f t="shared" si="142"/>
        <v>-114.1652173913043</v>
      </c>
      <c r="AG77" s="167">
        <f t="shared" si="142"/>
        <v>-121.73043478260864</v>
      </c>
      <c r="AH77" s="167">
        <f t="shared" si="142"/>
        <v>-129.295652173913</v>
      </c>
      <c r="AI77" s="167">
        <f t="shared" si="142"/>
        <v>-136.86086956521734</v>
      </c>
      <c r="AJ77" s="167">
        <f t="shared" si="142"/>
        <v>-144.42608695652169</v>
      </c>
    </row>
    <row r="78" spans="1:36" ht="45" customHeight="1">
      <c r="A78" s="494">
        <v>38</v>
      </c>
      <c r="B78" s="502" t="s">
        <v>228</v>
      </c>
      <c r="C78" s="498">
        <v>0</v>
      </c>
      <c r="D78" s="500">
        <v>0</v>
      </c>
      <c r="E78" s="500">
        <f t="shared" ref="E78" si="143">+C78+D78</f>
        <v>0</v>
      </c>
      <c r="F78" s="163" t="s">
        <v>252</v>
      </c>
      <c r="G78" s="164">
        <f>+VLOOKUP($B78,'[5]Total Tồn Vật tư'!$A$3:$H$8000,8,0)</f>
        <v>3.8260869565217392</v>
      </c>
      <c r="H78" s="165">
        <f t="shared" ref="H78:AJ78" si="144">+G78</f>
        <v>3.8260869565217392</v>
      </c>
      <c r="I78" s="165">
        <f t="shared" si="144"/>
        <v>3.8260869565217392</v>
      </c>
      <c r="J78" s="165">
        <f t="shared" si="144"/>
        <v>3.8260869565217392</v>
      </c>
      <c r="K78" s="165">
        <f>+J78</f>
        <v>3.8260869565217392</v>
      </c>
      <c r="L78" s="165">
        <f t="shared" si="144"/>
        <v>3.8260869565217392</v>
      </c>
      <c r="M78" s="165">
        <f t="shared" si="139"/>
        <v>3.8260869565217392</v>
      </c>
      <c r="N78" s="165">
        <f t="shared" si="144"/>
        <v>3.8260869565217392</v>
      </c>
      <c r="O78" s="165">
        <f t="shared" si="144"/>
        <v>3.8260869565217392</v>
      </c>
      <c r="P78" s="165">
        <f t="shared" si="144"/>
        <v>3.8260869565217392</v>
      </c>
      <c r="Q78" s="165">
        <f t="shared" si="144"/>
        <v>3.8260869565217392</v>
      </c>
      <c r="R78" s="165">
        <f t="shared" si="144"/>
        <v>3.8260869565217392</v>
      </c>
      <c r="S78" s="165">
        <f t="shared" si="144"/>
        <v>3.8260869565217392</v>
      </c>
      <c r="T78" s="165">
        <f t="shared" si="144"/>
        <v>3.8260869565217392</v>
      </c>
      <c r="U78" s="165">
        <f t="shared" si="144"/>
        <v>3.8260869565217392</v>
      </c>
      <c r="V78" s="165">
        <f t="shared" si="144"/>
        <v>3.8260869565217392</v>
      </c>
      <c r="W78" s="165">
        <f t="shared" si="144"/>
        <v>3.8260869565217392</v>
      </c>
      <c r="X78" s="165">
        <f t="shared" si="144"/>
        <v>3.8260869565217392</v>
      </c>
      <c r="Y78" s="165">
        <f t="shared" si="144"/>
        <v>3.8260869565217392</v>
      </c>
      <c r="Z78" s="165">
        <f t="shared" si="144"/>
        <v>3.8260869565217392</v>
      </c>
      <c r="AA78" s="165">
        <f t="shared" si="144"/>
        <v>3.8260869565217392</v>
      </c>
      <c r="AB78" s="165">
        <f t="shared" si="144"/>
        <v>3.8260869565217392</v>
      </c>
      <c r="AC78" s="165">
        <f t="shared" si="144"/>
        <v>3.8260869565217392</v>
      </c>
      <c r="AD78" s="165">
        <f t="shared" si="144"/>
        <v>3.8260869565217392</v>
      </c>
      <c r="AE78" s="165">
        <f t="shared" si="144"/>
        <v>3.8260869565217392</v>
      </c>
      <c r="AF78" s="165">
        <f t="shared" si="144"/>
        <v>3.8260869565217392</v>
      </c>
      <c r="AG78" s="165">
        <f t="shared" si="144"/>
        <v>3.8260869565217392</v>
      </c>
      <c r="AH78" s="165">
        <f t="shared" si="144"/>
        <v>3.8260869565217392</v>
      </c>
      <c r="AI78" s="165">
        <f t="shared" si="144"/>
        <v>3.8260869565217392</v>
      </c>
      <c r="AJ78" s="165">
        <f t="shared" si="144"/>
        <v>3.8260869565217392</v>
      </c>
    </row>
    <row r="79" spans="1:36">
      <c r="A79" s="495"/>
      <c r="B79" s="506"/>
      <c r="C79" s="499"/>
      <c r="D79" s="501"/>
      <c r="E79" s="501"/>
      <c r="F79" s="166" t="s">
        <v>253</v>
      </c>
      <c r="G79" s="167">
        <f t="shared" ref="G79" si="145">+ROUND($E78-G78,1)</f>
        <v>-3.8</v>
      </c>
      <c r="H79" s="167">
        <f t="shared" ref="H79:AJ79" si="146">+G79-H78</f>
        <v>-7.6260869565217391</v>
      </c>
      <c r="I79" s="167">
        <f t="shared" si="146"/>
        <v>-11.452173913043477</v>
      </c>
      <c r="J79" s="167">
        <f t="shared" si="146"/>
        <v>-15.278260869565216</v>
      </c>
      <c r="K79" s="167">
        <f>+J79-K78</f>
        <v>-19.104347826086954</v>
      </c>
      <c r="L79" s="167">
        <f t="shared" si="146"/>
        <v>-22.930434782608693</v>
      </c>
      <c r="M79" s="165">
        <f t="shared" si="139"/>
        <v>-22.930434782608693</v>
      </c>
      <c r="N79" s="167">
        <f t="shared" si="146"/>
        <v>-26.756521739130431</v>
      </c>
      <c r="O79" s="167">
        <f t="shared" si="146"/>
        <v>-30.582608695652169</v>
      </c>
      <c r="P79" s="167">
        <f t="shared" si="146"/>
        <v>-34.408695652173911</v>
      </c>
      <c r="Q79" s="167">
        <f t="shared" si="146"/>
        <v>-38.234782608695653</v>
      </c>
      <c r="R79" s="167">
        <f t="shared" si="146"/>
        <v>-42.060869565217395</v>
      </c>
      <c r="S79" s="167">
        <f t="shared" si="146"/>
        <v>-45.886956521739137</v>
      </c>
      <c r="T79" s="167">
        <f t="shared" si="146"/>
        <v>-49.713043478260879</v>
      </c>
      <c r="U79" s="167">
        <f t="shared" si="146"/>
        <v>-53.539130434782621</v>
      </c>
      <c r="V79" s="167">
        <f t="shared" si="146"/>
        <v>-57.365217391304363</v>
      </c>
      <c r="W79" s="167">
        <f t="shared" si="146"/>
        <v>-61.191304347826105</v>
      </c>
      <c r="X79" s="167">
        <f t="shared" si="146"/>
        <v>-65.017391304347839</v>
      </c>
      <c r="Y79" s="167">
        <f t="shared" si="146"/>
        <v>-68.843478260869574</v>
      </c>
      <c r="Z79" s="167">
        <f t="shared" si="146"/>
        <v>-72.669565217391309</v>
      </c>
      <c r="AA79" s="167">
        <f t="shared" si="146"/>
        <v>-76.495652173913044</v>
      </c>
      <c r="AB79" s="167">
        <f t="shared" si="146"/>
        <v>-80.321739130434779</v>
      </c>
      <c r="AC79" s="167">
        <f t="shared" si="146"/>
        <v>-84.147826086956513</v>
      </c>
      <c r="AD79" s="167">
        <f t="shared" si="146"/>
        <v>-87.973913043478248</v>
      </c>
      <c r="AE79" s="167">
        <f t="shared" si="146"/>
        <v>-91.799999999999983</v>
      </c>
      <c r="AF79" s="167">
        <f t="shared" si="146"/>
        <v>-95.626086956521718</v>
      </c>
      <c r="AG79" s="167">
        <f t="shared" si="146"/>
        <v>-99.452173913043453</v>
      </c>
      <c r="AH79" s="167">
        <f t="shared" si="146"/>
        <v>-103.27826086956519</v>
      </c>
      <c r="AI79" s="167">
        <f t="shared" si="146"/>
        <v>-107.10434782608692</v>
      </c>
      <c r="AJ79" s="167">
        <f t="shared" si="146"/>
        <v>-110.93043478260866</v>
      </c>
    </row>
    <row r="80" spans="1:36" ht="45" customHeight="1">
      <c r="A80" s="494">
        <v>39</v>
      </c>
      <c r="B80" s="502" t="s">
        <v>230</v>
      </c>
      <c r="C80" s="498">
        <v>41</v>
      </c>
      <c r="D80" s="500">
        <v>0</v>
      </c>
      <c r="E80" s="500">
        <f t="shared" ref="E80" si="147">+C80+D80</f>
        <v>41</v>
      </c>
      <c r="F80" s="163" t="s">
        <v>252</v>
      </c>
      <c r="G80" s="164">
        <f>+VLOOKUP($B80,'[5]Total Tồn Vật tư'!$A$3:$H$8000,8,0)</f>
        <v>4.3043478260869561</v>
      </c>
      <c r="H80" s="165">
        <f t="shared" ref="H80:AJ80" si="148">+G80</f>
        <v>4.3043478260869561</v>
      </c>
      <c r="I80" s="165">
        <f t="shared" si="148"/>
        <v>4.3043478260869561</v>
      </c>
      <c r="J80" s="165">
        <f t="shared" si="148"/>
        <v>4.3043478260869561</v>
      </c>
      <c r="K80" s="165">
        <f>+J80</f>
        <v>4.3043478260869561</v>
      </c>
      <c r="L80" s="165">
        <f t="shared" si="148"/>
        <v>4.3043478260869561</v>
      </c>
      <c r="M80" s="165">
        <f t="shared" si="139"/>
        <v>4.3043478260869561</v>
      </c>
      <c r="N80" s="165">
        <f t="shared" si="148"/>
        <v>4.3043478260869561</v>
      </c>
      <c r="O80" s="165">
        <f t="shared" si="148"/>
        <v>4.3043478260869561</v>
      </c>
      <c r="P80" s="165">
        <f t="shared" si="148"/>
        <v>4.3043478260869561</v>
      </c>
      <c r="Q80" s="165">
        <f t="shared" si="148"/>
        <v>4.3043478260869561</v>
      </c>
      <c r="R80" s="165">
        <f t="shared" si="148"/>
        <v>4.3043478260869561</v>
      </c>
      <c r="S80" s="165">
        <f t="shared" si="148"/>
        <v>4.3043478260869561</v>
      </c>
      <c r="T80" s="165">
        <f t="shared" si="148"/>
        <v>4.3043478260869561</v>
      </c>
      <c r="U80" s="165">
        <f t="shared" si="148"/>
        <v>4.3043478260869561</v>
      </c>
      <c r="V80" s="165">
        <f t="shared" si="148"/>
        <v>4.3043478260869561</v>
      </c>
      <c r="W80" s="165">
        <f t="shared" si="148"/>
        <v>4.3043478260869561</v>
      </c>
      <c r="X80" s="165">
        <f t="shared" si="148"/>
        <v>4.3043478260869561</v>
      </c>
      <c r="Y80" s="165">
        <f t="shared" si="148"/>
        <v>4.3043478260869561</v>
      </c>
      <c r="Z80" s="165">
        <f t="shared" si="148"/>
        <v>4.3043478260869561</v>
      </c>
      <c r="AA80" s="165">
        <f t="shared" si="148"/>
        <v>4.3043478260869561</v>
      </c>
      <c r="AB80" s="165">
        <f t="shared" si="148"/>
        <v>4.3043478260869561</v>
      </c>
      <c r="AC80" s="165">
        <f t="shared" si="148"/>
        <v>4.3043478260869561</v>
      </c>
      <c r="AD80" s="165">
        <f t="shared" si="148"/>
        <v>4.3043478260869561</v>
      </c>
      <c r="AE80" s="165">
        <f t="shared" si="148"/>
        <v>4.3043478260869561</v>
      </c>
      <c r="AF80" s="165">
        <f t="shared" si="148"/>
        <v>4.3043478260869561</v>
      </c>
      <c r="AG80" s="165">
        <f t="shared" si="148"/>
        <v>4.3043478260869561</v>
      </c>
      <c r="AH80" s="165">
        <f t="shared" si="148"/>
        <v>4.3043478260869561</v>
      </c>
      <c r="AI80" s="165">
        <f t="shared" si="148"/>
        <v>4.3043478260869561</v>
      </c>
      <c r="AJ80" s="165">
        <f t="shared" si="148"/>
        <v>4.3043478260869561</v>
      </c>
    </row>
    <row r="81" spans="1:36">
      <c r="A81" s="495"/>
      <c r="B81" s="506"/>
      <c r="C81" s="499"/>
      <c r="D81" s="501"/>
      <c r="E81" s="501"/>
      <c r="F81" s="166" t="s">
        <v>253</v>
      </c>
      <c r="G81" s="167">
        <f t="shared" ref="G81" si="149">+ROUND($E80-G80,1)</f>
        <v>36.700000000000003</v>
      </c>
      <c r="H81" s="167">
        <f t="shared" ref="H81:AJ81" si="150">+G81-H80</f>
        <v>32.395652173913049</v>
      </c>
      <c r="I81" s="167">
        <f t="shared" si="150"/>
        <v>28.091304347826092</v>
      </c>
      <c r="J81" s="167">
        <f t="shared" si="150"/>
        <v>23.786956521739135</v>
      </c>
      <c r="K81" s="167">
        <f>+J81-K80</f>
        <v>19.482608695652178</v>
      </c>
      <c r="L81" s="167">
        <f t="shared" si="150"/>
        <v>15.178260869565221</v>
      </c>
      <c r="M81" s="165">
        <f t="shared" si="139"/>
        <v>15.178260869565221</v>
      </c>
      <c r="N81" s="167">
        <f t="shared" si="150"/>
        <v>10.873913043478264</v>
      </c>
      <c r="O81" s="167">
        <f t="shared" si="150"/>
        <v>6.5695652173913084</v>
      </c>
      <c r="P81" s="167">
        <f t="shared" si="150"/>
        <v>2.2652173913043523</v>
      </c>
      <c r="Q81" s="167">
        <f t="shared" si="150"/>
        <v>-2.0391304347826038</v>
      </c>
      <c r="R81" s="167">
        <f t="shared" si="150"/>
        <v>-6.3434782608695599</v>
      </c>
      <c r="S81" s="167">
        <f t="shared" si="150"/>
        <v>-10.647826086956517</v>
      </c>
      <c r="T81" s="167">
        <f t="shared" si="150"/>
        <v>-14.952173913043474</v>
      </c>
      <c r="U81" s="167">
        <f t="shared" si="150"/>
        <v>-19.256521739130431</v>
      </c>
      <c r="V81" s="167">
        <f t="shared" si="150"/>
        <v>-23.560869565217388</v>
      </c>
      <c r="W81" s="167">
        <f t="shared" si="150"/>
        <v>-27.865217391304345</v>
      </c>
      <c r="X81" s="167">
        <f t="shared" si="150"/>
        <v>-32.169565217391302</v>
      </c>
      <c r="Y81" s="167">
        <f t="shared" si="150"/>
        <v>-36.473913043478255</v>
      </c>
      <c r="Z81" s="167">
        <f t="shared" si="150"/>
        <v>-40.778260869565209</v>
      </c>
      <c r="AA81" s="167">
        <f t="shared" si="150"/>
        <v>-45.082608695652162</v>
      </c>
      <c r="AB81" s="167">
        <f t="shared" si="150"/>
        <v>-49.386956521739116</v>
      </c>
      <c r="AC81" s="167">
        <f t="shared" si="150"/>
        <v>-53.691304347826069</v>
      </c>
      <c r="AD81" s="167">
        <f t="shared" si="150"/>
        <v>-57.995652173913022</v>
      </c>
      <c r="AE81" s="167">
        <f t="shared" si="150"/>
        <v>-62.299999999999976</v>
      </c>
      <c r="AF81" s="167">
        <f t="shared" si="150"/>
        <v>-66.604347826086936</v>
      </c>
      <c r="AG81" s="167">
        <f t="shared" si="150"/>
        <v>-70.90869565217389</v>
      </c>
      <c r="AH81" s="167">
        <f t="shared" si="150"/>
        <v>-75.213043478260843</v>
      </c>
      <c r="AI81" s="167">
        <f t="shared" si="150"/>
        <v>-79.517391304347797</v>
      </c>
      <c r="AJ81" s="167">
        <f t="shared" si="150"/>
        <v>-83.82173913043475</v>
      </c>
    </row>
    <row r="82" spans="1:36" ht="45" customHeight="1">
      <c r="A82" s="494">
        <v>40</v>
      </c>
      <c r="B82" s="502" t="s">
        <v>231</v>
      </c>
      <c r="C82" s="498">
        <v>65</v>
      </c>
      <c r="D82" s="500">
        <v>0</v>
      </c>
      <c r="E82" s="500">
        <f t="shared" ref="E82" si="151">+C82+D82</f>
        <v>65</v>
      </c>
      <c r="F82" s="163" t="s">
        <v>252</v>
      </c>
      <c r="G82" s="164">
        <f>+VLOOKUP($B82,'[5]Total Tồn Vật tư'!$A$3:$H$8000,8,0)</f>
        <v>2.2608695652173911</v>
      </c>
      <c r="H82" s="165">
        <f t="shared" ref="H82:AJ82" si="152">+G82</f>
        <v>2.2608695652173911</v>
      </c>
      <c r="I82" s="165">
        <f t="shared" si="152"/>
        <v>2.2608695652173911</v>
      </c>
      <c r="J82" s="165">
        <f t="shared" si="152"/>
        <v>2.2608695652173911</v>
      </c>
      <c r="K82" s="165">
        <f>+J82</f>
        <v>2.2608695652173911</v>
      </c>
      <c r="L82" s="165">
        <f t="shared" si="152"/>
        <v>2.2608695652173911</v>
      </c>
      <c r="M82" s="165">
        <f t="shared" si="139"/>
        <v>2.2608695652173911</v>
      </c>
      <c r="N82" s="165">
        <f t="shared" si="152"/>
        <v>2.2608695652173911</v>
      </c>
      <c r="O82" s="165">
        <f t="shared" si="152"/>
        <v>2.2608695652173911</v>
      </c>
      <c r="P82" s="165">
        <f t="shared" si="152"/>
        <v>2.2608695652173911</v>
      </c>
      <c r="Q82" s="165">
        <f t="shared" si="152"/>
        <v>2.2608695652173911</v>
      </c>
      <c r="R82" s="165">
        <f t="shared" si="152"/>
        <v>2.2608695652173911</v>
      </c>
      <c r="S82" s="165">
        <f t="shared" si="152"/>
        <v>2.2608695652173911</v>
      </c>
      <c r="T82" s="165">
        <f t="shared" si="152"/>
        <v>2.2608695652173911</v>
      </c>
      <c r="U82" s="165">
        <f t="shared" si="152"/>
        <v>2.2608695652173911</v>
      </c>
      <c r="V82" s="165">
        <f t="shared" si="152"/>
        <v>2.2608695652173911</v>
      </c>
      <c r="W82" s="165">
        <f t="shared" si="152"/>
        <v>2.2608695652173911</v>
      </c>
      <c r="X82" s="165">
        <f t="shared" si="152"/>
        <v>2.2608695652173911</v>
      </c>
      <c r="Y82" s="165">
        <f t="shared" si="152"/>
        <v>2.2608695652173911</v>
      </c>
      <c r="Z82" s="165">
        <f t="shared" si="152"/>
        <v>2.2608695652173911</v>
      </c>
      <c r="AA82" s="165">
        <f t="shared" si="152"/>
        <v>2.2608695652173911</v>
      </c>
      <c r="AB82" s="165">
        <f t="shared" si="152"/>
        <v>2.2608695652173911</v>
      </c>
      <c r="AC82" s="165">
        <f t="shared" si="152"/>
        <v>2.2608695652173911</v>
      </c>
      <c r="AD82" s="165">
        <f t="shared" si="152"/>
        <v>2.2608695652173911</v>
      </c>
      <c r="AE82" s="165">
        <f t="shared" si="152"/>
        <v>2.2608695652173911</v>
      </c>
      <c r="AF82" s="165">
        <f t="shared" si="152"/>
        <v>2.2608695652173911</v>
      </c>
      <c r="AG82" s="165">
        <f t="shared" si="152"/>
        <v>2.2608695652173911</v>
      </c>
      <c r="AH82" s="165">
        <f t="shared" si="152"/>
        <v>2.2608695652173911</v>
      </c>
      <c r="AI82" s="165">
        <f t="shared" si="152"/>
        <v>2.2608695652173911</v>
      </c>
      <c r="AJ82" s="165">
        <f t="shared" si="152"/>
        <v>2.2608695652173911</v>
      </c>
    </row>
    <row r="83" spans="1:36">
      <c r="A83" s="495"/>
      <c r="B83" s="506"/>
      <c r="C83" s="499"/>
      <c r="D83" s="501"/>
      <c r="E83" s="501"/>
      <c r="F83" s="166" t="s">
        <v>253</v>
      </c>
      <c r="G83" s="167">
        <f>+ROUND($E82-G82,1)</f>
        <v>62.7</v>
      </c>
      <c r="H83" s="167">
        <f t="shared" ref="H83:AJ83" si="153">+G83-H82</f>
        <v>60.439130434782612</v>
      </c>
      <c r="I83" s="167">
        <f t="shared" si="153"/>
        <v>58.178260869565221</v>
      </c>
      <c r="J83" s="167">
        <f t="shared" si="153"/>
        <v>55.917391304347831</v>
      </c>
      <c r="K83" s="167">
        <f>+J83-K82</f>
        <v>53.65652173913044</v>
      </c>
      <c r="L83" s="167">
        <f t="shared" si="153"/>
        <v>51.395652173913049</v>
      </c>
      <c r="M83" s="165">
        <f t="shared" si="139"/>
        <v>51.395652173913049</v>
      </c>
      <c r="N83" s="167">
        <f t="shared" si="153"/>
        <v>49.134782608695659</v>
      </c>
      <c r="O83" s="167">
        <f t="shared" si="153"/>
        <v>46.873913043478268</v>
      </c>
      <c r="P83" s="167">
        <f t="shared" si="153"/>
        <v>44.613043478260877</v>
      </c>
      <c r="Q83" s="167">
        <f t="shared" si="153"/>
        <v>42.352173913043487</v>
      </c>
      <c r="R83" s="167">
        <f t="shared" si="153"/>
        <v>40.091304347826096</v>
      </c>
      <c r="S83" s="167">
        <f t="shared" si="153"/>
        <v>37.830434782608705</v>
      </c>
      <c r="T83" s="167">
        <f t="shared" si="153"/>
        <v>35.569565217391315</v>
      </c>
      <c r="U83" s="167">
        <f t="shared" si="153"/>
        <v>33.308695652173924</v>
      </c>
      <c r="V83" s="167">
        <f t="shared" si="153"/>
        <v>31.047826086956533</v>
      </c>
      <c r="W83" s="167">
        <f t="shared" si="153"/>
        <v>28.786956521739143</v>
      </c>
      <c r="X83" s="167">
        <f t="shared" si="153"/>
        <v>26.526086956521752</v>
      </c>
      <c r="Y83" s="167">
        <f t="shared" si="153"/>
        <v>24.265217391304361</v>
      </c>
      <c r="Z83" s="167">
        <f t="shared" si="153"/>
        <v>22.00434782608697</v>
      </c>
      <c r="AA83" s="167">
        <f t="shared" si="153"/>
        <v>19.74347826086958</v>
      </c>
      <c r="AB83" s="167">
        <f t="shared" si="153"/>
        <v>17.482608695652189</v>
      </c>
      <c r="AC83" s="167">
        <f t="shared" si="153"/>
        <v>15.221739130434798</v>
      </c>
      <c r="AD83" s="167">
        <f t="shared" si="153"/>
        <v>12.960869565217408</v>
      </c>
      <c r="AE83" s="167">
        <f t="shared" si="153"/>
        <v>10.700000000000017</v>
      </c>
      <c r="AF83" s="167">
        <f t="shared" si="153"/>
        <v>8.4391304347826264</v>
      </c>
      <c r="AG83" s="167">
        <f t="shared" si="153"/>
        <v>6.1782608695652357</v>
      </c>
      <c r="AH83" s="167">
        <f t="shared" si="153"/>
        <v>3.9173913043478445</v>
      </c>
      <c r="AI83" s="167">
        <f t="shared" si="153"/>
        <v>1.6565217391304534</v>
      </c>
      <c r="AJ83" s="167">
        <f t="shared" si="153"/>
        <v>-0.60434782608693771</v>
      </c>
    </row>
    <row r="84" spans="1:36" ht="45" customHeight="1">
      <c r="A84" s="494">
        <v>41</v>
      </c>
      <c r="B84" s="502" t="s">
        <v>229</v>
      </c>
      <c r="C84" s="498">
        <v>86</v>
      </c>
      <c r="D84" s="500">
        <v>0</v>
      </c>
      <c r="E84" s="500">
        <f t="shared" ref="E84" si="154">+C84+D84</f>
        <v>86</v>
      </c>
      <c r="F84" s="163" t="s">
        <v>252</v>
      </c>
      <c r="G84" s="164">
        <f>+VLOOKUP($B84,'[5]Total Tồn Vật tư'!$A$3:$H$8000,8,0)</f>
        <v>4.3043478260869561</v>
      </c>
      <c r="H84" s="165">
        <f>+G84</f>
        <v>4.3043478260869561</v>
      </c>
      <c r="I84" s="165">
        <f t="shared" ref="I84:AJ84" si="155">+H84</f>
        <v>4.3043478260869561</v>
      </c>
      <c r="J84" s="165">
        <f t="shared" si="155"/>
        <v>4.3043478260869561</v>
      </c>
      <c r="K84" s="165">
        <f>+J84</f>
        <v>4.3043478260869561</v>
      </c>
      <c r="L84" s="165">
        <f t="shared" si="155"/>
        <v>4.3043478260869561</v>
      </c>
      <c r="M84" s="165">
        <f t="shared" si="139"/>
        <v>4.3043478260869561</v>
      </c>
      <c r="N84" s="165">
        <f t="shared" si="155"/>
        <v>4.3043478260869561</v>
      </c>
      <c r="O84" s="165">
        <f t="shared" si="155"/>
        <v>4.3043478260869561</v>
      </c>
      <c r="P84" s="165">
        <f t="shared" si="155"/>
        <v>4.3043478260869561</v>
      </c>
      <c r="Q84" s="165">
        <f t="shared" si="155"/>
        <v>4.3043478260869561</v>
      </c>
      <c r="R84" s="165">
        <f t="shared" si="155"/>
        <v>4.3043478260869561</v>
      </c>
      <c r="S84" s="165">
        <f t="shared" si="155"/>
        <v>4.3043478260869561</v>
      </c>
      <c r="T84" s="165">
        <f t="shared" si="155"/>
        <v>4.3043478260869561</v>
      </c>
      <c r="U84" s="165">
        <f t="shared" si="155"/>
        <v>4.3043478260869561</v>
      </c>
      <c r="V84" s="165">
        <f t="shared" si="155"/>
        <v>4.3043478260869561</v>
      </c>
      <c r="W84" s="165">
        <f t="shared" si="155"/>
        <v>4.3043478260869561</v>
      </c>
      <c r="X84" s="165">
        <f t="shared" si="155"/>
        <v>4.3043478260869561</v>
      </c>
      <c r="Y84" s="165">
        <f t="shared" si="155"/>
        <v>4.3043478260869561</v>
      </c>
      <c r="Z84" s="165">
        <f t="shared" si="155"/>
        <v>4.3043478260869561</v>
      </c>
      <c r="AA84" s="165">
        <f t="shared" si="155"/>
        <v>4.3043478260869561</v>
      </c>
      <c r="AB84" s="165">
        <f t="shared" si="155"/>
        <v>4.3043478260869561</v>
      </c>
      <c r="AC84" s="165">
        <f t="shared" si="155"/>
        <v>4.3043478260869561</v>
      </c>
      <c r="AD84" s="165">
        <f t="shared" si="155"/>
        <v>4.3043478260869561</v>
      </c>
      <c r="AE84" s="165">
        <f t="shared" si="155"/>
        <v>4.3043478260869561</v>
      </c>
      <c r="AF84" s="165">
        <f t="shared" si="155"/>
        <v>4.3043478260869561</v>
      </c>
      <c r="AG84" s="165">
        <f t="shared" si="155"/>
        <v>4.3043478260869561</v>
      </c>
      <c r="AH84" s="165">
        <f t="shared" si="155"/>
        <v>4.3043478260869561</v>
      </c>
      <c r="AI84" s="165">
        <f t="shared" si="155"/>
        <v>4.3043478260869561</v>
      </c>
      <c r="AJ84" s="165">
        <f t="shared" si="155"/>
        <v>4.3043478260869561</v>
      </c>
    </row>
    <row r="85" spans="1:36">
      <c r="A85" s="495"/>
      <c r="B85" s="506"/>
      <c r="C85" s="499"/>
      <c r="D85" s="501"/>
      <c r="E85" s="501"/>
      <c r="F85" s="166" t="s">
        <v>253</v>
      </c>
      <c r="G85" s="167">
        <f>+ROUND($E84-G84,1)</f>
        <v>81.7</v>
      </c>
      <c r="H85" s="167">
        <f t="shared" ref="H85:AJ85" si="156">+G85-H84</f>
        <v>77.395652173913049</v>
      </c>
      <c r="I85" s="167">
        <f t="shared" si="156"/>
        <v>73.091304347826096</v>
      </c>
      <c r="J85" s="167">
        <f t="shared" si="156"/>
        <v>68.786956521739143</v>
      </c>
      <c r="K85" s="167">
        <f>+J85-K84</f>
        <v>64.482608695652189</v>
      </c>
      <c r="L85" s="167">
        <f t="shared" si="156"/>
        <v>60.178260869565236</v>
      </c>
      <c r="M85" s="165">
        <f t="shared" si="139"/>
        <v>60.178260869565236</v>
      </c>
      <c r="N85" s="167">
        <f t="shared" si="156"/>
        <v>55.873913043478282</v>
      </c>
      <c r="O85" s="167">
        <f t="shared" si="156"/>
        <v>51.569565217391329</v>
      </c>
      <c r="P85" s="167">
        <f t="shared" si="156"/>
        <v>47.265217391304375</v>
      </c>
      <c r="Q85" s="167">
        <f t="shared" si="156"/>
        <v>42.960869565217422</v>
      </c>
      <c r="R85" s="167">
        <f t="shared" si="156"/>
        <v>38.656521739130469</v>
      </c>
      <c r="S85" s="167">
        <f t="shared" si="156"/>
        <v>34.352173913043515</v>
      </c>
      <c r="T85" s="167">
        <f t="shared" si="156"/>
        <v>30.047826086956558</v>
      </c>
      <c r="U85" s="167">
        <f t="shared" si="156"/>
        <v>25.743478260869601</v>
      </c>
      <c r="V85" s="167">
        <f t="shared" si="156"/>
        <v>21.439130434782644</v>
      </c>
      <c r="W85" s="167">
        <f t="shared" si="156"/>
        <v>17.134782608695687</v>
      </c>
      <c r="X85" s="167">
        <f t="shared" si="156"/>
        <v>12.83043478260873</v>
      </c>
      <c r="Y85" s="167">
        <f t="shared" si="156"/>
        <v>8.5260869565217732</v>
      </c>
      <c r="Z85" s="167">
        <f t="shared" si="156"/>
        <v>4.2217391304348171</v>
      </c>
      <c r="AA85" s="167">
        <f t="shared" si="156"/>
        <v>-8.2608695652139019E-2</v>
      </c>
      <c r="AB85" s="167">
        <f t="shared" si="156"/>
        <v>-4.3869565217390951</v>
      </c>
      <c r="AC85" s="167">
        <f t="shared" si="156"/>
        <v>-8.6913043478260512</v>
      </c>
      <c r="AD85" s="167">
        <f t="shared" si="156"/>
        <v>-12.995652173913008</v>
      </c>
      <c r="AE85" s="167">
        <f t="shared" si="156"/>
        <v>-17.299999999999965</v>
      </c>
      <c r="AF85" s="167">
        <f t="shared" si="156"/>
        <v>-21.604347826086922</v>
      </c>
      <c r="AG85" s="167">
        <f t="shared" si="156"/>
        <v>-25.908695652173879</v>
      </c>
      <c r="AH85" s="167">
        <f t="shared" si="156"/>
        <v>-30.213043478260836</v>
      </c>
      <c r="AI85" s="167">
        <f t="shared" si="156"/>
        <v>-34.51739130434779</v>
      </c>
      <c r="AJ85" s="167">
        <f t="shared" si="156"/>
        <v>-38.821739130434743</v>
      </c>
    </row>
    <row r="86" spans="1:36" ht="45" customHeight="1">
      <c r="A86" s="494">
        <v>42</v>
      </c>
      <c r="B86" s="502" t="s">
        <v>232</v>
      </c>
      <c r="C86" s="498">
        <v>146</v>
      </c>
      <c r="D86" s="500">
        <v>0</v>
      </c>
      <c r="E86" s="500">
        <f t="shared" ref="E86" si="157">+C86+D86</f>
        <v>146</v>
      </c>
      <c r="F86" s="163" t="s">
        <v>252</v>
      </c>
      <c r="G86" s="164">
        <f>+VLOOKUP($B86,'[5]Total Tồn Vật tư'!$A$3:$H$8000,8,0)</f>
        <v>1.6956521739130435</v>
      </c>
      <c r="H86" s="165">
        <f t="shared" ref="H86:AJ86" si="158">+G86</f>
        <v>1.6956521739130435</v>
      </c>
      <c r="I86" s="165">
        <f t="shared" si="158"/>
        <v>1.6956521739130435</v>
      </c>
      <c r="J86" s="165">
        <f t="shared" si="158"/>
        <v>1.6956521739130435</v>
      </c>
      <c r="K86" s="165">
        <f>+J86</f>
        <v>1.6956521739130435</v>
      </c>
      <c r="L86" s="165">
        <f t="shared" si="158"/>
        <v>1.6956521739130435</v>
      </c>
      <c r="M86" s="165">
        <f t="shared" si="139"/>
        <v>1.6956521739130435</v>
      </c>
      <c r="N86" s="165">
        <f t="shared" si="158"/>
        <v>1.6956521739130435</v>
      </c>
      <c r="O86" s="165">
        <f t="shared" si="158"/>
        <v>1.6956521739130435</v>
      </c>
      <c r="P86" s="165">
        <f t="shared" si="158"/>
        <v>1.6956521739130435</v>
      </c>
      <c r="Q86" s="165">
        <f t="shared" si="158"/>
        <v>1.6956521739130435</v>
      </c>
      <c r="R86" s="165">
        <f t="shared" si="158"/>
        <v>1.6956521739130435</v>
      </c>
      <c r="S86" s="165">
        <f t="shared" si="158"/>
        <v>1.6956521739130435</v>
      </c>
      <c r="T86" s="165">
        <f t="shared" si="158"/>
        <v>1.6956521739130435</v>
      </c>
      <c r="U86" s="165">
        <f t="shared" si="158"/>
        <v>1.6956521739130435</v>
      </c>
      <c r="V86" s="165">
        <f t="shared" si="158"/>
        <v>1.6956521739130435</v>
      </c>
      <c r="W86" s="165">
        <f t="shared" si="158"/>
        <v>1.6956521739130435</v>
      </c>
      <c r="X86" s="165">
        <f t="shared" si="158"/>
        <v>1.6956521739130435</v>
      </c>
      <c r="Y86" s="165">
        <f t="shared" si="158"/>
        <v>1.6956521739130435</v>
      </c>
      <c r="Z86" s="165">
        <f t="shared" si="158"/>
        <v>1.6956521739130435</v>
      </c>
      <c r="AA86" s="165">
        <f t="shared" si="158"/>
        <v>1.6956521739130435</v>
      </c>
      <c r="AB86" s="165">
        <f t="shared" si="158"/>
        <v>1.6956521739130435</v>
      </c>
      <c r="AC86" s="165">
        <f t="shared" si="158"/>
        <v>1.6956521739130435</v>
      </c>
      <c r="AD86" s="165">
        <f t="shared" si="158"/>
        <v>1.6956521739130435</v>
      </c>
      <c r="AE86" s="165">
        <f t="shared" si="158"/>
        <v>1.6956521739130435</v>
      </c>
      <c r="AF86" s="165">
        <f t="shared" si="158"/>
        <v>1.6956521739130435</v>
      </c>
      <c r="AG86" s="165">
        <f t="shared" si="158"/>
        <v>1.6956521739130435</v>
      </c>
      <c r="AH86" s="165">
        <f t="shared" si="158"/>
        <v>1.6956521739130435</v>
      </c>
      <c r="AI86" s="165">
        <f t="shared" si="158"/>
        <v>1.6956521739130435</v>
      </c>
      <c r="AJ86" s="165">
        <f t="shared" si="158"/>
        <v>1.6956521739130435</v>
      </c>
    </row>
    <row r="87" spans="1:36">
      <c r="A87" s="495"/>
      <c r="B87" s="506"/>
      <c r="C87" s="499"/>
      <c r="D87" s="501"/>
      <c r="E87" s="501"/>
      <c r="F87" s="166" t="s">
        <v>253</v>
      </c>
      <c r="G87" s="167">
        <f>+ROUND($E86-G86,1)</f>
        <v>144.30000000000001</v>
      </c>
      <c r="H87" s="167">
        <f t="shared" ref="H87:AJ87" si="159">+G87-H86</f>
        <v>142.60434782608698</v>
      </c>
      <c r="I87" s="167">
        <f t="shared" si="159"/>
        <v>140.90869565217395</v>
      </c>
      <c r="J87" s="167">
        <f t="shared" si="159"/>
        <v>139.21304347826091</v>
      </c>
      <c r="K87" s="167">
        <f>+J87-K86</f>
        <v>137.51739130434788</v>
      </c>
      <c r="L87" s="167">
        <f t="shared" si="159"/>
        <v>135.82173913043485</v>
      </c>
      <c r="M87" s="165">
        <f t="shared" si="139"/>
        <v>135.82173913043485</v>
      </c>
      <c r="N87" s="167">
        <f t="shared" si="159"/>
        <v>134.12608695652182</v>
      </c>
      <c r="O87" s="167">
        <f t="shared" si="159"/>
        <v>132.43043478260878</v>
      </c>
      <c r="P87" s="167">
        <f t="shared" si="159"/>
        <v>130.73478260869575</v>
      </c>
      <c r="Q87" s="167">
        <f t="shared" si="159"/>
        <v>129.03913043478272</v>
      </c>
      <c r="R87" s="167">
        <f t="shared" si="159"/>
        <v>127.34347826086967</v>
      </c>
      <c r="S87" s="167">
        <f t="shared" si="159"/>
        <v>125.64782608695663</v>
      </c>
      <c r="T87" s="167">
        <f t="shared" si="159"/>
        <v>123.95217391304358</v>
      </c>
      <c r="U87" s="167">
        <f t="shared" si="159"/>
        <v>122.25652173913053</v>
      </c>
      <c r="V87" s="167">
        <f t="shared" si="159"/>
        <v>120.56086956521749</v>
      </c>
      <c r="W87" s="167">
        <f t="shared" si="159"/>
        <v>118.86521739130444</v>
      </c>
      <c r="X87" s="167">
        <f t="shared" si="159"/>
        <v>117.16956521739139</v>
      </c>
      <c r="Y87" s="167">
        <f t="shared" si="159"/>
        <v>115.47391304347835</v>
      </c>
      <c r="Z87" s="167">
        <f t="shared" si="159"/>
        <v>113.7782608695653</v>
      </c>
      <c r="AA87" s="167">
        <f t="shared" si="159"/>
        <v>112.08260869565225</v>
      </c>
      <c r="AB87" s="167">
        <f t="shared" si="159"/>
        <v>110.38695652173921</v>
      </c>
      <c r="AC87" s="167">
        <f t="shared" si="159"/>
        <v>108.69130434782616</v>
      </c>
      <c r="AD87" s="167">
        <f t="shared" si="159"/>
        <v>106.99565217391311</v>
      </c>
      <c r="AE87" s="167">
        <f t="shared" si="159"/>
        <v>105.30000000000007</v>
      </c>
      <c r="AF87" s="167">
        <f t="shared" si="159"/>
        <v>103.60434782608702</v>
      </c>
      <c r="AG87" s="167">
        <f t="shared" si="159"/>
        <v>101.90869565217398</v>
      </c>
      <c r="AH87" s="167">
        <f t="shared" si="159"/>
        <v>100.21304347826093</v>
      </c>
      <c r="AI87" s="167">
        <f t="shared" si="159"/>
        <v>98.517391304347882</v>
      </c>
      <c r="AJ87" s="167">
        <f t="shared" si="159"/>
        <v>96.821739130434835</v>
      </c>
    </row>
    <row r="88" spans="1:36" ht="45" customHeight="1">
      <c r="A88" s="494">
        <v>43</v>
      </c>
      <c r="B88" s="502" t="s">
        <v>233</v>
      </c>
      <c r="C88" s="498">
        <v>114</v>
      </c>
      <c r="D88" s="500">
        <v>0</v>
      </c>
      <c r="E88" s="500">
        <f t="shared" ref="E88" si="160">+C88+D88</f>
        <v>114</v>
      </c>
      <c r="F88" s="163" t="s">
        <v>252</v>
      </c>
      <c r="G88" s="164">
        <f>+VLOOKUP($B88,'[5]Total Tồn Vật tư'!$A$3:$H$8000,8,0)</f>
        <v>2.8260869565217392</v>
      </c>
      <c r="H88" s="165">
        <f t="shared" ref="H88:AJ88" si="161">+G88</f>
        <v>2.8260869565217392</v>
      </c>
      <c r="I88" s="165">
        <f t="shared" si="161"/>
        <v>2.8260869565217392</v>
      </c>
      <c r="J88" s="165">
        <f t="shared" si="161"/>
        <v>2.8260869565217392</v>
      </c>
      <c r="K88" s="165">
        <f>+J88</f>
        <v>2.8260869565217392</v>
      </c>
      <c r="L88" s="165">
        <f t="shared" si="161"/>
        <v>2.8260869565217392</v>
      </c>
      <c r="M88" s="165">
        <f t="shared" si="139"/>
        <v>2.8260869565217392</v>
      </c>
      <c r="N88" s="165">
        <f t="shared" si="161"/>
        <v>2.8260869565217392</v>
      </c>
      <c r="O88" s="165">
        <f t="shared" si="161"/>
        <v>2.8260869565217392</v>
      </c>
      <c r="P88" s="165">
        <f t="shared" si="161"/>
        <v>2.8260869565217392</v>
      </c>
      <c r="Q88" s="165">
        <f t="shared" si="161"/>
        <v>2.8260869565217392</v>
      </c>
      <c r="R88" s="165">
        <f t="shared" si="161"/>
        <v>2.8260869565217392</v>
      </c>
      <c r="S88" s="165">
        <f t="shared" si="161"/>
        <v>2.8260869565217392</v>
      </c>
      <c r="T88" s="165">
        <f t="shared" si="161"/>
        <v>2.8260869565217392</v>
      </c>
      <c r="U88" s="165">
        <f t="shared" si="161"/>
        <v>2.8260869565217392</v>
      </c>
      <c r="V88" s="165">
        <f t="shared" si="161"/>
        <v>2.8260869565217392</v>
      </c>
      <c r="W88" s="165">
        <f t="shared" si="161"/>
        <v>2.8260869565217392</v>
      </c>
      <c r="X88" s="165">
        <f t="shared" si="161"/>
        <v>2.8260869565217392</v>
      </c>
      <c r="Y88" s="165">
        <f t="shared" si="161"/>
        <v>2.8260869565217392</v>
      </c>
      <c r="Z88" s="165">
        <f t="shared" si="161"/>
        <v>2.8260869565217392</v>
      </c>
      <c r="AA88" s="165">
        <f t="shared" si="161"/>
        <v>2.8260869565217392</v>
      </c>
      <c r="AB88" s="165">
        <f t="shared" si="161"/>
        <v>2.8260869565217392</v>
      </c>
      <c r="AC88" s="165">
        <f t="shared" si="161"/>
        <v>2.8260869565217392</v>
      </c>
      <c r="AD88" s="165">
        <f t="shared" si="161"/>
        <v>2.8260869565217392</v>
      </c>
      <c r="AE88" s="165">
        <f t="shared" si="161"/>
        <v>2.8260869565217392</v>
      </c>
      <c r="AF88" s="165">
        <f t="shared" si="161"/>
        <v>2.8260869565217392</v>
      </c>
      <c r="AG88" s="165">
        <f t="shared" si="161"/>
        <v>2.8260869565217392</v>
      </c>
      <c r="AH88" s="165">
        <f t="shared" si="161"/>
        <v>2.8260869565217392</v>
      </c>
      <c r="AI88" s="165">
        <f t="shared" si="161"/>
        <v>2.8260869565217392</v>
      </c>
      <c r="AJ88" s="165">
        <f t="shared" si="161"/>
        <v>2.8260869565217392</v>
      </c>
    </row>
    <row r="89" spans="1:36">
      <c r="A89" s="495"/>
      <c r="B89" s="506"/>
      <c r="C89" s="499"/>
      <c r="D89" s="501"/>
      <c r="E89" s="501"/>
      <c r="F89" s="166" t="s">
        <v>253</v>
      </c>
      <c r="G89" s="167">
        <f t="shared" ref="G89" si="162">+ROUND($E88-G88,1)</f>
        <v>111.2</v>
      </c>
      <c r="H89" s="167">
        <f t="shared" ref="H89:AJ89" si="163">+G89-H88</f>
        <v>108.37391304347827</v>
      </c>
      <c r="I89" s="167">
        <f t="shared" si="163"/>
        <v>105.54782608695653</v>
      </c>
      <c r="J89" s="167">
        <f t="shared" si="163"/>
        <v>102.7217391304348</v>
      </c>
      <c r="K89" s="167">
        <f>+J89-K88</f>
        <v>99.895652173913064</v>
      </c>
      <c r="L89" s="167">
        <f t="shared" si="163"/>
        <v>97.069565217391329</v>
      </c>
      <c r="M89" s="165">
        <f t="shared" si="139"/>
        <v>97.069565217391329</v>
      </c>
      <c r="N89" s="167">
        <f t="shared" si="163"/>
        <v>94.243478260869594</v>
      </c>
      <c r="O89" s="167">
        <f t="shared" si="163"/>
        <v>91.417391304347859</v>
      </c>
      <c r="P89" s="167">
        <f t="shared" si="163"/>
        <v>88.591304347826124</v>
      </c>
      <c r="Q89" s="167">
        <f t="shared" si="163"/>
        <v>85.76521739130439</v>
      </c>
      <c r="R89" s="167">
        <f t="shared" si="163"/>
        <v>82.939130434782655</v>
      </c>
      <c r="S89" s="167">
        <f t="shared" si="163"/>
        <v>80.11304347826092</v>
      </c>
      <c r="T89" s="167">
        <f t="shared" si="163"/>
        <v>77.286956521739185</v>
      </c>
      <c r="U89" s="167">
        <f t="shared" si="163"/>
        <v>74.46086956521745</v>
      </c>
      <c r="V89" s="167">
        <f t="shared" si="163"/>
        <v>71.634782608695716</v>
      </c>
      <c r="W89" s="167">
        <f t="shared" si="163"/>
        <v>68.808695652173981</v>
      </c>
      <c r="X89" s="167">
        <f t="shared" si="163"/>
        <v>65.982608695652246</v>
      </c>
      <c r="Y89" s="167">
        <f t="shared" si="163"/>
        <v>63.156521739130504</v>
      </c>
      <c r="Z89" s="167">
        <f t="shared" si="163"/>
        <v>60.330434782608762</v>
      </c>
      <c r="AA89" s="167">
        <f t="shared" si="163"/>
        <v>57.50434782608702</v>
      </c>
      <c r="AB89" s="167">
        <f t="shared" si="163"/>
        <v>54.678260869565278</v>
      </c>
      <c r="AC89" s="167">
        <f t="shared" si="163"/>
        <v>51.852173913043536</v>
      </c>
      <c r="AD89" s="167">
        <f t="shared" si="163"/>
        <v>49.026086956521794</v>
      </c>
      <c r="AE89" s="167">
        <f t="shared" si="163"/>
        <v>46.200000000000053</v>
      </c>
      <c r="AF89" s="167">
        <f t="shared" si="163"/>
        <v>43.373913043478311</v>
      </c>
      <c r="AG89" s="167">
        <f t="shared" si="163"/>
        <v>40.547826086956569</v>
      </c>
      <c r="AH89" s="167">
        <f t="shared" si="163"/>
        <v>37.721739130434827</v>
      </c>
      <c r="AI89" s="167">
        <f t="shared" si="163"/>
        <v>34.895652173913085</v>
      </c>
      <c r="AJ89" s="167">
        <f t="shared" si="163"/>
        <v>32.069565217391343</v>
      </c>
    </row>
    <row r="90" spans="1:36" ht="45" customHeight="1">
      <c r="A90" s="494">
        <v>44</v>
      </c>
      <c r="B90" s="502" t="s">
        <v>243</v>
      </c>
      <c r="C90" s="498">
        <v>0</v>
      </c>
      <c r="D90" s="500">
        <v>0</v>
      </c>
      <c r="E90" s="500">
        <f t="shared" ref="E90" si="164">+C90+D90</f>
        <v>0</v>
      </c>
      <c r="F90" s="163" t="s">
        <v>252</v>
      </c>
      <c r="G90" s="164">
        <f>+VLOOKUP($B90,'[5]Total Tồn Vật tư'!$A$3:$H$8000,8,0)</f>
        <v>0</v>
      </c>
      <c r="H90" s="165">
        <f t="shared" ref="H90:W97" si="165">+G90</f>
        <v>0</v>
      </c>
      <c r="I90" s="165">
        <f t="shared" si="165"/>
        <v>0</v>
      </c>
      <c r="J90" s="165">
        <f t="shared" si="165"/>
        <v>0</v>
      </c>
      <c r="K90" s="165">
        <f>+J90</f>
        <v>0</v>
      </c>
      <c r="L90" s="165">
        <f t="shared" si="165"/>
        <v>0</v>
      </c>
      <c r="M90" s="165">
        <f t="shared" si="165"/>
        <v>0</v>
      </c>
      <c r="N90" s="165">
        <f t="shared" si="165"/>
        <v>0</v>
      </c>
      <c r="O90" s="165">
        <f t="shared" si="165"/>
        <v>0</v>
      </c>
      <c r="P90" s="165">
        <f t="shared" si="165"/>
        <v>0</v>
      </c>
      <c r="Q90" s="165">
        <f t="shared" si="165"/>
        <v>0</v>
      </c>
      <c r="R90" s="165">
        <f t="shared" si="165"/>
        <v>0</v>
      </c>
      <c r="S90" s="165">
        <f t="shared" si="165"/>
        <v>0</v>
      </c>
      <c r="T90" s="165">
        <f t="shared" si="165"/>
        <v>0</v>
      </c>
      <c r="U90" s="165">
        <f t="shared" si="165"/>
        <v>0</v>
      </c>
      <c r="V90" s="165">
        <f t="shared" si="165"/>
        <v>0</v>
      </c>
      <c r="W90" s="165">
        <f t="shared" si="165"/>
        <v>0</v>
      </c>
      <c r="X90" s="165">
        <f t="shared" ref="X90:AJ90" si="166">+W90</f>
        <v>0</v>
      </c>
      <c r="Y90" s="165">
        <f t="shared" si="166"/>
        <v>0</v>
      </c>
      <c r="Z90" s="165">
        <f t="shared" si="166"/>
        <v>0</v>
      </c>
      <c r="AA90" s="165">
        <f t="shared" si="166"/>
        <v>0</v>
      </c>
      <c r="AB90" s="165">
        <f t="shared" si="166"/>
        <v>0</v>
      </c>
      <c r="AC90" s="165">
        <f t="shared" si="166"/>
        <v>0</v>
      </c>
      <c r="AD90" s="165">
        <f t="shared" si="166"/>
        <v>0</v>
      </c>
      <c r="AE90" s="165">
        <f t="shared" si="166"/>
        <v>0</v>
      </c>
      <c r="AF90" s="165">
        <f t="shared" si="166"/>
        <v>0</v>
      </c>
      <c r="AG90" s="165">
        <f t="shared" si="166"/>
        <v>0</v>
      </c>
      <c r="AH90" s="165">
        <f t="shared" si="166"/>
        <v>0</v>
      </c>
      <c r="AI90" s="165">
        <f t="shared" si="166"/>
        <v>0</v>
      </c>
      <c r="AJ90" s="165">
        <f t="shared" si="166"/>
        <v>0</v>
      </c>
    </row>
    <row r="91" spans="1:36">
      <c r="A91" s="495"/>
      <c r="B91" s="506"/>
      <c r="C91" s="499"/>
      <c r="D91" s="501"/>
      <c r="E91" s="501"/>
      <c r="F91" s="166" t="s">
        <v>253</v>
      </c>
      <c r="G91" s="167">
        <f t="shared" ref="G91" si="167">+ROUND($E90-G90,1)</f>
        <v>0</v>
      </c>
      <c r="H91" s="167">
        <f t="shared" ref="H91:AJ91" si="168">+G91-H90</f>
        <v>0</v>
      </c>
      <c r="I91" s="167">
        <f t="shared" si="168"/>
        <v>0</v>
      </c>
      <c r="J91" s="167">
        <f t="shared" si="168"/>
        <v>0</v>
      </c>
      <c r="K91" s="167">
        <f>+J91-K90</f>
        <v>0</v>
      </c>
      <c r="L91" s="167">
        <f t="shared" si="168"/>
        <v>0</v>
      </c>
      <c r="M91" s="165">
        <f t="shared" si="165"/>
        <v>0</v>
      </c>
      <c r="N91" s="167">
        <f t="shared" si="168"/>
        <v>0</v>
      </c>
      <c r="O91" s="167">
        <f t="shared" si="168"/>
        <v>0</v>
      </c>
      <c r="P91" s="167">
        <f t="shared" si="168"/>
        <v>0</v>
      </c>
      <c r="Q91" s="167">
        <f t="shared" si="168"/>
        <v>0</v>
      </c>
      <c r="R91" s="167">
        <f t="shared" si="168"/>
        <v>0</v>
      </c>
      <c r="S91" s="167">
        <f t="shared" si="168"/>
        <v>0</v>
      </c>
      <c r="T91" s="167">
        <f t="shared" si="168"/>
        <v>0</v>
      </c>
      <c r="U91" s="167">
        <f t="shared" si="168"/>
        <v>0</v>
      </c>
      <c r="V91" s="167">
        <f t="shared" si="168"/>
        <v>0</v>
      </c>
      <c r="W91" s="167">
        <f t="shared" si="168"/>
        <v>0</v>
      </c>
      <c r="X91" s="167">
        <f t="shared" si="168"/>
        <v>0</v>
      </c>
      <c r="Y91" s="167">
        <f t="shared" si="168"/>
        <v>0</v>
      </c>
      <c r="Z91" s="167">
        <f t="shared" si="168"/>
        <v>0</v>
      </c>
      <c r="AA91" s="167">
        <f t="shared" si="168"/>
        <v>0</v>
      </c>
      <c r="AB91" s="167">
        <f t="shared" si="168"/>
        <v>0</v>
      </c>
      <c r="AC91" s="167">
        <f t="shared" si="168"/>
        <v>0</v>
      </c>
      <c r="AD91" s="167">
        <f t="shared" si="168"/>
        <v>0</v>
      </c>
      <c r="AE91" s="167">
        <f t="shared" si="168"/>
        <v>0</v>
      </c>
      <c r="AF91" s="167">
        <f t="shared" si="168"/>
        <v>0</v>
      </c>
      <c r="AG91" s="167">
        <f t="shared" si="168"/>
        <v>0</v>
      </c>
      <c r="AH91" s="167">
        <f t="shared" si="168"/>
        <v>0</v>
      </c>
      <c r="AI91" s="167">
        <f t="shared" si="168"/>
        <v>0</v>
      </c>
      <c r="AJ91" s="167">
        <f t="shared" si="168"/>
        <v>0</v>
      </c>
    </row>
    <row r="92" spans="1:36" ht="45" customHeight="1">
      <c r="A92" s="494">
        <v>45</v>
      </c>
      <c r="B92" s="502" t="s">
        <v>244</v>
      </c>
      <c r="C92" s="498">
        <v>95</v>
      </c>
      <c r="D92" s="500">
        <v>0</v>
      </c>
      <c r="E92" s="500">
        <f t="shared" ref="E92" si="169">+C92+D92</f>
        <v>95</v>
      </c>
      <c r="F92" s="163" t="s">
        <v>252</v>
      </c>
      <c r="G92" s="164">
        <f>+VLOOKUP($B92,'[5]Total Tồn Vật tư'!$A$3:$H$8000,8,0)</f>
        <v>3.35</v>
      </c>
      <c r="H92" s="165">
        <f>+G92</f>
        <v>3.35</v>
      </c>
      <c r="I92" s="165">
        <f>+H92</f>
        <v>3.35</v>
      </c>
      <c r="J92" s="165">
        <f t="shared" ref="J92:AJ92" si="170">+I92</f>
        <v>3.35</v>
      </c>
      <c r="K92" s="165">
        <f>+J92</f>
        <v>3.35</v>
      </c>
      <c r="L92" s="165">
        <f t="shared" si="170"/>
        <v>3.35</v>
      </c>
      <c r="M92" s="165">
        <f t="shared" si="165"/>
        <v>3.35</v>
      </c>
      <c r="N92" s="165">
        <f t="shared" si="170"/>
        <v>3.35</v>
      </c>
      <c r="O92" s="165">
        <f t="shared" si="170"/>
        <v>3.35</v>
      </c>
      <c r="P92" s="165">
        <f t="shared" si="170"/>
        <v>3.35</v>
      </c>
      <c r="Q92" s="165">
        <f t="shared" si="170"/>
        <v>3.35</v>
      </c>
      <c r="R92" s="165">
        <f t="shared" si="170"/>
        <v>3.35</v>
      </c>
      <c r="S92" s="165">
        <f t="shared" si="170"/>
        <v>3.35</v>
      </c>
      <c r="T92" s="165">
        <f t="shared" si="170"/>
        <v>3.35</v>
      </c>
      <c r="U92" s="165">
        <f t="shared" si="170"/>
        <v>3.35</v>
      </c>
      <c r="V92" s="165">
        <f t="shared" si="170"/>
        <v>3.35</v>
      </c>
      <c r="W92" s="165">
        <f t="shared" si="170"/>
        <v>3.35</v>
      </c>
      <c r="X92" s="165">
        <f t="shared" si="170"/>
        <v>3.35</v>
      </c>
      <c r="Y92" s="165">
        <f t="shared" si="170"/>
        <v>3.35</v>
      </c>
      <c r="Z92" s="165">
        <f t="shared" si="170"/>
        <v>3.35</v>
      </c>
      <c r="AA92" s="165">
        <f t="shared" si="170"/>
        <v>3.35</v>
      </c>
      <c r="AB92" s="165">
        <f t="shared" si="170"/>
        <v>3.35</v>
      </c>
      <c r="AC92" s="165">
        <f t="shared" si="170"/>
        <v>3.35</v>
      </c>
      <c r="AD92" s="165">
        <f t="shared" si="170"/>
        <v>3.35</v>
      </c>
      <c r="AE92" s="165">
        <f t="shared" si="170"/>
        <v>3.35</v>
      </c>
      <c r="AF92" s="165">
        <f t="shared" si="170"/>
        <v>3.35</v>
      </c>
      <c r="AG92" s="165">
        <f t="shared" si="170"/>
        <v>3.35</v>
      </c>
      <c r="AH92" s="165">
        <f t="shared" si="170"/>
        <v>3.35</v>
      </c>
      <c r="AI92" s="165">
        <f t="shared" si="170"/>
        <v>3.35</v>
      </c>
      <c r="AJ92" s="165">
        <f t="shared" si="170"/>
        <v>3.35</v>
      </c>
    </row>
    <row r="93" spans="1:36">
      <c r="A93" s="495"/>
      <c r="B93" s="506"/>
      <c r="C93" s="499"/>
      <c r="D93" s="501"/>
      <c r="E93" s="501"/>
      <c r="F93" s="166" t="s">
        <v>253</v>
      </c>
      <c r="G93" s="167">
        <f t="shared" ref="G93" si="171">+ROUND($E92-G92,1)</f>
        <v>91.7</v>
      </c>
      <c r="H93" s="167">
        <f t="shared" ref="H93:AA93" si="172">+G93-H92</f>
        <v>88.350000000000009</v>
      </c>
      <c r="I93" s="167">
        <f t="shared" si="172"/>
        <v>85.000000000000014</v>
      </c>
      <c r="J93" s="167">
        <f t="shared" si="172"/>
        <v>81.65000000000002</v>
      </c>
      <c r="K93" s="167">
        <f>+J93-K92</f>
        <v>78.300000000000026</v>
      </c>
      <c r="L93" s="167">
        <f t="shared" si="172"/>
        <v>74.950000000000031</v>
      </c>
      <c r="M93" s="165">
        <f t="shared" si="165"/>
        <v>74.950000000000031</v>
      </c>
      <c r="N93" s="167">
        <f t="shared" si="172"/>
        <v>71.600000000000037</v>
      </c>
      <c r="O93" s="167">
        <f t="shared" si="172"/>
        <v>68.250000000000043</v>
      </c>
      <c r="P93" s="167">
        <f t="shared" si="172"/>
        <v>64.900000000000048</v>
      </c>
      <c r="Q93" s="167">
        <f t="shared" si="172"/>
        <v>61.550000000000047</v>
      </c>
      <c r="R93" s="167">
        <f t="shared" si="172"/>
        <v>58.200000000000045</v>
      </c>
      <c r="S93" s="167">
        <f t="shared" si="172"/>
        <v>54.850000000000044</v>
      </c>
      <c r="T93" s="167">
        <f t="shared" si="172"/>
        <v>51.500000000000043</v>
      </c>
      <c r="U93" s="167">
        <f t="shared" si="172"/>
        <v>48.150000000000041</v>
      </c>
      <c r="V93" s="167">
        <f t="shared" si="172"/>
        <v>44.80000000000004</v>
      </c>
      <c r="W93" s="167">
        <f t="shared" si="172"/>
        <v>41.450000000000038</v>
      </c>
      <c r="X93" s="167">
        <f t="shared" si="172"/>
        <v>38.100000000000037</v>
      </c>
      <c r="Y93" s="167">
        <f t="shared" si="172"/>
        <v>34.750000000000036</v>
      </c>
      <c r="Z93" s="167">
        <f t="shared" si="172"/>
        <v>31.400000000000034</v>
      </c>
      <c r="AA93" s="167">
        <f t="shared" si="172"/>
        <v>28.050000000000033</v>
      </c>
      <c r="AB93" s="167">
        <f>+AA93-AB92</f>
        <v>24.700000000000031</v>
      </c>
      <c r="AC93" s="167">
        <f t="shared" ref="AC93:AJ93" si="173">+AB93-AC92</f>
        <v>21.35000000000003</v>
      </c>
      <c r="AD93" s="167">
        <f t="shared" si="173"/>
        <v>18.000000000000028</v>
      </c>
      <c r="AE93" s="167">
        <f t="shared" si="173"/>
        <v>14.650000000000029</v>
      </c>
      <c r="AF93" s="167">
        <f t="shared" si="173"/>
        <v>11.300000000000029</v>
      </c>
      <c r="AG93" s="167">
        <f t="shared" si="173"/>
        <v>7.9500000000000295</v>
      </c>
      <c r="AH93" s="167">
        <f t="shared" si="173"/>
        <v>4.6000000000000298</v>
      </c>
      <c r="AI93" s="167">
        <f t="shared" si="173"/>
        <v>1.2500000000000298</v>
      </c>
      <c r="AJ93" s="167">
        <f t="shared" si="173"/>
        <v>-2.0999999999999703</v>
      </c>
    </row>
    <row r="94" spans="1:36" ht="45" customHeight="1">
      <c r="A94" s="494">
        <v>46</v>
      </c>
      <c r="B94" s="502" t="s">
        <v>245</v>
      </c>
      <c r="C94" s="498">
        <v>0</v>
      </c>
      <c r="D94" s="500">
        <v>0</v>
      </c>
      <c r="E94" s="500">
        <f t="shared" ref="E94" si="174">+C94+D94</f>
        <v>0</v>
      </c>
      <c r="F94" s="163" t="s">
        <v>252</v>
      </c>
      <c r="G94" s="164">
        <f>+VLOOKUP($B94,'[5]Total Tồn Vật tư'!$A$3:$H$8000,8,0)</f>
        <v>9.0369565217391301</v>
      </c>
      <c r="H94" s="165">
        <f t="shared" ref="H94:AJ94" si="175">+G94</f>
        <v>9.0369565217391301</v>
      </c>
      <c r="I94" s="165">
        <f t="shared" si="175"/>
        <v>9.0369565217391301</v>
      </c>
      <c r="J94" s="165">
        <f t="shared" si="175"/>
        <v>9.0369565217391301</v>
      </c>
      <c r="K94" s="165">
        <f>+J94</f>
        <v>9.0369565217391301</v>
      </c>
      <c r="L94" s="165">
        <f t="shared" si="175"/>
        <v>9.0369565217391301</v>
      </c>
      <c r="M94" s="165">
        <f t="shared" si="165"/>
        <v>9.0369565217391301</v>
      </c>
      <c r="N94" s="165">
        <f t="shared" si="175"/>
        <v>9.0369565217391301</v>
      </c>
      <c r="O94" s="165">
        <f t="shared" si="175"/>
        <v>9.0369565217391301</v>
      </c>
      <c r="P94" s="165">
        <f t="shared" si="175"/>
        <v>9.0369565217391301</v>
      </c>
      <c r="Q94" s="165">
        <f t="shared" si="175"/>
        <v>9.0369565217391301</v>
      </c>
      <c r="R94" s="165">
        <f t="shared" si="175"/>
        <v>9.0369565217391301</v>
      </c>
      <c r="S94" s="165">
        <f t="shared" si="175"/>
        <v>9.0369565217391301</v>
      </c>
      <c r="T94" s="165">
        <f t="shared" si="175"/>
        <v>9.0369565217391301</v>
      </c>
      <c r="U94" s="165">
        <f t="shared" si="175"/>
        <v>9.0369565217391301</v>
      </c>
      <c r="V94" s="165">
        <f t="shared" si="175"/>
        <v>9.0369565217391301</v>
      </c>
      <c r="W94" s="165">
        <f t="shared" si="175"/>
        <v>9.0369565217391301</v>
      </c>
      <c r="X94" s="165">
        <f t="shared" si="175"/>
        <v>9.0369565217391301</v>
      </c>
      <c r="Y94" s="165">
        <f t="shared" si="175"/>
        <v>9.0369565217391301</v>
      </c>
      <c r="Z94" s="165">
        <f t="shared" si="175"/>
        <v>9.0369565217391301</v>
      </c>
      <c r="AA94" s="165">
        <f t="shared" si="175"/>
        <v>9.0369565217391301</v>
      </c>
      <c r="AB94" s="165">
        <f t="shared" si="175"/>
        <v>9.0369565217391301</v>
      </c>
      <c r="AC94" s="165">
        <f t="shared" si="175"/>
        <v>9.0369565217391301</v>
      </c>
      <c r="AD94" s="165">
        <f t="shared" si="175"/>
        <v>9.0369565217391301</v>
      </c>
      <c r="AE94" s="165">
        <f t="shared" si="175"/>
        <v>9.0369565217391301</v>
      </c>
      <c r="AF94" s="165">
        <f t="shared" si="175"/>
        <v>9.0369565217391301</v>
      </c>
      <c r="AG94" s="165">
        <f t="shared" si="175"/>
        <v>9.0369565217391301</v>
      </c>
      <c r="AH94" s="165">
        <f t="shared" si="175"/>
        <v>9.0369565217391301</v>
      </c>
      <c r="AI94" s="165">
        <f t="shared" si="175"/>
        <v>9.0369565217391301</v>
      </c>
      <c r="AJ94" s="165">
        <f t="shared" si="175"/>
        <v>9.0369565217391301</v>
      </c>
    </row>
    <row r="95" spans="1:36">
      <c r="A95" s="495"/>
      <c r="B95" s="506"/>
      <c r="C95" s="499"/>
      <c r="D95" s="501"/>
      <c r="E95" s="501"/>
      <c r="F95" s="166" t="s">
        <v>253</v>
      </c>
      <c r="G95" s="167">
        <f t="shared" ref="G95" si="176">+ROUND($E94-G94,1)</f>
        <v>-9</v>
      </c>
      <c r="H95" s="167">
        <f t="shared" ref="H95:AJ95" si="177">+G95-H94</f>
        <v>-18.036956521739128</v>
      </c>
      <c r="I95" s="167">
        <f t="shared" si="177"/>
        <v>-27.073913043478257</v>
      </c>
      <c r="J95" s="167">
        <f t="shared" si="177"/>
        <v>-36.110869565217385</v>
      </c>
      <c r="K95" s="167">
        <f>+J95-K94</f>
        <v>-45.147826086956513</v>
      </c>
      <c r="L95" s="167">
        <f t="shared" si="177"/>
        <v>-54.184782608695642</v>
      </c>
      <c r="M95" s="165">
        <f t="shared" si="165"/>
        <v>-54.184782608695642</v>
      </c>
      <c r="N95" s="167">
        <f t="shared" si="177"/>
        <v>-63.22173913043477</v>
      </c>
      <c r="O95" s="167">
        <f t="shared" si="177"/>
        <v>-72.258695652173898</v>
      </c>
      <c r="P95" s="167">
        <f t="shared" si="177"/>
        <v>-81.295652173913027</v>
      </c>
      <c r="Q95" s="167">
        <f t="shared" si="177"/>
        <v>-90.332608695652155</v>
      </c>
      <c r="R95" s="167">
        <f t="shared" si="177"/>
        <v>-99.369565217391283</v>
      </c>
      <c r="S95" s="167">
        <f t="shared" si="177"/>
        <v>-108.40652173913041</v>
      </c>
      <c r="T95" s="167">
        <f t="shared" si="177"/>
        <v>-117.44347826086954</v>
      </c>
      <c r="U95" s="167">
        <f t="shared" si="177"/>
        <v>-126.48043478260867</v>
      </c>
      <c r="V95" s="167">
        <f t="shared" si="177"/>
        <v>-135.5173913043478</v>
      </c>
      <c r="W95" s="167">
        <f t="shared" si="177"/>
        <v>-144.55434782608694</v>
      </c>
      <c r="X95" s="167">
        <f t="shared" si="177"/>
        <v>-153.59130434782608</v>
      </c>
      <c r="Y95" s="167">
        <f t="shared" si="177"/>
        <v>-162.62826086956522</v>
      </c>
      <c r="Z95" s="167">
        <f t="shared" si="177"/>
        <v>-171.66521739130437</v>
      </c>
      <c r="AA95" s="167">
        <f t="shared" si="177"/>
        <v>-180.70217391304351</v>
      </c>
      <c r="AB95" s="167">
        <f t="shared" si="177"/>
        <v>-189.73913043478265</v>
      </c>
      <c r="AC95" s="167">
        <f t="shared" si="177"/>
        <v>-198.77608695652179</v>
      </c>
      <c r="AD95" s="167">
        <f t="shared" si="177"/>
        <v>-207.81304347826094</v>
      </c>
      <c r="AE95" s="167">
        <f t="shared" si="177"/>
        <v>-216.85000000000008</v>
      </c>
      <c r="AF95" s="167">
        <f t="shared" si="177"/>
        <v>-225.88695652173922</v>
      </c>
      <c r="AG95" s="167">
        <f t="shared" si="177"/>
        <v>-234.92391304347836</v>
      </c>
      <c r="AH95" s="167">
        <f t="shared" si="177"/>
        <v>-243.96086956521751</v>
      </c>
      <c r="AI95" s="167">
        <f t="shared" si="177"/>
        <v>-252.99782608695665</v>
      </c>
      <c r="AJ95" s="167">
        <f t="shared" si="177"/>
        <v>-262.03478260869576</v>
      </c>
    </row>
    <row r="96" spans="1:36" ht="45" customHeight="1">
      <c r="A96" s="494">
        <v>47</v>
      </c>
      <c r="B96" s="502" t="s">
        <v>246</v>
      </c>
      <c r="C96" s="498">
        <v>0</v>
      </c>
      <c r="D96" s="500">
        <v>0</v>
      </c>
      <c r="E96" s="500">
        <f t="shared" ref="E96" si="178">+C96+D96</f>
        <v>0</v>
      </c>
      <c r="F96" s="163" t="s">
        <v>252</v>
      </c>
      <c r="G96" s="164">
        <f>+VLOOKUP($B96,'[5]Total Tồn Vật tư'!$A$3:$H$8000,8,0)</f>
        <v>1.9565217391304348</v>
      </c>
      <c r="H96" s="165">
        <f t="shared" ref="H96:AJ96" si="179">+G96</f>
        <v>1.9565217391304348</v>
      </c>
      <c r="I96" s="165">
        <f t="shared" si="179"/>
        <v>1.9565217391304348</v>
      </c>
      <c r="J96" s="165">
        <f t="shared" si="179"/>
        <v>1.9565217391304348</v>
      </c>
      <c r="K96" s="165">
        <f>+J96</f>
        <v>1.9565217391304348</v>
      </c>
      <c r="L96" s="165">
        <f t="shared" si="179"/>
        <v>1.9565217391304348</v>
      </c>
      <c r="M96" s="165">
        <f t="shared" si="165"/>
        <v>1.9565217391304348</v>
      </c>
      <c r="N96" s="165">
        <f t="shared" si="179"/>
        <v>1.9565217391304348</v>
      </c>
      <c r="O96" s="165">
        <f t="shared" si="179"/>
        <v>1.9565217391304348</v>
      </c>
      <c r="P96" s="165">
        <f t="shared" si="179"/>
        <v>1.9565217391304348</v>
      </c>
      <c r="Q96" s="165">
        <f t="shared" si="179"/>
        <v>1.9565217391304348</v>
      </c>
      <c r="R96" s="165">
        <f t="shared" si="179"/>
        <v>1.9565217391304348</v>
      </c>
      <c r="S96" s="165">
        <f t="shared" si="179"/>
        <v>1.9565217391304348</v>
      </c>
      <c r="T96" s="165">
        <f t="shared" si="179"/>
        <v>1.9565217391304348</v>
      </c>
      <c r="U96" s="165">
        <f t="shared" si="179"/>
        <v>1.9565217391304348</v>
      </c>
      <c r="V96" s="165">
        <f t="shared" si="179"/>
        <v>1.9565217391304348</v>
      </c>
      <c r="W96" s="165">
        <f t="shared" si="179"/>
        <v>1.9565217391304348</v>
      </c>
      <c r="X96" s="165">
        <f t="shared" si="179"/>
        <v>1.9565217391304348</v>
      </c>
      <c r="Y96" s="165">
        <f t="shared" si="179"/>
        <v>1.9565217391304348</v>
      </c>
      <c r="Z96" s="165">
        <f t="shared" si="179"/>
        <v>1.9565217391304348</v>
      </c>
      <c r="AA96" s="165">
        <f t="shared" si="179"/>
        <v>1.9565217391304348</v>
      </c>
      <c r="AB96" s="165">
        <f t="shared" si="179"/>
        <v>1.9565217391304348</v>
      </c>
      <c r="AC96" s="165">
        <f t="shared" si="179"/>
        <v>1.9565217391304348</v>
      </c>
      <c r="AD96" s="165">
        <f t="shared" si="179"/>
        <v>1.9565217391304348</v>
      </c>
      <c r="AE96" s="165">
        <f t="shared" si="179"/>
        <v>1.9565217391304348</v>
      </c>
      <c r="AF96" s="165">
        <f t="shared" si="179"/>
        <v>1.9565217391304348</v>
      </c>
      <c r="AG96" s="165">
        <f t="shared" si="179"/>
        <v>1.9565217391304348</v>
      </c>
      <c r="AH96" s="165">
        <f t="shared" si="179"/>
        <v>1.9565217391304348</v>
      </c>
      <c r="AI96" s="165">
        <f t="shared" si="179"/>
        <v>1.9565217391304348</v>
      </c>
      <c r="AJ96" s="165">
        <f t="shared" si="179"/>
        <v>1.9565217391304348</v>
      </c>
    </row>
    <row r="97" spans="1:36">
      <c r="A97" s="495"/>
      <c r="B97" s="506"/>
      <c r="C97" s="499"/>
      <c r="D97" s="501"/>
      <c r="E97" s="501"/>
      <c r="F97" s="166" t="s">
        <v>253</v>
      </c>
      <c r="G97" s="167">
        <f t="shared" ref="G97" si="180">+ROUND($E96-G96,1)</f>
        <v>-2</v>
      </c>
      <c r="H97" s="167">
        <f t="shared" ref="H97:AJ97" si="181">+G97-H96</f>
        <v>-3.9565217391304346</v>
      </c>
      <c r="I97" s="167">
        <f t="shared" si="181"/>
        <v>-5.9130434782608692</v>
      </c>
      <c r="J97" s="167">
        <f t="shared" si="181"/>
        <v>-7.8695652173913038</v>
      </c>
      <c r="K97" s="167">
        <f>+J97-K96</f>
        <v>-9.8260869565217384</v>
      </c>
      <c r="L97" s="167">
        <f t="shared" si="181"/>
        <v>-11.782608695652174</v>
      </c>
      <c r="M97" s="165">
        <f t="shared" si="165"/>
        <v>-11.782608695652174</v>
      </c>
      <c r="N97" s="167">
        <f t="shared" si="181"/>
        <v>-13.739130434782609</v>
      </c>
      <c r="O97" s="167">
        <f t="shared" si="181"/>
        <v>-15.695652173913045</v>
      </c>
      <c r="P97" s="167">
        <f t="shared" si="181"/>
        <v>-17.65217391304348</v>
      </c>
      <c r="Q97" s="167">
        <f t="shared" si="181"/>
        <v>-19.608695652173914</v>
      </c>
      <c r="R97" s="167">
        <f t="shared" si="181"/>
        <v>-21.565217391304348</v>
      </c>
      <c r="S97" s="167">
        <f t="shared" si="181"/>
        <v>-23.521739130434781</v>
      </c>
      <c r="T97" s="167">
        <f t="shared" si="181"/>
        <v>-25.478260869565215</v>
      </c>
      <c r="U97" s="167">
        <f t="shared" si="181"/>
        <v>-27.434782608695649</v>
      </c>
      <c r="V97" s="167">
        <f t="shared" si="181"/>
        <v>-29.391304347826082</v>
      </c>
      <c r="W97" s="167">
        <f t="shared" si="181"/>
        <v>-31.347826086956516</v>
      </c>
      <c r="X97" s="167">
        <f t="shared" si="181"/>
        <v>-33.304347826086953</v>
      </c>
      <c r="Y97" s="167">
        <f t="shared" si="181"/>
        <v>-35.260869565217391</v>
      </c>
      <c r="Z97" s="167">
        <f t="shared" si="181"/>
        <v>-37.217391304347828</v>
      </c>
      <c r="AA97" s="167">
        <f t="shared" si="181"/>
        <v>-39.173913043478265</v>
      </c>
      <c r="AB97" s="167">
        <f t="shared" si="181"/>
        <v>-41.130434782608702</v>
      </c>
      <c r="AC97" s="167">
        <f t="shared" si="181"/>
        <v>-43.08695652173914</v>
      </c>
      <c r="AD97" s="167">
        <f t="shared" si="181"/>
        <v>-45.043478260869577</v>
      </c>
      <c r="AE97" s="167">
        <f t="shared" si="181"/>
        <v>-47.000000000000014</v>
      </c>
      <c r="AF97" s="167">
        <f t="shared" si="181"/>
        <v>-48.956521739130451</v>
      </c>
      <c r="AG97" s="167">
        <f t="shared" si="181"/>
        <v>-50.913043478260889</v>
      </c>
      <c r="AH97" s="167">
        <f t="shared" si="181"/>
        <v>-52.869565217391326</v>
      </c>
      <c r="AI97" s="167">
        <f t="shared" si="181"/>
        <v>-54.826086956521763</v>
      </c>
      <c r="AJ97" s="167">
        <f t="shared" si="181"/>
        <v>-56.7826086956522</v>
      </c>
    </row>
  </sheetData>
  <mergeCells count="235">
    <mergeCell ref="A4:A5"/>
    <mergeCell ref="B4:B5"/>
    <mergeCell ref="C4:C5"/>
    <mergeCell ref="D4:D5"/>
    <mergeCell ref="E4:E5"/>
    <mergeCell ref="A6:A7"/>
    <mergeCell ref="B6:B7"/>
    <mergeCell ref="C6:C7"/>
    <mergeCell ref="D6:D7"/>
    <mergeCell ref="E6:E7"/>
    <mergeCell ref="A8:A9"/>
    <mergeCell ref="B8:B9"/>
    <mergeCell ref="C8:C9"/>
    <mergeCell ref="D8:D9"/>
    <mergeCell ref="E8:E9"/>
    <mergeCell ref="A10:A11"/>
    <mergeCell ref="B10:B11"/>
    <mergeCell ref="C10:C11"/>
    <mergeCell ref="D10:D11"/>
    <mergeCell ref="E10:E11"/>
    <mergeCell ref="A12:A13"/>
    <mergeCell ref="B12:B13"/>
    <mergeCell ref="C12:C13"/>
    <mergeCell ref="D12:D13"/>
    <mergeCell ref="E12:E13"/>
    <mergeCell ref="A14:A15"/>
    <mergeCell ref="B14:B15"/>
    <mergeCell ref="C14:C15"/>
    <mergeCell ref="D14:D15"/>
    <mergeCell ref="E14:E15"/>
    <mergeCell ref="A16:A17"/>
    <mergeCell ref="B16:B17"/>
    <mergeCell ref="C16:C17"/>
    <mergeCell ref="D16:D17"/>
    <mergeCell ref="E16:E17"/>
    <mergeCell ref="A18:A19"/>
    <mergeCell ref="B18:B19"/>
    <mergeCell ref="C18:C19"/>
    <mergeCell ref="D18:D19"/>
    <mergeCell ref="E18:E19"/>
    <mergeCell ref="A20:A21"/>
    <mergeCell ref="B20:B21"/>
    <mergeCell ref="C20:C21"/>
    <mergeCell ref="D20:D21"/>
    <mergeCell ref="E20:E21"/>
    <mergeCell ref="A22:A23"/>
    <mergeCell ref="B22:B23"/>
    <mergeCell ref="C22:C23"/>
    <mergeCell ref="D22:D23"/>
    <mergeCell ref="E22:E23"/>
    <mergeCell ref="A24:A25"/>
    <mergeCell ref="B24:B25"/>
    <mergeCell ref="C24:C25"/>
    <mergeCell ref="D24:D25"/>
    <mergeCell ref="E24:E25"/>
    <mergeCell ref="A26:A27"/>
    <mergeCell ref="B26:B27"/>
    <mergeCell ref="C26:C27"/>
    <mergeCell ref="D26:D27"/>
    <mergeCell ref="E26:E27"/>
    <mergeCell ref="A28:A29"/>
    <mergeCell ref="B28:B29"/>
    <mergeCell ref="C28:C29"/>
    <mergeCell ref="D28:D29"/>
    <mergeCell ref="E28:E29"/>
    <mergeCell ref="A30:A31"/>
    <mergeCell ref="B30:B31"/>
    <mergeCell ref="C30:C31"/>
    <mergeCell ref="D30:D31"/>
    <mergeCell ref="E30:E31"/>
    <mergeCell ref="A32:A33"/>
    <mergeCell ref="B32:B33"/>
    <mergeCell ref="C32:C33"/>
    <mergeCell ref="D32:D33"/>
    <mergeCell ref="E32:E33"/>
    <mergeCell ref="A34:A35"/>
    <mergeCell ref="B34:B35"/>
    <mergeCell ref="C34:C35"/>
    <mergeCell ref="D34:D35"/>
    <mergeCell ref="E34:E35"/>
    <mergeCell ref="A36:A37"/>
    <mergeCell ref="B36:B37"/>
    <mergeCell ref="C36:C37"/>
    <mergeCell ref="D36:D37"/>
    <mergeCell ref="E36:E37"/>
    <mergeCell ref="A38:A39"/>
    <mergeCell ref="B38:B39"/>
    <mergeCell ref="C38:C39"/>
    <mergeCell ref="D38:D39"/>
    <mergeCell ref="E38:E39"/>
    <mergeCell ref="A40:A41"/>
    <mergeCell ref="B40:B41"/>
    <mergeCell ref="C40:C41"/>
    <mergeCell ref="D40:D41"/>
    <mergeCell ref="E40:E41"/>
    <mergeCell ref="A42:A43"/>
    <mergeCell ref="B42:B43"/>
    <mergeCell ref="C42:C43"/>
    <mergeCell ref="D42:D43"/>
    <mergeCell ref="E42:E43"/>
    <mergeCell ref="A44:A45"/>
    <mergeCell ref="B44:B45"/>
    <mergeCell ref="C44:C45"/>
    <mergeCell ref="D44:D45"/>
    <mergeCell ref="E44:E45"/>
    <mergeCell ref="A46:A47"/>
    <mergeCell ref="B46:B47"/>
    <mergeCell ref="C46:C47"/>
    <mergeCell ref="D46:D47"/>
    <mergeCell ref="E46:E47"/>
    <mergeCell ref="A48:A49"/>
    <mergeCell ref="B48:B49"/>
    <mergeCell ref="C48:C49"/>
    <mergeCell ref="D48:D49"/>
    <mergeCell ref="E48:E49"/>
    <mergeCell ref="A50:A51"/>
    <mergeCell ref="B50:B51"/>
    <mergeCell ref="C50:C51"/>
    <mergeCell ref="D50:D51"/>
    <mergeCell ref="E50:E51"/>
    <mergeCell ref="A52:A53"/>
    <mergeCell ref="B52:B53"/>
    <mergeCell ref="C52:C53"/>
    <mergeCell ref="D52:D53"/>
    <mergeCell ref="E52:E53"/>
    <mergeCell ref="A54:A55"/>
    <mergeCell ref="B54:B55"/>
    <mergeCell ref="C54:C55"/>
    <mergeCell ref="D54:D55"/>
    <mergeCell ref="E54:E55"/>
    <mergeCell ref="A56:A57"/>
    <mergeCell ref="B56:B57"/>
    <mergeCell ref="C56:C57"/>
    <mergeCell ref="D56:D57"/>
    <mergeCell ref="E56:E57"/>
    <mergeCell ref="A58:A59"/>
    <mergeCell ref="B58:B59"/>
    <mergeCell ref="C58:C59"/>
    <mergeCell ref="D58:D59"/>
    <mergeCell ref="E58:E59"/>
    <mergeCell ref="A60:A61"/>
    <mergeCell ref="B60:B61"/>
    <mergeCell ref="C60:C61"/>
    <mergeCell ref="D60:D61"/>
    <mergeCell ref="E60:E61"/>
    <mergeCell ref="A62:A63"/>
    <mergeCell ref="B62:B63"/>
    <mergeCell ref="C62:C63"/>
    <mergeCell ref="D62:D63"/>
    <mergeCell ref="E62:E63"/>
    <mergeCell ref="A64:A65"/>
    <mergeCell ref="B64:B65"/>
    <mergeCell ref="C64:C65"/>
    <mergeCell ref="D64:D65"/>
    <mergeCell ref="E64:E65"/>
    <mergeCell ref="A66:A67"/>
    <mergeCell ref="B66:B67"/>
    <mergeCell ref="C66:C67"/>
    <mergeCell ref="D66:D67"/>
    <mergeCell ref="E66:E67"/>
    <mergeCell ref="A68:A69"/>
    <mergeCell ref="B68:B69"/>
    <mergeCell ref="C68:C69"/>
    <mergeCell ref="D68:D69"/>
    <mergeCell ref="E68:E69"/>
    <mergeCell ref="A70:A71"/>
    <mergeCell ref="B70:B71"/>
    <mergeCell ref="C70:C71"/>
    <mergeCell ref="D70:D71"/>
    <mergeCell ref="E70:E71"/>
    <mergeCell ref="A72:A73"/>
    <mergeCell ref="B72:B73"/>
    <mergeCell ref="C72:C73"/>
    <mergeCell ref="D72:D73"/>
    <mergeCell ref="E72:E73"/>
    <mergeCell ref="A74:A75"/>
    <mergeCell ref="B74:B75"/>
    <mergeCell ref="C74:C75"/>
    <mergeCell ref="D74:D75"/>
    <mergeCell ref="E74:E75"/>
    <mergeCell ref="A76:A77"/>
    <mergeCell ref="B76:B77"/>
    <mergeCell ref="C76:C77"/>
    <mergeCell ref="D76:D77"/>
    <mergeCell ref="E76:E77"/>
    <mergeCell ref="A78:A79"/>
    <mergeCell ref="B78:B79"/>
    <mergeCell ref="C78:C79"/>
    <mergeCell ref="D78:D79"/>
    <mergeCell ref="E78:E79"/>
    <mergeCell ref="A80:A81"/>
    <mergeCell ref="B80:B81"/>
    <mergeCell ref="C80:C81"/>
    <mergeCell ref="D80:D81"/>
    <mergeCell ref="E80:E81"/>
    <mergeCell ref="A82:A83"/>
    <mergeCell ref="B82:B83"/>
    <mergeCell ref="C82:C83"/>
    <mergeCell ref="D82:D83"/>
    <mergeCell ref="E82:E83"/>
    <mergeCell ref="A84:A85"/>
    <mergeCell ref="B84:B85"/>
    <mergeCell ref="C84:C85"/>
    <mergeCell ref="D84:D85"/>
    <mergeCell ref="E84:E85"/>
    <mergeCell ref="A86:A87"/>
    <mergeCell ref="B86:B87"/>
    <mergeCell ref="C86:C87"/>
    <mergeCell ref="D86:D87"/>
    <mergeCell ref="E86:E87"/>
    <mergeCell ref="A88:A89"/>
    <mergeCell ref="B88:B89"/>
    <mergeCell ref="C88:C89"/>
    <mergeCell ref="D88:D89"/>
    <mergeCell ref="E88:E89"/>
    <mergeCell ref="A90:A91"/>
    <mergeCell ref="B90:B91"/>
    <mergeCell ref="C90:C91"/>
    <mergeCell ref="D90:D91"/>
    <mergeCell ref="E90:E91"/>
    <mergeCell ref="A96:A97"/>
    <mergeCell ref="B96:B97"/>
    <mergeCell ref="C96:C97"/>
    <mergeCell ref="D96:D97"/>
    <mergeCell ref="E96:E97"/>
    <mergeCell ref="A92:A93"/>
    <mergeCell ref="B92:B93"/>
    <mergeCell ref="C92:C93"/>
    <mergeCell ref="D92:D93"/>
    <mergeCell ref="E92:E93"/>
    <mergeCell ref="A94:A95"/>
    <mergeCell ref="B94:B95"/>
    <mergeCell ref="C94:C95"/>
    <mergeCell ref="D94:D95"/>
    <mergeCell ref="E94:E95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9" tint="0.59999389629810485"/>
  </sheetPr>
  <dimension ref="A1:R296"/>
  <sheetViews>
    <sheetView topLeftCell="A85" zoomScale="55" zoomScaleNormal="55" workbookViewId="0">
      <selection activeCell="F69" sqref="F69:F98"/>
    </sheetView>
  </sheetViews>
  <sheetFormatPr defaultColWidth="24.140625" defaultRowHeight="36" customHeight="1"/>
  <cols>
    <col min="1" max="1" width="27.5703125" style="113" customWidth="1"/>
    <col min="2" max="2" width="27.5703125" style="123" customWidth="1"/>
    <col min="3" max="3" width="24.140625" style="123"/>
    <col min="4" max="4" width="24.140625" style="109"/>
    <col min="5" max="5" width="24.140625" style="124"/>
    <col min="6" max="6" width="24.140625" style="109"/>
    <col min="7" max="7" width="24.140625" style="110"/>
    <col min="8" max="8" width="17.5703125" style="111" customWidth="1"/>
    <col min="9" max="9" width="20" style="108" customWidth="1"/>
    <col min="10" max="10" width="17.85546875" style="108" customWidth="1"/>
    <col min="11" max="12" width="16.140625" style="108" customWidth="1"/>
    <col min="13" max="13" width="14.85546875" style="108" customWidth="1"/>
    <col min="14" max="14" width="15.5703125" style="108" customWidth="1"/>
    <col min="15" max="15" width="17.7109375" style="108" customWidth="1"/>
    <col min="16" max="16" width="14.140625" style="108" customWidth="1"/>
    <col min="17" max="17" width="14.5703125" style="108" customWidth="1"/>
  </cols>
  <sheetData>
    <row r="1" spans="1:17" s="22" customFormat="1" ht="36" customHeight="1">
      <c r="A1" s="106" t="s">
        <v>0</v>
      </c>
      <c r="B1" s="106" t="s">
        <v>1</v>
      </c>
      <c r="C1" s="106" t="s">
        <v>2</v>
      </c>
      <c r="D1" s="95" t="s">
        <v>3</v>
      </c>
      <c r="E1" s="95" t="s">
        <v>4</v>
      </c>
      <c r="F1" s="95" t="s">
        <v>5</v>
      </c>
      <c r="G1" s="91" t="s">
        <v>697</v>
      </c>
      <c r="H1" s="95" t="s">
        <v>255</v>
      </c>
      <c r="I1" s="92">
        <v>44089</v>
      </c>
      <c r="J1" s="92">
        <v>44090</v>
      </c>
      <c r="K1" s="92">
        <v>44091</v>
      </c>
      <c r="L1" s="92">
        <v>44092</v>
      </c>
      <c r="M1" s="92">
        <v>44093</v>
      </c>
      <c r="N1" s="92">
        <v>44094</v>
      </c>
      <c r="O1" s="93" t="s">
        <v>262</v>
      </c>
      <c r="P1" s="93" t="s">
        <v>263</v>
      </c>
      <c r="Q1" s="93" t="s">
        <v>264</v>
      </c>
    </row>
    <row r="2" spans="1:17" ht="36" customHeight="1">
      <c r="A2" s="542" t="s">
        <v>42</v>
      </c>
      <c r="B2" s="114" t="s">
        <v>6</v>
      </c>
      <c r="C2" s="94">
        <v>1000</v>
      </c>
      <c r="D2" s="546">
        <v>48500</v>
      </c>
      <c r="E2" s="525"/>
      <c r="F2" s="514">
        <f>+D2</f>
        <v>48500</v>
      </c>
      <c r="G2" s="96">
        <f>+VLOOKUP(B2,'[6]FCST SDV'!$C:$AL,36,0)</f>
        <v>270000</v>
      </c>
      <c r="H2" s="97">
        <f>+G2/C2</f>
        <v>270</v>
      </c>
      <c r="I2" s="98">
        <f t="array" ref="I2">+IFERROR(INDEX('FCST SDV'!$AC$3:$AZ$3000,MATCH('Hàng Theo FCTS 14.09'!$B2,'FCST SDV'!$C$3:$C$3000,0),MATCH('Hàng Theo FCTS 14.09'!I$1,'FCST SDV'!$AC$2:$AZ$2,0))/'Hàng Theo FCTS 14.09'!$C2,0)</f>
        <v>10</v>
      </c>
      <c r="J2" s="98">
        <f t="array" ref="J2">+IFERROR(INDEX('FCST SDV'!$AC$3:$AZ$3000,MATCH('Hàng Theo FCTS 14.09'!$B2,'FCST SDV'!$C$3:$C$3000,0),MATCH('Hàng Theo FCTS 14.09'!J$1,'FCST SDV'!$AC$2:$AZ$2,0))/'Hàng Theo FCTS 14.09'!$C2,0)</f>
        <v>10</v>
      </c>
      <c r="K2" s="98">
        <f t="array" ref="K2">+IFERROR(INDEX('FCST SDV'!$AC$3:$AZ$3000,MATCH('Hàng Theo FCTS 14.09'!$B2,'FCST SDV'!$C$3:$C$3000,0),MATCH('Hàng Theo FCTS 14.09'!K$1,'FCST SDV'!$AC$2:$AZ$2,0))/'Hàng Theo FCTS 14.09'!$C2,0)</f>
        <v>10</v>
      </c>
      <c r="L2" s="98">
        <f t="array" ref="L2">+IFERROR(INDEX('FCST SDV'!$AC$3:$AZ$3000,MATCH('Hàng Theo FCTS 14.09'!$B2,'FCST SDV'!$C$3:$C$3000,0),MATCH('Hàng Theo FCTS 14.09'!L$1,'FCST SDV'!$AC$2:$AZ$2,0))/'Hàng Theo FCTS 14.09'!$C2,0)</f>
        <v>10</v>
      </c>
      <c r="M2" s="98">
        <f t="array" ref="M2">+IFERROR(INDEX('FCST SDV'!$AC$3:$AZ$3000,MATCH('Hàng Theo FCTS 14.09'!$B2,'FCST SDV'!$C$3:$C$3000,0),MATCH('Hàng Theo FCTS 14.09'!M$1,'FCST SDV'!$AC$2:$AZ$2,0))/'Hàng Theo FCTS 14.09'!$C2,0)</f>
        <v>10</v>
      </c>
      <c r="N2" s="98">
        <f t="array" ref="N2">+IFERROR(INDEX('FCST SDV'!$AC$3:$AZ$3000,MATCH('Hàng Theo FCTS 14.09'!$B2,'FCST SDV'!$C$3:$C$3000,0),MATCH('Hàng Theo FCTS 14.09'!N$1,'FCST SDV'!$AC$2:$AZ$2,0))/'Hàng Theo FCTS 14.09'!$C2,0)</f>
        <v>10</v>
      </c>
      <c r="O2" s="98">
        <f t="array" ref="O2">+IFERROR(INDEX('FCST SDV'!$AC$3:$AZ$3000,MATCH('Hàng Theo FCTS 14.09'!$B2,'FCST SDV'!$C$3:$C$3000,0),MATCH('Hàng Theo FCTS 14.09'!O$1,'FCST SDV'!$AC$2:$AZ$2,0))/'Hàng Theo FCTS 14.09'!$C2,0)</f>
        <v>70</v>
      </c>
      <c r="P2" s="98">
        <f t="array" ref="P2">+IFERROR(INDEX('FCST SDV'!$AC$3:$AZ$3000,MATCH('Hàng Theo FCTS 14.09'!$B2,'FCST SDV'!$C$3:$C$3000,0),MATCH('Hàng Theo FCTS 14.09'!P$1,'FCST SDV'!$AC$2:$AZ$2,0))/'Hàng Theo FCTS 14.09'!$C2,0)</f>
        <v>70</v>
      </c>
      <c r="Q2" s="98">
        <f t="array" ref="Q2">+IFERROR(INDEX('FCST SDV'!$AC$3:$AZ$3000,MATCH('Hàng Theo FCTS 14.09'!$B2,'FCST SDV'!$C$3:$C$3000,0),MATCH('Hàng Theo FCTS 14.09'!Q$1,'FCST SDV'!$AC$2:$AZ$2,0))/'Hàng Theo FCTS 14.09'!$C2,0)</f>
        <v>70</v>
      </c>
    </row>
    <row r="3" spans="1:17" ht="36" customHeight="1">
      <c r="A3" s="542"/>
      <c r="B3" s="114" t="s">
        <v>7</v>
      </c>
      <c r="C3" s="94">
        <v>2500</v>
      </c>
      <c r="D3" s="546"/>
      <c r="E3" s="525"/>
      <c r="F3" s="514"/>
      <c r="G3" s="96">
        <f>+VLOOKUP(B3,'[6]FCST SDV'!$C:$AL,36,0)</f>
        <v>72000</v>
      </c>
      <c r="H3" s="97">
        <f t="shared" ref="H3:H70" si="0">+G3/C3</f>
        <v>28.8</v>
      </c>
      <c r="I3" s="98">
        <f t="array" ref="I3">+IFERROR(INDEX('FCST SDV'!$AC$3:$AZ$3000,MATCH('Hàng Theo FCTS 14.09'!$B3,'FCST SDV'!$C$3:$C$3000,0),MATCH('Hàng Theo FCTS 14.09'!I$1,'FCST SDV'!$AC$2:$AZ$2,0))/'Hàng Theo FCTS 14.09'!$C3,0)</f>
        <v>7.2</v>
      </c>
      <c r="J3" s="98">
        <f t="array" ref="J3">+IFERROR(INDEX('FCST SDV'!$AC$3:$AZ$3000,MATCH('Hàng Theo FCTS 14.09'!$B3,'FCST SDV'!$C$3:$C$3000,0),MATCH('Hàng Theo FCTS 14.09'!J$1,'FCST SDV'!$AC$2:$AZ$2,0))/'Hàng Theo FCTS 14.09'!$C3,0)</f>
        <v>4.8</v>
      </c>
      <c r="K3" s="98">
        <f t="array" ref="K3">+IFERROR(INDEX('FCST SDV'!$AC$3:$AZ$3000,MATCH('Hàng Theo FCTS 14.09'!$B3,'FCST SDV'!$C$3:$C$3000,0),MATCH('Hàng Theo FCTS 14.09'!K$1,'FCST SDV'!$AC$2:$AZ$2,0))/'Hàng Theo FCTS 14.09'!$C3,0)</f>
        <v>0</v>
      </c>
      <c r="L3" s="98">
        <f t="array" ref="L3">+IFERROR(INDEX('FCST SDV'!$AC$3:$AZ$3000,MATCH('Hàng Theo FCTS 14.09'!$B3,'FCST SDV'!$C$3:$C$3000,0),MATCH('Hàng Theo FCTS 14.09'!L$1,'FCST SDV'!$AC$2:$AZ$2,0))/'Hàng Theo FCTS 14.09'!$C3,0)</f>
        <v>0</v>
      </c>
      <c r="M3" s="98">
        <f t="array" ref="M3">+IFERROR(INDEX('FCST SDV'!$AC$3:$AZ$3000,MATCH('Hàng Theo FCTS 14.09'!$B3,'FCST SDV'!$C$3:$C$3000,0),MATCH('Hàng Theo FCTS 14.09'!M$1,'FCST SDV'!$AC$2:$AZ$2,0))/'Hàng Theo FCTS 14.09'!$C3,0)</f>
        <v>0</v>
      </c>
      <c r="N3" s="98">
        <f t="array" ref="N3">+IFERROR(INDEX('FCST SDV'!$AC$3:$AZ$3000,MATCH('Hàng Theo FCTS 14.09'!$B3,'FCST SDV'!$C$3:$C$3000,0),MATCH('Hàng Theo FCTS 14.09'!N$1,'FCST SDV'!$AC$2:$AZ$2,0))/'Hàng Theo FCTS 14.09'!$C3,0)</f>
        <v>0</v>
      </c>
      <c r="O3" s="98">
        <f t="array" ref="O3">+IFERROR(INDEX('FCST SDV'!$AC$3:$AZ$3000,MATCH('Hàng Theo FCTS 14.09'!$B3,'FCST SDV'!$C$3:$C$3000,0),MATCH('Hàng Theo FCTS 14.09'!O$1,'FCST SDV'!$AC$2:$AZ$2,0))/'Hàng Theo FCTS 14.09'!$C3,0)</f>
        <v>16.8</v>
      </c>
      <c r="P3" s="98">
        <f t="array" ref="P3">+IFERROR(INDEX('FCST SDV'!$AC$3:$AZ$3000,MATCH('Hàng Theo FCTS 14.09'!$B3,'FCST SDV'!$C$3:$C$3000,0),MATCH('Hàng Theo FCTS 14.09'!P$1,'FCST SDV'!$AC$2:$AZ$2,0))/'Hàng Theo FCTS 14.09'!$C3,0)</f>
        <v>0</v>
      </c>
      <c r="Q3" s="98">
        <f t="array" ref="Q3">+IFERROR(INDEX('FCST SDV'!$AC$3:$AZ$3000,MATCH('Hàng Theo FCTS 14.09'!$B3,'FCST SDV'!$C$3:$C$3000,0),MATCH('Hàng Theo FCTS 14.09'!Q$1,'FCST SDV'!$AC$2:$AZ$2,0))/'Hàng Theo FCTS 14.09'!$C3,0)</f>
        <v>0</v>
      </c>
    </row>
    <row r="4" spans="1:17" ht="36" customHeight="1">
      <c r="A4" s="542"/>
      <c r="B4" s="114" t="s">
        <v>8</v>
      </c>
      <c r="C4" s="94">
        <v>500</v>
      </c>
      <c r="D4" s="546"/>
      <c r="E4" s="525"/>
      <c r="F4" s="514"/>
      <c r="G4" s="96">
        <f>+VLOOKUP(B4,'[6]FCST SDV'!$C:$AL,36,0)</f>
        <v>92600</v>
      </c>
      <c r="H4" s="97">
        <f t="shared" si="0"/>
        <v>185.2</v>
      </c>
      <c r="I4" s="98">
        <f t="array" ref="I4">+IFERROR(INDEX('FCST SDV'!$AC$3:$AZ$3000,MATCH('Hàng Theo FCTS 14.09'!$B4,'FCST SDV'!$C$3:$C$3000,0),MATCH('Hàng Theo FCTS 14.09'!I$1,'FCST SDV'!$AC$2:$AZ$2,0))/'Hàng Theo FCTS 14.09'!$C4,0)</f>
        <v>0</v>
      </c>
      <c r="J4" s="98">
        <f t="array" ref="J4">+IFERROR(INDEX('FCST SDV'!$AC$3:$AZ$3000,MATCH('Hàng Theo FCTS 14.09'!$B4,'FCST SDV'!$C$3:$C$3000,0),MATCH('Hàng Theo FCTS 14.09'!J$1,'FCST SDV'!$AC$2:$AZ$2,0))/'Hàng Theo FCTS 14.09'!$C4,0)</f>
        <v>18</v>
      </c>
      <c r="K4" s="98">
        <f t="array" ref="K4">+IFERROR(INDEX('FCST SDV'!$AC$3:$AZ$3000,MATCH('Hàng Theo FCTS 14.09'!$B4,'FCST SDV'!$C$3:$C$3000,0),MATCH('Hàng Theo FCTS 14.09'!K$1,'FCST SDV'!$AC$2:$AZ$2,0))/'Hàng Theo FCTS 14.09'!$C4,0)</f>
        <v>18</v>
      </c>
      <c r="L4" s="98">
        <f t="array" ref="L4">+IFERROR(INDEX('FCST SDV'!$AC$3:$AZ$3000,MATCH('Hàng Theo FCTS 14.09'!$B4,'FCST SDV'!$C$3:$C$3000,0),MATCH('Hàng Theo FCTS 14.09'!L$1,'FCST SDV'!$AC$2:$AZ$2,0))/'Hàng Theo FCTS 14.09'!$C4,0)</f>
        <v>18</v>
      </c>
      <c r="M4" s="98">
        <f t="array" ref="M4">+IFERROR(INDEX('FCST SDV'!$AC$3:$AZ$3000,MATCH('Hàng Theo FCTS 14.09'!$B4,'FCST SDV'!$C$3:$C$3000,0),MATCH('Hàng Theo FCTS 14.09'!M$1,'FCST SDV'!$AC$2:$AZ$2,0))/'Hàng Theo FCTS 14.09'!$C4,0)</f>
        <v>18</v>
      </c>
      <c r="N4" s="98">
        <f t="array" ref="N4">+IFERROR(INDEX('FCST SDV'!$AC$3:$AZ$3000,MATCH('Hàng Theo FCTS 14.09'!$B4,'FCST SDV'!$C$3:$C$3000,0),MATCH('Hàng Theo FCTS 14.09'!N$1,'FCST SDV'!$AC$2:$AZ$2,0))/'Hàng Theo FCTS 14.09'!$C4,0)</f>
        <v>11.6</v>
      </c>
      <c r="O4" s="98">
        <f t="array" ref="O4">+IFERROR(INDEX('FCST SDV'!$AC$3:$AZ$3000,MATCH('Hàng Theo FCTS 14.09'!$B4,'FCST SDV'!$C$3:$C$3000,0),MATCH('Hàng Theo FCTS 14.09'!O$1,'FCST SDV'!$AC$2:$AZ$2,0))/'Hàng Theo FCTS 14.09'!$C4,0)</f>
        <v>101.6</v>
      </c>
      <c r="P4" s="98">
        <f t="array" ref="P4">+IFERROR(INDEX('FCST SDV'!$AC$3:$AZ$3000,MATCH('Hàng Theo FCTS 14.09'!$B4,'FCST SDV'!$C$3:$C$3000,0),MATCH('Hàng Theo FCTS 14.09'!P$1,'FCST SDV'!$AC$2:$AZ$2,0))/'Hàng Theo FCTS 14.09'!$C4,0)</f>
        <v>0</v>
      </c>
      <c r="Q4" s="98">
        <f t="array" ref="Q4">+IFERROR(INDEX('FCST SDV'!$AC$3:$AZ$3000,MATCH('Hàng Theo FCTS 14.09'!$B4,'FCST SDV'!$C$3:$C$3000,0),MATCH('Hàng Theo FCTS 14.09'!Q$1,'FCST SDV'!$AC$2:$AZ$2,0))/'Hàng Theo FCTS 14.09'!$C4,0)</f>
        <v>0</v>
      </c>
    </row>
    <row r="5" spans="1:17" ht="36" customHeight="1">
      <c r="A5" s="542"/>
      <c r="B5" s="114" t="s">
        <v>9</v>
      </c>
      <c r="C5" s="94">
        <v>2500</v>
      </c>
      <c r="D5" s="546"/>
      <c r="E5" s="525"/>
      <c r="F5" s="514"/>
      <c r="G5" s="96">
        <f>+VLOOKUP(B5,'[6]FCST SDV'!$C:$AL,36,0)</f>
        <v>568000</v>
      </c>
      <c r="H5" s="97">
        <f t="shared" si="0"/>
        <v>227.2</v>
      </c>
      <c r="I5" s="98">
        <f t="array" ref="I5">+IFERROR(INDEX('FCST SDV'!$AC$3:$AZ$3000,MATCH('Hàng Theo FCTS 14.09'!$B5,'FCST SDV'!$C$3:$C$3000,0),MATCH('Hàng Theo FCTS 14.09'!I$1,'FCST SDV'!$AC$2:$AZ$2,0))/'Hàng Theo FCTS 14.09'!$C5,0)</f>
        <v>8</v>
      </c>
      <c r="J5" s="98">
        <f t="array" ref="J5">+IFERROR(INDEX('FCST SDV'!$AC$3:$AZ$3000,MATCH('Hàng Theo FCTS 14.09'!$B5,'FCST SDV'!$C$3:$C$3000,0),MATCH('Hàng Theo FCTS 14.09'!J$1,'FCST SDV'!$AC$2:$AZ$2,0))/'Hàng Theo FCTS 14.09'!$C5,0)</f>
        <v>8</v>
      </c>
      <c r="K5" s="98">
        <f t="array" ref="K5">+IFERROR(INDEX('FCST SDV'!$AC$3:$AZ$3000,MATCH('Hàng Theo FCTS 14.09'!$B5,'FCST SDV'!$C$3:$C$3000,0),MATCH('Hàng Theo FCTS 14.09'!K$1,'FCST SDV'!$AC$2:$AZ$2,0))/'Hàng Theo FCTS 14.09'!$C5,0)</f>
        <v>8</v>
      </c>
      <c r="L5" s="98">
        <f t="array" ref="L5">+IFERROR(INDEX('FCST SDV'!$AC$3:$AZ$3000,MATCH('Hàng Theo FCTS 14.09'!$B5,'FCST SDV'!$C$3:$C$3000,0),MATCH('Hàng Theo FCTS 14.09'!L$1,'FCST SDV'!$AC$2:$AZ$2,0))/'Hàng Theo FCTS 14.09'!$C5,0)</f>
        <v>8</v>
      </c>
      <c r="M5" s="98">
        <f t="array" ref="M5">+IFERROR(INDEX('FCST SDV'!$AC$3:$AZ$3000,MATCH('Hàng Theo FCTS 14.09'!$B5,'FCST SDV'!$C$3:$C$3000,0),MATCH('Hàng Theo FCTS 14.09'!M$1,'FCST SDV'!$AC$2:$AZ$2,0))/'Hàng Theo FCTS 14.09'!$C5,0)</f>
        <v>8</v>
      </c>
      <c r="N5" s="98">
        <f t="array" ref="N5">+IFERROR(INDEX('FCST SDV'!$AC$3:$AZ$3000,MATCH('Hàng Theo FCTS 14.09'!$B5,'FCST SDV'!$C$3:$C$3000,0),MATCH('Hàng Theo FCTS 14.09'!N$1,'FCST SDV'!$AC$2:$AZ$2,0))/'Hàng Theo FCTS 14.09'!$C5,0)</f>
        <v>8</v>
      </c>
      <c r="O5" s="98">
        <f t="array" ref="O5">+IFERROR(INDEX('FCST SDV'!$AC$3:$AZ$3000,MATCH('Hàng Theo FCTS 14.09'!$B5,'FCST SDV'!$C$3:$C$3000,0),MATCH('Hàng Theo FCTS 14.09'!O$1,'FCST SDV'!$AC$2:$AZ$2,0))/'Hàng Theo FCTS 14.09'!$C5,0)</f>
        <v>56</v>
      </c>
      <c r="P5" s="98">
        <f t="array" ref="P5">+IFERROR(INDEX('FCST SDV'!$AC$3:$AZ$3000,MATCH('Hàng Theo FCTS 14.09'!$B5,'FCST SDV'!$C$3:$C$3000,0),MATCH('Hàng Theo FCTS 14.09'!P$1,'FCST SDV'!$AC$2:$AZ$2,0))/'Hàng Theo FCTS 14.09'!$C5,0)</f>
        <v>61.6</v>
      </c>
      <c r="Q5" s="98">
        <f t="array" ref="Q5">+IFERROR(INDEX('FCST SDV'!$AC$3:$AZ$3000,MATCH('Hàng Theo FCTS 14.09'!$B5,'FCST SDV'!$C$3:$C$3000,0),MATCH('Hàng Theo FCTS 14.09'!Q$1,'FCST SDV'!$AC$2:$AZ$2,0))/'Hàng Theo FCTS 14.09'!$C5,0)</f>
        <v>61.6</v>
      </c>
    </row>
    <row r="6" spans="1:17" ht="36" customHeight="1">
      <c r="A6" s="542"/>
      <c r="B6" s="114" t="s">
        <v>10</v>
      </c>
      <c r="C6" s="94">
        <v>2500</v>
      </c>
      <c r="D6" s="546"/>
      <c r="E6" s="525"/>
      <c r="F6" s="514"/>
      <c r="G6" s="96">
        <f>+VLOOKUP(B6,'[6]FCST SDV'!$C:$AL,36,0)</f>
        <v>250000</v>
      </c>
      <c r="H6" s="97">
        <f t="shared" si="0"/>
        <v>100</v>
      </c>
      <c r="I6" s="98">
        <f t="array" ref="I6">+IFERROR(INDEX('FCST SDV'!$AC$3:$AZ$3000,MATCH('Hàng Theo FCTS 14.09'!$B6,'FCST SDV'!$C$3:$C$3000,0),MATCH('Hàng Theo FCTS 14.09'!I$1,'FCST SDV'!$AC$2:$AZ$2,0))/'Hàng Theo FCTS 14.09'!$C6,0)</f>
        <v>4</v>
      </c>
      <c r="J6" s="98">
        <f t="array" ref="J6">+IFERROR(INDEX('FCST SDV'!$AC$3:$AZ$3000,MATCH('Hàng Theo FCTS 14.09'!$B6,'FCST SDV'!$C$3:$C$3000,0),MATCH('Hàng Theo FCTS 14.09'!J$1,'FCST SDV'!$AC$2:$AZ$2,0))/'Hàng Theo FCTS 14.09'!$C6,0)</f>
        <v>4</v>
      </c>
      <c r="K6" s="98">
        <f t="array" ref="K6">+IFERROR(INDEX('FCST SDV'!$AC$3:$AZ$3000,MATCH('Hàng Theo FCTS 14.09'!$B6,'FCST SDV'!$C$3:$C$3000,0),MATCH('Hàng Theo FCTS 14.09'!K$1,'FCST SDV'!$AC$2:$AZ$2,0))/'Hàng Theo FCTS 14.09'!$C6,0)</f>
        <v>4</v>
      </c>
      <c r="L6" s="98">
        <f t="array" ref="L6">+IFERROR(INDEX('FCST SDV'!$AC$3:$AZ$3000,MATCH('Hàng Theo FCTS 14.09'!$B6,'FCST SDV'!$C$3:$C$3000,0),MATCH('Hàng Theo FCTS 14.09'!L$1,'FCST SDV'!$AC$2:$AZ$2,0))/'Hàng Theo FCTS 14.09'!$C6,0)</f>
        <v>4</v>
      </c>
      <c r="M6" s="98">
        <f t="array" ref="M6">+IFERROR(INDEX('FCST SDV'!$AC$3:$AZ$3000,MATCH('Hàng Theo FCTS 14.09'!$B6,'FCST SDV'!$C$3:$C$3000,0),MATCH('Hàng Theo FCTS 14.09'!M$1,'FCST SDV'!$AC$2:$AZ$2,0))/'Hàng Theo FCTS 14.09'!$C6,0)</f>
        <v>4</v>
      </c>
      <c r="N6" s="98">
        <f t="array" ref="N6">+IFERROR(INDEX('FCST SDV'!$AC$3:$AZ$3000,MATCH('Hàng Theo FCTS 14.09'!$B6,'FCST SDV'!$C$3:$C$3000,0),MATCH('Hàng Theo FCTS 14.09'!N$1,'FCST SDV'!$AC$2:$AZ$2,0))/'Hàng Theo FCTS 14.09'!$C6,0)</f>
        <v>4</v>
      </c>
      <c r="O6" s="98">
        <f t="array" ref="O6">+IFERROR(INDEX('FCST SDV'!$AC$3:$AZ$3000,MATCH('Hàng Theo FCTS 14.09'!$B6,'FCST SDV'!$C$3:$C$3000,0),MATCH('Hàng Theo FCTS 14.09'!O$1,'FCST SDV'!$AC$2:$AZ$2,0))/'Hàng Theo FCTS 14.09'!$C6,0)</f>
        <v>28</v>
      </c>
      <c r="P6" s="98">
        <f t="array" ref="P6">+IFERROR(INDEX('FCST SDV'!$AC$3:$AZ$3000,MATCH('Hàng Theo FCTS 14.09'!$B6,'FCST SDV'!$C$3:$C$3000,0),MATCH('Hàng Theo FCTS 14.09'!P$1,'FCST SDV'!$AC$2:$AZ$2,0))/'Hàng Theo FCTS 14.09'!$C6,0)</f>
        <v>28</v>
      </c>
      <c r="Q6" s="98">
        <f t="array" ref="Q6">+IFERROR(INDEX('FCST SDV'!$AC$3:$AZ$3000,MATCH('Hàng Theo FCTS 14.09'!$B6,'FCST SDV'!$C$3:$C$3000,0),MATCH('Hàng Theo FCTS 14.09'!Q$1,'FCST SDV'!$AC$2:$AZ$2,0))/'Hàng Theo FCTS 14.09'!$C6,0)</f>
        <v>20</v>
      </c>
    </row>
    <row r="7" spans="1:17" ht="36" customHeight="1">
      <c r="A7" s="542"/>
      <c r="B7" s="114" t="s">
        <v>11</v>
      </c>
      <c r="C7" s="94">
        <v>1000</v>
      </c>
      <c r="D7" s="546"/>
      <c r="E7" s="525"/>
      <c r="F7" s="514"/>
      <c r="G7" s="96">
        <f>+VLOOKUP(B7,'[6]FCST SDV'!$C:$AL,36,0)</f>
        <v>1371220</v>
      </c>
      <c r="H7" s="97">
        <f t="shared" si="0"/>
        <v>1371.22</v>
      </c>
      <c r="I7" s="98">
        <f t="array" ref="I7">+IFERROR(INDEX('FCST SDV'!$AC$3:$AZ$3000,MATCH('Hàng Theo FCTS 14.09'!$B7,'FCST SDV'!$C$3:$C$3000,0),MATCH('Hàng Theo FCTS 14.09'!I$1,'FCST SDV'!$AC$2:$AZ$2,0))/'Hàng Theo FCTS 14.09'!$C7,0)</f>
        <v>38</v>
      </c>
      <c r="J7" s="98">
        <f t="array" ref="J7">+IFERROR(INDEX('FCST SDV'!$AC$3:$AZ$3000,MATCH('Hàng Theo FCTS 14.09'!$B7,'FCST SDV'!$C$3:$C$3000,0),MATCH('Hàng Theo FCTS 14.09'!J$1,'FCST SDV'!$AC$2:$AZ$2,0))/'Hàng Theo FCTS 14.09'!$C7,0)</f>
        <v>38</v>
      </c>
      <c r="K7" s="98">
        <f t="array" ref="K7">+IFERROR(INDEX('FCST SDV'!$AC$3:$AZ$3000,MATCH('Hàng Theo FCTS 14.09'!$B7,'FCST SDV'!$C$3:$C$3000,0),MATCH('Hàng Theo FCTS 14.09'!K$1,'FCST SDV'!$AC$2:$AZ$2,0))/'Hàng Theo FCTS 14.09'!$C7,0)</f>
        <v>38</v>
      </c>
      <c r="L7" s="98">
        <f t="array" ref="L7">+IFERROR(INDEX('FCST SDV'!$AC$3:$AZ$3000,MATCH('Hàng Theo FCTS 14.09'!$B7,'FCST SDV'!$C$3:$C$3000,0),MATCH('Hàng Theo FCTS 14.09'!L$1,'FCST SDV'!$AC$2:$AZ$2,0))/'Hàng Theo FCTS 14.09'!$C7,0)</f>
        <v>38</v>
      </c>
      <c r="M7" s="98">
        <f t="array" ref="M7">+IFERROR(INDEX('FCST SDV'!$AC$3:$AZ$3000,MATCH('Hàng Theo FCTS 14.09'!$B7,'FCST SDV'!$C$3:$C$3000,0),MATCH('Hàng Theo FCTS 14.09'!M$1,'FCST SDV'!$AC$2:$AZ$2,0))/'Hàng Theo FCTS 14.09'!$C7,0)</f>
        <v>38</v>
      </c>
      <c r="N7" s="98">
        <f t="array" ref="N7">+IFERROR(INDEX('FCST SDV'!$AC$3:$AZ$3000,MATCH('Hàng Theo FCTS 14.09'!$B7,'FCST SDV'!$C$3:$C$3000,0),MATCH('Hàng Theo FCTS 14.09'!N$1,'FCST SDV'!$AC$2:$AZ$2,0))/'Hàng Theo FCTS 14.09'!$C7,0)</f>
        <v>38</v>
      </c>
      <c r="O7" s="98">
        <f t="array" ref="O7">+IFERROR(INDEX('FCST SDV'!$AC$3:$AZ$3000,MATCH('Hàng Theo FCTS 14.09'!$B7,'FCST SDV'!$C$3:$C$3000,0),MATCH('Hàng Theo FCTS 14.09'!O$1,'FCST SDV'!$AC$2:$AZ$2,0))/'Hàng Theo FCTS 14.09'!$C7,0)</f>
        <v>252.22</v>
      </c>
      <c r="P7" s="98">
        <f t="array" ref="P7">+IFERROR(INDEX('FCST SDV'!$AC$3:$AZ$3000,MATCH('Hàng Theo FCTS 14.09'!$B7,'FCST SDV'!$C$3:$C$3000,0),MATCH('Hàng Theo FCTS 14.09'!P$1,'FCST SDV'!$AC$2:$AZ$2,0))/'Hàng Theo FCTS 14.09'!$C7,0)</f>
        <v>567</v>
      </c>
      <c r="Q7" s="98">
        <f t="array" ref="Q7">+IFERROR(INDEX('FCST SDV'!$AC$3:$AZ$3000,MATCH('Hàng Theo FCTS 14.09'!$B7,'FCST SDV'!$C$3:$C$3000,0),MATCH('Hàng Theo FCTS 14.09'!Q$1,'FCST SDV'!$AC$2:$AZ$2,0))/'Hàng Theo FCTS 14.09'!$C7,0)</f>
        <v>324</v>
      </c>
    </row>
    <row r="8" spans="1:17" ht="36" customHeight="1">
      <c r="A8" s="542"/>
      <c r="B8" s="114" t="s">
        <v>12</v>
      </c>
      <c r="C8" s="94">
        <v>1000</v>
      </c>
      <c r="D8" s="546"/>
      <c r="E8" s="525"/>
      <c r="F8" s="514"/>
      <c r="G8" s="96">
        <f>+VLOOKUP(B8,'[6]FCST SDV'!$C:$AL,36,0)</f>
        <v>250000</v>
      </c>
      <c r="H8" s="97">
        <f t="shared" si="0"/>
        <v>250</v>
      </c>
      <c r="I8" s="98">
        <f t="array" ref="I8">+IFERROR(INDEX('FCST SDV'!$AC$3:$AZ$3000,MATCH('Hàng Theo FCTS 14.09'!$B8,'FCST SDV'!$C$3:$C$3000,0),MATCH('Hàng Theo FCTS 14.09'!I$1,'FCST SDV'!$AC$2:$AZ$2,0))/'Hàng Theo FCTS 14.09'!$C8,0)</f>
        <v>10</v>
      </c>
      <c r="J8" s="98">
        <f t="array" ref="J8">+IFERROR(INDEX('FCST SDV'!$AC$3:$AZ$3000,MATCH('Hàng Theo FCTS 14.09'!$B8,'FCST SDV'!$C$3:$C$3000,0),MATCH('Hàng Theo FCTS 14.09'!J$1,'FCST SDV'!$AC$2:$AZ$2,0))/'Hàng Theo FCTS 14.09'!$C8,0)</f>
        <v>10</v>
      </c>
      <c r="K8" s="98">
        <f t="array" ref="K8">+IFERROR(INDEX('FCST SDV'!$AC$3:$AZ$3000,MATCH('Hàng Theo FCTS 14.09'!$B8,'FCST SDV'!$C$3:$C$3000,0),MATCH('Hàng Theo FCTS 14.09'!K$1,'FCST SDV'!$AC$2:$AZ$2,0))/'Hàng Theo FCTS 14.09'!$C8,0)</f>
        <v>10</v>
      </c>
      <c r="L8" s="98">
        <f t="array" ref="L8">+IFERROR(INDEX('FCST SDV'!$AC$3:$AZ$3000,MATCH('Hàng Theo FCTS 14.09'!$B8,'FCST SDV'!$C$3:$C$3000,0),MATCH('Hàng Theo FCTS 14.09'!L$1,'FCST SDV'!$AC$2:$AZ$2,0))/'Hàng Theo FCTS 14.09'!$C8,0)</f>
        <v>10</v>
      </c>
      <c r="M8" s="98">
        <f t="array" ref="M8">+IFERROR(INDEX('FCST SDV'!$AC$3:$AZ$3000,MATCH('Hàng Theo FCTS 14.09'!$B8,'FCST SDV'!$C$3:$C$3000,0),MATCH('Hàng Theo FCTS 14.09'!M$1,'FCST SDV'!$AC$2:$AZ$2,0))/'Hàng Theo FCTS 14.09'!$C8,0)</f>
        <v>10</v>
      </c>
      <c r="N8" s="98">
        <f t="array" ref="N8">+IFERROR(INDEX('FCST SDV'!$AC$3:$AZ$3000,MATCH('Hàng Theo FCTS 14.09'!$B8,'FCST SDV'!$C$3:$C$3000,0),MATCH('Hàng Theo FCTS 14.09'!N$1,'FCST SDV'!$AC$2:$AZ$2,0))/'Hàng Theo FCTS 14.09'!$C8,0)</f>
        <v>10</v>
      </c>
      <c r="O8" s="98">
        <f t="array" ref="O8">+IFERROR(INDEX('FCST SDV'!$AC$3:$AZ$3000,MATCH('Hàng Theo FCTS 14.09'!$B8,'FCST SDV'!$C$3:$C$3000,0),MATCH('Hàng Theo FCTS 14.09'!O$1,'FCST SDV'!$AC$2:$AZ$2,0))/'Hàng Theo FCTS 14.09'!$C8,0)</f>
        <v>70</v>
      </c>
      <c r="P8" s="98">
        <f t="array" ref="P8">+IFERROR(INDEX('FCST SDV'!$AC$3:$AZ$3000,MATCH('Hàng Theo FCTS 14.09'!$B8,'FCST SDV'!$C$3:$C$3000,0),MATCH('Hàng Theo FCTS 14.09'!P$1,'FCST SDV'!$AC$2:$AZ$2,0))/'Hàng Theo FCTS 14.09'!$C8,0)</f>
        <v>60</v>
      </c>
      <c r="Q8" s="98">
        <f t="array" ref="Q8">+IFERROR(INDEX('FCST SDV'!$AC$3:$AZ$3000,MATCH('Hàng Theo FCTS 14.09'!$B8,'FCST SDV'!$C$3:$C$3000,0),MATCH('Hàng Theo FCTS 14.09'!Q$1,'FCST SDV'!$AC$2:$AZ$2,0))/'Hàng Theo FCTS 14.09'!$C8,0)</f>
        <v>60</v>
      </c>
    </row>
    <row r="9" spans="1:17" ht="36" customHeight="1">
      <c r="A9" s="542"/>
      <c r="B9" s="114" t="s">
        <v>13</v>
      </c>
      <c r="C9" s="94">
        <v>1000</v>
      </c>
      <c r="D9" s="546"/>
      <c r="E9" s="525"/>
      <c r="F9" s="514"/>
      <c r="G9" s="96">
        <f>+VLOOKUP(B9,'[6]FCST SDV'!$C:$AL,36,0)</f>
        <v>250000</v>
      </c>
      <c r="H9" s="97">
        <f t="shared" si="0"/>
        <v>250</v>
      </c>
      <c r="I9" s="98">
        <f t="array" ref="I9">+IFERROR(INDEX('FCST SDV'!$AC$3:$AZ$3000,MATCH('Hàng Theo FCTS 14.09'!$B9,'FCST SDV'!$C$3:$C$3000,0),MATCH('Hàng Theo FCTS 14.09'!I$1,'FCST SDV'!$AC$2:$AZ$2,0))/'Hàng Theo FCTS 14.09'!$C9,0)</f>
        <v>10</v>
      </c>
      <c r="J9" s="98">
        <f t="array" ref="J9">+IFERROR(INDEX('FCST SDV'!$AC$3:$AZ$3000,MATCH('Hàng Theo FCTS 14.09'!$B9,'FCST SDV'!$C$3:$C$3000,0),MATCH('Hàng Theo FCTS 14.09'!J$1,'FCST SDV'!$AC$2:$AZ$2,0))/'Hàng Theo FCTS 14.09'!$C9,0)</f>
        <v>10</v>
      </c>
      <c r="K9" s="98">
        <f t="array" ref="K9">+IFERROR(INDEX('FCST SDV'!$AC$3:$AZ$3000,MATCH('Hàng Theo FCTS 14.09'!$B9,'FCST SDV'!$C$3:$C$3000,0),MATCH('Hàng Theo FCTS 14.09'!K$1,'FCST SDV'!$AC$2:$AZ$2,0))/'Hàng Theo FCTS 14.09'!$C9,0)</f>
        <v>10</v>
      </c>
      <c r="L9" s="98">
        <f t="array" ref="L9">+IFERROR(INDEX('FCST SDV'!$AC$3:$AZ$3000,MATCH('Hàng Theo FCTS 14.09'!$B9,'FCST SDV'!$C$3:$C$3000,0),MATCH('Hàng Theo FCTS 14.09'!L$1,'FCST SDV'!$AC$2:$AZ$2,0))/'Hàng Theo FCTS 14.09'!$C9,0)</f>
        <v>10</v>
      </c>
      <c r="M9" s="98">
        <f t="array" ref="M9">+IFERROR(INDEX('FCST SDV'!$AC$3:$AZ$3000,MATCH('Hàng Theo FCTS 14.09'!$B9,'FCST SDV'!$C$3:$C$3000,0),MATCH('Hàng Theo FCTS 14.09'!M$1,'FCST SDV'!$AC$2:$AZ$2,0))/'Hàng Theo FCTS 14.09'!$C9,0)</f>
        <v>10</v>
      </c>
      <c r="N9" s="98">
        <f t="array" ref="N9">+IFERROR(INDEX('FCST SDV'!$AC$3:$AZ$3000,MATCH('Hàng Theo FCTS 14.09'!$B9,'FCST SDV'!$C$3:$C$3000,0),MATCH('Hàng Theo FCTS 14.09'!N$1,'FCST SDV'!$AC$2:$AZ$2,0))/'Hàng Theo FCTS 14.09'!$C9,0)</f>
        <v>10</v>
      </c>
      <c r="O9" s="98">
        <f t="array" ref="O9">+IFERROR(INDEX('FCST SDV'!$AC$3:$AZ$3000,MATCH('Hàng Theo FCTS 14.09'!$B9,'FCST SDV'!$C$3:$C$3000,0),MATCH('Hàng Theo FCTS 14.09'!O$1,'FCST SDV'!$AC$2:$AZ$2,0))/'Hàng Theo FCTS 14.09'!$C9,0)</f>
        <v>70</v>
      </c>
      <c r="P9" s="98">
        <f t="array" ref="P9">+IFERROR(INDEX('FCST SDV'!$AC$3:$AZ$3000,MATCH('Hàng Theo FCTS 14.09'!$B9,'FCST SDV'!$C$3:$C$3000,0),MATCH('Hàng Theo FCTS 14.09'!P$1,'FCST SDV'!$AC$2:$AZ$2,0))/'Hàng Theo FCTS 14.09'!$C9,0)</f>
        <v>70</v>
      </c>
      <c r="Q9" s="98">
        <f t="array" ref="Q9">+IFERROR(INDEX('FCST SDV'!$AC$3:$AZ$3000,MATCH('Hàng Theo FCTS 14.09'!$B9,'FCST SDV'!$C$3:$C$3000,0),MATCH('Hàng Theo FCTS 14.09'!Q$1,'FCST SDV'!$AC$2:$AZ$2,0))/'Hàng Theo FCTS 14.09'!$C9,0)</f>
        <v>50</v>
      </c>
    </row>
    <row r="10" spans="1:17" ht="36" customHeight="1">
      <c r="A10" s="542"/>
      <c r="B10" s="94" t="s">
        <v>14</v>
      </c>
      <c r="C10" s="94">
        <v>100</v>
      </c>
      <c r="D10" s="546"/>
      <c r="E10" s="525"/>
      <c r="F10" s="514"/>
      <c r="G10" s="96">
        <f>+VLOOKUP(B10,'[6]FCST SDV'!$C:$AL,36,0)</f>
        <v>0</v>
      </c>
      <c r="H10" s="97">
        <f t="shared" si="0"/>
        <v>0</v>
      </c>
      <c r="I10" s="98">
        <f t="array" ref="I10">+IFERROR(INDEX('FCST SDV'!$AC$3:$AZ$3000,MATCH('Hàng Theo FCTS 14.09'!$B10,'FCST SDV'!$C$3:$C$3000,0),MATCH('Hàng Theo FCTS 14.09'!I$1,'FCST SDV'!$AC$2:$AZ$2,0))/'Hàng Theo FCTS 14.09'!$C10,0)</f>
        <v>0</v>
      </c>
      <c r="J10" s="98">
        <f t="array" ref="J10">+IFERROR(INDEX('FCST SDV'!$AC$3:$AZ$3000,MATCH('Hàng Theo FCTS 14.09'!$B10,'FCST SDV'!$C$3:$C$3000,0),MATCH('Hàng Theo FCTS 14.09'!J$1,'FCST SDV'!$AC$2:$AZ$2,0))/'Hàng Theo FCTS 14.09'!$C10,0)</f>
        <v>0</v>
      </c>
      <c r="K10" s="98">
        <f t="array" ref="K10">+IFERROR(INDEX('FCST SDV'!$AC$3:$AZ$3000,MATCH('Hàng Theo FCTS 14.09'!$B10,'FCST SDV'!$C$3:$C$3000,0),MATCH('Hàng Theo FCTS 14.09'!K$1,'FCST SDV'!$AC$2:$AZ$2,0))/'Hàng Theo FCTS 14.09'!$C10,0)</f>
        <v>0</v>
      </c>
      <c r="L10" s="98">
        <f t="array" ref="L10">+IFERROR(INDEX('FCST SDV'!$AC$3:$AZ$3000,MATCH('Hàng Theo FCTS 14.09'!$B10,'FCST SDV'!$C$3:$C$3000,0),MATCH('Hàng Theo FCTS 14.09'!L$1,'FCST SDV'!$AC$2:$AZ$2,0))/'Hàng Theo FCTS 14.09'!$C10,0)</f>
        <v>0</v>
      </c>
      <c r="M10" s="98">
        <f t="array" ref="M10">+IFERROR(INDEX('FCST SDV'!$AC$3:$AZ$3000,MATCH('Hàng Theo FCTS 14.09'!$B10,'FCST SDV'!$C$3:$C$3000,0),MATCH('Hàng Theo FCTS 14.09'!M$1,'FCST SDV'!$AC$2:$AZ$2,0))/'Hàng Theo FCTS 14.09'!$C10,0)</f>
        <v>0</v>
      </c>
      <c r="N10" s="98">
        <f t="array" ref="N10">+IFERROR(INDEX('FCST SDV'!$AC$3:$AZ$3000,MATCH('Hàng Theo FCTS 14.09'!$B10,'FCST SDV'!$C$3:$C$3000,0),MATCH('Hàng Theo FCTS 14.09'!N$1,'FCST SDV'!$AC$2:$AZ$2,0))/'Hàng Theo FCTS 14.09'!$C10,0)</f>
        <v>0</v>
      </c>
      <c r="O10" s="98">
        <f t="array" ref="O10">+IFERROR(INDEX('FCST SDV'!$AC$3:$AZ$3000,MATCH('Hàng Theo FCTS 14.09'!$B10,'FCST SDV'!$C$3:$C$3000,0),MATCH('Hàng Theo FCTS 14.09'!O$1,'FCST SDV'!$AC$2:$AZ$2,0))/'Hàng Theo FCTS 14.09'!$C10,0)</f>
        <v>0</v>
      </c>
      <c r="P10" s="98">
        <f t="array" ref="P10">+IFERROR(INDEX('FCST SDV'!$AC$3:$AZ$3000,MATCH('Hàng Theo FCTS 14.09'!$B10,'FCST SDV'!$C$3:$C$3000,0),MATCH('Hàng Theo FCTS 14.09'!P$1,'FCST SDV'!$AC$2:$AZ$2,0))/'Hàng Theo FCTS 14.09'!$C10,0)</f>
        <v>0</v>
      </c>
      <c r="Q10" s="98">
        <f t="array" ref="Q10">+IFERROR(INDEX('FCST SDV'!$AC$3:$AZ$3000,MATCH('Hàng Theo FCTS 14.09'!$B10,'FCST SDV'!$C$3:$C$3000,0),MATCH('Hàng Theo FCTS 14.09'!Q$1,'FCST SDV'!$AC$2:$AZ$2,0))/'Hàng Theo FCTS 14.09'!$C10,0)</f>
        <v>0</v>
      </c>
    </row>
    <row r="11" spans="1:17" ht="36" customHeight="1">
      <c r="A11" s="542"/>
      <c r="B11" s="114" t="s">
        <v>15</v>
      </c>
      <c r="C11" s="94">
        <v>100</v>
      </c>
      <c r="D11" s="546"/>
      <c r="E11" s="525"/>
      <c r="F11" s="514"/>
      <c r="G11" s="96">
        <f>+VLOOKUP(B11,'[6]FCST SDV'!$C:$AL,36,0)</f>
        <v>68000</v>
      </c>
      <c r="H11" s="97">
        <f t="shared" si="0"/>
        <v>680</v>
      </c>
      <c r="I11" s="98">
        <f t="array" ref="I11">+IFERROR(INDEX('FCST SDV'!$AC$3:$AZ$3000,MATCH('Hàng Theo FCTS 14.09'!$B11,'FCST SDV'!$C$3:$C$3000,0),MATCH('Hàng Theo FCTS 14.09'!I$1,'FCST SDV'!$AC$2:$AZ$2,0))/'Hàng Theo FCTS 14.09'!$C11,0)</f>
        <v>0</v>
      </c>
      <c r="J11" s="98">
        <f t="array" ref="J11">+IFERROR(INDEX('FCST SDV'!$AC$3:$AZ$3000,MATCH('Hàng Theo FCTS 14.09'!$B11,'FCST SDV'!$C$3:$C$3000,0),MATCH('Hàng Theo FCTS 14.09'!J$1,'FCST SDV'!$AC$2:$AZ$2,0))/'Hàng Theo FCTS 14.09'!$C11,0)</f>
        <v>120</v>
      </c>
      <c r="K11" s="98">
        <f t="array" ref="K11">+IFERROR(INDEX('FCST SDV'!$AC$3:$AZ$3000,MATCH('Hàng Theo FCTS 14.09'!$B11,'FCST SDV'!$C$3:$C$3000,0),MATCH('Hàng Theo FCTS 14.09'!K$1,'FCST SDV'!$AC$2:$AZ$2,0))/'Hàng Theo FCTS 14.09'!$C11,0)</f>
        <v>100</v>
      </c>
      <c r="L11" s="98">
        <f t="array" ref="L11">+IFERROR(INDEX('FCST SDV'!$AC$3:$AZ$3000,MATCH('Hàng Theo FCTS 14.09'!$B11,'FCST SDV'!$C$3:$C$3000,0),MATCH('Hàng Theo FCTS 14.09'!L$1,'FCST SDV'!$AC$2:$AZ$2,0))/'Hàng Theo FCTS 14.09'!$C11,0)</f>
        <v>60</v>
      </c>
      <c r="M11" s="98">
        <f t="array" ref="M11">+IFERROR(INDEX('FCST SDV'!$AC$3:$AZ$3000,MATCH('Hàng Theo FCTS 14.09'!$B11,'FCST SDV'!$C$3:$C$3000,0),MATCH('Hàng Theo FCTS 14.09'!M$1,'FCST SDV'!$AC$2:$AZ$2,0))/'Hàng Theo FCTS 14.09'!$C11,0)</f>
        <v>0</v>
      </c>
      <c r="N11" s="98">
        <f t="array" ref="N11">+IFERROR(INDEX('FCST SDV'!$AC$3:$AZ$3000,MATCH('Hàng Theo FCTS 14.09'!$B11,'FCST SDV'!$C$3:$C$3000,0),MATCH('Hàng Theo FCTS 14.09'!N$1,'FCST SDV'!$AC$2:$AZ$2,0))/'Hàng Theo FCTS 14.09'!$C11,0)</f>
        <v>0</v>
      </c>
      <c r="O11" s="98">
        <f t="array" ref="O11">+IFERROR(INDEX('FCST SDV'!$AC$3:$AZ$3000,MATCH('Hàng Theo FCTS 14.09'!$B11,'FCST SDV'!$C$3:$C$3000,0),MATCH('Hàng Theo FCTS 14.09'!O$1,'FCST SDV'!$AC$2:$AZ$2,0))/'Hàng Theo FCTS 14.09'!$C11,0)</f>
        <v>400</v>
      </c>
      <c r="P11" s="98">
        <f t="array" ref="P11">+IFERROR(INDEX('FCST SDV'!$AC$3:$AZ$3000,MATCH('Hàng Theo FCTS 14.09'!$B11,'FCST SDV'!$C$3:$C$3000,0),MATCH('Hàng Theo FCTS 14.09'!P$1,'FCST SDV'!$AC$2:$AZ$2,0))/'Hàng Theo FCTS 14.09'!$C11,0)</f>
        <v>0</v>
      </c>
      <c r="Q11" s="98">
        <f t="array" ref="Q11">+IFERROR(INDEX('FCST SDV'!$AC$3:$AZ$3000,MATCH('Hàng Theo FCTS 14.09'!$B11,'FCST SDV'!$C$3:$C$3000,0),MATCH('Hàng Theo FCTS 14.09'!Q$1,'FCST SDV'!$AC$2:$AZ$2,0))/'Hàng Theo FCTS 14.09'!$C11,0)</f>
        <v>0</v>
      </c>
    </row>
    <row r="12" spans="1:17" ht="36" customHeight="1">
      <c r="A12" s="542"/>
      <c r="B12" s="94" t="s">
        <v>16</v>
      </c>
      <c r="C12" s="94">
        <v>2500</v>
      </c>
      <c r="D12" s="546"/>
      <c r="E12" s="525"/>
      <c r="F12" s="514"/>
      <c r="G12" s="96">
        <f>+VLOOKUP(B12,'[6]FCST SDV'!$C:$AL,36,0)</f>
        <v>294000</v>
      </c>
      <c r="H12" s="97">
        <f t="shared" si="0"/>
        <v>117.6</v>
      </c>
      <c r="I12" s="98">
        <f t="array" ref="I12">+IFERROR(INDEX('FCST SDV'!$AC$3:$AZ$3000,MATCH('Hàng Theo FCTS 14.09'!$B12,'FCST SDV'!$C$3:$C$3000,0),MATCH('Hàng Theo FCTS 14.09'!I$1,'FCST SDV'!$AC$2:$AZ$2,0))/'Hàng Theo FCTS 14.09'!$C12,0)</f>
        <v>6</v>
      </c>
      <c r="J12" s="98">
        <f t="array" ref="J12">+IFERROR(INDEX('FCST SDV'!$AC$3:$AZ$3000,MATCH('Hàng Theo FCTS 14.09'!$B12,'FCST SDV'!$C$3:$C$3000,0),MATCH('Hàng Theo FCTS 14.09'!J$1,'FCST SDV'!$AC$2:$AZ$2,0))/'Hàng Theo FCTS 14.09'!$C12,0)</f>
        <v>6</v>
      </c>
      <c r="K12" s="98">
        <f t="array" ref="K12">+IFERROR(INDEX('FCST SDV'!$AC$3:$AZ$3000,MATCH('Hàng Theo FCTS 14.09'!$B12,'FCST SDV'!$C$3:$C$3000,0),MATCH('Hàng Theo FCTS 14.09'!K$1,'FCST SDV'!$AC$2:$AZ$2,0))/'Hàng Theo FCTS 14.09'!$C12,0)</f>
        <v>12</v>
      </c>
      <c r="L12" s="98">
        <f t="array" ref="L12">+IFERROR(INDEX('FCST SDV'!$AC$3:$AZ$3000,MATCH('Hàng Theo FCTS 14.09'!$B12,'FCST SDV'!$C$3:$C$3000,0),MATCH('Hàng Theo FCTS 14.09'!L$1,'FCST SDV'!$AC$2:$AZ$2,0))/'Hàng Theo FCTS 14.09'!$C12,0)</f>
        <v>12</v>
      </c>
      <c r="M12" s="98">
        <f t="array" ref="M12">+IFERROR(INDEX('FCST SDV'!$AC$3:$AZ$3000,MATCH('Hàng Theo FCTS 14.09'!$B12,'FCST SDV'!$C$3:$C$3000,0),MATCH('Hàng Theo FCTS 14.09'!M$1,'FCST SDV'!$AC$2:$AZ$2,0))/'Hàng Theo FCTS 14.09'!$C12,0)</f>
        <v>12</v>
      </c>
      <c r="N12" s="98">
        <f t="array" ref="N12">+IFERROR(INDEX('FCST SDV'!$AC$3:$AZ$3000,MATCH('Hàng Theo FCTS 14.09'!$B12,'FCST SDV'!$C$3:$C$3000,0),MATCH('Hàng Theo FCTS 14.09'!N$1,'FCST SDV'!$AC$2:$AZ$2,0))/'Hàng Theo FCTS 14.09'!$C12,0)</f>
        <v>6</v>
      </c>
      <c r="O12" s="98">
        <f t="array" ref="O12">+IFERROR(INDEX('FCST SDV'!$AC$3:$AZ$3000,MATCH('Hàng Theo FCTS 14.09'!$B12,'FCST SDV'!$C$3:$C$3000,0),MATCH('Hàng Theo FCTS 14.09'!O$1,'FCST SDV'!$AC$2:$AZ$2,0))/'Hàng Theo FCTS 14.09'!$C12,0)</f>
        <v>63.6</v>
      </c>
      <c r="P12" s="98">
        <f t="array" ref="P12">+IFERROR(INDEX('FCST SDV'!$AC$3:$AZ$3000,MATCH('Hàng Theo FCTS 14.09'!$B12,'FCST SDV'!$C$3:$C$3000,0),MATCH('Hàng Theo FCTS 14.09'!P$1,'FCST SDV'!$AC$2:$AZ$2,0))/'Hàng Theo FCTS 14.09'!$C12,0)</f>
        <v>0</v>
      </c>
      <c r="Q12" s="98">
        <f t="array" ref="Q12">+IFERROR(INDEX('FCST SDV'!$AC$3:$AZ$3000,MATCH('Hàng Theo FCTS 14.09'!$B12,'FCST SDV'!$C$3:$C$3000,0),MATCH('Hàng Theo FCTS 14.09'!Q$1,'FCST SDV'!$AC$2:$AZ$2,0))/'Hàng Theo FCTS 14.09'!$C12,0)</f>
        <v>0</v>
      </c>
    </row>
    <row r="13" spans="1:17" ht="36" customHeight="1">
      <c r="A13" s="542"/>
      <c r="B13" s="94" t="s">
        <v>17</v>
      </c>
      <c r="C13" s="94">
        <v>2500</v>
      </c>
      <c r="D13" s="546"/>
      <c r="E13" s="525"/>
      <c r="F13" s="514"/>
      <c r="G13" s="96">
        <f>+VLOOKUP(B13,'[6]FCST SDV'!$C:$AL,36,0)</f>
        <v>48000</v>
      </c>
      <c r="H13" s="97">
        <f t="shared" si="0"/>
        <v>19.2</v>
      </c>
      <c r="I13" s="98">
        <f t="array" ref="I13">+IFERROR(INDEX('FCST SDV'!$AC$3:$AZ$3000,MATCH('Hàng Theo FCTS 14.09'!$B13,'FCST SDV'!$C$3:$C$3000,0),MATCH('Hàng Theo FCTS 14.09'!I$1,'FCST SDV'!$AC$2:$AZ$2,0))/'Hàng Theo FCTS 14.09'!$C13,0)</f>
        <v>4.8</v>
      </c>
      <c r="J13" s="98">
        <f t="array" ref="J13">+IFERROR(INDEX('FCST SDV'!$AC$3:$AZ$3000,MATCH('Hàng Theo FCTS 14.09'!$B13,'FCST SDV'!$C$3:$C$3000,0),MATCH('Hàng Theo FCTS 14.09'!J$1,'FCST SDV'!$AC$2:$AZ$2,0))/'Hàng Theo FCTS 14.09'!$C13,0)</f>
        <v>2.4</v>
      </c>
      <c r="K13" s="98">
        <f t="array" ref="K13">+IFERROR(INDEX('FCST SDV'!$AC$3:$AZ$3000,MATCH('Hàng Theo FCTS 14.09'!$B13,'FCST SDV'!$C$3:$C$3000,0),MATCH('Hàng Theo FCTS 14.09'!K$1,'FCST SDV'!$AC$2:$AZ$2,0))/'Hàng Theo FCTS 14.09'!$C13,0)</f>
        <v>0</v>
      </c>
      <c r="L13" s="98">
        <f t="array" ref="L13">+IFERROR(INDEX('FCST SDV'!$AC$3:$AZ$3000,MATCH('Hàng Theo FCTS 14.09'!$B13,'FCST SDV'!$C$3:$C$3000,0),MATCH('Hàng Theo FCTS 14.09'!L$1,'FCST SDV'!$AC$2:$AZ$2,0))/'Hàng Theo FCTS 14.09'!$C13,0)</f>
        <v>0</v>
      </c>
      <c r="M13" s="98">
        <f t="array" ref="M13">+IFERROR(INDEX('FCST SDV'!$AC$3:$AZ$3000,MATCH('Hàng Theo FCTS 14.09'!$B13,'FCST SDV'!$C$3:$C$3000,0),MATCH('Hàng Theo FCTS 14.09'!M$1,'FCST SDV'!$AC$2:$AZ$2,0))/'Hàng Theo FCTS 14.09'!$C13,0)</f>
        <v>0</v>
      </c>
      <c r="N13" s="98">
        <f t="array" ref="N13">+IFERROR(INDEX('FCST SDV'!$AC$3:$AZ$3000,MATCH('Hàng Theo FCTS 14.09'!$B13,'FCST SDV'!$C$3:$C$3000,0),MATCH('Hàng Theo FCTS 14.09'!N$1,'FCST SDV'!$AC$2:$AZ$2,0))/'Hàng Theo FCTS 14.09'!$C13,0)</f>
        <v>0</v>
      </c>
      <c r="O13" s="98">
        <f t="array" ref="O13">+IFERROR(INDEX('FCST SDV'!$AC$3:$AZ$3000,MATCH('Hàng Theo FCTS 14.09'!$B13,'FCST SDV'!$C$3:$C$3000,0),MATCH('Hàng Theo FCTS 14.09'!O$1,'FCST SDV'!$AC$2:$AZ$2,0))/'Hàng Theo FCTS 14.09'!$C13,0)</f>
        <v>12</v>
      </c>
      <c r="P13" s="98">
        <f t="array" ref="P13">+IFERROR(INDEX('FCST SDV'!$AC$3:$AZ$3000,MATCH('Hàng Theo FCTS 14.09'!$B13,'FCST SDV'!$C$3:$C$3000,0),MATCH('Hàng Theo FCTS 14.09'!P$1,'FCST SDV'!$AC$2:$AZ$2,0))/'Hàng Theo FCTS 14.09'!$C13,0)</f>
        <v>0</v>
      </c>
      <c r="Q13" s="98">
        <f t="array" ref="Q13">+IFERROR(INDEX('FCST SDV'!$AC$3:$AZ$3000,MATCH('Hàng Theo FCTS 14.09'!$B13,'FCST SDV'!$C$3:$C$3000,0),MATCH('Hàng Theo FCTS 14.09'!Q$1,'FCST SDV'!$AC$2:$AZ$2,0))/'Hàng Theo FCTS 14.09'!$C13,0)</f>
        <v>0</v>
      </c>
    </row>
    <row r="14" spans="1:17" ht="36" customHeight="1">
      <c r="A14" s="542"/>
      <c r="B14" s="94" t="s">
        <v>18</v>
      </c>
      <c r="C14" s="94">
        <v>100</v>
      </c>
      <c r="D14" s="546"/>
      <c r="E14" s="525"/>
      <c r="F14" s="514"/>
      <c r="G14" s="96">
        <f>+VLOOKUP(B14,'[6]FCST SDV'!$C:$AL,36,0)</f>
        <v>292500</v>
      </c>
      <c r="H14" s="97">
        <f t="shared" si="0"/>
        <v>2925</v>
      </c>
      <c r="I14" s="98">
        <f t="array" ref="I14">+IFERROR(INDEX('FCST SDV'!$AC$3:$AZ$3000,MATCH('Hàng Theo FCTS 14.09'!$B14,'FCST SDV'!$C$3:$C$3000,0),MATCH('Hàng Theo FCTS 14.09'!I$1,'FCST SDV'!$AC$2:$AZ$2,0))/'Hàng Theo FCTS 14.09'!$C14,0)</f>
        <v>300</v>
      </c>
      <c r="J14" s="98">
        <f t="array" ref="J14">+IFERROR(INDEX('FCST SDV'!$AC$3:$AZ$3000,MATCH('Hàng Theo FCTS 14.09'!$B14,'FCST SDV'!$C$3:$C$3000,0),MATCH('Hàng Theo FCTS 14.09'!J$1,'FCST SDV'!$AC$2:$AZ$2,0))/'Hàng Theo FCTS 14.09'!$C14,0)</f>
        <v>300</v>
      </c>
      <c r="K14" s="98">
        <f t="array" ref="K14">+IFERROR(INDEX('FCST SDV'!$AC$3:$AZ$3000,MATCH('Hàng Theo FCTS 14.09'!$B14,'FCST SDV'!$C$3:$C$3000,0),MATCH('Hàng Theo FCTS 14.09'!K$1,'FCST SDV'!$AC$2:$AZ$2,0))/'Hàng Theo FCTS 14.09'!$C14,0)</f>
        <v>300</v>
      </c>
      <c r="L14" s="98">
        <f t="array" ref="L14">+IFERROR(INDEX('FCST SDV'!$AC$3:$AZ$3000,MATCH('Hàng Theo FCTS 14.09'!$B14,'FCST SDV'!$C$3:$C$3000,0),MATCH('Hàng Theo FCTS 14.09'!L$1,'FCST SDV'!$AC$2:$AZ$2,0))/'Hàng Theo FCTS 14.09'!$C14,0)</f>
        <v>0</v>
      </c>
      <c r="M14" s="98">
        <f t="array" ref="M14">+IFERROR(INDEX('FCST SDV'!$AC$3:$AZ$3000,MATCH('Hàng Theo FCTS 14.09'!$B14,'FCST SDV'!$C$3:$C$3000,0),MATCH('Hàng Theo FCTS 14.09'!M$1,'FCST SDV'!$AC$2:$AZ$2,0))/'Hàng Theo FCTS 14.09'!$C14,0)</f>
        <v>0</v>
      </c>
      <c r="N14" s="98">
        <f t="array" ref="N14">+IFERROR(INDEX('FCST SDV'!$AC$3:$AZ$3000,MATCH('Hàng Theo FCTS 14.09'!$B14,'FCST SDV'!$C$3:$C$3000,0),MATCH('Hàng Theo FCTS 14.09'!N$1,'FCST SDV'!$AC$2:$AZ$2,0))/'Hàng Theo FCTS 14.09'!$C14,0)</f>
        <v>0</v>
      </c>
      <c r="O14" s="98">
        <f t="array" ref="O14">+IFERROR(INDEX('FCST SDV'!$AC$3:$AZ$3000,MATCH('Hàng Theo FCTS 14.09'!$B14,'FCST SDV'!$C$3:$C$3000,0),MATCH('Hàng Theo FCTS 14.09'!O$1,'FCST SDV'!$AC$2:$AZ$2,0))/'Hàng Theo FCTS 14.09'!$C14,0)</f>
        <v>1325</v>
      </c>
      <c r="P14" s="98">
        <f t="array" ref="P14">+IFERROR(INDEX('FCST SDV'!$AC$3:$AZ$3000,MATCH('Hàng Theo FCTS 14.09'!$B14,'FCST SDV'!$C$3:$C$3000,0),MATCH('Hàng Theo FCTS 14.09'!P$1,'FCST SDV'!$AC$2:$AZ$2,0))/'Hàng Theo FCTS 14.09'!$C14,0)</f>
        <v>700</v>
      </c>
      <c r="Q14" s="98">
        <f t="array" ref="Q14">+IFERROR(INDEX('FCST SDV'!$AC$3:$AZ$3000,MATCH('Hàng Theo FCTS 14.09'!$B14,'FCST SDV'!$C$3:$C$3000,0),MATCH('Hàng Theo FCTS 14.09'!Q$1,'FCST SDV'!$AC$2:$AZ$2,0))/'Hàng Theo FCTS 14.09'!$C14,0)</f>
        <v>0</v>
      </c>
    </row>
    <row r="15" spans="1:17" ht="36" customHeight="1">
      <c r="A15" s="542"/>
      <c r="B15" s="94" t="s">
        <v>19</v>
      </c>
      <c r="C15" s="94">
        <v>1000</v>
      </c>
      <c r="D15" s="546"/>
      <c r="E15" s="525"/>
      <c r="F15" s="514"/>
      <c r="G15" s="96">
        <f>+VLOOKUP(B15,'[6]FCST SDV'!$C:$AL,36,0)</f>
        <v>37800</v>
      </c>
      <c r="H15" s="97">
        <f t="shared" si="0"/>
        <v>37.799999999999997</v>
      </c>
      <c r="I15" s="98">
        <f t="array" ref="I15">+IFERROR(INDEX('FCST SDV'!$AC$3:$AZ$3000,MATCH('Hàng Theo FCTS 14.09'!$B15,'FCST SDV'!$C$3:$C$3000,0),MATCH('Hàng Theo FCTS 14.09'!I$1,'FCST SDV'!$AC$2:$AZ$2,0))/'Hàng Theo FCTS 14.09'!$C15,0)</f>
        <v>0</v>
      </c>
      <c r="J15" s="98">
        <f t="array" ref="J15">+IFERROR(INDEX('FCST SDV'!$AC$3:$AZ$3000,MATCH('Hàng Theo FCTS 14.09'!$B15,'FCST SDV'!$C$3:$C$3000,0),MATCH('Hàng Theo FCTS 14.09'!J$1,'FCST SDV'!$AC$2:$AZ$2,0))/'Hàng Theo FCTS 14.09'!$C15,0)</f>
        <v>0</v>
      </c>
      <c r="K15" s="98">
        <f t="array" ref="K15">+IFERROR(INDEX('FCST SDV'!$AC$3:$AZ$3000,MATCH('Hàng Theo FCTS 14.09'!$B15,'FCST SDV'!$C$3:$C$3000,0),MATCH('Hàng Theo FCTS 14.09'!K$1,'FCST SDV'!$AC$2:$AZ$2,0))/'Hàng Theo FCTS 14.09'!$C15,0)</f>
        <v>0</v>
      </c>
      <c r="L15" s="98">
        <f t="array" ref="L15">+IFERROR(INDEX('FCST SDV'!$AC$3:$AZ$3000,MATCH('Hàng Theo FCTS 14.09'!$B15,'FCST SDV'!$C$3:$C$3000,0),MATCH('Hàng Theo FCTS 14.09'!L$1,'FCST SDV'!$AC$2:$AZ$2,0))/'Hàng Theo FCTS 14.09'!$C15,0)</f>
        <v>18.899999999999999</v>
      </c>
      <c r="M15" s="98">
        <f t="array" ref="M15">+IFERROR(INDEX('FCST SDV'!$AC$3:$AZ$3000,MATCH('Hàng Theo FCTS 14.09'!$B15,'FCST SDV'!$C$3:$C$3000,0),MATCH('Hàng Theo FCTS 14.09'!M$1,'FCST SDV'!$AC$2:$AZ$2,0))/'Hàng Theo FCTS 14.09'!$C15,0)</f>
        <v>0</v>
      </c>
      <c r="N15" s="98">
        <f t="array" ref="N15">+IFERROR(INDEX('FCST SDV'!$AC$3:$AZ$3000,MATCH('Hàng Theo FCTS 14.09'!$B15,'FCST SDV'!$C$3:$C$3000,0),MATCH('Hàng Theo FCTS 14.09'!N$1,'FCST SDV'!$AC$2:$AZ$2,0))/'Hàng Theo FCTS 14.09'!$C15,0)</f>
        <v>0</v>
      </c>
      <c r="O15" s="98">
        <f t="array" ref="O15">+IFERROR(INDEX('FCST SDV'!$AC$3:$AZ$3000,MATCH('Hàng Theo FCTS 14.09'!$B15,'FCST SDV'!$C$3:$C$3000,0),MATCH('Hàng Theo FCTS 14.09'!O$1,'FCST SDV'!$AC$2:$AZ$2,0))/'Hàng Theo FCTS 14.09'!$C15,0)</f>
        <v>18.899999999999999</v>
      </c>
      <c r="P15" s="98">
        <f t="array" ref="P15">+IFERROR(INDEX('FCST SDV'!$AC$3:$AZ$3000,MATCH('Hàng Theo FCTS 14.09'!$B15,'FCST SDV'!$C$3:$C$3000,0),MATCH('Hàng Theo FCTS 14.09'!P$1,'FCST SDV'!$AC$2:$AZ$2,0))/'Hàng Theo FCTS 14.09'!$C15,0)</f>
        <v>0</v>
      </c>
      <c r="Q15" s="98">
        <f t="array" ref="Q15">+IFERROR(INDEX('FCST SDV'!$AC$3:$AZ$3000,MATCH('Hàng Theo FCTS 14.09'!$B15,'FCST SDV'!$C$3:$C$3000,0),MATCH('Hàng Theo FCTS 14.09'!Q$1,'FCST SDV'!$AC$2:$AZ$2,0))/'Hàng Theo FCTS 14.09'!$C15,0)</f>
        <v>0</v>
      </c>
    </row>
    <row r="16" spans="1:17" ht="36" customHeight="1">
      <c r="A16" s="542"/>
      <c r="B16" s="94" t="s">
        <v>20</v>
      </c>
      <c r="C16" s="94">
        <v>1000</v>
      </c>
      <c r="D16" s="546"/>
      <c r="E16" s="525"/>
      <c r="F16" s="514"/>
      <c r="G16" s="96">
        <f>+VLOOKUP(B16,'[6]FCST SDV'!$C:$AL,36,0)</f>
        <v>86625</v>
      </c>
      <c r="H16" s="97">
        <f t="shared" si="0"/>
        <v>86.625</v>
      </c>
      <c r="I16" s="98">
        <f t="array" ref="I16">+IFERROR(INDEX('FCST SDV'!$AC$3:$AZ$3000,MATCH('Hàng Theo FCTS 14.09'!$B16,'FCST SDV'!$C$3:$C$3000,0),MATCH('Hàng Theo FCTS 14.09'!I$1,'FCST SDV'!$AC$2:$AZ$2,0))/'Hàng Theo FCTS 14.09'!$C16,0)</f>
        <v>0</v>
      </c>
      <c r="J16" s="98">
        <f t="array" ref="J16">+IFERROR(INDEX('FCST SDV'!$AC$3:$AZ$3000,MATCH('Hàng Theo FCTS 14.09'!$B16,'FCST SDV'!$C$3:$C$3000,0),MATCH('Hàng Theo FCTS 14.09'!J$1,'FCST SDV'!$AC$2:$AZ$2,0))/'Hàng Theo FCTS 14.09'!$C16,0)</f>
        <v>0</v>
      </c>
      <c r="K16" s="98">
        <f t="array" ref="K16">+IFERROR(INDEX('FCST SDV'!$AC$3:$AZ$3000,MATCH('Hàng Theo FCTS 14.09'!$B16,'FCST SDV'!$C$3:$C$3000,0),MATCH('Hàng Theo FCTS 14.09'!K$1,'FCST SDV'!$AC$2:$AZ$2,0))/'Hàng Theo FCTS 14.09'!$C16,0)</f>
        <v>5.25</v>
      </c>
      <c r="L16" s="98">
        <f t="array" ref="L16">+IFERROR(INDEX('FCST SDV'!$AC$3:$AZ$3000,MATCH('Hàng Theo FCTS 14.09'!$B16,'FCST SDV'!$C$3:$C$3000,0),MATCH('Hàng Theo FCTS 14.09'!L$1,'FCST SDV'!$AC$2:$AZ$2,0))/'Hàng Theo FCTS 14.09'!$C16,0)</f>
        <v>10.5</v>
      </c>
      <c r="M16" s="98">
        <f t="array" ref="M16">+IFERROR(INDEX('FCST SDV'!$AC$3:$AZ$3000,MATCH('Hàng Theo FCTS 14.09'!$B16,'FCST SDV'!$C$3:$C$3000,0),MATCH('Hàng Theo FCTS 14.09'!M$1,'FCST SDV'!$AC$2:$AZ$2,0))/'Hàng Theo FCTS 14.09'!$C16,0)</f>
        <v>10.5</v>
      </c>
      <c r="N16" s="98">
        <f t="array" ref="N16">+IFERROR(INDEX('FCST SDV'!$AC$3:$AZ$3000,MATCH('Hàng Theo FCTS 14.09'!$B16,'FCST SDV'!$C$3:$C$3000,0),MATCH('Hàng Theo FCTS 14.09'!N$1,'FCST SDV'!$AC$2:$AZ$2,0))/'Hàng Theo FCTS 14.09'!$C16,0)</f>
        <v>0</v>
      </c>
      <c r="O16" s="98">
        <f t="array" ref="O16">+IFERROR(INDEX('FCST SDV'!$AC$3:$AZ$3000,MATCH('Hàng Theo FCTS 14.09'!$B16,'FCST SDV'!$C$3:$C$3000,0),MATCH('Hàng Theo FCTS 14.09'!O$1,'FCST SDV'!$AC$2:$AZ$2,0))/'Hàng Theo FCTS 14.09'!$C16,0)</f>
        <v>26.25</v>
      </c>
      <c r="P16" s="98">
        <f t="array" ref="P16">+IFERROR(INDEX('FCST SDV'!$AC$3:$AZ$3000,MATCH('Hàng Theo FCTS 14.09'!$B16,'FCST SDV'!$C$3:$C$3000,0),MATCH('Hàng Theo FCTS 14.09'!P$1,'FCST SDV'!$AC$2:$AZ$2,0))/'Hàng Theo FCTS 14.09'!$C16,0)</f>
        <v>34.125</v>
      </c>
      <c r="Q16" s="98">
        <f t="array" ref="Q16">+IFERROR(INDEX('FCST SDV'!$AC$3:$AZ$3000,MATCH('Hàng Theo FCTS 14.09'!$B16,'FCST SDV'!$C$3:$C$3000,0),MATCH('Hàng Theo FCTS 14.09'!Q$1,'FCST SDV'!$AC$2:$AZ$2,0))/'Hàng Theo FCTS 14.09'!$C16,0)</f>
        <v>0</v>
      </c>
    </row>
    <row r="17" spans="1:17" ht="36" customHeight="1">
      <c r="A17" s="542"/>
      <c r="B17" s="94" t="s">
        <v>21</v>
      </c>
      <c r="C17" s="94">
        <v>1000</v>
      </c>
      <c r="D17" s="546"/>
      <c r="E17" s="525"/>
      <c r="F17" s="514"/>
      <c r="G17" s="96">
        <f>+VLOOKUP(B17,'[6]FCST SDV'!$C:$AL,36,0)</f>
        <v>308250</v>
      </c>
      <c r="H17" s="97">
        <f t="shared" si="0"/>
        <v>308.25</v>
      </c>
      <c r="I17" s="98">
        <f t="array" ref="I17">+IFERROR(INDEX('FCST SDV'!$AC$3:$AZ$3000,MATCH('Hàng Theo FCTS 14.09'!$B17,'FCST SDV'!$C$3:$C$3000,0),MATCH('Hàng Theo FCTS 14.09'!I$1,'FCST SDV'!$AC$2:$AZ$2,0))/'Hàng Theo FCTS 14.09'!$C17,0)</f>
        <v>24.5</v>
      </c>
      <c r="J17" s="98">
        <f t="array" ref="J17">+IFERROR(INDEX('FCST SDV'!$AC$3:$AZ$3000,MATCH('Hàng Theo FCTS 14.09'!$B17,'FCST SDV'!$C$3:$C$3000,0),MATCH('Hàng Theo FCTS 14.09'!J$1,'FCST SDV'!$AC$2:$AZ$2,0))/'Hàng Theo FCTS 14.09'!$C17,0)</f>
        <v>24.5</v>
      </c>
      <c r="K17" s="98">
        <f t="array" ref="K17">+IFERROR(INDEX('FCST SDV'!$AC$3:$AZ$3000,MATCH('Hàng Theo FCTS 14.09'!$B17,'FCST SDV'!$C$3:$C$3000,0),MATCH('Hàng Theo FCTS 14.09'!K$1,'FCST SDV'!$AC$2:$AZ$2,0))/'Hàng Theo FCTS 14.09'!$C17,0)</f>
        <v>24.5</v>
      </c>
      <c r="L17" s="98">
        <f t="array" ref="L17">+IFERROR(INDEX('FCST SDV'!$AC$3:$AZ$3000,MATCH('Hàng Theo FCTS 14.09'!$B17,'FCST SDV'!$C$3:$C$3000,0),MATCH('Hàng Theo FCTS 14.09'!L$1,'FCST SDV'!$AC$2:$AZ$2,0))/'Hàng Theo FCTS 14.09'!$C17,0)</f>
        <v>24.5</v>
      </c>
      <c r="M17" s="98">
        <f t="array" ref="M17">+IFERROR(INDEX('FCST SDV'!$AC$3:$AZ$3000,MATCH('Hàng Theo FCTS 14.09'!$B17,'FCST SDV'!$C$3:$C$3000,0),MATCH('Hàng Theo FCTS 14.09'!M$1,'FCST SDV'!$AC$2:$AZ$2,0))/'Hàng Theo FCTS 14.09'!$C17,0)</f>
        <v>24.5</v>
      </c>
      <c r="N17" s="98">
        <f t="array" ref="N17">+IFERROR(INDEX('FCST SDV'!$AC$3:$AZ$3000,MATCH('Hàng Theo FCTS 14.09'!$B17,'FCST SDV'!$C$3:$C$3000,0),MATCH('Hàng Theo FCTS 14.09'!N$1,'FCST SDV'!$AC$2:$AZ$2,0))/'Hàng Theo FCTS 14.09'!$C17,0)</f>
        <v>24.5</v>
      </c>
      <c r="O17" s="98">
        <f t="array" ref="O17">+IFERROR(INDEX('FCST SDV'!$AC$3:$AZ$3000,MATCH('Hàng Theo FCTS 14.09'!$B17,'FCST SDV'!$C$3:$C$3000,0),MATCH('Hàng Theo FCTS 14.09'!O$1,'FCST SDV'!$AC$2:$AZ$2,0))/'Hàng Theo FCTS 14.09'!$C17,0)</f>
        <v>161.25</v>
      </c>
      <c r="P17" s="98">
        <f t="array" ref="P17">+IFERROR(INDEX('FCST SDV'!$AC$3:$AZ$3000,MATCH('Hàng Theo FCTS 14.09'!$B17,'FCST SDV'!$C$3:$C$3000,0),MATCH('Hàng Theo FCTS 14.09'!P$1,'FCST SDV'!$AC$2:$AZ$2,0))/'Hàng Theo FCTS 14.09'!$C17,0)</f>
        <v>0</v>
      </c>
      <c r="Q17" s="98">
        <f t="array" ref="Q17">+IFERROR(INDEX('FCST SDV'!$AC$3:$AZ$3000,MATCH('Hàng Theo FCTS 14.09'!$B17,'FCST SDV'!$C$3:$C$3000,0),MATCH('Hàng Theo FCTS 14.09'!Q$1,'FCST SDV'!$AC$2:$AZ$2,0))/'Hàng Theo FCTS 14.09'!$C17,0)</f>
        <v>0</v>
      </c>
    </row>
    <row r="18" spans="1:17" ht="36" customHeight="1">
      <c r="A18" s="542"/>
      <c r="B18" s="94" t="s">
        <v>22</v>
      </c>
      <c r="C18" s="94">
        <v>1000</v>
      </c>
      <c r="D18" s="546"/>
      <c r="E18" s="525"/>
      <c r="F18" s="514"/>
      <c r="G18" s="96">
        <f>+VLOOKUP(B18,'[6]FCST SDV'!$C:$AL,36,0)</f>
        <v>72000</v>
      </c>
      <c r="H18" s="97">
        <f t="shared" si="0"/>
        <v>72</v>
      </c>
      <c r="I18" s="98">
        <f t="array" ref="I18">+IFERROR(INDEX('FCST SDV'!$AC$3:$AZ$3000,MATCH('Hàng Theo FCTS 14.09'!$B18,'FCST SDV'!$C$3:$C$3000,0),MATCH('Hàng Theo FCTS 14.09'!I$1,'FCST SDV'!$AC$2:$AZ$2,0))/'Hàng Theo FCTS 14.09'!$C18,0)</f>
        <v>0</v>
      </c>
      <c r="J18" s="98">
        <f t="array" ref="J18">+IFERROR(INDEX('FCST SDV'!$AC$3:$AZ$3000,MATCH('Hàng Theo FCTS 14.09'!$B18,'FCST SDV'!$C$3:$C$3000,0),MATCH('Hàng Theo FCTS 14.09'!J$1,'FCST SDV'!$AC$2:$AZ$2,0))/'Hàng Theo FCTS 14.09'!$C18,0)</f>
        <v>10</v>
      </c>
      <c r="K18" s="98">
        <f t="array" ref="K18">+IFERROR(INDEX('FCST SDV'!$AC$3:$AZ$3000,MATCH('Hàng Theo FCTS 14.09'!$B18,'FCST SDV'!$C$3:$C$3000,0),MATCH('Hàng Theo FCTS 14.09'!K$1,'FCST SDV'!$AC$2:$AZ$2,0))/'Hàng Theo FCTS 14.09'!$C18,0)</f>
        <v>10</v>
      </c>
      <c r="L18" s="98">
        <f t="array" ref="L18">+IFERROR(INDEX('FCST SDV'!$AC$3:$AZ$3000,MATCH('Hàng Theo FCTS 14.09'!$B18,'FCST SDV'!$C$3:$C$3000,0),MATCH('Hàng Theo FCTS 14.09'!L$1,'FCST SDV'!$AC$2:$AZ$2,0))/'Hàng Theo FCTS 14.09'!$C18,0)</f>
        <v>10</v>
      </c>
      <c r="M18" s="98">
        <f t="array" ref="M18">+IFERROR(INDEX('FCST SDV'!$AC$3:$AZ$3000,MATCH('Hàng Theo FCTS 14.09'!$B18,'FCST SDV'!$C$3:$C$3000,0),MATCH('Hàng Theo FCTS 14.09'!M$1,'FCST SDV'!$AC$2:$AZ$2,0))/'Hàng Theo FCTS 14.09'!$C18,0)</f>
        <v>0</v>
      </c>
      <c r="N18" s="98">
        <f t="array" ref="N18">+IFERROR(INDEX('FCST SDV'!$AC$3:$AZ$3000,MATCH('Hàng Theo FCTS 14.09'!$B18,'FCST SDV'!$C$3:$C$3000,0),MATCH('Hàng Theo FCTS 14.09'!N$1,'FCST SDV'!$AC$2:$AZ$2,0))/'Hàng Theo FCTS 14.09'!$C18,0)</f>
        <v>0</v>
      </c>
      <c r="O18" s="98">
        <f t="array" ref="O18">+IFERROR(INDEX('FCST SDV'!$AC$3:$AZ$3000,MATCH('Hàng Theo FCTS 14.09'!$B18,'FCST SDV'!$C$3:$C$3000,0),MATCH('Hàng Theo FCTS 14.09'!O$1,'FCST SDV'!$AC$2:$AZ$2,0))/'Hàng Theo FCTS 14.09'!$C18,0)</f>
        <v>42</v>
      </c>
      <c r="P18" s="98">
        <f t="array" ref="P18">+IFERROR(INDEX('FCST SDV'!$AC$3:$AZ$3000,MATCH('Hàng Theo FCTS 14.09'!$B18,'FCST SDV'!$C$3:$C$3000,0),MATCH('Hàng Theo FCTS 14.09'!P$1,'FCST SDV'!$AC$2:$AZ$2,0))/'Hàng Theo FCTS 14.09'!$C18,0)</f>
        <v>0</v>
      </c>
      <c r="Q18" s="98">
        <f t="array" ref="Q18">+IFERROR(INDEX('FCST SDV'!$AC$3:$AZ$3000,MATCH('Hàng Theo FCTS 14.09'!$B18,'FCST SDV'!$C$3:$C$3000,0),MATCH('Hàng Theo FCTS 14.09'!Q$1,'FCST SDV'!$AC$2:$AZ$2,0))/'Hàng Theo FCTS 14.09'!$C18,0)</f>
        <v>0</v>
      </c>
    </row>
    <row r="19" spans="1:17" ht="36" customHeight="1">
      <c r="A19" s="542"/>
      <c r="B19" s="94" t="s">
        <v>23</v>
      </c>
      <c r="C19" s="94">
        <v>375</v>
      </c>
      <c r="D19" s="546"/>
      <c r="E19" s="525"/>
      <c r="F19" s="514"/>
      <c r="G19" s="96">
        <f>+VLOOKUP(B19,'[6]FCST SDV'!$C:$AL,36,0)</f>
        <v>15800</v>
      </c>
      <c r="H19" s="97">
        <f t="shared" si="0"/>
        <v>42.133333333333333</v>
      </c>
      <c r="I19" s="98">
        <f t="array" ref="I19">+IFERROR(INDEX('FCST SDV'!$AC$3:$AZ$3000,MATCH('Hàng Theo FCTS 14.09'!$B19,'FCST SDV'!$C$3:$C$3000,0),MATCH('Hàng Theo FCTS 14.09'!I$1,'FCST SDV'!$AC$2:$AZ$2,0))/'Hàng Theo FCTS 14.09'!$C19,0)</f>
        <v>0</v>
      </c>
      <c r="J19" s="98">
        <f t="array" ref="J19">+IFERROR(INDEX('FCST SDV'!$AC$3:$AZ$3000,MATCH('Hàng Theo FCTS 14.09'!$B19,'FCST SDV'!$C$3:$C$3000,0),MATCH('Hàng Theo FCTS 14.09'!J$1,'FCST SDV'!$AC$2:$AZ$2,0))/'Hàng Theo FCTS 14.09'!$C19,0)</f>
        <v>0</v>
      </c>
      <c r="K19" s="98">
        <f t="array" ref="K19">+IFERROR(INDEX('FCST SDV'!$AC$3:$AZ$3000,MATCH('Hàng Theo FCTS 14.09'!$B19,'FCST SDV'!$C$3:$C$3000,0),MATCH('Hàng Theo FCTS 14.09'!K$1,'FCST SDV'!$AC$2:$AZ$2,0))/'Hàng Theo FCTS 14.09'!$C19,0)</f>
        <v>0</v>
      </c>
      <c r="L19" s="98">
        <f t="array" ref="L19">+IFERROR(INDEX('FCST SDV'!$AC$3:$AZ$3000,MATCH('Hàng Theo FCTS 14.09'!$B19,'FCST SDV'!$C$3:$C$3000,0),MATCH('Hàng Theo FCTS 14.09'!L$1,'FCST SDV'!$AC$2:$AZ$2,0))/'Hàng Theo FCTS 14.09'!$C19,0)</f>
        <v>0</v>
      </c>
      <c r="M19" s="98">
        <f t="array" ref="M19">+IFERROR(INDEX('FCST SDV'!$AC$3:$AZ$3000,MATCH('Hàng Theo FCTS 14.09'!$B19,'FCST SDV'!$C$3:$C$3000,0),MATCH('Hàng Theo FCTS 14.09'!M$1,'FCST SDV'!$AC$2:$AZ$2,0))/'Hàng Theo FCTS 14.09'!$C19,0)</f>
        <v>0</v>
      </c>
      <c r="N19" s="98">
        <f t="array" ref="N19">+IFERROR(INDEX('FCST SDV'!$AC$3:$AZ$3000,MATCH('Hàng Theo FCTS 14.09'!$B19,'FCST SDV'!$C$3:$C$3000,0),MATCH('Hàng Theo FCTS 14.09'!N$1,'FCST SDV'!$AC$2:$AZ$2,0))/'Hàng Theo FCTS 14.09'!$C19,0)</f>
        <v>0</v>
      </c>
      <c r="O19" s="98">
        <f t="array" ref="O19">+IFERROR(INDEX('FCST SDV'!$AC$3:$AZ$3000,MATCH('Hàng Theo FCTS 14.09'!$B19,'FCST SDV'!$C$3:$C$3000,0),MATCH('Hàng Theo FCTS 14.09'!O$1,'FCST SDV'!$AC$2:$AZ$2,0))/'Hàng Theo FCTS 14.09'!$C19,0)</f>
        <v>0</v>
      </c>
      <c r="P19" s="98">
        <f t="array" ref="P19">+IFERROR(INDEX('FCST SDV'!$AC$3:$AZ$3000,MATCH('Hàng Theo FCTS 14.09'!$B19,'FCST SDV'!$C$3:$C$3000,0),MATCH('Hàng Theo FCTS 14.09'!P$1,'FCST SDV'!$AC$2:$AZ$2,0))/'Hàng Theo FCTS 14.09'!$C19,0)</f>
        <v>42.133333333333333</v>
      </c>
      <c r="Q19" s="98">
        <f t="array" ref="Q19">+IFERROR(INDEX('FCST SDV'!$AC$3:$AZ$3000,MATCH('Hàng Theo FCTS 14.09'!$B19,'FCST SDV'!$C$3:$C$3000,0),MATCH('Hàng Theo FCTS 14.09'!Q$1,'FCST SDV'!$AC$2:$AZ$2,0))/'Hàng Theo FCTS 14.09'!$C19,0)</f>
        <v>0</v>
      </c>
    </row>
    <row r="20" spans="1:17" ht="36" customHeight="1">
      <c r="A20" s="542"/>
      <c r="B20" s="94" t="s">
        <v>24</v>
      </c>
      <c r="C20" s="94">
        <v>2500</v>
      </c>
      <c r="D20" s="546"/>
      <c r="E20" s="525"/>
      <c r="F20" s="514"/>
      <c r="G20" s="96">
        <f>+VLOOKUP(B20,'[6]FCST SDV'!$C:$AL,36,0)</f>
        <v>237000</v>
      </c>
      <c r="H20" s="97">
        <f t="shared" si="0"/>
        <v>94.8</v>
      </c>
      <c r="I20" s="98">
        <f t="array" ref="I20">+IFERROR(INDEX('FCST SDV'!$AC$3:$AZ$3000,MATCH('Hàng Theo FCTS 14.09'!$B20,'FCST SDV'!$C$3:$C$3000,0),MATCH('Hàng Theo FCTS 14.09'!I$1,'FCST SDV'!$AC$2:$AZ$2,0))/'Hàng Theo FCTS 14.09'!$C20,0)</f>
        <v>0</v>
      </c>
      <c r="J20" s="98">
        <f t="array" ref="J20">+IFERROR(INDEX('FCST SDV'!$AC$3:$AZ$3000,MATCH('Hàng Theo FCTS 14.09'!$B20,'FCST SDV'!$C$3:$C$3000,0),MATCH('Hàng Theo FCTS 14.09'!J$1,'FCST SDV'!$AC$2:$AZ$2,0))/'Hàng Theo FCTS 14.09'!$C20,0)</f>
        <v>3.6</v>
      </c>
      <c r="K20" s="98">
        <f t="array" ref="K20">+IFERROR(INDEX('FCST SDV'!$AC$3:$AZ$3000,MATCH('Hàng Theo FCTS 14.09'!$B20,'FCST SDV'!$C$3:$C$3000,0),MATCH('Hàng Theo FCTS 14.09'!K$1,'FCST SDV'!$AC$2:$AZ$2,0))/'Hàng Theo FCTS 14.09'!$C20,0)</f>
        <v>3.6</v>
      </c>
      <c r="L20" s="98">
        <f t="array" ref="L20">+IFERROR(INDEX('FCST SDV'!$AC$3:$AZ$3000,MATCH('Hàng Theo FCTS 14.09'!$B20,'FCST SDV'!$C$3:$C$3000,0),MATCH('Hàng Theo FCTS 14.09'!L$1,'FCST SDV'!$AC$2:$AZ$2,0))/'Hàng Theo FCTS 14.09'!$C20,0)</f>
        <v>3.6</v>
      </c>
      <c r="M20" s="98">
        <f t="array" ref="M20">+IFERROR(INDEX('FCST SDV'!$AC$3:$AZ$3000,MATCH('Hàng Theo FCTS 14.09'!$B20,'FCST SDV'!$C$3:$C$3000,0),MATCH('Hàng Theo FCTS 14.09'!M$1,'FCST SDV'!$AC$2:$AZ$2,0))/'Hàng Theo FCTS 14.09'!$C20,0)</f>
        <v>3.6</v>
      </c>
      <c r="N20" s="98">
        <f t="array" ref="N20">+IFERROR(INDEX('FCST SDV'!$AC$3:$AZ$3000,MATCH('Hàng Theo FCTS 14.09'!$B20,'FCST SDV'!$C$3:$C$3000,0),MATCH('Hàng Theo FCTS 14.09'!N$1,'FCST SDV'!$AC$2:$AZ$2,0))/'Hàng Theo FCTS 14.09'!$C20,0)</f>
        <v>7.2</v>
      </c>
      <c r="O20" s="98">
        <f t="array" ref="O20">+IFERROR(INDEX('FCST SDV'!$AC$3:$AZ$3000,MATCH('Hàng Theo FCTS 14.09'!$B20,'FCST SDV'!$C$3:$C$3000,0),MATCH('Hàng Theo FCTS 14.09'!O$1,'FCST SDV'!$AC$2:$AZ$2,0))/'Hàng Theo FCTS 14.09'!$C20,0)</f>
        <v>25.2</v>
      </c>
      <c r="P20" s="98">
        <f t="array" ref="P20">+IFERROR(INDEX('FCST SDV'!$AC$3:$AZ$3000,MATCH('Hàng Theo FCTS 14.09'!$B20,'FCST SDV'!$C$3:$C$3000,0),MATCH('Hàng Theo FCTS 14.09'!P$1,'FCST SDV'!$AC$2:$AZ$2,0))/'Hàng Theo FCTS 14.09'!$C20,0)</f>
        <v>25.2</v>
      </c>
      <c r="Q20" s="98">
        <f t="array" ref="Q20">+IFERROR(INDEX('FCST SDV'!$AC$3:$AZ$3000,MATCH('Hàng Theo FCTS 14.09'!$B20,'FCST SDV'!$C$3:$C$3000,0),MATCH('Hàng Theo FCTS 14.09'!Q$1,'FCST SDV'!$AC$2:$AZ$2,0))/'Hàng Theo FCTS 14.09'!$C20,0)</f>
        <v>22.8</v>
      </c>
    </row>
    <row r="21" spans="1:17" ht="36" customHeight="1">
      <c r="A21" s="542"/>
      <c r="B21" s="94" t="s">
        <v>25</v>
      </c>
      <c r="C21" s="94">
        <v>1000</v>
      </c>
      <c r="D21" s="546"/>
      <c r="E21" s="525"/>
      <c r="F21" s="514"/>
      <c r="G21" s="96">
        <f>+VLOOKUP(B21,'[6]FCST SDV'!$C:$AL,36,0)</f>
        <v>227000</v>
      </c>
      <c r="H21" s="97">
        <f t="shared" si="0"/>
        <v>227</v>
      </c>
      <c r="I21" s="98">
        <f t="array" ref="I21">+IFERROR(INDEX('FCST SDV'!$AC$3:$AZ$3000,MATCH('Hàng Theo FCTS 14.09'!$B21,'FCST SDV'!$C$3:$C$3000,0),MATCH('Hàng Theo FCTS 14.09'!I$1,'FCST SDV'!$AC$2:$AZ$2,0))/'Hàng Theo FCTS 14.09'!$C21,0)</f>
        <v>0</v>
      </c>
      <c r="J21" s="98">
        <f t="array" ref="J21">+IFERROR(INDEX('FCST SDV'!$AC$3:$AZ$3000,MATCH('Hàng Theo FCTS 14.09'!$B21,'FCST SDV'!$C$3:$C$3000,0),MATCH('Hàng Theo FCTS 14.09'!J$1,'FCST SDV'!$AC$2:$AZ$2,0))/'Hàng Theo FCTS 14.09'!$C21,0)</f>
        <v>8</v>
      </c>
      <c r="K21" s="98">
        <f t="array" ref="K21">+IFERROR(INDEX('FCST SDV'!$AC$3:$AZ$3000,MATCH('Hàng Theo FCTS 14.09'!$B21,'FCST SDV'!$C$3:$C$3000,0),MATCH('Hàng Theo FCTS 14.09'!K$1,'FCST SDV'!$AC$2:$AZ$2,0))/'Hàng Theo FCTS 14.09'!$C21,0)</f>
        <v>8</v>
      </c>
      <c r="L21" s="98">
        <f t="array" ref="L21">+IFERROR(INDEX('FCST SDV'!$AC$3:$AZ$3000,MATCH('Hàng Theo FCTS 14.09'!$B21,'FCST SDV'!$C$3:$C$3000,0),MATCH('Hàng Theo FCTS 14.09'!L$1,'FCST SDV'!$AC$2:$AZ$2,0))/'Hàng Theo FCTS 14.09'!$C21,0)</f>
        <v>7</v>
      </c>
      <c r="M21" s="98">
        <f t="array" ref="M21">+IFERROR(INDEX('FCST SDV'!$AC$3:$AZ$3000,MATCH('Hàng Theo FCTS 14.09'!$B21,'FCST SDV'!$C$3:$C$3000,0),MATCH('Hàng Theo FCTS 14.09'!M$1,'FCST SDV'!$AC$2:$AZ$2,0))/'Hàng Theo FCTS 14.09'!$C21,0)</f>
        <v>16</v>
      </c>
      <c r="N21" s="98">
        <f t="array" ref="N21">+IFERROR(INDEX('FCST SDV'!$AC$3:$AZ$3000,MATCH('Hàng Theo FCTS 14.09'!$B21,'FCST SDV'!$C$3:$C$3000,0),MATCH('Hàng Theo FCTS 14.09'!N$1,'FCST SDV'!$AC$2:$AZ$2,0))/'Hàng Theo FCTS 14.09'!$C21,0)</f>
        <v>18</v>
      </c>
      <c r="O21" s="98">
        <f t="array" ref="O21">+IFERROR(INDEX('FCST SDV'!$AC$3:$AZ$3000,MATCH('Hàng Theo FCTS 14.09'!$B21,'FCST SDV'!$C$3:$C$3000,0),MATCH('Hàng Theo FCTS 14.09'!O$1,'FCST SDV'!$AC$2:$AZ$2,0))/'Hàng Theo FCTS 14.09'!$C21,0)</f>
        <v>65</v>
      </c>
      <c r="P21" s="98">
        <f t="array" ref="P21">+IFERROR(INDEX('FCST SDV'!$AC$3:$AZ$3000,MATCH('Hàng Theo FCTS 14.09'!$B21,'FCST SDV'!$C$3:$C$3000,0),MATCH('Hàng Theo FCTS 14.09'!P$1,'FCST SDV'!$AC$2:$AZ$2,0))/'Hàng Theo FCTS 14.09'!$C21,0)</f>
        <v>40</v>
      </c>
      <c r="Q21" s="98">
        <f t="array" ref="Q21">+IFERROR(INDEX('FCST SDV'!$AC$3:$AZ$3000,MATCH('Hàng Theo FCTS 14.09'!$B21,'FCST SDV'!$C$3:$C$3000,0),MATCH('Hàng Theo FCTS 14.09'!Q$1,'FCST SDV'!$AC$2:$AZ$2,0))/'Hàng Theo FCTS 14.09'!$C21,0)</f>
        <v>65</v>
      </c>
    </row>
    <row r="22" spans="1:17" ht="36" customHeight="1">
      <c r="A22" s="542"/>
      <c r="B22" s="94" t="s">
        <v>26</v>
      </c>
      <c r="C22" s="94">
        <v>1000</v>
      </c>
      <c r="D22" s="546"/>
      <c r="E22" s="525"/>
      <c r="F22" s="514"/>
      <c r="G22" s="96">
        <f>+VLOOKUP(B22,'[6]FCST SDV'!$C:$AL,36,0)</f>
        <v>530000</v>
      </c>
      <c r="H22" s="97">
        <f t="shared" si="0"/>
        <v>530</v>
      </c>
      <c r="I22" s="98">
        <f t="array" ref="I22">+IFERROR(INDEX('FCST SDV'!$AC$3:$AZ$3000,MATCH('Hàng Theo FCTS 14.09'!$B22,'FCST SDV'!$C$3:$C$3000,0),MATCH('Hàng Theo FCTS 14.09'!I$1,'FCST SDV'!$AC$2:$AZ$2,0))/'Hàng Theo FCTS 14.09'!$C22,0)</f>
        <v>20</v>
      </c>
      <c r="J22" s="98">
        <f t="array" ref="J22">+IFERROR(INDEX('FCST SDV'!$AC$3:$AZ$3000,MATCH('Hàng Theo FCTS 14.09'!$B22,'FCST SDV'!$C$3:$C$3000,0),MATCH('Hàng Theo FCTS 14.09'!J$1,'FCST SDV'!$AC$2:$AZ$2,0))/'Hàng Theo FCTS 14.09'!$C22,0)</f>
        <v>20</v>
      </c>
      <c r="K22" s="98">
        <f t="array" ref="K22">+IFERROR(INDEX('FCST SDV'!$AC$3:$AZ$3000,MATCH('Hàng Theo FCTS 14.09'!$B22,'FCST SDV'!$C$3:$C$3000,0),MATCH('Hàng Theo FCTS 14.09'!K$1,'FCST SDV'!$AC$2:$AZ$2,0))/'Hàng Theo FCTS 14.09'!$C22,0)</f>
        <v>20</v>
      </c>
      <c r="L22" s="98">
        <f t="array" ref="L22">+IFERROR(INDEX('FCST SDV'!$AC$3:$AZ$3000,MATCH('Hàng Theo FCTS 14.09'!$B22,'FCST SDV'!$C$3:$C$3000,0),MATCH('Hàng Theo FCTS 14.09'!L$1,'FCST SDV'!$AC$2:$AZ$2,0))/'Hàng Theo FCTS 14.09'!$C22,0)</f>
        <v>20</v>
      </c>
      <c r="M22" s="98">
        <f t="array" ref="M22">+IFERROR(INDEX('FCST SDV'!$AC$3:$AZ$3000,MATCH('Hàng Theo FCTS 14.09'!$B22,'FCST SDV'!$C$3:$C$3000,0),MATCH('Hàng Theo FCTS 14.09'!M$1,'FCST SDV'!$AC$2:$AZ$2,0))/'Hàng Theo FCTS 14.09'!$C22,0)</f>
        <v>20</v>
      </c>
      <c r="N22" s="98">
        <f t="array" ref="N22">+IFERROR(INDEX('FCST SDV'!$AC$3:$AZ$3000,MATCH('Hàng Theo FCTS 14.09'!$B22,'FCST SDV'!$C$3:$C$3000,0),MATCH('Hàng Theo FCTS 14.09'!N$1,'FCST SDV'!$AC$2:$AZ$2,0))/'Hàng Theo FCTS 14.09'!$C22,0)</f>
        <v>20</v>
      </c>
      <c r="O22" s="98">
        <f t="array" ref="O22">+IFERROR(INDEX('FCST SDV'!$AC$3:$AZ$3000,MATCH('Hàng Theo FCTS 14.09'!$B22,'FCST SDV'!$C$3:$C$3000,0),MATCH('Hàng Theo FCTS 14.09'!O$1,'FCST SDV'!$AC$2:$AZ$2,0))/'Hàng Theo FCTS 14.09'!$C22,0)</f>
        <v>140</v>
      </c>
      <c r="P22" s="98">
        <f t="array" ref="P22">+IFERROR(INDEX('FCST SDV'!$AC$3:$AZ$3000,MATCH('Hàng Theo FCTS 14.09'!$B22,'FCST SDV'!$C$3:$C$3000,0),MATCH('Hàng Theo FCTS 14.09'!P$1,'FCST SDV'!$AC$2:$AZ$2,0))/'Hàng Theo FCTS 14.09'!$C22,0)</f>
        <v>140</v>
      </c>
      <c r="Q22" s="98">
        <f t="array" ref="Q22">+IFERROR(INDEX('FCST SDV'!$AC$3:$AZ$3000,MATCH('Hàng Theo FCTS 14.09'!$B22,'FCST SDV'!$C$3:$C$3000,0),MATCH('Hàng Theo FCTS 14.09'!Q$1,'FCST SDV'!$AC$2:$AZ$2,0))/'Hàng Theo FCTS 14.09'!$C22,0)</f>
        <v>130</v>
      </c>
    </row>
    <row r="23" spans="1:17" ht="36" customHeight="1">
      <c r="A23" s="542"/>
      <c r="B23" s="94" t="s">
        <v>27</v>
      </c>
      <c r="C23" s="94">
        <v>2500</v>
      </c>
      <c r="D23" s="546"/>
      <c r="E23" s="525"/>
      <c r="F23" s="514"/>
      <c r="G23" s="96">
        <f>+VLOOKUP(B23,'[6]FCST SDV'!$C:$AL,36,0)</f>
        <v>228000</v>
      </c>
      <c r="H23" s="97">
        <f t="shared" si="0"/>
        <v>91.2</v>
      </c>
      <c r="I23" s="98">
        <f t="array" ref="I23">+IFERROR(INDEX('FCST SDV'!$AC$3:$AZ$3000,MATCH('Hàng Theo FCTS 14.09'!$B23,'FCST SDV'!$C$3:$C$3000,0),MATCH('Hàng Theo FCTS 14.09'!I$1,'FCST SDV'!$AC$2:$AZ$2,0))/'Hàng Theo FCTS 14.09'!$C23,0)</f>
        <v>3.6</v>
      </c>
      <c r="J23" s="98">
        <f t="array" ref="J23">+IFERROR(INDEX('FCST SDV'!$AC$3:$AZ$3000,MATCH('Hàng Theo FCTS 14.09'!$B23,'FCST SDV'!$C$3:$C$3000,0),MATCH('Hàng Theo FCTS 14.09'!J$1,'FCST SDV'!$AC$2:$AZ$2,0))/'Hàng Theo FCTS 14.09'!$C23,0)</f>
        <v>6</v>
      </c>
      <c r="K23" s="98">
        <f t="array" ref="K23">+IFERROR(INDEX('FCST SDV'!$AC$3:$AZ$3000,MATCH('Hàng Theo FCTS 14.09'!$B23,'FCST SDV'!$C$3:$C$3000,0),MATCH('Hàng Theo FCTS 14.09'!K$1,'FCST SDV'!$AC$2:$AZ$2,0))/'Hàng Theo FCTS 14.09'!$C23,0)</f>
        <v>6</v>
      </c>
      <c r="L23" s="98">
        <f t="array" ref="L23">+IFERROR(INDEX('FCST SDV'!$AC$3:$AZ$3000,MATCH('Hàng Theo FCTS 14.09'!$B23,'FCST SDV'!$C$3:$C$3000,0),MATCH('Hàng Theo FCTS 14.09'!L$1,'FCST SDV'!$AC$2:$AZ$2,0))/'Hàng Theo FCTS 14.09'!$C23,0)</f>
        <v>6</v>
      </c>
      <c r="M23" s="98">
        <f t="array" ref="M23">+IFERROR(INDEX('FCST SDV'!$AC$3:$AZ$3000,MATCH('Hàng Theo FCTS 14.09'!$B23,'FCST SDV'!$C$3:$C$3000,0),MATCH('Hàng Theo FCTS 14.09'!M$1,'FCST SDV'!$AC$2:$AZ$2,0))/'Hàng Theo FCTS 14.09'!$C23,0)</f>
        <v>6</v>
      </c>
      <c r="N23" s="98">
        <f t="array" ref="N23">+IFERROR(INDEX('FCST SDV'!$AC$3:$AZ$3000,MATCH('Hàng Theo FCTS 14.09'!$B23,'FCST SDV'!$C$3:$C$3000,0),MATCH('Hàng Theo FCTS 14.09'!N$1,'FCST SDV'!$AC$2:$AZ$2,0))/'Hàng Theo FCTS 14.09'!$C23,0)</f>
        <v>6</v>
      </c>
      <c r="O23" s="98">
        <f t="array" ref="O23">+IFERROR(INDEX('FCST SDV'!$AC$3:$AZ$3000,MATCH('Hàng Theo FCTS 14.09'!$B23,'FCST SDV'!$C$3:$C$3000,0),MATCH('Hàng Theo FCTS 14.09'!O$1,'FCST SDV'!$AC$2:$AZ$2,0))/'Hàng Theo FCTS 14.09'!$C23,0)</f>
        <v>39.6</v>
      </c>
      <c r="P23" s="98">
        <f t="array" ref="P23">+IFERROR(INDEX('FCST SDV'!$AC$3:$AZ$3000,MATCH('Hàng Theo FCTS 14.09'!$B23,'FCST SDV'!$C$3:$C$3000,0),MATCH('Hàng Theo FCTS 14.09'!P$1,'FCST SDV'!$AC$2:$AZ$2,0))/'Hàng Theo FCTS 14.09'!$C23,0)</f>
        <v>12</v>
      </c>
      <c r="Q23" s="98">
        <f t="array" ref="Q23">+IFERROR(INDEX('FCST SDV'!$AC$3:$AZ$3000,MATCH('Hàng Theo FCTS 14.09'!$B23,'FCST SDV'!$C$3:$C$3000,0),MATCH('Hàng Theo FCTS 14.09'!Q$1,'FCST SDV'!$AC$2:$AZ$2,0))/'Hàng Theo FCTS 14.09'!$C23,0)</f>
        <v>6</v>
      </c>
    </row>
    <row r="24" spans="1:17" ht="36" customHeight="1">
      <c r="A24" s="542"/>
      <c r="B24" s="114" t="s">
        <v>28</v>
      </c>
      <c r="C24" s="99">
        <v>1000</v>
      </c>
      <c r="D24" s="546"/>
      <c r="E24" s="525"/>
      <c r="F24" s="514"/>
      <c r="G24" s="96">
        <f>+VLOOKUP(B24,'[6]FCST SDV'!$C:$AL,36,0)</f>
        <v>628000</v>
      </c>
      <c r="H24" s="97">
        <f t="shared" si="0"/>
        <v>628</v>
      </c>
      <c r="I24" s="98">
        <f t="array" ref="I24">+IFERROR(INDEX('FCST SDV'!$AC$3:$AZ$3000,MATCH('Hàng Theo FCTS 14.09'!$B24,'FCST SDV'!$C$3:$C$3000,0),MATCH('Hàng Theo FCTS 14.09'!I$1,'FCST SDV'!$AC$2:$AZ$2,0))/'Hàng Theo FCTS 14.09'!$C24,0)</f>
        <v>26</v>
      </c>
      <c r="J24" s="98">
        <f t="array" ref="J24">+IFERROR(INDEX('FCST SDV'!$AC$3:$AZ$3000,MATCH('Hàng Theo FCTS 14.09'!$B24,'FCST SDV'!$C$3:$C$3000,0),MATCH('Hàng Theo FCTS 14.09'!J$1,'FCST SDV'!$AC$2:$AZ$2,0))/'Hàng Theo FCTS 14.09'!$C24,0)</f>
        <v>32</v>
      </c>
      <c r="K24" s="98">
        <f t="array" ref="K24">+IFERROR(INDEX('FCST SDV'!$AC$3:$AZ$3000,MATCH('Hàng Theo FCTS 14.09'!$B24,'FCST SDV'!$C$3:$C$3000,0),MATCH('Hàng Theo FCTS 14.09'!K$1,'FCST SDV'!$AC$2:$AZ$2,0))/'Hàng Theo FCTS 14.09'!$C24,0)</f>
        <v>32</v>
      </c>
      <c r="L24" s="98">
        <f t="array" ref="L24">+IFERROR(INDEX('FCST SDV'!$AC$3:$AZ$3000,MATCH('Hàng Theo FCTS 14.09'!$B24,'FCST SDV'!$C$3:$C$3000,0),MATCH('Hàng Theo FCTS 14.09'!L$1,'FCST SDV'!$AC$2:$AZ$2,0))/'Hàng Theo FCTS 14.09'!$C24,0)</f>
        <v>32</v>
      </c>
      <c r="M24" s="98">
        <f t="array" ref="M24">+IFERROR(INDEX('FCST SDV'!$AC$3:$AZ$3000,MATCH('Hàng Theo FCTS 14.09'!$B24,'FCST SDV'!$C$3:$C$3000,0),MATCH('Hàng Theo FCTS 14.09'!M$1,'FCST SDV'!$AC$2:$AZ$2,0))/'Hàng Theo FCTS 14.09'!$C24,0)</f>
        <v>32</v>
      </c>
      <c r="N24" s="98">
        <f t="array" ref="N24">+IFERROR(INDEX('FCST SDV'!$AC$3:$AZ$3000,MATCH('Hàng Theo FCTS 14.09'!$B24,'FCST SDV'!$C$3:$C$3000,0),MATCH('Hàng Theo FCTS 14.09'!N$1,'FCST SDV'!$AC$2:$AZ$2,0))/'Hàng Theo FCTS 14.09'!$C24,0)</f>
        <v>32</v>
      </c>
      <c r="O24" s="98">
        <f t="array" ref="O24">+IFERROR(INDEX('FCST SDV'!$AC$3:$AZ$3000,MATCH('Hàng Theo FCTS 14.09'!$B24,'FCST SDV'!$C$3:$C$3000,0),MATCH('Hàng Theo FCTS 14.09'!O$1,'FCST SDV'!$AC$2:$AZ$2,0))/'Hàng Theo FCTS 14.09'!$C24,0)</f>
        <v>218</v>
      </c>
      <c r="P24" s="98">
        <f t="array" ref="P24">+IFERROR(INDEX('FCST SDV'!$AC$3:$AZ$3000,MATCH('Hàng Theo FCTS 14.09'!$B24,'FCST SDV'!$C$3:$C$3000,0),MATCH('Hàng Theo FCTS 14.09'!P$1,'FCST SDV'!$AC$2:$AZ$2,0))/'Hàng Theo FCTS 14.09'!$C24,0)</f>
        <v>128</v>
      </c>
      <c r="Q24" s="98">
        <f t="array" ref="Q24">+IFERROR(INDEX('FCST SDV'!$AC$3:$AZ$3000,MATCH('Hàng Theo FCTS 14.09'!$B24,'FCST SDV'!$C$3:$C$3000,0),MATCH('Hàng Theo FCTS 14.09'!Q$1,'FCST SDV'!$AC$2:$AZ$2,0))/'Hàng Theo FCTS 14.09'!$C24,0)</f>
        <v>96</v>
      </c>
    </row>
    <row r="25" spans="1:17" ht="36" customHeight="1">
      <c r="A25" s="542"/>
      <c r="B25" s="116" t="s">
        <v>29</v>
      </c>
      <c r="C25" s="94">
        <v>2500</v>
      </c>
      <c r="D25" s="546"/>
      <c r="E25" s="525"/>
      <c r="F25" s="514"/>
      <c r="G25" s="96">
        <f>+VLOOKUP(B25,'[6]FCST SDV'!$C:$AL,36,0)</f>
        <v>300000</v>
      </c>
      <c r="H25" s="97">
        <f t="shared" si="0"/>
        <v>120</v>
      </c>
      <c r="I25" s="98">
        <f t="array" ref="I25">+IFERROR(INDEX('FCST SDV'!$AC$3:$AZ$3000,MATCH('Hàng Theo FCTS 14.09'!$B25,'FCST SDV'!$C$3:$C$3000,0),MATCH('Hàng Theo FCTS 14.09'!I$1,'FCST SDV'!$AC$2:$AZ$2,0))/'Hàng Theo FCTS 14.09'!$C25,0)</f>
        <v>6</v>
      </c>
      <c r="J25" s="98">
        <f t="array" ref="J25">+IFERROR(INDEX('FCST SDV'!$AC$3:$AZ$3000,MATCH('Hàng Theo FCTS 14.09'!$B25,'FCST SDV'!$C$3:$C$3000,0),MATCH('Hàng Theo FCTS 14.09'!J$1,'FCST SDV'!$AC$2:$AZ$2,0))/'Hàng Theo FCTS 14.09'!$C25,0)</f>
        <v>6</v>
      </c>
      <c r="K25" s="98">
        <f t="array" ref="K25">+IFERROR(INDEX('FCST SDV'!$AC$3:$AZ$3000,MATCH('Hàng Theo FCTS 14.09'!$B25,'FCST SDV'!$C$3:$C$3000,0),MATCH('Hàng Theo FCTS 14.09'!K$1,'FCST SDV'!$AC$2:$AZ$2,0))/'Hàng Theo FCTS 14.09'!$C25,0)</f>
        <v>6</v>
      </c>
      <c r="L25" s="98">
        <f t="array" ref="L25">+IFERROR(INDEX('FCST SDV'!$AC$3:$AZ$3000,MATCH('Hàng Theo FCTS 14.09'!$B25,'FCST SDV'!$C$3:$C$3000,0),MATCH('Hàng Theo FCTS 14.09'!L$1,'FCST SDV'!$AC$2:$AZ$2,0))/'Hàng Theo FCTS 14.09'!$C25,0)</f>
        <v>6</v>
      </c>
      <c r="M25" s="98">
        <f t="array" ref="M25">+IFERROR(INDEX('FCST SDV'!$AC$3:$AZ$3000,MATCH('Hàng Theo FCTS 14.09'!$B25,'FCST SDV'!$C$3:$C$3000,0),MATCH('Hàng Theo FCTS 14.09'!M$1,'FCST SDV'!$AC$2:$AZ$2,0))/'Hàng Theo FCTS 14.09'!$C25,0)</f>
        <v>6</v>
      </c>
      <c r="N25" s="98">
        <f t="array" ref="N25">+IFERROR(INDEX('FCST SDV'!$AC$3:$AZ$3000,MATCH('Hàng Theo FCTS 14.09'!$B25,'FCST SDV'!$C$3:$C$3000,0),MATCH('Hàng Theo FCTS 14.09'!N$1,'FCST SDV'!$AC$2:$AZ$2,0))/'Hàng Theo FCTS 14.09'!$C25,0)</f>
        <v>6</v>
      </c>
      <c r="O25" s="98">
        <f t="array" ref="O25">+IFERROR(INDEX('FCST SDV'!$AC$3:$AZ$3000,MATCH('Hàng Theo FCTS 14.09'!$B25,'FCST SDV'!$C$3:$C$3000,0),MATCH('Hàng Theo FCTS 14.09'!O$1,'FCST SDV'!$AC$2:$AZ$2,0))/'Hàng Theo FCTS 14.09'!$C25,0)</f>
        <v>42</v>
      </c>
      <c r="P25" s="98">
        <f t="array" ref="P25">+IFERROR(INDEX('FCST SDV'!$AC$3:$AZ$3000,MATCH('Hàng Theo FCTS 14.09'!$B25,'FCST SDV'!$C$3:$C$3000,0),MATCH('Hàng Theo FCTS 14.09'!P$1,'FCST SDV'!$AC$2:$AZ$2,0))/'Hàng Theo FCTS 14.09'!$C25,0)</f>
        <v>24</v>
      </c>
      <c r="Q25" s="98">
        <f t="array" ref="Q25">+IFERROR(INDEX('FCST SDV'!$AC$3:$AZ$3000,MATCH('Hàng Theo FCTS 14.09'!$B25,'FCST SDV'!$C$3:$C$3000,0),MATCH('Hàng Theo FCTS 14.09'!Q$1,'FCST SDV'!$AC$2:$AZ$2,0))/'Hàng Theo FCTS 14.09'!$C25,0)</f>
        <v>18</v>
      </c>
    </row>
    <row r="26" spans="1:17" ht="36" customHeight="1">
      <c r="A26" s="542"/>
      <c r="B26" s="94" t="s">
        <v>30</v>
      </c>
      <c r="C26" s="94">
        <v>180</v>
      </c>
      <c r="D26" s="546"/>
      <c r="E26" s="525"/>
      <c r="F26" s="514"/>
      <c r="G26" s="96">
        <f>+VLOOKUP(B26,'[6]FCST SDV'!$C:$AL,36,0)</f>
        <v>978000</v>
      </c>
      <c r="H26" s="97">
        <f t="shared" si="0"/>
        <v>5433.333333333333</v>
      </c>
      <c r="I26" s="98">
        <f t="array" ref="I26">+IFERROR(INDEX('FCST SDV'!$AC$3:$AZ$3000,MATCH('Hàng Theo FCTS 14.09'!$B26,'FCST SDV'!$C$3:$C$3000,0),MATCH('Hàng Theo FCTS 14.09'!I$1,'FCST SDV'!$AC$2:$AZ$2,0))/'Hàng Theo FCTS 14.09'!$C26,0)</f>
        <v>266.66666666666669</v>
      </c>
      <c r="J26" s="98">
        <f t="array" ref="J26">+IFERROR(INDEX('FCST SDV'!$AC$3:$AZ$3000,MATCH('Hàng Theo FCTS 14.09'!$B26,'FCST SDV'!$C$3:$C$3000,0),MATCH('Hàng Theo FCTS 14.09'!J$1,'FCST SDV'!$AC$2:$AZ$2,0))/'Hàng Theo FCTS 14.09'!$C26,0)</f>
        <v>166.66666666666666</v>
      </c>
      <c r="K26" s="98">
        <f t="array" ref="K26">+IFERROR(INDEX('FCST SDV'!$AC$3:$AZ$3000,MATCH('Hàng Theo FCTS 14.09'!$B26,'FCST SDV'!$C$3:$C$3000,0),MATCH('Hàng Theo FCTS 14.09'!K$1,'FCST SDV'!$AC$2:$AZ$2,0))/'Hàng Theo FCTS 14.09'!$C26,0)</f>
        <v>250</v>
      </c>
      <c r="L26" s="98">
        <f t="array" ref="L26">+IFERROR(INDEX('FCST SDV'!$AC$3:$AZ$3000,MATCH('Hàng Theo FCTS 14.09'!$B26,'FCST SDV'!$C$3:$C$3000,0),MATCH('Hàng Theo FCTS 14.09'!L$1,'FCST SDV'!$AC$2:$AZ$2,0))/'Hàng Theo FCTS 14.09'!$C26,0)</f>
        <v>250</v>
      </c>
      <c r="M26" s="98">
        <f t="array" ref="M26">+IFERROR(INDEX('FCST SDV'!$AC$3:$AZ$3000,MATCH('Hàng Theo FCTS 14.09'!$B26,'FCST SDV'!$C$3:$C$3000,0),MATCH('Hàng Theo FCTS 14.09'!M$1,'FCST SDV'!$AC$2:$AZ$2,0))/'Hàng Theo FCTS 14.09'!$C26,0)</f>
        <v>250</v>
      </c>
      <c r="N26" s="98">
        <f t="array" ref="N26">+IFERROR(INDEX('FCST SDV'!$AC$3:$AZ$3000,MATCH('Hàng Theo FCTS 14.09'!$B26,'FCST SDV'!$C$3:$C$3000,0),MATCH('Hàng Theo FCTS 14.09'!N$1,'FCST SDV'!$AC$2:$AZ$2,0))/'Hàng Theo FCTS 14.09'!$C26,0)</f>
        <v>333.33333333333331</v>
      </c>
      <c r="O26" s="98">
        <f t="array" ref="O26">+IFERROR(INDEX('FCST SDV'!$AC$3:$AZ$3000,MATCH('Hàng Theo FCTS 14.09'!$B26,'FCST SDV'!$C$3:$C$3000,0),MATCH('Hàng Theo FCTS 14.09'!O$1,'FCST SDV'!$AC$2:$AZ$2,0))/'Hàng Theo FCTS 14.09'!$C26,0)</f>
        <v>1666.6666666666667</v>
      </c>
      <c r="P26" s="98">
        <f t="array" ref="P26">+IFERROR(INDEX('FCST SDV'!$AC$3:$AZ$3000,MATCH('Hàng Theo FCTS 14.09'!$B26,'FCST SDV'!$C$3:$C$3000,0),MATCH('Hàng Theo FCTS 14.09'!P$1,'FCST SDV'!$AC$2:$AZ$2,0))/'Hàng Theo FCTS 14.09'!$C26,0)</f>
        <v>2250</v>
      </c>
      <c r="Q26" s="98">
        <f t="array" ref="Q26">+IFERROR(INDEX('FCST SDV'!$AC$3:$AZ$3000,MATCH('Hàng Theo FCTS 14.09'!$B26,'FCST SDV'!$C$3:$C$3000,0),MATCH('Hàng Theo FCTS 14.09'!Q$1,'FCST SDV'!$AC$2:$AZ$2,0))/'Hàng Theo FCTS 14.09'!$C26,0)</f>
        <v>0</v>
      </c>
    </row>
    <row r="27" spans="1:17" ht="36" customHeight="1">
      <c r="A27" s="542"/>
      <c r="B27" s="94" t="s">
        <v>31</v>
      </c>
      <c r="C27" s="94">
        <v>180</v>
      </c>
      <c r="D27" s="546"/>
      <c r="E27" s="525"/>
      <c r="F27" s="514"/>
      <c r="G27" s="96">
        <f>+VLOOKUP(B27,'[6]FCST SDV'!$C:$AL,36,0)</f>
        <v>975000</v>
      </c>
      <c r="H27" s="97">
        <f t="shared" si="0"/>
        <v>5416.666666666667</v>
      </c>
      <c r="I27" s="98">
        <f t="array" ref="I27">+IFERROR(INDEX('FCST SDV'!$AC$3:$AZ$3000,MATCH('Hàng Theo FCTS 14.09'!$B27,'FCST SDV'!$C$3:$C$3000,0),MATCH('Hàng Theo FCTS 14.09'!I$1,'FCST SDV'!$AC$2:$AZ$2,0))/'Hàng Theo FCTS 14.09'!$C27,0)</f>
        <v>250</v>
      </c>
      <c r="J27" s="98">
        <f t="array" ref="J27">+IFERROR(INDEX('FCST SDV'!$AC$3:$AZ$3000,MATCH('Hàng Theo FCTS 14.09'!$B27,'FCST SDV'!$C$3:$C$3000,0),MATCH('Hàng Theo FCTS 14.09'!J$1,'FCST SDV'!$AC$2:$AZ$2,0))/'Hàng Theo FCTS 14.09'!$C27,0)</f>
        <v>166.66666666666666</v>
      </c>
      <c r="K27" s="98">
        <f t="array" ref="K27">+IFERROR(INDEX('FCST SDV'!$AC$3:$AZ$3000,MATCH('Hàng Theo FCTS 14.09'!$B27,'FCST SDV'!$C$3:$C$3000,0),MATCH('Hàng Theo FCTS 14.09'!K$1,'FCST SDV'!$AC$2:$AZ$2,0))/'Hàng Theo FCTS 14.09'!$C27,0)</f>
        <v>250</v>
      </c>
      <c r="L27" s="98">
        <f t="array" ref="L27">+IFERROR(INDEX('FCST SDV'!$AC$3:$AZ$3000,MATCH('Hàng Theo FCTS 14.09'!$B27,'FCST SDV'!$C$3:$C$3000,0),MATCH('Hàng Theo FCTS 14.09'!L$1,'FCST SDV'!$AC$2:$AZ$2,0))/'Hàng Theo FCTS 14.09'!$C27,0)</f>
        <v>250</v>
      </c>
      <c r="M27" s="98">
        <f t="array" ref="M27">+IFERROR(INDEX('FCST SDV'!$AC$3:$AZ$3000,MATCH('Hàng Theo FCTS 14.09'!$B27,'FCST SDV'!$C$3:$C$3000,0),MATCH('Hàng Theo FCTS 14.09'!M$1,'FCST SDV'!$AC$2:$AZ$2,0))/'Hàng Theo FCTS 14.09'!$C27,0)</f>
        <v>250</v>
      </c>
      <c r="N27" s="98">
        <f t="array" ref="N27">+IFERROR(INDEX('FCST SDV'!$AC$3:$AZ$3000,MATCH('Hàng Theo FCTS 14.09'!$B27,'FCST SDV'!$C$3:$C$3000,0),MATCH('Hàng Theo FCTS 14.09'!N$1,'FCST SDV'!$AC$2:$AZ$2,0))/'Hàng Theo FCTS 14.09'!$C27,0)</f>
        <v>333.33333333333331</v>
      </c>
      <c r="O27" s="98">
        <f t="array" ref="O27">+IFERROR(INDEX('FCST SDV'!$AC$3:$AZ$3000,MATCH('Hàng Theo FCTS 14.09'!$B27,'FCST SDV'!$C$3:$C$3000,0),MATCH('Hàng Theo FCTS 14.09'!O$1,'FCST SDV'!$AC$2:$AZ$2,0))/'Hàng Theo FCTS 14.09'!$C27,0)</f>
        <v>1666.6666666666667</v>
      </c>
      <c r="P27" s="98">
        <f t="array" ref="P27">+IFERROR(INDEX('FCST SDV'!$AC$3:$AZ$3000,MATCH('Hàng Theo FCTS 14.09'!$B27,'FCST SDV'!$C$3:$C$3000,0),MATCH('Hàng Theo FCTS 14.09'!P$1,'FCST SDV'!$AC$2:$AZ$2,0))/'Hàng Theo FCTS 14.09'!$C27,0)</f>
        <v>2250</v>
      </c>
      <c r="Q27" s="98">
        <f t="array" ref="Q27">+IFERROR(INDEX('FCST SDV'!$AC$3:$AZ$3000,MATCH('Hàng Theo FCTS 14.09'!$B27,'FCST SDV'!$C$3:$C$3000,0),MATCH('Hàng Theo FCTS 14.09'!Q$1,'FCST SDV'!$AC$2:$AZ$2,0))/'Hàng Theo FCTS 14.09'!$C27,0)</f>
        <v>0</v>
      </c>
    </row>
    <row r="28" spans="1:17" ht="36" customHeight="1">
      <c r="A28" s="542"/>
      <c r="B28" s="94" t="s">
        <v>32</v>
      </c>
      <c r="C28" s="94">
        <v>180</v>
      </c>
      <c r="D28" s="546"/>
      <c r="E28" s="525"/>
      <c r="F28" s="514"/>
      <c r="G28" s="96">
        <f>+VLOOKUP(B28,'[6]FCST SDV'!$C:$AL,36,0)</f>
        <v>1225000</v>
      </c>
      <c r="H28" s="97">
        <f t="shared" si="0"/>
        <v>6805.5555555555557</v>
      </c>
      <c r="I28" s="98">
        <f t="array" ref="I28">+IFERROR(INDEX('FCST SDV'!$AC$3:$AZ$3000,MATCH('Hàng Theo FCTS 14.09'!$B28,'FCST SDV'!$C$3:$C$3000,0),MATCH('Hàng Theo FCTS 14.09'!I$1,'FCST SDV'!$AC$2:$AZ$2,0))/'Hàng Theo FCTS 14.09'!$C28,0)</f>
        <v>416.66666666666669</v>
      </c>
      <c r="J28" s="98">
        <f t="array" ref="J28">+IFERROR(INDEX('FCST SDV'!$AC$3:$AZ$3000,MATCH('Hàng Theo FCTS 14.09'!$B28,'FCST SDV'!$C$3:$C$3000,0),MATCH('Hàng Theo FCTS 14.09'!J$1,'FCST SDV'!$AC$2:$AZ$2,0))/'Hàng Theo FCTS 14.09'!$C28,0)</f>
        <v>333.33333333333331</v>
      </c>
      <c r="K28" s="98">
        <f t="array" ref="K28">+IFERROR(INDEX('FCST SDV'!$AC$3:$AZ$3000,MATCH('Hàng Theo FCTS 14.09'!$B28,'FCST SDV'!$C$3:$C$3000,0),MATCH('Hàng Theo FCTS 14.09'!K$1,'FCST SDV'!$AC$2:$AZ$2,0))/'Hàng Theo FCTS 14.09'!$C28,0)</f>
        <v>333.33333333333331</v>
      </c>
      <c r="L28" s="98">
        <f t="array" ref="L28">+IFERROR(INDEX('FCST SDV'!$AC$3:$AZ$3000,MATCH('Hàng Theo FCTS 14.09'!$B28,'FCST SDV'!$C$3:$C$3000,0),MATCH('Hàng Theo FCTS 14.09'!L$1,'FCST SDV'!$AC$2:$AZ$2,0))/'Hàng Theo FCTS 14.09'!$C28,0)</f>
        <v>333.33333333333331</v>
      </c>
      <c r="M28" s="98">
        <f t="array" ref="M28">+IFERROR(INDEX('FCST SDV'!$AC$3:$AZ$3000,MATCH('Hàng Theo FCTS 14.09'!$B28,'FCST SDV'!$C$3:$C$3000,0),MATCH('Hàng Theo FCTS 14.09'!M$1,'FCST SDV'!$AC$2:$AZ$2,0))/'Hàng Theo FCTS 14.09'!$C28,0)</f>
        <v>500</v>
      </c>
      <c r="N28" s="98">
        <f t="array" ref="N28">+IFERROR(INDEX('FCST SDV'!$AC$3:$AZ$3000,MATCH('Hàng Theo FCTS 14.09'!$B28,'FCST SDV'!$C$3:$C$3000,0),MATCH('Hàng Theo FCTS 14.09'!N$1,'FCST SDV'!$AC$2:$AZ$2,0))/'Hàng Theo FCTS 14.09'!$C28,0)</f>
        <v>500</v>
      </c>
      <c r="O28" s="98">
        <f t="array" ref="O28">+IFERROR(INDEX('FCST SDV'!$AC$3:$AZ$3000,MATCH('Hàng Theo FCTS 14.09'!$B28,'FCST SDV'!$C$3:$C$3000,0),MATCH('Hàng Theo FCTS 14.09'!O$1,'FCST SDV'!$AC$2:$AZ$2,0))/'Hàng Theo FCTS 14.09'!$C28,0)</f>
        <v>2833.3333333333335</v>
      </c>
      <c r="P28" s="98">
        <f t="array" ref="P28">+IFERROR(INDEX('FCST SDV'!$AC$3:$AZ$3000,MATCH('Hàng Theo FCTS 14.09'!$B28,'FCST SDV'!$C$3:$C$3000,0),MATCH('Hàng Theo FCTS 14.09'!P$1,'FCST SDV'!$AC$2:$AZ$2,0))/'Hàng Theo FCTS 14.09'!$C28,0)</f>
        <v>1555.5555555555557</v>
      </c>
      <c r="Q28" s="98">
        <f t="array" ref="Q28">+IFERROR(INDEX('FCST SDV'!$AC$3:$AZ$3000,MATCH('Hàng Theo FCTS 14.09'!$B28,'FCST SDV'!$C$3:$C$3000,0),MATCH('Hàng Theo FCTS 14.09'!Q$1,'FCST SDV'!$AC$2:$AZ$2,0))/'Hàng Theo FCTS 14.09'!$C28,0)</f>
        <v>0</v>
      </c>
    </row>
    <row r="29" spans="1:17" ht="36" customHeight="1">
      <c r="A29" s="542"/>
      <c r="B29" s="94" t="s">
        <v>33</v>
      </c>
      <c r="C29" s="94">
        <v>180</v>
      </c>
      <c r="D29" s="546"/>
      <c r="E29" s="525"/>
      <c r="F29" s="514"/>
      <c r="G29" s="96">
        <f>+VLOOKUP(B29,'[6]FCST SDV'!$C:$AL,36,0)</f>
        <v>975000</v>
      </c>
      <c r="H29" s="97">
        <f t="shared" si="0"/>
        <v>5416.666666666667</v>
      </c>
      <c r="I29" s="98">
        <f t="array" ref="I29">+IFERROR(INDEX('FCST SDV'!$AC$3:$AZ$3000,MATCH('Hàng Theo FCTS 14.09'!$B29,'FCST SDV'!$C$3:$C$3000,0),MATCH('Hàng Theo FCTS 14.09'!I$1,'FCST SDV'!$AC$2:$AZ$2,0))/'Hàng Theo FCTS 14.09'!$C29,0)</f>
        <v>250</v>
      </c>
      <c r="J29" s="98">
        <f t="array" ref="J29">+IFERROR(INDEX('FCST SDV'!$AC$3:$AZ$3000,MATCH('Hàng Theo FCTS 14.09'!$B29,'FCST SDV'!$C$3:$C$3000,0),MATCH('Hàng Theo FCTS 14.09'!J$1,'FCST SDV'!$AC$2:$AZ$2,0))/'Hàng Theo FCTS 14.09'!$C29,0)</f>
        <v>166.66666666666666</v>
      </c>
      <c r="K29" s="98">
        <f t="array" ref="K29">+IFERROR(INDEX('FCST SDV'!$AC$3:$AZ$3000,MATCH('Hàng Theo FCTS 14.09'!$B29,'FCST SDV'!$C$3:$C$3000,0),MATCH('Hàng Theo FCTS 14.09'!K$1,'FCST SDV'!$AC$2:$AZ$2,0))/'Hàng Theo FCTS 14.09'!$C29,0)</f>
        <v>250</v>
      </c>
      <c r="L29" s="98">
        <f t="array" ref="L29">+IFERROR(INDEX('FCST SDV'!$AC$3:$AZ$3000,MATCH('Hàng Theo FCTS 14.09'!$B29,'FCST SDV'!$C$3:$C$3000,0),MATCH('Hàng Theo FCTS 14.09'!L$1,'FCST SDV'!$AC$2:$AZ$2,0))/'Hàng Theo FCTS 14.09'!$C29,0)</f>
        <v>250</v>
      </c>
      <c r="M29" s="98">
        <f t="array" ref="M29">+IFERROR(INDEX('FCST SDV'!$AC$3:$AZ$3000,MATCH('Hàng Theo FCTS 14.09'!$B29,'FCST SDV'!$C$3:$C$3000,0),MATCH('Hàng Theo FCTS 14.09'!M$1,'FCST SDV'!$AC$2:$AZ$2,0))/'Hàng Theo FCTS 14.09'!$C29,0)</f>
        <v>250</v>
      </c>
      <c r="N29" s="98">
        <f t="array" ref="N29">+IFERROR(INDEX('FCST SDV'!$AC$3:$AZ$3000,MATCH('Hàng Theo FCTS 14.09'!$B29,'FCST SDV'!$C$3:$C$3000,0),MATCH('Hàng Theo FCTS 14.09'!N$1,'FCST SDV'!$AC$2:$AZ$2,0))/'Hàng Theo FCTS 14.09'!$C29,0)</f>
        <v>333.33333333333331</v>
      </c>
      <c r="O29" s="98">
        <f t="array" ref="O29">+IFERROR(INDEX('FCST SDV'!$AC$3:$AZ$3000,MATCH('Hàng Theo FCTS 14.09'!$B29,'FCST SDV'!$C$3:$C$3000,0),MATCH('Hàng Theo FCTS 14.09'!O$1,'FCST SDV'!$AC$2:$AZ$2,0))/'Hàng Theo FCTS 14.09'!$C29,0)</f>
        <v>1666.6666666666667</v>
      </c>
      <c r="P29" s="98">
        <f t="array" ref="P29">+IFERROR(INDEX('FCST SDV'!$AC$3:$AZ$3000,MATCH('Hàng Theo FCTS 14.09'!$B29,'FCST SDV'!$C$3:$C$3000,0),MATCH('Hàng Theo FCTS 14.09'!P$1,'FCST SDV'!$AC$2:$AZ$2,0))/'Hàng Theo FCTS 14.09'!$C29,0)</f>
        <v>2250</v>
      </c>
      <c r="Q29" s="98">
        <f t="array" ref="Q29">+IFERROR(INDEX('FCST SDV'!$AC$3:$AZ$3000,MATCH('Hàng Theo FCTS 14.09'!$B29,'FCST SDV'!$C$3:$C$3000,0),MATCH('Hàng Theo FCTS 14.09'!Q$1,'FCST SDV'!$AC$2:$AZ$2,0))/'Hàng Theo FCTS 14.09'!$C29,0)</f>
        <v>0</v>
      </c>
    </row>
    <row r="30" spans="1:17" ht="36" customHeight="1">
      <c r="A30" s="542"/>
      <c r="B30" s="94" t="s">
        <v>34</v>
      </c>
      <c r="C30" s="94">
        <v>180</v>
      </c>
      <c r="D30" s="546"/>
      <c r="E30" s="525"/>
      <c r="F30" s="514"/>
      <c r="G30" s="96">
        <f>+VLOOKUP(B30,'[6]FCST SDV'!$C:$AL,36,0)</f>
        <v>1053000</v>
      </c>
      <c r="H30" s="97">
        <f t="shared" si="0"/>
        <v>5850</v>
      </c>
      <c r="I30" s="98">
        <f t="array" ref="I30">+IFERROR(INDEX('FCST SDV'!$AC$3:$AZ$3000,MATCH('Hàng Theo FCTS 14.09'!$B30,'FCST SDV'!$C$3:$C$3000,0),MATCH('Hàng Theo FCTS 14.09'!I$1,'FCST SDV'!$AC$2:$AZ$2,0))/'Hàng Theo FCTS 14.09'!$C30,0)</f>
        <v>300</v>
      </c>
      <c r="J30" s="98">
        <f t="array" ref="J30">+IFERROR(INDEX('FCST SDV'!$AC$3:$AZ$3000,MATCH('Hàng Theo FCTS 14.09'!$B30,'FCST SDV'!$C$3:$C$3000,0),MATCH('Hàng Theo FCTS 14.09'!J$1,'FCST SDV'!$AC$2:$AZ$2,0))/'Hàng Theo FCTS 14.09'!$C30,0)</f>
        <v>300</v>
      </c>
      <c r="K30" s="98">
        <f t="array" ref="K30">+IFERROR(INDEX('FCST SDV'!$AC$3:$AZ$3000,MATCH('Hàng Theo FCTS 14.09'!$B30,'FCST SDV'!$C$3:$C$3000,0),MATCH('Hàng Theo FCTS 14.09'!K$1,'FCST SDV'!$AC$2:$AZ$2,0))/'Hàng Theo FCTS 14.09'!$C30,0)</f>
        <v>300</v>
      </c>
      <c r="L30" s="98">
        <f t="array" ref="L30">+IFERROR(INDEX('FCST SDV'!$AC$3:$AZ$3000,MATCH('Hàng Theo FCTS 14.09'!$B30,'FCST SDV'!$C$3:$C$3000,0),MATCH('Hàng Theo FCTS 14.09'!L$1,'FCST SDV'!$AC$2:$AZ$2,0))/'Hàng Theo FCTS 14.09'!$C30,0)</f>
        <v>300</v>
      </c>
      <c r="M30" s="98">
        <f t="array" ref="M30">+IFERROR(INDEX('FCST SDV'!$AC$3:$AZ$3000,MATCH('Hàng Theo FCTS 14.09'!$B30,'FCST SDV'!$C$3:$C$3000,0),MATCH('Hàng Theo FCTS 14.09'!M$1,'FCST SDV'!$AC$2:$AZ$2,0))/'Hàng Theo FCTS 14.09'!$C30,0)</f>
        <v>300</v>
      </c>
      <c r="N30" s="98">
        <f t="array" ref="N30">+IFERROR(INDEX('FCST SDV'!$AC$3:$AZ$3000,MATCH('Hàng Theo FCTS 14.09'!$B30,'FCST SDV'!$C$3:$C$3000,0),MATCH('Hàng Theo FCTS 14.09'!N$1,'FCST SDV'!$AC$2:$AZ$2,0))/'Hàng Theo FCTS 14.09'!$C30,0)</f>
        <v>150</v>
      </c>
      <c r="O30" s="98">
        <f t="array" ref="O30">+IFERROR(INDEX('FCST SDV'!$AC$3:$AZ$3000,MATCH('Hàng Theo FCTS 14.09'!$B30,'FCST SDV'!$C$3:$C$3000,0),MATCH('Hàng Theo FCTS 14.09'!O$1,'FCST SDV'!$AC$2:$AZ$2,0))/'Hàng Theo FCTS 14.09'!$C30,0)</f>
        <v>1950</v>
      </c>
      <c r="P30" s="98">
        <f t="array" ref="P30">+IFERROR(INDEX('FCST SDV'!$AC$3:$AZ$3000,MATCH('Hàng Theo FCTS 14.09'!$B30,'FCST SDV'!$C$3:$C$3000,0),MATCH('Hàng Theo FCTS 14.09'!P$1,'FCST SDV'!$AC$2:$AZ$2,0))/'Hàng Theo FCTS 14.09'!$C30,0)</f>
        <v>2250</v>
      </c>
      <c r="Q30" s="98">
        <f t="array" ref="Q30">+IFERROR(INDEX('FCST SDV'!$AC$3:$AZ$3000,MATCH('Hàng Theo FCTS 14.09'!$B30,'FCST SDV'!$C$3:$C$3000,0),MATCH('Hàng Theo FCTS 14.09'!Q$1,'FCST SDV'!$AC$2:$AZ$2,0))/'Hàng Theo FCTS 14.09'!$C30,0)</f>
        <v>0</v>
      </c>
    </row>
    <row r="31" spans="1:17" ht="36" customHeight="1">
      <c r="A31" s="542"/>
      <c r="B31" s="94" t="s">
        <v>35</v>
      </c>
      <c r="C31" s="94">
        <v>50</v>
      </c>
      <c r="D31" s="546"/>
      <c r="E31" s="525"/>
      <c r="F31" s="514"/>
      <c r="G31" s="96">
        <f>+VLOOKUP(B31,'[6]FCST SDV'!$C:$AL,36,0)</f>
        <v>275000</v>
      </c>
      <c r="H31" s="97">
        <f t="shared" si="0"/>
        <v>5500</v>
      </c>
      <c r="I31" s="98">
        <f t="array" ref="I31">+IFERROR(INDEX('FCST SDV'!$AC$3:$AZ$3000,MATCH('Hàng Theo FCTS 14.09'!$B31,'FCST SDV'!$C$3:$C$3000,0),MATCH('Hàng Theo FCTS 14.09'!I$1,'FCST SDV'!$AC$2:$AZ$2,0))/'Hàng Theo FCTS 14.09'!$C31,0)</f>
        <v>300</v>
      </c>
      <c r="J31" s="98">
        <f t="array" ref="J31">+IFERROR(INDEX('FCST SDV'!$AC$3:$AZ$3000,MATCH('Hàng Theo FCTS 14.09'!$B31,'FCST SDV'!$C$3:$C$3000,0),MATCH('Hàng Theo FCTS 14.09'!J$1,'FCST SDV'!$AC$2:$AZ$2,0))/'Hàng Theo FCTS 14.09'!$C31,0)</f>
        <v>300</v>
      </c>
      <c r="K31" s="98">
        <f t="array" ref="K31">+IFERROR(INDEX('FCST SDV'!$AC$3:$AZ$3000,MATCH('Hàng Theo FCTS 14.09'!$B31,'FCST SDV'!$C$3:$C$3000,0),MATCH('Hàng Theo FCTS 14.09'!K$1,'FCST SDV'!$AC$2:$AZ$2,0))/'Hàng Theo FCTS 14.09'!$C31,0)</f>
        <v>300</v>
      </c>
      <c r="L31" s="98">
        <f t="array" ref="L31">+IFERROR(INDEX('FCST SDV'!$AC$3:$AZ$3000,MATCH('Hàng Theo FCTS 14.09'!$B31,'FCST SDV'!$C$3:$C$3000,0),MATCH('Hàng Theo FCTS 14.09'!L$1,'FCST SDV'!$AC$2:$AZ$2,0))/'Hàng Theo FCTS 14.09'!$C31,0)</f>
        <v>300</v>
      </c>
      <c r="M31" s="98">
        <f t="array" ref="M31">+IFERROR(INDEX('FCST SDV'!$AC$3:$AZ$3000,MATCH('Hàng Theo FCTS 14.09'!$B31,'FCST SDV'!$C$3:$C$3000,0),MATCH('Hàng Theo FCTS 14.09'!M$1,'FCST SDV'!$AC$2:$AZ$2,0))/'Hàng Theo FCTS 14.09'!$C31,0)</f>
        <v>300</v>
      </c>
      <c r="N31" s="98">
        <f t="array" ref="N31">+IFERROR(INDEX('FCST SDV'!$AC$3:$AZ$3000,MATCH('Hàng Theo FCTS 14.09'!$B31,'FCST SDV'!$C$3:$C$3000,0),MATCH('Hàng Theo FCTS 14.09'!N$1,'FCST SDV'!$AC$2:$AZ$2,0))/'Hàng Theo FCTS 14.09'!$C31,0)</f>
        <v>300</v>
      </c>
      <c r="O31" s="98">
        <f t="array" ref="O31">+IFERROR(INDEX('FCST SDV'!$AC$3:$AZ$3000,MATCH('Hàng Theo FCTS 14.09'!$B31,'FCST SDV'!$C$3:$C$3000,0),MATCH('Hàng Theo FCTS 14.09'!O$1,'FCST SDV'!$AC$2:$AZ$2,0))/'Hàng Theo FCTS 14.09'!$C31,0)</f>
        <v>2100</v>
      </c>
      <c r="P31" s="98">
        <f t="array" ref="P31">+IFERROR(INDEX('FCST SDV'!$AC$3:$AZ$3000,MATCH('Hàng Theo FCTS 14.09'!$B31,'FCST SDV'!$C$3:$C$3000,0),MATCH('Hàng Theo FCTS 14.09'!P$1,'FCST SDV'!$AC$2:$AZ$2,0))/'Hàng Theo FCTS 14.09'!$C31,0)</f>
        <v>1600</v>
      </c>
      <c r="Q31" s="98">
        <f t="array" ref="Q31">+IFERROR(INDEX('FCST SDV'!$AC$3:$AZ$3000,MATCH('Hàng Theo FCTS 14.09'!$B31,'FCST SDV'!$C$3:$C$3000,0),MATCH('Hàng Theo FCTS 14.09'!Q$1,'FCST SDV'!$AC$2:$AZ$2,0))/'Hàng Theo FCTS 14.09'!$C31,0)</f>
        <v>0</v>
      </c>
    </row>
    <row r="32" spans="1:17" ht="36" customHeight="1">
      <c r="A32" s="542"/>
      <c r="B32" s="94" t="s">
        <v>36</v>
      </c>
      <c r="C32" s="94">
        <v>50</v>
      </c>
      <c r="D32" s="546"/>
      <c r="E32" s="525"/>
      <c r="F32" s="514"/>
      <c r="G32" s="96">
        <f>+VLOOKUP(B32,'[6]FCST SDV'!$C:$AL,36,0)</f>
        <v>275000</v>
      </c>
      <c r="H32" s="97">
        <f t="shared" si="0"/>
        <v>5500</v>
      </c>
      <c r="I32" s="98">
        <f t="array" ref="I32">+IFERROR(INDEX('FCST SDV'!$AC$3:$AZ$3000,MATCH('Hàng Theo FCTS 14.09'!$B32,'FCST SDV'!$C$3:$C$3000,0),MATCH('Hàng Theo FCTS 14.09'!I$1,'FCST SDV'!$AC$2:$AZ$2,0))/'Hàng Theo FCTS 14.09'!$C32,0)</f>
        <v>300</v>
      </c>
      <c r="J32" s="98">
        <f t="array" ref="J32">+IFERROR(INDEX('FCST SDV'!$AC$3:$AZ$3000,MATCH('Hàng Theo FCTS 14.09'!$B32,'FCST SDV'!$C$3:$C$3000,0),MATCH('Hàng Theo FCTS 14.09'!J$1,'FCST SDV'!$AC$2:$AZ$2,0))/'Hàng Theo FCTS 14.09'!$C32,0)</f>
        <v>300</v>
      </c>
      <c r="K32" s="98">
        <f t="array" ref="K32">+IFERROR(INDEX('FCST SDV'!$AC$3:$AZ$3000,MATCH('Hàng Theo FCTS 14.09'!$B32,'FCST SDV'!$C$3:$C$3000,0),MATCH('Hàng Theo FCTS 14.09'!K$1,'FCST SDV'!$AC$2:$AZ$2,0))/'Hàng Theo FCTS 14.09'!$C32,0)</f>
        <v>300</v>
      </c>
      <c r="L32" s="98">
        <f t="array" ref="L32">+IFERROR(INDEX('FCST SDV'!$AC$3:$AZ$3000,MATCH('Hàng Theo FCTS 14.09'!$B32,'FCST SDV'!$C$3:$C$3000,0),MATCH('Hàng Theo FCTS 14.09'!L$1,'FCST SDV'!$AC$2:$AZ$2,0))/'Hàng Theo FCTS 14.09'!$C32,0)</f>
        <v>300</v>
      </c>
      <c r="M32" s="98">
        <f t="array" ref="M32">+IFERROR(INDEX('FCST SDV'!$AC$3:$AZ$3000,MATCH('Hàng Theo FCTS 14.09'!$B32,'FCST SDV'!$C$3:$C$3000,0),MATCH('Hàng Theo FCTS 14.09'!M$1,'FCST SDV'!$AC$2:$AZ$2,0))/'Hàng Theo FCTS 14.09'!$C32,0)</f>
        <v>300</v>
      </c>
      <c r="N32" s="98">
        <f t="array" ref="N32">+IFERROR(INDEX('FCST SDV'!$AC$3:$AZ$3000,MATCH('Hàng Theo FCTS 14.09'!$B32,'FCST SDV'!$C$3:$C$3000,0),MATCH('Hàng Theo FCTS 14.09'!N$1,'FCST SDV'!$AC$2:$AZ$2,0))/'Hàng Theo FCTS 14.09'!$C32,0)</f>
        <v>300</v>
      </c>
      <c r="O32" s="98">
        <f t="array" ref="O32">+IFERROR(INDEX('FCST SDV'!$AC$3:$AZ$3000,MATCH('Hàng Theo FCTS 14.09'!$B32,'FCST SDV'!$C$3:$C$3000,0),MATCH('Hàng Theo FCTS 14.09'!O$1,'FCST SDV'!$AC$2:$AZ$2,0))/'Hàng Theo FCTS 14.09'!$C32,0)</f>
        <v>2100</v>
      </c>
      <c r="P32" s="98">
        <f t="array" ref="P32">+IFERROR(INDEX('FCST SDV'!$AC$3:$AZ$3000,MATCH('Hàng Theo FCTS 14.09'!$B32,'FCST SDV'!$C$3:$C$3000,0),MATCH('Hàng Theo FCTS 14.09'!P$1,'FCST SDV'!$AC$2:$AZ$2,0))/'Hàng Theo FCTS 14.09'!$C32,0)</f>
        <v>1600</v>
      </c>
      <c r="Q32" s="98">
        <f t="array" ref="Q32">+IFERROR(INDEX('FCST SDV'!$AC$3:$AZ$3000,MATCH('Hàng Theo FCTS 14.09'!$B32,'FCST SDV'!$C$3:$C$3000,0),MATCH('Hàng Theo FCTS 14.09'!Q$1,'FCST SDV'!$AC$2:$AZ$2,0))/'Hàng Theo FCTS 14.09'!$C32,0)</f>
        <v>0</v>
      </c>
    </row>
    <row r="33" spans="1:18" ht="36" customHeight="1">
      <c r="A33" s="542"/>
      <c r="B33" s="94" t="s">
        <v>37</v>
      </c>
      <c r="C33" s="94">
        <v>50</v>
      </c>
      <c r="D33" s="546"/>
      <c r="E33" s="525"/>
      <c r="F33" s="514"/>
      <c r="G33" s="96">
        <f>+VLOOKUP(B33,'[6]FCST SDV'!$C:$AL,36,0)</f>
        <v>275000</v>
      </c>
      <c r="H33" s="97">
        <f t="shared" si="0"/>
        <v>5500</v>
      </c>
      <c r="I33" s="98">
        <f t="array" ref="I33">+IFERROR(INDEX('FCST SDV'!$AC$3:$AZ$3000,MATCH('Hàng Theo FCTS 14.09'!$B33,'FCST SDV'!$C$3:$C$3000,0),MATCH('Hàng Theo FCTS 14.09'!I$1,'FCST SDV'!$AC$2:$AZ$2,0))/'Hàng Theo FCTS 14.09'!$C33,0)</f>
        <v>300</v>
      </c>
      <c r="J33" s="98">
        <f t="array" ref="J33">+IFERROR(INDEX('FCST SDV'!$AC$3:$AZ$3000,MATCH('Hàng Theo FCTS 14.09'!$B33,'FCST SDV'!$C$3:$C$3000,0),MATCH('Hàng Theo FCTS 14.09'!J$1,'FCST SDV'!$AC$2:$AZ$2,0))/'Hàng Theo FCTS 14.09'!$C33,0)</f>
        <v>300</v>
      </c>
      <c r="K33" s="98">
        <f t="array" ref="K33">+IFERROR(INDEX('FCST SDV'!$AC$3:$AZ$3000,MATCH('Hàng Theo FCTS 14.09'!$B33,'FCST SDV'!$C$3:$C$3000,0),MATCH('Hàng Theo FCTS 14.09'!K$1,'FCST SDV'!$AC$2:$AZ$2,0))/'Hàng Theo FCTS 14.09'!$C33,0)</f>
        <v>300</v>
      </c>
      <c r="L33" s="98">
        <f t="array" ref="L33">+IFERROR(INDEX('FCST SDV'!$AC$3:$AZ$3000,MATCH('Hàng Theo FCTS 14.09'!$B33,'FCST SDV'!$C$3:$C$3000,0),MATCH('Hàng Theo FCTS 14.09'!L$1,'FCST SDV'!$AC$2:$AZ$2,0))/'Hàng Theo FCTS 14.09'!$C33,0)</f>
        <v>300</v>
      </c>
      <c r="M33" s="98">
        <f t="array" ref="M33">+IFERROR(INDEX('FCST SDV'!$AC$3:$AZ$3000,MATCH('Hàng Theo FCTS 14.09'!$B33,'FCST SDV'!$C$3:$C$3000,0),MATCH('Hàng Theo FCTS 14.09'!M$1,'FCST SDV'!$AC$2:$AZ$2,0))/'Hàng Theo FCTS 14.09'!$C33,0)</f>
        <v>300</v>
      </c>
      <c r="N33" s="98">
        <f t="array" ref="N33">+IFERROR(INDEX('FCST SDV'!$AC$3:$AZ$3000,MATCH('Hàng Theo FCTS 14.09'!$B33,'FCST SDV'!$C$3:$C$3000,0),MATCH('Hàng Theo FCTS 14.09'!N$1,'FCST SDV'!$AC$2:$AZ$2,0))/'Hàng Theo FCTS 14.09'!$C33,0)</f>
        <v>300</v>
      </c>
      <c r="O33" s="98">
        <f t="array" ref="O33">+IFERROR(INDEX('FCST SDV'!$AC$3:$AZ$3000,MATCH('Hàng Theo FCTS 14.09'!$B33,'FCST SDV'!$C$3:$C$3000,0),MATCH('Hàng Theo FCTS 14.09'!O$1,'FCST SDV'!$AC$2:$AZ$2,0))/'Hàng Theo FCTS 14.09'!$C33,0)</f>
        <v>2100</v>
      </c>
      <c r="P33" s="98">
        <f t="array" ref="P33">+IFERROR(INDEX('FCST SDV'!$AC$3:$AZ$3000,MATCH('Hàng Theo FCTS 14.09'!$B33,'FCST SDV'!$C$3:$C$3000,0),MATCH('Hàng Theo FCTS 14.09'!P$1,'FCST SDV'!$AC$2:$AZ$2,0))/'Hàng Theo FCTS 14.09'!$C33,0)</f>
        <v>1600</v>
      </c>
      <c r="Q33" s="98">
        <f t="array" ref="Q33">+IFERROR(INDEX('FCST SDV'!$AC$3:$AZ$3000,MATCH('Hàng Theo FCTS 14.09'!$B33,'FCST SDV'!$C$3:$C$3000,0),MATCH('Hàng Theo FCTS 14.09'!Q$1,'FCST SDV'!$AC$2:$AZ$2,0))/'Hàng Theo FCTS 14.09'!$C33,0)</f>
        <v>0</v>
      </c>
    </row>
    <row r="34" spans="1:18" ht="36" customHeight="1">
      <c r="A34" s="542"/>
      <c r="B34" s="94" t="s">
        <v>38</v>
      </c>
      <c r="C34" s="94">
        <v>50</v>
      </c>
      <c r="D34" s="546"/>
      <c r="E34" s="525"/>
      <c r="F34" s="514"/>
      <c r="G34" s="96">
        <f>+VLOOKUP(B34,'[6]FCST SDV'!$C:$AL,36,0)</f>
        <v>275000</v>
      </c>
      <c r="H34" s="97">
        <f t="shared" si="0"/>
        <v>5500</v>
      </c>
      <c r="I34" s="98">
        <f t="array" ref="I34">+IFERROR(INDEX('FCST SDV'!$AC$3:$AZ$3000,MATCH('Hàng Theo FCTS 14.09'!$B34,'FCST SDV'!$C$3:$C$3000,0),MATCH('Hàng Theo FCTS 14.09'!I$1,'FCST SDV'!$AC$2:$AZ$2,0))/'Hàng Theo FCTS 14.09'!$C34,0)</f>
        <v>300</v>
      </c>
      <c r="J34" s="98">
        <f t="array" ref="J34">+IFERROR(INDEX('FCST SDV'!$AC$3:$AZ$3000,MATCH('Hàng Theo FCTS 14.09'!$B34,'FCST SDV'!$C$3:$C$3000,0),MATCH('Hàng Theo FCTS 14.09'!J$1,'FCST SDV'!$AC$2:$AZ$2,0))/'Hàng Theo FCTS 14.09'!$C34,0)</f>
        <v>300</v>
      </c>
      <c r="K34" s="98">
        <f t="array" ref="K34">+IFERROR(INDEX('FCST SDV'!$AC$3:$AZ$3000,MATCH('Hàng Theo FCTS 14.09'!$B34,'FCST SDV'!$C$3:$C$3000,0),MATCH('Hàng Theo FCTS 14.09'!K$1,'FCST SDV'!$AC$2:$AZ$2,0))/'Hàng Theo FCTS 14.09'!$C34,0)</f>
        <v>300</v>
      </c>
      <c r="L34" s="98">
        <f t="array" ref="L34">+IFERROR(INDEX('FCST SDV'!$AC$3:$AZ$3000,MATCH('Hàng Theo FCTS 14.09'!$B34,'FCST SDV'!$C$3:$C$3000,0),MATCH('Hàng Theo FCTS 14.09'!L$1,'FCST SDV'!$AC$2:$AZ$2,0))/'Hàng Theo FCTS 14.09'!$C34,0)</f>
        <v>300</v>
      </c>
      <c r="M34" s="98">
        <f t="array" ref="M34">+IFERROR(INDEX('FCST SDV'!$AC$3:$AZ$3000,MATCH('Hàng Theo FCTS 14.09'!$B34,'FCST SDV'!$C$3:$C$3000,0),MATCH('Hàng Theo FCTS 14.09'!M$1,'FCST SDV'!$AC$2:$AZ$2,0))/'Hàng Theo FCTS 14.09'!$C34,0)</f>
        <v>300</v>
      </c>
      <c r="N34" s="98">
        <f t="array" ref="N34">+IFERROR(INDEX('FCST SDV'!$AC$3:$AZ$3000,MATCH('Hàng Theo FCTS 14.09'!$B34,'FCST SDV'!$C$3:$C$3000,0),MATCH('Hàng Theo FCTS 14.09'!N$1,'FCST SDV'!$AC$2:$AZ$2,0))/'Hàng Theo FCTS 14.09'!$C34,0)</f>
        <v>300</v>
      </c>
      <c r="O34" s="98">
        <f t="array" ref="O34">+IFERROR(INDEX('FCST SDV'!$AC$3:$AZ$3000,MATCH('Hàng Theo FCTS 14.09'!$B34,'FCST SDV'!$C$3:$C$3000,0),MATCH('Hàng Theo FCTS 14.09'!O$1,'FCST SDV'!$AC$2:$AZ$2,0))/'Hàng Theo FCTS 14.09'!$C34,0)</f>
        <v>2100</v>
      </c>
      <c r="P34" s="98">
        <f t="array" ref="P34">+IFERROR(INDEX('FCST SDV'!$AC$3:$AZ$3000,MATCH('Hàng Theo FCTS 14.09'!$B34,'FCST SDV'!$C$3:$C$3000,0),MATCH('Hàng Theo FCTS 14.09'!P$1,'FCST SDV'!$AC$2:$AZ$2,0))/'Hàng Theo FCTS 14.09'!$C34,0)</f>
        <v>1600</v>
      </c>
      <c r="Q34" s="98">
        <f t="array" ref="Q34">+IFERROR(INDEX('FCST SDV'!$AC$3:$AZ$3000,MATCH('Hàng Theo FCTS 14.09'!$B34,'FCST SDV'!$C$3:$C$3000,0),MATCH('Hàng Theo FCTS 14.09'!Q$1,'FCST SDV'!$AC$2:$AZ$2,0))/'Hàng Theo FCTS 14.09'!$C34,0)</f>
        <v>0</v>
      </c>
    </row>
    <row r="35" spans="1:18" ht="36" customHeight="1">
      <c r="A35" s="542"/>
      <c r="B35" s="94" t="s">
        <v>39</v>
      </c>
      <c r="C35" s="94">
        <v>50</v>
      </c>
      <c r="D35" s="546"/>
      <c r="E35" s="525"/>
      <c r="F35" s="514"/>
      <c r="G35" s="96">
        <f>+VLOOKUP(B35,'[6]FCST SDV'!$C:$AL,36,0)</f>
        <v>275000</v>
      </c>
      <c r="H35" s="97">
        <f t="shared" si="0"/>
        <v>5500</v>
      </c>
      <c r="I35" s="98">
        <f t="array" ref="I35">+IFERROR(INDEX('FCST SDV'!$AC$3:$AZ$3000,MATCH('Hàng Theo FCTS 14.09'!$B35,'FCST SDV'!$C$3:$C$3000,0),MATCH('Hàng Theo FCTS 14.09'!I$1,'FCST SDV'!$AC$2:$AZ$2,0))/'Hàng Theo FCTS 14.09'!$C35,0)</f>
        <v>300</v>
      </c>
      <c r="J35" s="98">
        <f t="array" ref="J35">+IFERROR(INDEX('FCST SDV'!$AC$3:$AZ$3000,MATCH('Hàng Theo FCTS 14.09'!$B35,'FCST SDV'!$C$3:$C$3000,0),MATCH('Hàng Theo FCTS 14.09'!J$1,'FCST SDV'!$AC$2:$AZ$2,0))/'Hàng Theo FCTS 14.09'!$C35,0)</f>
        <v>300</v>
      </c>
      <c r="K35" s="98">
        <f t="array" ref="K35">+IFERROR(INDEX('FCST SDV'!$AC$3:$AZ$3000,MATCH('Hàng Theo FCTS 14.09'!$B35,'FCST SDV'!$C$3:$C$3000,0),MATCH('Hàng Theo FCTS 14.09'!K$1,'FCST SDV'!$AC$2:$AZ$2,0))/'Hàng Theo FCTS 14.09'!$C35,0)</f>
        <v>300</v>
      </c>
      <c r="L35" s="98">
        <f t="array" ref="L35">+IFERROR(INDEX('FCST SDV'!$AC$3:$AZ$3000,MATCH('Hàng Theo FCTS 14.09'!$B35,'FCST SDV'!$C$3:$C$3000,0),MATCH('Hàng Theo FCTS 14.09'!L$1,'FCST SDV'!$AC$2:$AZ$2,0))/'Hàng Theo FCTS 14.09'!$C35,0)</f>
        <v>300</v>
      </c>
      <c r="M35" s="98">
        <f t="array" ref="M35">+IFERROR(INDEX('FCST SDV'!$AC$3:$AZ$3000,MATCH('Hàng Theo FCTS 14.09'!$B35,'FCST SDV'!$C$3:$C$3000,0),MATCH('Hàng Theo FCTS 14.09'!M$1,'FCST SDV'!$AC$2:$AZ$2,0))/'Hàng Theo FCTS 14.09'!$C35,0)</f>
        <v>300</v>
      </c>
      <c r="N35" s="98">
        <f t="array" ref="N35">+IFERROR(INDEX('FCST SDV'!$AC$3:$AZ$3000,MATCH('Hàng Theo FCTS 14.09'!$B35,'FCST SDV'!$C$3:$C$3000,0),MATCH('Hàng Theo FCTS 14.09'!N$1,'FCST SDV'!$AC$2:$AZ$2,0))/'Hàng Theo FCTS 14.09'!$C35,0)</f>
        <v>300</v>
      </c>
      <c r="O35" s="98">
        <f t="array" ref="O35">+IFERROR(INDEX('FCST SDV'!$AC$3:$AZ$3000,MATCH('Hàng Theo FCTS 14.09'!$B35,'FCST SDV'!$C$3:$C$3000,0),MATCH('Hàng Theo FCTS 14.09'!O$1,'FCST SDV'!$AC$2:$AZ$2,0))/'Hàng Theo FCTS 14.09'!$C35,0)</f>
        <v>2100</v>
      </c>
      <c r="P35" s="98">
        <f t="array" ref="P35">+IFERROR(INDEX('FCST SDV'!$AC$3:$AZ$3000,MATCH('Hàng Theo FCTS 14.09'!$B35,'FCST SDV'!$C$3:$C$3000,0),MATCH('Hàng Theo FCTS 14.09'!P$1,'FCST SDV'!$AC$2:$AZ$2,0))/'Hàng Theo FCTS 14.09'!$C35,0)</f>
        <v>1600</v>
      </c>
      <c r="Q35" s="98">
        <f t="array" ref="Q35">+IFERROR(INDEX('FCST SDV'!$AC$3:$AZ$3000,MATCH('Hàng Theo FCTS 14.09'!$B35,'FCST SDV'!$C$3:$C$3000,0),MATCH('Hàng Theo FCTS 14.09'!Q$1,'FCST SDV'!$AC$2:$AZ$2,0))/'Hàng Theo FCTS 14.09'!$C35,0)</f>
        <v>0</v>
      </c>
    </row>
    <row r="36" spans="1:18" ht="36" customHeight="1">
      <c r="A36" s="542"/>
      <c r="B36" s="94" t="s">
        <v>40</v>
      </c>
      <c r="C36" s="94">
        <v>50</v>
      </c>
      <c r="D36" s="546"/>
      <c r="E36" s="525"/>
      <c r="F36" s="514"/>
      <c r="G36" s="96">
        <f>+VLOOKUP(B36,'[6]FCST SDV'!$C:$AL,36,0)</f>
        <v>324700</v>
      </c>
      <c r="H36" s="97">
        <f t="shared" si="0"/>
        <v>6494</v>
      </c>
      <c r="I36" s="98">
        <f t="array" ref="I36">+IFERROR(INDEX('FCST SDV'!$AC$3:$AZ$3000,MATCH('Hàng Theo FCTS 14.09'!$B36,'FCST SDV'!$C$3:$C$3000,0),MATCH('Hàng Theo FCTS 14.09'!I$1,'FCST SDV'!$AC$2:$AZ$2,0))/'Hàng Theo FCTS 14.09'!$C36,0)</f>
        <v>874</v>
      </c>
      <c r="J36" s="98">
        <f t="array" ref="J36">+IFERROR(INDEX('FCST SDV'!$AC$3:$AZ$3000,MATCH('Hàng Theo FCTS 14.09'!$B36,'FCST SDV'!$C$3:$C$3000,0),MATCH('Hàng Theo FCTS 14.09'!J$1,'FCST SDV'!$AC$2:$AZ$2,0))/'Hàng Theo FCTS 14.09'!$C36,0)</f>
        <v>300</v>
      </c>
      <c r="K36" s="98">
        <f t="array" ref="K36">+IFERROR(INDEX('FCST SDV'!$AC$3:$AZ$3000,MATCH('Hàng Theo FCTS 14.09'!$B36,'FCST SDV'!$C$3:$C$3000,0),MATCH('Hàng Theo FCTS 14.09'!K$1,'FCST SDV'!$AC$2:$AZ$2,0))/'Hàng Theo FCTS 14.09'!$C36,0)</f>
        <v>300</v>
      </c>
      <c r="L36" s="98">
        <f t="array" ref="L36">+IFERROR(INDEX('FCST SDV'!$AC$3:$AZ$3000,MATCH('Hàng Theo FCTS 14.09'!$B36,'FCST SDV'!$C$3:$C$3000,0),MATCH('Hàng Theo FCTS 14.09'!L$1,'FCST SDV'!$AC$2:$AZ$2,0))/'Hàng Theo FCTS 14.09'!$C36,0)</f>
        <v>300</v>
      </c>
      <c r="M36" s="98">
        <f t="array" ref="M36">+IFERROR(INDEX('FCST SDV'!$AC$3:$AZ$3000,MATCH('Hàng Theo FCTS 14.09'!$B36,'FCST SDV'!$C$3:$C$3000,0),MATCH('Hàng Theo FCTS 14.09'!M$1,'FCST SDV'!$AC$2:$AZ$2,0))/'Hàng Theo FCTS 14.09'!$C36,0)</f>
        <v>300</v>
      </c>
      <c r="N36" s="98">
        <f t="array" ref="N36">+IFERROR(INDEX('FCST SDV'!$AC$3:$AZ$3000,MATCH('Hàng Theo FCTS 14.09'!$B36,'FCST SDV'!$C$3:$C$3000,0),MATCH('Hàng Theo FCTS 14.09'!N$1,'FCST SDV'!$AC$2:$AZ$2,0))/'Hàng Theo FCTS 14.09'!$C36,0)</f>
        <v>300</v>
      </c>
      <c r="O36" s="98">
        <f t="array" ref="O36">+IFERROR(INDEX('FCST SDV'!$AC$3:$AZ$3000,MATCH('Hàng Theo FCTS 14.09'!$B36,'FCST SDV'!$C$3:$C$3000,0),MATCH('Hàng Theo FCTS 14.09'!O$1,'FCST SDV'!$AC$2:$AZ$2,0))/'Hàng Theo FCTS 14.09'!$C36,0)</f>
        <v>2520</v>
      </c>
      <c r="P36" s="98">
        <f t="array" ref="P36">+IFERROR(INDEX('FCST SDV'!$AC$3:$AZ$3000,MATCH('Hàng Theo FCTS 14.09'!$B36,'FCST SDV'!$C$3:$C$3000,0),MATCH('Hàng Theo FCTS 14.09'!P$1,'FCST SDV'!$AC$2:$AZ$2,0))/'Hàng Theo FCTS 14.09'!$C36,0)</f>
        <v>1600</v>
      </c>
      <c r="Q36" s="98">
        <f t="array" ref="Q36">+IFERROR(INDEX('FCST SDV'!$AC$3:$AZ$3000,MATCH('Hàng Theo FCTS 14.09'!$B36,'FCST SDV'!$C$3:$C$3000,0),MATCH('Hàng Theo FCTS 14.09'!Q$1,'FCST SDV'!$AC$2:$AZ$2,0))/'Hàng Theo FCTS 14.09'!$C36,0)</f>
        <v>0</v>
      </c>
    </row>
    <row r="37" spans="1:18" ht="36" customHeight="1">
      <c r="A37" s="542"/>
      <c r="B37" s="94" t="s">
        <v>41</v>
      </c>
      <c r="C37" s="94">
        <v>50</v>
      </c>
      <c r="D37" s="546"/>
      <c r="E37" s="525"/>
      <c r="F37" s="514"/>
      <c r="G37" s="96">
        <f>+VLOOKUP(B37,'[6]FCST SDV'!$C:$AL,36,0)</f>
        <v>275000</v>
      </c>
      <c r="H37" s="97">
        <f t="shared" si="0"/>
        <v>5500</v>
      </c>
      <c r="I37" s="98">
        <f t="array" ref="I37">+IFERROR(INDEX('FCST SDV'!$AC$3:$AZ$3000,MATCH('Hàng Theo FCTS 14.09'!$B37,'FCST SDV'!$C$3:$C$3000,0),MATCH('Hàng Theo FCTS 14.09'!I$1,'FCST SDV'!$AC$2:$AZ$2,0))/'Hàng Theo FCTS 14.09'!$C37,0)</f>
        <v>300</v>
      </c>
      <c r="J37" s="98">
        <f t="array" ref="J37">+IFERROR(INDEX('FCST SDV'!$AC$3:$AZ$3000,MATCH('Hàng Theo FCTS 14.09'!$B37,'FCST SDV'!$C$3:$C$3000,0),MATCH('Hàng Theo FCTS 14.09'!J$1,'FCST SDV'!$AC$2:$AZ$2,0))/'Hàng Theo FCTS 14.09'!$C37,0)</f>
        <v>300</v>
      </c>
      <c r="K37" s="98">
        <f t="array" ref="K37">+IFERROR(INDEX('FCST SDV'!$AC$3:$AZ$3000,MATCH('Hàng Theo FCTS 14.09'!$B37,'FCST SDV'!$C$3:$C$3000,0),MATCH('Hàng Theo FCTS 14.09'!K$1,'FCST SDV'!$AC$2:$AZ$2,0))/'Hàng Theo FCTS 14.09'!$C37,0)</f>
        <v>300</v>
      </c>
      <c r="L37" s="98">
        <f t="array" ref="L37">+IFERROR(INDEX('FCST SDV'!$AC$3:$AZ$3000,MATCH('Hàng Theo FCTS 14.09'!$B37,'FCST SDV'!$C$3:$C$3000,0),MATCH('Hàng Theo FCTS 14.09'!L$1,'FCST SDV'!$AC$2:$AZ$2,0))/'Hàng Theo FCTS 14.09'!$C37,0)</f>
        <v>300</v>
      </c>
      <c r="M37" s="98">
        <f t="array" ref="M37">+IFERROR(INDEX('FCST SDV'!$AC$3:$AZ$3000,MATCH('Hàng Theo FCTS 14.09'!$B37,'FCST SDV'!$C$3:$C$3000,0),MATCH('Hàng Theo FCTS 14.09'!M$1,'FCST SDV'!$AC$2:$AZ$2,0))/'Hàng Theo FCTS 14.09'!$C37,0)</f>
        <v>300</v>
      </c>
      <c r="N37" s="98">
        <f t="array" ref="N37">+IFERROR(INDEX('FCST SDV'!$AC$3:$AZ$3000,MATCH('Hàng Theo FCTS 14.09'!$B37,'FCST SDV'!$C$3:$C$3000,0),MATCH('Hàng Theo FCTS 14.09'!N$1,'FCST SDV'!$AC$2:$AZ$2,0))/'Hàng Theo FCTS 14.09'!$C37,0)</f>
        <v>300</v>
      </c>
      <c r="O37" s="98">
        <f t="array" ref="O37">+IFERROR(INDEX('FCST SDV'!$AC$3:$AZ$3000,MATCH('Hàng Theo FCTS 14.09'!$B37,'FCST SDV'!$C$3:$C$3000,0),MATCH('Hàng Theo FCTS 14.09'!O$1,'FCST SDV'!$AC$2:$AZ$2,0))/'Hàng Theo FCTS 14.09'!$C37,0)</f>
        <v>2100</v>
      </c>
      <c r="P37" s="98">
        <f t="array" ref="P37">+IFERROR(INDEX('FCST SDV'!$AC$3:$AZ$3000,MATCH('Hàng Theo FCTS 14.09'!$B37,'FCST SDV'!$C$3:$C$3000,0),MATCH('Hàng Theo FCTS 14.09'!P$1,'FCST SDV'!$AC$2:$AZ$2,0))/'Hàng Theo FCTS 14.09'!$C37,0)</f>
        <v>1600</v>
      </c>
      <c r="Q37" s="98">
        <f t="array" ref="Q37">+IFERROR(INDEX('FCST SDV'!$AC$3:$AZ$3000,MATCH('Hàng Theo FCTS 14.09'!$B37,'FCST SDV'!$C$3:$C$3000,0),MATCH('Hàng Theo FCTS 14.09'!Q$1,'FCST SDV'!$AC$2:$AZ$2,0))/'Hàng Theo FCTS 14.09'!$C37,0)</f>
        <v>0</v>
      </c>
      <c r="R37" s="89"/>
    </row>
    <row r="38" spans="1:18" ht="36" customHeight="1">
      <c r="A38" s="539" t="s">
        <v>254</v>
      </c>
      <c r="B38" s="540"/>
      <c r="C38" s="540"/>
      <c r="D38" s="540"/>
      <c r="E38" s="540"/>
      <c r="F38" s="540"/>
      <c r="G38" s="541"/>
      <c r="H38" s="101"/>
      <c r="I38" s="102">
        <f>+F2-SUM(I2:I37)</f>
        <v>43864.566666666666</v>
      </c>
      <c r="J38" s="102">
        <f>+I38-SUM(J2:J37)</f>
        <v>39989.933333333334</v>
      </c>
      <c r="K38" s="102">
        <f t="shared" ref="K38:Q38" si="1">+J38-SUM(K2:K37)</f>
        <v>35881.25</v>
      </c>
      <c r="L38" s="102">
        <f t="shared" si="1"/>
        <v>32089.416666666668</v>
      </c>
      <c r="M38" s="102">
        <f t="shared" si="1"/>
        <v>28210.816666666669</v>
      </c>
      <c r="N38" s="102">
        <f t="shared" si="1"/>
        <v>24249.51666666667</v>
      </c>
      <c r="O38" s="102">
        <f t="shared" si="1"/>
        <v>-3897.236666666664</v>
      </c>
      <c r="P38" s="102">
        <f t="shared" si="1"/>
        <v>-27654.850555555553</v>
      </c>
      <c r="Q38" s="102">
        <f t="shared" si="1"/>
        <v>-28578.250555555554</v>
      </c>
    </row>
    <row r="39" spans="1:18" ht="36" customHeight="1">
      <c r="A39" s="542" t="s">
        <v>43</v>
      </c>
      <c r="B39" s="114" t="s">
        <v>44</v>
      </c>
      <c r="C39" s="94">
        <v>180</v>
      </c>
      <c r="D39" s="514">
        <v>53480</v>
      </c>
      <c r="E39" s="525"/>
      <c r="F39" s="514">
        <f>+D39</f>
        <v>53480</v>
      </c>
      <c r="G39" s="96">
        <f>+VLOOKUP(B39,'[6]FCST SDV'!$C:$AL,36,0)</f>
        <v>1053000</v>
      </c>
      <c r="H39" s="97">
        <f t="shared" si="0"/>
        <v>5850</v>
      </c>
      <c r="I39" s="98">
        <f t="array" ref="I39">+IFERROR(INDEX('FCST SDV'!$AC$3:$AZ$3000,MATCH('Hàng Theo FCTS 14.09'!$B39,'FCST SDV'!$C$3:$C$3000,0),MATCH('Hàng Theo FCTS 14.09'!I$1,'FCST SDV'!$AC$2:$AZ$2,0))/'Hàng Theo FCTS 14.09'!$C39,0)</f>
        <v>250</v>
      </c>
      <c r="J39" s="98">
        <f t="array" ref="J39">+IFERROR(INDEX('FCST SDV'!$AC$3:$AZ$3000,MATCH('Hàng Theo FCTS 14.09'!$B39,'FCST SDV'!$C$3:$C$3000,0),MATCH('Hàng Theo FCTS 14.09'!J$1,'FCST SDV'!$AC$2:$AZ$2,0))/'Hàng Theo FCTS 14.09'!$C39,0)</f>
        <v>250</v>
      </c>
      <c r="K39" s="98">
        <f t="array" ref="K39">+IFERROR(INDEX('FCST SDV'!$AC$3:$AZ$3000,MATCH('Hàng Theo FCTS 14.09'!$B39,'FCST SDV'!$C$3:$C$3000,0),MATCH('Hàng Theo FCTS 14.09'!K$1,'FCST SDV'!$AC$2:$AZ$2,0))/'Hàng Theo FCTS 14.09'!$C39,0)</f>
        <v>250</v>
      </c>
      <c r="L39" s="98">
        <f t="array" ref="L39">+IFERROR(INDEX('FCST SDV'!$AC$3:$AZ$3000,MATCH('Hàng Theo FCTS 14.09'!$B39,'FCST SDV'!$C$3:$C$3000,0),MATCH('Hàng Theo FCTS 14.09'!L$1,'FCST SDV'!$AC$2:$AZ$2,0))/'Hàng Theo FCTS 14.09'!$C39,0)</f>
        <v>250</v>
      </c>
      <c r="M39" s="98">
        <f t="array" ref="M39">+IFERROR(INDEX('FCST SDV'!$AC$3:$AZ$3000,MATCH('Hàng Theo FCTS 14.09'!$B39,'FCST SDV'!$C$3:$C$3000,0),MATCH('Hàng Theo FCTS 14.09'!M$1,'FCST SDV'!$AC$2:$AZ$2,0))/'Hàng Theo FCTS 14.09'!$C39,0)</f>
        <v>333.33333333333331</v>
      </c>
      <c r="N39" s="98">
        <f t="array" ref="N39">+IFERROR(INDEX('FCST SDV'!$AC$3:$AZ$3000,MATCH('Hàng Theo FCTS 14.09'!$B39,'FCST SDV'!$C$3:$C$3000,0),MATCH('Hàng Theo FCTS 14.09'!N$1,'FCST SDV'!$AC$2:$AZ$2,0))/'Hàng Theo FCTS 14.09'!$C39,0)</f>
        <v>266.66666666666669</v>
      </c>
      <c r="O39" s="98">
        <f t="array" ref="O39">+IFERROR(INDEX('FCST SDV'!$AC$3:$AZ$3000,MATCH('Hàng Theo FCTS 14.09'!$B39,'FCST SDV'!$C$3:$C$3000,0),MATCH('Hàng Theo FCTS 14.09'!O$1,'FCST SDV'!$AC$2:$AZ$2,0))/'Hàng Theo FCTS 14.09'!$C39,0)</f>
        <v>1850</v>
      </c>
      <c r="P39" s="98">
        <f t="array" ref="P39">+IFERROR(INDEX('FCST SDV'!$AC$3:$AZ$3000,MATCH('Hàng Theo FCTS 14.09'!$B39,'FCST SDV'!$C$3:$C$3000,0),MATCH('Hàng Theo FCTS 14.09'!P$1,'FCST SDV'!$AC$2:$AZ$2,0))/'Hàng Theo FCTS 14.09'!$C39,0)</f>
        <v>2400</v>
      </c>
      <c r="Q39" s="98">
        <f t="array" ref="Q39">+IFERROR(INDEX('FCST SDV'!$AC$3:$AZ$3000,MATCH('Hàng Theo FCTS 14.09'!$B39,'FCST SDV'!$C$3:$C$3000,0),MATCH('Hàng Theo FCTS 14.09'!Q$1,'FCST SDV'!$AC$2:$AZ$2,0))/'Hàng Theo FCTS 14.09'!$C39,0)</f>
        <v>0</v>
      </c>
    </row>
    <row r="40" spans="1:18" ht="36" customHeight="1">
      <c r="A40" s="542"/>
      <c r="B40" s="114" t="s">
        <v>45</v>
      </c>
      <c r="C40" s="94">
        <v>180</v>
      </c>
      <c r="D40" s="514"/>
      <c r="E40" s="525"/>
      <c r="F40" s="514"/>
      <c r="G40" s="96">
        <f>+VLOOKUP(B40,'[6]FCST SDV'!$C:$AL,36,0)</f>
        <v>1053000</v>
      </c>
      <c r="H40" s="97">
        <f t="shared" si="0"/>
        <v>5850</v>
      </c>
      <c r="I40" s="98">
        <f t="array" ref="I40">+IFERROR(INDEX('FCST SDV'!$AC$3:$AZ$3000,MATCH('Hàng Theo FCTS 14.09'!$B40,'FCST SDV'!$C$3:$C$3000,0),MATCH('Hàng Theo FCTS 14.09'!I$1,'FCST SDV'!$AC$2:$AZ$2,0))/'Hàng Theo FCTS 14.09'!$C40,0)</f>
        <v>250</v>
      </c>
      <c r="J40" s="98">
        <f t="array" ref="J40">+IFERROR(INDEX('FCST SDV'!$AC$3:$AZ$3000,MATCH('Hàng Theo FCTS 14.09'!$B40,'FCST SDV'!$C$3:$C$3000,0),MATCH('Hàng Theo FCTS 14.09'!J$1,'FCST SDV'!$AC$2:$AZ$2,0))/'Hàng Theo FCTS 14.09'!$C40,0)</f>
        <v>250</v>
      </c>
      <c r="K40" s="98">
        <f t="array" ref="K40">+IFERROR(INDEX('FCST SDV'!$AC$3:$AZ$3000,MATCH('Hàng Theo FCTS 14.09'!$B40,'FCST SDV'!$C$3:$C$3000,0),MATCH('Hàng Theo FCTS 14.09'!K$1,'FCST SDV'!$AC$2:$AZ$2,0))/'Hàng Theo FCTS 14.09'!$C40,0)</f>
        <v>250</v>
      </c>
      <c r="L40" s="98">
        <f t="array" ref="L40">+IFERROR(INDEX('FCST SDV'!$AC$3:$AZ$3000,MATCH('Hàng Theo FCTS 14.09'!$B40,'FCST SDV'!$C$3:$C$3000,0),MATCH('Hàng Theo FCTS 14.09'!L$1,'FCST SDV'!$AC$2:$AZ$2,0))/'Hàng Theo FCTS 14.09'!$C40,0)</f>
        <v>250</v>
      </c>
      <c r="M40" s="98">
        <f t="array" ref="M40">+IFERROR(INDEX('FCST SDV'!$AC$3:$AZ$3000,MATCH('Hàng Theo FCTS 14.09'!$B40,'FCST SDV'!$C$3:$C$3000,0),MATCH('Hàng Theo FCTS 14.09'!M$1,'FCST SDV'!$AC$2:$AZ$2,0))/'Hàng Theo FCTS 14.09'!$C40,0)</f>
        <v>333.33333333333331</v>
      </c>
      <c r="N40" s="98">
        <f t="array" ref="N40">+IFERROR(INDEX('FCST SDV'!$AC$3:$AZ$3000,MATCH('Hàng Theo FCTS 14.09'!$B40,'FCST SDV'!$C$3:$C$3000,0),MATCH('Hàng Theo FCTS 14.09'!N$1,'FCST SDV'!$AC$2:$AZ$2,0))/'Hàng Theo FCTS 14.09'!$C40,0)</f>
        <v>266.66666666666669</v>
      </c>
      <c r="O40" s="98">
        <f t="array" ref="O40">+IFERROR(INDEX('FCST SDV'!$AC$3:$AZ$3000,MATCH('Hàng Theo FCTS 14.09'!$B40,'FCST SDV'!$C$3:$C$3000,0),MATCH('Hàng Theo FCTS 14.09'!O$1,'FCST SDV'!$AC$2:$AZ$2,0))/'Hàng Theo FCTS 14.09'!$C40,0)</f>
        <v>1850</v>
      </c>
      <c r="P40" s="98">
        <f t="array" ref="P40">+IFERROR(INDEX('FCST SDV'!$AC$3:$AZ$3000,MATCH('Hàng Theo FCTS 14.09'!$B40,'FCST SDV'!$C$3:$C$3000,0),MATCH('Hàng Theo FCTS 14.09'!P$1,'FCST SDV'!$AC$2:$AZ$2,0))/'Hàng Theo FCTS 14.09'!$C40,0)</f>
        <v>2400</v>
      </c>
      <c r="Q40" s="98">
        <f t="array" ref="Q40">+IFERROR(INDEX('FCST SDV'!$AC$3:$AZ$3000,MATCH('Hàng Theo FCTS 14.09'!$B40,'FCST SDV'!$C$3:$C$3000,0),MATCH('Hàng Theo FCTS 14.09'!Q$1,'FCST SDV'!$AC$2:$AZ$2,0))/'Hàng Theo FCTS 14.09'!$C40,0)</f>
        <v>0</v>
      </c>
    </row>
    <row r="41" spans="1:18" ht="36" customHeight="1">
      <c r="A41" s="542"/>
      <c r="B41" s="114" t="s">
        <v>46</v>
      </c>
      <c r="C41" s="94">
        <v>3500</v>
      </c>
      <c r="D41" s="514"/>
      <c r="E41" s="525"/>
      <c r="F41" s="514"/>
      <c r="G41" s="96">
        <f>+VLOOKUP(B41,'[6]FCST SDV'!$C:$AL,36,0)</f>
        <v>133000</v>
      </c>
      <c r="H41" s="97">
        <f t="shared" si="0"/>
        <v>38</v>
      </c>
      <c r="I41" s="98">
        <f t="array" ref="I41">+IFERROR(INDEX('FCST SDV'!$AC$3:$AZ$3000,MATCH('Hàng Theo FCTS 14.09'!$B41,'FCST SDV'!$C$3:$C$3000,0),MATCH('Hàng Theo FCTS 14.09'!I$1,'FCST SDV'!$AC$2:$AZ$2,0))/'Hàng Theo FCTS 14.09'!$C41,0)</f>
        <v>0</v>
      </c>
      <c r="J41" s="98">
        <f t="array" ref="J41">+IFERROR(INDEX('FCST SDV'!$AC$3:$AZ$3000,MATCH('Hàng Theo FCTS 14.09'!$B41,'FCST SDV'!$C$3:$C$3000,0),MATCH('Hàng Theo FCTS 14.09'!J$1,'FCST SDV'!$AC$2:$AZ$2,0))/'Hàng Theo FCTS 14.09'!$C41,0)</f>
        <v>3</v>
      </c>
      <c r="K41" s="98">
        <f t="array" ref="K41">+IFERROR(INDEX('FCST SDV'!$AC$3:$AZ$3000,MATCH('Hàng Theo FCTS 14.09'!$B41,'FCST SDV'!$C$3:$C$3000,0),MATCH('Hàng Theo FCTS 14.09'!K$1,'FCST SDV'!$AC$2:$AZ$2,0))/'Hàng Theo FCTS 14.09'!$C41,0)</f>
        <v>3</v>
      </c>
      <c r="L41" s="98">
        <f t="array" ref="L41">+IFERROR(INDEX('FCST SDV'!$AC$3:$AZ$3000,MATCH('Hàng Theo FCTS 14.09'!$B41,'FCST SDV'!$C$3:$C$3000,0),MATCH('Hàng Theo FCTS 14.09'!L$1,'FCST SDV'!$AC$2:$AZ$2,0))/'Hàng Theo FCTS 14.09'!$C41,0)</f>
        <v>3</v>
      </c>
      <c r="M41" s="98">
        <f t="array" ref="M41">+IFERROR(INDEX('FCST SDV'!$AC$3:$AZ$3000,MATCH('Hàng Theo FCTS 14.09'!$B41,'FCST SDV'!$C$3:$C$3000,0),MATCH('Hàng Theo FCTS 14.09'!M$1,'FCST SDV'!$AC$2:$AZ$2,0))/'Hàng Theo FCTS 14.09'!$C41,0)</f>
        <v>3</v>
      </c>
      <c r="N41" s="98">
        <f t="array" ref="N41">+IFERROR(INDEX('FCST SDV'!$AC$3:$AZ$3000,MATCH('Hàng Theo FCTS 14.09'!$B41,'FCST SDV'!$C$3:$C$3000,0),MATCH('Hàng Theo FCTS 14.09'!N$1,'FCST SDV'!$AC$2:$AZ$2,0))/'Hàng Theo FCTS 14.09'!$C41,0)</f>
        <v>3</v>
      </c>
      <c r="O41" s="98">
        <f t="array" ref="O41">+IFERROR(INDEX('FCST SDV'!$AC$3:$AZ$3000,MATCH('Hàng Theo FCTS 14.09'!$B41,'FCST SDV'!$C$3:$C$3000,0),MATCH('Hàng Theo FCTS 14.09'!O$1,'FCST SDV'!$AC$2:$AZ$2,0))/'Hàng Theo FCTS 14.09'!$C41,0)</f>
        <v>18</v>
      </c>
      <c r="P41" s="98">
        <f t="array" ref="P41">+IFERROR(INDEX('FCST SDV'!$AC$3:$AZ$3000,MATCH('Hàng Theo FCTS 14.09'!$B41,'FCST SDV'!$C$3:$C$3000,0),MATCH('Hàng Theo FCTS 14.09'!P$1,'FCST SDV'!$AC$2:$AZ$2,0))/'Hàng Theo FCTS 14.09'!$C41,0)</f>
        <v>5</v>
      </c>
      <c r="Q41" s="98">
        <f t="array" ref="Q41">+IFERROR(INDEX('FCST SDV'!$AC$3:$AZ$3000,MATCH('Hàng Theo FCTS 14.09'!$B41,'FCST SDV'!$C$3:$C$3000,0),MATCH('Hàng Theo FCTS 14.09'!Q$1,'FCST SDV'!$AC$2:$AZ$2,0))/'Hàng Theo FCTS 14.09'!$C41,0)</f>
        <v>0</v>
      </c>
    </row>
    <row r="42" spans="1:18" ht="36" customHeight="1">
      <c r="A42" s="542"/>
      <c r="B42" s="114" t="s">
        <v>47</v>
      </c>
      <c r="C42" s="94">
        <v>150</v>
      </c>
      <c r="D42" s="514"/>
      <c r="E42" s="525"/>
      <c r="F42" s="514"/>
      <c r="G42" s="96">
        <f>+VLOOKUP(B42,'[6]FCST SDV'!$C:$AL,36,0)</f>
        <v>156000</v>
      </c>
      <c r="H42" s="97">
        <f t="shared" si="0"/>
        <v>1040</v>
      </c>
      <c r="I42" s="98">
        <f t="array" ref="I42">+IFERROR(INDEX('FCST SDV'!$AC$3:$AZ$3000,MATCH('Hàng Theo FCTS 14.09'!$B42,'FCST SDV'!$C$3:$C$3000,0),MATCH('Hàng Theo FCTS 14.09'!I$1,'FCST SDV'!$AC$2:$AZ$2,0))/'Hàng Theo FCTS 14.09'!$C42,0)</f>
        <v>40</v>
      </c>
      <c r="J42" s="98">
        <f t="array" ref="J42">+IFERROR(INDEX('FCST SDV'!$AC$3:$AZ$3000,MATCH('Hàng Theo FCTS 14.09'!$B42,'FCST SDV'!$C$3:$C$3000,0),MATCH('Hàng Theo FCTS 14.09'!J$1,'FCST SDV'!$AC$2:$AZ$2,0))/'Hàng Theo FCTS 14.09'!$C42,0)</f>
        <v>40</v>
      </c>
      <c r="K42" s="98">
        <f t="array" ref="K42">+IFERROR(INDEX('FCST SDV'!$AC$3:$AZ$3000,MATCH('Hàng Theo FCTS 14.09'!$B42,'FCST SDV'!$C$3:$C$3000,0),MATCH('Hàng Theo FCTS 14.09'!K$1,'FCST SDV'!$AC$2:$AZ$2,0))/'Hàng Theo FCTS 14.09'!$C42,0)</f>
        <v>40</v>
      </c>
      <c r="L42" s="98">
        <f t="array" ref="L42">+IFERROR(INDEX('FCST SDV'!$AC$3:$AZ$3000,MATCH('Hàng Theo FCTS 14.09'!$B42,'FCST SDV'!$C$3:$C$3000,0),MATCH('Hàng Theo FCTS 14.09'!L$1,'FCST SDV'!$AC$2:$AZ$2,0))/'Hàng Theo FCTS 14.09'!$C42,0)</f>
        <v>40</v>
      </c>
      <c r="M42" s="98">
        <f t="array" ref="M42">+IFERROR(INDEX('FCST SDV'!$AC$3:$AZ$3000,MATCH('Hàng Theo FCTS 14.09'!$B42,'FCST SDV'!$C$3:$C$3000,0),MATCH('Hàng Theo FCTS 14.09'!M$1,'FCST SDV'!$AC$2:$AZ$2,0))/'Hàng Theo FCTS 14.09'!$C42,0)</f>
        <v>40</v>
      </c>
      <c r="N42" s="98">
        <f t="array" ref="N42">+IFERROR(INDEX('FCST SDV'!$AC$3:$AZ$3000,MATCH('Hàng Theo FCTS 14.09'!$B42,'FCST SDV'!$C$3:$C$3000,0),MATCH('Hàng Theo FCTS 14.09'!N$1,'FCST SDV'!$AC$2:$AZ$2,0))/'Hàng Theo FCTS 14.09'!$C42,0)</f>
        <v>40</v>
      </c>
      <c r="O42" s="98">
        <f t="array" ref="O42">+IFERROR(INDEX('FCST SDV'!$AC$3:$AZ$3000,MATCH('Hàng Theo FCTS 14.09'!$B42,'FCST SDV'!$C$3:$C$3000,0),MATCH('Hàng Theo FCTS 14.09'!O$1,'FCST SDV'!$AC$2:$AZ$2,0))/'Hàng Theo FCTS 14.09'!$C42,0)</f>
        <v>240</v>
      </c>
      <c r="P42" s="98">
        <f t="array" ref="P42">+IFERROR(INDEX('FCST SDV'!$AC$3:$AZ$3000,MATCH('Hàng Theo FCTS 14.09'!$B42,'FCST SDV'!$C$3:$C$3000,0),MATCH('Hàng Theo FCTS 14.09'!P$1,'FCST SDV'!$AC$2:$AZ$2,0))/'Hàng Theo FCTS 14.09'!$C42,0)</f>
        <v>280</v>
      </c>
      <c r="Q42" s="98">
        <f t="array" ref="Q42">+IFERROR(INDEX('FCST SDV'!$AC$3:$AZ$3000,MATCH('Hàng Theo FCTS 14.09'!$B42,'FCST SDV'!$C$3:$C$3000,0),MATCH('Hàng Theo FCTS 14.09'!Q$1,'FCST SDV'!$AC$2:$AZ$2,0))/'Hàng Theo FCTS 14.09'!$C42,0)</f>
        <v>280</v>
      </c>
    </row>
    <row r="43" spans="1:18" ht="36" customHeight="1">
      <c r="A43" s="542"/>
      <c r="B43" s="114" t="s">
        <v>48</v>
      </c>
      <c r="C43" s="99">
        <v>1000</v>
      </c>
      <c r="D43" s="514"/>
      <c r="E43" s="525"/>
      <c r="F43" s="514"/>
      <c r="G43" s="96">
        <f>+VLOOKUP(B43,'[6]FCST SDV'!$C:$AL,36,0)</f>
        <v>600000</v>
      </c>
      <c r="H43" s="97">
        <f t="shared" si="0"/>
        <v>600</v>
      </c>
      <c r="I43" s="98">
        <f t="array" ref="I43">+IFERROR(INDEX('FCST SDV'!$AC$3:$AZ$3000,MATCH('Hàng Theo FCTS 14.09'!$B43,'FCST SDV'!$C$3:$C$3000,0),MATCH('Hàng Theo FCTS 14.09'!I$1,'FCST SDV'!$AC$2:$AZ$2,0))/'Hàng Theo FCTS 14.09'!$C43,0)</f>
        <v>0</v>
      </c>
      <c r="J43" s="98">
        <f t="array" ref="J43">+IFERROR(INDEX('FCST SDV'!$AC$3:$AZ$3000,MATCH('Hàng Theo FCTS 14.09'!$B43,'FCST SDV'!$C$3:$C$3000,0),MATCH('Hàng Theo FCTS 14.09'!J$1,'FCST SDV'!$AC$2:$AZ$2,0))/'Hàng Theo FCTS 14.09'!$C43,0)</f>
        <v>0</v>
      </c>
      <c r="K43" s="98">
        <f t="array" ref="K43">+IFERROR(INDEX('FCST SDV'!$AC$3:$AZ$3000,MATCH('Hàng Theo FCTS 14.09'!$B43,'FCST SDV'!$C$3:$C$3000,0),MATCH('Hàng Theo FCTS 14.09'!K$1,'FCST SDV'!$AC$2:$AZ$2,0))/'Hàng Theo FCTS 14.09'!$C43,0)</f>
        <v>0</v>
      </c>
      <c r="L43" s="98">
        <f t="array" ref="L43">+IFERROR(INDEX('FCST SDV'!$AC$3:$AZ$3000,MATCH('Hàng Theo FCTS 14.09'!$B43,'FCST SDV'!$C$3:$C$3000,0),MATCH('Hàng Theo FCTS 14.09'!L$1,'FCST SDV'!$AC$2:$AZ$2,0))/'Hàng Theo FCTS 14.09'!$C43,0)</f>
        <v>100</v>
      </c>
      <c r="M43" s="98">
        <f t="array" ref="M43">+IFERROR(INDEX('FCST SDV'!$AC$3:$AZ$3000,MATCH('Hàng Theo FCTS 14.09'!$B43,'FCST SDV'!$C$3:$C$3000,0),MATCH('Hàng Theo FCTS 14.09'!M$1,'FCST SDV'!$AC$2:$AZ$2,0))/'Hàng Theo FCTS 14.09'!$C43,0)</f>
        <v>0</v>
      </c>
      <c r="N43" s="98">
        <f t="array" ref="N43">+IFERROR(INDEX('FCST SDV'!$AC$3:$AZ$3000,MATCH('Hàng Theo FCTS 14.09'!$B43,'FCST SDV'!$C$3:$C$3000,0),MATCH('Hàng Theo FCTS 14.09'!N$1,'FCST SDV'!$AC$2:$AZ$2,0))/'Hàng Theo FCTS 14.09'!$C43,0)</f>
        <v>0</v>
      </c>
      <c r="O43" s="98">
        <f t="array" ref="O43">+IFERROR(INDEX('FCST SDV'!$AC$3:$AZ$3000,MATCH('Hàng Theo FCTS 14.09'!$B43,'FCST SDV'!$C$3:$C$3000,0),MATCH('Hàng Theo FCTS 14.09'!O$1,'FCST SDV'!$AC$2:$AZ$2,0))/'Hàng Theo FCTS 14.09'!$C43,0)</f>
        <v>180</v>
      </c>
      <c r="P43" s="98">
        <f t="array" ref="P43">+IFERROR(INDEX('FCST SDV'!$AC$3:$AZ$3000,MATCH('Hàng Theo FCTS 14.09'!$B43,'FCST SDV'!$C$3:$C$3000,0),MATCH('Hàng Theo FCTS 14.09'!P$1,'FCST SDV'!$AC$2:$AZ$2,0))/'Hàng Theo FCTS 14.09'!$C43,0)</f>
        <v>160</v>
      </c>
      <c r="Q43" s="98">
        <f t="array" ref="Q43">+IFERROR(INDEX('FCST SDV'!$AC$3:$AZ$3000,MATCH('Hàng Theo FCTS 14.09'!$B43,'FCST SDV'!$C$3:$C$3000,0),MATCH('Hàng Theo FCTS 14.09'!Q$1,'FCST SDV'!$AC$2:$AZ$2,0))/'Hàng Theo FCTS 14.09'!$C43,0)</f>
        <v>160</v>
      </c>
    </row>
    <row r="44" spans="1:18" ht="36" customHeight="1">
      <c r="A44" s="542"/>
      <c r="B44" s="114" t="s">
        <v>49</v>
      </c>
      <c r="C44" s="99">
        <v>1000</v>
      </c>
      <c r="D44" s="514"/>
      <c r="E44" s="525"/>
      <c r="F44" s="514"/>
      <c r="G44" s="96">
        <f>+VLOOKUP(B44,'[6]FCST SDV'!$C:$AL,36,0)</f>
        <v>260000</v>
      </c>
      <c r="H44" s="97">
        <f t="shared" si="0"/>
        <v>260</v>
      </c>
      <c r="I44" s="98">
        <f t="array" ref="I44">+IFERROR(INDEX('FCST SDV'!$AC$3:$AZ$3000,MATCH('Hàng Theo FCTS 14.09'!$B44,'FCST SDV'!$C$3:$C$3000,0),MATCH('Hàng Theo FCTS 14.09'!I$1,'FCST SDV'!$AC$2:$AZ$2,0))/'Hàng Theo FCTS 14.09'!$C44,0)</f>
        <v>0</v>
      </c>
      <c r="J44" s="98">
        <f t="array" ref="J44">+IFERROR(INDEX('FCST SDV'!$AC$3:$AZ$3000,MATCH('Hàng Theo FCTS 14.09'!$B44,'FCST SDV'!$C$3:$C$3000,0),MATCH('Hàng Theo FCTS 14.09'!J$1,'FCST SDV'!$AC$2:$AZ$2,0))/'Hàng Theo FCTS 14.09'!$C44,0)</f>
        <v>0</v>
      </c>
      <c r="K44" s="98">
        <f t="array" ref="K44">+IFERROR(INDEX('FCST SDV'!$AC$3:$AZ$3000,MATCH('Hàng Theo FCTS 14.09'!$B44,'FCST SDV'!$C$3:$C$3000,0),MATCH('Hàng Theo FCTS 14.09'!K$1,'FCST SDV'!$AC$2:$AZ$2,0))/'Hàng Theo FCTS 14.09'!$C44,0)</f>
        <v>0</v>
      </c>
      <c r="L44" s="98">
        <f t="array" ref="L44">+IFERROR(INDEX('FCST SDV'!$AC$3:$AZ$3000,MATCH('Hàng Theo FCTS 14.09'!$B44,'FCST SDV'!$C$3:$C$3000,0),MATCH('Hàng Theo FCTS 14.09'!L$1,'FCST SDV'!$AC$2:$AZ$2,0))/'Hàng Theo FCTS 14.09'!$C44,0)</f>
        <v>0</v>
      </c>
      <c r="M44" s="98">
        <f t="array" ref="M44">+IFERROR(INDEX('FCST SDV'!$AC$3:$AZ$3000,MATCH('Hàng Theo FCTS 14.09'!$B44,'FCST SDV'!$C$3:$C$3000,0),MATCH('Hàng Theo FCTS 14.09'!M$1,'FCST SDV'!$AC$2:$AZ$2,0))/'Hàng Theo FCTS 14.09'!$C44,0)</f>
        <v>0</v>
      </c>
      <c r="N44" s="98">
        <f t="array" ref="N44">+IFERROR(INDEX('FCST SDV'!$AC$3:$AZ$3000,MATCH('Hàng Theo FCTS 14.09'!$B44,'FCST SDV'!$C$3:$C$3000,0),MATCH('Hàng Theo FCTS 14.09'!N$1,'FCST SDV'!$AC$2:$AZ$2,0))/'Hàng Theo FCTS 14.09'!$C44,0)</f>
        <v>0</v>
      </c>
      <c r="O44" s="98">
        <f t="array" ref="O44">+IFERROR(INDEX('FCST SDV'!$AC$3:$AZ$3000,MATCH('Hàng Theo FCTS 14.09'!$B44,'FCST SDV'!$C$3:$C$3000,0),MATCH('Hàng Theo FCTS 14.09'!O$1,'FCST SDV'!$AC$2:$AZ$2,0))/'Hàng Theo FCTS 14.09'!$C44,0)</f>
        <v>60</v>
      </c>
      <c r="P44" s="98">
        <f t="array" ref="P44">+IFERROR(INDEX('FCST SDV'!$AC$3:$AZ$3000,MATCH('Hàng Theo FCTS 14.09'!$B44,'FCST SDV'!$C$3:$C$3000,0),MATCH('Hàng Theo FCTS 14.09'!P$1,'FCST SDV'!$AC$2:$AZ$2,0))/'Hàng Theo FCTS 14.09'!$C44,0)</f>
        <v>100</v>
      </c>
      <c r="Q44" s="98">
        <f t="array" ref="Q44">+IFERROR(INDEX('FCST SDV'!$AC$3:$AZ$3000,MATCH('Hàng Theo FCTS 14.09'!$B44,'FCST SDV'!$C$3:$C$3000,0),MATCH('Hàng Theo FCTS 14.09'!Q$1,'FCST SDV'!$AC$2:$AZ$2,0))/'Hàng Theo FCTS 14.09'!$C44,0)</f>
        <v>100</v>
      </c>
    </row>
    <row r="45" spans="1:18" ht="36" customHeight="1">
      <c r="A45" s="526" t="s">
        <v>254</v>
      </c>
      <c r="B45" s="527"/>
      <c r="C45" s="527"/>
      <c r="D45" s="527"/>
      <c r="E45" s="527"/>
      <c r="F45" s="527"/>
      <c r="G45" s="528"/>
      <c r="H45" s="101"/>
      <c r="I45" s="103"/>
      <c r="J45" s="103">
        <f>+I45-SUM(J39:J44)</f>
        <v>-543</v>
      </c>
      <c r="K45" s="103">
        <f t="shared" ref="K45:Q45" si="2">+J45-SUM(K39:K44)</f>
        <v>-1086</v>
      </c>
      <c r="L45" s="103">
        <f t="shared" si="2"/>
        <v>-1729</v>
      </c>
      <c r="M45" s="103">
        <f t="shared" si="2"/>
        <v>-2438.6666666666665</v>
      </c>
      <c r="N45" s="103">
        <f t="shared" si="2"/>
        <v>-3015</v>
      </c>
      <c r="O45" s="103">
        <f t="shared" si="2"/>
        <v>-7213</v>
      </c>
      <c r="P45" s="103">
        <f t="shared" si="2"/>
        <v>-12558</v>
      </c>
      <c r="Q45" s="103">
        <f t="shared" si="2"/>
        <v>-13098</v>
      </c>
    </row>
    <row r="46" spans="1:18" ht="36" customHeight="1">
      <c r="A46" s="542" t="s">
        <v>59</v>
      </c>
      <c r="B46" s="114" t="s">
        <v>50</v>
      </c>
      <c r="C46" s="99">
        <v>100</v>
      </c>
      <c r="D46" s="514">
        <v>0</v>
      </c>
      <c r="E46" s="525"/>
      <c r="F46" s="514">
        <f>+D46</f>
        <v>0</v>
      </c>
      <c r="G46" s="96">
        <f>+VLOOKUP(B46,'[6]FCST SDV'!$C:$AL,36,0)</f>
        <v>0</v>
      </c>
      <c r="H46" s="97">
        <f t="shared" si="0"/>
        <v>0</v>
      </c>
      <c r="I46" s="98">
        <f t="array" ref="I46">+IFERROR(INDEX('FCST SDV'!$AC$3:$AZ$3000,MATCH('Hàng Theo FCTS 14.09'!$B46,'FCST SDV'!$C$3:$C$3000,0),MATCH('Hàng Theo FCTS 14.09'!I$1,'FCST SDV'!$AC$2:$AZ$2,0))/'Hàng Theo FCTS 14.09'!$C46,0)</f>
        <v>0</v>
      </c>
      <c r="J46" s="98">
        <f t="array" ref="J46">+IFERROR(INDEX('FCST SDV'!$AC$3:$AZ$3000,MATCH('Hàng Theo FCTS 14.09'!$B46,'FCST SDV'!$C$3:$C$3000,0),MATCH('Hàng Theo FCTS 14.09'!J$1,'FCST SDV'!$AC$2:$AZ$2,0))/'Hàng Theo FCTS 14.09'!$C46,0)</f>
        <v>0</v>
      </c>
      <c r="K46" s="98">
        <f t="array" ref="K46">+IFERROR(INDEX('FCST SDV'!$AC$3:$AZ$3000,MATCH('Hàng Theo FCTS 14.09'!$B46,'FCST SDV'!$C$3:$C$3000,0),MATCH('Hàng Theo FCTS 14.09'!K$1,'FCST SDV'!$AC$2:$AZ$2,0))/'Hàng Theo FCTS 14.09'!$C46,0)</f>
        <v>0</v>
      </c>
      <c r="L46" s="98">
        <f t="array" ref="L46">+IFERROR(INDEX('FCST SDV'!$AC$3:$AZ$3000,MATCH('Hàng Theo FCTS 14.09'!$B46,'FCST SDV'!$C$3:$C$3000,0),MATCH('Hàng Theo FCTS 14.09'!L$1,'FCST SDV'!$AC$2:$AZ$2,0))/'Hàng Theo FCTS 14.09'!$C46,0)</f>
        <v>0</v>
      </c>
      <c r="M46" s="98">
        <f t="array" ref="M46">+IFERROR(INDEX('FCST SDV'!$AC$3:$AZ$3000,MATCH('Hàng Theo FCTS 14.09'!$B46,'FCST SDV'!$C$3:$C$3000,0),MATCH('Hàng Theo FCTS 14.09'!M$1,'FCST SDV'!$AC$2:$AZ$2,0))/'Hàng Theo FCTS 14.09'!$C46,0)</f>
        <v>0</v>
      </c>
      <c r="N46" s="98">
        <f t="array" ref="N46">+IFERROR(INDEX('FCST SDV'!$AC$3:$AZ$3000,MATCH('Hàng Theo FCTS 14.09'!$B46,'FCST SDV'!$C$3:$C$3000,0),MATCH('Hàng Theo FCTS 14.09'!N$1,'FCST SDV'!$AC$2:$AZ$2,0))/'Hàng Theo FCTS 14.09'!$C46,0)</f>
        <v>0</v>
      </c>
      <c r="O46" s="98">
        <f t="array" ref="O46">+IFERROR(INDEX('FCST SDV'!$AC$3:$AZ$3000,MATCH('Hàng Theo FCTS 14.09'!$B46,'FCST SDV'!$C$3:$C$3000,0),MATCH('Hàng Theo FCTS 14.09'!O$1,'FCST SDV'!$AC$2:$AZ$2,0))/'Hàng Theo FCTS 14.09'!$C46,0)</f>
        <v>0</v>
      </c>
      <c r="P46" s="98">
        <f t="array" ref="P46">+IFERROR(INDEX('FCST SDV'!$AC$3:$AZ$3000,MATCH('Hàng Theo FCTS 14.09'!$B46,'FCST SDV'!$C$3:$C$3000,0),MATCH('Hàng Theo FCTS 14.09'!P$1,'FCST SDV'!$AC$2:$AZ$2,0))/'Hàng Theo FCTS 14.09'!$C46,0)</f>
        <v>0</v>
      </c>
      <c r="Q46" s="98">
        <f t="array" ref="Q46">+IFERROR(INDEX('FCST SDV'!$AC$3:$AZ$3000,MATCH('Hàng Theo FCTS 14.09'!$B46,'FCST SDV'!$C$3:$C$3000,0),MATCH('Hàng Theo FCTS 14.09'!Q$1,'FCST SDV'!$AC$2:$AZ$2,0))/'Hàng Theo FCTS 14.09'!$C46,0)</f>
        <v>0</v>
      </c>
    </row>
    <row r="47" spans="1:18" ht="36" customHeight="1">
      <c r="A47" s="542"/>
      <c r="B47" s="114" t="s">
        <v>51</v>
      </c>
      <c r="C47" s="99">
        <v>3000</v>
      </c>
      <c r="D47" s="514"/>
      <c r="E47" s="525"/>
      <c r="F47" s="514"/>
      <c r="G47" s="96">
        <f>+VLOOKUP(B47,'[6]FCST SDV'!$C:$AL,36,0)</f>
        <v>270000</v>
      </c>
      <c r="H47" s="97">
        <f t="shared" si="0"/>
        <v>90</v>
      </c>
      <c r="I47" s="98">
        <f t="array" ref="I47">+IFERROR(INDEX('FCST SDV'!$AC$3:$AZ$3000,MATCH('Hàng Theo FCTS 14.09'!$B47,'FCST SDV'!$C$3:$C$3000,0),MATCH('Hàng Theo FCTS 14.09'!I$1,'FCST SDV'!$AC$2:$AZ$2,0))/'Hàng Theo FCTS 14.09'!$C47,0)</f>
        <v>3.3333333333333335</v>
      </c>
      <c r="J47" s="98">
        <f t="array" ref="J47">+IFERROR(INDEX('FCST SDV'!$AC$3:$AZ$3000,MATCH('Hàng Theo FCTS 14.09'!$B47,'FCST SDV'!$C$3:$C$3000,0),MATCH('Hàng Theo FCTS 14.09'!J$1,'FCST SDV'!$AC$2:$AZ$2,0))/'Hàng Theo FCTS 14.09'!$C47,0)</f>
        <v>3.3333333333333335</v>
      </c>
      <c r="K47" s="98">
        <f t="array" ref="K47">+IFERROR(INDEX('FCST SDV'!$AC$3:$AZ$3000,MATCH('Hàng Theo FCTS 14.09'!$B47,'FCST SDV'!$C$3:$C$3000,0),MATCH('Hàng Theo FCTS 14.09'!K$1,'FCST SDV'!$AC$2:$AZ$2,0))/'Hàng Theo FCTS 14.09'!$C47,0)</f>
        <v>3.3333333333333335</v>
      </c>
      <c r="L47" s="98">
        <f t="array" ref="L47">+IFERROR(INDEX('FCST SDV'!$AC$3:$AZ$3000,MATCH('Hàng Theo FCTS 14.09'!$B47,'FCST SDV'!$C$3:$C$3000,0),MATCH('Hàng Theo FCTS 14.09'!L$1,'FCST SDV'!$AC$2:$AZ$2,0))/'Hàng Theo FCTS 14.09'!$C47,0)</f>
        <v>3.3333333333333335</v>
      </c>
      <c r="M47" s="98">
        <f t="array" ref="M47">+IFERROR(INDEX('FCST SDV'!$AC$3:$AZ$3000,MATCH('Hàng Theo FCTS 14.09'!$B47,'FCST SDV'!$C$3:$C$3000,0),MATCH('Hàng Theo FCTS 14.09'!M$1,'FCST SDV'!$AC$2:$AZ$2,0))/'Hàng Theo FCTS 14.09'!$C47,0)</f>
        <v>3.3333333333333335</v>
      </c>
      <c r="N47" s="98">
        <f t="array" ref="N47">+IFERROR(INDEX('FCST SDV'!$AC$3:$AZ$3000,MATCH('Hàng Theo FCTS 14.09'!$B47,'FCST SDV'!$C$3:$C$3000,0),MATCH('Hàng Theo FCTS 14.09'!N$1,'FCST SDV'!$AC$2:$AZ$2,0))/'Hàng Theo FCTS 14.09'!$C47,0)</f>
        <v>3.3333333333333335</v>
      </c>
      <c r="O47" s="98">
        <f t="array" ref="O47">+IFERROR(INDEX('FCST SDV'!$AC$3:$AZ$3000,MATCH('Hàng Theo FCTS 14.09'!$B47,'FCST SDV'!$C$3:$C$3000,0),MATCH('Hàng Theo FCTS 14.09'!O$1,'FCST SDV'!$AC$2:$AZ$2,0))/'Hàng Theo FCTS 14.09'!$C47,0)</f>
        <v>23.333333333333332</v>
      </c>
      <c r="P47" s="98">
        <f t="array" ref="P47">+IFERROR(INDEX('FCST SDV'!$AC$3:$AZ$3000,MATCH('Hàng Theo FCTS 14.09'!$B47,'FCST SDV'!$C$3:$C$3000,0),MATCH('Hàng Theo FCTS 14.09'!P$1,'FCST SDV'!$AC$2:$AZ$2,0))/'Hàng Theo FCTS 14.09'!$C47,0)</f>
        <v>23.333333333333332</v>
      </c>
      <c r="Q47" s="98">
        <f t="array" ref="Q47">+IFERROR(INDEX('FCST SDV'!$AC$3:$AZ$3000,MATCH('Hàng Theo FCTS 14.09'!$B47,'FCST SDV'!$C$3:$C$3000,0),MATCH('Hàng Theo FCTS 14.09'!Q$1,'FCST SDV'!$AC$2:$AZ$2,0))/'Hàng Theo FCTS 14.09'!$C47,0)</f>
        <v>23.333333333333332</v>
      </c>
    </row>
    <row r="48" spans="1:18" ht="36" customHeight="1">
      <c r="A48" s="542"/>
      <c r="B48" s="114" t="s">
        <v>52</v>
      </c>
      <c r="C48" s="99">
        <v>200</v>
      </c>
      <c r="D48" s="514"/>
      <c r="E48" s="525"/>
      <c r="F48" s="514"/>
      <c r="G48" s="96">
        <f>+VLOOKUP(B48,'[6]FCST SDV'!$C:$AL,36,0)</f>
        <v>0</v>
      </c>
      <c r="H48" s="97">
        <f t="shared" si="0"/>
        <v>0</v>
      </c>
      <c r="I48" s="98">
        <f t="array" ref="I48">+IFERROR(INDEX('FCST SDV'!$AC$3:$AZ$3000,MATCH('Hàng Theo FCTS 14.09'!$B48,'FCST SDV'!$C$3:$C$3000,0),MATCH('Hàng Theo FCTS 14.09'!I$1,'FCST SDV'!$AC$2:$AZ$2,0))/'Hàng Theo FCTS 14.09'!$C48,0)</f>
        <v>0</v>
      </c>
      <c r="J48" s="98">
        <f t="array" ref="J48">+IFERROR(INDEX('FCST SDV'!$AC$3:$AZ$3000,MATCH('Hàng Theo FCTS 14.09'!$B48,'FCST SDV'!$C$3:$C$3000,0),MATCH('Hàng Theo FCTS 14.09'!J$1,'FCST SDV'!$AC$2:$AZ$2,0))/'Hàng Theo FCTS 14.09'!$C48,0)</f>
        <v>0</v>
      </c>
      <c r="K48" s="98">
        <f t="array" ref="K48">+IFERROR(INDEX('FCST SDV'!$AC$3:$AZ$3000,MATCH('Hàng Theo FCTS 14.09'!$B48,'FCST SDV'!$C$3:$C$3000,0),MATCH('Hàng Theo FCTS 14.09'!K$1,'FCST SDV'!$AC$2:$AZ$2,0))/'Hàng Theo FCTS 14.09'!$C48,0)</f>
        <v>0</v>
      </c>
      <c r="L48" s="98">
        <f t="array" ref="L48">+IFERROR(INDEX('FCST SDV'!$AC$3:$AZ$3000,MATCH('Hàng Theo FCTS 14.09'!$B48,'FCST SDV'!$C$3:$C$3000,0),MATCH('Hàng Theo FCTS 14.09'!L$1,'FCST SDV'!$AC$2:$AZ$2,0))/'Hàng Theo FCTS 14.09'!$C48,0)</f>
        <v>0</v>
      </c>
      <c r="M48" s="98">
        <f t="array" ref="M48">+IFERROR(INDEX('FCST SDV'!$AC$3:$AZ$3000,MATCH('Hàng Theo FCTS 14.09'!$B48,'FCST SDV'!$C$3:$C$3000,0),MATCH('Hàng Theo FCTS 14.09'!M$1,'FCST SDV'!$AC$2:$AZ$2,0))/'Hàng Theo FCTS 14.09'!$C48,0)</f>
        <v>0</v>
      </c>
      <c r="N48" s="98">
        <f t="array" ref="N48">+IFERROR(INDEX('FCST SDV'!$AC$3:$AZ$3000,MATCH('Hàng Theo FCTS 14.09'!$B48,'FCST SDV'!$C$3:$C$3000,0),MATCH('Hàng Theo FCTS 14.09'!N$1,'FCST SDV'!$AC$2:$AZ$2,0))/'Hàng Theo FCTS 14.09'!$C48,0)</f>
        <v>0</v>
      </c>
      <c r="O48" s="98">
        <f t="array" ref="O48">+IFERROR(INDEX('FCST SDV'!$AC$3:$AZ$3000,MATCH('Hàng Theo FCTS 14.09'!$B48,'FCST SDV'!$C$3:$C$3000,0),MATCH('Hàng Theo FCTS 14.09'!O$1,'FCST SDV'!$AC$2:$AZ$2,0))/'Hàng Theo FCTS 14.09'!$C48,0)</f>
        <v>0</v>
      </c>
      <c r="P48" s="98">
        <f t="array" ref="P48">+IFERROR(INDEX('FCST SDV'!$AC$3:$AZ$3000,MATCH('Hàng Theo FCTS 14.09'!$B48,'FCST SDV'!$C$3:$C$3000,0),MATCH('Hàng Theo FCTS 14.09'!P$1,'FCST SDV'!$AC$2:$AZ$2,0))/'Hàng Theo FCTS 14.09'!$C48,0)</f>
        <v>0</v>
      </c>
      <c r="Q48" s="98">
        <f t="array" ref="Q48">+IFERROR(INDEX('FCST SDV'!$AC$3:$AZ$3000,MATCH('Hàng Theo FCTS 14.09'!$B48,'FCST SDV'!$C$3:$C$3000,0),MATCH('Hàng Theo FCTS 14.09'!Q$1,'FCST SDV'!$AC$2:$AZ$2,0))/'Hàng Theo FCTS 14.09'!$C48,0)</f>
        <v>0</v>
      </c>
    </row>
    <row r="49" spans="1:17" ht="36" customHeight="1">
      <c r="A49" s="542"/>
      <c r="B49" s="114" t="s">
        <v>52</v>
      </c>
      <c r="C49" s="99">
        <v>200</v>
      </c>
      <c r="D49" s="514"/>
      <c r="E49" s="525"/>
      <c r="F49" s="514"/>
      <c r="G49" s="96">
        <f>+VLOOKUP(B49,'[6]FCST SDV'!$C:$AL,36,0)</f>
        <v>0</v>
      </c>
      <c r="H49" s="97">
        <f t="shared" si="0"/>
        <v>0</v>
      </c>
      <c r="I49" s="98">
        <f t="array" ref="I49">+IFERROR(INDEX('FCST SDV'!$AC$3:$AZ$3000,MATCH('Hàng Theo FCTS 14.09'!$B49,'FCST SDV'!$C$3:$C$3000,0),MATCH('Hàng Theo FCTS 14.09'!I$1,'FCST SDV'!$AC$2:$AZ$2,0))/'Hàng Theo FCTS 14.09'!$C49,0)</f>
        <v>0</v>
      </c>
      <c r="J49" s="98">
        <f t="array" ref="J49">+IFERROR(INDEX('FCST SDV'!$AC$3:$AZ$3000,MATCH('Hàng Theo FCTS 14.09'!$B49,'FCST SDV'!$C$3:$C$3000,0),MATCH('Hàng Theo FCTS 14.09'!J$1,'FCST SDV'!$AC$2:$AZ$2,0))/'Hàng Theo FCTS 14.09'!$C49,0)</f>
        <v>0</v>
      </c>
      <c r="K49" s="98">
        <f t="array" ref="K49">+IFERROR(INDEX('FCST SDV'!$AC$3:$AZ$3000,MATCH('Hàng Theo FCTS 14.09'!$B49,'FCST SDV'!$C$3:$C$3000,0),MATCH('Hàng Theo FCTS 14.09'!K$1,'FCST SDV'!$AC$2:$AZ$2,0))/'Hàng Theo FCTS 14.09'!$C49,0)</f>
        <v>0</v>
      </c>
      <c r="L49" s="98">
        <f t="array" ref="L49">+IFERROR(INDEX('FCST SDV'!$AC$3:$AZ$3000,MATCH('Hàng Theo FCTS 14.09'!$B49,'FCST SDV'!$C$3:$C$3000,0),MATCH('Hàng Theo FCTS 14.09'!L$1,'FCST SDV'!$AC$2:$AZ$2,0))/'Hàng Theo FCTS 14.09'!$C49,0)</f>
        <v>0</v>
      </c>
      <c r="M49" s="98">
        <f t="array" ref="M49">+IFERROR(INDEX('FCST SDV'!$AC$3:$AZ$3000,MATCH('Hàng Theo FCTS 14.09'!$B49,'FCST SDV'!$C$3:$C$3000,0),MATCH('Hàng Theo FCTS 14.09'!M$1,'FCST SDV'!$AC$2:$AZ$2,0))/'Hàng Theo FCTS 14.09'!$C49,0)</f>
        <v>0</v>
      </c>
      <c r="N49" s="98">
        <f t="array" ref="N49">+IFERROR(INDEX('FCST SDV'!$AC$3:$AZ$3000,MATCH('Hàng Theo FCTS 14.09'!$B49,'FCST SDV'!$C$3:$C$3000,0),MATCH('Hàng Theo FCTS 14.09'!N$1,'FCST SDV'!$AC$2:$AZ$2,0))/'Hàng Theo FCTS 14.09'!$C49,0)</f>
        <v>0</v>
      </c>
      <c r="O49" s="98">
        <f t="array" ref="O49">+IFERROR(INDEX('FCST SDV'!$AC$3:$AZ$3000,MATCH('Hàng Theo FCTS 14.09'!$B49,'FCST SDV'!$C$3:$C$3000,0),MATCH('Hàng Theo FCTS 14.09'!O$1,'FCST SDV'!$AC$2:$AZ$2,0))/'Hàng Theo FCTS 14.09'!$C49,0)</f>
        <v>0</v>
      </c>
      <c r="P49" s="98">
        <f t="array" ref="P49">+IFERROR(INDEX('FCST SDV'!$AC$3:$AZ$3000,MATCH('Hàng Theo FCTS 14.09'!$B49,'FCST SDV'!$C$3:$C$3000,0),MATCH('Hàng Theo FCTS 14.09'!P$1,'FCST SDV'!$AC$2:$AZ$2,0))/'Hàng Theo FCTS 14.09'!$C49,0)</f>
        <v>0</v>
      </c>
      <c r="Q49" s="98">
        <f t="array" ref="Q49">+IFERROR(INDEX('FCST SDV'!$AC$3:$AZ$3000,MATCH('Hàng Theo FCTS 14.09'!$B49,'FCST SDV'!$C$3:$C$3000,0),MATCH('Hàng Theo FCTS 14.09'!Q$1,'FCST SDV'!$AC$2:$AZ$2,0))/'Hàng Theo FCTS 14.09'!$C49,0)</f>
        <v>0</v>
      </c>
    </row>
    <row r="50" spans="1:17" ht="36" customHeight="1">
      <c r="A50" s="542"/>
      <c r="B50" s="114" t="s">
        <v>53</v>
      </c>
      <c r="C50" s="99">
        <v>2500</v>
      </c>
      <c r="D50" s="514"/>
      <c r="E50" s="525"/>
      <c r="F50" s="514"/>
      <c r="G50" s="96">
        <f>+VLOOKUP(B50,'[6]FCST SDV'!$C:$AL,36,0)</f>
        <v>9000</v>
      </c>
      <c r="H50" s="97">
        <f t="shared" si="0"/>
        <v>3.6</v>
      </c>
      <c r="I50" s="98">
        <f t="array" ref="I50">+IFERROR(INDEX('FCST SDV'!$AC$3:$AZ$3000,MATCH('Hàng Theo FCTS 14.09'!$B50,'FCST SDV'!$C$3:$C$3000,0),MATCH('Hàng Theo FCTS 14.09'!I$1,'FCST SDV'!$AC$2:$AZ$2,0))/'Hàng Theo FCTS 14.09'!$C50,0)</f>
        <v>0</v>
      </c>
      <c r="J50" s="98">
        <f t="array" ref="J50">+IFERROR(INDEX('FCST SDV'!$AC$3:$AZ$3000,MATCH('Hàng Theo FCTS 14.09'!$B50,'FCST SDV'!$C$3:$C$3000,0),MATCH('Hàng Theo FCTS 14.09'!J$1,'FCST SDV'!$AC$2:$AZ$2,0))/'Hàng Theo FCTS 14.09'!$C50,0)</f>
        <v>0</v>
      </c>
      <c r="K50" s="98">
        <f t="array" ref="K50">+IFERROR(INDEX('FCST SDV'!$AC$3:$AZ$3000,MATCH('Hàng Theo FCTS 14.09'!$B50,'FCST SDV'!$C$3:$C$3000,0),MATCH('Hàng Theo FCTS 14.09'!K$1,'FCST SDV'!$AC$2:$AZ$2,0))/'Hàng Theo FCTS 14.09'!$C50,0)</f>
        <v>0</v>
      </c>
      <c r="L50" s="98">
        <f t="array" ref="L50">+IFERROR(INDEX('FCST SDV'!$AC$3:$AZ$3000,MATCH('Hàng Theo FCTS 14.09'!$B50,'FCST SDV'!$C$3:$C$3000,0),MATCH('Hàng Theo FCTS 14.09'!L$1,'FCST SDV'!$AC$2:$AZ$2,0))/'Hàng Theo FCTS 14.09'!$C50,0)</f>
        <v>0</v>
      </c>
      <c r="M50" s="98">
        <f t="array" ref="M50">+IFERROR(INDEX('FCST SDV'!$AC$3:$AZ$3000,MATCH('Hàng Theo FCTS 14.09'!$B50,'FCST SDV'!$C$3:$C$3000,0),MATCH('Hàng Theo FCTS 14.09'!M$1,'FCST SDV'!$AC$2:$AZ$2,0))/'Hàng Theo FCTS 14.09'!$C50,0)</f>
        <v>0</v>
      </c>
      <c r="N50" s="98">
        <f t="array" ref="N50">+IFERROR(INDEX('FCST SDV'!$AC$3:$AZ$3000,MATCH('Hàng Theo FCTS 14.09'!$B50,'FCST SDV'!$C$3:$C$3000,0),MATCH('Hàng Theo FCTS 14.09'!N$1,'FCST SDV'!$AC$2:$AZ$2,0))/'Hàng Theo FCTS 14.09'!$C50,0)</f>
        <v>0</v>
      </c>
      <c r="O50" s="98">
        <f t="array" ref="O50">+IFERROR(INDEX('FCST SDV'!$AC$3:$AZ$3000,MATCH('Hàng Theo FCTS 14.09'!$B50,'FCST SDV'!$C$3:$C$3000,0),MATCH('Hàng Theo FCTS 14.09'!O$1,'FCST SDV'!$AC$2:$AZ$2,0))/'Hàng Theo FCTS 14.09'!$C50,0)</f>
        <v>0</v>
      </c>
      <c r="P50" s="98">
        <f t="array" ref="P50">+IFERROR(INDEX('FCST SDV'!$AC$3:$AZ$3000,MATCH('Hàng Theo FCTS 14.09'!$B50,'FCST SDV'!$C$3:$C$3000,0),MATCH('Hàng Theo FCTS 14.09'!P$1,'FCST SDV'!$AC$2:$AZ$2,0))/'Hàng Theo FCTS 14.09'!$C50,0)</f>
        <v>3.6</v>
      </c>
      <c r="Q50" s="98">
        <f t="array" ref="Q50">+IFERROR(INDEX('FCST SDV'!$AC$3:$AZ$3000,MATCH('Hàng Theo FCTS 14.09'!$B50,'FCST SDV'!$C$3:$C$3000,0),MATCH('Hàng Theo FCTS 14.09'!Q$1,'FCST SDV'!$AC$2:$AZ$2,0))/'Hàng Theo FCTS 14.09'!$C50,0)</f>
        <v>0</v>
      </c>
    </row>
    <row r="51" spans="1:17" ht="36" customHeight="1">
      <c r="A51" s="542"/>
      <c r="B51" s="114" t="s">
        <v>54</v>
      </c>
      <c r="C51" s="99">
        <v>2500</v>
      </c>
      <c r="D51" s="514"/>
      <c r="E51" s="525"/>
      <c r="F51" s="514"/>
      <c r="G51" s="96">
        <f>+VLOOKUP(B51,'[6]FCST SDV'!$C:$AL,36,0)</f>
        <v>168000</v>
      </c>
      <c r="H51" s="97">
        <f t="shared" si="0"/>
        <v>67.2</v>
      </c>
      <c r="I51" s="98">
        <f t="array" ref="I51">+IFERROR(INDEX('FCST SDV'!$AC$3:$AZ$3000,MATCH('Hàng Theo FCTS 14.09'!$B51,'FCST SDV'!$C$3:$C$3000,0),MATCH('Hàng Theo FCTS 14.09'!I$1,'FCST SDV'!$AC$2:$AZ$2,0))/'Hàng Theo FCTS 14.09'!$C51,0)</f>
        <v>3.6</v>
      </c>
      <c r="J51" s="98">
        <f t="array" ref="J51">+IFERROR(INDEX('FCST SDV'!$AC$3:$AZ$3000,MATCH('Hàng Theo FCTS 14.09'!$B51,'FCST SDV'!$C$3:$C$3000,0),MATCH('Hàng Theo FCTS 14.09'!J$1,'FCST SDV'!$AC$2:$AZ$2,0))/'Hàng Theo FCTS 14.09'!$C51,0)</f>
        <v>2.4</v>
      </c>
      <c r="K51" s="98">
        <f t="array" ref="K51">+IFERROR(INDEX('FCST SDV'!$AC$3:$AZ$3000,MATCH('Hàng Theo FCTS 14.09'!$B51,'FCST SDV'!$C$3:$C$3000,0),MATCH('Hàng Theo FCTS 14.09'!K$1,'FCST SDV'!$AC$2:$AZ$2,0))/'Hàng Theo FCTS 14.09'!$C51,0)</f>
        <v>2.4</v>
      </c>
      <c r="L51" s="98">
        <f t="array" ref="L51">+IFERROR(INDEX('FCST SDV'!$AC$3:$AZ$3000,MATCH('Hàng Theo FCTS 14.09'!$B51,'FCST SDV'!$C$3:$C$3000,0),MATCH('Hàng Theo FCTS 14.09'!L$1,'FCST SDV'!$AC$2:$AZ$2,0))/'Hàng Theo FCTS 14.09'!$C51,0)</f>
        <v>2.4</v>
      </c>
      <c r="M51" s="98">
        <f t="array" ref="M51">+IFERROR(INDEX('FCST SDV'!$AC$3:$AZ$3000,MATCH('Hàng Theo FCTS 14.09'!$B51,'FCST SDV'!$C$3:$C$3000,0),MATCH('Hàng Theo FCTS 14.09'!M$1,'FCST SDV'!$AC$2:$AZ$2,0))/'Hàng Theo FCTS 14.09'!$C51,0)</f>
        <v>2.4</v>
      </c>
      <c r="N51" s="98">
        <f t="array" ref="N51">+IFERROR(INDEX('FCST SDV'!$AC$3:$AZ$3000,MATCH('Hàng Theo FCTS 14.09'!$B51,'FCST SDV'!$C$3:$C$3000,0),MATCH('Hàng Theo FCTS 14.09'!N$1,'FCST SDV'!$AC$2:$AZ$2,0))/'Hàng Theo FCTS 14.09'!$C51,0)</f>
        <v>2.4</v>
      </c>
      <c r="O51" s="98">
        <f t="array" ref="O51">+IFERROR(INDEX('FCST SDV'!$AC$3:$AZ$3000,MATCH('Hàng Theo FCTS 14.09'!$B51,'FCST SDV'!$C$3:$C$3000,0),MATCH('Hàng Theo FCTS 14.09'!O$1,'FCST SDV'!$AC$2:$AZ$2,0))/'Hàng Theo FCTS 14.09'!$C51,0)</f>
        <v>18</v>
      </c>
      <c r="P51" s="98">
        <f t="array" ref="P51">+IFERROR(INDEX('FCST SDV'!$AC$3:$AZ$3000,MATCH('Hàng Theo FCTS 14.09'!$B51,'FCST SDV'!$C$3:$C$3000,0),MATCH('Hàng Theo FCTS 14.09'!P$1,'FCST SDV'!$AC$2:$AZ$2,0))/'Hàng Theo FCTS 14.09'!$C51,0)</f>
        <v>16.8</v>
      </c>
      <c r="Q51" s="98">
        <f t="array" ref="Q51">+IFERROR(INDEX('FCST SDV'!$AC$3:$AZ$3000,MATCH('Hàng Theo FCTS 14.09'!$B51,'FCST SDV'!$C$3:$C$3000,0),MATCH('Hàng Theo FCTS 14.09'!Q$1,'FCST SDV'!$AC$2:$AZ$2,0))/'Hàng Theo FCTS 14.09'!$C51,0)</f>
        <v>16.8</v>
      </c>
    </row>
    <row r="52" spans="1:17" ht="36" customHeight="1">
      <c r="A52" s="542"/>
      <c r="B52" s="114" t="s">
        <v>55</v>
      </c>
      <c r="C52" s="99">
        <v>2500</v>
      </c>
      <c r="D52" s="514"/>
      <c r="E52" s="525"/>
      <c r="F52" s="514"/>
      <c r="G52" s="96">
        <f>+VLOOKUP(B52,'[6]FCST SDV'!$C:$AL,36,0)</f>
        <v>42000</v>
      </c>
      <c r="H52" s="97">
        <f t="shared" si="0"/>
        <v>16.8</v>
      </c>
      <c r="I52" s="98">
        <f t="array" ref="I52">+IFERROR(INDEX('FCST SDV'!$AC$3:$AZ$3000,MATCH('Hàng Theo FCTS 14.09'!$B52,'FCST SDV'!$C$3:$C$3000,0),MATCH('Hàng Theo FCTS 14.09'!I$1,'FCST SDV'!$AC$2:$AZ$2,0))/'Hàng Theo FCTS 14.09'!$C52,0)</f>
        <v>0</v>
      </c>
      <c r="J52" s="98">
        <f t="array" ref="J52">+IFERROR(INDEX('FCST SDV'!$AC$3:$AZ$3000,MATCH('Hàng Theo FCTS 14.09'!$B52,'FCST SDV'!$C$3:$C$3000,0),MATCH('Hàng Theo FCTS 14.09'!J$1,'FCST SDV'!$AC$2:$AZ$2,0))/'Hàng Theo FCTS 14.09'!$C52,0)</f>
        <v>0</v>
      </c>
      <c r="K52" s="98">
        <f t="array" ref="K52">+IFERROR(INDEX('FCST SDV'!$AC$3:$AZ$3000,MATCH('Hàng Theo FCTS 14.09'!$B52,'FCST SDV'!$C$3:$C$3000,0),MATCH('Hàng Theo FCTS 14.09'!K$1,'FCST SDV'!$AC$2:$AZ$2,0))/'Hàng Theo FCTS 14.09'!$C52,0)</f>
        <v>0</v>
      </c>
      <c r="L52" s="98">
        <f t="array" ref="L52">+IFERROR(INDEX('FCST SDV'!$AC$3:$AZ$3000,MATCH('Hàng Theo FCTS 14.09'!$B52,'FCST SDV'!$C$3:$C$3000,0),MATCH('Hàng Theo FCTS 14.09'!L$1,'FCST SDV'!$AC$2:$AZ$2,0))/'Hàng Theo FCTS 14.09'!$C52,0)</f>
        <v>0</v>
      </c>
      <c r="M52" s="98">
        <f t="array" ref="M52">+IFERROR(INDEX('FCST SDV'!$AC$3:$AZ$3000,MATCH('Hàng Theo FCTS 14.09'!$B52,'FCST SDV'!$C$3:$C$3000,0),MATCH('Hàng Theo FCTS 14.09'!M$1,'FCST SDV'!$AC$2:$AZ$2,0))/'Hàng Theo FCTS 14.09'!$C52,0)</f>
        <v>3.6</v>
      </c>
      <c r="N52" s="98">
        <f t="array" ref="N52">+IFERROR(INDEX('FCST SDV'!$AC$3:$AZ$3000,MATCH('Hàng Theo FCTS 14.09'!$B52,'FCST SDV'!$C$3:$C$3000,0),MATCH('Hàng Theo FCTS 14.09'!N$1,'FCST SDV'!$AC$2:$AZ$2,0))/'Hàng Theo FCTS 14.09'!$C52,0)</f>
        <v>4.8</v>
      </c>
      <c r="O52" s="98">
        <f t="array" ref="O52">+IFERROR(INDEX('FCST SDV'!$AC$3:$AZ$3000,MATCH('Hàng Theo FCTS 14.09'!$B52,'FCST SDV'!$C$3:$C$3000,0),MATCH('Hàng Theo FCTS 14.09'!O$1,'FCST SDV'!$AC$2:$AZ$2,0))/'Hàng Theo FCTS 14.09'!$C52,0)</f>
        <v>8.4</v>
      </c>
      <c r="P52" s="98">
        <f t="array" ref="P52">+IFERROR(INDEX('FCST SDV'!$AC$3:$AZ$3000,MATCH('Hàng Theo FCTS 14.09'!$B52,'FCST SDV'!$C$3:$C$3000,0),MATCH('Hàng Theo FCTS 14.09'!P$1,'FCST SDV'!$AC$2:$AZ$2,0))/'Hàng Theo FCTS 14.09'!$C52,0)</f>
        <v>0</v>
      </c>
      <c r="Q52" s="98">
        <f t="array" ref="Q52">+IFERROR(INDEX('FCST SDV'!$AC$3:$AZ$3000,MATCH('Hàng Theo FCTS 14.09'!$B52,'FCST SDV'!$C$3:$C$3000,0),MATCH('Hàng Theo FCTS 14.09'!Q$1,'FCST SDV'!$AC$2:$AZ$2,0))/'Hàng Theo FCTS 14.09'!$C52,0)</f>
        <v>0</v>
      </c>
    </row>
    <row r="53" spans="1:17" ht="36" customHeight="1">
      <c r="A53" s="542"/>
      <c r="B53" s="114" t="s">
        <v>56</v>
      </c>
      <c r="C53" s="99">
        <v>2500</v>
      </c>
      <c r="D53" s="514"/>
      <c r="E53" s="525"/>
      <c r="F53" s="514"/>
      <c r="G53" s="96">
        <f>+VLOOKUP(B53,'[6]FCST SDV'!$C:$AL,36,0)</f>
        <v>108000</v>
      </c>
      <c r="H53" s="97">
        <f t="shared" si="0"/>
        <v>43.2</v>
      </c>
      <c r="I53" s="98">
        <f t="array" ref="I53">+IFERROR(INDEX('FCST SDV'!$AC$3:$AZ$3000,MATCH('Hàng Theo FCTS 14.09'!$B53,'FCST SDV'!$C$3:$C$3000,0),MATCH('Hàng Theo FCTS 14.09'!I$1,'FCST SDV'!$AC$2:$AZ$2,0))/'Hàng Theo FCTS 14.09'!$C53,0)</f>
        <v>4.8</v>
      </c>
      <c r="J53" s="98">
        <f t="array" ref="J53">+IFERROR(INDEX('FCST SDV'!$AC$3:$AZ$3000,MATCH('Hàng Theo FCTS 14.09'!$B53,'FCST SDV'!$C$3:$C$3000,0),MATCH('Hàng Theo FCTS 14.09'!J$1,'FCST SDV'!$AC$2:$AZ$2,0))/'Hàng Theo FCTS 14.09'!$C53,0)</f>
        <v>3.6</v>
      </c>
      <c r="K53" s="98">
        <f t="array" ref="K53">+IFERROR(INDEX('FCST SDV'!$AC$3:$AZ$3000,MATCH('Hàng Theo FCTS 14.09'!$B53,'FCST SDV'!$C$3:$C$3000,0),MATCH('Hàng Theo FCTS 14.09'!K$1,'FCST SDV'!$AC$2:$AZ$2,0))/'Hàng Theo FCTS 14.09'!$C53,0)</f>
        <v>3.6</v>
      </c>
      <c r="L53" s="98">
        <f t="array" ref="L53">+IFERROR(INDEX('FCST SDV'!$AC$3:$AZ$3000,MATCH('Hàng Theo FCTS 14.09'!$B53,'FCST SDV'!$C$3:$C$3000,0),MATCH('Hàng Theo FCTS 14.09'!L$1,'FCST SDV'!$AC$2:$AZ$2,0))/'Hàng Theo FCTS 14.09'!$C53,0)</f>
        <v>3.6</v>
      </c>
      <c r="M53" s="98">
        <f t="array" ref="M53">+IFERROR(INDEX('FCST SDV'!$AC$3:$AZ$3000,MATCH('Hàng Theo FCTS 14.09'!$B53,'FCST SDV'!$C$3:$C$3000,0),MATCH('Hàng Theo FCTS 14.09'!M$1,'FCST SDV'!$AC$2:$AZ$2,0))/'Hàng Theo FCTS 14.09'!$C53,0)</f>
        <v>3.6</v>
      </c>
      <c r="N53" s="98">
        <f t="array" ref="N53">+IFERROR(INDEX('FCST SDV'!$AC$3:$AZ$3000,MATCH('Hàng Theo FCTS 14.09'!$B53,'FCST SDV'!$C$3:$C$3000,0),MATCH('Hàng Theo FCTS 14.09'!N$1,'FCST SDV'!$AC$2:$AZ$2,0))/'Hàng Theo FCTS 14.09'!$C53,0)</f>
        <v>0</v>
      </c>
      <c r="O53" s="98">
        <f t="array" ref="O53">+IFERROR(INDEX('FCST SDV'!$AC$3:$AZ$3000,MATCH('Hàng Theo FCTS 14.09'!$B53,'FCST SDV'!$C$3:$C$3000,0),MATCH('Hàng Theo FCTS 14.09'!O$1,'FCST SDV'!$AC$2:$AZ$2,0))/'Hàng Theo FCTS 14.09'!$C53,0)</f>
        <v>21.6</v>
      </c>
      <c r="P53" s="98">
        <f t="array" ref="P53">+IFERROR(INDEX('FCST SDV'!$AC$3:$AZ$3000,MATCH('Hàng Theo FCTS 14.09'!$B53,'FCST SDV'!$C$3:$C$3000,0),MATCH('Hàng Theo FCTS 14.09'!P$1,'FCST SDV'!$AC$2:$AZ$2,0))/'Hàng Theo FCTS 14.09'!$C53,0)</f>
        <v>2.4</v>
      </c>
      <c r="Q53" s="98">
        <f t="array" ref="Q53">+IFERROR(INDEX('FCST SDV'!$AC$3:$AZ$3000,MATCH('Hàng Theo FCTS 14.09'!$B53,'FCST SDV'!$C$3:$C$3000,0),MATCH('Hàng Theo FCTS 14.09'!Q$1,'FCST SDV'!$AC$2:$AZ$2,0))/'Hàng Theo FCTS 14.09'!$C53,0)</f>
        <v>0</v>
      </c>
    </row>
    <row r="54" spans="1:17" ht="36" customHeight="1">
      <c r="A54" s="542"/>
      <c r="B54" s="114" t="s">
        <v>57</v>
      </c>
      <c r="C54" s="99">
        <v>2500</v>
      </c>
      <c r="D54" s="514"/>
      <c r="E54" s="525"/>
      <c r="F54" s="514"/>
      <c r="G54" s="96">
        <f>+VLOOKUP(B54,'[6]FCST SDV'!$C:$AL,36,0)</f>
        <v>779000</v>
      </c>
      <c r="H54" s="97">
        <f t="shared" si="0"/>
        <v>311.60000000000002</v>
      </c>
      <c r="I54" s="98">
        <f t="array" ref="I54">+IFERROR(INDEX('FCST SDV'!$AC$3:$AZ$3000,MATCH('Hàng Theo FCTS 14.09'!$B54,'FCST SDV'!$C$3:$C$3000,0),MATCH('Hàng Theo FCTS 14.09'!I$1,'FCST SDV'!$AC$2:$AZ$2,0))/'Hàng Theo FCTS 14.09'!$C54,0)</f>
        <v>12</v>
      </c>
      <c r="J54" s="98">
        <f t="array" ref="J54">+IFERROR(INDEX('FCST SDV'!$AC$3:$AZ$3000,MATCH('Hàng Theo FCTS 14.09'!$B54,'FCST SDV'!$C$3:$C$3000,0),MATCH('Hàng Theo FCTS 14.09'!J$1,'FCST SDV'!$AC$2:$AZ$2,0))/'Hàng Theo FCTS 14.09'!$C54,0)</f>
        <v>20.399999999999999</v>
      </c>
      <c r="K54" s="98">
        <f t="array" ref="K54">+IFERROR(INDEX('FCST SDV'!$AC$3:$AZ$3000,MATCH('Hàng Theo FCTS 14.09'!$B54,'FCST SDV'!$C$3:$C$3000,0),MATCH('Hàng Theo FCTS 14.09'!K$1,'FCST SDV'!$AC$2:$AZ$2,0))/'Hàng Theo FCTS 14.09'!$C54,0)</f>
        <v>19.600000000000001</v>
      </c>
      <c r="L54" s="98">
        <f t="array" ref="L54">+IFERROR(INDEX('FCST SDV'!$AC$3:$AZ$3000,MATCH('Hàng Theo FCTS 14.09'!$B54,'FCST SDV'!$C$3:$C$3000,0),MATCH('Hàng Theo FCTS 14.09'!L$1,'FCST SDV'!$AC$2:$AZ$2,0))/'Hàng Theo FCTS 14.09'!$C54,0)</f>
        <v>18</v>
      </c>
      <c r="M54" s="98">
        <f t="array" ref="M54">+IFERROR(INDEX('FCST SDV'!$AC$3:$AZ$3000,MATCH('Hàng Theo FCTS 14.09'!$B54,'FCST SDV'!$C$3:$C$3000,0),MATCH('Hàng Theo FCTS 14.09'!M$1,'FCST SDV'!$AC$2:$AZ$2,0))/'Hàng Theo FCTS 14.09'!$C54,0)</f>
        <v>15.6</v>
      </c>
      <c r="N54" s="98">
        <f t="array" ref="N54">+IFERROR(INDEX('FCST SDV'!$AC$3:$AZ$3000,MATCH('Hàng Theo FCTS 14.09'!$B54,'FCST SDV'!$C$3:$C$3000,0),MATCH('Hàng Theo FCTS 14.09'!N$1,'FCST SDV'!$AC$2:$AZ$2,0))/'Hàng Theo FCTS 14.09'!$C54,0)</f>
        <v>15.6</v>
      </c>
      <c r="O54" s="98">
        <f t="array" ref="O54">+IFERROR(INDEX('FCST SDV'!$AC$3:$AZ$3000,MATCH('Hàng Theo FCTS 14.09'!$B54,'FCST SDV'!$C$3:$C$3000,0),MATCH('Hàng Theo FCTS 14.09'!O$1,'FCST SDV'!$AC$2:$AZ$2,0))/'Hàng Theo FCTS 14.09'!$C54,0)</f>
        <v>116.8</v>
      </c>
      <c r="P54" s="98">
        <f t="array" ref="P54">+IFERROR(INDEX('FCST SDV'!$AC$3:$AZ$3000,MATCH('Hàng Theo FCTS 14.09'!$B54,'FCST SDV'!$C$3:$C$3000,0),MATCH('Hàng Theo FCTS 14.09'!P$1,'FCST SDV'!$AC$2:$AZ$2,0))/'Hàng Theo FCTS 14.09'!$C54,0)</f>
        <v>75.599999999999994</v>
      </c>
      <c r="Q54" s="98">
        <f t="array" ref="Q54">+IFERROR(INDEX('FCST SDV'!$AC$3:$AZ$3000,MATCH('Hàng Theo FCTS 14.09'!$B54,'FCST SDV'!$C$3:$C$3000,0),MATCH('Hàng Theo FCTS 14.09'!Q$1,'FCST SDV'!$AC$2:$AZ$2,0))/'Hàng Theo FCTS 14.09'!$C54,0)</f>
        <v>18</v>
      </c>
    </row>
    <row r="55" spans="1:17" ht="36" customHeight="1">
      <c r="A55" s="542"/>
      <c r="B55" s="114" t="s">
        <v>58</v>
      </c>
      <c r="C55" s="99">
        <v>2500</v>
      </c>
      <c r="D55" s="514"/>
      <c r="E55" s="525"/>
      <c r="F55" s="514"/>
      <c r="G55" s="96">
        <f>+VLOOKUP(B55,'[6]FCST SDV'!$C:$AL,36,0)</f>
        <v>48000</v>
      </c>
      <c r="H55" s="97">
        <f t="shared" si="0"/>
        <v>19.2</v>
      </c>
      <c r="I55" s="98">
        <f t="array" ref="I55">+IFERROR(INDEX('FCST SDV'!$AC$3:$AZ$3000,MATCH('Hàng Theo FCTS 14.09'!$B55,'FCST SDV'!$C$3:$C$3000,0),MATCH('Hàng Theo FCTS 14.09'!I$1,'FCST SDV'!$AC$2:$AZ$2,0))/'Hàng Theo FCTS 14.09'!$C55,0)</f>
        <v>0</v>
      </c>
      <c r="J55" s="98">
        <f t="array" ref="J55">+IFERROR(INDEX('FCST SDV'!$AC$3:$AZ$3000,MATCH('Hàng Theo FCTS 14.09'!$B55,'FCST SDV'!$C$3:$C$3000,0),MATCH('Hàng Theo FCTS 14.09'!J$1,'FCST SDV'!$AC$2:$AZ$2,0))/'Hàng Theo FCTS 14.09'!$C55,0)</f>
        <v>4.8</v>
      </c>
      <c r="K55" s="98">
        <f t="array" ref="K55">+IFERROR(INDEX('FCST SDV'!$AC$3:$AZ$3000,MATCH('Hàng Theo FCTS 14.09'!$B55,'FCST SDV'!$C$3:$C$3000,0),MATCH('Hàng Theo FCTS 14.09'!K$1,'FCST SDV'!$AC$2:$AZ$2,0))/'Hàng Theo FCTS 14.09'!$C55,0)</f>
        <v>0</v>
      </c>
      <c r="L55" s="98">
        <f t="array" ref="L55">+IFERROR(INDEX('FCST SDV'!$AC$3:$AZ$3000,MATCH('Hàng Theo FCTS 14.09'!$B55,'FCST SDV'!$C$3:$C$3000,0),MATCH('Hàng Theo FCTS 14.09'!L$1,'FCST SDV'!$AC$2:$AZ$2,0))/'Hàng Theo FCTS 14.09'!$C55,0)</f>
        <v>0</v>
      </c>
      <c r="M55" s="98">
        <f t="array" ref="M55">+IFERROR(INDEX('FCST SDV'!$AC$3:$AZ$3000,MATCH('Hàng Theo FCTS 14.09'!$B55,'FCST SDV'!$C$3:$C$3000,0),MATCH('Hàng Theo FCTS 14.09'!M$1,'FCST SDV'!$AC$2:$AZ$2,0))/'Hàng Theo FCTS 14.09'!$C55,0)</f>
        <v>0</v>
      </c>
      <c r="N55" s="98">
        <f t="array" ref="N55">+IFERROR(INDEX('FCST SDV'!$AC$3:$AZ$3000,MATCH('Hàng Theo FCTS 14.09'!$B55,'FCST SDV'!$C$3:$C$3000,0),MATCH('Hàng Theo FCTS 14.09'!N$1,'FCST SDV'!$AC$2:$AZ$2,0))/'Hàng Theo FCTS 14.09'!$C55,0)</f>
        <v>0</v>
      </c>
      <c r="O55" s="98">
        <f t="array" ref="O55">+IFERROR(INDEX('FCST SDV'!$AC$3:$AZ$3000,MATCH('Hàng Theo FCTS 14.09'!$B55,'FCST SDV'!$C$3:$C$3000,0),MATCH('Hàng Theo FCTS 14.09'!O$1,'FCST SDV'!$AC$2:$AZ$2,0))/'Hàng Theo FCTS 14.09'!$C55,0)</f>
        <v>14.4</v>
      </c>
      <c r="P55" s="98">
        <f t="array" ref="P55">+IFERROR(INDEX('FCST SDV'!$AC$3:$AZ$3000,MATCH('Hàng Theo FCTS 14.09'!$B55,'FCST SDV'!$C$3:$C$3000,0),MATCH('Hàng Theo FCTS 14.09'!P$1,'FCST SDV'!$AC$2:$AZ$2,0))/'Hàng Theo FCTS 14.09'!$C55,0)</f>
        <v>0</v>
      </c>
      <c r="Q55" s="98">
        <f t="array" ref="Q55">+IFERROR(INDEX('FCST SDV'!$AC$3:$AZ$3000,MATCH('Hàng Theo FCTS 14.09'!$B55,'FCST SDV'!$C$3:$C$3000,0),MATCH('Hàng Theo FCTS 14.09'!Q$1,'FCST SDV'!$AC$2:$AZ$2,0))/'Hàng Theo FCTS 14.09'!$C55,0)</f>
        <v>0</v>
      </c>
    </row>
    <row r="56" spans="1:17" ht="36" customHeight="1">
      <c r="A56" s="542"/>
      <c r="B56" s="94" t="s">
        <v>14</v>
      </c>
      <c r="C56" s="94">
        <v>100</v>
      </c>
      <c r="D56" s="514"/>
      <c r="E56" s="525"/>
      <c r="F56" s="514"/>
      <c r="G56" s="96">
        <f>+VLOOKUP(B56,'[6]FCST SDV'!$C:$AL,36,0)</f>
        <v>0</v>
      </c>
      <c r="H56" s="97">
        <f t="shared" si="0"/>
        <v>0</v>
      </c>
      <c r="I56" s="98">
        <f t="array" ref="I56">+IFERROR(INDEX('FCST SDV'!$AC$3:$AZ$3000,MATCH('Hàng Theo FCTS 14.09'!$B56,'FCST SDV'!$C$3:$C$3000,0),MATCH('Hàng Theo FCTS 14.09'!I$1,'FCST SDV'!$AC$2:$AZ$2,0))/'Hàng Theo FCTS 14.09'!$C56,0)</f>
        <v>0</v>
      </c>
      <c r="J56" s="98">
        <f t="array" ref="J56">+IFERROR(INDEX('FCST SDV'!$AC$3:$AZ$3000,MATCH('Hàng Theo FCTS 14.09'!$B56,'FCST SDV'!$C$3:$C$3000,0),MATCH('Hàng Theo FCTS 14.09'!J$1,'FCST SDV'!$AC$2:$AZ$2,0))/'Hàng Theo FCTS 14.09'!$C56,0)</f>
        <v>0</v>
      </c>
      <c r="K56" s="98">
        <f t="array" ref="K56">+IFERROR(INDEX('FCST SDV'!$AC$3:$AZ$3000,MATCH('Hàng Theo FCTS 14.09'!$B56,'FCST SDV'!$C$3:$C$3000,0),MATCH('Hàng Theo FCTS 14.09'!K$1,'FCST SDV'!$AC$2:$AZ$2,0))/'Hàng Theo FCTS 14.09'!$C56,0)</f>
        <v>0</v>
      </c>
      <c r="L56" s="98">
        <f t="array" ref="L56">+IFERROR(INDEX('FCST SDV'!$AC$3:$AZ$3000,MATCH('Hàng Theo FCTS 14.09'!$B56,'FCST SDV'!$C$3:$C$3000,0),MATCH('Hàng Theo FCTS 14.09'!L$1,'FCST SDV'!$AC$2:$AZ$2,0))/'Hàng Theo FCTS 14.09'!$C56,0)</f>
        <v>0</v>
      </c>
      <c r="M56" s="98">
        <f t="array" ref="M56">+IFERROR(INDEX('FCST SDV'!$AC$3:$AZ$3000,MATCH('Hàng Theo FCTS 14.09'!$B56,'FCST SDV'!$C$3:$C$3000,0),MATCH('Hàng Theo FCTS 14.09'!M$1,'FCST SDV'!$AC$2:$AZ$2,0))/'Hàng Theo FCTS 14.09'!$C56,0)</f>
        <v>0</v>
      </c>
      <c r="N56" s="98">
        <f t="array" ref="N56">+IFERROR(INDEX('FCST SDV'!$AC$3:$AZ$3000,MATCH('Hàng Theo FCTS 14.09'!$B56,'FCST SDV'!$C$3:$C$3000,0),MATCH('Hàng Theo FCTS 14.09'!N$1,'FCST SDV'!$AC$2:$AZ$2,0))/'Hàng Theo FCTS 14.09'!$C56,0)</f>
        <v>0</v>
      </c>
      <c r="O56" s="98">
        <f t="array" ref="O56">+IFERROR(INDEX('FCST SDV'!$AC$3:$AZ$3000,MATCH('Hàng Theo FCTS 14.09'!$B56,'FCST SDV'!$C$3:$C$3000,0),MATCH('Hàng Theo FCTS 14.09'!O$1,'FCST SDV'!$AC$2:$AZ$2,0))/'Hàng Theo FCTS 14.09'!$C56,0)</f>
        <v>0</v>
      </c>
      <c r="P56" s="98">
        <f t="array" ref="P56">+IFERROR(INDEX('FCST SDV'!$AC$3:$AZ$3000,MATCH('Hàng Theo FCTS 14.09'!$B56,'FCST SDV'!$C$3:$C$3000,0),MATCH('Hàng Theo FCTS 14.09'!P$1,'FCST SDV'!$AC$2:$AZ$2,0))/'Hàng Theo FCTS 14.09'!$C56,0)</f>
        <v>0</v>
      </c>
      <c r="Q56" s="98">
        <f t="array" ref="Q56">+IFERROR(INDEX('FCST SDV'!$AC$3:$AZ$3000,MATCH('Hàng Theo FCTS 14.09'!$B56,'FCST SDV'!$C$3:$C$3000,0),MATCH('Hàng Theo FCTS 14.09'!Q$1,'FCST SDV'!$AC$2:$AZ$2,0))/'Hàng Theo FCTS 14.09'!$C56,0)</f>
        <v>0</v>
      </c>
    </row>
    <row r="57" spans="1:17" ht="36" customHeight="1">
      <c r="A57" s="542"/>
      <c r="B57" s="114" t="s">
        <v>15</v>
      </c>
      <c r="C57" s="94">
        <v>100</v>
      </c>
      <c r="D57" s="514"/>
      <c r="E57" s="525"/>
      <c r="F57" s="514"/>
      <c r="G57" s="96">
        <f>+VLOOKUP(B57,'[6]FCST SDV'!$C:$AL,36,0)</f>
        <v>68000</v>
      </c>
      <c r="H57" s="97">
        <f t="shared" si="0"/>
        <v>680</v>
      </c>
      <c r="I57" s="98">
        <f t="array" ref="I57">+IFERROR(INDEX('FCST SDV'!$AC$3:$AZ$3000,MATCH('Hàng Theo FCTS 14.09'!$B57,'FCST SDV'!$C$3:$C$3000,0),MATCH('Hàng Theo FCTS 14.09'!I$1,'FCST SDV'!$AC$2:$AZ$2,0))/'Hàng Theo FCTS 14.09'!$C57,0)</f>
        <v>0</v>
      </c>
      <c r="J57" s="98">
        <f t="array" ref="J57">+IFERROR(INDEX('FCST SDV'!$AC$3:$AZ$3000,MATCH('Hàng Theo FCTS 14.09'!$B57,'FCST SDV'!$C$3:$C$3000,0),MATCH('Hàng Theo FCTS 14.09'!J$1,'FCST SDV'!$AC$2:$AZ$2,0))/'Hàng Theo FCTS 14.09'!$C57,0)</f>
        <v>120</v>
      </c>
      <c r="K57" s="98">
        <f t="array" ref="K57">+IFERROR(INDEX('FCST SDV'!$AC$3:$AZ$3000,MATCH('Hàng Theo FCTS 14.09'!$B57,'FCST SDV'!$C$3:$C$3000,0),MATCH('Hàng Theo FCTS 14.09'!K$1,'FCST SDV'!$AC$2:$AZ$2,0))/'Hàng Theo FCTS 14.09'!$C57,0)</f>
        <v>100</v>
      </c>
      <c r="L57" s="98">
        <f t="array" ref="L57">+IFERROR(INDEX('FCST SDV'!$AC$3:$AZ$3000,MATCH('Hàng Theo FCTS 14.09'!$B57,'FCST SDV'!$C$3:$C$3000,0),MATCH('Hàng Theo FCTS 14.09'!L$1,'FCST SDV'!$AC$2:$AZ$2,0))/'Hàng Theo FCTS 14.09'!$C57,0)</f>
        <v>60</v>
      </c>
      <c r="M57" s="98">
        <f t="array" ref="M57">+IFERROR(INDEX('FCST SDV'!$AC$3:$AZ$3000,MATCH('Hàng Theo FCTS 14.09'!$B57,'FCST SDV'!$C$3:$C$3000,0),MATCH('Hàng Theo FCTS 14.09'!M$1,'FCST SDV'!$AC$2:$AZ$2,0))/'Hàng Theo FCTS 14.09'!$C57,0)</f>
        <v>0</v>
      </c>
      <c r="N57" s="98">
        <f t="array" ref="N57">+IFERROR(INDEX('FCST SDV'!$AC$3:$AZ$3000,MATCH('Hàng Theo FCTS 14.09'!$B57,'FCST SDV'!$C$3:$C$3000,0),MATCH('Hàng Theo FCTS 14.09'!N$1,'FCST SDV'!$AC$2:$AZ$2,0))/'Hàng Theo FCTS 14.09'!$C57,0)</f>
        <v>0</v>
      </c>
      <c r="O57" s="98">
        <f t="array" ref="O57">+IFERROR(INDEX('FCST SDV'!$AC$3:$AZ$3000,MATCH('Hàng Theo FCTS 14.09'!$B57,'FCST SDV'!$C$3:$C$3000,0),MATCH('Hàng Theo FCTS 14.09'!O$1,'FCST SDV'!$AC$2:$AZ$2,0))/'Hàng Theo FCTS 14.09'!$C57,0)</f>
        <v>400</v>
      </c>
      <c r="P57" s="98">
        <f t="array" ref="P57">+IFERROR(INDEX('FCST SDV'!$AC$3:$AZ$3000,MATCH('Hàng Theo FCTS 14.09'!$B57,'FCST SDV'!$C$3:$C$3000,0),MATCH('Hàng Theo FCTS 14.09'!P$1,'FCST SDV'!$AC$2:$AZ$2,0))/'Hàng Theo FCTS 14.09'!$C57,0)</f>
        <v>0</v>
      </c>
      <c r="Q57" s="98">
        <f t="array" ref="Q57">+IFERROR(INDEX('FCST SDV'!$AC$3:$AZ$3000,MATCH('Hàng Theo FCTS 14.09'!$B57,'FCST SDV'!$C$3:$C$3000,0),MATCH('Hàng Theo FCTS 14.09'!Q$1,'FCST SDV'!$AC$2:$AZ$2,0))/'Hàng Theo FCTS 14.09'!$C57,0)</f>
        <v>0</v>
      </c>
    </row>
    <row r="58" spans="1:17" ht="36" customHeight="1">
      <c r="A58" s="542"/>
      <c r="B58" s="94" t="s">
        <v>38</v>
      </c>
      <c r="C58" s="94">
        <v>50</v>
      </c>
      <c r="D58" s="514"/>
      <c r="E58" s="525"/>
      <c r="F58" s="514"/>
      <c r="G58" s="96">
        <f>+VLOOKUP(B58,'[6]FCST SDV'!$C:$AL,36,0)</f>
        <v>275000</v>
      </c>
      <c r="H58" s="97">
        <f t="shared" si="0"/>
        <v>5500</v>
      </c>
      <c r="I58" s="98">
        <f t="array" ref="I58">+IFERROR(INDEX('FCST SDV'!$AC$3:$AZ$3000,MATCH('Hàng Theo FCTS 14.09'!$B58,'FCST SDV'!$C$3:$C$3000,0),MATCH('Hàng Theo FCTS 14.09'!I$1,'FCST SDV'!$AC$2:$AZ$2,0))/'Hàng Theo FCTS 14.09'!$C58,0)</f>
        <v>300</v>
      </c>
      <c r="J58" s="98">
        <f t="array" ref="J58">+IFERROR(INDEX('FCST SDV'!$AC$3:$AZ$3000,MATCH('Hàng Theo FCTS 14.09'!$B58,'FCST SDV'!$C$3:$C$3000,0),MATCH('Hàng Theo FCTS 14.09'!J$1,'FCST SDV'!$AC$2:$AZ$2,0))/'Hàng Theo FCTS 14.09'!$C58,0)</f>
        <v>300</v>
      </c>
      <c r="K58" s="98">
        <f t="array" ref="K58">+IFERROR(INDEX('FCST SDV'!$AC$3:$AZ$3000,MATCH('Hàng Theo FCTS 14.09'!$B58,'FCST SDV'!$C$3:$C$3000,0),MATCH('Hàng Theo FCTS 14.09'!K$1,'FCST SDV'!$AC$2:$AZ$2,0))/'Hàng Theo FCTS 14.09'!$C58,0)</f>
        <v>300</v>
      </c>
      <c r="L58" s="98">
        <f t="array" ref="L58">+IFERROR(INDEX('FCST SDV'!$AC$3:$AZ$3000,MATCH('Hàng Theo FCTS 14.09'!$B58,'FCST SDV'!$C$3:$C$3000,0),MATCH('Hàng Theo FCTS 14.09'!L$1,'FCST SDV'!$AC$2:$AZ$2,0))/'Hàng Theo FCTS 14.09'!$C58,0)</f>
        <v>300</v>
      </c>
      <c r="M58" s="98">
        <f t="array" ref="M58">+IFERROR(INDEX('FCST SDV'!$AC$3:$AZ$3000,MATCH('Hàng Theo FCTS 14.09'!$B58,'FCST SDV'!$C$3:$C$3000,0),MATCH('Hàng Theo FCTS 14.09'!M$1,'FCST SDV'!$AC$2:$AZ$2,0))/'Hàng Theo FCTS 14.09'!$C58,0)</f>
        <v>300</v>
      </c>
      <c r="N58" s="98">
        <f t="array" ref="N58">+IFERROR(INDEX('FCST SDV'!$AC$3:$AZ$3000,MATCH('Hàng Theo FCTS 14.09'!$B58,'FCST SDV'!$C$3:$C$3000,0),MATCH('Hàng Theo FCTS 14.09'!N$1,'FCST SDV'!$AC$2:$AZ$2,0))/'Hàng Theo FCTS 14.09'!$C58,0)</f>
        <v>300</v>
      </c>
      <c r="O58" s="98">
        <f t="array" ref="O58">+IFERROR(INDEX('FCST SDV'!$AC$3:$AZ$3000,MATCH('Hàng Theo FCTS 14.09'!$B58,'FCST SDV'!$C$3:$C$3000,0),MATCH('Hàng Theo FCTS 14.09'!O$1,'FCST SDV'!$AC$2:$AZ$2,0))/'Hàng Theo FCTS 14.09'!$C58,0)</f>
        <v>2100</v>
      </c>
      <c r="P58" s="98">
        <f t="array" ref="P58">+IFERROR(INDEX('FCST SDV'!$AC$3:$AZ$3000,MATCH('Hàng Theo FCTS 14.09'!$B58,'FCST SDV'!$C$3:$C$3000,0),MATCH('Hàng Theo FCTS 14.09'!P$1,'FCST SDV'!$AC$2:$AZ$2,0))/'Hàng Theo FCTS 14.09'!$C58,0)</f>
        <v>1600</v>
      </c>
      <c r="Q58" s="98">
        <f t="array" ref="Q58">+IFERROR(INDEX('FCST SDV'!$AC$3:$AZ$3000,MATCH('Hàng Theo FCTS 14.09'!$B58,'FCST SDV'!$C$3:$C$3000,0),MATCH('Hàng Theo FCTS 14.09'!Q$1,'FCST SDV'!$AC$2:$AZ$2,0))/'Hàng Theo FCTS 14.09'!$C58,0)</f>
        <v>0</v>
      </c>
    </row>
    <row r="59" spans="1:17" ht="36" customHeight="1">
      <c r="A59" s="542"/>
      <c r="B59" s="94" t="s">
        <v>39</v>
      </c>
      <c r="C59" s="94">
        <v>50</v>
      </c>
      <c r="D59" s="514"/>
      <c r="E59" s="525"/>
      <c r="F59" s="514"/>
      <c r="G59" s="96">
        <f>+VLOOKUP(B59,'[6]FCST SDV'!$C:$AL,36,0)</f>
        <v>275000</v>
      </c>
      <c r="H59" s="97">
        <f t="shared" si="0"/>
        <v>5500</v>
      </c>
      <c r="I59" s="98">
        <f t="array" ref="I59">+IFERROR(INDEX('FCST SDV'!$AC$3:$AZ$3000,MATCH('Hàng Theo FCTS 14.09'!$B59,'FCST SDV'!$C$3:$C$3000,0),MATCH('Hàng Theo FCTS 14.09'!I$1,'FCST SDV'!$AC$2:$AZ$2,0))/'Hàng Theo FCTS 14.09'!$C59,0)</f>
        <v>300</v>
      </c>
      <c r="J59" s="98">
        <f t="array" ref="J59">+IFERROR(INDEX('FCST SDV'!$AC$3:$AZ$3000,MATCH('Hàng Theo FCTS 14.09'!$B59,'FCST SDV'!$C$3:$C$3000,0),MATCH('Hàng Theo FCTS 14.09'!J$1,'FCST SDV'!$AC$2:$AZ$2,0))/'Hàng Theo FCTS 14.09'!$C59,0)</f>
        <v>300</v>
      </c>
      <c r="K59" s="98">
        <f t="array" ref="K59">+IFERROR(INDEX('FCST SDV'!$AC$3:$AZ$3000,MATCH('Hàng Theo FCTS 14.09'!$B59,'FCST SDV'!$C$3:$C$3000,0),MATCH('Hàng Theo FCTS 14.09'!K$1,'FCST SDV'!$AC$2:$AZ$2,0))/'Hàng Theo FCTS 14.09'!$C59,0)</f>
        <v>300</v>
      </c>
      <c r="L59" s="98">
        <f t="array" ref="L59">+IFERROR(INDEX('FCST SDV'!$AC$3:$AZ$3000,MATCH('Hàng Theo FCTS 14.09'!$B59,'FCST SDV'!$C$3:$C$3000,0),MATCH('Hàng Theo FCTS 14.09'!L$1,'FCST SDV'!$AC$2:$AZ$2,0))/'Hàng Theo FCTS 14.09'!$C59,0)</f>
        <v>300</v>
      </c>
      <c r="M59" s="98">
        <f t="array" ref="M59">+IFERROR(INDEX('FCST SDV'!$AC$3:$AZ$3000,MATCH('Hàng Theo FCTS 14.09'!$B59,'FCST SDV'!$C$3:$C$3000,0),MATCH('Hàng Theo FCTS 14.09'!M$1,'FCST SDV'!$AC$2:$AZ$2,0))/'Hàng Theo FCTS 14.09'!$C59,0)</f>
        <v>300</v>
      </c>
      <c r="N59" s="98">
        <f t="array" ref="N59">+IFERROR(INDEX('FCST SDV'!$AC$3:$AZ$3000,MATCH('Hàng Theo FCTS 14.09'!$B59,'FCST SDV'!$C$3:$C$3000,0),MATCH('Hàng Theo FCTS 14.09'!N$1,'FCST SDV'!$AC$2:$AZ$2,0))/'Hàng Theo FCTS 14.09'!$C59,0)</f>
        <v>300</v>
      </c>
      <c r="O59" s="98">
        <f t="array" ref="O59">+IFERROR(INDEX('FCST SDV'!$AC$3:$AZ$3000,MATCH('Hàng Theo FCTS 14.09'!$B59,'FCST SDV'!$C$3:$C$3000,0),MATCH('Hàng Theo FCTS 14.09'!O$1,'FCST SDV'!$AC$2:$AZ$2,0))/'Hàng Theo FCTS 14.09'!$C59,0)</f>
        <v>2100</v>
      </c>
      <c r="P59" s="98">
        <f t="array" ref="P59">+IFERROR(INDEX('FCST SDV'!$AC$3:$AZ$3000,MATCH('Hàng Theo FCTS 14.09'!$B59,'FCST SDV'!$C$3:$C$3000,0),MATCH('Hàng Theo FCTS 14.09'!P$1,'FCST SDV'!$AC$2:$AZ$2,0))/'Hàng Theo FCTS 14.09'!$C59,0)</f>
        <v>1600</v>
      </c>
      <c r="Q59" s="98">
        <f t="array" ref="Q59">+IFERROR(INDEX('FCST SDV'!$AC$3:$AZ$3000,MATCH('Hàng Theo FCTS 14.09'!$B59,'FCST SDV'!$C$3:$C$3000,0),MATCH('Hàng Theo FCTS 14.09'!Q$1,'FCST SDV'!$AC$2:$AZ$2,0))/'Hàng Theo FCTS 14.09'!$C59,0)</f>
        <v>0</v>
      </c>
    </row>
    <row r="60" spans="1:17" ht="36" customHeight="1">
      <c r="A60" s="542"/>
      <c r="B60" s="114" t="s">
        <v>28</v>
      </c>
      <c r="C60" s="99">
        <v>375</v>
      </c>
      <c r="D60" s="514"/>
      <c r="E60" s="525"/>
      <c r="F60" s="514"/>
      <c r="G60" s="96">
        <f>+VLOOKUP(B60,'[6]FCST SDV'!$C:$AL,36,0)</f>
        <v>628000</v>
      </c>
      <c r="H60" s="97">
        <f t="shared" si="0"/>
        <v>1674.6666666666667</v>
      </c>
      <c r="I60" s="98">
        <f t="array" ref="I60">+IFERROR(INDEX('FCST SDV'!$AC$3:$AZ$3000,MATCH('Hàng Theo FCTS 14.09'!$B60,'FCST SDV'!$C$3:$C$3000,0),MATCH('Hàng Theo FCTS 14.09'!I$1,'FCST SDV'!$AC$2:$AZ$2,0))/'Hàng Theo FCTS 14.09'!$C60,0)</f>
        <v>69.333333333333329</v>
      </c>
      <c r="J60" s="98">
        <f t="array" ref="J60">+IFERROR(INDEX('FCST SDV'!$AC$3:$AZ$3000,MATCH('Hàng Theo FCTS 14.09'!$B60,'FCST SDV'!$C$3:$C$3000,0),MATCH('Hàng Theo FCTS 14.09'!J$1,'FCST SDV'!$AC$2:$AZ$2,0))/'Hàng Theo FCTS 14.09'!$C60,0)</f>
        <v>85.333333333333329</v>
      </c>
      <c r="K60" s="98">
        <f t="array" ref="K60">+IFERROR(INDEX('FCST SDV'!$AC$3:$AZ$3000,MATCH('Hàng Theo FCTS 14.09'!$B60,'FCST SDV'!$C$3:$C$3000,0),MATCH('Hàng Theo FCTS 14.09'!K$1,'FCST SDV'!$AC$2:$AZ$2,0))/'Hàng Theo FCTS 14.09'!$C60,0)</f>
        <v>85.333333333333329</v>
      </c>
      <c r="L60" s="98">
        <f t="array" ref="L60">+IFERROR(INDEX('FCST SDV'!$AC$3:$AZ$3000,MATCH('Hàng Theo FCTS 14.09'!$B60,'FCST SDV'!$C$3:$C$3000,0),MATCH('Hàng Theo FCTS 14.09'!L$1,'FCST SDV'!$AC$2:$AZ$2,0))/'Hàng Theo FCTS 14.09'!$C60,0)</f>
        <v>85.333333333333329</v>
      </c>
      <c r="M60" s="98">
        <f t="array" ref="M60">+IFERROR(INDEX('FCST SDV'!$AC$3:$AZ$3000,MATCH('Hàng Theo FCTS 14.09'!$B60,'FCST SDV'!$C$3:$C$3000,0),MATCH('Hàng Theo FCTS 14.09'!M$1,'FCST SDV'!$AC$2:$AZ$2,0))/'Hàng Theo FCTS 14.09'!$C60,0)</f>
        <v>85.333333333333329</v>
      </c>
      <c r="N60" s="98">
        <f t="array" ref="N60">+IFERROR(INDEX('FCST SDV'!$AC$3:$AZ$3000,MATCH('Hàng Theo FCTS 14.09'!$B60,'FCST SDV'!$C$3:$C$3000,0),MATCH('Hàng Theo FCTS 14.09'!N$1,'FCST SDV'!$AC$2:$AZ$2,0))/'Hàng Theo FCTS 14.09'!$C60,0)</f>
        <v>85.333333333333329</v>
      </c>
      <c r="O60" s="98">
        <f t="array" ref="O60">+IFERROR(INDEX('FCST SDV'!$AC$3:$AZ$3000,MATCH('Hàng Theo FCTS 14.09'!$B60,'FCST SDV'!$C$3:$C$3000,0),MATCH('Hàng Theo FCTS 14.09'!O$1,'FCST SDV'!$AC$2:$AZ$2,0))/'Hàng Theo FCTS 14.09'!$C60,0)</f>
        <v>581.33333333333337</v>
      </c>
      <c r="P60" s="98">
        <f t="array" ref="P60">+IFERROR(INDEX('FCST SDV'!$AC$3:$AZ$3000,MATCH('Hàng Theo FCTS 14.09'!$B60,'FCST SDV'!$C$3:$C$3000,0),MATCH('Hàng Theo FCTS 14.09'!P$1,'FCST SDV'!$AC$2:$AZ$2,0))/'Hàng Theo FCTS 14.09'!$C60,0)</f>
        <v>341.33333333333331</v>
      </c>
      <c r="Q60" s="98">
        <f t="array" ref="Q60">+IFERROR(INDEX('FCST SDV'!$AC$3:$AZ$3000,MATCH('Hàng Theo FCTS 14.09'!$B60,'FCST SDV'!$C$3:$C$3000,0),MATCH('Hàng Theo FCTS 14.09'!Q$1,'FCST SDV'!$AC$2:$AZ$2,0))/'Hàng Theo FCTS 14.09'!$C60,0)</f>
        <v>256</v>
      </c>
    </row>
    <row r="61" spans="1:17" ht="36" customHeight="1">
      <c r="A61" s="542"/>
      <c r="B61" s="114" t="s">
        <v>21</v>
      </c>
      <c r="C61" s="99">
        <v>375</v>
      </c>
      <c r="D61" s="514"/>
      <c r="E61" s="525"/>
      <c r="F61" s="514"/>
      <c r="G61" s="96">
        <f>+VLOOKUP(B61,'[6]FCST SDV'!$C:$AL,36,0)</f>
        <v>308250</v>
      </c>
      <c r="H61" s="97">
        <f t="shared" si="0"/>
        <v>822</v>
      </c>
      <c r="I61" s="98">
        <f t="array" ref="I61">+IFERROR(INDEX('FCST SDV'!$AC$3:$AZ$3000,MATCH('Hàng Theo FCTS 14.09'!$B61,'FCST SDV'!$C$3:$C$3000,0),MATCH('Hàng Theo FCTS 14.09'!I$1,'FCST SDV'!$AC$2:$AZ$2,0))/'Hàng Theo FCTS 14.09'!$C61,0)</f>
        <v>65.333333333333329</v>
      </c>
      <c r="J61" s="98">
        <f t="array" ref="J61">+IFERROR(INDEX('FCST SDV'!$AC$3:$AZ$3000,MATCH('Hàng Theo FCTS 14.09'!$B61,'FCST SDV'!$C$3:$C$3000,0),MATCH('Hàng Theo FCTS 14.09'!J$1,'FCST SDV'!$AC$2:$AZ$2,0))/'Hàng Theo FCTS 14.09'!$C61,0)</f>
        <v>65.333333333333329</v>
      </c>
      <c r="K61" s="98">
        <f t="array" ref="K61">+IFERROR(INDEX('FCST SDV'!$AC$3:$AZ$3000,MATCH('Hàng Theo FCTS 14.09'!$B61,'FCST SDV'!$C$3:$C$3000,0),MATCH('Hàng Theo FCTS 14.09'!K$1,'FCST SDV'!$AC$2:$AZ$2,0))/'Hàng Theo FCTS 14.09'!$C61,0)</f>
        <v>65.333333333333329</v>
      </c>
      <c r="L61" s="98">
        <f t="array" ref="L61">+IFERROR(INDEX('FCST SDV'!$AC$3:$AZ$3000,MATCH('Hàng Theo FCTS 14.09'!$B61,'FCST SDV'!$C$3:$C$3000,0),MATCH('Hàng Theo FCTS 14.09'!L$1,'FCST SDV'!$AC$2:$AZ$2,0))/'Hàng Theo FCTS 14.09'!$C61,0)</f>
        <v>65.333333333333329</v>
      </c>
      <c r="M61" s="98">
        <f t="array" ref="M61">+IFERROR(INDEX('FCST SDV'!$AC$3:$AZ$3000,MATCH('Hàng Theo FCTS 14.09'!$B61,'FCST SDV'!$C$3:$C$3000,0),MATCH('Hàng Theo FCTS 14.09'!M$1,'FCST SDV'!$AC$2:$AZ$2,0))/'Hàng Theo FCTS 14.09'!$C61,0)</f>
        <v>65.333333333333329</v>
      </c>
      <c r="N61" s="98">
        <f t="array" ref="N61">+IFERROR(INDEX('FCST SDV'!$AC$3:$AZ$3000,MATCH('Hàng Theo FCTS 14.09'!$B61,'FCST SDV'!$C$3:$C$3000,0),MATCH('Hàng Theo FCTS 14.09'!N$1,'FCST SDV'!$AC$2:$AZ$2,0))/'Hàng Theo FCTS 14.09'!$C61,0)</f>
        <v>65.333333333333329</v>
      </c>
      <c r="O61" s="98">
        <f t="array" ref="O61">+IFERROR(INDEX('FCST SDV'!$AC$3:$AZ$3000,MATCH('Hàng Theo FCTS 14.09'!$B61,'FCST SDV'!$C$3:$C$3000,0),MATCH('Hàng Theo FCTS 14.09'!O$1,'FCST SDV'!$AC$2:$AZ$2,0))/'Hàng Theo FCTS 14.09'!$C61,0)</f>
        <v>430</v>
      </c>
      <c r="P61" s="98">
        <f t="array" ref="P61">+IFERROR(INDEX('FCST SDV'!$AC$3:$AZ$3000,MATCH('Hàng Theo FCTS 14.09'!$B61,'FCST SDV'!$C$3:$C$3000,0),MATCH('Hàng Theo FCTS 14.09'!P$1,'FCST SDV'!$AC$2:$AZ$2,0))/'Hàng Theo FCTS 14.09'!$C61,0)</f>
        <v>0</v>
      </c>
      <c r="Q61" s="98">
        <f t="array" ref="Q61">+IFERROR(INDEX('FCST SDV'!$AC$3:$AZ$3000,MATCH('Hàng Theo FCTS 14.09'!$B61,'FCST SDV'!$C$3:$C$3000,0),MATCH('Hàng Theo FCTS 14.09'!Q$1,'FCST SDV'!$AC$2:$AZ$2,0))/'Hàng Theo FCTS 14.09'!$C61,0)</f>
        <v>0</v>
      </c>
    </row>
    <row r="62" spans="1:17" ht="36" customHeight="1">
      <c r="A62" s="542"/>
      <c r="B62" s="114" t="s">
        <v>22</v>
      </c>
      <c r="C62" s="99">
        <v>375</v>
      </c>
      <c r="D62" s="514"/>
      <c r="E62" s="525"/>
      <c r="F62" s="514"/>
      <c r="G62" s="96">
        <f>+VLOOKUP(B62,'[6]FCST SDV'!$C:$AL,36,0)</f>
        <v>72000</v>
      </c>
      <c r="H62" s="97">
        <f t="shared" si="0"/>
        <v>192</v>
      </c>
      <c r="I62" s="98">
        <f t="array" ref="I62">+IFERROR(INDEX('FCST SDV'!$AC$3:$AZ$3000,MATCH('Hàng Theo FCTS 14.09'!$B62,'FCST SDV'!$C$3:$C$3000,0),MATCH('Hàng Theo FCTS 14.09'!I$1,'FCST SDV'!$AC$2:$AZ$2,0))/'Hàng Theo FCTS 14.09'!$C62,0)</f>
        <v>0</v>
      </c>
      <c r="J62" s="98">
        <f t="array" ref="J62">+IFERROR(INDEX('FCST SDV'!$AC$3:$AZ$3000,MATCH('Hàng Theo FCTS 14.09'!$B62,'FCST SDV'!$C$3:$C$3000,0),MATCH('Hàng Theo FCTS 14.09'!J$1,'FCST SDV'!$AC$2:$AZ$2,0))/'Hàng Theo FCTS 14.09'!$C62,0)</f>
        <v>26.666666666666668</v>
      </c>
      <c r="K62" s="98">
        <f t="array" ref="K62">+IFERROR(INDEX('FCST SDV'!$AC$3:$AZ$3000,MATCH('Hàng Theo FCTS 14.09'!$B62,'FCST SDV'!$C$3:$C$3000,0),MATCH('Hàng Theo FCTS 14.09'!K$1,'FCST SDV'!$AC$2:$AZ$2,0))/'Hàng Theo FCTS 14.09'!$C62,0)</f>
        <v>26.666666666666668</v>
      </c>
      <c r="L62" s="98">
        <f t="array" ref="L62">+IFERROR(INDEX('FCST SDV'!$AC$3:$AZ$3000,MATCH('Hàng Theo FCTS 14.09'!$B62,'FCST SDV'!$C$3:$C$3000,0),MATCH('Hàng Theo FCTS 14.09'!L$1,'FCST SDV'!$AC$2:$AZ$2,0))/'Hàng Theo FCTS 14.09'!$C62,0)</f>
        <v>26.666666666666668</v>
      </c>
      <c r="M62" s="98">
        <f t="array" ref="M62">+IFERROR(INDEX('FCST SDV'!$AC$3:$AZ$3000,MATCH('Hàng Theo FCTS 14.09'!$B62,'FCST SDV'!$C$3:$C$3000,0),MATCH('Hàng Theo FCTS 14.09'!M$1,'FCST SDV'!$AC$2:$AZ$2,0))/'Hàng Theo FCTS 14.09'!$C62,0)</f>
        <v>0</v>
      </c>
      <c r="N62" s="98">
        <f t="array" ref="N62">+IFERROR(INDEX('FCST SDV'!$AC$3:$AZ$3000,MATCH('Hàng Theo FCTS 14.09'!$B62,'FCST SDV'!$C$3:$C$3000,0),MATCH('Hàng Theo FCTS 14.09'!N$1,'FCST SDV'!$AC$2:$AZ$2,0))/'Hàng Theo FCTS 14.09'!$C62,0)</f>
        <v>0</v>
      </c>
      <c r="O62" s="98">
        <f t="array" ref="O62">+IFERROR(INDEX('FCST SDV'!$AC$3:$AZ$3000,MATCH('Hàng Theo FCTS 14.09'!$B62,'FCST SDV'!$C$3:$C$3000,0),MATCH('Hàng Theo FCTS 14.09'!O$1,'FCST SDV'!$AC$2:$AZ$2,0))/'Hàng Theo FCTS 14.09'!$C62,0)</f>
        <v>112</v>
      </c>
      <c r="P62" s="98">
        <f t="array" ref="P62">+IFERROR(INDEX('FCST SDV'!$AC$3:$AZ$3000,MATCH('Hàng Theo FCTS 14.09'!$B62,'FCST SDV'!$C$3:$C$3000,0),MATCH('Hàng Theo FCTS 14.09'!P$1,'FCST SDV'!$AC$2:$AZ$2,0))/'Hàng Theo FCTS 14.09'!$C62,0)</f>
        <v>0</v>
      </c>
      <c r="Q62" s="98">
        <f t="array" ref="Q62">+IFERROR(INDEX('FCST SDV'!$AC$3:$AZ$3000,MATCH('Hàng Theo FCTS 14.09'!$B62,'FCST SDV'!$C$3:$C$3000,0),MATCH('Hàng Theo FCTS 14.09'!Q$1,'FCST SDV'!$AC$2:$AZ$2,0))/'Hàng Theo FCTS 14.09'!$C62,0)</f>
        <v>0</v>
      </c>
    </row>
    <row r="63" spans="1:17" ht="36" customHeight="1">
      <c r="A63" s="526" t="s">
        <v>254</v>
      </c>
      <c r="B63" s="527"/>
      <c r="C63" s="527"/>
      <c r="D63" s="527"/>
      <c r="E63" s="527"/>
      <c r="F63" s="528"/>
      <c r="G63" s="104"/>
      <c r="H63" s="105"/>
      <c r="I63" s="103"/>
      <c r="J63" s="103">
        <f>+F46-SUM(J46:J62)</f>
        <v>-931.86666666666667</v>
      </c>
      <c r="K63" s="103">
        <f t="shared" ref="K63" si="3">+J63-SUM(K46:K62)</f>
        <v>-1838.1333333333334</v>
      </c>
      <c r="L63" s="103">
        <f t="shared" ref="L63" si="4">+K63-SUM(L46:L62)</f>
        <v>-2702.8</v>
      </c>
      <c r="M63" s="103">
        <f t="shared" ref="M63" si="5">+L63-SUM(M46:M62)</f>
        <v>-3482</v>
      </c>
      <c r="N63" s="103">
        <f t="shared" ref="N63" si="6">+M63-SUM(N46:N62)</f>
        <v>-4258.8</v>
      </c>
      <c r="O63" s="103">
        <f t="shared" ref="O63" si="7">+N63-SUM(O46:O62)</f>
        <v>-10184.666666666666</v>
      </c>
      <c r="P63" s="103">
        <f t="shared" ref="P63" si="8">+O63-SUM(P46:P62)</f>
        <v>-13847.733333333334</v>
      </c>
      <c r="Q63" s="103">
        <f t="shared" ref="Q63" si="9">+P63-SUM(Q46:Q62)</f>
        <v>-14161.866666666667</v>
      </c>
    </row>
    <row r="64" spans="1:17" ht="36" customHeight="1">
      <c r="A64" s="542" t="s">
        <v>64</v>
      </c>
      <c r="B64" s="117" t="s">
        <v>60</v>
      </c>
      <c r="C64" s="99">
        <v>1000</v>
      </c>
      <c r="D64" s="514">
        <v>51600</v>
      </c>
      <c r="E64" s="525"/>
      <c r="F64" s="514"/>
      <c r="G64" s="96">
        <f>+VLOOKUP(B64,'[6]FCST SDV'!$C:$AL,36,0)</f>
        <v>270000</v>
      </c>
      <c r="H64" s="97">
        <f t="shared" si="0"/>
        <v>270</v>
      </c>
      <c r="I64" s="98">
        <f t="array" ref="I64">+IFERROR(INDEX('FCST SDV'!$AC$3:$AZ$3000,MATCH('Hàng Theo FCTS 14.09'!$B64,'FCST SDV'!$C$3:$C$3000,0),MATCH('Hàng Theo FCTS 14.09'!I$1,'FCST SDV'!$AC$2:$AZ$2,0))/'Hàng Theo FCTS 14.09'!$C64,0)</f>
        <v>10</v>
      </c>
      <c r="J64" s="98">
        <f t="array" ref="J64">+IFERROR(INDEX('FCST SDV'!$AC$3:$AZ$3000,MATCH('Hàng Theo FCTS 14.09'!$B64,'FCST SDV'!$C$3:$C$3000,0),MATCH('Hàng Theo FCTS 14.09'!J$1,'FCST SDV'!$AC$2:$AZ$2,0))/'Hàng Theo FCTS 14.09'!$C64,0)</f>
        <v>10</v>
      </c>
      <c r="K64" s="98">
        <f t="array" ref="K64">+IFERROR(INDEX('FCST SDV'!$AC$3:$AZ$3000,MATCH('Hàng Theo FCTS 14.09'!$B64,'FCST SDV'!$C$3:$C$3000,0),MATCH('Hàng Theo FCTS 14.09'!K$1,'FCST SDV'!$AC$2:$AZ$2,0))/'Hàng Theo FCTS 14.09'!$C64,0)</f>
        <v>10</v>
      </c>
      <c r="L64" s="98">
        <f t="array" ref="L64">+IFERROR(INDEX('FCST SDV'!$AC$3:$AZ$3000,MATCH('Hàng Theo FCTS 14.09'!$B64,'FCST SDV'!$C$3:$C$3000,0),MATCH('Hàng Theo FCTS 14.09'!L$1,'FCST SDV'!$AC$2:$AZ$2,0))/'Hàng Theo FCTS 14.09'!$C64,0)</f>
        <v>10</v>
      </c>
      <c r="M64" s="98">
        <f t="array" ref="M64">+IFERROR(INDEX('FCST SDV'!$AC$3:$AZ$3000,MATCH('Hàng Theo FCTS 14.09'!$B64,'FCST SDV'!$C$3:$C$3000,0),MATCH('Hàng Theo FCTS 14.09'!M$1,'FCST SDV'!$AC$2:$AZ$2,0))/'Hàng Theo FCTS 14.09'!$C64,0)</f>
        <v>10</v>
      </c>
      <c r="N64" s="98">
        <f t="array" ref="N64">+IFERROR(INDEX('FCST SDV'!$AC$3:$AZ$3000,MATCH('Hàng Theo FCTS 14.09'!$B64,'FCST SDV'!$C$3:$C$3000,0),MATCH('Hàng Theo FCTS 14.09'!N$1,'FCST SDV'!$AC$2:$AZ$2,0))/'Hàng Theo FCTS 14.09'!$C64,0)</f>
        <v>10</v>
      </c>
      <c r="O64" s="98">
        <f t="array" ref="O64">+IFERROR(INDEX('FCST SDV'!$AC$3:$AZ$3000,MATCH('Hàng Theo FCTS 14.09'!$B64,'FCST SDV'!$C$3:$C$3000,0),MATCH('Hàng Theo FCTS 14.09'!O$1,'FCST SDV'!$AC$2:$AZ$2,0))/'Hàng Theo FCTS 14.09'!$C64,0)</f>
        <v>70</v>
      </c>
      <c r="P64" s="98">
        <f t="array" ref="P64">+IFERROR(INDEX('FCST SDV'!$AC$3:$AZ$3000,MATCH('Hàng Theo FCTS 14.09'!$B64,'FCST SDV'!$C$3:$C$3000,0),MATCH('Hàng Theo FCTS 14.09'!P$1,'FCST SDV'!$AC$2:$AZ$2,0))/'Hàng Theo FCTS 14.09'!$C64,0)</f>
        <v>70</v>
      </c>
      <c r="Q64" s="98">
        <f t="array" ref="Q64">+IFERROR(INDEX('FCST SDV'!$AC$3:$AZ$3000,MATCH('Hàng Theo FCTS 14.09'!$B64,'FCST SDV'!$C$3:$C$3000,0),MATCH('Hàng Theo FCTS 14.09'!Q$1,'FCST SDV'!$AC$2:$AZ$2,0))/'Hàng Theo FCTS 14.09'!$C64,0)</f>
        <v>70</v>
      </c>
    </row>
    <row r="65" spans="1:17" ht="36" customHeight="1">
      <c r="A65" s="553"/>
      <c r="B65" s="117" t="s">
        <v>61</v>
      </c>
      <c r="C65" s="99">
        <v>100</v>
      </c>
      <c r="D65" s="514"/>
      <c r="E65" s="525"/>
      <c r="F65" s="514"/>
      <c r="G65" s="96">
        <f>+VLOOKUP(B65,'[6]FCST SDV'!$C:$AL,36,0)</f>
        <v>576744</v>
      </c>
      <c r="H65" s="97">
        <f t="shared" si="0"/>
        <v>5767.44</v>
      </c>
      <c r="I65" s="98">
        <f t="array" ref="I65">+IFERROR(INDEX('FCST SDV'!$AC$3:$AZ$3000,MATCH('Hàng Theo FCTS 14.09'!$B65,'FCST SDV'!$C$3:$C$3000,0),MATCH('Hàng Theo FCTS 14.09'!I$1,'FCST SDV'!$AC$2:$AZ$2,0))/'Hàng Theo FCTS 14.09'!$C65,0)</f>
        <v>0</v>
      </c>
      <c r="J65" s="98">
        <f t="array" ref="J65">+IFERROR(INDEX('FCST SDV'!$AC$3:$AZ$3000,MATCH('Hàng Theo FCTS 14.09'!$B65,'FCST SDV'!$C$3:$C$3000,0),MATCH('Hàng Theo FCTS 14.09'!J$1,'FCST SDV'!$AC$2:$AZ$2,0))/'Hàng Theo FCTS 14.09'!$C65,0)</f>
        <v>600</v>
      </c>
      <c r="K65" s="98">
        <f t="array" ref="K65">+IFERROR(INDEX('FCST SDV'!$AC$3:$AZ$3000,MATCH('Hàng Theo FCTS 14.09'!$B65,'FCST SDV'!$C$3:$C$3000,0),MATCH('Hàng Theo FCTS 14.09'!K$1,'FCST SDV'!$AC$2:$AZ$2,0))/'Hàng Theo FCTS 14.09'!$C65,0)</f>
        <v>600</v>
      </c>
      <c r="L65" s="98">
        <f t="array" ref="L65">+IFERROR(INDEX('FCST SDV'!$AC$3:$AZ$3000,MATCH('Hàng Theo FCTS 14.09'!$B65,'FCST SDV'!$C$3:$C$3000,0),MATCH('Hàng Theo FCTS 14.09'!L$1,'FCST SDV'!$AC$2:$AZ$2,0))/'Hàng Theo FCTS 14.09'!$C65,0)</f>
        <v>600</v>
      </c>
      <c r="M65" s="98">
        <f t="array" ref="M65">+IFERROR(INDEX('FCST SDV'!$AC$3:$AZ$3000,MATCH('Hàng Theo FCTS 14.09'!$B65,'FCST SDV'!$C$3:$C$3000,0),MATCH('Hàng Theo FCTS 14.09'!M$1,'FCST SDV'!$AC$2:$AZ$2,0))/'Hàng Theo FCTS 14.09'!$C65,0)</f>
        <v>600</v>
      </c>
      <c r="N65" s="98">
        <f t="array" ref="N65">+IFERROR(INDEX('FCST SDV'!$AC$3:$AZ$3000,MATCH('Hàng Theo FCTS 14.09'!$B65,'FCST SDV'!$C$3:$C$3000,0),MATCH('Hàng Theo FCTS 14.09'!N$1,'FCST SDV'!$AC$2:$AZ$2,0))/'Hàng Theo FCTS 14.09'!$C65,0)</f>
        <v>483.72</v>
      </c>
      <c r="O65" s="98">
        <f t="array" ref="O65">+IFERROR(INDEX('FCST SDV'!$AC$3:$AZ$3000,MATCH('Hàng Theo FCTS 14.09'!$B65,'FCST SDV'!$C$3:$C$3000,0),MATCH('Hàng Theo FCTS 14.09'!O$1,'FCST SDV'!$AC$2:$AZ$2,0))/'Hàng Theo FCTS 14.09'!$C65,0)</f>
        <v>2883.72</v>
      </c>
      <c r="P65" s="98">
        <f t="array" ref="P65">+IFERROR(INDEX('FCST SDV'!$AC$3:$AZ$3000,MATCH('Hàng Theo FCTS 14.09'!$B65,'FCST SDV'!$C$3:$C$3000,0),MATCH('Hàng Theo FCTS 14.09'!P$1,'FCST SDV'!$AC$2:$AZ$2,0))/'Hàng Theo FCTS 14.09'!$C65,0)</f>
        <v>0</v>
      </c>
      <c r="Q65" s="98">
        <f t="array" ref="Q65">+IFERROR(INDEX('FCST SDV'!$AC$3:$AZ$3000,MATCH('Hàng Theo FCTS 14.09'!$B65,'FCST SDV'!$C$3:$C$3000,0),MATCH('Hàng Theo FCTS 14.09'!Q$1,'FCST SDV'!$AC$2:$AZ$2,0))/'Hàng Theo FCTS 14.09'!$C65,0)</f>
        <v>0</v>
      </c>
    </row>
    <row r="66" spans="1:17" ht="36" customHeight="1">
      <c r="A66" s="553"/>
      <c r="B66" s="117" t="s">
        <v>62</v>
      </c>
      <c r="C66" s="99">
        <v>180</v>
      </c>
      <c r="D66" s="514"/>
      <c r="E66" s="525"/>
      <c r="F66" s="514"/>
      <c r="G66" s="96">
        <f>+VLOOKUP(B66,'[6]FCST SDV'!$C:$AL,36,0)</f>
        <v>1605000</v>
      </c>
      <c r="H66" s="97">
        <f t="shared" si="0"/>
        <v>8916.6666666666661</v>
      </c>
      <c r="I66" s="98">
        <f t="array" ref="I66">+IFERROR(INDEX('FCST SDV'!$AC$3:$AZ$3000,MATCH('Hàng Theo FCTS 14.09'!$B66,'FCST SDV'!$C$3:$C$3000,0),MATCH('Hàng Theo FCTS 14.09'!I$1,'FCST SDV'!$AC$2:$AZ$2,0))/'Hàng Theo FCTS 14.09'!$C66,0)</f>
        <v>500</v>
      </c>
      <c r="J66" s="98">
        <f t="array" ref="J66">+IFERROR(INDEX('FCST SDV'!$AC$3:$AZ$3000,MATCH('Hàng Theo FCTS 14.09'!$B66,'FCST SDV'!$C$3:$C$3000,0),MATCH('Hàng Theo FCTS 14.09'!J$1,'FCST SDV'!$AC$2:$AZ$2,0))/'Hàng Theo FCTS 14.09'!$C66,0)</f>
        <v>500</v>
      </c>
      <c r="K66" s="98">
        <f t="array" ref="K66">+IFERROR(INDEX('FCST SDV'!$AC$3:$AZ$3000,MATCH('Hàng Theo FCTS 14.09'!$B66,'FCST SDV'!$C$3:$C$3000,0),MATCH('Hàng Theo FCTS 14.09'!K$1,'FCST SDV'!$AC$2:$AZ$2,0))/'Hàng Theo FCTS 14.09'!$C66,0)</f>
        <v>555.55555555555554</v>
      </c>
      <c r="L66" s="98">
        <f t="array" ref="L66">+IFERROR(INDEX('FCST SDV'!$AC$3:$AZ$3000,MATCH('Hàng Theo FCTS 14.09'!$B66,'FCST SDV'!$C$3:$C$3000,0),MATCH('Hàng Theo FCTS 14.09'!L$1,'FCST SDV'!$AC$2:$AZ$2,0))/'Hàng Theo FCTS 14.09'!$C66,0)</f>
        <v>555.55555555555554</v>
      </c>
      <c r="M66" s="98">
        <f t="array" ref="M66">+IFERROR(INDEX('FCST SDV'!$AC$3:$AZ$3000,MATCH('Hàng Theo FCTS 14.09'!$B66,'FCST SDV'!$C$3:$C$3000,0),MATCH('Hàng Theo FCTS 14.09'!M$1,'FCST SDV'!$AC$2:$AZ$2,0))/'Hàng Theo FCTS 14.09'!$C66,0)</f>
        <v>666.66666666666663</v>
      </c>
      <c r="N66" s="98">
        <f t="array" ref="N66">+IFERROR(INDEX('FCST SDV'!$AC$3:$AZ$3000,MATCH('Hàng Theo FCTS 14.09'!$B66,'FCST SDV'!$C$3:$C$3000,0),MATCH('Hàng Theo FCTS 14.09'!N$1,'FCST SDV'!$AC$2:$AZ$2,0))/'Hàng Theo FCTS 14.09'!$C66,0)</f>
        <v>666.66666666666663</v>
      </c>
      <c r="O66" s="98">
        <f t="array" ref="O66">+IFERROR(INDEX('FCST SDV'!$AC$3:$AZ$3000,MATCH('Hàng Theo FCTS 14.09'!$B66,'FCST SDV'!$C$3:$C$3000,0),MATCH('Hàng Theo FCTS 14.09'!O$1,'FCST SDV'!$AC$2:$AZ$2,0))/'Hàng Theo FCTS 14.09'!$C66,0)</f>
        <v>3944.4444444444443</v>
      </c>
      <c r="P66" s="98">
        <f t="array" ref="P66">+IFERROR(INDEX('FCST SDV'!$AC$3:$AZ$3000,MATCH('Hàng Theo FCTS 14.09'!$B66,'FCST SDV'!$C$3:$C$3000,0),MATCH('Hàng Theo FCTS 14.09'!P$1,'FCST SDV'!$AC$2:$AZ$2,0))/'Hàng Theo FCTS 14.09'!$C66,0)</f>
        <v>1527.7777777777778</v>
      </c>
      <c r="Q66" s="98">
        <f t="array" ref="Q66">+IFERROR(INDEX('FCST SDV'!$AC$3:$AZ$3000,MATCH('Hàng Theo FCTS 14.09'!$B66,'FCST SDV'!$C$3:$C$3000,0),MATCH('Hàng Theo FCTS 14.09'!Q$1,'FCST SDV'!$AC$2:$AZ$2,0))/'Hàng Theo FCTS 14.09'!$C66,0)</f>
        <v>0</v>
      </c>
    </row>
    <row r="67" spans="1:17" ht="36" customHeight="1">
      <c r="A67" s="553"/>
      <c r="B67" s="117" t="s">
        <v>63</v>
      </c>
      <c r="C67" s="99">
        <v>1000</v>
      </c>
      <c r="D67" s="514"/>
      <c r="E67" s="525"/>
      <c r="F67" s="514"/>
      <c r="G67" s="96">
        <f>+VLOOKUP(B67,'[6]FCST SDV'!$C:$AL,36,0)</f>
        <v>250000</v>
      </c>
      <c r="H67" s="97">
        <f t="shared" si="0"/>
        <v>250</v>
      </c>
      <c r="I67" s="98">
        <f t="array" ref="I67">+IFERROR(INDEX('FCST SDV'!$AC$3:$AZ$3000,MATCH('Hàng Theo FCTS 14.09'!$B67,'FCST SDV'!$C$3:$C$3000,0),MATCH('Hàng Theo FCTS 14.09'!I$1,'FCST SDV'!$AC$2:$AZ$2,0))/'Hàng Theo FCTS 14.09'!$C67,0)</f>
        <v>0</v>
      </c>
      <c r="J67" s="98">
        <f t="array" ref="J67">+IFERROR(INDEX('FCST SDV'!$AC$3:$AZ$3000,MATCH('Hàng Theo FCTS 14.09'!$B67,'FCST SDV'!$C$3:$C$3000,0),MATCH('Hàng Theo FCTS 14.09'!J$1,'FCST SDV'!$AC$2:$AZ$2,0))/'Hàng Theo FCTS 14.09'!$C67,0)</f>
        <v>10</v>
      </c>
      <c r="K67" s="98">
        <f t="array" ref="K67">+IFERROR(INDEX('FCST SDV'!$AC$3:$AZ$3000,MATCH('Hàng Theo FCTS 14.09'!$B67,'FCST SDV'!$C$3:$C$3000,0),MATCH('Hàng Theo FCTS 14.09'!K$1,'FCST SDV'!$AC$2:$AZ$2,0))/'Hàng Theo FCTS 14.09'!$C67,0)</f>
        <v>10</v>
      </c>
      <c r="L67" s="98">
        <f t="array" ref="L67">+IFERROR(INDEX('FCST SDV'!$AC$3:$AZ$3000,MATCH('Hàng Theo FCTS 14.09'!$B67,'FCST SDV'!$C$3:$C$3000,0),MATCH('Hàng Theo FCTS 14.09'!L$1,'FCST SDV'!$AC$2:$AZ$2,0))/'Hàng Theo FCTS 14.09'!$C67,0)</f>
        <v>10</v>
      </c>
      <c r="M67" s="98">
        <f t="array" ref="M67">+IFERROR(INDEX('FCST SDV'!$AC$3:$AZ$3000,MATCH('Hàng Theo FCTS 14.09'!$B67,'FCST SDV'!$C$3:$C$3000,0),MATCH('Hàng Theo FCTS 14.09'!M$1,'FCST SDV'!$AC$2:$AZ$2,0))/'Hàng Theo FCTS 14.09'!$C67,0)</f>
        <v>10</v>
      </c>
      <c r="N67" s="98">
        <f t="array" ref="N67">+IFERROR(INDEX('FCST SDV'!$AC$3:$AZ$3000,MATCH('Hàng Theo FCTS 14.09'!$B67,'FCST SDV'!$C$3:$C$3000,0),MATCH('Hàng Theo FCTS 14.09'!N$1,'FCST SDV'!$AC$2:$AZ$2,0))/'Hàng Theo FCTS 14.09'!$C67,0)</f>
        <v>10</v>
      </c>
      <c r="O67" s="98">
        <f t="array" ref="O67">+IFERROR(INDEX('FCST SDV'!$AC$3:$AZ$3000,MATCH('Hàng Theo FCTS 14.09'!$B67,'FCST SDV'!$C$3:$C$3000,0),MATCH('Hàng Theo FCTS 14.09'!O$1,'FCST SDV'!$AC$2:$AZ$2,0))/'Hàng Theo FCTS 14.09'!$C67,0)</f>
        <v>60</v>
      </c>
      <c r="P67" s="98">
        <f t="array" ref="P67">+IFERROR(INDEX('FCST SDV'!$AC$3:$AZ$3000,MATCH('Hàng Theo FCTS 14.09'!$B67,'FCST SDV'!$C$3:$C$3000,0),MATCH('Hàng Theo FCTS 14.09'!P$1,'FCST SDV'!$AC$2:$AZ$2,0))/'Hàng Theo FCTS 14.09'!$C67,0)</f>
        <v>70</v>
      </c>
      <c r="Q67" s="98">
        <f t="array" ref="Q67">+IFERROR(INDEX('FCST SDV'!$AC$3:$AZ$3000,MATCH('Hàng Theo FCTS 14.09'!$B67,'FCST SDV'!$C$3:$C$3000,0),MATCH('Hàng Theo FCTS 14.09'!Q$1,'FCST SDV'!$AC$2:$AZ$2,0))/'Hàng Theo FCTS 14.09'!$C67,0)</f>
        <v>70</v>
      </c>
    </row>
    <row r="68" spans="1:17" ht="36" customHeight="1">
      <c r="A68" s="529" t="s">
        <v>254</v>
      </c>
      <c r="B68" s="530"/>
      <c r="C68" s="530"/>
      <c r="D68" s="530"/>
      <c r="E68" s="530"/>
      <c r="F68" s="531"/>
      <c r="G68" s="104"/>
      <c r="H68" s="101">
        <f>+F64-SUM(H64:H67)</f>
        <v>-15204.106666666667</v>
      </c>
      <c r="I68" s="101">
        <f>+H68-SUM(I64:I67)</f>
        <v>-15714.106666666667</v>
      </c>
      <c r="J68" s="101">
        <f t="shared" ref="J68:Q68" si="10">+I68-SUM(J64:J67)</f>
        <v>-16834.106666666667</v>
      </c>
      <c r="K68" s="101">
        <f t="shared" si="10"/>
        <v>-18009.662222222221</v>
      </c>
      <c r="L68" s="101">
        <f t="shared" si="10"/>
        <v>-19185.217777777776</v>
      </c>
      <c r="M68" s="101">
        <f t="shared" si="10"/>
        <v>-20471.884444444444</v>
      </c>
      <c r="N68" s="101">
        <f t="shared" si="10"/>
        <v>-21642.271111111109</v>
      </c>
      <c r="O68" s="101">
        <f t="shared" si="10"/>
        <v>-28600.435555555552</v>
      </c>
      <c r="P68" s="101">
        <f t="shared" si="10"/>
        <v>-30268.21333333333</v>
      </c>
      <c r="Q68" s="101">
        <f t="shared" si="10"/>
        <v>-30408.21333333333</v>
      </c>
    </row>
    <row r="69" spans="1:17" ht="36" customHeight="1">
      <c r="A69" s="542" t="s">
        <v>86</v>
      </c>
      <c r="B69" s="114" t="s">
        <v>65</v>
      </c>
      <c r="C69" s="99">
        <v>1000</v>
      </c>
      <c r="D69" s="514">
        <v>690</v>
      </c>
      <c r="E69" s="525"/>
      <c r="F69" s="514">
        <f>+D69</f>
        <v>690</v>
      </c>
      <c r="G69" s="96">
        <f>+VLOOKUP(B69,'[6]FCST SDV'!$C:$AL,36,0)</f>
        <v>96000</v>
      </c>
      <c r="H69" s="97">
        <f t="shared" si="0"/>
        <v>96</v>
      </c>
      <c r="I69" s="98">
        <f t="array" ref="I69">+IFERROR(INDEX('FCST SDV'!$AC$3:$AZ$3000,MATCH('Hàng Theo FCTS 14.09'!$B69,'FCST SDV'!$C$3:$C$3000,0),MATCH('Hàng Theo FCTS 14.09'!I$1,'FCST SDV'!$AC$2:$AZ$2,0))/'Hàng Theo FCTS 14.09'!$C69,0)</f>
        <v>4</v>
      </c>
      <c r="J69" s="98">
        <f t="array" ref="J69">+IFERROR(INDEX('FCST SDV'!$AC$3:$AZ$3000,MATCH('Hàng Theo FCTS 14.09'!$B69,'FCST SDV'!$C$3:$C$3000,0),MATCH('Hàng Theo FCTS 14.09'!J$1,'FCST SDV'!$AC$2:$AZ$2,0))/'Hàng Theo FCTS 14.09'!$C69,0)</f>
        <v>8</v>
      </c>
      <c r="K69" s="98">
        <f t="array" ref="K69">+IFERROR(INDEX('FCST SDV'!$AC$3:$AZ$3000,MATCH('Hàng Theo FCTS 14.09'!$B69,'FCST SDV'!$C$3:$C$3000,0),MATCH('Hàng Theo FCTS 14.09'!K$1,'FCST SDV'!$AC$2:$AZ$2,0))/'Hàng Theo FCTS 14.09'!$C69,0)</f>
        <v>8</v>
      </c>
      <c r="L69" s="98">
        <f t="array" ref="L69">+IFERROR(INDEX('FCST SDV'!$AC$3:$AZ$3000,MATCH('Hàng Theo FCTS 14.09'!$B69,'FCST SDV'!$C$3:$C$3000,0),MATCH('Hàng Theo FCTS 14.09'!L$1,'FCST SDV'!$AC$2:$AZ$2,0))/'Hàng Theo FCTS 14.09'!$C69,0)</f>
        <v>8</v>
      </c>
      <c r="M69" s="98">
        <f t="array" ref="M69">+IFERROR(INDEX('FCST SDV'!$AC$3:$AZ$3000,MATCH('Hàng Theo FCTS 14.09'!$B69,'FCST SDV'!$C$3:$C$3000,0),MATCH('Hàng Theo FCTS 14.09'!M$1,'FCST SDV'!$AC$2:$AZ$2,0))/'Hàng Theo FCTS 14.09'!$C69,0)</f>
        <v>8</v>
      </c>
      <c r="N69" s="98">
        <f t="array" ref="N69">+IFERROR(INDEX('FCST SDV'!$AC$3:$AZ$3000,MATCH('Hàng Theo FCTS 14.09'!$B69,'FCST SDV'!$C$3:$C$3000,0),MATCH('Hàng Theo FCTS 14.09'!N$1,'FCST SDV'!$AC$2:$AZ$2,0))/'Hàng Theo FCTS 14.09'!$C69,0)</f>
        <v>8</v>
      </c>
      <c r="O69" s="98">
        <f t="array" ref="O69">+IFERROR(INDEX('FCST SDV'!$AC$3:$AZ$3000,MATCH('Hàng Theo FCTS 14.09'!$B69,'FCST SDV'!$C$3:$C$3000,0),MATCH('Hàng Theo FCTS 14.09'!O$1,'FCST SDV'!$AC$2:$AZ$2,0))/'Hàng Theo FCTS 14.09'!$C69,0)</f>
        <v>52</v>
      </c>
      <c r="P69" s="98">
        <f t="array" ref="P69">+IFERROR(INDEX('FCST SDV'!$AC$3:$AZ$3000,MATCH('Hàng Theo FCTS 14.09'!$B69,'FCST SDV'!$C$3:$C$3000,0),MATCH('Hàng Theo FCTS 14.09'!P$1,'FCST SDV'!$AC$2:$AZ$2,0))/'Hàng Theo FCTS 14.09'!$C69,0)</f>
        <v>0</v>
      </c>
      <c r="Q69" s="98">
        <f t="array" ref="Q69">+IFERROR(INDEX('FCST SDV'!$AC$3:$AZ$3000,MATCH('Hàng Theo FCTS 14.09'!$B69,'FCST SDV'!$C$3:$C$3000,0),MATCH('Hàng Theo FCTS 14.09'!Q$1,'FCST SDV'!$AC$2:$AZ$2,0))/'Hàng Theo FCTS 14.09'!$C69,0)</f>
        <v>0</v>
      </c>
    </row>
    <row r="70" spans="1:17" ht="36" customHeight="1">
      <c r="A70" s="553"/>
      <c r="B70" s="114" t="s">
        <v>66</v>
      </c>
      <c r="C70" s="99">
        <v>1000</v>
      </c>
      <c r="D70" s="514"/>
      <c r="E70" s="525"/>
      <c r="F70" s="514"/>
      <c r="G70" s="96">
        <f>+VLOOKUP(B70,'[6]FCST SDV'!$C:$AL,36,0)</f>
        <v>230000</v>
      </c>
      <c r="H70" s="97">
        <f t="shared" si="0"/>
        <v>230</v>
      </c>
      <c r="I70" s="98">
        <f t="array" ref="I70">+IFERROR(INDEX('FCST SDV'!$AC$3:$AZ$3000,MATCH('Hàng Theo FCTS 14.09'!$B70,'FCST SDV'!$C$3:$C$3000,0),MATCH('Hàng Theo FCTS 14.09'!I$1,'FCST SDV'!$AC$2:$AZ$2,0))/'Hàng Theo FCTS 14.09'!$C70,0)</f>
        <v>0</v>
      </c>
      <c r="J70" s="98">
        <f t="array" ref="J70">+IFERROR(INDEX('FCST SDV'!$AC$3:$AZ$3000,MATCH('Hàng Theo FCTS 14.09'!$B70,'FCST SDV'!$C$3:$C$3000,0),MATCH('Hàng Theo FCTS 14.09'!J$1,'FCST SDV'!$AC$2:$AZ$2,0))/'Hàng Theo FCTS 14.09'!$C70,0)</f>
        <v>10</v>
      </c>
      <c r="K70" s="98">
        <f t="array" ref="K70">+IFERROR(INDEX('FCST SDV'!$AC$3:$AZ$3000,MATCH('Hàng Theo FCTS 14.09'!$B70,'FCST SDV'!$C$3:$C$3000,0),MATCH('Hàng Theo FCTS 14.09'!K$1,'FCST SDV'!$AC$2:$AZ$2,0))/'Hàng Theo FCTS 14.09'!$C70,0)</f>
        <v>10</v>
      </c>
      <c r="L70" s="98">
        <f t="array" ref="L70">+IFERROR(INDEX('FCST SDV'!$AC$3:$AZ$3000,MATCH('Hàng Theo FCTS 14.09'!$B70,'FCST SDV'!$C$3:$C$3000,0),MATCH('Hàng Theo FCTS 14.09'!L$1,'FCST SDV'!$AC$2:$AZ$2,0))/'Hàng Theo FCTS 14.09'!$C70,0)</f>
        <v>10</v>
      </c>
      <c r="M70" s="98">
        <f t="array" ref="M70">+IFERROR(INDEX('FCST SDV'!$AC$3:$AZ$3000,MATCH('Hàng Theo FCTS 14.09'!$B70,'FCST SDV'!$C$3:$C$3000,0),MATCH('Hàng Theo FCTS 14.09'!M$1,'FCST SDV'!$AC$2:$AZ$2,0))/'Hàng Theo FCTS 14.09'!$C70,0)</f>
        <v>10</v>
      </c>
      <c r="N70" s="98">
        <f t="array" ref="N70">+IFERROR(INDEX('FCST SDV'!$AC$3:$AZ$3000,MATCH('Hàng Theo FCTS 14.09'!$B70,'FCST SDV'!$C$3:$C$3000,0),MATCH('Hàng Theo FCTS 14.09'!N$1,'FCST SDV'!$AC$2:$AZ$2,0))/'Hàng Theo FCTS 14.09'!$C70,0)</f>
        <v>10</v>
      </c>
      <c r="O70" s="98">
        <f t="array" ref="O70">+IFERROR(INDEX('FCST SDV'!$AC$3:$AZ$3000,MATCH('Hàng Theo FCTS 14.09'!$B70,'FCST SDV'!$C$3:$C$3000,0),MATCH('Hàng Theo FCTS 14.09'!O$1,'FCST SDV'!$AC$2:$AZ$2,0))/'Hàng Theo FCTS 14.09'!$C70,0)</f>
        <v>60</v>
      </c>
      <c r="P70" s="98">
        <f t="array" ref="P70">+IFERROR(INDEX('FCST SDV'!$AC$3:$AZ$3000,MATCH('Hàng Theo FCTS 14.09'!$B70,'FCST SDV'!$C$3:$C$3000,0),MATCH('Hàng Theo FCTS 14.09'!P$1,'FCST SDV'!$AC$2:$AZ$2,0))/'Hàng Theo FCTS 14.09'!$C70,0)</f>
        <v>70</v>
      </c>
      <c r="Q70" s="98">
        <f t="array" ref="Q70">+IFERROR(INDEX('FCST SDV'!$AC$3:$AZ$3000,MATCH('Hàng Theo FCTS 14.09'!$B70,'FCST SDV'!$C$3:$C$3000,0),MATCH('Hàng Theo FCTS 14.09'!Q$1,'FCST SDV'!$AC$2:$AZ$2,0))/'Hàng Theo FCTS 14.09'!$C70,0)</f>
        <v>50</v>
      </c>
    </row>
    <row r="71" spans="1:17" ht="36" customHeight="1">
      <c r="A71" s="553"/>
      <c r="B71" s="114" t="s">
        <v>67</v>
      </c>
      <c r="C71" s="99">
        <v>1000</v>
      </c>
      <c r="D71" s="514"/>
      <c r="E71" s="525"/>
      <c r="F71" s="514"/>
      <c r="G71" s="96">
        <f>+VLOOKUP(B71,'[6]FCST SDV'!$C:$AL,36,0)</f>
        <v>103000</v>
      </c>
      <c r="H71" s="97">
        <f t="shared" ref="H71:H142" si="11">+G71/C71</f>
        <v>103</v>
      </c>
      <c r="I71" s="98">
        <f t="array" ref="I71">+IFERROR(INDEX('FCST SDV'!$AC$3:$AZ$3000,MATCH('Hàng Theo FCTS 14.09'!$B71,'FCST SDV'!$C$3:$C$3000,0),MATCH('Hàng Theo FCTS 14.09'!I$1,'FCST SDV'!$AC$2:$AZ$2,0))/'Hàng Theo FCTS 14.09'!$C71,0)</f>
        <v>9</v>
      </c>
      <c r="J71" s="98">
        <f t="array" ref="J71">+IFERROR(INDEX('FCST SDV'!$AC$3:$AZ$3000,MATCH('Hàng Theo FCTS 14.09'!$B71,'FCST SDV'!$C$3:$C$3000,0),MATCH('Hàng Theo FCTS 14.09'!J$1,'FCST SDV'!$AC$2:$AZ$2,0))/'Hàng Theo FCTS 14.09'!$C71,0)</f>
        <v>9</v>
      </c>
      <c r="K71" s="98">
        <f t="array" ref="K71">+IFERROR(INDEX('FCST SDV'!$AC$3:$AZ$3000,MATCH('Hàng Theo FCTS 14.09'!$B71,'FCST SDV'!$C$3:$C$3000,0),MATCH('Hàng Theo FCTS 14.09'!K$1,'FCST SDV'!$AC$2:$AZ$2,0))/'Hàng Theo FCTS 14.09'!$C71,0)</f>
        <v>9</v>
      </c>
      <c r="L71" s="98">
        <f t="array" ref="L71">+IFERROR(INDEX('FCST SDV'!$AC$3:$AZ$3000,MATCH('Hàng Theo FCTS 14.09'!$B71,'FCST SDV'!$C$3:$C$3000,0),MATCH('Hàng Theo FCTS 14.09'!L$1,'FCST SDV'!$AC$2:$AZ$2,0))/'Hàng Theo FCTS 14.09'!$C71,0)</f>
        <v>2</v>
      </c>
      <c r="M71" s="98">
        <f t="array" ref="M71">+IFERROR(INDEX('FCST SDV'!$AC$3:$AZ$3000,MATCH('Hàng Theo FCTS 14.09'!$B71,'FCST SDV'!$C$3:$C$3000,0),MATCH('Hàng Theo FCTS 14.09'!M$1,'FCST SDV'!$AC$2:$AZ$2,0))/'Hàng Theo FCTS 14.09'!$C71,0)</f>
        <v>9</v>
      </c>
      <c r="N71" s="98">
        <f t="array" ref="N71">+IFERROR(INDEX('FCST SDV'!$AC$3:$AZ$3000,MATCH('Hàng Theo FCTS 14.09'!$B71,'FCST SDV'!$C$3:$C$3000,0),MATCH('Hàng Theo FCTS 14.09'!N$1,'FCST SDV'!$AC$2:$AZ$2,0))/'Hàng Theo FCTS 14.09'!$C71,0)</f>
        <v>9</v>
      </c>
      <c r="O71" s="98">
        <f t="array" ref="O71">+IFERROR(INDEX('FCST SDV'!$AC$3:$AZ$3000,MATCH('Hàng Theo FCTS 14.09'!$B71,'FCST SDV'!$C$3:$C$3000,0),MATCH('Hàng Theo FCTS 14.09'!O$1,'FCST SDV'!$AC$2:$AZ$2,0))/'Hàng Theo FCTS 14.09'!$C71,0)</f>
        <v>56</v>
      </c>
      <c r="P71" s="98">
        <f t="array" ref="P71">+IFERROR(INDEX('FCST SDV'!$AC$3:$AZ$3000,MATCH('Hàng Theo FCTS 14.09'!$B71,'FCST SDV'!$C$3:$C$3000,0),MATCH('Hàng Theo FCTS 14.09'!P$1,'FCST SDV'!$AC$2:$AZ$2,0))/'Hàng Theo FCTS 14.09'!$C71,0)</f>
        <v>0</v>
      </c>
      <c r="Q71" s="98">
        <f t="array" ref="Q71">+IFERROR(INDEX('FCST SDV'!$AC$3:$AZ$3000,MATCH('Hàng Theo FCTS 14.09'!$B71,'FCST SDV'!$C$3:$C$3000,0),MATCH('Hàng Theo FCTS 14.09'!Q$1,'FCST SDV'!$AC$2:$AZ$2,0))/'Hàng Theo FCTS 14.09'!$C71,0)</f>
        <v>0</v>
      </c>
    </row>
    <row r="72" spans="1:17" ht="36" customHeight="1">
      <c r="A72" s="553"/>
      <c r="B72" s="118" t="s">
        <v>68</v>
      </c>
      <c r="C72" s="99">
        <v>1000</v>
      </c>
      <c r="D72" s="514"/>
      <c r="E72" s="525"/>
      <c r="F72" s="514"/>
      <c r="G72" s="96">
        <f>+VLOOKUP(B72,'[6]FCST SDV'!$C:$AL,36,0)</f>
        <v>0</v>
      </c>
      <c r="H72" s="97">
        <f t="shared" si="11"/>
        <v>0</v>
      </c>
      <c r="I72" s="98">
        <f t="array" ref="I72">+IFERROR(INDEX('FCST SDV'!$AC$3:$AZ$3000,MATCH('Hàng Theo FCTS 14.09'!$B72,'FCST SDV'!$C$3:$C$3000,0),MATCH('Hàng Theo FCTS 14.09'!I$1,'FCST SDV'!$AC$2:$AZ$2,0))/'Hàng Theo FCTS 14.09'!$C72,0)</f>
        <v>0</v>
      </c>
      <c r="J72" s="98">
        <f t="array" ref="J72">+IFERROR(INDEX('FCST SDV'!$AC$3:$AZ$3000,MATCH('Hàng Theo FCTS 14.09'!$B72,'FCST SDV'!$C$3:$C$3000,0),MATCH('Hàng Theo FCTS 14.09'!J$1,'FCST SDV'!$AC$2:$AZ$2,0))/'Hàng Theo FCTS 14.09'!$C72,0)</f>
        <v>0</v>
      </c>
      <c r="K72" s="98">
        <f t="array" ref="K72">+IFERROR(INDEX('FCST SDV'!$AC$3:$AZ$3000,MATCH('Hàng Theo FCTS 14.09'!$B72,'FCST SDV'!$C$3:$C$3000,0),MATCH('Hàng Theo FCTS 14.09'!K$1,'FCST SDV'!$AC$2:$AZ$2,0))/'Hàng Theo FCTS 14.09'!$C72,0)</f>
        <v>0</v>
      </c>
      <c r="L72" s="98">
        <f t="array" ref="L72">+IFERROR(INDEX('FCST SDV'!$AC$3:$AZ$3000,MATCH('Hàng Theo FCTS 14.09'!$B72,'FCST SDV'!$C$3:$C$3000,0),MATCH('Hàng Theo FCTS 14.09'!L$1,'FCST SDV'!$AC$2:$AZ$2,0))/'Hàng Theo FCTS 14.09'!$C72,0)</f>
        <v>0</v>
      </c>
      <c r="M72" s="98">
        <f t="array" ref="M72">+IFERROR(INDEX('FCST SDV'!$AC$3:$AZ$3000,MATCH('Hàng Theo FCTS 14.09'!$B72,'FCST SDV'!$C$3:$C$3000,0),MATCH('Hàng Theo FCTS 14.09'!M$1,'FCST SDV'!$AC$2:$AZ$2,0))/'Hàng Theo FCTS 14.09'!$C72,0)</f>
        <v>0</v>
      </c>
      <c r="N72" s="98">
        <f t="array" ref="N72">+IFERROR(INDEX('FCST SDV'!$AC$3:$AZ$3000,MATCH('Hàng Theo FCTS 14.09'!$B72,'FCST SDV'!$C$3:$C$3000,0),MATCH('Hàng Theo FCTS 14.09'!N$1,'FCST SDV'!$AC$2:$AZ$2,0))/'Hàng Theo FCTS 14.09'!$C72,0)</f>
        <v>0</v>
      </c>
      <c r="O72" s="98">
        <f t="array" ref="O72">+IFERROR(INDEX('FCST SDV'!$AC$3:$AZ$3000,MATCH('Hàng Theo FCTS 14.09'!$B72,'FCST SDV'!$C$3:$C$3000,0),MATCH('Hàng Theo FCTS 14.09'!O$1,'FCST SDV'!$AC$2:$AZ$2,0))/'Hàng Theo FCTS 14.09'!$C72,0)</f>
        <v>0</v>
      </c>
      <c r="P72" s="98">
        <f t="array" ref="P72">+IFERROR(INDEX('FCST SDV'!$AC$3:$AZ$3000,MATCH('Hàng Theo FCTS 14.09'!$B72,'FCST SDV'!$C$3:$C$3000,0),MATCH('Hàng Theo FCTS 14.09'!P$1,'FCST SDV'!$AC$2:$AZ$2,0))/'Hàng Theo FCTS 14.09'!$C72,0)</f>
        <v>0</v>
      </c>
      <c r="Q72" s="98">
        <f t="array" ref="Q72">+IFERROR(INDEX('FCST SDV'!$AC$3:$AZ$3000,MATCH('Hàng Theo FCTS 14.09'!$B72,'FCST SDV'!$C$3:$C$3000,0),MATCH('Hàng Theo FCTS 14.09'!Q$1,'FCST SDV'!$AC$2:$AZ$2,0))/'Hàng Theo FCTS 14.09'!$C72,0)</f>
        <v>0</v>
      </c>
    </row>
    <row r="73" spans="1:17" ht="36" customHeight="1">
      <c r="A73" s="553"/>
      <c r="B73" s="114" t="s">
        <v>69</v>
      </c>
      <c r="C73" s="99">
        <v>1000</v>
      </c>
      <c r="D73" s="514"/>
      <c r="E73" s="525"/>
      <c r="F73" s="514"/>
      <c r="G73" s="96">
        <f>+VLOOKUP(B73,'[6]FCST SDV'!$C:$AL,36,0)</f>
        <v>273000</v>
      </c>
      <c r="H73" s="97">
        <f t="shared" si="11"/>
        <v>273</v>
      </c>
      <c r="I73" s="98">
        <f t="array" ref="I73">+IFERROR(INDEX('FCST SDV'!$AC$3:$AZ$3000,MATCH('Hàng Theo FCTS 14.09'!$B73,'FCST SDV'!$C$3:$C$3000,0),MATCH('Hàng Theo FCTS 14.09'!I$1,'FCST SDV'!$AC$2:$AZ$2,0))/'Hàng Theo FCTS 14.09'!$C73,0)</f>
        <v>13</v>
      </c>
      <c r="J73" s="98">
        <f t="array" ref="J73">+IFERROR(INDEX('FCST SDV'!$AC$3:$AZ$3000,MATCH('Hàng Theo FCTS 14.09'!$B73,'FCST SDV'!$C$3:$C$3000,0),MATCH('Hàng Theo FCTS 14.09'!J$1,'FCST SDV'!$AC$2:$AZ$2,0))/'Hàng Theo FCTS 14.09'!$C73,0)</f>
        <v>10</v>
      </c>
      <c r="K73" s="98">
        <f t="array" ref="K73">+IFERROR(INDEX('FCST SDV'!$AC$3:$AZ$3000,MATCH('Hàng Theo FCTS 14.09'!$B73,'FCST SDV'!$C$3:$C$3000,0),MATCH('Hàng Theo FCTS 14.09'!K$1,'FCST SDV'!$AC$2:$AZ$2,0))/'Hàng Theo FCTS 14.09'!$C73,0)</f>
        <v>10</v>
      </c>
      <c r="L73" s="98">
        <f t="array" ref="L73">+IFERROR(INDEX('FCST SDV'!$AC$3:$AZ$3000,MATCH('Hàng Theo FCTS 14.09'!$B73,'FCST SDV'!$C$3:$C$3000,0),MATCH('Hàng Theo FCTS 14.09'!L$1,'FCST SDV'!$AC$2:$AZ$2,0))/'Hàng Theo FCTS 14.09'!$C73,0)</f>
        <v>10</v>
      </c>
      <c r="M73" s="98">
        <f t="array" ref="M73">+IFERROR(INDEX('FCST SDV'!$AC$3:$AZ$3000,MATCH('Hàng Theo FCTS 14.09'!$B73,'FCST SDV'!$C$3:$C$3000,0),MATCH('Hàng Theo FCTS 14.09'!M$1,'FCST SDV'!$AC$2:$AZ$2,0))/'Hàng Theo FCTS 14.09'!$C73,0)</f>
        <v>10</v>
      </c>
      <c r="N73" s="98">
        <f t="array" ref="N73">+IFERROR(INDEX('FCST SDV'!$AC$3:$AZ$3000,MATCH('Hàng Theo FCTS 14.09'!$B73,'FCST SDV'!$C$3:$C$3000,0),MATCH('Hàng Theo FCTS 14.09'!N$1,'FCST SDV'!$AC$2:$AZ$2,0))/'Hàng Theo FCTS 14.09'!$C73,0)</f>
        <v>10</v>
      </c>
      <c r="O73" s="98">
        <f t="array" ref="O73">+IFERROR(INDEX('FCST SDV'!$AC$3:$AZ$3000,MATCH('Hàng Theo FCTS 14.09'!$B73,'FCST SDV'!$C$3:$C$3000,0),MATCH('Hàng Theo FCTS 14.09'!O$1,'FCST SDV'!$AC$2:$AZ$2,0))/'Hàng Theo FCTS 14.09'!$C73,0)</f>
        <v>70</v>
      </c>
      <c r="P73" s="98">
        <f t="array" ref="P73">+IFERROR(INDEX('FCST SDV'!$AC$3:$AZ$3000,MATCH('Hàng Theo FCTS 14.09'!$B73,'FCST SDV'!$C$3:$C$3000,0),MATCH('Hàng Theo FCTS 14.09'!P$1,'FCST SDV'!$AC$2:$AZ$2,0))/'Hàng Theo FCTS 14.09'!$C73,0)</f>
        <v>70</v>
      </c>
      <c r="Q73" s="98">
        <f t="array" ref="Q73">+IFERROR(INDEX('FCST SDV'!$AC$3:$AZ$3000,MATCH('Hàng Theo FCTS 14.09'!$B73,'FCST SDV'!$C$3:$C$3000,0),MATCH('Hàng Theo FCTS 14.09'!Q$1,'FCST SDV'!$AC$2:$AZ$2,0))/'Hàng Theo FCTS 14.09'!$C73,0)</f>
        <v>70</v>
      </c>
    </row>
    <row r="74" spans="1:17" ht="36" customHeight="1">
      <c r="A74" s="553"/>
      <c r="B74" s="114" t="s">
        <v>70</v>
      </c>
      <c r="C74" s="99">
        <v>11000</v>
      </c>
      <c r="D74" s="514"/>
      <c r="E74" s="525"/>
      <c r="F74" s="514"/>
      <c r="G74" s="96">
        <f>+VLOOKUP(B74,'[6]FCST SDV'!$C:$AL,36,0)</f>
        <v>23000</v>
      </c>
      <c r="H74" s="97">
        <f t="shared" si="11"/>
        <v>2.0909090909090908</v>
      </c>
      <c r="I74" s="98">
        <f t="array" ref="I74">+IFERROR(INDEX('FCST SDV'!$AC$3:$AZ$3000,MATCH('Hàng Theo FCTS 14.09'!$B74,'FCST SDV'!$C$3:$C$3000,0),MATCH('Hàng Theo FCTS 14.09'!I$1,'FCST SDV'!$AC$2:$AZ$2,0))/'Hàng Theo FCTS 14.09'!$C74,0)</f>
        <v>0</v>
      </c>
      <c r="J74" s="98">
        <f t="array" ref="J74">+IFERROR(INDEX('FCST SDV'!$AC$3:$AZ$3000,MATCH('Hàng Theo FCTS 14.09'!$B74,'FCST SDV'!$C$3:$C$3000,0),MATCH('Hàng Theo FCTS 14.09'!J$1,'FCST SDV'!$AC$2:$AZ$2,0))/'Hàng Theo FCTS 14.09'!$C74,0)</f>
        <v>0</v>
      </c>
      <c r="K74" s="98">
        <f t="array" ref="K74">+IFERROR(INDEX('FCST SDV'!$AC$3:$AZ$3000,MATCH('Hàng Theo FCTS 14.09'!$B74,'FCST SDV'!$C$3:$C$3000,0),MATCH('Hàng Theo FCTS 14.09'!K$1,'FCST SDV'!$AC$2:$AZ$2,0))/'Hàng Theo FCTS 14.09'!$C74,0)</f>
        <v>0</v>
      </c>
      <c r="L74" s="98">
        <f t="array" ref="L74">+IFERROR(INDEX('FCST SDV'!$AC$3:$AZ$3000,MATCH('Hàng Theo FCTS 14.09'!$B74,'FCST SDV'!$C$3:$C$3000,0),MATCH('Hàng Theo FCTS 14.09'!L$1,'FCST SDV'!$AC$2:$AZ$2,0))/'Hàng Theo FCTS 14.09'!$C74,0)</f>
        <v>0</v>
      </c>
      <c r="M74" s="98">
        <f t="array" ref="M74">+IFERROR(INDEX('FCST SDV'!$AC$3:$AZ$3000,MATCH('Hàng Theo FCTS 14.09'!$B74,'FCST SDV'!$C$3:$C$3000,0),MATCH('Hàng Theo FCTS 14.09'!M$1,'FCST SDV'!$AC$2:$AZ$2,0))/'Hàng Theo FCTS 14.09'!$C74,0)</f>
        <v>1.0454545454545454</v>
      </c>
      <c r="N74" s="98">
        <f t="array" ref="N74">+IFERROR(INDEX('FCST SDV'!$AC$3:$AZ$3000,MATCH('Hàng Theo FCTS 14.09'!$B74,'FCST SDV'!$C$3:$C$3000,0),MATCH('Hàng Theo FCTS 14.09'!N$1,'FCST SDV'!$AC$2:$AZ$2,0))/'Hàng Theo FCTS 14.09'!$C74,0)</f>
        <v>0</v>
      </c>
      <c r="O74" s="98">
        <f t="array" ref="O74">+IFERROR(INDEX('FCST SDV'!$AC$3:$AZ$3000,MATCH('Hàng Theo FCTS 14.09'!$B74,'FCST SDV'!$C$3:$C$3000,0),MATCH('Hàng Theo FCTS 14.09'!O$1,'FCST SDV'!$AC$2:$AZ$2,0))/'Hàng Theo FCTS 14.09'!$C74,0)</f>
        <v>1.0454545454545454</v>
      </c>
      <c r="P74" s="98">
        <f t="array" ref="P74">+IFERROR(INDEX('FCST SDV'!$AC$3:$AZ$3000,MATCH('Hàng Theo FCTS 14.09'!$B74,'FCST SDV'!$C$3:$C$3000,0),MATCH('Hàng Theo FCTS 14.09'!P$1,'FCST SDV'!$AC$2:$AZ$2,0))/'Hàng Theo FCTS 14.09'!$C74,0)</f>
        <v>0</v>
      </c>
      <c r="Q74" s="98">
        <f t="array" ref="Q74">+IFERROR(INDEX('FCST SDV'!$AC$3:$AZ$3000,MATCH('Hàng Theo FCTS 14.09'!$B74,'FCST SDV'!$C$3:$C$3000,0),MATCH('Hàng Theo FCTS 14.09'!Q$1,'FCST SDV'!$AC$2:$AZ$2,0))/'Hàng Theo FCTS 14.09'!$C74,0)</f>
        <v>0</v>
      </c>
    </row>
    <row r="75" spans="1:17" ht="36" customHeight="1">
      <c r="A75" s="553"/>
      <c r="B75" s="114" t="s">
        <v>71</v>
      </c>
      <c r="C75" s="99">
        <v>19000</v>
      </c>
      <c r="D75" s="514"/>
      <c r="E75" s="525"/>
      <c r="F75" s="514"/>
      <c r="G75" s="96">
        <f>+VLOOKUP(B75,'[6]FCST SDV'!$C:$AL,36,0)</f>
        <v>19000</v>
      </c>
      <c r="H75" s="97">
        <f t="shared" si="11"/>
        <v>1</v>
      </c>
      <c r="I75" s="98">
        <f t="array" ref="I75">+IFERROR(INDEX('FCST SDV'!$AC$3:$AZ$3000,MATCH('Hàng Theo FCTS 14.09'!$B75,'FCST SDV'!$C$3:$C$3000,0),MATCH('Hàng Theo FCTS 14.09'!I$1,'FCST SDV'!$AC$2:$AZ$2,0))/'Hàng Theo FCTS 14.09'!$C75,0)</f>
        <v>0</v>
      </c>
      <c r="J75" s="98">
        <f t="array" ref="J75">+IFERROR(INDEX('FCST SDV'!$AC$3:$AZ$3000,MATCH('Hàng Theo FCTS 14.09'!$B75,'FCST SDV'!$C$3:$C$3000,0),MATCH('Hàng Theo FCTS 14.09'!J$1,'FCST SDV'!$AC$2:$AZ$2,0))/'Hàng Theo FCTS 14.09'!$C75,0)</f>
        <v>0</v>
      </c>
      <c r="K75" s="98">
        <f t="array" ref="K75">+IFERROR(INDEX('FCST SDV'!$AC$3:$AZ$3000,MATCH('Hàng Theo FCTS 14.09'!$B75,'FCST SDV'!$C$3:$C$3000,0),MATCH('Hàng Theo FCTS 14.09'!K$1,'FCST SDV'!$AC$2:$AZ$2,0))/'Hàng Theo FCTS 14.09'!$C75,0)</f>
        <v>0</v>
      </c>
      <c r="L75" s="98">
        <f t="array" ref="L75">+IFERROR(INDEX('FCST SDV'!$AC$3:$AZ$3000,MATCH('Hàng Theo FCTS 14.09'!$B75,'FCST SDV'!$C$3:$C$3000,0),MATCH('Hàng Theo FCTS 14.09'!L$1,'FCST SDV'!$AC$2:$AZ$2,0))/'Hàng Theo FCTS 14.09'!$C75,0)</f>
        <v>0</v>
      </c>
      <c r="M75" s="98">
        <f t="array" ref="M75">+IFERROR(INDEX('FCST SDV'!$AC$3:$AZ$3000,MATCH('Hàng Theo FCTS 14.09'!$B75,'FCST SDV'!$C$3:$C$3000,0),MATCH('Hàng Theo FCTS 14.09'!M$1,'FCST SDV'!$AC$2:$AZ$2,0))/'Hàng Theo FCTS 14.09'!$C75,0)</f>
        <v>0</v>
      </c>
      <c r="N75" s="98">
        <f t="array" ref="N75">+IFERROR(INDEX('FCST SDV'!$AC$3:$AZ$3000,MATCH('Hàng Theo FCTS 14.09'!$B75,'FCST SDV'!$C$3:$C$3000,0),MATCH('Hàng Theo FCTS 14.09'!N$1,'FCST SDV'!$AC$2:$AZ$2,0))/'Hàng Theo FCTS 14.09'!$C75,0)</f>
        <v>0</v>
      </c>
      <c r="O75" s="98">
        <f t="array" ref="O75">+IFERROR(INDEX('FCST SDV'!$AC$3:$AZ$3000,MATCH('Hàng Theo FCTS 14.09'!$B75,'FCST SDV'!$C$3:$C$3000,0),MATCH('Hàng Theo FCTS 14.09'!O$1,'FCST SDV'!$AC$2:$AZ$2,0))/'Hàng Theo FCTS 14.09'!$C75,0)</f>
        <v>0</v>
      </c>
      <c r="P75" s="98">
        <f t="array" ref="P75">+IFERROR(INDEX('FCST SDV'!$AC$3:$AZ$3000,MATCH('Hàng Theo FCTS 14.09'!$B75,'FCST SDV'!$C$3:$C$3000,0),MATCH('Hàng Theo FCTS 14.09'!P$1,'FCST SDV'!$AC$2:$AZ$2,0))/'Hàng Theo FCTS 14.09'!$C75,0)</f>
        <v>1</v>
      </c>
      <c r="Q75" s="98">
        <f t="array" ref="Q75">+IFERROR(INDEX('FCST SDV'!$AC$3:$AZ$3000,MATCH('Hàng Theo FCTS 14.09'!$B75,'FCST SDV'!$C$3:$C$3000,0),MATCH('Hàng Theo FCTS 14.09'!Q$1,'FCST SDV'!$AC$2:$AZ$2,0))/'Hàng Theo FCTS 14.09'!$C75,0)</f>
        <v>0</v>
      </c>
    </row>
    <row r="76" spans="1:17" ht="36" customHeight="1">
      <c r="A76" s="553"/>
      <c r="B76" s="114" t="s">
        <v>71</v>
      </c>
      <c r="C76" s="99">
        <v>19000</v>
      </c>
      <c r="D76" s="514"/>
      <c r="E76" s="525"/>
      <c r="F76" s="514"/>
      <c r="G76" s="96">
        <f>+VLOOKUP(B76,'[6]FCST SDV'!$C:$AL,36,0)</f>
        <v>19000</v>
      </c>
      <c r="H76" s="97">
        <f t="shared" si="11"/>
        <v>1</v>
      </c>
      <c r="I76" s="98">
        <f t="array" ref="I76">+IFERROR(INDEX('FCST SDV'!$AC$3:$AZ$3000,MATCH('Hàng Theo FCTS 14.09'!$B76,'FCST SDV'!$C$3:$C$3000,0),MATCH('Hàng Theo FCTS 14.09'!I$1,'FCST SDV'!$AC$2:$AZ$2,0))/'Hàng Theo FCTS 14.09'!$C76,0)</f>
        <v>0</v>
      </c>
      <c r="J76" s="98">
        <f t="array" ref="J76">+IFERROR(INDEX('FCST SDV'!$AC$3:$AZ$3000,MATCH('Hàng Theo FCTS 14.09'!$B76,'FCST SDV'!$C$3:$C$3000,0),MATCH('Hàng Theo FCTS 14.09'!J$1,'FCST SDV'!$AC$2:$AZ$2,0))/'Hàng Theo FCTS 14.09'!$C76,0)</f>
        <v>0</v>
      </c>
      <c r="K76" s="98">
        <f t="array" ref="K76">+IFERROR(INDEX('FCST SDV'!$AC$3:$AZ$3000,MATCH('Hàng Theo FCTS 14.09'!$B76,'FCST SDV'!$C$3:$C$3000,0),MATCH('Hàng Theo FCTS 14.09'!K$1,'FCST SDV'!$AC$2:$AZ$2,0))/'Hàng Theo FCTS 14.09'!$C76,0)</f>
        <v>0</v>
      </c>
      <c r="L76" s="98">
        <f t="array" ref="L76">+IFERROR(INDEX('FCST SDV'!$AC$3:$AZ$3000,MATCH('Hàng Theo FCTS 14.09'!$B76,'FCST SDV'!$C$3:$C$3000,0),MATCH('Hàng Theo FCTS 14.09'!L$1,'FCST SDV'!$AC$2:$AZ$2,0))/'Hàng Theo FCTS 14.09'!$C76,0)</f>
        <v>0</v>
      </c>
      <c r="M76" s="98">
        <f t="array" ref="M76">+IFERROR(INDEX('FCST SDV'!$AC$3:$AZ$3000,MATCH('Hàng Theo FCTS 14.09'!$B76,'FCST SDV'!$C$3:$C$3000,0),MATCH('Hàng Theo FCTS 14.09'!M$1,'FCST SDV'!$AC$2:$AZ$2,0))/'Hàng Theo FCTS 14.09'!$C76,0)</f>
        <v>0</v>
      </c>
      <c r="N76" s="98">
        <f t="array" ref="N76">+IFERROR(INDEX('FCST SDV'!$AC$3:$AZ$3000,MATCH('Hàng Theo FCTS 14.09'!$B76,'FCST SDV'!$C$3:$C$3000,0),MATCH('Hàng Theo FCTS 14.09'!N$1,'FCST SDV'!$AC$2:$AZ$2,0))/'Hàng Theo FCTS 14.09'!$C76,0)</f>
        <v>0</v>
      </c>
      <c r="O76" s="98">
        <f t="array" ref="O76">+IFERROR(INDEX('FCST SDV'!$AC$3:$AZ$3000,MATCH('Hàng Theo FCTS 14.09'!$B76,'FCST SDV'!$C$3:$C$3000,0),MATCH('Hàng Theo FCTS 14.09'!O$1,'FCST SDV'!$AC$2:$AZ$2,0))/'Hàng Theo FCTS 14.09'!$C76,0)</f>
        <v>0</v>
      </c>
      <c r="P76" s="98">
        <f t="array" ref="P76">+IFERROR(INDEX('FCST SDV'!$AC$3:$AZ$3000,MATCH('Hàng Theo FCTS 14.09'!$B76,'FCST SDV'!$C$3:$C$3000,0),MATCH('Hàng Theo FCTS 14.09'!P$1,'FCST SDV'!$AC$2:$AZ$2,0))/'Hàng Theo FCTS 14.09'!$C76,0)</f>
        <v>1</v>
      </c>
      <c r="Q76" s="98">
        <f t="array" ref="Q76">+IFERROR(INDEX('FCST SDV'!$AC$3:$AZ$3000,MATCH('Hàng Theo FCTS 14.09'!$B76,'FCST SDV'!$C$3:$C$3000,0),MATCH('Hàng Theo FCTS 14.09'!Q$1,'FCST SDV'!$AC$2:$AZ$2,0))/'Hàng Theo FCTS 14.09'!$C76,0)</f>
        <v>0</v>
      </c>
    </row>
    <row r="77" spans="1:17" ht="36" customHeight="1">
      <c r="A77" s="553"/>
      <c r="B77" s="114" t="s">
        <v>72</v>
      </c>
      <c r="C77" s="99">
        <v>1000</v>
      </c>
      <c r="D77" s="514"/>
      <c r="E77" s="525"/>
      <c r="F77" s="514"/>
      <c r="G77" s="96">
        <f>+VLOOKUP(B77,'[6]FCST SDV'!$C:$AL,36,0)</f>
        <v>510000</v>
      </c>
      <c r="H77" s="97">
        <f t="shared" si="11"/>
        <v>510</v>
      </c>
      <c r="I77" s="98">
        <f t="array" ref="I77">+IFERROR(INDEX('FCST SDV'!$AC$3:$AZ$3000,MATCH('Hàng Theo FCTS 14.09'!$B77,'FCST SDV'!$C$3:$C$3000,0),MATCH('Hàng Theo FCTS 14.09'!I$1,'FCST SDV'!$AC$2:$AZ$2,0))/'Hàng Theo FCTS 14.09'!$C77,0)</f>
        <v>24</v>
      </c>
      <c r="J77" s="98">
        <f t="array" ref="J77">+IFERROR(INDEX('FCST SDV'!$AC$3:$AZ$3000,MATCH('Hàng Theo FCTS 14.09'!$B77,'FCST SDV'!$C$3:$C$3000,0),MATCH('Hàng Theo FCTS 14.09'!J$1,'FCST SDV'!$AC$2:$AZ$2,0))/'Hàng Theo FCTS 14.09'!$C77,0)</f>
        <v>24</v>
      </c>
      <c r="K77" s="98">
        <f t="array" ref="K77">+IFERROR(INDEX('FCST SDV'!$AC$3:$AZ$3000,MATCH('Hàng Theo FCTS 14.09'!$B77,'FCST SDV'!$C$3:$C$3000,0),MATCH('Hàng Theo FCTS 14.09'!K$1,'FCST SDV'!$AC$2:$AZ$2,0))/'Hàng Theo FCTS 14.09'!$C77,0)</f>
        <v>24</v>
      </c>
      <c r="L77" s="98">
        <f t="array" ref="L77">+IFERROR(INDEX('FCST SDV'!$AC$3:$AZ$3000,MATCH('Hàng Theo FCTS 14.09'!$B77,'FCST SDV'!$C$3:$C$3000,0),MATCH('Hàng Theo FCTS 14.09'!L$1,'FCST SDV'!$AC$2:$AZ$2,0))/'Hàng Theo FCTS 14.09'!$C77,0)</f>
        <v>24</v>
      </c>
      <c r="M77" s="98">
        <f t="array" ref="M77">+IFERROR(INDEX('FCST SDV'!$AC$3:$AZ$3000,MATCH('Hàng Theo FCTS 14.09'!$B77,'FCST SDV'!$C$3:$C$3000,0),MATCH('Hàng Theo FCTS 14.09'!M$1,'FCST SDV'!$AC$2:$AZ$2,0))/'Hàng Theo FCTS 14.09'!$C77,0)</f>
        <v>24</v>
      </c>
      <c r="N77" s="98">
        <f t="array" ref="N77">+IFERROR(INDEX('FCST SDV'!$AC$3:$AZ$3000,MATCH('Hàng Theo FCTS 14.09'!$B77,'FCST SDV'!$C$3:$C$3000,0),MATCH('Hàng Theo FCTS 14.09'!N$1,'FCST SDV'!$AC$2:$AZ$2,0))/'Hàng Theo FCTS 14.09'!$C77,0)</f>
        <v>24</v>
      </c>
      <c r="O77" s="98">
        <f t="array" ref="O77">+IFERROR(INDEX('FCST SDV'!$AC$3:$AZ$3000,MATCH('Hàng Theo FCTS 14.09'!$B77,'FCST SDV'!$C$3:$C$3000,0),MATCH('Hàng Theo FCTS 14.09'!O$1,'FCST SDV'!$AC$2:$AZ$2,0))/'Hàng Theo FCTS 14.09'!$C77,0)</f>
        <v>168</v>
      </c>
      <c r="P77" s="98">
        <f t="array" ref="P77">+IFERROR(INDEX('FCST SDV'!$AC$3:$AZ$3000,MATCH('Hàng Theo FCTS 14.09'!$B77,'FCST SDV'!$C$3:$C$3000,0),MATCH('Hàng Theo FCTS 14.09'!P$1,'FCST SDV'!$AC$2:$AZ$2,0))/'Hàng Theo FCTS 14.09'!$C77,0)</f>
        <v>126</v>
      </c>
      <c r="Q77" s="98">
        <f t="array" ref="Q77">+IFERROR(INDEX('FCST SDV'!$AC$3:$AZ$3000,MATCH('Hàng Theo FCTS 14.09'!$B77,'FCST SDV'!$C$3:$C$3000,0),MATCH('Hàng Theo FCTS 14.09'!Q$1,'FCST SDV'!$AC$2:$AZ$2,0))/'Hàng Theo FCTS 14.09'!$C77,0)</f>
        <v>72</v>
      </c>
    </row>
    <row r="78" spans="1:17" ht="36" customHeight="1">
      <c r="A78" s="553"/>
      <c r="B78" s="114" t="s">
        <v>73</v>
      </c>
      <c r="C78" s="99">
        <v>2000</v>
      </c>
      <c r="D78" s="514"/>
      <c r="E78" s="525"/>
      <c r="F78" s="514"/>
      <c r="G78" s="96">
        <f>+VLOOKUP(B78,'[6]FCST SDV'!$C:$AL,36,0)</f>
        <v>0</v>
      </c>
      <c r="H78" s="97">
        <f t="shared" si="11"/>
        <v>0</v>
      </c>
      <c r="I78" s="98">
        <f t="array" ref="I78">+IFERROR(INDEX('FCST SDV'!$AC$3:$AZ$3000,MATCH('Hàng Theo FCTS 14.09'!$B78,'FCST SDV'!$C$3:$C$3000,0),MATCH('Hàng Theo FCTS 14.09'!I$1,'FCST SDV'!$AC$2:$AZ$2,0))/'Hàng Theo FCTS 14.09'!$C78,0)</f>
        <v>0</v>
      </c>
      <c r="J78" s="98">
        <f t="array" ref="J78">+IFERROR(INDEX('FCST SDV'!$AC$3:$AZ$3000,MATCH('Hàng Theo FCTS 14.09'!$B78,'FCST SDV'!$C$3:$C$3000,0),MATCH('Hàng Theo FCTS 14.09'!J$1,'FCST SDV'!$AC$2:$AZ$2,0))/'Hàng Theo FCTS 14.09'!$C78,0)</f>
        <v>0</v>
      </c>
      <c r="K78" s="98">
        <f t="array" ref="K78">+IFERROR(INDEX('FCST SDV'!$AC$3:$AZ$3000,MATCH('Hàng Theo FCTS 14.09'!$B78,'FCST SDV'!$C$3:$C$3000,0),MATCH('Hàng Theo FCTS 14.09'!K$1,'FCST SDV'!$AC$2:$AZ$2,0))/'Hàng Theo FCTS 14.09'!$C78,0)</f>
        <v>0</v>
      </c>
      <c r="L78" s="98">
        <f t="array" ref="L78">+IFERROR(INDEX('FCST SDV'!$AC$3:$AZ$3000,MATCH('Hàng Theo FCTS 14.09'!$B78,'FCST SDV'!$C$3:$C$3000,0),MATCH('Hàng Theo FCTS 14.09'!L$1,'FCST SDV'!$AC$2:$AZ$2,0))/'Hàng Theo FCTS 14.09'!$C78,0)</f>
        <v>0</v>
      </c>
      <c r="M78" s="98">
        <f t="array" ref="M78">+IFERROR(INDEX('FCST SDV'!$AC$3:$AZ$3000,MATCH('Hàng Theo FCTS 14.09'!$B78,'FCST SDV'!$C$3:$C$3000,0),MATCH('Hàng Theo FCTS 14.09'!M$1,'FCST SDV'!$AC$2:$AZ$2,0))/'Hàng Theo FCTS 14.09'!$C78,0)</f>
        <v>0</v>
      </c>
      <c r="N78" s="98">
        <f t="array" ref="N78">+IFERROR(INDEX('FCST SDV'!$AC$3:$AZ$3000,MATCH('Hàng Theo FCTS 14.09'!$B78,'FCST SDV'!$C$3:$C$3000,0),MATCH('Hàng Theo FCTS 14.09'!N$1,'FCST SDV'!$AC$2:$AZ$2,0))/'Hàng Theo FCTS 14.09'!$C78,0)</f>
        <v>0</v>
      </c>
      <c r="O78" s="98">
        <f t="array" ref="O78">+IFERROR(INDEX('FCST SDV'!$AC$3:$AZ$3000,MATCH('Hàng Theo FCTS 14.09'!$B78,'FCST SDV'!$C$3:$C$3000,0),MATCH('Hàng Theo FCTS 14.09'!O$1,'FCST SDV'!$AC$2:$AZ$2,0))/'Hàng Theo FCTS 14.09'!$C78,0)</f>
        <v>0</v>
      </c>
      <c r="P78" s="98">
        <f t="array" ref="P78">+IFERROR(INDEX('FCST SDV'!$AC$3:$AZ$3000,MATCH('Hàng Theo FCTS 14.09'!$B78,'FCST SDV'!$C$3:$C$3000,0),MATCH('Hàng Theo FCTS 14.09'!P$1,'FCST SDV'!$AC$2:$AZ$2,0))/'Hàng Theo FCTS 14.09'!$C78,0)</f>
        <v>0</v>
      </c>
      <c r="Q78" s="98">
        <f t="array" ref="Q78">+IFERROR(INDEX('FCST SDV'!$AC$3:$AZ$3000,MATCH('Hàng Theo FCTS 14.09'!$B78,'FCST SDV'!$C$3:$C$3000,0),MATCH('Hàng Theo FCTS 14.09'!Q$1,'FCST SDV'!$AC$2:$AZ$2,0))/'Hàng Theo FCTS 14.09'!$C78,0)</f>
        <v>0</v>
      </c>
    </row>
    <row r="79" spans="1:17" ht="36" customHeight="1">
      <c r="A79" s="553"/>
      <c r="B79" s="114" t="s">
        <v>74</v>
      </c>
      <c r="C79" s="99">
        <v>1000</v>
      </c>
      <c r="D79" s="514"/>
      <c r="E79" s="525"/>
      <c r="F79" s="514"/>
      <c r="G79" s="96">
        <f>+VLOOKUP(B79,'[6]FCST SDV'!$C:$AL,36,0)</f>
        <v>115000</v>
      </c>
      <c r="H79" s="97">
        <f t="shared" si="11"/>
        <v>115</v>
      </c>
      <c r="I79" s="98">
        <f t="array" ref="I79">+IFERROR(INDEX('FCST SDV'!$AC$3:$AZ$3000,MATCH('Hàng Theo FCTS 14.09'!$B79,'FCST SDV'!$C$3:$C$3000,0),MATCH('Hàng Theo FCTS 14.09'!I$1,'FCST SDV'!$AC$2:$AZ$2,0))/'Hàng Theo FCTS 14.09'!$C79,0)</f>
        <v>0</v>
      </c>
      <c r="J79" s="98">
        <f t="array" ref="J79">+IFERROR(INDEX('FCST SDV'!$AC$3:$AZ$3000,MATCH('Hàng Theo FCTS 14.09'!$B79,'FCST SDV'!$C$3:$C$3000,0),MATCH('Hàng Theo FCTS 14.09'!J$1,'FCST SDV'!$AC$2:$AZ$2,0))/'Hàng Theo FCTS 14.09'!$C79,0)</f>
        <v>8</v>
      </c>
      <c r="K79" s="98">
        <f t="array" ref="K79">+IFERROR(INDEX('FCST SDV'!$AC$3:$AZ$3000,MATCH('Hàng Theo FCTS 14.09'!$B79,'FCST SDV'!$C$3:$C$3000,0),MATCH('Hàng Theo FCTS 14.09'!K$1,'FCST SDV'!$AC$2:$AZ$2,0))/'Hàng Theo FCTS 14.09'!$C79,0)</f>
        <v>8</v>
      </c>
      <c r="L79" s="98">
        <f t="array" ref="L79">+IFERROR(INDEX('FCST SDV'!$AC$3:$AZ$3000,MATCH('Hàng Theo FCTS 14.09'!$B79,'FCST SDV'!$C$3:$C$3000,0),MATCH('Hàng Theo FCTS 14.09'!L$1,'FCST SDV'!$AC$2:$AZ$2,0))/'Hàng Theo FCTS 14.09'!$C79,0)</f>
        <v>8</v>
      </c>
      <c r="M79" s="98">
        <f t="array" ref="M79">+IFERROR(INDEX('FCST SDV'!$AC$3:$AZ$3000,MATCH('Hàng Theo FCTS 14.09'!$B79,'FCST SDV'!$C$3:$C$3000,0),MATCH('Hàng Theo FCTS 14.09'!M$1,'FCST SDV'!$AC$2:$AZ$2,0))/'Hàng Theo FCTS 14.09'!$C79,0)</f>
        <v>8</v>
      </c>
      <c r="N79" s="98">
        <f t="array" ref="N79">+IFERROR(INDEX('FCST SDV'!$AC$3:$AZ$3000,MATCH('Hàng Theo FCTS 14.09'!$B79,'FCST SDV'!$C$3:$C$3000,0),MATCH('Hàng Theo FCTS 14.09'!N$1,'FCST SDV'!$AC$2:$AZ$2,0))/'Hàng Theo FCTS 14.09'!$C79,0)</f>
        <v>8</v>
      </c>
      <c r="O79" s="98">
        <f t="array" ref="O79">+IFERROR(INDEX('FCST SDV'!$AC$3:$AZ$3000,MATCH('Hàng Theo FCTS 14.09'!$B79,'FCST SDV'!$C$3:$C$3000,0),MATCH('Hàng Theo FCTS 14.09'!O$1,'FCST SDV'!$AC$2:$AZ$2,0))/'Hàng Theo FCTS 14.09'!$C79,0)</f>
        <v>48</v>
      </c>
      <c r="P79" s="98">
        <f t="array" ref="P79">+IFERROR(INDEX('FCST SDV'!$AC$3:$AZ$3000,MATCH('Hàng Theo FCTS 14.09'!$B79,'FCST SDV'!$C$3:$C$3000,0),MATCH('Hàng Theo FCTS 14.09'!P$1,'FCST SDV'!$AC$2:$AZ$2,0))/'Hàng Theo FCTS 14.09'!$C79,0)</f>
        <v>19</v>
      </c>
      <c r="Q79" s="98">
        <f t="array" ref="Q79">+IFERROR(INDEX('FCST SDV'!$AC$3:$AZ$3000,MATCH('Hàng Theo FCTS 14.09'!$B79,'FCST SDV'!$C$3:$C$3000,0),MATCH('Hàng Theo FCTS 14.09'!Q$1,'FCST SDV'!$AC$2:$AZ$2,0))/'Hàng Theo FCTS 14.09'!$C79,0)</f>
        <v>8</v>
      </c>
    </row>
    <row r="80" spans="1:17" ht="36" customHeight="1">
      <c r="A80" s="553"/>
      <c r="B80" s="114" t="s">
        <v>75</v>
      </c>
      <c r="C80" s="99">
        <v>3000</v>
      </c>
      <c r="D80" s="514"/>
      <c r="E80" s="525"/>
      <c r="F80" s="514"/>
      <c r="G80" s="96">
        <f>+VLOOKUP(B80,'[6]FCST SDV'!$C:$AL,36,0)</f>
        <v>38400</v>
      </c>
      <c r="H80" s="97">
        <f t="shared" si="11"/>
        <v>12.8</v>
      </c>
      <c r="I80" s="98">
        <f t="array" ref="I80">+IFERROR(INDEX('FCST SDV'!$AC$3:$AZ$3000,MATCH('Hàng Theo FCTS 14.09'!$B80,'FCST SDV'!$C$3:$C$3000,0),MATCH('Hàng Theo FCTS 14.09'!I$1,'FCST SDV'!$AC$2:$AZ$2,0))/'Hàng Theo FCTS 14.09'!$C80,0)</f>
        <v>0</v>
      </c>
      <c r="J80" s="98">
        <f t="array" ref="J80">+IFERROR(INDEX('FCST SDV'!$AC$3:$AZ$3000,MATCH('Hàng Theo FCTS 14.09'!$B80,'FCST SDV'!$C$3:$C$3000,0),MATCH('Hàng Theo FCTS 14.09'!J$1,'FCST SDV'!$AC$2:$AZ$2,0))/'Hàng Theo FCTS 14.09'!$C80,0)</f>
        <v>0</v>
      </c>
      <c r="K80" s="98">
        <f t="array" ref="K80">+IFERROR(INDEX('FCST SDV'!$AC$3:$AZ$3000,MATCH('Hàng Theo FCTS 14.09'!$B80,'FCST SDV'!$C$3:$C$3000,0),MATCH('Hàng Theo FCTS 14.09'!K$1,'FCST SDV'!$AC$2:$AZ$2,0))/'Hàng Theo FCTS 14.09'!$C80,0)</f>
        <v>0</v>
      </c>
      <c r="L80" s="98">
        <f t="array" ref="L80">+IFERROR(INDEX('FCST SDV'!$AC$3:$AZ$3000,MATCH('Hàng Theo FCTS 14.09'!$B80,'FCST SDV'!$C$3:$C$3000,0),MATCH('Hàng Theo FCTS 14.09'!L$1,'FCST SDV'!$AC$2:$AZ$2,0))/'Hàng Theo FCTS 14.09'!$C80,0)</f>
        <v>0</v>
      </c>
      <c r="M80" s="98">
        <f t="array" ref="M80">+IFERROR(INDEX('FCST SDV'!$AC$3:$AZ$3000,MATCH('Hàng Theo FCTS 14.09'!$B80,'FCST SDV'!$C$3:$C$3000,0),MATCH('Hàng Theo FCTS 14.09'!M$1,'FCST SDV'!$AC$2:$AZ$2,0))/'Hàng Theo FCTS 14.09'!$C80,0)</f>
        <v>0</v>
      </c>
      <c r="N80" s="98">
        <f t="array" ref="N80">+IFERROR(INDEX('FCST SDV'!$AC$3:$AZ$3000,MATCH('Hàng Theo FCTS 14.09'!$B80,'FCST SDV'!$C$3:$C$3000,0),MATCH('Hàng Theo FCTS 14.09'!N$1,'FCST SDV'!$AC$2:$AZ$2,0))/'Hàng Theo FCTS 14.09'!$C80,0)</f>
        <v>0</v>
      </c>
      <c r="O80" s="98">
        <f t="array" ref="O80">+IFERROR(INDEX('FCST SDV'!$AC$3:$AZ$3000,MATCH('Hàng Theo FCTS 14.09'!$B80,'FCST SDV'!$C$3:$C$3000,0),MATCH('Hàng Theo FCTS 14.09'!O$1,'FCST SDV'!$AC$2:$AZ$2,0))/'Hàng Theo FCTS 14.09'!$C80,0)</f>
        <v>2.1333333333333333</v>
      </c>
      <c r="P80" s="98">
        <f t="array" ref="P80">+IFERROR(INDEX('FCST SDV'!$AC$3:$AZ$3000,MATCH('Hàng Theo FCTS 14.09'!$B80,'FCST SDV'!$C$3:$C$3000,0),MATCH('Hàng Theo FCTS 14.09'!P$1,'FCST SDV'!$AC$2:$AZ$2,0))/'Hàng Theo FCTS 14.09'!$C80,0)</f>
        <v>10.666666666666666</v>
      </c>
      <c r="Q80" s="98">
        <f t="array" ref="Q80">+IFERROR(INDEX('FCST SDV'!$AC$3:$AZ$3000,MATCH('Hàng Theo FCTS 14.09'!$B80,'FCST SDV'!$C$3:$C$3000,0),MATCH('Hàng Theo FCTS 14.09'!Q$1,'FCST SDV'!$AC$2:$AZ$2,0))/'Hàng Theo FCTS 14.09'!$C80,0)</f>
        <v>0</v>
      </c>
    </row>
    <row r="81" spans="1:17" ht="36" customHeight="1">
      <c r="A81" s="553"/>
      <c r="B81" s="114" t="s">
        <v>76</v>
      </c>
      <c r="C81" s="99">
        <v>30000</v>
      </c>
      <c r="D81" s="514"/>
      <c r="E81" s="525"/>
      <c r="F81" s="514"/>
      <c r="G81" s="96">
        <f>+VLOOKUP(B81,'[6]FCST SDV'!$C:$AL,36,0)</f>
        <v>38500</v>
      </c>
      <c r="H81" s="97">
        <f t="shared" si="11"/>
        <v>1.2833333333333334</v>
      </c>
      <c r="I81" s="98">
        <f t="array" ref="I81">+IFERROR(INDEX('FCST SDV'!$AC$3:$AZ$3000,MATCH('Hàng Theo FCTS 14.09'!$B81,'FCST SDV'!$C$3:$C$3000,0),MATCH('Hàng Theo FCTS 14.09'!I$1,'FCST SDV'!$AC$2:$AZ$2,0))/'Hàng Theo FCTS 14.09'!$C81,0)</f>
        <v>0</v>
      </c>
      <c r="J81" s="98">
        <f t="array" ref="J81">+IFERROR(INDEX('FCST SDV'!$AC$3:$AZ$3000,MATCH('Hàng Theo FCTS 14.09'!$B81,'FCST SDV'!$C$3:$C$3000,0),MATCH('Hàng Theo FCTS 14.09'!J$1,'FCST SDV'!$AC$2:$AZ$2,0))/'Hàng Theo FCTS 14.09'!$C81,0)</f>
        <v>0.11666666666666667</v>
      </c>
      <c r="K81" s="98">
        <f t="array" ref="K81">+IFERROR(INDEX('FCST SDV'!$AC$3:$AZ$3000,MATCH('Hàng Theo FCTS 14.09'!$B81,'FCST SDV'!$C$3:$C$3000,0),MATCH('Hàng Theo FCTS 14.09'!K$1,'FCST SDV'!$AC$2:$AZ$2,0))/'Hàng Theo FCTS 14.09'!$C81,0)</f>
        <v>0</v>
      </c>
      <c r="L81" s="98">
        <f t="array" ref="L81">+IFERROR(INDEX('FCST SDV'!$AC$3:$AZ$3000,MATCH('Hàng Theo FCTS 14.09'!$B81,'FCST SDV'!$C$3:$C$3000,0),MATCH('Hàng Theo FCTS 14.09'!L$1,'FCST SDV'!$AC$2:$AZ$2,0))/'Hàng Theo FCTS 14.09'!$C81,0)</f>
        <v>0.23333333333333334</v>
      </c>
      <c r="M81" s="98">
        <f t="array" ref="M81">+IFERROR(INDEX('FCST SDV'!$AC$3:$AZ$3000,MATCH('Hàng Theo FCTS 14.09'!$B81,'FCST SDV'!$C$3:$C$3000,0),MATCH('Hàng Theo FCTS 14.09'!M$1,'FCST SDV'!$AC$2:$AZ$2,0))/'Hàng Theo FCTS 14.09'!$C81,0)</f>
        <v>0.11666666666666667</v>
      </c>
      <c r="N81" s="98">
        <f t="array" ref="N81">+IFERROR(INDEX('FCST SDV'!$AC$3:$AZ$3000,MATCH('Hàng Theo FCTS 14.09'!$B81,'FCST SDV'!$C$3:$C$3000,0),MATCH('Hàng Theo FCTS 14.09'!N$1,'FCST SDV'!$AC$2:$AZ$2,0))/'Hàng Theo FCTS 14.09'!$C81,0)</f>
        <v>0.11666666666666667</v>
      </c>
      <c r="O81" s="98">
        <f t="array" ref="O81">+IFERROR(INDEX('FCST SDV'!$AC$3:$AZ$3000,MATCH('Hàng Theo FCTS 14.09'!$B81,'FCST SDV'!$C$3:$C$3000,0),MATCH('Hàng Theo FCTS 14.09'!O$1,'FCST SDV'!$AC$2:$AZ$2,0))/'Hàng Theo FCTS 14.09'!$C81,0)</f>
        <v>0.58333333333333337</v>
      </c>
      <c r="P81" s="98">
        <f t="array" ref="P81">+IFERROR(INDEX('FCST SDV'!$AC$3:$AZ$3000,MATCH('Hàng Theo FCTS 14.09'!$B81,'FCST SDV'!$C$3:$C$3000,0),MATCH('Hàng Theo FCTS 14.09'!P$1,'FCST SDV'!$AC$2:$AZ$2,0))/'Hàng Theo FCTS 14.09'!$C81,0)</f>
        <v>0.11666666666666667</v>
      </c>
      <c r="Q81" s="98">
        <f t="array" ref="Q81">+IFERROR(INDEX('FCST SDV'!$AC$3:$AZ$3000,MATCH('Hàng Theo FCTS 14.09'!$B81,'FCST SDV'!$C$3:$C$3000,0),MATCH('Hàng Theo FCTS 14.09'!Q$1,'FCST SDV'!$AC$2:$AZ$2,0))/'Hàng Theo FCTS 14.09'!$C81,0)</f>
        <v>0</v>
      </c>
    </row>
    <row r="82" spans="1:17" ht="36" customHeight="1">
      <c r="A82" s="553"/>
      <c r="B82" s="114" t="s">
        <v>77</v>
      </c>
      <c r="C82" s="99">
        <v>3000</v>
      </c>
      <c r="D82" s="514"/>
      <c r="E82" s="525"/>
      <c r="F82" s="514"/>
      <c r="G82" s="96">
        <f>+VLOOKUP(B82,'[6]FCST SDV'!$C:$AL,36,0)</f>
        <v>208600</v>
      </c>
      <c r="H82" s="97">
        <f t="shared" si="11"/>
        <v>69.533333333333331</v>
      </c>
      <c r="I82" s="98">
        <f t="array" ref="I82">+IFERROR(INDEX('FCST SDV'!$AC$3:$AZ$3000,MATCH('Hàng Theo FCTS 14.09'!$B82,'FCST SDV'!$C$3:$C$3000,0),MATCH('Hàng Theo FCTS 14.09'!I$1,'FCST SDV'!$AC$2:$AZ$2,0))/'Hàng Theo FCTS 14.09'!$C82,0)</f>
        <v>0</v>
      </c>
      <c r="J82" s="98">
        <f t="array" ref="J82">+IFERROR(INDEX('FCST SDV'!$AC$3:$AZ$3000,MATCH('Hàng Theo FCTS 14.09'!$B82,'FCST SDV'!$C$3:$C$3000,0),MATCH('Hàng Theo FCTS 14.09'!J$1,'FCST SDV'!$AC$2:$AZ$2,0))/'Hàng Theo FCTS 14.09'!$C82,0)</f>
        <v>10</v>
      </c>
      <c r="K82" s="98">
        <f t="array" ref="K82">+IFERROR(INDEX('FCST SDV'!$AC$3:$AZ$3000,MATCH('Hàng Theo FCTS 14.09'!$B82,'FCST SDV'!$C$3:$C$3000,0),MATCH('Hàng Theo FCTS 14.09'!K$1,'FCST SDV'!$AC$2:$AZ$2,0))/'Hàng Theo FCTS 14.09'!$C82,0)</f>
        <v>0</v>
      </c>
      <c r="L82" s="98">
        <f t="array" ref="L82">+IFERROR(INDEX('FCST SDV'!$AC$3:$AZ$3000,MATCH('Hàng Theo FCTS 14.09'!$B82,'FCST SDV'!$C$3:$C$3000,0),MATCH('Hàng Theo FCTS 14.09'!L$1,'FCST SDV'!$AC$2:$AZ$2,0))/'Hàng Theo FCTS 14.09'!$C82,0)</f>
        <v>0</v>
      </c>
      <c r="M82" s="98">
        <f t="array" ref="M82">+IFERROR(INDEX('FCST SDV'!$AC$3:$AZ$3000,MATCH('Hàng Theo FCTS 14.09'!$B82,'FCST SDV'!$C$3:$C$3000,0),MATCH('Hàng Theo FCTS 14.09'!M$1,'FCST SDV'!$AC$2:$AZ$2,0))/'Hàng Theo FCTS 14.09'!$C82,0)</f>
        <v>0</v>
      </c>
      <c r="N82" s="98">
        <f t="array" ref="N82">+IFERROR(INDEX('FCST SDV'!$AC$3:$AZ$3000,MATCH('Hàng Theo FCTS 14.09'!$B82,'FCST SDV'!$C$3:$C$3000,0),MATCH('Hàng Theo FCTS 14.09'!N$1,'FCST SDV'!$AC$2:$AZ$2,0))/'Hàng Theo FCTS 14.09'!$C82,0)</f>
        <v>0</v>
      </c>
      <c r="O82" s="98">
        <f t="array" ref="O82">+IFERROR(INDEX('FCST SDV'!$AC$3:$AZ$3000,MATCH('Hàng Theo FCTS 14.09'!$B82,'FCST SDV'!$C$3:$C$3000,0),MATCH('Hàng Theo FCTS 14.09'!O$1,'FCST SDV'!$AC$2:$AZ$2,0))/'Hàng Theo FCTS 14.09'!$C82,0)</f>
        <v>18.333333333333332</v>
      </c>
      <c r="P82" s="98">
        <f t="array" ref="P82">+IFERROR(INDEX('FCST SDV'!$AC$3:$AZ$3000,MATCH('Hàng Theo FCTS 14.09'!$B82,'FCST SDV'!$C$3:$C$3000,0),MATCH('Hàng Theo FCTS 14.09'!P$1,'FCST SDV'!$AC$2:$AZ$2,0))/'Hàng Theo FCTS 14.09'!$C82,0)</f>
        <v>20.6</v>
      </c>
      <c r="Q82" s="98">
        <f t="array" ref="Q82">+IFERROR(INDEX('FCST SDV'!$AC$3:$AZ$3000,MATCH('Hàng Theo FCTS 14.09'!$B82,'FCST SDV'!$C$3:$C$3000,0),MATCH('Hàng Theo FCTS 14.09'!Q$1,'FCST SDV'!$AC$2:$AZ$2,0))/'Hàng Theo FCTS 14.09'!$C82,0)</f>
        <v>20.6</v>
      </c>
    </row>
    <row r="83" spans="1:17" ht="36" customHeight="1">
      <c r="A83" s="553"/>
      <c r="B83" s="114" t="s">
        <v>78</v>
      </c>
      <c r="C83" s="99">
        <v>11000</v>
      </c>
      <c r="D83" s="514"/>
      <c r="E83" s="525"/>
      <c r="F83" s="514"/>
      <c r="G83" s="96">
        <f>+VLOOKUP(B83,'[6]FCST SDV'!$C:$AL,36,0)</f>
        <v>34500</v>
      </c>
      <c r="H83" s="97">
        <f t="shared" si="11"/>
        <v>3.1363636363636362</v>
      </c>
      <c r="I83" s="98">
        <f t="array" ref="I83">+IFERROR(INDEX('FCST SDV'!$AC$3:$AZ$3000,MATCH('Hàng Theo FCTS 14.09'!$B83,'FCST SDV'!$C$3:$C$3000,0),MATCH('Hàng Theo FCTS 14.09'!I$1,'FCST SDV'!$AC$2:$AZ$2,0))/'Hàng Theo FCTS 14.09'!$C83,0)</f>
        <v>0</v>
      </c>
      <c r="J83" s="98">
        <f t="array" ref="J83">+IFERROR(INDEX('FCST SDV'!$AC$3:$AZ$3000,MATCH('Hàng Theo FCTS 14.09'!$B83,'FCST SDV'!$C$3:$C$3000,0),MATCH('Hàng Theo FCTS 14.09'!J$1,'FCST SDV'!$AC$2:$AZ$2,0))/'Hàng Theo FCTS 14.09'!$C83,0)</f>
        <v>1.0454545454545454</v>
      </c>
      <c r="K83" s="98">
        <f t="array" ref="K83">+IFERROR(INDEX('FCST SDV'!$AC$3:$AZ$3000,MATCH('Hàng Theo FCTS 14.09'!$B83,'FCST SDV'!$C$3:$C$3000,0),MATCH('Hàng Theo FCTS 14.09'!K$1,'FCST SDV'!$AC$2:$AZ$2,0))/'Hàng Theo FCTS 14.09'!$C83,0)</f>
        <v>0</v>
      </c>
      <c r="L83" s="98">
        <f t="array" ref="L83">+IFERROR(INDEX('FCST SDV'!$AC$3:$AZ$3000,MATCH('Hàng Theo FCTS 14.09'!$B83,'FCST SDV'!$C$3:$C$3000,0),MATCH('Hàng Theo FCTS 14.09'!L$1,'FCST SDV'!$AC$2:$AZ$2,0))/'Hàng Theo FCTS 14.09'!$C83,0)</f>
        <v>0</v>
      </c>
      <c r="M83" s="98">
        <f t="array" ref="M83">+IFERROR(INDEX('FCST SDV'!$AC$3:$AZ$3000,MATCH('Hàng Theo FCTS 14.09'!$B83,'FCST SDV'!$C$3:$C$3000,0),MATCH('Hàng Theo FCTS 14.09'!M$1,'FCST SDV'!$AC$2:$AZ$2,0))/'Hàng Theo FCTS 14.09'!$C83,0)</f>
        <v>0</v>
      </c>
      <c r="N83" s="98">
        <f t="array" ref="N83">+IFERROR(INDEX('FCST SDV'!$AC$3:$AZ$3000,MATCH('Hàng Theo FCTS 14.09'!$B83,'FCST SDV'!$C$3:$C$3000,0),MATCH('Hàng Theo FCTS 14.09'!N$1,'FCST SDV'!$AC$2:$AZ$2,0))/'Hàng Theo FCTS 14.09'!$C83,0)</f>
        <v>0</v>
      </c>
      <c r="O83" s="98">
        <f t="array" ref="O83">+IFERROR(INDEX('FCST SDV'!$AC$3:$AZ$3000,MATCH('Hàng Theo FCTS 14.09'!$B83,'FCST SDV'!$C$3:$C$3000,0),MATCH('Hàng Theo FCTS 14.09'!O$1,'FCST SDV'!$AC$2:$AZ$2,0))/'Hàng Theo FCTS 14.09'!$C83,0)</f>
        <v>1.0454545454545454</v>
      </c>
      <c r="P83" s="98">
        <f t="array" ref="P83">+IFERROR(INDEX('FCST SDV'!$AC$3:$AZ$3000,MATCH('Hàng Theo FCTS 14.09'!$B83,'FCST SDV'!$C$3:$C$3000,0),MATCH('Hàng Theo FCTS 14.09'!P$1,'FCST SDV'!$AC$2:$AZ$2,0))/'Hàng Theo FCTS 14.09'!$C83,0)</f>
        <v>1.0454545454545454</v>
      </c>
      <c r="Q83" s="98">
        <f t="array" ref="Q83">+IFERROR(INDEX('FCST SDV'!$AC$3:$AZ$3000,MATCH('Hàng Theo FCTS 14.09'!$B83,'FCST SDV'!$C$3:$C$3000,0),MATCH('Hàng Theo FCTS 14.09'!Q$1,'FCST SDV'!$AC$2:$AZ$2,0))/'Hàng Theo FCTS 14.09'!$C83,0)</f>
        <v>0</v>
      </c>
    </row>
    <row r="84" spans="1:17" ht="36" customHeight="1">
      <c r="A84" s="553"/>
      <c r="B84" s="114" t="s">
        <v>79</v>
      </c>
      <c r="C84" s="99">
        <v>1000</v>
      </c>
      <c r="D84" s="514"/>
      <c r="E84" s="525"/>
      <c r="F84" s="514"/>
      <c r="G84" s="96">
        <f>+VLOOKUP(B84,'[6]FCST SDV'!$C:$AL,36,0)</f>
        <v>230000</v>
      </c>
      <c r="H84" s="97">
        <f t="shared" si="11"/>
        <v>230</v>
      </c>
      <c r="I84" s="98">
        <f t="array" ref="I84">+IFERROR(INDEX('FCST SDV'!$AC$3:$AZ$3000,MATCH('Hàng Theo FCTS 14.09'!$B84,'FCST SDV'!$C$3:$C$3000,0),MATCH('Hàng Theo FCTS 14.09'!I$1,'FCST SDV'!$AC$2:$AZ$2,0))/'Hàng Theo FCTS 14.09'!$C84,0)</f>
        <v>0</v>
      </c>
      <c r="J84" s="98">
        <f t="array" ref="J84">+IFERROR(INDEX('FCST SDV'!$AC$3:$AZ$3000,MATCH('Hàng Theo FCTS 14.09'!$B84,'FCST SDV'!$C$3:$C$3000,0),MATCH('Hàng Theo FCTS 14.09'!J$1,'FCST SDV'!$AC$2:$AZ$2,0))/'Hàng Theo FCTS 14.09'!$C84,0)</f>
        <v>8</v>
      </c>
      <c r="K84" s="98">
        <f t="array" ref="K84">+IFERROR(INDEX('FCST SDV'!$AC$3:$AZ$3000,MATCH('Hàng Theo FCTS 14.09'!$B84,'FCST SDV'!$C$3:$C$3000,0),MATCH('Hàng Theo FCTS 14.09'!K$1,'FCST SDV'!$AC$2:$AZ$2,0))/'Hàng Theo FCTS 14.09'!$C84,0)</f>
        <v>8</v>
      </c>
      <c r="L84" s="98">
        <f t="array" ref="L84">+IFERROR(INDEX('FCST SDV'!$AC$3:$AZ$3000,MATCH('Hàng Theo FCTS 14.09'!$B84,'FCST SDV'!$C$3:$C$3000,0),MATCH('Hàng Theo FCTS 14.09'!L$1,'FCST SDV'!$AC$2:$AZ$2,0))/'Hàng Theo FCTS 14.09'!$C84,0)</f>
        <v>8</v>
      </c>
      <c r="M84" s="98">
        <f t="array" ref="M84">+IFERROR(INDEX('FCST SDV'!$AC$3:$AZ$3000,MATCH('Hàng Theo FCTS 14.09'!$B84,'FCST SDV'!$C$3:$C$3000,0),MATCH('Hàng Theo FCTS 14.09'!M$1,'FCST SDV'!$AC$2:$AZ$2,0))/'Hàng Theo FCTS 14.09'!$C84,0)</f>
        <v>8</v>
      </c>
      <c r="N84" s="98">
        <f t="array" ref="N84">+IFERROR(INDEX('FCST SDV'!$AC$3:$AZ$3000,MATCH('Hàng Theo FCTS 14.09'!$B84,'FCST SDV'!$C$3:$C$3000,0),MATCH('Hàng Theo FCTS 14.09'!N$1,'FCST SDV'!$AC$2:$AZ$2,0))/'Hàng Theo FCTS 14.09'!$C84,0)</f>
        <v>8</v>
      </c>
      <c r="O84" s="98">
        <f t="array" ref="O84">+IFERROR(INDEX('FCST SDV'!$AC$3:$AZ$3000,MATCH('Hàng Theo FCTS 14.09'!$B84,'FCST SDV'!$C$3:$C$3000,0),MATCH('Hàng Theo FCTS 14.09'!O$1,'FCST SDV'!$AC$2:$AZ$2,0))/'Hàng Theo FCTS 14.09'!$C84,0)</f>
        <v>50</v>
      </c>
      <c r="P84" s="98">
        <f t="array" ref="P84">+IFERROR(INDEX('FCST SDV'!$AC$3:$AZ$3000,MATCH('Hàng Theo FCTS 14.09'!$B84,'FCST SDV'!$C$3:$C$3000,0),MATCH('Hàng Theo FCTS 14.09'!P$1,'FCST SDV'!$AC$2:$AZ$2,0))/'Hàng Theo FCTS 14.09'!$C84,0)</f>
        <v>70</v>
      </c>
      <c r="Q84" s="98">
        <f t="array" ref="Q84">+IFERROR(INDEX('FCST SDV'!$AC$3:$AZ$3000,MATCH('Hàng Theo FCTS 14.09'!$B84,'FCST SDV'!$C$3:$C$3000,0),MATCH('Hàng Theo FCTS 14.09'!Q$1,'FCST SDV'!$AC$2:$AZ$2,0))/'Hàng Theo FCTS 14.09'!$C84,0)</f>
        <v>70</v>
      </c>
    </row>
    <row r="85" spans="1:17" ht="36" customHeight="1">
      <c r="A85" s="553"/>
      <c r="B85" s="114" t="s">
        <v>80</v>
      </c>
      <c r="C85" s="99">
        <v>15000</v>
      </c>
      <c r="D85" s="514"/>
      <c r="E85" s="525"/>
      <c r="F85" s="514"/>
      <c r="G85" s="96">
        <f>+VLOOKUP(B85,'[6]FCST SDV'!$C:$AL,36,0)</f>
        <v>30000</v>
      </c>
      <c r="H85" s="97">
        <f t="shared" si="11"/>
        <v>2</v>
      </c>
      <c r="I85" s="98">
        <f t="array" ref="I85">+IFERROR(INDEX('FCST SDV'!$AC$3:$AZ$3000,MATCH('Hàng Theo FCTS 14.09'!$B85,'FCST SDV'!$C$3:$C$3000,0),MATCH('Hàng Theo FCTS 14.09'!I$1,'FCST SDV'!$AC$2:$AZ$2,0))/'Hàng Theo FCTS 14.09'!$C85,0)</f>
        <v>0</v>
      </c>
      <c r="J85" s="98">
        <f t="array" ref="J85">+IFERROR(INDEX('FCST SDV'!$AC$3:$AZ$3000,MATCH('Hàng Theo FCTS 14.09'!$B85,'FCST SDV'!$C$3:$C$3000,0),MATCH('Hàng Theo FCTS 14.09'!J$1,'FCST SDV'!$AC$2:$AZ$2,0))/'Hàng Theo FCTS 14.09'!$C85,0)</f>
        <v>0</v>
      </c>
      <c r="K85" s="98">
        <f t="array" ref="K85">+IFERROR(INDEX('FCST SDV'!$AC$3:$AZ$3000,MATCH('Hàng Theo FCTS 14.09'!$B85,'FCST SDV'!$C$3:$C$3000,0),MATCH('Hàng Theo FCTS 14.09'!K$1,'FCST SDV'!$AC$2:$AZ$2,0))/'Hàng Theo FCTS 14.09'!$C85,0)</f>
        <v>1</v>
      </c>
      <c r="L85" s="98">
        <f t="array" ref="L85">+IFERROR(INDEX('FCST SDV'!$AC$3:$AZ$3000,MATCH('Hàng Theo FCTS 14.09'!$B85,'FCST SDV'!$C$3:$C$3000,0),MATCH('Hàng Theo FCTS 14.09'!L$1,'FCST SDV'!$AC$2:$AZ$2,0))/'Hàng Theo FCTS 14.09'!$C85,0)</f>
        <v>0</v>
      </c>
      <c r="M85" s="98">
        <f t="array" ref="M85">+IFERROR(INDEX('FCST SDV'!$AC$3:$AZ$3000,MATCH('Hàng Theo FCTS 14.09'!$B85,'FCST SDV'!$C$3:$C$3000,0),MATCH('Hàng Theo FCTS 14.09'!M$1,'FCST SDV'!$AC$2:$AZ$2,0))/'Hàng Theo FCTS 14.09'!$C85,0)</f>
        <v>0</v>
      </c>
      <c r="N85" s="98">
        <f t="array" ref="N85">+IFERROR(INDEX('FCST SDV'!$AC$3:$AZ$3000,MATCH('Hàng Theo FCTS 14.09'!$B85,'FCST SDV'!$C$3:$C$3000,0),MATCH('Hàng Theo FCTS 14.09'!N$1,'FCST SDV'!$AC$2:$AZ$2,0))/'Hàng Theo FCTS 14.09'!$C85,0)</f>
        <v>0</v>
      </c>
      <c r="O85" s="98">
        <f t="array" ref="O85">+IFERROR(INDEX('FCST SDV'!$AC$3:$AZ$3000,MATCH('Hàng Theo FCTS 14.09'!$B85,'FCST SDV'!$C$3:$C$3000,0),MATCH('Hàng Theo FCTS 14.09'!O$1,'FCST SDV'!$AC$2:$AZ$2,0))/'Hàng Theo FCTS 14.09'!$C85,0)</f>
        <v>1</v>
      </c>
      <c r="P85" s="98">
        <f t="array" ref="P85">+IFERROR(INDEX('FCST SDV'!$AC$3:$AZ$3000,MATCH('Hàng Theo FCTS 14.09'!$B85,'FCST SDV'!$C$3:$C$3000,0),MATCH('Hàng Theo FCTS 14.09'!P$1,'FCST SDV'!$AC$2:$AZ$2,0))/'Hàng Theo FCTS 14.09'!$C85,0)</f>
        <v>0</v>
      </c>
      <c r="Q85" s="98">
        <f t="array" ref="Q85">+IFERROR(INDEX('FCST SDV'!$AC$3:$AZ$3000,MATCH('Hàng Theo FCTS 14.09'!$B85,'FCST SDV'!$C$3:$C$3000,0),MATCH('Hàng Theo FCTS 14.09'!Q$1,'FCST SDV'!$AC$2:$AZ$2,0))/'Hàng Theo FCTS 14.09'!$C85,0)</f>
        <v>0</v>
      </c>
    </row>
    <row r="86" spans="1:17" ht="36" customHeight="1">
      <c r="A86" s="553"/>
      <c r="B86" s="114" t="s">
        <v>81</v>
      </c>
      <c r="C86" s="99">
        <v>11000</v>
      </c>
      <c r="D86" s="514"/>
      <c r="E86" s="525"/>
      <c r="F86" s="514"/>
      <c r="G86" s="96">
        <f>+VLOOKUP(B86,'[6]FCST SDV'!$C:$AL,36,0)</f>
        <v>46000</v>
      </c>
      <c r="H86" s="97">
        <f t="shared" si="11"/>
        <v>4.1818181818181817</v>
      </c>
      <c r="I86" s="98">
        <f t="array" ref="I86">+IFERROR(INDEX('FCST SDV'!$AC$3:$AZ$3000,MATCH('Hàng Theo FCTS 14.09'!$B86,'FCST SDV'!$C$3:$C$3000,0),MATCH('Hàng Theo FCTS 14.09'!I$1,'FCST SDV'!$AC$2:$AZ$2,0))/'Hàng Theo FCTS 14.09'!$C86,0)</f>
        <v>1.0454545454545454</v>
      </c>
      <c r="J86" s="98">
        <f t="array" ref="J86">+IFERROR(INDEX('FCST SDV'!$AC$3:$AZ$3000,MATCH('Hàng Theo FCTS 14.09'!$B86,'FCST SDV'!$C$3:$C$3000,0),MATCH('Hàng Theo FCTS 14.09'!J$1,'FCST SDV'!$AC$2:$AZ$2,0))/'Hàng Theo FCTS 14.09'!$C86,0)</f>
        <v>0</v>
      </c>
      <c r="K86" s="98">
        <f t="array" ref="K86">+IFERROR(INDEX('FCST SDV'!$AC$3:$AZ$3000,MATCH('Hàng Theo FCTS 14.09'!$B86,'FCST SDV'!$C$3:$C$3000,0),MATCH('Hàng Theo FCTS 14.09'!K$1,'FCST SDV'!$AC$2:$AZ$2,0))/'Hàng Theo FCTS 14.09'!$C86,0)</f>
        <v>0</v>
      </c>
      <c r="L86" s="98">
        <f t="array" ref="L86">+IFERROR(INDEX('FCST SDV'!$AC$3:$AZ$3000,MATCH('Hàng Theo FCTS 14.09'!$B86,'FCST SDV'!$C$3:$C$3000,0),MATCH('Hàng Theo FCTS 14.09'!L$1,'FCST SDV'!$AC$2:$AZ$2,0))/'Hàng Theo FCTS 14.09'!$C86,0)</f>
        <v>0</v>
      </c>
      <c r="M86" s="98">
        <f t="array" ref="M86">+IFERROR(INDEX('FCST SDV'!$AC$3:$AZ$3000,MATCH('Hàng Theo FCTS 14.09'!$B86,'FCST SDV'!$C$3:$C$3000,0),MATCH('Hàng Theo FCTS 14.09'!M$1,'FCST SDV'!$AC$2:$AZ$2,0))/'Hàng Theo FCTS 14.09'!$C86,0)</f>
        <v>0</v>
      </c>
      <c r="N86" s="98">
        <f t="array" ref="N86">+IFERROR(INDEX('FCST SDV'!$AC$3:$AZ$3000,MATCH('Hàng Theo FCTS 14.09'!$B86,'FCST SDV'!$C$3:$C$3000,0),MATCH('Hàng Theo FCTS 14.09'!N$1,'FCST SDV'!$AC$2:$AZ$2,0))/'Hàng Theo FCTS 14.09'!$C86,0)</f>
        <v>0</v>
      </c>
      <c r="O86" s="98">
        <f t="array" ref="O86">+IFERROR(INDEX('FCST SDV'!$AC$3:$AZ$3000,MATCH('Hàng Theo FCTS 14.09'!$B86,'FCST SDV'!$C$3:$C$3000,0),MATCH('Hàng Theo FCTS 14.09'!O$1,'FCST SDV'!$AC$2:$AZ$2,0))/'Hàng Theo FCTS 14.09'!$C86,0)</f>
        <v>1.0454545454545454</v>
      </c>
      <c r="P86" s="98">
        <f t="array" ref="P86">+IFERROR(INDEX('FCST SDV'!$AC$3:$AZ$3000,MATCH('Hàng Theo FCTS 14.09'!$B86,'FCST SDV'!$C$3:$C$3000,0),MATCH('Hàng Theo FCTS 14.09'!P$1,'FCST SDV'!$AC$2:$AZ$2,0))/'Hàng Theo FCTS 14.09'!$C86,0)</f>
        <v>2.0909090909090908</v>
      </c>
      <c r="Q86" s="98">
        <f t="array" ref="Q86">+IFERROR(INDEX('FCST SDV'!$AC$3:$AZ$3000,MATCH('Hàng Theo FCTS 14.09'!$B86,'FCST SDV'!$C$3:$C$3000,0),MATCH('Hàng Theo FCTS 14.09'!Q$1,'FCST SDV'!$AC$2:$AZ$2,0))/'Hàng Theo FCTS 14.09'!$C86,0)</f>
        <v>0</v>
      </c>
    </row>
    <row r="87" spans="1:17" ht="36" customHeight="1">
      <c r="A87" s="553"/>
      <c r="B87" s="114" t="s">
        <v>82</v>
      </c>
      <c r="C87" s="99">
        <v>3000</v>
      </c>
      <c r="D87" s="514"/>
      <c r="E87" s="525"/>
      <c r="F87" s="514"/>
      <c r="G87" s="96">
        <f>+VLOOKUP(B87,'[6]FCST SDV'!$C:$AL,36,0)</f>
        <v>768000</v>
      </c>
      <c r="H87" s="97">
        <f t="shared" si="11"/>
        <v>256</v>
      </c>
      <c r="I87" s="98">
        <f t="array" ref="I87">+IFERROR(INDEX('FCST SDV'!$AC$3:$AZ$3000,MATCH('Hàng Theo FCTS 14.09'!$B87,'FCST SDV'!$C$3:$C$3000,0),MATCH('Hàng Theo FCTS 14.09'!I$1,'FCST SDV'!$AC$2:$AZ$2,0))/'Hàng Theo FCTS 14.09'!$C87,0)</f>
        <v>16</v>
      </c>
      <c r="J87" s="98">
        <f t="array" ref="J87">+IFERROR(INDEX('FCST SDV'!$AC$3:$AZ$3000,MATCH('Hàng Theo FCTS 14.09'!$B87,'FCST SDV'!$C$3:$C$3000,0),MATCH('Hàng Theo FCTS 14.09'!J$1,'FCST SDV'!$AC$2:$AZ$2,0))/'Hàng Theo FCTS 14.09'!$C87,0)</f>
        <v>16</v>
      </c>
      <c r="K87" s="98">
        <f t="array" ref="K87">+IFERROR(INDEX('FCST SDV'!$AC$3:$AZ$3000,MATCH('Hàng Theo FCTS 14.09'!$B87,'FCST SDV'!$C$3:$C$3000,0),MATCH('Hàng Theo FCTS 14.09'!K$1,'FCST SDV'!$AC$2:$AZ$2,0))/'Hàng Theo FCTS 14.09'!$C87,0)</f>
        <v>10.666666666666666</v>
      </c>
      <c r="L87" s="98">
        <f t="array" ref="L87">+IFERROR(INDEX('FCST SDV'!$AC$3:$AZ$3000,MATCH('Hàng Theo FCTS 14.09'!$B87,'FCST SDV'!$C$3:$C$3000,0),MATCH('Hàng Theo FCTS 14.09'!L$1,'FCST SDV'!$AC$2:$AZ$2,0))/'Hàng Theo FCTS 14.09'!$C87,0)</f>
        <v>10.666666666666666</v>
      </c>
      <c r="M87" s="98">
        <f t="array" ref="M87">+IFERROR(INDEX('FCST SDV'!$AC$3:$AZ$3000,MATCH('Hàng Theo FCTS 14.09'!$B87,'FCST SDV'!$C$3:$C$3000,0),MATCH('Hàng Theo FCTS 14.09'!M$1,'FCST SDV'!$AC$2:$AZ$2,0))/'Hàng Theo FCTS 14.09'!$C87,0)</f>
        <v>16</v>
      </c>
      <c r="N87" s="98">
        <f t="array" ref="N87">+IFERROR(INDEX('FCST SDV'!$AC$3:$AZ$3000,MATCH('Hàng Theo FCTS 14.09'!$B87,'FCST SDV'!$C$3:$C$3000,0),MATCH('Hàng Theo FCTS 14.09'!N$1,'FCST SDV'!$AC$2:$AZ$2,0))/'Hàng Theo FCTS 14.09'!$C87,0)</f>
        <v>16</v>
      </c>
      <c r="O87" s="98">
        <f t="array" ref="O87">+IFERROR(INDEX('FCST SDV'!$AC$3:$AZ$3000,MATCH('Hàng Theo FCTS 14.09'!$B87,'FCST SDV'!$C$3:$C$3000,0),MATCH('Hàng Theo FCTS 14.09'!O$1,'FCST SDV'!$AC$2:$AZ$2,0))/'Hàng Theo FCTS 14.09'!$C87,0)</f>
        <v>96</v>
      </c>
      <c r="P87" s="98">
        <f t="array" ref="P87">+IFERROR(INDEX('FCST SDV'!$AC$3:$AZ$3000,MATCH('Hàng Theo FCTS 14.09'!$B87,'FCST SDV'!$C$3:$C$3000,0),MATCH('Hàng Theo FCTS 14.09'!P$1,'FCST SDV'!$AC$2:$AZ$2,0))/'Hàng Theo FCTS 14.09'!$C87,0)</f>
        <v>74.666666666666671</v>
      </c>
      <c r="Q87" s="98">
        <f t="array" ref="Q87">+IFERROR(INDEX('FCST SDV'!$AC$3:$AZ$3000,MATCH('Hàng Theo FCTS 14.09'!$B87,'FCST SDV'!$C$3:$C$3000,0),MATCH('Hàng Theo FCTS 14.09'!Q$1,'FCST SDV'!$AC$2:$AZ$2,0))/'Hàng Theo FCTS 14.09'!$C87,0)</f>
        <v>0</v>
      </c>
    </row>
    <row r="88" spans="1:17" ht="36" customHeight="1">
      <c r="A88" s="553"/>
      <c r="B88" s="114" t="s">
        <v>83</v>
      </c>
      <c r="C88" s="99">
        <v>11500</v>
      </c>
      <c r="D88" s="514"/>
      <c r="E88" s="525"/>
      <c r="F88" s="514"/>
      <c r="G88" s="96">
        <f>+VLOOKUP(B88,'[6]FCST SDV'!$C:$AL,36,0)</f>
        <v>750000</v>
      </c>
      <c r="H88" s="97">
        <f t="shared" si="11"/>
        <v>65.217391304347828</v>
      </c>
      <c r="I88" s="98">
        <f t="array" ref="I88">+IFERROR(INDEX('FCST SDV'!$AC$3:$AZ$3000,MATCH('Hàng Theo FCTS 14.09'!$B88,'FCST SDV'!$C$3:$C$3000,0),MATCH('Hàng Theo FCTS 14.09'!I$1,'FCST SDV'!$AC$2:$AZ$2,0))/'Hàng Theo FCTS 14.09'!$C88,0)</f>
        <v>4.3478260869565215</v>
      </c>
      <c r="J88" s="98">
        <f t="array" ref="J88">+IFERROR(INDEX('FCST SDV'!$AC$3:$AZ$3000,MATCH('Hàng Theo FCTS 14.09'!$B88,'FCST SDV'!$C$3:$C$3000,0),MATCH('Hàng Theo FCTS 14.09'!J$1,'FCST SDV'!$AC$2:$AZ$2,0))/'Hàng Theo FCTS 14.09'!$C88,0)</f>
        <v>4.3478260869565215</v>
      </c>
      <c r="K88" s="98">
        <f t="array" ref="K88">+IFERROR(INDEX('FCST SDV'!$AC$3:$AZ$3000,MATCH('Hàng Theo FCTS 14.09'!$B88,'FCST SDV'!$C$3:$C$3000,0),MATCH('Hàng Theo FCTS 14.09'!K$1,'FCST SDV'!$AC$2:$AZ$2,0))/'Hàng Theo FCTS 14.09'!$C88,0)</f>
        <v>2.6086956521739131</v>
      </c>
      <c r="L88" s="98">
        <f t="array" ref="L88">+IFERROR(INDEX('FCST SDV'!$AC$3:$AZ$3000,MATCH('Hàng Theo FCTS 14.09'!$B88,'FCST SDV'!$C$3:$C$3000,0),MATCH('Hàng Theo FCTS 14.09'!L$1,'FCST SDV'!$AC$2:$AZ$2,0))/'Hàng Theo FCTS 14.09'!$C88,0)</f>
        <v>2.6086956521739131</v>
      </c>
      <c r="M88" s="98">
        <f t="array" ref="M88">+IFERROR(INDEX('FCST SDV'!$AC$3:$AZ$3000,MATCH('Hàng Theo FCTS 14.09'!$B88,'FCST SDV'!$C$3:$C$3000,0),MATCH('Hàng Theo FCTS 14.09'!M$1,'FCST SDV'!$AC$2:$AZ$2,0))/'Hàng Theo FCTS 14.09'!$C88,0)</f>
        <v>3.4782608695652173</v>
      </c>
      <c r="N88" s="98">
        <f t="array" ref="N88">+IFERROR(INDEX('FCST SDV'!$AC$3:$AZ$3000,MATCH('Hàng Theo FCTS 14.09'!$B88,'FCST SDV'!$C$3:$C$3000,0),MATCH('Hàng Theo FCTS 14.09'!N$1,'FCST SDV'!$AC$2:$AZ$2,0))/'Hàng Theo FCTS 14.09'!$C88,0)</f>
        <v>2.6086956521739131</v>
      </c>
      <c r="O88" s="98">
        <f t="array" ref="O88">+IFERROR(INDEX('FCST SDV'!$AC$3:$AZ$3000,MATCH('Hàng Theo FCTS 14.09'!$B88,'FCST SDV'!$C$3:$C$3000,0),MATCH('Hàng Theo FCTS 14.09'!O$1,'FCST SDV'!$AC$2:$AZ$2,0))/'Hàng Theo FCTS 14.09'!$C88,0)</f>
        <v>24.347826086956523</v>
      </c>
      <c r="P88" s="98">
        <f t="array" ref="P88">+IFERROR(INDEX('FCST SDV'!$AC$3:$AZ$3000,MATCH('Hàng Theo FCTS 14.09'!$B88,'FCST SDV'!$C$3:$C$3000,0),MATCH('Hàng Theo FCTS 14.09'!P$1,'FCST SDV'!$AC$2:$AZ$2,0))/'Hàng Theo FCTS 14.09'!$C88,0)</f>
        <v>20.869565217391305</v>
      </c>
      <c r="Q88" s="98">
        <f t="array" ref="Q88">+IFERROR(INDEX('FCST SDV'!$AC$3:$AZ$3000,MATCH('Hàng Theo FCTS 14.09'!$B88,'FCST SDV'!$C$3:$C$3000,0),MATCH('Hàng Theo FCTS 14.09'!Q$1,'FCST SDV'!$AC$2:$AZ$2,0))/'Hàng Theo FCTS 14.09'!$C88,0)</f>
        <v>0</v>
      </c>
    </row>
    <row r="89" spans="1:17" ht="36" customHeight="1">
      <c r="A89" s="553"/>
      <c r="B89" s="114" t="s">
        <v>84</v>
      </c>
      <c r="C89" s="99">
        <v>19000</v>
      </c>
      <c r="D89" s="514"/>
      <c r="E89" s="525"/>
      <c r="F89" s="514"/>
      <c r="G89" s="96">
        <f>+VLOOKUP(B89,'[6]FCST SDV'!$C:$AL,36,0)</f>
        <v>735000</v>
      </c>
      <c r="H89" s="97">
        <f t="shared" si="11"/>
        <v>38.684210526315788</v>
      </c>
      <c r="I89" s="98">
        <f t="array" ref="I89">+IFERROR(INDEX('FCST SDV'!$AC$3:$AZ$3000,MATCH('Hàng Theo FCTS 14.09'!$B89,'FCST SDV'!$C$3:$C$3000,0),MATCH('Hàng Theo FCTS 14.09'!I$1,'FCST SDV'!$AC$2:$AZ$2,0))/'Hàng Theo FCTS 14.09'!$C89,0)</f>
        <v>1.5789473684210527</v>
      </c>
      <c r="J89" s="98">
        <f t="array" ref="J89">+IFERROR(INDEX('FCST SDV'!$AC$3:$AZ$3000,MATCH('Hàng Theo FCTS 14.09'!$B89,'FCST SDV'!$C$3:$C$3000,0),MATCH('Hàng Theo FCTS 14.09'!J$1,'FCST SDV'!$AC$2:$AZ$2,0))/'Hàng Theo FCTS 14.09'!$C89,0)</f>
        <v>2.3684210526315788</v>
      </c>
      <c r="K89" s="98">
        <f t="array" ref="K89">+IFERROR(INDEX('FCST SDV'!$AC$3:$AZ$3000,MATCH('Hàng Theo FCTS 14.09'!$B89,'FCST SDV'!$C$3:$C$3000,0),MATCH('Hàng Theo FCTS 14.09'!K$1,'FCST SDV'!$AC$2:$AZ$2,0))/'Hàng Theo FCTS 14.09'!$C89,0)</f>
        <v>1.5789473684210527</v>
      </c>
      <c r="L89" s="98">
        <f t="array" ref="L89">+IFERROR(INDEX('FCST SDV'!$AC$3:$AZ$3000,MATCH('Hàng Theo FCTS 14.09'!$B89,'FCST SDV'!$C$3:$C$3000,0),MATCH('Hàng Theo FCTS 14.09'!L$1,'FCST SDV'!$AC$2:$AZ$2,0))/'Hàng Theo FCTS 14.09'!$C89,0)</f>
        <v>2.3684210526315788</v>
      </c>
      <c r="M89" s="98">
        <f t="array" ref="M89">+IFERROR(INDEX('FCST SDV'!$AC$3:$AZ$3000,MATCH('Hàng Theo FCTS 14.09'!$B89,'FCST SDV'!$C$3:$C$3000,0),MATCH('Hàng Theo FCTS 14.09'!M$1,'FCST SDV'!$AC$2:$AZ$2,0))/'Hàng Theo FCTS 14.09'!$C89,0)</f>
        <v>1.5789473684210527</v>
      </c>
      <c r="N89" s="98">
        <f t="array" ref="N89">+IFERROR(INDEX('FCST SDV'!$AC$3:$AZ$3000,MATCH('Hàng Theo FCTS 14.09'!$B89,'FCST SDV'!$C$3:$C$3000,0),MATCH('Hàng Theo FCTS 14.09'!N$1,'FCST SDV'!$AC$2:$AZ$2,0))/'Hàng Theo FCTS 14.09'!$C89,0)</f>
        <v>2.3684210526315788</v>
      </c>
      <c r="O89" s="98">
        <f t="array" ref="O89">+IFERROR(INDEX('FCST SDV'!$AC$3:$AZ$3000,MATCH('Hàng Theo FCTS 14.09'!$B89,'FCST SDV'!$C$3:$C$3000,0),MATCH('Hàng Theo FCTS 14.09'!O$1,'FCST SDV'!$AC$2:$AZ$2,0))/'Hàng Theo FCTS 14.09'!$C89,0)</f>
        <v>14.210526315789474</v>
      </c>
      <c r="P89" s="98">
        <f t="array" ref="P89">+IFERROR(INDEX('FCST SDV'!$AC$3:$AZ$3000,MATCH('Hàng Theo FCTS 14.09'!$B89,'FCST SDV'!$C$3:$C$3000,0),MATCH('Hàng Theo FCTS 14.09'!P$1,'FCST SDV'!$AC$2:$AZ$2,0))/'Hàng Theo FCTS 14.09'!$C89,0)</f>
        <v>12.631578947368421</v>
      </c>
      <c r="Q89" s="98">
        <f t="array" ref="Q89">+IFERROR(INDEX('FCST SDV'!$AC$3:$AZ$3000,MATCH('Hàng Theo FCTS 14.09'!$B89,'FCST SDV'!$C$3:$C$3000,0),MATCH('Hàng Theo FCTS 14.09'!Q$1,'FCST SDV'!$AC$2:$AZ$2,0))/'Hàng Theo FCTS 14.09'!$C89,0)</f>
        <v>0</v>
      </c>
    </row>
    <row r="90" spans="1:17" ht="36" customHeight="1">
      <c r="A90" s="553"/>
      <c r="B90" s="114" t="s">
        <v>30</v>
      </c>
      <c r="C90" s="99">
        <v>3000</v>
      </c>
      <c r="D90" s="514"/>
      <c r="E90" s="525"/>
      <c r="F90" s="514"/>
      <c r="G90" s="96">
        <f>+VLOOKUP(B90,'[6]FCST SDV'!$C:$AL,36,0)</f>
        <v>978000</v>
      </c>
      <c r="H90" s="97">
        <f t="shared" si="11"/>
        <v>326</v>
      </c>
      <c r="I90" s="98">
        <f t="array" ref="I90">+IFERROR(INDEX('FCST SDV'!$AC$3:$AZ$3000,MATCH('Hàng Theo FCTS 14.09'!$B90,'FCST SDV'!$C$3:$C$3000,0),MATCH('Hàng Theo FCTS 14.09'!I$1,'FCST SDV'!$AC$2:$AZ$2,0))/'Hàng Theo FCTS 14.09'!$C90,0)</f>
        <v>16</v>
      </c>
      <c r="J90" s="98">
        <f t="array" ref="J90">+IFERROR(INDEX('FCST SDV'!$AC$3:$AZ$3000,MATCH('Hàng Theo FCTS 14.09'!$B90,'FCST SDV'!$C$3:$C$3000,0),MATCH('Hàng Theo FCTS 14.09'!J$1,'FCST SDV'!$AC$2:$AZ$2,0))/'Hàng Theo FCTS 14.09'!$C90,0)</f>
        <v>10</v>
      </c>
      <c r="K90" s="98">
        <f t="array" ref="K90">+IFERROR(INDEX('FCST SDV'!$AC$3:$AZ$3000,MATCH('Hàng Theo FCTS 14.09'!$B90,'FCST SDV'!$C$3:$C$3000,0),MATCH('Hàng Theo FCTS 14.09'!K$1,'FCST SDV'!$AC$2:$AZ$2,0))/'Hàng Theo FCTS 14.09'!$C90,0)</f>
        <v>15</v>
      </c>
      <c r="L90" s="98">
        <f t="array" ref="L90">+IFERROR(INDEX('FCST SDV'!$AC$3:$AZ$3000,MATCH('Hàng Theo FCTS 14.09'!$B90,'FCST SDV'!$C$3:$C$3000,0),MATCH('Hàng Theo FCTS 14.09'!L$1,'FCST SDV'!$AC$2:$AZ$2,0))/'Hàng Theo FCTS 14.09'!$C90,0)</f>
        <v>15</v>
      </c>
      <c r="M90" s="98">
        <f t="array" ref="M90">+IFERROR(INDEX('FCST SDV'!$AC$3:$AZ$3000,MATCH('Hàng Theo FCTS 14.09'!$B90,'FCST SDV'!$C$3:$C$3000,0),MATCH('Hàng Theo FCTS 14.09'!M$1,'FCST SDV'!$AC$2:$AZ$2,0))/'Hàng Theo FCTS 14.09'!$C90,0)</f>
        <v>15</v>
      </c>
      <c r="N90" s="98">
        <f t="array" ref="N90">+IFERROR(INDEX('FCST SDV'!$AC$3:$AZ$3000,MATCH('Hàng Theo FCTS 14.09'!$B90,'FCST SDV'!$C$3:$C$3000,0),MATCH('Hàng Theo FCTS 14.09'!N$1,'FCST SDV'!$AC$2:$AZ$2,0))/'Hàng Theo FCTS 14.09'!$C90,0)</f>
        <v>20</v>
      </c>
      <c r="O90" s="98">
        <f t="array" ref="O90">+IFERROR(INDEX('FCST SDV'!$AC$3:$AZ$3000,MATCH('Hàng Theo FCTS 14.09'!$B90,'FCST SDV'!$C$3:$C$3000,0),MATCH('Hàng Theo FCTS 14.09'!O$1,'FCST SDV'!$AC$2:$AZ$2,0))/'Hàng Theo FCTS 14.09'!$C90,0)</f>
        <v>100</v>
      </c>
      <c r="P90" s="98">
        <f t="array" ref="P90">+IFERROR(INDEX('FCST SDV'!$AC$3:$AZ$3000,MATCH('Hàng Theo FCTS 14.09'!$B90,'FCST SDV'!$C$3:$C$3000,0),MATCH('Hàng Theo FCTS 14.09'!P$1,'FCST SDV'!$AC$2:$AZ$2,0))/'Hàng Theo FCTS 14.09'!$C90,0)</f>
        <v>135</v>
      </c>
      <c r="Q90" s="98">
        <f t="array" ref="Q90">+IFERROR(INDEX('FCST SDV'!$AC$3:$AZ$3000,MATCH('Hàng Theo FCTS 14.09'!$B90,'FCST SDV'!$C$3:$C$3000,0),MATCH('Hàng Theo FCTS 14.09'!Q$1,'FCST SDV'!$AC$2:$AZ$2,0))/'Hàng Theo FCTS 14.09'!$C90,0)</f>
        <v>0</v>
      </c>
    </row>
    <row r="91" spans="1:17" ht="36" customHeight="1">
      <c r="A91" s="553"/>
      <c r="B91" s="114" t="s">
        <v>31</v>
      </c>
      <c r="C91" s="99">
        <v>3000</v>
      </c>
      <c r="D91" s="514"/>
      <c r="E91" s="525"/>
      <c r="F91" s="514"/>
      <c r="G91" s="96">
        <f>+VLOOKUP(B91,'[6]FCST SDV'!$C:$AL,36,0)</f>
        <v>975000</v>
      </c>
      <c r="H91" s="97">
        <f t="shared" si="11"/>
        <v>325</v>
      </c>
      <c r="I91" s="98">
        <f t="array" ref="I91">+IFERROR(INDEX('FCST SDV'!$AC$3:$AZ$3000,MATCH('Hàng Theo FCTS 14.09'!$B91,'FCST SDV'!$C$3:$C$3000,0),MATCH('Hàng Theo FCTS 14.09'!I$1,'FCST SDV'!$AC$2:$AZ$2,0))/'Hàng Theo FCTS 14.09'!$C91,0)</f>
        <v>15</v>
      </c>
      <c r="J91" s="98">
        <f t="array" ref="J91">+IFERROR(INDEX('FCST SDV'!$AC$3:$AZ$3000,MATCH('Hàng Theo FCTS 14.09'!$B91,'FCST SDV'!$C$3:$C$3000,0),MATCH('Hàng Theo FCTS 14.09'!J$1,'FCST SDV'!$AC$2:$AZ$2,0))/'Hàng Theo FCTS 14.09'!$C91,0)</f>
        <v>10</v>
      </c>
      <c r="K91" s="98">
        <f t="array" ref="K91">+IFERROR(INDEX('FCST SDV'!$AC$3:$AZ$3000,MATCH('Hàng Theo FCTS 14.09'!$B91,'FCST SDV'!$C$3:$C$3000,0),MATCH('Hàng Theo FCTS 14.09'!K$1,'FCST SDV'!$AC$2:$AZ$2,0))/'Hàng Theo FCTS 14.09'!$C91,0)</f>
        <v>15</v>
      </c>
      <c r="L91" s="98">
        <f t="array" ref="L91">+IFERROR(INDEX('FCST SDV'!$AC$3:$AZ$3000,MATCH('Hàng Theo FCTS 14.09'!$B91,'FCST SDV'!$C$3:$C$3000,0),MATCH('Hàng Theo FCTS 14.09'!L$1,'FCST SDV'!$AC$2:$AZ$2,0))/'Hàng Theo FCTS 14.09'!$C91,0)</f>
        <v>15</v>
      </c>
      <c r="M91" s="98">
        <f t="array" ref="M91">+IFERROR(INDEX('FCST SDV'!$AC$3:$AZ$3000,MATCH('Hàng Theo FCTS 14.09'!$B91,'FCST SDV'!$C$3:$C$3000,0),MATCH('Hàng Theo FCTS 14.09'!M$1,'FCST SDV'!$AC$2:$AZ$2,0))/'Hàng Theo FCTS 14.09'!$C91,0)</f>
        <v>15</v>
      </c>
      <c r="N91" s="98">
        <f t="array" ref="N91">+IFERROR(INDEX('FCST SDV'!$AC$3:$AZ$3000,MATCH('Hàng Theo FCTS 14.09'!$B91,'FCST SDV'!$C$3:$C$3000,0),MATCH('Hàng Theo FCTS 14.09'!N$1,'FCST SDV'!$AC$2:$AZ$2,0))/'Hàng Theo FCTS 14.09'!$C91,0)</f>
        <v>20</v>
      </c>
      <c r="O91" s="98">
        <f t="array" ref="O91">+IFERROR(INDEX('FCST SDV'!$AC$3:$AZ$3000,MATCH('Hàng Theo FCTS 14.09'!$B91,'FCST SDV'!$C$3:$C$3000,0),MATCH('Hàng Theo FCTS 14.09'!O$1,'FCST SDV'!$AC$2:$AZ$2,0))/'Hàng Theo FCTS 14.09'!$C91,0)</f>
        <v>100</v>
      </c>
      <c r="P91" s="98">
        <f t="array" ref="P91">+IFERROR(INDEX('FCST SDV'!$AC$3:$AZ$3000,MATCH('Hàng Theo FCTS 14.09'!$B91,'FCST SDV'!$C$3:$C$3000,0),MATCH('Hàng Theo FCTS 14.09'!P$1,'FCST SDV'!$AC$2:$AZ$2,0))/'Hàng Theo FCTS 14.09'!$C91,0)</f>
        <v>135</v>
      </c>
      <c r="Q91" s="98">
        <f t="array" ref="Q91">+IFERROR(INDEX('FCST SDV'!$AC$3:$AZ$3000,MATCH('Hàng Theo FCTS 14.09'!$B91,'FCST SDV'!$C$3:$C$3000,0),MATCH('Hàng Theo FCTS 14.09'!Q$1,'FCST SDV'!$AC$2:$AZ$2,0))/'Hàng Theo FCTS 14.09'!$C91,0)</f>
        <v>0</v>
      </c>
    </row>
    <row r="92" spans="1:17" ht="36" customHeight="1">
      <c r="A92" s="553"/>
      <c r="B92" s="114" t="s">
        <v>32</v>
      </c>
      <c r="C92" s="99">
        <v>5000</v>
      </c>
      <c r="D92" s="514"/>
      <c r="E92" s="525"/>
      <c r="F92" s="514"/>
      <c r="G92" s="96">
        <f>+VLOOKUP(B92,'[6]FCST SDV'!$C:$AL,36,0)</f>
        <v>1225000</v>
      </c>
      <c r="H92" s="97">
        <f t="shared" si="11"/>
        <v>245</v>
      </c>
      <c r="I92" s="98">
        <f t="array" ref="I92">+IFERROR(INDEX('FCST SDV'!$AC$3:$AZ$3000,MATCH('Hàng Theo FCTS 14.09'!$B92,'FCST SDV'!$C$3:$C$3000,0),MATCH('Hàng Theo FCTS 14.09'!I$1,'FCST SDV'!$AC$2:$AZ$2,0))/'Hàng Theo FCTS 14.09'!$C92,0)</f>
        <v>15</v>
      </c>
      <c r="J92" s="98">
        <f t="array" ref="J92">+IFERROR(INDEX('FCST SDV'!$AC$3:$AZ$3000,MATCH('Hàng Theo FCTS 14.09'!$B92,'FCST SDV'!$C$3:$C$3000,0),MATCH('Hàng Theo FCTS 14.09'!J$1,'FCST SDV'!$AC$2:$AZ$2,0))/'Hàng Theo FCTS 14.09'!$C92,0)</f>
        <v>12</v>
      </c>
      <c r="K92" s="98">
        <f t="array" ref="K92">+IFERROR(INDEX('FCST SDV'!$AC$3:$AZ$3000,MATCH('Hàng Theo FCTS 14.09'!$B92,'FCST SDV'!$C$3:$C$3000,0),MATCH('Hàng Theo FCTS 14.09'!K$1,'FCST SDV'!$AC$2:$AZ$2,0))/'Hàng Theo FCTS 14.09'!$C92,0)</f>
        <v>12</v>
      </c>
      <c r="L92" s="98">
        <f t="array" ref="L92">+IFERROR(INDEX('FCST SDV'!$AC$3:$AZ$3000,MATCH('Hàng Theo FCTS 14.09'!$B92,'FCST SDV'!$C$3:$C$3000,0),MATCH('Hàng Theo FCTS 14.09'!L$1,'FCST SDV'!$AC$2:$AZ$2,0))/'Hàng Theo FCTS 14.09'!$C92,0)</f>
        <v>12</v>
      </c>
      <c r="M92" s="98">
        <f t="array" ref="M92">+IFERROR(INDEX('FCST SDV'!$AC$3:$AZ$3000,MATCH('Hàng Theo FCTS 14.09'!$B92,'FCST SDV'!$C$3:$C$3000,0),MATCH('Hàng Theo FCTS 14.09'!M$1,'FCST SDV'!$AC$2:$AZ$2,0))/'Hàng Theo FCTS 14.09'!$C92,0)</f>
        <v>18</v>
      </c>
      <c r="N92" s="98">
        <f t="array" ref="N92">+IFERROR(INDEX('FCST SDV'!$AC$3:$AZ$3000,MATCH('Hàng Theo FCTS 14.09'!$B92,'FCST SDV'!$C$3:$C$3000,0),MATCH('Hàng Theo FCTS 14.09'!N$1,'FCST SDV'!$AC$2:$AZ$2,0))/'Hàng Theo FCTS 14.09'!$C92,0)</f>
        <v>18</v>
      </c>
      <c r="O92" s="98">
        <f t="array" ref="O92">+IFERROR(INDEX('FCST SDV'!$AC$3:$AZ$3000,MATCH('Hàng Theo FCTS 14.09'!$B92,'FCST SDV'!$C$3:$C$3000,0),MATCH('Hàng Theo FCTS 14.09'!O$1,'FCST SDV'!$AC$2:$AZ$2,0))/'Hàng Theo FCTS 14.09'!$C92,0)</f>
        <v>102</v>
      </c>
      <c r="P92" s="98">
        <f t="array" ref="P92">+IFERROR(INDEX('FCST SDV'!$AC$3:$AZ$3000,MATCH('Hàng Theo FCTS 14.09'!$B92,'FCST SDV'!$C$3:$C$3000,0),MATCH('Hàng Theo FCTS 14.09'!P$1,'FCST SDV'!$AC$2:$AZ$2,0))/'Hàng Theo FCTS 14.09'!$C92,0)</f>
        <v>56</v>
      </c>
      <c r="Q92" s="98">
        <f t="array" ref="Q92">+IFERROR(INDEX('FCST SDV'!$AC$3:$AZ$3000,MATCH('Hàng Theo FCTS 14.09'!$B92,'FCST SDV'!$C$3:$C$3000,0),MATCH('Hàng Theo FCTS 14.09'!Q$1,'FCST SDV'!$AC$2:$AZ$2,0))/'Hàng Theo FCTS 14.09'!$C92,0)</f>
        <v>0</v>
      </c>
    </row>
    <row r="93" spans="1:17" ht="36" customHeight="1">
      <c r="A93" s="553"/>
      <c r="B93" s="114" t="s">
        <v>34</v>
      </c>
      <c r="C93" s="99">
        <v>2700</v>
      </c>
      <c r="D93" s="514"/>
      <c r="E93" s="525"/>
      <c r="F93" s="514"/>
      <c r="G93" s="96">
        <f>+VLOOKUP(B93,'[6]FCST SDV'!$C:$AL,36,0)</f>
        <v>1053000</v>
      </c>
      <c r="H93" s="97">
        <f t="shared" si="11"/>
        <v>390</v>
      </c>
      <c r="I93" s="98">
        <f t="array" ref="I93">+IFERROR(INDEX('FCST SDV'!$AC$3:$AZ$3000,MATCH('Hàng Theo FCTS 14.09'!$B93,'FCST SDV'!$C$3:$C$3000,0),MATCH('Hàng Theo FCTS 14.09'!I$1,'FCST SDV'!$AC$2:$AZ$2,0))/'Hàng Theo FCTS 14.09'!$C93,0)</f>
        <v>20</v>
      </c>
      <c r="J93" s="98">
        <f t="array" ref="J93">+IFERROR(INDEX('FCST SDV'!$AC$3:$AZ$3000,MATCH('Hàng Theo FCTS 14.09'!$B93,'FCST SDV'!$C$3:$C$3000,0),MATCH('Hàng Theo FCTS 14.09'!J$1,'FCST SDV'!$AC$2:$AZ$2,0))/'Hàng Theo FCTS 14.09'!$C93,0)</f>
        <v>20</v>
      </c>
      <c r="K93" s="98">
        <f t="array" ref="K93">+IFERROR(INDEX('FCST SDV'!$AC$3:$AZ$3000,MATCH('Hàng Theo FCTS 14.09'!$B93,'FCST SDV'!$C$3:$C$3000,0),MATCH('Hàng Theo FCTS 14.09'!K$1,'FCST SDV'!$AC$2:$AZ$2,0))/'Hàng Theo FCTS 14.09'!$C93,0)</f>
        <v>20</v>
      </c>
      <c r="L93" s="98">
        <f t="array" ref="L93">+IFERROR(INDEX('FCST SDV'!$AC$3:$AZ$3000,MATCH('Hàng Theo FCTS 14.09'!$B93,'FCST SDV'!$C$3:$C$3000,0),MATCH('Hàng Theo FCTS 14.09'!L$1,'FCST SDV'!$AC$2:$AZ$2,0))/'Hàng Theo FCTS 14.09'!$C93,0)</f>
        <v>20</v>
      </c>
      <c r="M93" s="98">
        <f t="array" ref="M93">+IFERROR(INDEX('FCST SDV'!$AC$3:$AZ$3000,MATCH('Hàng Theo FCTS 14.09'!$B93,'FCST SDV'!$C$3:$C$3000,0),MATCH('Hàng Theo FCTS 14.09'!M$1,'FCST SDV'!$AC$2:$AZ$2,0))/'Hàng Theo FCTS 14.09'!$C93,0)</f>
        <v>20</v>
      </c>
      <c r="N93" s="98">
        <f t="array" ref="N93">+IFERROR(INDEX('FCST SDV'!$AC$3:$AZ$3000,MATCH('Hàng Theo FCTS 14.09'!$B93,'FCST SDV'!$C$3:$C$3000,0),MATCH('Hàng Theo FCTS 14.09'!N$1,'FCST SDV'!$AC$2:$AZ$2,0))/'Hàng Theo FCTS 14.09'!$C93,0)</f>
        <v>10</v>
      </c>
      <c r="O93" s="98">
        <f t="array" ref="O93">+IFERROR(INDEX('FCST SDV'!$AC$3:$AZ$3000,MATCH('Hàng Theo FCTS 14.09'!$B93,'FCST SDV'!$C$3:$C$3000,0),MATCH('Hàng Theo FCTS 14.09'!O$1,'FCST SDV'!$AC$2:$AZ$2,0))/'Hàng Theo FCTS 14.09'!$C93,0)</f>
        <v>130</v>
      </c>
      <c r="P93" s="98">
        <f t="array" ref="P93">+IFERROR(INDEX('FCST SDV'!$AC$3:$AZ$3000,MATCH('Hàng Theo FCTS 14.09'!$B93,'FCST SDV'!$C$3:$C$3000,0),MATCH('Hàng Theo FCTS 14.09'!P$1,'FCST SDV'!$AC$2:$AZ$2,0))/'Hàng Theo FCTS 14.09'!$C93,0)</f>
        <v>150</v>
      </c>
      <c r="Q93" s="98">
        <f t="array" ref="Q93">+IFERROR(INDEX('FCST SDV'!$AC$3:$AZ$3000,MATCH('Hàng Theo FCTS 14.09'!$B93,'FCST SDV'!$C$3:$C$3000,0),MATCH('Hàng Theo FCTS 14.09'!Q$1,'FCST SDV'!$AC$2:$AZ$2,0))/'Hàng Theo FCTS 14.09'!$C93,0)</f>
        <v>0</v>
      </c>
    </row>
    <row r="94" spans="1:17" ht="36" customHeight="1">
      <c r="A94" s="553"/>
      <c r="B94" s="114" t="s">
        <v>45</v>
      </c>
      <c r="C94" s="99">
        <v>3000</v>
      </c>
      <c r="D94" s="514"/>
      <c r="E94" s="525"/>
      <c r="F94" s="514"/>
      <c r="G94" s="96">
        <f>+VLOOKUP(B94,'[6]FCST SDV'!$C:$AL,36,0)</f>
        <v>1053000</v>
      </c>
      <c r="H94" s="97">
        <f t="shared" si="11"/>
        <v>351</v>
      </c>
      <c r="I94" s="98">
        <f t="array" ref="I94">+IFERROR(INDEX('FCST SDV'!$AC$3:$AZ$3000,MATCH('Hàng Theo FCTS 14.09'!$B94,'FCST SDV'!$C$3:$C$3000,0),MATCH('Hàng Theo FCTS 14.09'!I$1,'FCST SDV'!$AC$2:$AZ$2,0))/'Hàng Theo FCTS 14.09'!$C94,0)</f>
        <v>15</v>
      </c>
      <c r="J94" s="98">
        <f t="array" ref="J94">+IFERROR(INDEX('FCST SDV'!$AC$3:$AZ$3000,MATCH('Hàng Theo FCTS 14.09'!$B94,'FCST SDV'!$C$3:$C$3000,0),MATCH('Hàng Theo FCTS 14.09'!J$1,'FCST SDV'!$AC$2:$AZ$2,0))/'Hàng Theo FCTS 14.09'!$C94,0)</f>
        <v>15</v>
      </c>
      <c r="K94" s="98">
        <f t="array" ref="K94">+IFERROR(INDEX('FCST SDV'!$AC$3:$AZ$3000,MATCH('Hàng Theo FCTS 14.09'!$B94,'FCST SDV'!$C$3:$C$3000,0),MATCH('Hàng Theo FCTS 14.09'!K$1,'FCST SDV'!$AC$2:$AZ$2,0))/'Hàng Theo FCTS 14.09'!$C94,0)</f>
        <v>15</v>
      </c>
      <c r="L94" s="98">
        <f t="array" ref="L94">+IFERROR(INDEX('FCST SDV'!$AC$3:$AZ$3000,MATCH('Hàng Theo FCTS 14.09'!$B94,'FCST SDV'!$C$3:$C$3000,0),MATCH('Hàng Theo FCTS 14.09'!L$1,'FCST SDV'!$AC$2:$AZ$2,0))/'Hàng Theo FCTS 14.09'!$C94,0)</f>
        <v>15</v>
      </c>
      <c r="M94" s="98">
        <f t="array" ref="M94">+IFERROR(INDEX('FCST SDV'!$AC$3:$AZ$3000,MATCH('Hàng Theo FCTS 14.09'!$B94,'FCST SDV'!$C$3:$C$3000,0),MATCH('Hàng Theo FCTS 14.09'!M$1,'FCST SDV'!$AC$2:$AZ$2,0))/'Hàng Theo FCTS 14.09'!$C94,0)</f>
        <v>20</v>
      </c>
      <c r="N94" s="98">
        <f t="array" ref="N94">+IFERROR(INDEX('FCST SDV'!$AC$3:$AZ$3000,MATCH('Hàng Theo FCTS 14.09'!$B94,'FCST SDV'!$C$3:$C$3000,0),MATCH('Hàng Theo FCTS 14.09'!N$1,'FCST SDV'!$AC$2:$AZ$2,0))/'Hàng Theo FCTS 14.09'!$C94,0)</f>
        <v>16</v>
      </c>
      <c r="O94" s="98">
        <f t="array" ref="O94">+IFERROR(INDEX('FCST SDV'!$AC$3:$AZ$3000,MATCH('Hàng Theo FCTS 14.09'!$B94,'FCST SDV'!$C$3:$C$3000,0),MATCH('Hàng Theo FCTS 14.09'!O$1,'FCST SDV'!$AC$2:$AZ$2,0))/'Hàng Theo FCTS 14.09'!$C94,0)</f>
        <v>111</v>
      </c>
      <c r="P94" s="98">
        <f t="array" ref="P94">+IFERROR(INDEX('FCST SDV'!$AC$3:$AZ$3000,MATCH('Hàng Theo FCTS 14.09'!$B94,'FCST SDV'!$C$3:$C$3000,0),MATCH('Hàng Theo FCTS 14.09'!P$1,'FCST SDV'!$AC$2:$AZ$2,0))/'Hàng Theo FCTS 14.09'!$C94,0)</f>
        <v>144</v>
      </c>
      <c r="Q94" s="98">
        <f t="array" ref="Q94">+IFERROR(INDEX('FCST SDV'!$AC$3:$AZ$3000,MATCH('Hàng Theo FCTS 14.09'!$B94,'FCST SDV'!$C$3:$C$3000,0),MATCH('Hàng Theo FCTS 14.09'!Q$1,'FCST SDV'!$AC$2:$AZ$2,0))/'Hàng Theo FCTS 14.09'!$C94,0)</f>
        <v>0</v>
      </c>
    </row>
    <row r="95" spans="1:17" ht="36" customHeight="1">
      <c r="A95" s="553"/>
      <c r="B95" s="114" t="s">
        <v>62</v>
      </c>
      <c r="C95" s="99">
        <v>5000</v>
      </c>
      <c r="D95" s="514"/>
      <c r="E95" s="525"/>
      <c r="F95" s="514"/>
      <c r="G95" s="96">
        <f>+VLOOKUP(B95,'[6]FCST SDV'!$C:$AL,36,0)</f>
        <v>1605000</v>
      </c>
      <c r="H95" s="97">
        <f t="shared" si="11"/>
        <v>321</v>
      </c>
      <c r="I95" s="98">
        <f t="array" ref="I95">+IFERROR(INDEX('FCST SDV'!$AC$3:$AZ$3000,MATCH('Hàng Theo FCTS 14.09'!$B95,'FCST SDV'!$C$3:$C$3000,0),MATCH('Hàng Theo FCTS 14.09'!I$1,'FCST SDV'!$AC$2:$AZ$2,0))/'Hàng Theo FCTS 14.09'!$C95,0)</f>
        <v>18</v>
      </c>
      <c r="J95" s="98">
        <f t="array" ref="J95">+IFERROR(INDEX('FCST SDV'!$AC$3:$AZ$3000,MATCH('Hàng Theo FCTS 14.09'!$B95,'FCST SDV'!$C$3:$C$3000,0),MATCH('Hàng Theo FCTS 14.09'!J$1,'FCST SDV'!$AC$2:$AZ$2,0))/'Hàng Theo FCTS 14.09'!$C95,0)</f>
        <v>18</v>
      </c>
      <c r="K95" s="98">
        <f t="array" ref="K95">+IFERROR(INDEX('FCST SDV'!$AC$3:$AZ$3000,MATCH('Hàng Theo FCTS 14.09'!$B95,'FCST SDV'!$C$3:$C$3000,0),MATCH('Hàng Theo FCTS 14.09'!K$1,'FCST SDV'!$AC$2:$AZ$2,0))/'Hàng Theo FCTS 14.09'!$C95,0)</f>
        <v>20</v>
      </c>
      <c r="L95" s="98">
        <f t="array" ref="L95">+IFERROR(INDEX('FCST SDV'!$AC$3:$AZ$3000,MATCH('Hàng Theo FCTS 14.09'!$B95,'FCST SDV'!$C$3:$C$3000,0),MATCH('Hàng Theo FCTS 14.09'!L$1,'FCST SDV'!$AC$2:$AZ$2,0))/'Hàng Theo FCTS 14.09'!$C95,0)</f>
        <v>20</v>
      </c>
      <c r="M95" s="98">
        <f t="array" ref="M95">+IFERROR(INDEX('FCST SDV'!$AC$3:$AZ$3000,MATCH('Hàng Theo FCTS 14.09'!$B95,'FCST SDV'!$C$3:$C$3000,0),MATCH('Hàng Theo FCTS 14.09'!M$1,'FCST SDV'!$AC$2:$AZ$2,0))/'Hàng Theo FCTS 14.09'!$C95,0)</f>
        <v>24</v>
      </c>
      <c r="N95" s="98">
        <f t="array" ref="N95">+IFERROR(INDEX('FCST SDV'!$AC$3:$AZ$3000,MATCH('Hàng Theo FCTS 14.09'!$B95,'FCST SDV'!$C$3:$C$3000,0),MATCH('Hàng Theo FCTS 14.09'!N$1,'FCST SDV'!$AC$2:$AZ$2,0))/'Hàng Theo FCTS 14.09'!$C95,0)</f>
        <v>24</v>
      </c>
      <c r="O95" s="98">
        <f t="array" ref="O95">+IFERROR(INDEX('FCST SDV'!$AC$3:$AZ$3000,MATCH('Hàng Theo FCTS 14.09'!$B95,'FCST SDV'!$C$3:$C$3000,0),MATCH('Hàng Theo FCTS 14.09'!O$1,'FCST SDV'!$AC$2:$AZ$2,0))/'Hàng Theo FCTS 14.09'!$C95,0)</f>
        <v>142</v>
      </c>
      <c r="P95" s="98">
        <f t="array" ref="P95">+IFERROR(INDEX('FCST SDV'!$AC$3:$AZ$3000,MATCH('Hàng Theo FCTS 14.09'!$B95,'FCST SDV'!$C$3:$C$3000,0),MATCH('Hàng Theo FCTS 14.09'!P$1,'FCST SDV'!$AC$2:$AZ$2,0))/'Hàng Theo FCTS 14.09'!$C95,0)</f>
        <v>55</v>
      </c>
      <c r="Q95" s="98">
        <f t="array" ref="Q95">+IFERROR(INDEX('FCST SDV'!$AC$3:$AZ$3000,MATCH('Hàng Theo FCTS 14.09'!$B95,'FCST SDV'!$C$3:$C$3000,0),MATCH('Hàng Theo FCTS 14.09'!Q$1,'FCST SDV'!$AC$2:$AZ$2,0))/'Hàng Theo FCTS 14.09'!$C95,0)</f>
        <v>0</v>
      </c>
    </row>
    <row r="96" spans="1:17" ht="36" customHeight="1">
      <c r="A96" s="553"/>
      <c r="B96" s="114" t="s">
        <v>44</v>
      </c>
      <c r="C96" s="99">
        <v>3000</v>
      </c>
      <c r="D96" s="514"/>
      <c r="E96" s="525"/>
      <c r="F96" s="514"/>
      <c r="G96" s="96">
        <f>+VLOOKUP(B96,'[6]FCST SDV'!$C:$AL,36,0)</f>
        <v>1053000</v>
      </c>
      <c r="H96" s="97">
        <f t="shared" si="11"/>
        <v>351</v>
      </c>
      <c r="I96" s="98">
        <f t="array" ref="I96">+IFERROR(INDEX('FCST SDV'!$AC$3:$AZ$3000,MATCH('Hàng Theo FCTS 14.09'!$B96,'FCST SDV'!$C$3:$C$3000,0),MATCH('Hàng Theo FCTS 14.09'!I$1,'FCST SDV'!$AC$2:$AZ$2,0))/'Hàng Theo FCTS 14.09'!$C96,0)</f>
        <v>15</v>
      </c>
      <c r="J96" s="98">
        <f t="array" ref="J96">+IFERROR(INDEX('FCST SDV'!$AC$3:$AZ$3000,MATCH('Hàng Theo FCTS 14.09'!$B96,'FCST SDV'!$C$3:$C$3000,0),MATCH('Hàng Theo FCTS 14.09'!J$1,'FCST SDV'!$AC$2:$AZ$2,0))/'Hàng Theo FCTS 14.09'!$C96,0)</f>
        <v>15</v>
      </c>
      <c r="K96" s="98">
        <f t="array" ref="K96">+IFERROR(INDEX('FCST SDV'!$AC$3:$AZ$3000,MATCH('Hàng Theo FCTS 14.09'!$B96,'FCST SDV'!$C$3:$C$3000,0),MATCH('Hàng Theo FCTS 14.09'!K$1,'FCST SDV'!$AC$2:$AZ$2,0))/'Hàng Theo FCTS 14.09'!$C96,0)</f>
        <v>15</v>
      </c>
      <c r="L96" s="98">
        <f t="array" ref="L96">+IFERROR(INDEX('FCST SDV'!$AC$3:$AZ$3000,MATCH('Hàng Theo FCTS 14.09'!$B96,'FCST SDV'!$C$3:$C$3000,0),MATCH('Hàng Theo FCTS 14.09'!L$1,'FCST SDV'!$AC$2:$AZ$2,0))/'Hàng Theo FCTS 14.09'!$C96,0)</f>
        <v>15</v>
      </c>
      <c r="M96" s="98">
        <f t="array" ref="M96">+IFERROR(INDEX('FCST SDV'!$AC$3:$AZ$3000,MATCH('Hàng Theo FCTS 14.09'!$B96,'FCST SDV'!$C$3:$C$3000,0),MATCH('Hàng Theo FCTS 14.09'!M$1,'FCST SDV'!$AC$2:$AZ$2,0))/'Hàng Theo FCTS 14.09'!$C96,0)</f>
        <v>20</v>
      </c>
      <c r="N96" s="98">
        <f t="array" ref="N96">+IFERROR(INDEX('FCST SDV'!$AC$3:$AZ$3000,MATCH('Hàng Theo FCTS 14.09'!$B96,'FCST SDV'!$C$3:$C$3000,0),MATCH('Hàng Theo FCTS 14.09'!N$1,'FCST SDV'!$AC$2:$AZ$2,0))/'Hàng Theo FCTS 14.09'!$C96,0)</f>
        <v>16</v>
      </c>
      <c r="O96" s="98">
        <f t="array" ref="O96">+IFERROR(INDEX('FCST SDV'!$AC$3:$AZ$3000,MATCH('Hàng Theo FCTS 14.09'!$B96,'FCST SDV'!$C$3:$C$3000,0),MATCH('Hàng Theo FCTS 14.09'!O$1,'FCST SDV'!$AC$2:$AZ$2,0))/'Hàng Theo FCTS 14.09'!$C96,0)</f>
        <v>111</v>
      </c>
      <c r="P96" s="98">
        <f t="array" ref="P96">+IFERROR(INDEX('FCST SDV'!$AC$3:$AZ$3000,MATCH('Hàng Theo FCTS 14.09'!$B96,'FCST SDV'!$C$3:$C$3000,0),MATCH('Hàng Theo FCTS 14.09'!P$1,'FCST SDV'!$AC$2:$AZ$2,0))/'Hàng Theo FCTS 14.09'!$C96,0)</f>
        <v>144</v>
      </c>
      <c r="Q96" s="98">
        <f t="array" ref="Q96">+IFERROR(INDEX('FCST SDV'!$AC$3:$AZ$3000,MATCH('Hàng Theo FCTS 14.09'!$B96,'FCST SDV'!$C$3:$C$3000,0),MATCH('Hàng Theo FCTS 14.09'!Q$1,'FCST SDV'!$AC$2:$AZ$2,0))/'Hàng Theo FCTS 14.09'!$C96,0)</f>
        <v>0</v>
      </c>
    </row>
    <row r="97" spans="1:17" ht="36" customHeight="1">
      <c r="A97" s="553"/>
      <c r="B97" s="114" t="s">
        <v>85</v>
      </c>
      <c r="C97" s="99">
        <v>15000</v>
      </c>
      <c r="D97" s="514"/>
      <c r="E97" s="525"/>
      <c r="F97" s="514"/>
      <c r="G97" s="96">
        <f>+VLOOKUP(B97,'[6]FCST SDV'!$C:$AL,36,0)</f>
        <v>45000</v>
      </c>
      <c r="H97" s="97">
        <f t="shared" si="11"/>
        <v>3</v>
      </c>
      <c r="I97" s="98">
        <f t="array" ref="I97">+IFERROR(INDEX('FCST SDV'!$AC$3:$AZ$3000,MATCH('Hàng Theo FCTS 14.09'!$B97,'FCST SDV'!$C$3:$C$3000,0),MATCH('Hàng Theo FCTS 14.09'!I$1,'FCST SDV'!$AC$2:$AZ$2,0))/'Hàng Theo FCTS 14.09'!$C97,0)</f>
        <v>0</v>
      </c>
      <c r="J97" s="98">
        <f t="array" ref="J97">+IFERROR(INDEX('FCST SDV'!$AC$3:$AZ$3000,MATCH('Hàng Theo FCTS 14.09'!$B97,'FCST SDV'!$C$3:$C$3000,0),MATCH('Hàng Theo FCTS 14.09'!J$1,'FCST SDV'!$AC$2:$AZ$2,0))/'Hàng Theo FCTS 14.09'!$C97,0)</f>
        <v>0</v>
      </c>
      <c r="K97" s="98">
        <f t="array" ref="K97">+IFERROR(INDEX('FCST SDV'!$AC$3:$AZ$3000,MATCH('Hàng Theo FCTS 14.09'!$B97,'FCST SDV'!$C$3:$C$3000,0),MATCH('Hàng Theo FCTS 14.09'!K$1,'FCST SDV'!$AC$2:$AZ$2,0))/'Hàng Theo FCTS 14.09'!$C97,0)</f>
        <v>0</v>
      </c>
      <c r="L97" s="98">
        <f t="array" ref="L97">+IFERROR(INDEX('FCST SDV'!$AC$3:$AZ$3000,MATCH('Hàng Theo FCTS 14.09'!$B97,'FCST SDV'!$C$3:$C$3000,0),MATCH('Hàng Theo FCTS 14.09'!L$1,'FCST SDV'!$AC$2:$AZ$2,0))/'Hàng Theo FCTS 14.09'!$C97,0)</f>
        <v>0</v>
      </c>
      <c r="M97" s="98">
        <f t="array" ref="M97">+IFERROR(INDEX('FCST SDV'!$AC$3:$AZ$3000,MATCH('Hàng Theo FCTS 14.09'!$B97,'FCST SDV'!$C$3:$C$3000,0),MATCH('Hàng Theo FCTS 14.09'!M$1,'FCST SDV'!$AC$2:$AZ$2,0))/'Hàng Theo FCTS 14.09'!$C97,0)</f>
        <v>0</v>
      </c>
      <c r="N97" s="98">
        <f t="array" ref="N97">+IFERROR(INDEX('FCST SDV'!$AC$3:$AZ$3000,MATCH('Hàng Theo FCTS 14.09'!$B97,'FCST SDV'!$C$3:$C$3000,0),MATCH('Hàng Theo FCTS 14.09'!N$1,'FCST SDV'!$AC$2:$AZ$2,0))/'Hàng Theo FCTS 14.09'!$C97,0)</f>
        <v>0</v>
      </c>
      <c r="O97" s="98">
        <f t="array" ref="O97">+IFERROR(INDEX('FCST SDV'!$AC$3:$AZ$3000,MATCH('Hàng Theo FCTS 14.09'!$B97,'FCST SDV'!$C$3:$C$3000,0),MATCH('Hàng Theo FCTS 14.09'!O$1,'FCST SDV'!$AC$2:$AZ$2,0))/'Hàng Theo FCTS 14.09'!$C97,0)</f>
        <v>1</v>
      </c>
      <c r="P97" s="98">
        <f t="array" ref="P97">+IFERROR(INDEX('FCST SDV'!$AC$3:$AZ$3000,MATCH('Hàng Theo FCTS 14.09'!$B97,'FCST SDV'!$C$3:$C$3000,0),MATCH('Hàng Theo FCTS 14.09'!P$1,'FCST SDV'!$AC$2:$AZ$2,0))/'Hàng Theo FCTS 14.09'!$C97,0)</f>
        <v>2</v>
      </c>
      <c r="Q97" s="98">
        <f t="array" ref="Q97">+IFERROR(INDEX('FCST SDV'!$AC$3:$AZ$3000,MATCH('Hàng Theo FCTS 14.09'!$B97,'FCST SDV'!$C$3:$C$3000,0),MATCH('Hàng Theo FCTS 14.09'!Q$1,'FCST SDV'!$AC$2:$AZ$2,0))/'Hàng Theo FCTS 14.09'!$C97,0)</f>
        <v>0</v>
      </c>
    </row>
    <row r="98" spans="1:17" ht="36" customHeight="1">
      <c r="A98" s="553"/>
      <c r="B98" s="114" t="s">
        <v>65</v>
      </c>
      <c r="C98" s="99">
        <v>1000</v>
      </c>
      <c r="D98" s="514"/>
      <c r="E98" s="525"/>
      <c r="F98" s="514"/>
      <c r="G98" s="96">
        <f>+VLOOKUP(B98,'[6]FCST SDV'!$C:$AL,36,0)</f>
        <v>96000</v>
      </c>
      <c r="H98" s="97">
        <f t="shared" si="11"/>
        <v>96</v>
      </c>
      <c r="I98" s="98">
        <f t="array" ref="I98">+IFERROR(INDEX('FCST SDV'!$AC$3:$AZ$3000,MATCH('Hàng Theo FCTS 14.09'!$B98,'FCST SDV'!$C$3:$C$3000,0),MATCH('Hàng Theo FCTS 14.09'!I$1,'FCST SDV'!$AC$2:$AZ$2,0))/'Hàng Theo FCTS 14.09'!$C98,0)</f>
        <v>4</v>
      </c>
      <c r="J98" s="98">
        <f t="array" ref="J98">+IFERROR(INDEX('FCST SDV'!$AC$3:$AZ$3000,MATCH('Hàng Theo FCTS 14.09'!$B98,'FCST SDV'!$C$3:$C$3000,0),MATCH('Hàng Theo FCTS 14.09'!J$1,'FCST SDV'!$AC$2:$AZ$2,0))/'Hàng Theo FCTS 14.09'!$C98,0)</f>
        <v>8</v>
      </c>
      <c r="K98" s="98">
        <f t="array" ref="K98">+IFERROR(INDEX('FCST SDV'!$AC$3:$AZ$3000,MATCH('Hàng Theo FCTS 14.09'!$B98,'FCST SDV'!$C$3:$C$3000,0),MATCH('Hàng Theo FCTS 14.09'!K$1,'FCST SDV'!$AC$2:$AZ$2,0))/'Hàng Theo FCTS 14.09'!$C98,0)</f>
        <v>8</v>
      </c>
      <c r="L98" s="98">
        <f t="array" ref="L98">+IFERROR(INDEX('FCST SDV'!$AC$3:$AZ$3000,MATCH('Hàng Theo FCTS 14.09'!$B98,'FCST SDV'!$C$3:$C$3000,0),MATCH('Hàng Theo FCTS 14.09'!L$1,'FCST SDV'!$AC$2:$AZ$2,0))/'Hàng Theo FCTS 14.09'!$C98,0)</f>
        <v>8</v>
      </c>
      <c r="M98" s="98">
        <f t="array" ref="M98">+IFERROR(INDEX('FCST SDV'!$AC$3:$AZ$3000,MATCH('Hàng Theo FCTS 14.09'!$B98,'FCST SDV'!$C$3:$C$3000,0),MATCH('Hàng Theo FCTS 14.09'!M$1,'FCST SDV'!$AC$2:$AZ$2,0))/'Hàng Theo FCTS 14.09'!$C98,0)</f>
        <v>8</v>
      </c>
      <c r="N98" s="98">
        <f t="array" ref="N98">+IFERROR(INDEX('FCST SDV'!$AC$3:$AZ$3000,MATCH('Hàng Theo FCTS 14.09'!$B98,'FCST SDV'!$C$3:$C$3000,0),MATCH('Hàng Theo FCTS 14.09'!N$1,'FCST SDV'!$AC$2:$AZ$2,0))/'Hàng Theo FCTS 14.09'!$C98,0)</f>
        <v>8</v>
      </c>
      <c r="O98" s="98">
        <f t="array" ref="O98">+IFERROR(INDEX('FCST SDV'!$AC$3:$AZ$3000,MATCH('Hàng Theo FCTS 14.09'!$B98,'FCST SDV'!$C$3:$C$3000,0),MATCH('Hàng Theo FCTS 14.09'!O$1,'FCST SDV'!$AC$2:$AZ$2,0))/'Hàng Theo FCTS 14.09'!$C98,0)</f>
        <v>52</v>
      </c>
      <c r="P98" s="98">
        <f t="array" ref="P98">+IFERROR(INDEX('FCST SDV'!$AC$3:$AZ$3000,MATCH('Hàng Theo FCTS 14.09'!$B98,'FCST SDV'!$C$3:$C$3000,0),MATCH('Hàng Theo FCTS 14.09'!P$1,'FCST SDV'!$AC$2:$AZ$2,0))/'Hàng Theo FCTS 14.09'!$C98,0)</f>
        <v>0</v>
      </c>
      <c r="Q98" s="98">
        <f t="array" ref="Q98">+IFERROR(INDEX('FCST SDV'!$AC$3:$AZ$3000,MATCH('Hàng Theo FCTS 14.09'!$B98,'FCST SDV'!$C$3:$C$3000,0),MATCH('Hàng Theo FCTS 14.09'!Q$1,'FCST SDV'!$AC$2:$AZ$2,0))/'Hàng Theo FCTS 14.09'!$C98,0)</f>
        <v>0</v>
      </c>
    </row>
    <row r="99" spans="1:17" s="86" customFormat="1" ht="36" customHeight="1">
      <c r="A99" s="529" t="s">
        <v>254</v>
      </c>
      <c r="B99" s="530"/>
      <c r="C99" s="530"/>
      <c r="D99" s="530"/>
      <c r="E99" s="530"/>
      <c r="F99" s="531"/>
      <c r="G99" s="104"/>
      <c r="H99" s="101"/>
      <c r="I99" s="103">
        <f>+F69-SUM(I69:I98)</f>
        <v>499.0277719991679</v>
      </c>
      <c r="J99" s="103">
        <f t="shared" ref="J99" si="12">+G69-SUM(J69:J98)</f>
        <v>95781.12163164829</v>
      </c>
      <c r="K99" s="103">
        <f t="shared" ref="K99" si="13">+H69-SUM(K69:K98)</f>
        <v>-116.85430968726163</v>
      </c>
      <c r="L99" s="103">
        <f t="shared" ref="L99" si="14">+I69-SUM(L69:L98)</f>
        <v>-201.87711670480547</v>
      </c>
      <c r="M99" s="103">
        <f t="shared" ref="M99" si="15">+J69-SUM(M69:M98)</f>
        <v>-231.21932945010747</v>
      </c>
      <c r="N99" s="103">
        <f t="shared" ref="N99" si="16">+K69-SUM(N69:N98)</f>
        <v>-222.09378337147214</v>
      </c>
      <c r="O99" s="103">
        <f t="shared" ref="O99" si="17">+L69-SUM(O69:O98)</f>
        <v>-1504.7447160391093</v>
      </c>
      <c r="P99" s="103">
        <f t="shared" ref="P99" si="18">+M69-SUM(P69:P98)</f>
        <v>-1312.6875078011235</v>
      </c>
      <c r="Q99" s="103">
        <f t="shared" ref="Q99" si="19">+N69-SUM(Q69:Q98)</f>
        <v>-282.60000000000002</v>
      </c>
    </row>
    <row r="100" spans="1:17" ht="36" customHeight="1">
      <c r="A100" s="542" t="s">
        <v>88</v>
      </c>
      <c r="B100" s="114" t="s">
        <v>19</v>
      </c>
      <c r="C100" s="99">
        <v>1000</v>
      </c>
      <c r="D100" s="514">
        <v>5761</v>
      </c>
      <c r="E100" s="525"/>
      <c r="F100" s="514">
        <f>+D100</f>
        <v>5761</v>
      </c>
      <c r="G100" s="96">
        <f>+VLOOKUP(B100,'[6]FCST SDV'!$C:$AL,36,0)</f>
        <v>37800</v>
      </c>
      <c r="H100" s="97">
        <f t="shared" si="11"/>
        <v>37.799999999999997</v>
      </c>
      <c r="I100" s="98">
        <f t="array" ref="I100">+IFERROR(INDEX('FCST SDV'!$AC$3:$AZ$3000,MATCH('Hàng Theo FCTS 14.09'!$B100,'FCST SDV'!$C$3:$C$3000,0),MATCH('Hàng Theo FCTS 14.09'!I$1,'FCST SDV'!$AC$2:$AZ$2,0))/'Hàng Theo FCTS 14.09'!$C100,0)</f>
        <v>0</v>
      </c>
      <c r="J100" s="98">
        <f t="array" ref="J100">+IFERROR(INDEX('FCST SDV'!$AC$3:$AZ$3000,MATCH('Hàng Theo FCTS 14.09'!$B100,'FCST SDV'!$C$3:$C$3000,0),MATCH('Hàng Theo FCTS 14.09'!J$1,'FCST SDV'!$AC$2:$AZ$2,0))/'Hàng Theo FCTS 14.09'!$C100,0)</f>
        <v>0</v>
      </c>
      <c r="K100" s="98">
        <f t="array" ref="K100">+IFERROR(INDEX('FCST SDV'!$AC$3:$AZ$3000,MATCH('Hàng Theo FCTS 14.09'!$B100,'FCST SDV'!$C$3:$C$3000,0),MATCH('Hàng Theo FCTS 14.09'!K$1,'FCST SDV'!$AC$2:$AZ$2,0))/'Hàng Theo FCTS 14.09'!$C100,0)</f>
        <v>0</v>
      </c>
      <c r="L100" s="98">
        <f t="array" ref="L100">+IFERROR(INDEX('FCST SDV'!$AC$3:$AZ$3000,MATCH('Hàng Theo FCTS 14.09'!$B100,'FCST SDV'!$C$3:$C$3000,0),MATCH('Hàng Theo FCTS 14.09'!L$1,'FCST SDV'!$AC$2:$AZ$2,0))/'Hàng Theo FCTS 14.09'!$C100,0)</f>
        <v>18.899999999999999</v>
      </c>
      <c r="M100" s="98">
        <f t="array" ref="M100">+IFERROR(INDEX('FCST SDV'!$AC$3:$AZ$3000,MATCH('Hàng Theo FCTS 14.09'!$B100,'FCST SDV'!$C$3:$C$3000,0),MATCH('Hàng Theo FCTS 14.09'!M$1,'FCST SDV'!$AC$2:$AZ$2,0))/'Hàng Theo FCTS 14.09'!$C100,0)</f>
        <v>0</v>
      </c>
      <c r="N100" s="98">
        <f t="array" ref="N100">+IFERROR(INDEX('FCST SDV'!$AC$3:$AZ$3000,MATCH('Hàng Theo FCTS 14.09'!$B100,'FCST SDV'!$C$3:$C$3000,0),MATCH('Hàng Theo FCTS 14.09'!N$1,'FCST SDV'!$AC$2:$AZ$2,0))/'Hàng Theo FCTS 14.09'!$C100,0)</f>
        <v>0</v>
      </c>
      <c r="O100" s="98">
        <f t="array" ref="O100">+IFERROR(INDEX('FCST SDV'!$AC$3:$AZ$3000,MATCH('Hàng Theo FCTS 14.09'!$B100,'FCST SDV'!$C$3:$C$3000,0),MATCH('Hàng Theo FCTS 14.09'!O$1,'FCST SDV'!$AC$2:$AZ$2,0))/'Hàng Theo FCTS 14.09'!$C100,0)</f>
        <v>18.899999999999999</v>
      </c>
      <c r="P100" s="98">
        <f t="array" ref="P100">+IFERROR(INDEX('FCST SDV'!$AC$3:$AZ$3000,MATCH('Hàng Theo FCTS 14.09'!$B100,'FCST SDV'!$C$3:$C$3000,0),MATCH('Hàng Theo FCTS 14.09'!P$1,'FCST SDV'!$AC$2:$AZ$2,0))/'Hàng Theo FCTS 14.09'!$C100,0)</f>
        <v>0</v>
      </c>
      <c r="Q100" s="98">
        <f t="array" ref="Q100">+IFERROR(INDEX('FCST SDV'!$AC$3:$AZ$3000,MATCH('Hàng Theo FCTS 14.09'!$B100,'FCST SDV'!$C$3:$C$3000,0),MATCH('Hàng Theo FCTS 14.09'!Q$1,'FCST SDV'!$AC$2:$AZ$2,0))/'Hàng Theo FCTS 14.09'!$C100,0)</f>
        <v>0</v>
      </c>
    </row>
    <row r="101" spans="1:17" ht="36" customHeight="1">
      <c r="A101" s="553"/>
      <c r="B101" s="114" t="s">
        <v>87</v>
      </c>
      <c r="C101" s="99">
        <v>375</v>
      </c>
      <c r="D101" s="514"/>
      <c r="E101" s="525"/>
      <c r="F101" s="514"/>
      <c r="G101" s="96">
        <f>+VLOOKUP(B101,'[6]FCST SDV'!$C:$AL,36,0)</f>
        <v>109000</v>
      </c>
      <c r="H101" s="97">
        <f t="shared" si="11"/>
        <v>290.66666666666669</v>
      </c>
      <c r="I101" s="98">
        <f t="array" ref="I101">+IFERROR(INDEX('FCST SDV'!$AC$3:$AZ$3000,MATCH('Hàng Theo FCTS 14.09'!$B101,'FCST SDV'!$C$3:$C$3000,0),MATCH('Hàng Theo FCTS 14.09'!I$1,'FCST SDV'!$AC$2:$AZ$2,0))/'Hàng Theo FCTS 14.09'!$C101,0)</f>
        <v>24</v>
      </c>
      <c r="J101" s="98">
        <f t="array" ref="J101">+IFERROR(INDEX('FCST SDV'!$AC$3:$AZ$3000,MATCH('Hàng Theo FCTS 14.09'!$B101,'FCST SDV'!$C$3:$C$3000,0),MATCH('Hàng Theo FCTS 14.09'!J$1,'FCST SDV'!$AC$2:$AZ$2,0))/'Hàng Theo FCTS 14.09'!$C101,0)</f>
        <v>24</v>
      </c>
      <c r="K101" s="98">
        <f t="array" ref="K101">+IFERROR(INDEX('FCST SDV'!$AC$3:$AZ$3000,MATCH('Hàng Theo FCTS 14.09'!$B101,'FCST SDV'!$C$3:$C$3000,0),MATCH('Hàng Theo FCTS 14.09'!K$1,'FCST SDV'!$AC$2:$AZ$2,0))/'Hàng Theo FCTS 14.09'!$C101,0)</f>
        <v>24</v>
      </c>
      <c r="L101" s="98">
        <f t="array" ref="L101">+IFERROR(INDEX('FCST SDV'!$AC$3:$AZ$3000,MATCH('Hàng Theo FCTS 14.09'!$B101,'FCST SDV'!$C$3:$C$3000,0),MATCH('Hàng Theo FCTS 14.09'!L$1,'FCST SDV'!$AC$2:$AZ$2,0))/'Hàng Theo FCTS 14.09'!$C101,0)</f>
        <v>24</v>
      </c>
      <c r="M101" s="98">
        <f t="array" ref="M101">+IFERROR(INDEX('FCST SDV'!$AC$3:$AZ$3000,MATCH('Hàng Theo FCTS 14.09'!$B101,'FCST SDV'!$C$3:$C$3000,0),MATCH('Hàng Theo FCTS 14.09'!M$1,'FCST SDV'!$AC$2:$AZ$2,0))/'Hàng Theo FCTS 14.09'!$C101,0)</f>
        <v>24</v>
      </c>
      <c r="N101" s="98">
        <f t="array" ref="N101">+IFERROR(INDEX('FCST SDV'!$AC$3:$AZ$3000,MATCH('Hàng Theo FCTS 14.09'!$B101,'FCST SDV'!$C$3:$C$3000,0),MATCH('Hàng Theo FCTS 14.09'!N$1,'FCST SDV'!$AC$2:$AZ$2,0))/'Hàng Theo FCTS 14.09'!$C101,0)</f>
        <v>13.333333333333334</v>
      </c>
      <c r="O101" s="98">
        <f t="array" ref="O101">+IFERROR(INDEX('FCST SDV'!$AC$3:$AZ$3000,MATCH('Hàng Theo FCTS 14.09'!$B101,'FCST SDV'!$C$3:$C$3000,0),MATCH('Hàng Theo FCTS 14.09'!O$1,'FCST SDV'!$AC$2:$AZ$2,0))/'Hàng Theo FCTS 14.09'!$C101,0)</f>
        <v>157.33333333333334</v>
      </c>
      <c r="P101" s="98">
        <f t="array" ref="P101">+IFERROR(INDEX('FCST SDV'!$AC$3:$AZ$3000,MATCH('Hàng Theo FCTS 14.09'!$B101,'FCST SDV'!$C$3:$C$3000,0),MATCH('Hàng Theo FCTS 14.09'!P$1,'FCST SDV'!$AC$2:$AZ$2,0))/'Hàng Theo FCTS 14.09'!$C101,0)</f>
        <v>0</v>
      </c>
      <c r="Q101" s="98">
        <f t="array" ref="Q101">+IFERROR(INDEX('FCST SDV'!$AC$3:$AZ$3000,MATCH('Hàng Theo FCTS 14.09'!$B101,'FCST SDV'!$C$3:$C$3000,0),MATCH('Hàng Theo FCTS 14.09'!Q$1,'FCST SDV'!$AC$2:$AZ$2,0))/'Hàng Theo FCTS 14.09'!$C101,0)</f>
        <v>0</v>
      </c>
    </row>
    <row r="102" spans="1:17" ht="36" customHeight="1">
      <c r="A102" s="553"/>
      <c r="B102" s="114" t="s">
        <v>20</v>
      </c>
      <c r="C102" s="99">
        <v>525</v>
      </c>
      <c r="D102" s="514"/>
      <c r="E102" s="525"/>
      <c r="F102" s="514"/>
      <c r="G102" s="96">
        <f>+VLOOKUP(B102,'[6]FCST SDV'!$C:$AL,36,0)</f>
        <v>86625</v>
      </c>
      <c r="H102" s="97">
        <f t="shared" si="11"/>
        <v>165</v>
      </c>
      <c r="I102" s="98">
        <f t="array" ref="I102">+IFERROR(INDEX('FCST SDV'!$AC$3:$AZ$3000,MATCH('Hàng Theo FCTS 14.09'!$B102,'FCST SDV'!$C$3:$C$3000,0),MATCH('Hàng Theo FCTS 14.09'!I$1,'FCST SDV'!$AC$2:$AZ$2,0))/'Hàng Theo FCTS 14.09'!$C102,0)</f>
        <v>0</v>
      </c>
      <c r="J102" s="98">
        <f t="array" ref="J102">+IFERROR(INDEX('FCST SDV'!$AC$3:$AZ$3000,MATCH('Hàng Theo FCTS 14.09'!$B102,'FCST SDV'!$C$3:$C$3000,0),MATCH('Hàng Theo FCTS 14.09'!J$1,'FCST SDV'!$AC$2:$AZ$2,0))/'Hàng Theo FCTS 14.09'!$C102,0)</f>
        <v>0</v>
      </c>
      <c r="K102" s="98">
        <f t="array" ref="K102">+IFERROR(INDEX('FCST SDV'!$AC$3:$AZ$3000,MATCH('Hàng Theo FCTS 14.09'!$B102,'FCST SDV'!$C$3:$C$3000,0),MATCH('Hàng Theo FCTS 14.09'!K$1,'FCST SDV'!$AC$2:$AZ$2,0))/'Hàng Theo FCTS 14.09'!$C102,0)</f>
        <v>10</v>
      </c>
      <c r="L102" s="98">
        <f t="array" ref="L102">+IFERROR(INDEX('FCST SDV'!$AC$3:$AZ$3000,MATCH('Hàng Theo FCTS 14.09'!$B102,'FCST SDV'!$C$3:$C$3000,0),MATCH('Hàng Theo FCTS 14.09'!L$1,'FCST SDV'!$AC$2:$AZ$2,0))/'Hàng Theo FCTS 14.09'!$C102,0)</f>
        <v>20</v>
      </c>
      <c r="M102" s="98">
        <f t="array" ref="M102">+IFERROR(INDEX('FCST SDV'!$AC$3:$AZ$3000,MATCH('Hàng Theo FCTS 14.09'!$B102,'FCST SDV'!$C$3:$C$3000,0),MATCH('Hàng Theo FCTS 14.09'!M$1,'FCST SDV'!$AC$2:$AZ$2,0))/'Hàng Theo FCTS 14.09'!$C102,0)</f>
        <v>20</v>
      </c>
      <c r="N102" s="98">
        <f t="array" ref="N102">+IFERROR(INDEX('FCST SDV'!$AC$3:$AZ$3000,MATCH('Hàng Theo FCTS 14.09'!$B102,'FCST SDV'!$C$3:$C$3000,0),MATCH('Hàng Theo FCTS 14.09'!N$1,'FCST SDV'!$AC$2:$AZ$2,0))/'Hàng Theo FCTS 14.09'!$C102,0)</f>
        <v>0</v>
      </c>
      <c r="O102" s="98">
        <f t="array" ref="O102">+IFERROR(INDEX('FCST SDV'!$AC$3:$AZ$3000,MATCH('Hàng Theo FCTS 14.09'!$B102,'FCST SDV'!$C$3:$C$3000,0),MATCH('Hàng Theo FCTS 14.09'!O$1,'FCST SDV'!$AC$2:$AZ$2,0))/'Hàng Theo FCTS 14.09'!$C102,0)</f>
        <v>50</v>
      </c>
      <c r="P102" s="98">
        <f t="array" ref="P102">+IFERROR(INDEX('FCST SDV'!$AC$3:$AZ$3000,MATCH('Hàng Theo FCTS 14.09'!$B102,'FCST SDV'!$C$3:$C$3000,0),MATCH('Hàng Theo FCTS 14.09'!P$1,'FCST SDV'!$AC$2:$AZ$2,0))/'Hàng Theo FCTS 14.09'!$C102,0)</f>
        <v>65</v>
      </c>
      <c r="Q102" s="98">
        <f t="array" ref="Q102">+IFERROR(INDEX('FCST SDV'!$AC$3:$AZ$3000,MATCH('Hàng Theo FCTS 14.09'!$B102,'FCST SDV'!$C$3:$C$3000,0),MATCH('Hàng Theo FCTS 14.09'!Q$1,'FCST SDV'!$AC$2:$AZ$2,0))/'Hàng Theo FCTS 14.09'!$C102,0)</f>
        <v>0</v>
      </c>
    </row>
    <row r="103" spans="1:17" ht="36" customHeight="1">
      <c r="A103" s="553"/>
      <c r="B103" s="114" t="s">
        <v>25</v>
      </c>
      <c r="C103" s="99">
        <v>375</v>
      </c>
      <c r="D103" s="514"/>
      <c r="E103" s="525"/>
      <c r="F103" s="514"/>
      <c r="G103" s="96">
        <f>+VLOOKUP(B103,'[6]FCST SDV'!$C:$AL,36,0)</f>
        <v>227000</v>
      </c>
      <c r="H103" s="97">
        <f t="shared" si="11"/>
        <v>605.33333333333337</v>
      </c>
      <c r="I103" s="98">
        <f t="array" ref="I103">+IFERROR(INDEX('FCST SDV'!$AC$3:$AZ$3000,MATCH('Hàng Theo FCTS 14.09'!$B103,'FCST SDV'!$C$3:$C$3000,0),MATCH('Hàng Theo FCTS 14.09'!I$1,'FCST SDV'!$AC$2:$AZ$2,0))/'Hàng Theo FCTS 14.09'!$C103,0)</f>
        <v>0</v>
      </c>
      <c r="J103" s="98">
        <f t="array" ref="J103">+IFERROR(INDEX('FCST SDV'!$AC$3:$AZ$3000,MATCH('Hàng Theo FCTS 14.09'!$B103,'FCST SDV'!$C$3:$C$3000,0),MATCH('Hàng Theo FCTS 14.09'!J$1,'FCST SDV'!$AC$2:$AZ$2,0))/'Hàng Theo FCTS 14.09'!$C103,0)</f>
        <v>21.333333333333332</v>
      </c>
      <c r="K103" s="98">
        <f t="array" ref="K103">+IFERROR(INDEX('FCST SDV'!$AC$3:$AZ$3000,MATCH('Hàng Theo FCTS 14.09'!$B103,'FCST SDV'!$C$3:$C$3000,0),MATCH('Hàng Theo FCTS 14.09'!K$1,'FCST SDV'!$AC$2:$AZ$2,0))/'Hàng Theo FCTS 14.09'!$C103,0)</f>
        <v>21.333333333333332</v>
      </c>
      <c r="L103" s="98">
        <f t="array" ref="L103">+IFERROR(INDEX('FCST SDV'!$AC$3:$AZ$3000,MATCH('Hàng Theo FCTS 14.09'!$B103,'FCST SDV'!$C$3:$C$3000,0),MATCH('Hàng Theo FCTS 14.09'!L$1,'FCST SDV'!$AC$2:$AZ$2,0))/'Hàng Theo FCTS 14.09'!$C103,0)</f>
        <v>18.666666666666668</v>
      </c>
      <c r="M103" s="98">
        <f t="array" ref="M103">+IFERROR(INDEX('FCST SDV'!$AC$3:$AZ$3000,MATCH('Hàng Theo FCTS 14.09'!$B103,'FCST SDV'!$C$3:$C$3000,0),MATCH('Hàng Theo FCTS 14.09'!M$1,'FCST SDV'!$AC$2:$AZ$2,0))/'Hàng Theo FCTS 14.09'!$C103,0)</f>
        <v>42.666666666666664</v>
      </c>
      <c r="N103" s="98">
        <f t="array" ref="N103">+IFERROR(INDEX('FCST SDV'!$AC$3:$AZ$3000,MATCH('Hàng Theo FCTS 14.09'!$B103,'FCST SDV'!$C$3:$C$3000,0),MATCH('Hàng Theo FCTS 14.09'!N$1,'FCST SDV'!$AC$2:$AZ$2,0))/'Hàng Theo FCTS 14.09'!$C103,0)</f>
        <v>48</v>
      </c>
      <c r="O103" s="98">
        <f t="array" ref="O103">+IFERROR(INDEX('FCST SDV'!$AC$3:$AZ$3000,MATCH('Hàng Theo FCTS 14.09'!$B103,'FCST SDV'!$C$3:$C$3000,0),MATCH('Hàng Theo FCTS 14.09'!O$1,'FCST SDV'!$AC$2:$AZ$2,0))/'Hàng Theo FCTS 14.09'!$C103,0)</f>
        <v>173.33333333333334</v>
      </c>
      <c r="P103" s="98">
        <f t="array" ref="P103">+IFERROR(INDEX('FCST SDV'!$AC$3:$AZ$3000,MATCH('Hàng Theo FCTS 14.09'!$B103,'FCST SDV'!$C$3:$C$3000,0),MATCH('Hàng Theo FCTS 14.09'!P$1,'FCST SDV'!$AC$2:$AZ$2,0))/'Hàng Theo FCTS 14.09'!$C103,0)</f>
        <v>106.66666666666667</v>
      </c>
      <c r="Q103" s="98">
        <f t="array" ref="Q103">+IFERROR(INDEX('FCST SDV'!$AC$3:$AZ$3000,MATCH('Hàng Theo FCTS 14.09'!$B103,'FCST SDV'!$C$3:$C$3000,0),MATCH('Hàng Theo FCTS 14.09'!Q$1,'FCST SDV'!$AC$2:$AZ$2,0))/'Hàng Theo FCTS 14.09'!$C103,0)</f>
        <v>173.33333333333334</v>
      </c>
    </row>
    <row r="104" spans="1:17" ht="36" customHeight="1">
      <c r="A104" s="553"/>
      <c r="B104" s="114" t="s">
        <v>11</v>
      </c>
      <c r="C104" s="99">
        <v>375</v>
      </c>
      <c r="D104" s="514"/>
      <c r="E104" s="525"/>
      <c r="F104" s="514"/>
      <c r="G104" s="96">
        <f>+VLOOKUP(B104,'[6]FCST SDV'!$C:$AL,36,0)</f>
        <v>1371220</v>
      </c>
      <c r="H104" s="97">
        <f t="shared" si="11"/>
        <v>3656.5866666666666</v>
      </c>
      <c r="I104" s="98">
        <f t="array" ref="I104">+IFERROR(INDEX('FCST SDV'!$AC$3:$AZ$3000,MATCH('Hàng Theo FCTS 14.09'!$B104,'FCST SDV'!$C$3:$C$3000,0),MATCH('Hàng Theo FCTS 14.09'!I$1,'FCST SDV'!$AC$2:$AZ$2,0))/'Hàng Theo FCTS 14.09'!$C104,0)</f>
        <v>101.33333333333333</v>
      </c>
      <c r="J104" s="98">
        <f t="array" ref="J104">+IFERROR(INDEX('FCST SDV'!$AC$3:$AZ$3000,MATCH('Hàng Theo FCTS 14.09'!$B104,'FCST SDV'!$C$3:$C$3000,0),MATCH('Hàng Theo FCTS 14.09'!J$1,'FCST SDV'!$AC$2:$AZ$2,0))/'Hàng Theo FCTS 14.09'!$C104,0)</f>
        <v>101.33333333333333</v>
      </c>
      <c r="K104" s="98">
        <f t="array" ref="K104">+IFERROR(INDEX('FCST SDV'!$AC$3:$AZ$3000,MATCH('Hàng Theo FCTS 14.09'!$B104,'FCST SDV'!$C$3:$C$3000,0),MATCH('Hàng Theo FCTS 14.09'!K$1,'FCST SDV'!$AC$2:$AZ$2,0))/'Hàng Theo FCTS 14.09'!$C104,0)</f>
        <v>101.33333333333333</v>
      </c>
      <c r="L104" s="98">
        <f t="array" ref="L104">+IFERROR(INDEX('FCST SDV'!$AC$3:$AZ$3000,MATCH('Hàng Theo FCTS 14.09'!$B104,'FCST SDV'!$C$3:$C$3000,0),MATCH('Hàng Theo FCTS 14.09'!L$1,'FCST SDV'!$AC$2:$AZ$2,0))/'Hàng Theo FCTS 14.09'!$C104,0)</f>
        <v>101.33333333333333</v>
      </c>
      <c r="M104" s="98">
        <f t="array" ref="M104">+IFERROR(INDEX('FCST SDV'!$AC$3:$AZ$3000,MATCH('Hàng Theo FCTS 14.09'!$B104,'FCST SDV'!$C$3:$C$3000,0),MATCH('Hàng Theo FCTS 14.09'!M$1,'FCST SDV'!$AC$2:$AZ$2,0))/'Hàng Theo FCTS 14.09'!$C104,0)</f>
        <v>101.33333333333333</v>
      </c>
      <c r="N104" s="98">
        <f t="array" ref="N104">+IFERROR(INDEX('FCST SDV'!$AC$3:$AZ$3000,MATCH('Hàng Theo FCTS 14.09'!$B104,'FCST SDV'!$C$3:$C$3000,0),MATCH('Hàng Theo FCTS 14.09'!N$1,'FCST SDV'!$AC$2:$AZ$2,0))/'Hàng Theo FCTS 14.09'!$C104,0)</f>
        <v>101.33333333333333</v>
      </c>
      <c r="O104" s="98">
        <f t="array" ref="O104">+IFERROR(INDEX('FCST SDV'!$AC$3:$AZ$3000,MATCH('Hàng Theo FCTS 14.09'!$B104,'FCST SDV'!$C$3:$C$3000,0),MATCH('Hàng Theo FCTS 14.09'!O$1,'FCST SDV'!$AC$2:$AZ$2,0))/'Hàng Theo FCTS 14.09'!$C104,0)</f>
        <v>672.5866666666667</v>
      </c>
      <c r="P104" s="98">
        <f t="array" ref="P104">+IFERROR(INDEX('FCST SDV'!$AC$3:$AZ$3000,MATCH('Hàng Theo FCTS 14.09'!$B104,'FCST SDV'!$C$3:$C$3000,0),MATCH('Hàng Theo FCTS 14.09'!P$1,'FCST SDV'!$AC$2:$AZ$2,0))/'Hàng Theo FCTS 14.09'!$C104,0)</f>
        <v>1512</v>
      </c>
      <c r="Q104" s="98">
        <f t="array" ref="Q104">+IFERROR(INDEX('FCST SDV'!$AC$3:$AZ$3000,MATCH('Hàng Theo FCTS 14.09'!$B104,'FCST SDV'!$C$3:$C$3000,0),MATCH('Hàng Theo FCTS 14.09'!Q$1,'FCST SDV'!$AC$2:$AZ$2,0))/'Hàng Theo FCTS 14.09'!$C104,0)</f>
        <v>864</v>
      </c>
    </row>
    <row r="105" spans="1:17" ht="36" customHeight="1">
      <c r="A105" s="553"/>
      <c r="B105" s="114" t="s">
        <v>23</v>
      </c>
      <c r="C105" s="99">
        <v>375</v>
      </c>
      <c r="D105" s="514"/>
      <c r="E105" s="525"/>
      <c r="F105" s="514"/>
      <c r="G105" s="96">
        <f>+VLOOKUP(B105,'[6]FCST SDV'!$C:$AL,36,0)</f>
        <v>15800</v>
      </c>
      <c r="H105" s="97">
        <f t="shared" si="11"/>
        <v>42.133333333333333</v>
      </c>
      <c r="I105" s="98">
        <f t="array" ref="I105">+IFERROR(INDEX('FCST SDV'!$AC$3:$AZ$3000,MATCH('Hàng Theo FCTS 14.09'!$B105,'FCST SDV'!$C$3:$C$3000,0),MATCH('Hàng Theo FCTS 14.09'!I$1,'FCST SDV'!$AC$2:$AZ$2,0))/'Hàng Theo FCTS 14.09'!$C105,0)</f>
        <v>0</v>
      </c>
      <c r="J105" s="98">
        <f t="array" ref="J105">+IFERROR(INDEX('FCST SDV'!$AC$3:$AZ$3000,MATCH('Hàng Theo FCTS 14.09'!$B105,'FCST SDV'!$C$3:$C$3000,0),MATCH('Hàng Theo FCTS 14.09'!J$1,'FCST SDV'!$AC$2:$AZ$2,0))/'Hàng Theo FCTS 14.09'!$C105,0)</f>
        <v>0</v>
      </c>
      <c r="K105" s="98">
        <f t="array" ref="K105">+IFERROR(INDEX('FCST SDV'!$AC$3:$AZ$3000,MATCH('Hàng Theo FCTS 14.09'!$B105,'FCST SDV'!$C$3:$C$3000,0),MATCH('Hàng Theo FCTS 14.09'!K$1,'FCST SDV'!$AC$2:$AZ$2,0))/'Hàng Theo FCTS 14.09'!$C105,0)</f>
        <v>0</v>
      </c>
      <c r="L105" s="98">
        <f t="array" ref="L105">+IFERROR(INDEX('FCST SDV'!$AC$3:$AZ$3000,MATCH('Hàng Theo FCTS 14.09'!$B105,'FCST SDV'!$C$3:$C$3000,0),MATCH('Hàng Theo FCTS 14.09'!L$1,'FCST SDV'!$AC$2:$AZ$2,0))/'Hàng Theo FCTS 14.09'!$C105,0)</f>
        <v>0</v>
      </c>
      <c r="M105" s="98">
        <f t="array" ref="M105">+IFERROR(INDEX('FCST SDV'!$AC$3:$AZ$3000,MATCH('Hàng Theo FCTS 14.09'!$B105,'FCST SDV'!$C$3:$C$3000,0),MATCH('Hàng Theo FCTS 14.09'!M$1,'FCST SDV'!$AC$2:$AZ$2,0))/'Hàng Theo FCTS 14.09'!$C105,0)</f>
        <v>0</v>
      </c>
      <c r="N105" s="98">
        <f t="array" ref="N105">+IFERROR(INDEX('FCST SDV'!$AC$3:$AZ$3000,MATCH('Hàng Theo FCTS 14.09'!$B105,'FCST SDV'!$C$3:$C$3000,0),MATCH('Hàng Theo FCTS 14.09'!N$1,'FCST SDV'!$AC$2:$AZ$2,0))/'Hàng Theo FCTS 14.09'!$C105,0)</f>
        <v>0</v>
      </c>
      <c r="O105" s="98">
        <f t="array" ref="O105">+IFERROR(INDEX('FCST SDV'!$AC$3:$AZ$3000,MATCH('Hàng Theo FCTS 14.09'!$B105,'FCST SDV'!$C$3:$C$3000,0),MATCH('Hàng Theo FCTS 14.09'!O$1,'FCST SDV'!$AC$2:$AZ$2,0))/'Hàng Theo FCTS 14.09'!$C105,0)</f>
        <v>0</v>
      </c>
      <c r="P105" s="98">
        <f t="array" ref="P105">+IFERROR(INDEX('FCST SDV'!$AC$3:$AZ$3000,MATCH('Hàng Theo FCTS 14.09'!$B105,'FCST SDV'!$C$3:$C$3000,0),MATCH('Hàng Theo FCTS 14.09'!P$1,'FCST SDV'!$AC$2:$AZ$2,0))/'Hàng Theo FCTS 14.09'!$C105,0)</f>
        <v>42.133333333333333</v>
      </c>
      <c r="Q105" s="98">
        <f t="array" ref="Q105">+IFERROR(INDEX('FCST SDV'!$AC$3:$AZ$3000,MATCH('Hàng Theo FCTS 14.09'!$B105,'FCST SDV'!$C$3:$C$3000,0),MATCH('Hàng Theo FCTS 14.09'!Q$1,'FCST SDV'!$AC$2:$AZ$2,0))/'Hàng Theo FCTS 14.09'!$C105,0)</f>
        <v>0</v>
      </c>
    </row>
    <row r="106" spans="1:17" ht="36" customHeight="1">
      <c r="A106" s="553"/>
      <c r="B106" s="114" t="s">
        <v>28</v>
      </c>
      <c r="C106" s="99">
        <v>375</v>
      </c>
      <c r="D106" s="514"/>
      <c r="E106" s="525"/>
      <c r="F106" s="514"/>
      <c r="G106" s="96">
        <f>+VLOOKUP(B106,'[6]FCST SDV'!$C:$AL,36,0)</f>
        <v>628000</v>
      </c>
      <c r="H106" s="97">
        <f t="shared" si="11"/>
        <v>1674.6666666666667</v>
      </c>
      <c r="I106" s="98">
        <f t="array" ref="I106">+IFERROR(INDEX('FCST SDV'!$AC$3:$AZ$3000,MATCH('Hàng Theo FCTS 14.09'!$B106,'FCST SDV'!$C$3:$C$3000,0),MATCH('Hàng Theo FCTS 14.09'!I$1,'FCST SDV'!$AC$2:$AZ$2,0))/'Hàng Theo FCTS 14.09'!$C106,0)</f>
        <v>69.333333333333329</v>
      </c>
      <c r="J106" s="98">
        <f t="array" ref="J106">+IFERROR(INDEX('FCST SDV'!$AC$3:$AZ$3000,MATCH('Hàng Theo FCTS 14.09'!$B106,'FCST SDV'!$C$3:$C$3000,0),MATCH('Hàng Theo FCTS 14.09'!J$1,'FCST SDV'!$AC$2:$AZ$2,0))/'Hàng Theo FCTS 14.09'!$C106,0)</f>
        <v>85.333333333333329</v>
      </c>
      <c r="K106" s="98">
        <f t="array" ref="K106">+IFERROR(INDEX('FCST SDV'!$AC$3:$AZ$3000,MATCH('Hàng Theo FCTS 14.09'!$B106,'FCST SDV'!$C$3:$C$3000,0),MATCH('Hàng Theo FCTS 14.09'!K$1,'FCST SDV'!$AC$2:$AZ$2,0))/'Hàng Theo FCTS 14.09'!$C106,0)</f>
        <v>85.333333333333329</v>
      </c>
      <c r="L106" s="98">
        <f t="array" ref="L106">+IFERROR(INDEX('FCST SDV'!$AC$3:$AZ$3000,MATCH('Hàng Theo FCTS 14.09'!$B106,'FCST SDV'!$C$3:$C$3000,0),MATCH('Hàng Theo FCTS 14.09'!L$1,'FCST SDV'!$AC$2:$AZ$2,0))/'Hàng Theo FCTS 14.09'!$C106,0)</f>
        <v>85.333333333333329</v>
      </c>
      <c r="M106" s="98">
        <f t="array" ref="M106">+IFERROR(INDEX('FCST SDV'!$AC$3:$AZ$3000,MATCH('Hàng Theo FCTS 14.09'!$B106,'FCST SDV'!$C$3:$C$3000,0),MATCH('Hàng Theo FCTS 14.09'!M$1,'FCST SDV'!$AC$2:$AZ$2,0))/'Hàng Theo FCTS 14.09'!$C106,0)</f>
        <v>85.333333333333329</v>
      </c>
      <c r="N106" s="98">
        <f t="array" ref="N106">+IFERROR(INDEX('FCST SDV'!$AC$3:$AZ$3000,MATCH('Hàng Theo FCTS 14.09'!$B106,'FCST SDV'!$C$3:$C$3000,0),MATCH('Hàng Theo FCTS 14.09'!N$1,'FCST SDV'!$AC$2:$AZ$2,0))/'Hàng Theo FCTS 14.09'!$C106,0)</f>
        <v>85.333333333333329</v>
      </c>
      <c r="O106" s="98">
        <f t="array" ref="O106">+IFERROR(INDEX('FCST SDV'!$AC$3:$AZ$3000,MATCH('Hàng Theo FCTS 14.09'!$B106,'FCST SDV'!$C$3:$C$3000,0),MATCH('Hàng Theo FCTS 14.09'!O$1,'FCST SDV'!$AC$2:$AZ$2,0))/'Hàng Theo FCTS 14.09'!$C106,0)</f>
        <v>581.33333333333337</v>
      </c>
      <c r="P106" s="98">
        <f t="array" ref="P106">+IFERROR(INDEX('FCST SDV'!$AC$3:$AZ$3000,MATCH('Hàng Theo FCTS 14.09'!$B106,'FCST SDV'!$C$3:$C$3000,0),MATCH('Hàng Theo FCTS 14.09'!P$1,'FCST SDV'!$AC$2:$AZ$2,0))/'Hàng Theo FCTS 14.09'!$C106,0)</f>
        <v>341.33333333333331</v>
      </c>
      <c r="Q106" s="98">
        <f t="array" ref="Q106">+IFERROR(INDEX('FCST SDV'!$AC$3:$AZ$3000,MATCH('Hàng Theo FCTS 14.09'!$B106,'FCST SDV'!$C$3:$C$3000,0),MATCH('Hàng Theo FCTS 14.09'!Q$1,'FCST SDV'!$AC$2:$AZ$2,0))/'Hàng Theo FCTS 14.09'!$C106,0)</f>
        <v>256</v>
      </c>
    </row>
    <row r="107" spans="1:17" ht="36" customHeight="1">
      <c r="A107" s="553"/>
      <c r="B107" s="114" t="s">
        <v>21</v>
      </c>
      <c r="C107" s="99">
        <v>375</v>
      </c>
      <c r="D107" s="514"/>
      <c r="E107" s="525"/>
      <c r="F107" s="514"/>
      <c r="G107" s="96">
        <f>+VLOOKUP(B107,'[6]FCST SDV'!$C:$AL,36,0)</f>
        <v>308250</v>
      </c>
      <c r="H107" s="97">
        <f t="shared" si="11"/>
        <v>822</v>
      </c>
      <c r="I107" s="98">
        <f t="array" ref="I107">+IFERROR(INDEX('FCST SDV'!$AC$3:$AZ$3000,MATCH('Hàng Theo FCTS 14.09'!$B107,'FCST SDV'!$C$3:$C$3000,0),MATCH('Hàng Theo FCTS 14.09'!I$1,'FCST SDV'!$AC$2:$AZ$2,0))/'Hàng Theo FCTS 14.09'!$C107,0)</f>
        <v>65.333333333333329</v>
      </c>
      <c r="J107" s="98">
        <f t="array" ref="J107">+IFERROR(INDEX('FCST SDV'!$AC$3:$AZ$3000,MATCH('Hàng Theo FCTS 14.09'!$B107,'FCST SDV'!$C$3:$C$3000,0),MATCH('Hàng Theo FCTS 14.09'!J$1,'FCST SDV'!$AC$2:$AZ$2,0))/'Hàng Theo FCTS 14.09'!$C107,0)</f>
        <v>65.333333333333329</v>
      </c>
      <c r="K107" s="98">
        <f t="array" ref="K107">+IFERROR(INDEX('FCST SDV'!$AC$3:$AZ$3000,MATCH('Hàng Theo FCTS 14.09'!$B107,'FCST SDV'!$C$3:$C$3000,0),MATCH('Hàng Theo FCTS 14.09'!K$1,'FCST SDV'!$AC$2:$AZ$2,0))/'Hàng Theo FCTS 14.09'!$C107,0)</f>
        <v>65.333333333333329</v>
      </c>
      <c r="L107" s="98">
        <f t="array" ref="L107">+IFERROR(INDEX('FCST SDV'!$AC$3:$AZ$3000,MATCH('Hàng Theo FCTS 14.09'!$B107,'FCST SDV'!$C$3:$C$3000,0),MATCH('Hàng Theo FCTS 14.09'!L$1,'FCST SDV'!$AC$2:$AZ$2,0))/'Hàng Theo FCTS 14.09'!$C107,0)</f>
        <v>65.333333333333329</v>
      </c>
      <c r="M107" s="98">
        <f t="array" ref="M107">+IFERROR(INDEX('FCST SDV'!$AC$3:$AZ$3000,MATCH('Hàng Theo FCTS 14.09'!$B107,'FCST SDV'!$C$3:$C$3000,0),MATCH('Hàng Theo FCTS 14.09'!M$1,'FCST SDV'!$AC$2:$AZ$2,0))/'Hàng Theo FCTS 14.09'!$C107,0)</f>
        <v>65.333333333333329</v>
      </c>
      <c r="N107" s="98">
        <f t="array" ref="N107">+IFERROR(INDEX('FCST SDV'!$AC$3:$AZ$3000,MATCH('Hàng Theo FCTS 14.09'!$B107,'FCST SDV'!$C$3:$C$3000,0),MATCH('Hàng Theo FCTS 14.09'!N$1,'FCST SDV'!$AC$2:$AZ$2,0))/'Hàng Theo FCTS 14.09'!$C107,0)</f>
        <v>65.333333333333329</v>
      </c>
      <c r="O107" s="98">
        <f t="array" ref="O107">+IFERROR(INDEX('FCST SDV'!$AC$3:$AZ$3000,MATCH('Hàng Theo FCTS 14.09'!$B107,'FCST SDV'!$C$3:$C$3000,0),MATCH('Hàng Theo FCTS 14.09'!O$1,'FCST SDV'!$AC$2:$AZ$2,0))/'Hàng Theo FCTS 14.09'!$C107,0)</f>
        <v>430</v>
      </c>
      <c r="P107" s="98">
        <f t="array" ref="P107">+IFERROR(INDEX('FCST SDV'!$AC$3:$AZ$3000,MATCH('Hàng Theo FCTS 14.09'!$B107,'FCST SDV'!$C$3:$C$3000,0),MATCH('Hàng Theo FCTS 14.09'!P$1,'FCST SDV'!$AC$2:$AZ$2,0))/'Hàng Theo FCTS 14.09'!$C107,0)</f>
        <v>0</v>
      </c>
      <c r="Q107" s="98">
        <f t="array" ref="Q107">+IFERROR(INDEX('FCST SDV'!$AC$3:$AZ$3000,MATCH('Hàng Theo FCTS 14.09'!$B107,'FCST SDV'!$C$3:$C$3000,0),MATCH('Hàng Theo FCTS 14.09'!Q$1,'FCST SDV'!$AC$2:$AZ$2,0))/'Hàng Theo FCTS 14.09'!$C107,0)</f>
        <v>0</v>
      </c>
    </row>
    <row r="108" spans="1:17" ht="36" customHeight="1">
      <c r="A108" s="553"/>
      <c r="B108" s="114" t="s">
        <v>22</v>
      </c>
      <c r="C108" s="99">
        <v>375</v>
      </c>
      <c r="D108" s="514"/>
      <c r="E108" s="525"/>
      <c r="F108" s="514"/>
      <c r="G108" s="96">
        <f>+VLOOKUP(B108,'[6]FCST SDV'!$C:$AL,36,0)</f>
        <v>72000</v>
      </c>
      <c r="H108" s="97">
        <f t="shared" si="11"/>
        <v>192</v>
      </c>
      <c r="I108" s="98">
        <f t="array" ref="I108">+IFERROR(INDEX('FCST SDV'!$AC$3:$AZ$3000,MATCH('Hàng Theo FCTS 14.09'!$B108,'FCST SDV'!$C$3:$C$3000,0),MATCH('Hàng Theo FCTS 14.09'!I$1,'FCST SDV'!$AC$2:$AZ$2,0))/'Hàng Theo FCTS 14.09'!$C108,0)</f>
        <v>0</v>
      </c>
      <c r="J108" s="98">
        <f t="array" ref="J108">+IFERROR(INDEX('FCST SDV'!$AC$3:$AZ$3000,MATCH('Hàng Theo FCTS 14.09'!$B108,'FCST SDV'!$C$3:$C$3000,0),MATCH('Hàng Theo FCTS 14.09'!J$1,'FCST SDV'!$AC$2:$AZ$2,0))/'Hàng Theo FCTS 14.09'!$C108,0)</f>
        <v>26.666666666666668</v>
      </c>
      <c r="K108" s="98">
        <f t="array" ref="K108">+IFERROR(INDEX('FCST SDV'!$AC$3:$AZ$3000,MATCH('Hàng Theo FCTS 14.09'!$B108,'FCST SDV'!$C$3:$C$3000,0),MATCH('Hàng Theo FCTS 14.09'!K$1,'FCST SDV'!$AC$2:$AZ$2,0))/'Hàng Theo FCTS 14.09'!$C108,0)</f>
        <v>26.666666666666668</v>
      </c>
      <c r="L108" s="98">
        <f t="array" ref="L108">+IFERROR(INDEX('FCST SDV'!$AC$3:$AZ$3000,MATCH('Hàng Theo FCTS 14.09'!$B108,'FCST SDV'!$C$3:$C$3000,0),MATCH('Hàng Theo FCTS 14.09'!L$1,'FCST SDV'!$AC$2:$AZ$2,0))/'Hàng Theo FCTS 14.09'!$C108,0)</f>
        <v>26.666666666666668</v>
      </c>
      <c r="M108" s="98">
        <f t="array" ref="M108">+IFERROR(INDEX('FCST SDV'!$AC$3:$AZ$3000,MATCH('Hàng Theo FCTS 14.09'!$B108,'FCST SDV'!$C$3:$C$3000,0),MATCH('Hàng Theo FCTS 14.09'!M$1,'FCST SDV'!$AC$2:$AZ$2,0))/'Hàng Theo FCTS 14.09'!$C108,0)</f>
        <v>0</v>
      </c>
      <c r="N108" s="98">
        <f t="array" ref="N108">+IFERROR(INDEX('FCST SDV'!$AC$3:$AZ$3000,MATCH('Hàng Theo FCTS 14.09'!$B108,'FCST SDV'!$C$3:$C$3000,0),MATCH('Hàng Theo FCTS 14.09'!N$1,'FCST SDV'!$AC$2:$AZ$2,0))/'Hàng Theo FCTS 14.09'!$C108,0)</f>
        <v>0</v>
      </c>
      <c r="O108" s="98">
        <f t="array" ref="O108">+IFERROR(INDEX('FCST SDV'!$AC$3:$AZ$3000,MATCH('Hàng Theo FCTS 14.09'!$B108,'FCST SDV'!$C$3:$C$3000,0),MATCH('Hàng Theo FCTS 14.09'!O$1,'FCST SDV'!$AC$2:$AZ$2,0))/'Hàng Theo FCTS 14.09'!$C108,0)</f>
        <v>112</v>
      </c>
      <c r="P108" s="98">
        <f t="array" ref="P108">+IFERROR(INDEX('FCST SDV'!$AC$3:$AZ$3000,MATCH('Hàng Theo FCTS 14.09'!$B108,'FCST SDV'!$C$3:$C$3000,0),MATCH('Hàng Theo FCTS 14.09'!P$1,'FCST SDV'!$AC$2:$AZ$2,0))/'Hàng Theo FCTS 14.09'!$C108,0)</f>
        <v>0</v>
      </c>
      <c r="Q108" s="98">
        <f t="array" ref="Q108">+IFERROR(INDEX('FCST SDV'!$AC$3:$AZ$3000,MATCH('Hàng Theo FCTS 14.09'!$B108,'FCST SDV'!$C$3:$C$3000,0),MATCH('Hàng Theo FCTS 14.09'!Q$1,'FCST SDV'!$AC$2:$AZ$2,0))/'Hàng Theo FCTS 14.09'!$C108,0)</f>
        <v>0</v>
      </c>
    </row>
    <row r="109" spans="1:17" ht="36" customHeight="1">
      <c r="A109" s="553"/>
      <c r="B109" s="114" t="s">
        <v>26</v>
      </c>
      <c r="C109" s="99">
        <v>1000</v>
      </c>
      <c r="D109" s="514"/>
      <c r="E109" s="525"/>
      <c r="F109" s="514"/>
      <c r="G109" s="96">
        <f>+VLOOKUP(B109,'[6]FCST SDV'!$C:$AL,36,0)</f>
        <v>530000</v>
      </c>
      <c r="H109" s="97">
        <f t="shared" si="11"/>
        <v>530</v>
      </c>
      <c r="I109" s="98">
        <f t="array" ref="I109">+IFERROR(INDEX('FCST SDV'!$AC$3:$AZ$3000,MATCH('Hàng Theo FCTS 14.09'!$B109,'FCST SDV'!$C$3:$C$3000,0),MATCH('Hàng Theo FCTS 14.09'!I$1,'FCST SDV'!$AC$2:$AZ$2,0))/'Hàng Theo FCTS 14.09'!$C109,0)</f>
        <v>20</v>
      </c>
      <c r="J109" s="98">
        <f t="array" ref="J109">+IFERROR(INDEX('FCST SDV'!$AC$3:$AZ$3000,MATCH('Hàng Theo FCTS 14.09'!$B109,'FCST SDV'!$C$3:$C$3000,0),MATCH('Hàng Theo FCTS 14.09'!J$1,'FCST SDV'!$AC$2:$AZ$2,0))/'Hàng Theo FCTS 14.09'!$C109,0)</f>
        <v>20</v>
      </c>
      <c r="K109" s="98">
        <f t="array" ref="K109">+IFERROR(INDEX('FCST SDV'!$AC$3:$AZ$3000,MATCH('Hàng Theo FCTS 14.09'!$B109,'FCST SDV'!$C$3:$C$3000,0),MATCH('Hàng Theo FCTS 14.09'!K$1,'FCST SDV'!$AC$2:$AZ$2,0))/'Hàng Theo FCTS 14.09'!$C109,0)</f>
        <v>20</v>
      </c>
      <c r="L109" s="98">
        <f t="array" ref="L109">+IFERROR(INDEX('FCST SDV'!$AC$3:$AZ$3000,MATCH('Hàng Theo FCTS 14.09'!$B109,'FCST SDV'!$C$3:$C$3000,0),MATCH('Hàng Theo FCTS 14.09'!L$1,'FCST SDV'!$AC$2:$AZ$2,0))/'Hàng Theo FCTS 14.09'!$C109,0)</f>
        <v>20</v>
      </c>
      <c r="M109" s="98">
        <f t="array" ref="M109">+IFERROR(INDEX('FCST SDV'!$AC$3:$AZ$3000,MATCH('Hàng Theo FCTS 14.09'!$B109,'FCST SDV'!$C$3:$C$3000,0),MATCH('Hàng Theo FCTS 14.09'!M$1,'FCST SDV'!$AC$2:$AZ$2,0))/'Hàng Theo FCTS 14.09'!$C109,0)</f>
        <v>20</v>
      </c>
      <c r="N109" s="98">
        <f t="array" ref="N109">+IFERROR(INDEX('FCST SDV'!$AC$3:$AZ$3000,MATCH('Hàng Theo FCTS 14.09'!$B109,'FCST SDV'!$C$3:$C$3000,0),MATCH('Hàng Theo FCTS 14.09'!N$1,'FCST SDV'!$AC$2:$AZ$2,0))/'Hàng Theo FCTS 14.09'!$C109,0)</f>
        <v>20</v>
      </c>
      <c r="O109" s="98">
        <f t="array" ref="O109">+IFERROR(INDEX('FCST SDV'!$AC$3:$AZ$3000,MATCH('Hàng Theo FCTS 14.09'!$B109,'FCST SDV'!$C$3:$C$3000,0),MATCH('Hàng Theo FCTS 14.09'!O$1,'FCST SDV'!$AC$2:$AZ$2,0))/'Hàng Theo FCTS 14.09'!$C109,0)</f>
        <v>140</v>
      </c>
      <c r="P109" s="98">
        <f t="array" ref="P109">+IFERROR(INDEX('FCST SDV'!$AC$3:$AZ$3000,MATCH('Hàng Theo FCTS 14.09'!$B109,'FCST SDV'!$C$3:$C$3000,0),MATCH('Hàng Theo FCTS 14.09'!P$1,'FCST SDV'!$AC$2:$AZ$2,0))/'Hàng Theo FCTS 14.09'!$C109,0)</f>
        <v>140</v>
      </c>
      <c r="Q109" s="98">
        <f t="array" ref="Q109">+IFERROR(INDEX('FCST SDV'!$AC$3:$AZ$3000,MATCH('Hàng Theo FCTS 14.09'!$B109,'FCST SDV'!$C$3:$C$3000,0),MATCH('Hàng Theo FCTS 14.09'!Q$1,'FCST SDV'!$AC$2:$AZ$2,0))/'Hàng Theo FCTS 14.09'!$C109,0)</f>
        <v>130</v>
      </c>
    </row>
    <row r="110" spans="1:17" ht="36" customHeight="1">
      <c r="A110" s="553"/>
      <c r="B110" s="114" t="s">
        <v>44</v>
      </c>
      <c r="C110" s="99">
        <v>3000</v>
      </c>
      <c r="D110" s="514"/>
      <c r="E110" s="525"/>
      <c r="F110" s="514"/>
      <c r="G110" s="96">
        <f>+VLOOKUP(B110,'[6]FCST SDV'!$C:$AL,36,0)</f>
        <v>1053000</v>
      </c>
      <c r="H110" s="97">
        <f t="shared" si="11"/>
        <v>351</v>
      </c>
      <c r="I110" s="98">
        <f t="array" ref="I110">+IFERROR(INDEX('FCST SDV'!$AC$3:$AZ$3000,MATCH('Hàng Theo FCTS 14.09'!$B110,'FCST SDV'!$C$3:$C$3000,0),MATCH('Hàng Theo FCTS 14.09'!I$1,'FCST SDV'!$AC$2:$AZ$2,0))/'Hàng Theo FCTS 14.09'!$C110,0)</f>
        <v>15</v>
      </c>
      <c r="J110" s="98">
        <f t="array" ref="J110">+IFERROR(INDEX('FCST SDV'!$AC$3:$AZ$3000,MATCH('Hàng Theo FCTS 14.09'!$B110,'FCST SDV'!$C$3:$C$3000,0),MATCH('Hàng Theo FCTS 14.09'!J$1,'FCST SDV'!$AC$2:$AZ$2,0))/'Hàng Theo FCTS 14.09'!$C110,0)</f>
        <v>15</v>
      </c>
      <c r="K110" s="98">
        <f t="array" ref="K110">+IFERROR(INDEX('FCST SDV'!$AC$3:$AZ$3000,MATCH('Hàng Theo FCTS 14.09'!$B110,'FCST SDV'!$C$3:$C$3000,0),MATCH('Hàng Theo FCTS 14.09'!K$1,'FCST SDV'!$AC$2:$AZ$2,0))/'Hàng Theo FCTS 14.09'!$C110,0)</f>
        <v>15</v>
      </c>
      <c r="L110" s="98">
        <f t="array" ref="L110">+IFERROR(INDEX('FCST SDV'!$AC$3:$AZ$3000,MATCH('Hàng Theo FCTS 14.09'!$B110,'FCST SDV'!$C$3:$C$3000,0),MATCH('Hàng Theo FCTS 14.09'!L$1,'FCST SDV'!$AC$2:$AZ$2,0))/'Hàng Theo FCTS 14.09'!$C110,0)</f>
        <v>15</v>
      </c>
      <c r="M110" s="98">
        <f t="array" ref="M110">+IFERROR(INDEX('FCST SDV'!$AC$3:$AZ$3000,MATCH('Hàng Theo FCTS 14.09'!$B110,'FCST SDV'!$C$3:$C$3000,0),MATCH('Hàng Theo FCTS 14.09'!M$1,'FCST SDV'!$AC$2:$AZ$2,0))/'Hàng Theo FCTS 14.09'!$C110,0)</f>
        <v>20</v>
      </c>
      <c r="N110" s="98">
        <f t="array" ref="N110">+IFERROR(INDEX('FCST SDV'!$AC$3:$AZ$3000,MATCH('Hàng Theo FCTS 14.09'!$B110,'FCST SDV'!$C$3:$C$3000,0),MATCH('Hàng Theo FCTS 14.09'!N$1,'FCST SDV'!$AC$2:$AZ$2,0))/'Hàng Theo FCTS 14.09'!$C110,0)</f>
        <v>16</v>
      </c>
      <c r="O110" s="98">
        <f t="array" ref="O110">+IFERROR(INDEX('FCST SDV'!$AC$3:$AZ$3000,MATCH('Hàng Theo FCTS 14.09'!$B110,'FCST SDV'!$C$3:$C$3000,0),MATCH('Hàng Theo FCTS 14.09'!O$1,'FCST SDV'!$AC$2:$AZ$2,0))/'Hàng Theo FCTS 14.09'!$C110,0)</f>
        <v>111</v>
      </c>
      <c r="P110" s="98">
        <f t="array" ref="P110">+IFERROR(INDEX('FCST SDV'!$AC$3:$AZ$3000,MATCH('Hàng Theo FCTS 14.09'!$B110,'FCST SDV'!$C$3:$C$3000,0),MATCH('Hàng Theo FCTS 14.09'!P$1,'FCST SDV'!$AC$2:$AZ$2,0))/'Hàng Theo FCTS 14.09'!$C110,0)</f>
        <v>144</v>
      </c>
      <c r="Q110" s="98">
        <f t="array" ref="Q110">+IFERROR(INDEX('FCST SDV'!$AC$3:$AZ$3000,MATCH('Hàng Theo FCTS 14.09'!$B110,'FCST SDV'!$C$3:$C$3000,0),MATCH('Hàng Theo FCTS 14.09'!Q$1,'FCST SDV'!$AC$2:$AZ$2,0))/'Hàng Theo FCTS 14.09'!$C110,0)</f>
        <v>0</v>
      </c>
    </row>
    <row r="111" spans="1:17" ht="36" customHeight="1">
      <c r="A111" s="553"/>
      <c r="B111" s="114" t="s">
        <v>85</v>
      </c>
      <c r="C111" s="99">
        <v>15000</v>
      </c>
      <c r="D111" s="514"/>
      <c r="E111" s="525"/>
      <c r="F111" s="514"/>
      <c r="G111" s="96">
        <f>+VLOOKUP(B111,'[6]FCST SDV'!$C:$AL,36,0)</f>
        <v>45000</v>
      </c>
      <c r="H111" s="97">
        <f t="shared" si="11"/>
        <v>3</v>
      </c>
      <c r="I111" s="98">
        <f t="array" ref="I111">+IFERROR(INDEX('FCST SDV'!$AC$3:$AZ$3000,MATCH('Hàng Theo FCTS 14.09'!$B111,'FCST SDV'!$C$3:$C$3000,0),MATCH('Hàng Theo FCTS 14.09'!I$1,'FCST SDV'!$AC$2:$AZ$2,0))/'Hàng Theo FCTS 14.09'!$C111,0)</f>
        <v>0</v>
      </c>
      <c r="J111" s="98">
        <f t="array" ref="J111">+IFERROR(INDEX('FCST SDV'!$AC$3:$AZ$3000,MATCH('Hàng Theo FCTS 14.09'!$B111,'FCST SDV'!$C$3:$C$3000,0),MATCH('Hàng Theo FCTS 14.09'!J$1,'FCST SDV'!$AC$2:$AZ$2,0))/'Hàng Theo FCTS 14.09'!$C111,0)</f>
        <v>0</v>
      </c>
      <c r="K111" s="98">
        <f t="array" ref="K111">+IFERROR(INDEX('FCST SDV'!$AC$3:$AZ$3000,MATCH('Hàng Theo FCTS 14.09'!$B111,'FCST SDV'!$C$3:$C$3000,0),MATCH('Hàng Theo FCTS 14.09'!K$1,'FCST SDV'!$AC$2:$AZ$2,0))/'Hàng Theo FCTS 14.09'!$C111,0)</f>
        <v>0</v>
      </c>
      <c r="L111" s="98">
        <f t="array" ref="L111">+IFERROR(INDEX('FCST SDV'!$AC$3:$AZ$3000,MATCH('Hàng Theo FCTS 14.09'!$B111,'FCST SDV'!$C$3:$C$3000,0),MATCH('Hàng Theo FCTS 14.09'!L$1,'FCST SDV'!$AC$2:$AZ$2,0))/'Hàng Theo FCTS 14.09'!$C111,0)</f>
        <v>0</v>
      </c>
      <c r="M111" s="98">
        <f t="array" ref="M111">+IFERROR(INDEX('FCST SDV'!$AC$3:$AZ$3000,MATCH('Hàng Theo FCTS 14.09'!$B111,'FCST SDV'!$C$3:$C$3000,0),MATCH('Hàng Theo FCTS 14.09'!M$1,'FCST SDV'!$AC$2:$AZ$2,0))/'Hàng Theo FCTS 14.09'!$C111,0)</f>
        <v>0</v>
      </c>
      <c r="N111" s="98">
        <f t="array" ref="N111">+IFERROR(INDEX('FCST SDV'!$AC$3:$AZ$3000,MATCH('Hàng Theo FCTS 14.09'!$B111,'FCST SDV'!$C$3:$C$3000,0),MATCH('Hàng Theo FCTS 14.09'!N$1,'FCST SDV'!$AC$2:$AZ$2,0))/'Hàng Theo FCTS 14.09'!$C111,0)</f>
        <v>0</v>
      </c>
      <c r="O111" s="98">
        <f t="array" ref="O111">+IFERROR(INDEX('FCST SDV'!$AC$3:$AZ$3000,MATCH('Hàng Theo FCTS 14.09'!$B111,'FCST SDV'!$C$3:$C$3000,0),MATCH('Hàng Theo FCTS 14.09'!O$1,'FCST SDV'!$AC$2:$AZ$2,0))/'Hàng Theo FCTS 14.09'!$C111,0)</f>
        <v>1</v>
      </c>
      <c r="P111" s="98">
        <f t="array" ref="P111">+IFERROR(INDEX('FCST SDV'!$AC$3:$AZ$3000,MATCH('Hàng Theo FCTS 14.09'!$B111,'FCST SDV'!$C$3:$C$3000,0),MATCH('Hàng Theo FCTS 14.09'!P$1,'FCST SDV'!$AC$2:$AZ$2,0))/'Hàng Theo FCTS 14.09'!$C111,0)</f>
        <v>2</v>
      </c>
      <c r="Q111" s="98">
        <f t="array" ref="Q111">+IFERROR(INDEX('FCST SDV'!$AC$3:$AZ$3000,MATCH('Hàng Theo FCTS 14.09'!$B111,'FCST SDV'!$C$3:$C$3000,0),MATCH('Hàng Theo FCTS 14.09'!Q$1,'FCST SDV'!$AC$2:$AZ$2,0))/'Hàng Theo FCTS 14.09'!$C111,0)</f>
        <v>0</v>
      </c>
    </row>
    <row r="112" spans="1:17" ht="36" customHeight="1">
      <c r="A112" s="553"/>
      <c r="B112" s="114" t="s">
        <v>65</v>
      </c>
      <c r="C112" s="99">
        <v>1000</v>
      </c>
      <c r="D112" s="514"/>
      <c r="E112" s="525"/>
      <c r="F112" s="514"/>
      <c r="G112" s="96">
        <f>+VLOOKUP(B112,'[6]FCST SDV'!$C:$AL,36,0)</f>
        <v>96000</v>
      </c>
      <c r="H112" s="97">
        <f t="shared" si="11"/>
        <v>96</v>
      </c>
      <c r="I112" s="98">
        <f t="array" ref="I112">+IFERROR(INDEX('FCST SDV'!$AC$3:$AZ$3000,MATCH('Hàng Theo FCTS 14.09'!$B112,'FCST SDV'!$C$3:$C$3000,0),MATCH('Hàng Theo FCTS 14.09'!I$1,'FCST SDV'!$AC$2:$AZ$2,0))/'Hàng Theo FCTS 14.09'!$C112,0)</f>
        <v>4</v>
      </c>
      <c r="J112" s="98">
        <f t="array" ref="J112">+IFERROR(INDEX('FCST SDV'!$AC$3:$AZ$3000,MATCH('Hàng Theo FCTS 14.09'!$B112,'FCST SDV'!$C$3:$C$3000,0),MATCH('Hàng Theo FCTS 14.09'!J$1,'FCST SDV'!$AC$2:$AZ$2,0))/'Hàng Theo FCTS 14.09'!$C112,0)</f>
        <v>8</v>
      </c>
      <c r="K112" s="98">
        <f t="array" ref="K112">+IFERROR(INDEX('FCST SDV'!$AC$3:$AZ$3000,MATCH('Hàng Theo FCTS 14.09'!$B112,'FCST SDV'!$C$3:$C$3000,0),MATCH('Hàng Theo FCTS 14.09'!K$1,'FCST SDV'!$AC$2:$AZ$2,0))/'Hàng Theo FCTS 14.09'!$C112,0)</f>
        <v>8</v>
      </c>
      <c r="L112" s="98">
        <f t="array" ref="L112">+IFERROR(INDEX('FCST SDV'!$AC$3:$AZ$3000,MATCH('Hàng Theo FCTS 14.09'!$B112,'FCST SDV'!$C$3:$C$3000,0),MATCH('Hàng Theo FCTS 14.09'!L$1,'FCST SDV'!$AC$2:$AZ$2,0))/'Hàng Theo FCTS 14.09'!$C112,0)</f>
        <v>8</v>
      </c>
      <c r="M112" s="98">
        <f t="array" ref="M112">+IFERROR(INDEX('FCST SDV'!$AC$3:$AZ$3000,MATCH('Hàng Theo FCTS 14.09'!$B112,'FCST SDV'!$C$3:$C$3000,0),MATCH('Hàng Theo FCTS 14.09'!M$1,'FCST SDV'!$AC$2:$AZ$2,0))/'Hàng Theo FCTS 14.09'!$C112,0)</f>
        <v>8</v>
      </c>
      <c r="N112" s="98">
        <f t="array" ref="N112">+IFERROR(INDEX('FCST SDV'!$AC$3:$AZ$3000,MATCH('Hàng Theo FCTS 14.09'!$B112,'FCST SDV'!$C$3:$C$3000,0),MATCH('Hàng Theo FCTS 14.09'!N$1,'FCST SDV'!$AC$2:$AZ$2,0))/'Hàng Theo FCTS 14.09'!$C112,0)</f>
        <v>8</v>
      </c>
      <c r="O112" s="98">
        <f t="array" ref="O112">+IFERROR(INDEX('FCST SDV'!$AC$3:$AZ$3000,MATCH('Hàng Theo FCTS 14.09'!$B112,'FCST SDV'!$C$3:$C$3000,0),MATCH('Hàng Theo FCTS 14.09'!O$1,'FCST SDV'!$AC$2:$AZ$2,0))/'Hàng Theo FCTS 14.09'!$C112,0)</f>
        <v>52</v>
      </c>
      <c r="P112" s="98">
        <f t="array" ref="P112">+IFERROR(INDEX('FCST SDV'!$AC$3:$AZ$3000,MATCH('Hàng Theo FCTS 14.09'!$B112,'FCST SDV'!$C$3:$C$3000,0),MATCH('Hàng Theo FCTS 14.09'!P$1,'FCST SDV'!$AC$2:$AZ$2,0))/'Hàng Theo FCTS 14.09'!$C112,0)</f>
        <v>0</v>
      </c>
      <c r="Q112" s="98">
        <f t="array" ref="Q112">+IFERROR(INDEX('FCST SDV'!$AC$3:$AZ$3000,MATCH('Hàng Theo FCTS 14.09'!$B112,'FCST SDV'!$C$3:$C$3000,0),MATCH('Hàng Theo FCTS 14.09'!Q$1,'FCST SDV'!$AC$2:$AZ$2,0))/'Hàng Theo FCTS 14.09'!$C112,0)</f>
        <v>0</v>
      </c>
    </row>
    <row r="113" spans="1:17" s="86" customFormat="1" ht="36" customHeight="1">
      <c r="A113" s="529" t="s">
        <v>254</v>
      </c>
      <c r="B113" s="530"/>
      <c r="C113" s="530"/>
      <c r="D113" s="530"/>
      <c r="E113" s="530"/>
      <c r="F113" s="531"/>
      <c r="G113" s="104"/>
      <c r="H113" s="101"/>
      <c r="I113" s="103">
        <f>+F100-SUM(I100:I112)</f>
        <v>5462</v>
      </c>
      <c r="J113" s="103">
        <f t="shared" ref="J113" si="20">+G100-SUM(J100:J112)</f>
        <v>37433</v>
      </c>
      <c r="K113" s="103">
        <f t="shared" ref="K113" si="21">+H100-SUM(K100:K112)</f>
        <v>-339.2</v>
      </c>
      <c r="L113" s="103">
        <f t="shared" ref="L113" si="22">+I100-SUM(L100:L112)</f>
        <v>-403.23333333333329</v>
      </c>
      <c r="M113" s="103">
        <f t="shared" ref="M113" si="23">+J100-SUM(M100:M112)</f>
        <v>-386.66666666666663</v>
      </c>
      <c r="N113" s="103">
        <f t="shared" ref="N113" si="24">+K100-SUM(N100:N112)</f>
        <v>-357.33333333333331</v>
      </c>
      <c r="O113" s="103">
        <f t="shared" ref="O113" si="25">+L100-SUM(O100:O112)</f>
        <v>-2480.5866666666666</v>
      </c>
      <c r="P113" s="103">
        <f t="shared" ref="P113" si="26">+M100-SUM(P100:P112)</f>
        <v>-2353.1333333333337</v>
      </c>
      <c r="Q113" s="103">
        <f t="shared" ref="Q113" si="27">+N100-SUM(Q100:Q112)</f>
        <v>-1423.3333333333333</v>
      </c>
    </row>
    <row r="114" spans="1:17" ht="36" customHeight="1">
      <c r="A114" s="542" t="s">
        <v>89</v>
      </c>
      <c r="B114" s="118" t="s">
        <v>90</v>
      </c>
      <c r="C114" s="99">
        <v>3000</v>
      </c>
      <c r="D114" s="514">
        <v>967</v>
      </c>
      <c r="E114" s="115"/>
      <c r="F114" s="514">
        <f>+D114</f>
        <v>967</v>
      </c>
      <c r="G114" s="96">
        <f>+VLOOKUP(B114,'[6]FCST SDV'!$C:$AL,36,0)</f>
        <v>111000</v>
      </c>
      <c r="H114" s="97">
        <f t="shared" si="11"/>
        <v>37</v>
      </c>
      <c r="I114" s="98">
        <f t="array" ref="I114">+IFERROR(INDEX('FCST SDV'!$AC$3:$AZ$3000,MATCH('Hàng Theo FCTS 14.09'!$B114,'FCST SDV'!$C$3:$C$3000,0),MATCH('Hàng Theo FCTS 14.09'!I$1,'FCST SDV'!$AC$2:$AZ$2,0))/'Hàng Theo FCTS 14.09'!$C114,0)</f>
        <v>3</v>
      </c>
      <c r="J114" s="98">
        <f t="array" ref="J114">+IFERROR(INDEX('FCST SDV'!$AC$3:$AZ$3000,MATCH('Hàng Theo FCTS 14.09'!$B114,'FCST SDV'!$C$3:$C$3000,0),MATCH('Hàng Theo FCTS 14.09'!J$1,'FCST SDV'!$AC$2:$AZ$2,0))/'Hàng Theo FCTS 14.09'!$C114,0)</f>
        <v>3</v>
      </c>
      <c r="K114" s="98">
        <f t="array" ref="K114">+IFERROR(INDEX('FCST SDV'!$AC$3:$AZ$3000,MATCH('Hàng Theo FCTS 14.09'!$B114,'FCST SDV'!$C$3:$C$3000,0),MATCH('Hàng Theo FCTS 14.09'!K$1,'FCST SDV'!$AC$2:$AZ$2,0))/'Hàng Theo FCTS 14.09'!$C114,0)</f>
        <v>3</v>
      </c>
      <c r="L114" s="98">
        <f t="array" ref="L114">+IFERROR(INDEX('FCST SDV'!$AC$3:$AZ$3000,MATCH('Hàng Theo FCTS 14.09'!$B114,'FCST SDV'!$C$3:$C$3000,0),MATCH('Hàng Theo FCTS 14.09'!L$1,'FCST SDV'!$AC$2:$AZ$2,0))/'Hàng Theo FCTS 14.09'!$C114,0)</f>
        <v>3</v>
      </c>
      <c r="M114" s="98">
        <f t="array" ref="M114">+IFERROR(INDEX('FCST SDV'!$AC$3:$AZ$3000,MATCH('Hàng Theo FCTS 14.09'!$B114,'FCST SDV'!$C$3:$C$3000,0),MATCH('Hàng Theo FCTS 14.09'!M$1,'FCST SDV'!$AC$2:$AZ$2,0))/'Hàng Theo FCTS 14.09'!$C114,0)</f>
        <v>3</v>
      </c>
      <c r="N114" s="98">
        <f t="array" ref="N114">+IFERROR(INDEX('FCST SDV'!$AC$3:$AZ$3000,MATCH('Hàng Theo FCTS 14.09'!$B114,'FCST SDV'!$C$3:$C$3000,0),MATCH('Hàng Theo FCTS 14.09'!N$1,'FCST SDV'!$AC$2:$AZ$2,0))/'Hàng Theo FCTS 14.09'!$C114,0)</f>
        <v>2</v>
      </c>
      <c r="O114" s="98">
        <f t="array" ref="O114">+IFERROR(INDEX('FCST SDV'!$AC$3:$AZ$3000,MATCH('Hàng Theo FCTS 14.09'!$B114,'FCST SDV'!$C$3:$C$3000,0),MATCH('Hàng Theo FCTS 14.09'!O$1,'FCST SDV'!$AC$2:$AZ$2,0))/'Hàng Theo FCTS 14.09'!$C114,0)</f>
        <v>20</v>
      </c>
      <c r="P114" s="98">
        <f t="array" ref="P114">+IFERROR(INDEX('FCST SDV'!$AC$3:$AZ$3000,MATCH('Hàng Theo FCTS 14.09'!$B114,'FCST SDV'!$C$3:$C$3000,0),MATCH('Hàng Theo FCTS 14.09'!P$1,'FCST SDV'!$AC$2:$AZ$2,0))/'Hàng Theo FCTS 14.09'!$C114,0)</f>
        <v>0</v>
      </c>
      <c r="Q114" s="98">
        <f t="array" ref="Q114">+IFERROR(INDEX('FCST SDV'!$AC$3:$AZ$3000,MATCH('Hàng Theo FCTS 14.09'!$B114,'FCST SDV'!$C$3:$C$3000,0),MATCH('Hàng Theo FCTS 14.09'!Q$1,'FCST SDV'!$AC$2:$AZ$2,0))/'Hàng Theo FCTS 14.09'!$C114,0)</f>
        <v>0</v>
      </c>
    </row>
    <row r="115" spans="1:17" ht="36" customHeight="1">
      <c r="A115" s="542"/>
      <c r="B115" s="118" t="s">
        <v>91</v>
      </c>
      <c r="C115" s="99">
        <v>3000</v>
      </c>
      <c r="D115" s="514"/>
      <c r="E115" s="525"/>
      <c r="F115" s="514"/>
      <c r="G115" s="96">
        <f>+VLOOKUP(B115,'[6]FCST SDV'!$C:$AL,36,0)</f>
        <v>93000</v>
      </c>
      <c r="H115" s="97">
        <f t="shared" si="11"/>
        <v>31</v>
      </c>
      <c r="I115" s="98">
        <f t="array" ref="I115">+IFERROR(INDEX('FCST SDV'!$AC$3:$AZ$3000,MATCH('Hàng Theo FCTS 14.09'!$B115,'FCST SDV'!$C$3:$C$3000,0),MATCH('Hàng Theo FCTS 14.09'!I$1,'FCST SDV'!$AC$2:$AZ$2,0))/'Hàng Theo FCTS 14.09'!$C115,0)</f>
        <v>0</v>
      </c>
      <c r="J115" s="98">
        <f t="array" ref="J115">+IFERROR(INDEX('FCST SDV'!$AC$3:$AZ$3000,MATCH('Hàng Theo FCTS 14.09'!$B115,'FCST SDV'!$C$3:$C$3000,0),MATCH('Hàng Theo FCTS 14.09'!J$1,'FCST SDV'!$AC$2:$AZ$2,0))/'Hàng Theo FCTS 14.09'!$C115,0)</f>
        <v>3</v>
      </c>
      <c r="K115" s="98">
        <f t="array" ref="K115">+IFERROR(INDEX('FCST SDV'!$AC$3:$AZ$3000,MATCH('Hàng Theo FCTS 14.09'!$B115,'FCST SDV'!$C$3:$C$3000,0),MATCH('Hàng Theo FCTS 14.09'!K$1,'FCST SDV'!$AC$2:$AZ$2,0))/'Hàng Theo FCTS 14.09'!$C115,0)</f>
        <v>3</v>
      </c>
      <c r="L115" s="98">
        <f t="array" ref="L115">+IFERROR(INDEX('FCST SDV'!$AC$3:$AZ$3000,MATCH('Hàng Theo FCTS 14.09'!$B115,'FCST SDV'!$C$3:$C$3000,0),MATCH('Hàng Theo FCTS 14.09'!L$1,'FCST SDV'!$AC$2:$AZ$2,0))/'Hàng Theo FCTS 14.09'!$C115,0)</f>
        <v>3</v>
      </c>
      <c r="M115" s="98">
        <f t="array" ref="M115">+IFERROR(INDEX('FCST SDV'!$AC$3:$AZ$3000,MATCH('Hàng Theo FCTS 14.09'!$B115,'FCST SDV'!$C$3:$C$3000,0),MATCH('Hàng Theo FCTS 14.09'!M$1,'FCST SDV'!$AC$2:$AZ$2,0))/'Hàng Theo FCTS 14.09'!$C115,0)</f>
        <v>3</v>
      </c>
      <c r="N115" s="98">
        <f t="array" ref="N115">+IFERROR(INDEX('FCST SDV'!$AC$3:$AZ$3000,MATCH('Hàng Theo FCTS 14.09'!$B115,'FCST SDV'!$C$3:$C$3000,0),MATCH('Hàng Theo FCTS 14.09'!N$1,'FCST SDV'!$AC$2:$AZ$2,0))/'Hàng Theo FCTS 14.09'!$C115,0)</f>
        <v>2</v>
      </c>
      <c r="O115" s="98">
        <f t="array" ref="O115">+IFERROR(INDEX('FCST SDV'!$AC$3:$AZ$3000,MATCH('Hàng Theo FCTS 14.09'!$B115,'FCST SDV'!$C$3:$C$3000,0),MATCH('Hàng Theo FCTS 14.09'!O$1,'FCST SDV'!$AC$2:$AZ$2,0))/'Hàng Theo FCTS 14.09'!$C115,0)</f>
        <v>17</v>
      </c>
      <c r="P115" s="98">
        <f t="array" ref="P115">+IFERROR(INDEX('FCST SDV'!$AC$3:$AZ$3000,MATCH('Hàng Theo FCTS 14.09'!$B115,'FCST SDV'!$C$3:$C$3000,0),MATCH('Hàng Theo FCTS 14.09'!P$1,'FCST SDV'!$AC$2:$AZ$2,0))/'Hàng Theo FCTS 14.09'!$C115,0)</f>
        <v>0</v>
      </c>
      <c r="Q115" s="98">
        <f t="array" ref="Q115">+IFERROR(INDEX('FCST SDV'!$AC$3:$AZ$3000,MATCH('Hàng Theo FCTS 14.09'!$B115,'FCST SDV'!$C$3:$C$3000,0),MATCH('Hàng Theo FCTS 14.09'!Q$1,'FCST SDV'!$AC$2:$AZ$2,0))/'Hàng Theo FCTS 14.09'!$C115,0)</f>
        <v>0</v>
      </c>
    </row>
    <row r="116" spans="1:17" ht="36" customHeight="1">
      <c r="A116" s="542"/>
      <c r="B116" s="118" t="s">
        <v>92</v>
      </c>
      <c r="C116" s="99">
        <v>3000</v>
      </c>
      <c r="D116" s="514"/>
      <c r="E116" s="525"/>
      <c r="F116" s="514"/>
      <c r="G116" s="96">
        <f>+VLOOKUP(B116,'[6]FCST SDV'!$C:$AL,36,0)</f>
        <v>0</v>
      </c>
      <c r="H116" s="97">
        <f t="shared" si="11"/>
        <v>0</v>
      </c>
      <c r="I116" s="98">
        <f t="array" ref="I116">+IFERROR(INDEX('FCST SDV'!$AC$3:$AZ$3000,MATCH('Hàng Theo FCTS 14.09'!$B116,'FCST SDV'!$C$3:$C$3000,0),MATCH('Hàng Theo FCTS 14.09'!I$1,'FCST SDV'!$AC$2:$AZ$2,0))/'Hàng Theo FCTS 14.09'!$C116,0)</f>
        <v>0</v>
      </c>
      <c r="J116" s="98">
        <f t="array" ref="J116">+IFERROR(INDEX('FCST SDV'!$AC$3:$AZ$3000,MATCH('Hàng Theo FCTS 14.09'!$B116,'FCST SDV'!$C$3:$C$3000,0),MATCH('Hàng Theo FCTS 14.09'!J$1,'FCST SDV'!$AC$2:$AZ$2,0))/'Hàng Theo FCTS 14.09'!$C116,0)</f>
        <v>0</v>
      </c>
      <c r="K116" s="98">
        <f t="array" ref="K116">+IFERROR(INDEX('FCST SDV'!$AC$3:$AZ$3000,MATCH('Hàng Theo FCTS 14.09'!$B116,'FCST SDV'!$C$3:$C$3000,0),MATCH('Hàng Theo FCTS 14.09'!K$1,'FCST SDV'!$AC$2:$AZ$2,0))/'Hàng Theo FCTS 14.09'!$C116,0)</f>
        <v>0</v>
      </c>
      <c r="L116" s="98">
        <f t="array" ref="L116">+IFERROR(INDEX('FCST SDV'!$AC$3:$AZ$3000,MATCH('Hàng Theo FCTS 14.09'!$B116,'FCST SDV'!$C$3:$C$3000,0),MATCH('Hàng Theo FCTS 14.09'!L$1,'FCST SDV'!$AC$2:$AZ$2,0))/'Hàng Theo FCTS 14.09'!$C116,0)</f>
        <v>0</v>
      </c>
      <c r="M116" s="98">
        <f t="array" ref="M116">+IFERROR(INDEX('FCST SDV'!$AC$3:$AZ$3000,MATCH('Hàng Theo FCTS 14.09'!$B116,'FCST SDV'!$C$3:$C$3000,0),MATCH('Hàng Theo FCTS 14.09'!M$1,'FCST SDV'!$AC$2:$AZ$2,0))/'Hàng Theo FCTS 14.09'!$C116,0)</f>
        <v>0</v>
      </c>
      <c r="N116" s="98">
        <f t="array" ref="N116">+IFERROR(INDEX('FCST SDV'!$AC$3:$AZ$3000,MATCH('Hàng Theo FCTS 14.09'!$B116,'FCST SDV'!$C$3:$C$3000,0),MATCH('Hàng Theo FCTS 14.09'!N$1,'FCST SDV'!$AC$2:$AZ$2,0))/'Hàng Theo FCTS 14.09'!$C116,0)</f>
        <v>0</v>
      </c>
      <c r="O116" s="98">
        <f t="array" ref="O116">+IFERROR(INDEX('FCST SDV'!$AC$3:$AZ$3000,MATCH('Hàng Theo FCTS 14.09'!$B116,'FCST SDV'!$C$3:$C$3000,0),MATCH('Hàng Theo FCTS 14.09'!O$1,'FCST SDV'!$AC$2:$AZ$2,0))/'Hàng Theo FCTS 14.09'!$C116,0)</f>
        <v>0</v>
      </c>
      <c r="P116" s="98">
        <f t="array" ref="P116">+IFERROR(INDEX('FCST SDV'!$AC$3:$AZ$3000,MATCH('Hàng Theo FCTS 14.09'!$B116,'FCST SDV'!$C$3:$C$3000,0),MATCH('Hàng Theo FCTS 14.09'!P$1,'FCST SDV'!$AC$2:$AZ$2,0))/'Hàng Theo FCTS 14.09'!$C116,0)</f>
        <v>0</v>
      </c>
      <c r="Q116" s="98">
        <f t="array" ref="Q116">+IFERROR(INDEX('FCST SDV'!$AC$3:$AZ$3000,MATCH('Hàng Theo FCTS 14.09'!$B116,'FCST SDV'!$C$3:$C$3000,0),MATCH('Hàng Theo FCTS 14.09'!Q$1,'FCST SDV'!$AC$2:$AZ$2,0))/'Hàng Theo FCTS 14.09'!$C116,0)</f>
        <v>0</v>
      </c>
    </row>
    <row r="117" spans="1:17" ht="36" customHeight="1">
      <c r="A117" s="542"/>
      <c r="B117" s="118" t="s">
        <v>91</v>
      </c>
      <c r="C117" s="99">
        <v>3000</v>
      </c>
      <c r="D117" s="514"/>
      <c r="E117" s="525"/>
      <c r="F117" s="514"/>
      <c r="G117" s="96">
        <f>+VLOOKUP(B117,'[6]FCST SDV'!$C:$AL,36,0)</f>
        <v>93000</v>
      </c>
      <c r="H117" s="97">
        <f t="shared" si="11"/>
        <v>31</v>
      </c>
      <c r="I117" s="98">
        <f t="array" ref="I117">+IFERROR(INDEX('FCST SDV'!$AC$3:$AZ$3000,MATCH('Hàng Theo FCTS 14.09'!$B117,'FCST SDV'!$C$3:$C$3000,0),MATCH('Hàng Theo FCTS 14.09'!I$1,'FCST SDV'!$AC$2:$AZ$2,0))/'Hàng Theo FCTS 14.09'!$C117,0)</f>
        <v>0</v>
      </c>
      <c r="J117" s="98">
        <f t="array" ref="J117">+IFERROR(INDEX('FCST SDV'!$AC$3:$AZ$3000,MATCH('Hàng Theo FCTS 14.09'!$B117,'FCST SDV'!$C$3:$C$3000,0),MATCH('Hàng Theo FCTS 14.09'!J$1,'FCST SDV'!$AC$2:$AZ$2,0))/'Hàng Theo FCTS 14.09'!$C117,0)</f>
        <v>3</v>
      </c>
      <c r="K117" s="98">
        <f t="array" ref="K117">+IFERROR(INDEX('FCST SDV'!$AC$3:$AZ$3000,MATCH('Hàng Theo FCTS 14.09'!$B117,'FCST SDV'!$C$3:$C$3000,0),MATCH('Hàng Theo FCTS 14.09'!K$1,'FCST SDV'!$AC$2:$AZ$2,0))/'Hàng Theo FCTS 14.09'!$C117,0)</f>
        <v>3</v>
      </c>
      <c r="L117" s="98">
        <f t="array" ref="L117">+IFERROR(INDEX('FCST SDV'!$AC$3:$AZ$3000,MATCH('Hàng Theo FCTS 14.09'!$B117,'FCST SDV'!$C$3:$C$3000,0),MATCH('Hàng Theo FCTS 14.09'!L$1,'FCST SDV'!$AC$2:$AZ$2,0))/'Hàng Theo FCTS 14.09'!$C117,0)</f>
        <v>3</v>
      </c>
      <c r="M117" s="98">
        <f t="array" ref="M117">+IFERROR(INDEX('FCST SDV'!$AC$3:$AZ$3000,MATCH('Hàng Theo FCTS 14.09'!$B117,'FCST SDV'!$C$3:$C$3000,0),MATCH('Hàng Theo FCTS 14.09'!M$1,'FCST SDV'!$AC$2:$AZ$2,0))/'Hàng Theo FCTS 14.09'!$C117,0)</f>
        <v>3</v>
      </c>
      <c r="N117" s="98">
        <f t="array" ref="N117">+IFERROR(INDEX('FCST SDV'!$AC$3:$AZ$3000,MATCH('Hàng Theo FCTS 14.09'!$B117,'FCST SDV'!$C$3:$C$3000,0),MATCH('Hàng Theo FCTS 14.09'!N$1,'FCST SDV'!$AC$2:$AZ$2,0))/'Hàng Theo FCTS 14.09'!$C117,0)</f>
        <v>2</v>
      </c>
      <c r="O117" s="98">
        <f t="array" ref="O117">+IFERROR(INDEX('FCST SDV'!$AC$3:$AZ$3000,MATCH('Hàng Theo FCTS 14.09'!$B117,'FCST SDV'!$C$3:$C$3000,0),MATCH('Hàng Theo FCTS 14.09'!O$1,'FCST SDV'!$AC$2:$AZ$2,0))/'Hàng Theo FCTS 14.09'!$C117,0)</f>
        <v>17</v>
      </c>
      <c r="P117" s="98">
        <f t="array" ref="P117">+IFERROR(INDEX('FCST SDV'!$AC$3:$AZ$3000,MATCH('Hàng Theo FCTS 14.09'!$B117,'FCST SDV'!$C$3:$C$3000,0),MATCH('Hàng Theo FCTS 14.09'!P$1,'FCST SDV'!$AC$2:$AZ$2,0))/'Hàng Theo FCTS 14.09'!$C117,0)</f>
        <v>0</v>
      </c>
      <c r="Q117" s="98">
        <f t="array" ref="Q117">+IFERROR(INDEX('FCST SDV'!$AC$3:$AZ$3000,MATCH('Hàng Theo FCTS 14.09'!$B117,'FCST SDV'!$C$3:$C$3000,0),MATCH('Hàng Theo FCTS 14.09'!Q$1,'FCST SDV'!$AC$2:$AZ$2,0))/'Hàng Theo FCTS 14.09'!$C117,0)</f>
        <v>0</v>
      </c>
    </row>
    <row r="118" spans="1:17" ht="36" customHeight="1">
      <c r="A118" s="542"/>
      <c r="B118" s="114" t="s">
        <v>93</v>
      </c>
      <c r="C118" s="99">
        <v>3000</v>
      </c>
      <c r="D118" s="514"/>
      <c r="E118" s="525"/>
      <c r="F118" s="514"/>
      <c r="G118" s="96">
        <f>+VLOOKUP(B118,'[6]FCST SDV'!$C:$AL,36,0)</f>
        <v>18000</v>
      </c>
      <c r="H118" s="97">
        <f t="shared" si="11"/>
        <v>6</v>
      </c>
      <c r="I118" s="98">
        <f t="array" ref="I118">+IFERROR(INDEX('FCST SDV'!$AC$3:$AZ$3000,MATCH('Hàng Theo FCTS 14.09'!$B118,'FCST SDV'!$C$3:$C$3000,0),MATCH('Hàng Theo FCTS 14.09'!I$1,'FCST SDV'!$AC$2:$AZ$2,0))/'Hàng Theo FCTS 14.09'!$C118,0)</f>
        <v>0</v>
      </c>
      <c r="J118" s="98">
        <f t="array" ref="J118">+IFERROR(INDEX('FCST SDV'!$AC$3:$AZ$3000,MATCH('Hàng Theo FCTS 14.09'!$B118,'FCST SDV'!$C$3:$C$3000,0),MATCH('Hàng Theo FCTS 14.09'!J$1,'FCST SDV'!$AC$2:$AZ$2,0))/'Hàng Theo FCTS 14.09'!$C118,0)</f>
        <v>0</v>
      </c>
      <c r="K118" s="98">
        <f t="array" ref="K118">+IFERROR(INDEX('FCST SDV'!$AC$3:$AZ$3000,MATCH('Hàng Theo FCTS 14.09'!$B118,'FCST SDV'!$C$3:$C$3000,0),MATCH('Hàng Theo FCTS 14.09'!K$1,'FCST SDV'!$AC$2:$AZ$2,0))/'Hàng Theo FCTS 14.09'!$C118,0)</f>
        <v>0</v>
      </c>
      <c r="L118" s="98">
        <f t="array" ref="L118">+IFERROR(INDEX('FCST SDV'!$AC$3:$AZ$3000,MATCH('Hàng Theo FCTS 14.09'!$B118,'FCST SDV'!$C$3:$C$3000,0),MATCH('Hàng Theo FCTS 14.09'!L$1,'FCST SDV'!$AC$2:$AZ$2,0))/'Hàng Theo FCTS 14.09'!$C118,0)</f>
        <v>0</v>
      </c>
      <c r="M118" s="98">
        <f t="array" ref="M118">+IFERROR(INDEX('FCST SDV'!$AC$3:$AZ$3000,MATCH('Hàng Theo FCTS 14.09'!$B118,'FCST SDV'!$C$3:$C$3000,0),MATCH('Hàng Theo FCTS 14.09'!M$1,'FCST SDV'!$AC$2:$AZ$2,0))/'Hàng Theo FCTS 14.09'!$C118,0)</f>
        <v>0</v>
      </c>
      <c r="N118" s="98">
        <f t="array" ref="N118">+IFERROR(INDEX('FCST SDV'!$AC$3:$AZ$3000,MATCH('Hàng Theo FCTS 14.09'!$B118,'FCST SDV'!$C$3:$C$3000,0),MATCH('Hàng Theo FCTS 14.09'!N$1,'FCST SDV'!$AC$2:$AZ$2,0))/'Hàng Theo FCTS 14.09'!$C118,0)</f>
        <v>0</v>
      </c>
      <c r="O118" s="98">
        <f t="array" ref="O118">+IFERROR(INDEX('FCST SDV'!$AC$3:$AZ$3000,MATCH('Hàng Theo FCTS 14.09'!$B118,'FCST SDV'!$C$3:$C$3000,0),MATCH('Hàng Theo FCTS 14.09'!O$1,'FCST SDV'!$AC$2:$AZ$2,0))/'Hàng Theo FCTS 14.09'!$C118,0)</f>
        <v>0</v>
      </c>
      <c r="P118" s="98">
        <f t="array" ref="P118">+IFERROR(INDEX('FCST SDV'!$AC$3:$AZ$3000,MATCH('Hàng Theo FCTS 14.09'!$B118,'FCST SDV'!$C$3:$C$3000,0),MATCH('Hàng Theo FCTS 14.09'!P$1,'FCST SDV'!$AC$2:$AZ$2,0))/'Hàng Theo FCTS 14.09'!$C118,0)</f>
        <v>6</v>
      </c>
      <c r="Q118" s="98">
        <f t="array" ref="Q118">+IFERROR(INDEX('FCST SDV'!$AC$3:$AZ$3000,MATCH('Hàng Theo FCTS 14.09'!$B118,'FCST SDV'!$C$3:$C$3000,0),MATCH('Hàng Theo FCTS 14.09'!Q$1,'FCST SDV'!$AC$2:$AZ$2,0))/'Hàng Theo FCTS 14.09'!$C118,0)</f>
        <v>0</v>
      </c>
    </row>
    <row r="119" spans="1:17" ht="36" customHeight="1">
      <c r="A119" s="542"/>
      <c r="B119" s="114" t="s">
        <v>94</v>
      </c>
      <c r="C119" s="99">
        <v>3000</v>
      </c>
      <c r="D119" s="514"/>
      <c r="E119" s="525"/>
      <c r="F119" s="514"/>
      <c r="G119" s="96">
        <f>+VLOOKUP(B119,'[6]FCST SDV'!$C:$AL,36,0)</f>
        <v>156000</v>
      </c>
      <c r="H119" s="97">
        <f t="shared" si="11"/>
        <v>52</v>
      </c>
      <c r="I119" s="98">
        <f t="array" ref="I119">+IFERROR(INDEX('FCST SDV'!$AC$3:$AZ$3000,MATCH('Hàng Theo FCTS 14.09'!$B119,'FCST SDV'!$C$3:$C$3000,0),MATCH('Hàng Theo FCTS 14.09'!I$1,'FCST SDV'!$AC$2:$AZ$2,0))/'Hàng Theo FCTS 14.09'!$C119,0)</f>
        <v>3</v>
      </c>
      <c r="J119" s="98">
        <f t="array" ref="J119">+IFERROR(INDEX('FCST SDV'!$AC$3:$AZ$3000,MATCH('Hàng Theo FCTS 14.09'!$B119,'FCST SDV'!$C$3:$C$3000,0),MATCH('Hàng Theo FCTS 14.09'!J$1,'FCST SDV'!$AC$2:$AZ$2,0))/'Hàng Theo FCTS 14.09'!$C119,0)</f>
        <v>3</v>
      </c>
      <c r="K119" s="98">
        <f t="array" ref="K119">+IFERROR(INDEX('FCST SDV'!$AC$3:$AZ$3000,MATCH('Hàng Theo FCTS 14.09'!$B119,'FCST SDV'!$C$3:$C$3000,0),MATCH('Hàng Theo FCTS 14.09'!K$1,'FCST SDV'!$AC$2:$AZ$2,0))/'Hàng Theo FCTS 14.09'!$C119,0)</f>
        <v>3</v>
      </c>
      <c r="L119" s="98">
        <f t="array" ref="L119">+IFERROR(INDEX('FCST SDV'!$AC$3:$AZ$3000,MATCH('Hàng Theo FCTS 14.09'!$B119,'FCST SDV'!$C$3:$C$3000,0),MATCH('Hàng Theo FCTS 14.09'!L$1,'FCST SDV'!$AC$2:$AZ$2,0))/'Hàng Theo FCTS 14.09'!$C119,0)</f>
        <v>3</v>
      </c>
      <c r="M119" s="98">
        <f t="array" ref="M119">+IFERROR(INDEX('FCST SDV'!$AC$3:$AZ$3000,MATCH('Hàng Theo FCTS 14.09'!$B119,'FCST SDV'!$C$3:$C$3000,0),MATCH('Hàng Theo FCTS 14.09'!M$1,'FCST SDV'!$AC$2:$AZ$2,0))/'Hàng Theo FCTS 14.09'!$C119,0)</f>
        <v>3</v>
      </c>
      <c r="N119" s="98">
        <f t="array" ref="N119">+IFERROR(INDEX('FCST SDV'!$AC$3:$AZ$3000,MATCH('Hàng Theo FCTS 14.09'!$B119,'FCST SDV'!$C$3:$C$3000,0),MATCH('Hàng Theo FCTS 14.09'!N$1,'FCST SDV'!$AC$2:$AZ$2,0))/'Hàng Theo FCTS 14.09'!$C119,0)</f>
        <v>2</v>
      </c>
      <c r="O119" s="98">
        <f t="array" ref="O119">+IFERROR(INDEX('FCST SDV'!$AC$3:$AZ$3000,MATCH('Hàng Theo FCTS 14.09'!$B119,'FCST SDV'!$C$3:$C$3000,0),MATCH('Hàng Theo FCTS 14.09'!O$1,'FCST SDV'!$AC$2:$AZ$2,0))/'Hàng Theo FCTS 14.09'!$C119,0)</f>
        <v>20</v>
      </c>
      <c r="P119" s="98">
        <f t="array" ref="P119">+IFERROR(INDEX('FCST SDV'!$AC$3:$AZ$3000,MATCH('Hàng Theo FCTS 14.09'!$B119,'FCST SDV'!$C$3:$C$3000,0),MATCH('Hàng Theo FCTS 14.09'!P$1,'FCST SDV'!$AC$2:$AZ$2,0))/'Hàng Theo FCTS 14.09'!$C119,0)</f>
        <v>6</v>
      </c>
      <c r="Q119" s="98">
        <f t="array" ref="Q119">+IFERROR(INDEX('FCST SDV'!$AC$3:$AZ$3000,MATCH('Hàng Theo FCTS 14.09'!$B119,'FCST SDV'!$C$3:$C$3000,0),MATCH('Hàng Theo FCTS 14.09'!Q$1,'FCST SDV'!$AC$2:$AZ$2,0))/'Hàng Theo FCTS 14.09'!$C119,0)</f>
        <v>9</v>
      </c>
    </row>
    <row r="120" spans="1:17" ht="36" customHeight="1">
      <c r="A120" s="542"/>
      <c r="B120" s="114" t="s">
        <v>95</v>
      </c>
      <c r="C120" s="99">
        <v>3000</v>
      </c>
      <c r="D120" s="514"/>
      <c r="E120" s="525"/>
      <c r="F120" s="514"/>
      <c r="G120" s="96">
        <f>+VLOOKUP(B120,'[6]FCST SDV'!$C:$AL,36,0)</f>
        <v>300000</v>
      </c>
      <c r="H120" s="97">
        <f t="shared" si="11"/>
        <v>100</v>
      </c>
      <c r="I120" s="98">
        <f t="array" ref="I120">+IFERROR(INDEX('FCST SDV'!$AC$3:$AZ$3000,MATCH('Hàng Theo FCTS 14.09'!$B120,'FCST SDV'!$C$3:$C$3000,0),MATCH('Hàng Theo FCTS 14.09'!I$1,'FCST SDV'!$AC$2:$AZ$2,0))/'Hàng Theo FCTS 14.09'!$C120,0)</f>
        <v>8</v>
      </c>
      <c r="J120" s="98">
        <f t="array" ref="J120">+IFERROR(INDEX('FCST SDV'!$AC$3:$AZ$3000,MATCH('Hàng Theo FCTS 14.09'!$B120,'FCST SDV'!$C$3:$C$3000,0),MATCH('Hàng Theo FCTS 14.09'!J$1,'FCST SDV'!$AC$2:$AZ$2,0))/'Hàng Theo FCTS 14.09'!$C120,0)</f>
        <v>8</v>
      </c>
      <c r="K120" s="98">
        <f t="array" ref="K120">+IFERROR(INDEX('FCST SDV'!$AC$3:$AZ$3000,MATCH('Hàng Theo FCTS 14.09'!$B120,'FCST SDV'!$C$3:$C$3000,0),MATCH('Hàng Theo FCTS 14.09'!K$1,'FCST SDV'!$AC$2:$AZ$2,0))/'Hàng Theo FCTS 14.09'!$C120,0)</f>
        <v>8</v>
      </c>
      <c r="L120" s="98">
        <f t="array" ref="L120">+IFERROR(INDEX('FCST SDV'!$AC$3:$AZ$3000,MATCH('Hàng Theo FCTS 14.09'!$B120,'FCST SDV'!$C$3:$C$3000,0),MATCH('Hàng Theo FCTS 14.09'!L$1,'FCST SDV'!$AC$2:$AZ$2,0))/'Hàng Theo FCTS 14.09'!$C120,0)</f>
        <v>8</v>
      </c>
      <c r="M120" s="98">
        <f t="array" ref="M120">+IFERROR(INDEX('FCST SDV'!$AC$3:$AZ$3000,MATCH('Hàng Theo FCTS 14.09'!$B120,'FCST SDV'!$C$3:$C$3000,0),MATCH('Hàng Theo FCTS 14.09'!M$1,'FCST SDV'!$AC$2:$AZ$2,0))/'Hàng Theo FCTS 14.09'!$C120,0)</f>
        <v>8</v>
      </c>
      <c r="N120" s="98">
        <f t="array" ref="N120">+IFERROR(INDEX('FCST SDV'!$AC$3:$AZ$3000,MATCH('Hàng Theo FCTS 14.09'!$B120,'FCST SDV'!$C$3:$C$3000,0),MATCH('Hàng Theo FCTS 14.09'!N$1,'FCST SDV'!$AC$2:$AZ$2,0))/'Hàng Theo FCTS 14.09'!$C120,0)</f>
        <v>8</v>
      </c>
      <c r="O120" s="98">
        <f t="array" ref="O120">+IFERROR(INDEX('FCST SDV'!$AC$3:$AZ$3000,MATCH('Hàng Theo FCTS 14.09'!$B120,'FCST SDV'!$C$3:$C$3000,0),MATCH('Hàng Theo FCTS 14.09'!O$1,'FCST SDV'!$AC$2:$AZ$2,0))/'Hàng Theo FCTS 14.09'!$C120,0)</f>
        <v>52</v>
      </c>
      <c r="P120" s="98">
        <f t="array" ref="P120">+IFERROR(INDEX('FCST SDV'!$AC$3:$AZ$3000,MATCH('Hàng Theo FCTS 14.09'!$B120,'FCST SDV'!$C$3:$C$3000,0),MATCH('Hàng Theo FCTS 14.09'!P$1,'FCST SDV'!$AC$2:$AZ$2,0))/'Hàng Theo FCTS 14.09'!$C120,0)</f>
        <v>0</v>
      </c>
      <c r="Q120" s="98">
        <f t="array" ref="Q120">+IFERROR(INDEX('FCST SDV'!$AC$3:$AZ$3000,MATCH('Hàng Theo FCTS 14.09'!$B120,'FCST SDV'!$C$3:$C$3000,0),MATCH('Hàng Theo FCTS 14.09'!Q$1,'FCST SDV'!$AC$2:$AZ$2,0))/'Hàng Theo FCTS 14.09'!$C120,0)</f>
        <v>0</v>
      </c>
    </row>
    <row r="121" spans="1:17" ht="36" customHeight="1">
      <c r="A121" s="542"/>
      <c r="B121" s="114" t="s">
        <v>96</v>
      </c>
      <c r="C121" s="99">
        <v>3000</v>
      </c>
      <c r="D121" s="514"/>
      <c r="E121" s="525"/>
      <c r="F121" s="514"/>
      <c r="G121" s="96">
        <f>+VLOOKUP(B121,'[6]FCST SDV'!$C:$AL,36,0)</f>
        <v>510000</v>
      </c>
      <c r="H121" s="97">
        <f t="shared" si="11"/>
        <v>170</v>
      </c>
      <c r="I121" s="98">
        <f t="array" ref="I121">+IFERROR(INDEX('FCST SDV'!$AC$3:$AZ$3000,MATCH('Hàng Theo FCTS 14.09'!$B121,'FCST SDV'!$C$3:$C$3000,0),MATCH('Hàng Theo FCTS 14.09'!I$1,'FCST SDV'!$AC$2:$AZ$2,0))/'Hàng Theo FCTS 14.09'!$C121,0)</f>
        <v>8</v>
      </c>
      <c r="J121" s="98">
        <f t="array" ref="J121">+IFERROR(INDEX('FCST SDV'!$AC$3:$AZ$3000,MATCH('Hàng Theo FCTS 14.09'!$B121,'FCST SDV'!$C$3:$C$3000,0),MATCH('Hàng Theo FCTS 14.09'!J$1,'FCST SDV'!$AC$2:$AZ$2,0))/'Hàng Theo FCTS 14.09'!$C121,0)</f>
        <v>8</v>
      </c>
      <c r="K121" s="98">
        <f t="array" ref="K121">+IFERROR(INDEX('FCST SDV'!$AC$3:$AZ$3000,MATCH('Hàng Theo FCTS 14.09'!$B121,'FCST SDV'!$C$3:$C$3000,0),MATCH('Hàng Theo FCTS 14.09'!K$1,'FCST SDV'!$AC$2:$AZ$2,0))/'Hàng Theo FCTS 14.09'!$C121,0)</f>
        <v>8</v>
      </c>
      <c r="L121" s="98">
        <f t="array" ref="L121">+IFERROR(INDEX('FCST SDV'!$AC$3:$AZ$3000,MATCH('Hàng Theo FCTS 14.09'!$B121,'FCST SDV'!$C$3:$C$3000,0),MATCH('Hàng Theo FCTS 14.09'!L$1,'FCST SDV'!$AC$2:$AZ$2,0))/'Hàng Theo FCTS 14.09'!$C121,0)</f>
        <v>8</v>
      </c>
      <c r="M121" s="98">
        <f t="array" ref="M121">+IFERROR(INDEX('FCST SDV'!$AC$3:$AZ$3000,MATCH('Hàng Theo FCTS 14.09'!$B121,'FCST SDV'!$C$3:$C$3000,0),MATCH('Hàng Theo FCTS 14.09'!M$1,'FCST SDV'!$AC$2:$AZ$2,0))/'Hàng Theo FCTS 14.09'!$C121,0)</f>
        <v>8</v>
      </c>
      <c r="N121" s="98">
        <f t="array" ref="N121">+IFERROR(INDEX('FCST SDV'!$AC$3:$AZ$3000,MATCH('Hàng Theo FCTS 14.09'!$B121,'FCST SDV'!$C$3:$C$3000,0),MATCH('Hàng Theo FCTS 14.09'!N$1,'FCST SDV'!$AC$2:$AZ$2,0))/'Hàng Theo FCTS 14.09'!$C121,0)</f>
        <v>8</v>
      </c>
      <c r="O121" s="98">
        <f t="array" ref="O121">+IFERROR(INDEX('FCST SDV'!$AC$3:$AZ$3000,MATCH('Hàng Theo FCTS 14.09'!$B121,'FCST SDV'!$C$3:$C$3000,0),MATCH('Hàng Theo FCTS 14.09'!O$1,'FCST SDV'!$AC$2:$AZ$2,0))/'Hàng Theo FCTS 14.09'!$C121,0)</f>
        <v>56</v>
      </c>
      <c r="P121" s="98">
        <f t="array" ref="P121">+IFERROR(INDEX('FCST SDV'!$AC$3:$AZ$3000,MATCH('Hàng Theo FCTS 14.09'!$B121,'FCST SDV'!$C$3:$C$3000,0),MATCH('Hàng Theo FCTS 14.09'!P$1,'FCST SDV'!$AC$2:$AZ$2,0))/'Hàng Theo FCTS 14.09'!$C121,0)</f>
        <v>42</v>
      </c>
      <c r="Q121" s="98">
        <f t="array" ref="Q121">+IFERROR(INDEX('FCST SDV'!$AC$3:$AZ$3000,MATCH('Hàng Theo FCTS 14.09'!$B121,'FCST SDV'!$C$3:$C$3000,0),MATCH('Hàng Theo FCTS 14.09'!Q$1,'FCST SDV'!$AC$2:$AZ$2,0))/'Hàng Theo FCTS 14.09'!$C121,0)</f>
        <v>24</v>
      </c>
    </row>
    <row r="122" spans="1:17" ht="36" customHeight="1">
      <c r="A122" s="542"/>
      <c r="B122" s="114" t="s">
        <v>97</v>
      </c>
      <c r="C122" s="99">
        <v>1500</v>
      </c>
      <c r="D122" s="514"/>
      <c r="E122" s="525"/>
      <c r="F122" s="514"/>
      <c r="G122" s="96">
        <f>+VLOOKUP(B122,'[6]FCST SDV'!$C:$AL,36,0)</f>
        <v>84000</v>
      </c>
      <c r="H122" s="97">
        <f t="shared" si="11"/>
        <v>56</v>
      </c>
      <c r="I122" s="98">
        <f t="array" ref="I122">+IFERROR(INDEX('FCST SDV'!$AC$3:$AZ$3000,MATCH('Hàng Theo FCTS 14.09'!$B122,'FCST SDV'!$C$3:$C$3000,0),MATCH('Hàng Theo FCTS 14.09'!I$1,'FCST SDV'!$AC$2:$AZ$2,0))/'Hàng Theo FCTS 14.09'!$C122,0)</f>
        <v>8</v>
      </c>
      <c r="J122" s="98">
        <f t="array" ref="J122">+IFERROR(INDEX('FCST SDV'!$AC$3:$AZ$3000,MATCH('Hàng Theo FCTS 14.09'!$B122,'FCST SDV'!$C$3:$C$3000,0),MATCH('Hàng Theo FCTS 14.09'!J$1,'FCST SDV'!$AC$2:$AZ$2,0))/'Hàng Theo FCTS 14.09'!$C122,0)</f>
        <v>8</v>
      </c>
      <c r="K122" s="98">
        <f t="array" ref="K122">+IFERROR(INDEX('FCST SDV'!$AC$3:$AZ$3000,MATCH('Hàng Theo FCTS 14.09'!$B122,'FCST SDV'!$C$3:$C$3000,0),MATCH('Hàng Theo FCTS 14.09'!K$1,'FCST SDV'!$AC$2:$AZ$2,0))/'Hàng Theo FCTS 14.09'!$C122,0)</f>
        <v>8</v>
      </c>
      <c r="L122" s="98">
        <f t="array" ref="L122">+IFERROR(INDEX('FCST SDV'!$AC$3:$AZ$3000,MATCH('Hàng Theo FCTS 14.09'!$B122,'FCST SDV'!$C$3:$C$3000,0),MATCH('Hàng Theo FCTS 14.09'!L$1,'FCST SDV'!$AC$2:$AZ$2,0))/'Hàng Theo FCTS 14.09'!$C122,0)</f>
        <v>0</v>
      </c>
      <c r="M122" s="98">
        <f t="array" ref="M122">+IFERROR(INDEX('FCST SDV'!$AC$3:$AZ$3000,MATCH('Hàng Theo FCTS 14.09'!$B122,'FCST SDV'!$C$3:$C$3000,0),MATCH('Hàng Theo FCTS 14.09'!M$1,'FCST SDV'!$AC$2:$AZ$2,0))/'Hàng Theo FCTS 14.09'!$C122,0)</f>
        <v>0</v>
      </c>
      <c r="N122" s="98">
        <f t="array" ref="N122">+IFERROR(INDEX('FCST SDV'!$AC$3:$AZ$3000,MATCH('Hàng Theo FCTS 14.09'!$B122,'FCST SDV'!$C$3:$C$3000,0),MATCH('Hàng Theo FCTS 14.09'!N$1,'FCST SDV'!$AC$2:$AZ$2,0))/'Hàng Theo FCTS 14.09'!$C122,0)</f>
        <v>0</v>
      </c>
      <c r="O122" s="98">
        <f t="array" ref="O122">+IFERROR(INDEX('FCST SDV'!$AC$3:$AZ$3000,MATCH('Hàng Theo FCTS 14.09'!$B122,'FCST SDV'!$C$3:$C$3000,0),MATCH('Hàng Theo FCTS 14.09'!O$1,'FCST SDV'!$AC$2:$AZ$2,0))/'Hàng Theo FCTS 14.09'!$C122,0)</f>
        <v>32</v>
      </c>
      <c r="P122" s="98">
        <f t="array" ref="P122">+IFERROR(INDEX('FCST SDV'!$AC$3:$AZ$3000,MATCH('Hàng Theo FCTS 14.09'!$B122,'FCST SDV'!$C$3:$C$3000,0),MATCH('Hàng Theo FCTS 14.09'!P$1,'FCST SDV'!$AC$2:$AZ$2,0))/'Hàng Theo FCTS 14.09'!$C122,0)</f>
        <v>0</v>
      </c>
      <c r="Q122" s="98">
        <f t="array" ref="Q122">+IFERROR(INDEX('FCST SDV'!$AC$3:$AZ$3000,MATCH('Hàng Theo FCTS 14.09'!$B122,'FCST SDV'!$C$3:$C$3000,0),MATCH('Hàng Theo FCTS 14.09'!Q$1,'FCST SDV'!$AC$2:$AZ$2,0))/'Hàng Theo FCTS 14.09'!$C122,0)</f>
        <v>0</v>
      </c>
    </row>
    <row r="123" spans="1:17" ht="36" customHeight="1">
      <c r="A123" s="542"/>
      <c r="B123" s="114" t="s">
        <v>98</v>
      </c>
      <c r="C123" s="99">
        <v>3000</v>
      </c>
      <c r="D123" s="514"/>
      <c r="E123" s="525"/>
      <c r="F123" s="514"/>
      <c r="G123" s="96">
        <f>+VLOOKUP(B123,'[6]FCST SDV'!$C:$AL,36,0)</f>
        <v>288000</v>
      </c>
      <c r="H123" s="97">
        <f t="shared" si="11"/>
        <v>96</v>
      </c>
      <c r="I123" s="98">
        <f t="array" ref="I123">+IFERROR(INDEX('FCST SDV'!$AC$3:$AZ$3000,MATCH('Hàng Theo FCTS 14.09'!$B123,'FCST SDV'!$C$3:$C$3000,0),MATCH('Hàng Theo FCTS 14.09'!I$1,'FCST SDV'!$AC$2:$AZ$2,0))/'Hàng Theo FCTS 14.09'!$C123,0)</f>
        <v>3</v>
      </c>
      <c r="J123" s="98">
        <f t="array" ref="J123">+IFERROR(INDEX('FCST SDV'!$AC$3:$AZ$3000,MATCH('Hàng Theo FCTS 14.09'!$B123,'FCST SDV'!$C$3:$C$3000,0),MATCH('Hàng Theo FCTS 14.09'!J$1,'FCST SDV'!$AC$2:$AZ$2,0))/'Hàng Theo FCTS 14.09'!$C123,0)</f>
        <v>5</v>
      </c>
      <c r="K123" s="98">
        <f t="array" ref="K123">+IFERROR(INDEX('FCST SDV'!$AC$3:$AZ$3000,MATCH('Hàng Theo FCTS 14.09'!$B123,'FCST SDV'!$C$3:$C$3000,0),MATCH('Hàng Theo FCTS 14.09'!K$1,'FCST SDV'!$AC$2:$AZ$2,0))/'Hàng Theo FCTS 14.09'!$C123,0)</f>
        <v>5</v>
      </c>
      <c r="L123" s="98">
        <f t="array" ref="L123">+IFERROR(INDEX('FCST SDV'!$AC$3:$AZ$3000,MATCH('Hàng Theo FCTS 14.09'!$B123,'FCST SDV'!$C$3:$C$3000,0),MATCH('Hàng Theo FCTS 14.09'!L$1,'FCST SDV'!$AC$2:$AZ$2,0))/'Hàng Theo FCTS 14.09'!$C123,0)</f>
        <v>5</v>
      </c>
      <c r="M123" s="98">
        <f t="array" ref="M123">+IFERROR(INDEX('FCST SDV'!$AC$3:$AZ$3000,MATCH('Hàng Theo FCTS 14.09'!$B123,'FCST SDV'!$C$3:$C$3000,0),MATCH('Hàng Theo FCTS 14.09'!M$1,'FCST SDV'!$AC$2:$AZ$2,0))/'Hàng Theo FCTS 14.09'!$C123,0)</f>
        <v>5</v>
      </c>
      <c r="N123" s="98">
        <f t="array" ref="N123">+IFERROR(INDEX('FCST SDV'!$AC$3:$AZ$3000,MATCH('Hàng Theo FCTS 14.09'!$B123,'FCST SDV'!$C$3:$C$3000,0),MATCH('Hàng Theo FCTS 14.09'!N$1,'FCST SDV'!$AC$2:$AZ$2,0))/'Hàng Theo FCTS 14.09'!$C123,0)</f>
        <v>5</v>
      </c>
      <c r="O123" s="98">
        <f t="array" ref="O123">+IFERROR(INDEX('FCST SDV'!$AC$3:$AZ$3000,MATCH('Hàng Theo FCTS 14.09'!$B123,'FCST SDV'!$C$3:$C$3000,0),MATCH('Hàng Theo FCTS 14.09'!O$1,'FCST SDV'!$AC$2:$AZ$2,0))/'Hàng Theo FCTS 14.09'!$C123,0)</f>
        <v>33</v>
      </c>
      <c r="P123" s="98">
        <f t="array" ref="P123">+IFERROR(INDEX('FCST SDV'!$AC$3:$AZ$3000,MATCH('Hàng Theo FCTS 14.09'!$B123,'FCST SDV'!$C$3:$C$3000,0),MATCH('Hàng Theo FCTS 14.09'!P$1,'FCST SDV'!$AC$2:$AZ$2,0))/'Hàng Theo FCTS 14.09'!$C123,0)</f>
        <v>20</v>
      </c>
      <c r="Q123" s="98">
        <f t="array" ref="Q123">+IFERROR(INDEX('FCST SDV'!$AC$3:$AZ$3000,MATCH('Hàng Theo FCTS 14.09'!$B123,'FCST SDV'!$C$3:$C$3000,0),MATCH('Hàng Theo FCTS 14.09'!Q$1,'FCST SDV'!$AC$2:$AZ$2,0))/'Hàng Theo FCTS 14.09'!$C123,0)</f>
        <v>15</v>
      </c>
    </row>
    <row r="124" spans="1:17" s="86" customFormat="1" ht="36" customHeight="1">
      <c r="A124" s="519" t="s">
        <v>254</v>
      </c>
      <c r="B124" s="520"/>
      <c r="C124" s="520"/>
      <c r="D124" s="520"/>
      <c r="E124" s="520"/>
      <c r="F124" s="521"/>
      <c r="G124" s="104"/>
      <c r="H124" s="101"/>
      <c r="I124" s="103">
        <f>+F114-SUM(I114:I123)</f>
        <v>934</v>
      </c>
      <c r="J124" s="103">
        <f t="shared" ref="J124:Q124" si="28">+G114-SUM(J114:J123)</f>
        <v>110959</v>
      </c>
      <c r="K124" s="103">
        <f t="shared" si="28"/>
        <v>-4</v>
      </c>
      <c r="L124" s="103">
        <f t="shared" si="28"/>
        <v>-30</v>
      </c>
      <c r="M124" s="103">
        <f t="shared" si="28"/>
        <v>-30</v>
      </c>
      <c r="N124" s="103">
        <f t="shared" si="28"/>
        <v>-26</v>
      </c>
      <c r="O124" s="103">
        <f t="shared" si="28"/>
        <v>-244</v>
      </c>
      <c r="P124" s="103">
        <f t="shared" si="28"/>
        <v>-71</v>
      </c>
      <c r="Q124" s="103">
        <f t="shared" si="28"/>
        <v>-46</v>
      </c>
    </row>
    <row r="125" spans="1:17" ht="36" customHeight="1">
      <c r="A125" s="542" t="s">
        <v>99</v>
      </c>
      <c r="B125" s="114" t="s">
        <v>18</v>
      </c>
      <c r="C125" s="99">
        <v>50</v>
      </c>
      <c r="D125" s="514">
        <v>5750</v>
      </c>
      <c r="E125" s="525"/>
      <c r="F125" s="514">
        <f>+D125</f>
        <v>5750</v>
      </c>
      <c r="G125" s="96">
        <f>+VLOOKUP(B125,'[6]FCST SDV'!$C:$AL,36,0)</f>
        <v>292500</v>
      </c>
      <c r="H125" s="97">
        <f t="shared" si="11"/>
        <v>5850</v>
      </c>
      <c r="I125" s="98">
        <f t="array" ref="I125">+IFERROR(INDEX('FCST SDV'!$AC$3:$AZ$3000,MATCH('Hàng Theo FCTS 14.09'!$B125,'FCST SDV'!$C$3:$C$3000,0),MATCH('Hàng Theo FCTS 14.09'!I$1,'FCST SDV'!$AC$2:$AZ$2,0))/'Hàng Theo FCTS 14.09'!$C125,0)</f>
        <v>600</v>
      </c>
      <c r="J125" s="98">
        <f t="array" ref="J125">+IFERROR(INDEX('FCST SDV'!$AC$3:$AZ$3000,MATCH('Hàng Theo FCTS 14.09'!$B125,'FCST SDV'!$C$3:$C$3000,0),MATCH('Hàng Theo FCTS 14.09'!J$1,'FCST SDV'!$AC$2:$AZ$2,0))/'Hàng Theo FCTS 14.09'!$C125,0)</f>
        <v>600</v>
      </c>
      <c r="K125" s="98">
        <f t="array" ref="K125">+IFERROR(INDEX('FCST SDV'!$AC$3:$AZ$3000,MATCH('Hàng Theo FCTS 14.09'!$B125,'FCST SDV'!$C$3:$C$3000,0),MATCH('Hàng Theo FCTS 14.09'!K$1,'FCST SDV'!$AC$2:$AZ$2,0))/'Hàng Theo FCTS 14.09'!$C125,0)</f>
        <v>600</v>
      </c>
      <c r="L125" s="98">
        <f t="array" ref="L125">+IFERROR(INDEX('FCST SDV'!$AC$3:$AZ$3000,MATCH('Hàng Theo FCTS 14.09'!$B125,'FCST SDV'!$C$3:$C$3000,0),MATCH('Hàng Theo FCTS 14.09'!L$1,'FCST SDV'!$AC$2:$AZ$2,0))/'Hàng Theo FCTS 14.09'!$C125,0)</f>
        <v>0</v>
      </c>
      <c r="M125" s="98">
        <f t="array" ref="M125">+IFERROR(INDEX('FCST SDV'!$AC$3:$AZ$3000,MATCH('Hàng Theo FCTS 14.09'!$B125,'FCST SDV'!$C$3:$C$3000,0),MATCH('Hàng Theo FCTS 14.09'!M$1,'FCST SDV'!$AC$2:$AZ$2,0))/'Hàng Theo FCTS 14.09'!$C125,0)</f>
        <v>0</v>
      </c>
      <c r="N125" s="98">
        <f t="array" ref="N125">+IFERROR(INDEX('FCST SDV'!$AC$3:$AZ$3000,MATCH('Hàng Theo FCTS 14.09'!$B125,'FCST SDV'!$C$3:$C$3000,0),MATCH('Hàng Theo FCTS 14.09'!N$1,'FCST SDV'!$AC$2:$AZ$2,0))/'Hàng Theo FCTS 14.09'!$C125,0)</f>
        <v>0</v>
      </c>
      <c r="O125" s="98">
        <f t="array" ref="O125">+IFERROR(INDEX('FCST SDV'!$AC$3:$AZ$3000,MATCH('Hàng Theo FCTS 14.09'!$B125,'FCST SDV'!$C$3:$C$3000,0),MATCH('Hàng Theo FCTS 14.09'!O$1,'FCST SDV'!$AC$2:$AZ$2,0))/'Hàng Theo FCTS 14.09'!$C125,0)</f>
        <v>2650</v>
      </c>
      <c r="P125" s="98">
        <f t="array" ref="P125">+IFERROR(INDEX('FCST SDV'!$AC$3:$AZ$3000,MATCH('Hàng Theo FCTS 14.09'!$B125,'FCST SDV'!$C$3:$C$3000,0),MATCH('Hàng Theo FCTS 14.09'!P$1,'FCST SDV'!$AC$2:$AZ$2,0))/'Hàng Theo FCTS 14.09'!$C125,0)</f>
        <v>1400</v>
      </c>
      <c r="Q125" s="98">
        <f t="array" ref="Q125">+IFERROR(INDEX('FCST SDV'!$AC$3:$AZ$3000,MATCH('Hàng Theo FCTS 14.09'!$B125,'FCST SDV'!$C$3:$C$3000,0),MATCH('Hàng Theo FCTS 14.09'!Q$1,'FCST SDV'!$AC$2:$AZ$2,0))/'Hàng Theo FCTS 14.09'!$C125,0)</f>
        <v>0</v>
      </c>
    </row>
    <row r="126" spans="1:17" ht="36" customHeight="1">
      <c r="A126" s="553"/>
      <c r="B126" s="114" t="s">
        <v>15</v>
      </c>
      <c r="C126" s="99">
        <v>50</v>
      </c>
      <c r="D126" s="514"/>
      <c r="E126" s="525"/>
      <c r="F126" s="514"/>
      <c r="G126" s="96">
        <f>+VLOOKUP(B126,'[6]FCST SDV'!$C:$AL,36,0)</f>
        <v>68000</v>
      </c>
      <c r="H126" s="97">
        <f t="shared" si="11"/>
        <v>1360</v>
      </c>
      <c r="I126" s="98">
        <f t="array" ref="I126">+IFERROR(INDEX('FCST SDV'!$AC$3:$AZ$3000,MATCH('Hàng Theo FCTS 14.09'!$B126,'FCST SDV'!$C$3:$C$3000,0),MATCH('Hàng Theo FCTS 14.09'!I$1,'FCST SDV'!$AC$2:$AZ$2,0))/'Hàng Theo FCTS 14.09'!$C126,0)</f>
        <v>0</v>
      </c>
      <c r="J126" s="98">
        <f t="array" ref="J126">+IFERROR(INDEX('FCST SDV'!$AC$3:$AZ$3000,MATCH('Hàng Theo FCTS 14.09'!$B126,'FCST SDV'!$C$3:$C$3000,0),MATCH('Hàng Theo FCTS 14.09'!J$1,'FCST SDV'!$AC$2:$AZ$2,0))/'Hàng Theo FCTS 14.09'!$C126,0)</f>
        <v>240</v>
      </c>
      <c r="K126" s="98">
        <f t="array" ref="K126">+IFERROR(INDEX('FCST SDV'!$AC$3:$AZ$3000,MATCH('Hàng Theo FCTS 14.09'!$B126,'FCST SDV'!$C$3:$C$3000,0),MATCH('Hàng Theo FCTS 14.09'!K$1,'FCST SDV'!$AC$2:$AZ$2,0))/'Hàng Theo FCTS 14.09'!$C126,0)</f>
        <v>200</v>
      </c>
      <c r="L126" s="98">
        <f t="array" ref="L126">+IFERROR(INDEX('FCST SDV'!$AC$3:$AZ$3000,MATCH('Hàng Theo FCTS 14.09'!$B126,'FCST SDV'!$C$3:$C$3000,0),MATCH('Hàng Theo FCTS 14.09'!L$1,'FCST SDV'!$AC$2:$AZ$2,0))/'Hàng Theo FCTS 14.09'!$C126,0)</f>
        <v>120</v>
      </c>
      <c r="M126" s="98">
        <f t="array" ref="M126">+IFERROR(INDEX('FCST SDV'!$AC$3:$AZ$3000,MATCH('Hàng Theo FCTS 14.09'!$B126,'FCST SDV'!$C$3:$C$3000,0),MATCH('Hàng Theo FCTS 14.09'!M$1,'FCST SDV'!$AC$2:$AZ$2,0))/'Hàng Theo FCTS 14.09'!$C126,0)</f>
        <v>0</v>
      </c>
      <c r="N126" s="98">
        <f t="array" ref="N126">+IFERROR(INDEX('FCST SDV'!$AC$3:$AZ$3000,MATCH('Hàng Theo FCTS 14.09'!$B126,'FCST SDV'!$C$3:$C$3000,0),MATCH('Hàng Theo FCTS 14.09'!N$1,'FCST SDV'!$AC$2:$AZ$2,0))/'Hàng Theo FCTS 14.09'!$C126,0)</f>
        <v>0</v>
      </c>
      <c r="O126" s="98">
        <f t="array" ref="O126">+IFERROR(INDEX('FCST SDV'!$AC$3:$AZ$3000,MATCH('Hàng Theo FCTS 14.09'!$B126,'FCST SDV'!$C$3:$C$3000,0),MATCH('Hàng Theo FCTS 14.09'!O$1,'FCST SDV'!$AC$2:$AZ$2,0))/'Hàng Theo FCTS 14.09'!$C126,0)</f>
        <v>800</v>
      </c>
      <c r="P126" s="98">
        <f t="array" ref="P126">+IFERROR(INDEX('FCST SDV'!$AC$3:$AZ$3000,MATCH('Hàng Theo FCTS 14.09'!$B126,'FCST SDV'!$C$3:$C$3000,0),MATCH('Hàng Theo FCTS 14.09'!P$1,'FCST SDV'!$AC$2:$AZ$2,0))/'Hàng Theo FCTS 14.09'!$C126,0)</f>
        <v>0</v>
      </c>
      <c r="Q126" s="98">
        <f t="array" ref="Q126">+IFERROR(INDEX('FCST SDV'!$AC$3:$AZ$3000,MATCH('Hàng Theo FCTS 14.09'!$B126,'FCST SDV'!$C$3:$C$3000,0),MATCH('Hàng Theo FCTS 14.09'!Q$1,'FCST SDV'!$AC$2:$AZ$2,0))/'Hàng Theo FCTS 14.09'!$C126,0)</f>
        <v>0</v>
      </c>
    </row>
    <row r="127" spans="1:17" ht="36" customHeight="1">
      <c r="A127" s="529" t="s">
        <v>254</v>
      </c>
      <c r="B127" s="530"/>
      <c r="C127" s="530"/>
      <c r="D127" s="530"/>
      <c r="E127" s="530"/>
      <c r="F127" s="531"/>
      <c r="G127" s="104"/>
      <c r="H127" s="101"/>
      <c r="I127" s="103">
        <f>+F125-SUM(I125:I126)</f>
        <v>5150</v>
      </c>
      <c r="J127" s="103">
        <f>+I127-SUM(J125:J126)</f>
        <v>4310</v>
      </c>
      <c r="K127" s="103">
        <f t="shared" ref="K127:Q127" si="29">+J127-SUM(K125:K126)</f>
        <v>3510</v>
      </c>
      <c r="L127" s="103">
        <f t="shared" si="29"/>
        <v>3390</v>
      </c>
      <c r="M127" s="103">
        <f t="shared" si="29"/>
        <v>3390</v>
      </c>
      <c r="N127" s="103">
        <f t="shared" si="29"/>
        <v>3390</v>
      </c>
      <c r="O127" s="103">
        <f t="shared" si="29"/>
        <v>-60</v>
      </c>
      <c r="P127" s="103">
        <f t="shared" si="29"/>
        <v>-1460</v>
      </c>
      <c r="Q127" s="103">
        <f t="shared" si="29"/>
        <v>-1460</v>
      </c>
    </row>
    <row r="128" spans="1:17" ht="36" customHeight="1">
      <c r="A128" s="542" t="s">
        <v>102</v>
      </c>
      <c r="B128" s="114" t="s">
        <v>100</v>
      </c>
      <c r="C128" s="99">
        <v>100</v>
      </c>
      <c r="D128" s="514">
        <v>0</v>
      </c>
      <c r="E128" s="525"/>
      <c r="F128" s="514">
        <f>+D128</f>
        <v>0</v>
      </c>
      <c r="G128" s="96">
        <f>+VLOOKUP(B128,'[6]FCST SDV'!$C:$AL,36,0)</f>
        <v>15800</v>
      </c>
      <c r="H128" s="97">
        <f t="shared" si="11"/>
        <v>158</v>
      </c>
      <c r="I128" s="98">
        <f t="array" ref="I128">+IFERROR(INDEX('FCST SDV'!$AC$3:$AZ$3000,MATCH('Hàng Theo FCTS 14.09'!$B128,'FCST SDV'!$C$3:$C$3000,0),MATCH('Hàng Theo FCTS 14.09'!I$1,'FCST SDV'!$AC$2:$AZ$2,0))/'Hàng Theo FCTS 14.09'!$C128,0)</f>
        <v>0</v>
      </c>
      <c r="J128" s="98">
        <f t="array" ref="J128">+IFERROR(INDEX('FCST SDV'!$AC$3:$AZ$3000,MATCH('Hàng Theo FCTS 14.09'!$B128,'FCST SDV'!$C$3:$C$3000,0),MATCH('Hàng Theo FCTS 14.09'!J$1,'FCST SDV'!$AC$2:$AZ$2,0))/'Hàng Theo FCTS 14.09'!$C128,0)</f>
        <v>0</v>
      </c>
      <c r="K128" s="98">
        <f t="array" ref="K128">+IFERROR(INDEX('FCST SDV'!$AC$3:$AZ$3000,MATCH('Hàng Theo FCTS 14.09'!$B128,'FCST SDV'!$C$3:$C$3000,0),MATCH('Hàng Theo FCTS 14.09'!K$1,'FCST SDV'!$AC$2:$AZ$2,0))/'Hàng Theo FCTS 14.09'!$C128,0)</f>
        <v>0</v>
      </c>
      <c r="L128" s="98">
        <f t="array" ref="L128">+IFERROR(INDEX('FCST SDV'!$AC$3:$AZ$3000,MATCH('Hàng Theo FCTS 14.09'!$B128,'FCST SDV'!$C$3:$C$3000,0),MATCH('Hàng Theo FCTS 14.09'!L$1,'FCST SDV'!$AC$2:$AZ$2,0))/'Hàng Theo FCTS 14.09'!$C128,0)</f>
        <v>0</v>
      </c>
      <c r="M128" s="98">
        <f t="array" ref="M128">+IFERROR(INDEX('FCST SDV'!$AC$3:$AZ$3000,MATCH('Hàng Theo FCTS 14.09'!$B128,'FCST SDV'!$C$3:$C$3000,0),MATCH('Hàng Theo FCTS 14.09'!M$1,'FCST SDV'!$AC$2:$AZ$2,0))/'Hàng Theo FCTS 14.09'!$C128,0)</f>
        <v>0</v>
      </c>
      <c r="N128" s="98">
        <f t="array" ref="N128">+IFERROR(INDEX('FCST SDV'!$AC$3:$AZ$3000,MATCH('Hàng Theo FCTS 14.09'!$B128,'FCST SDV'!$C$3:$C$3000,0),MATCH('Hàng Theo FCTS 14.09'!N$1,'FCST SDV'!$AC$2:$AZ$2,0))/'Hàng Theo FCTS 14.09'!$C128,0)</f>
        <v>0</v>
      </c>
      <c r="O128" s="98">
        <f t="array" ref="O128">+IFERROR(INDEX('FCST SDV'!$AC$3:$AZ$3000,MATCH('Hàng Theo FCTS 14.09'!$B128,'FCST SDV'!$C$3:$C$3000,0),MATCH('Hàng Theo FCTS 14.09'!O$1,'FCST SDV'!$AC$2:$AZ$2,0))/'Hàng Theo FCTS 14.09'!$C128,0)</f>
        <v>0</v>
      </c>
      <c r="P128" s="98">
        <f t="array" ref="P128">+IFERROR(INDEX('FCST SDV'!$AC$3:$AZ$3000,MATCH('Hàng Theo FCTS 14.09'!$B128,'FCST SDV'!$C$3:$C$3000,0),MATCH('Hàng Theo FCTS 14.09'!P$1,'FCST SDV'!$AC$2:$AZ$2,0))/'Hàng Theo FCTS 14.09'!$C128,0)</f>
        <v>158</v>
      </c>
      <c r="Q128" s="98">
        <f t="array" ref="Q128">+IFERROR(INDEX('FCST SDV'!$AC$3:$AZ$3000,MATCH('Hàng Theo FCTS 14.09'!$B128,'FCST SDV'!$C$3:$C$3000,0),MATCH('Hàng Theo FCTS 14.09'!Q$1,'FCST SDV'!$AC$2:$AZ$2,0))/'Hàng Theo FCTS 14.09'!$C128,0)</f>
        <v>0</v>
      </c>
    </row>
    <row r="129" spans="1:17" ht="36" customHeight="1">
      <c r="A129" s="553"/>
      <c r="B129" s="114" t="s">
        <v>101</v>
      </c>
      <c r="C129" s="99">
        <v>1500</v>
      </c>
      <c r="D129" s="514"/>
      <c r="E129" s="525"/>
      <c r="F129" s="514"/>
      <c r="G129" s="96">
        <f>+VLOOKUP(B129,'[6]FCST SDV'!$C:$AL,36,0)</f>
        <v>0</v>
      </c>
      <c r="H129" s="97">
        <f t="shared" si="11"/>
        <v>0</v>
      </c>
      <c r="I129" s="98">
        <f t="array" ref="I129">+IFERROR(INDEX('FCST SDV'!$AC$3:$AZ$3000,MATCH('Hàng Theo FCTS 14.09'!$B129,'FCST SDV'!$C$3:$C$3000,0),MATCH('Hàng Theo FCTS 14.09'!I$1,'FCST SDV'!$AC$2:$AZ$2,0))/'Hàng Theo FCTS 14.09'!$C129,0)</f>
        <v>0</v>
      </c>
      <c r="J129" s="98">
        <f t="array" ref="J129">+IFERROR(INDEX('FCST SDV'!$AC$3:$AZ$3000,MATCH('Hàng Theo FCTS 14.09'!$B129,'FCST SDV'!$C$3:$C$3000,0),MATCH('Hàng Theo FCTS 14.09'!J$1,'FCST SDV'!$AC$2:$AZ$2,0))/'Hàng Theo FCTS 14.09'!$C129,0)</f>
        <v>0</v>
      </c>
      <c r="K129" s="98">
        <f t="array" ref="K129">+IFERROR(INDEX('FCST SDV'!$AC$3:$AZ$3000,MATCH('Hàng Theo FCTS 14.09'!$B129,'FCST SDV'!$C$3:$C$3000,0),MATCH('Hàng Theo FCTS 14.09'!K$1,'FCST SDV'!$AC$2:$AZ$2,0))/'Hàng Theo FCTS 14.09'!$C129,0)</f>
        <v>0</v>
      </c>
      <c r="L129" s="98">
        <f t="array" ref="L129">+IFERROR(INDEX('FCST SDV'!$AC$3:$AZ$3000,MATCH('Hàng Theo FCTS 14.09'!$B129,'FCST SDV'!$C$3:$C$3000,0),MATCH('Hàng Theo FCTS 14.09'!L$1,'FCST SDV'!$AC$2:$AZ$2,0))/'Hàng Theo FCTS 14.09'!$C129,0)</f>
        <v>0</v>
      </c>
      <c r="M129" s="98">
        <f t="array" ref="M129">+IFERROR(INDEX('FCST SDV'!$AC$3:$AZ$3000,MATCH('Hàng Theo FCTS 14.09'!$B129,'FCST SDV'!$C$3:$C$3000,0),MATCH('Hàng Theo FCTS 14.09'!M$1,'FCST SDV'!$AC$2:$AZ$2,0))/'Hàng Theo FCTS 14.09'!$C129,0)</f>
        <v>0</v>
      </c>
      <c r="N129" s="98">
        <f t="array" ref="N129">+IFERROR(INDEX('FCST SDV'!$AC$3:$AZ$3000,MATCH('Hàng Theo FCTS 14.09'!$B129,'FCST SDV'!$C$3:$C$3000,0),MATCH('Hàng Theo FCTS 14.09'!N$1,'FCST SDV'!$AC$2:$AZ$2,0))/'Hàng Theo FCTS 14.09'!$C129,0)</f>
        <v>0</v>
      </c>
      <c r="O129" s="98">
        <f t="array" ref="O129">+IFERROR(INDEX('FCST SDV'!$AC$3:$AZ$3000,MATCH('Hàng Theo FCTS 14.09'!$B129,'FCST SDV'!$C$3:$C$3000,0),MATCH('Hàng Theo FCTS 14.09'!O$1,'FCST SDV'!$AC$2:$AZ$2,0))/'Hàng Theo FCTS 14.09'!$C129,0)</f>
        <v>0</v>
      </c>
      <c r="P129" s="98">
        <f t="array" ref="P129">+IFERROR(INDEX('FCST SDV'!$AC$3:$AZ$3000,MATCH('Hàng Theo FCTS 14.09'!$B129,'FCST SDV'!$C$3:$C$3000,0),MATCH('Hàng Theo FCTS 14.09'!P$1,'FCST SDV'!$AC$2:$AZ$2,0))/'Hàng Theo FCTS 14.09'!$C129,0)</f>
        <v>0</v>
      </c>
      <c r="Q129" s="98">
        <f t="array" ref="Q129">+IFERROR(INDEX('FCST SDV'!$AC$3:$AZ$3000,MATCH('Hàng Theo FCTS 14.09'!$B129,'FCST SDV'!$C$3:$C$3000,0),MATCH('Hàng Theo FCTS 14.09'!Q$1,'FCST SDV'!$AC$2:$AZ$2,0))/'Hàng Theo FCTS 14.09'!$C129,0)</f>
        <v>0</v>
      </c>
    </row>
    <row r="130" spans="1:17" ht="36" customHeight="1">
      <c r="A130" s="529" t="s">
        <v>254</v>
      </c>
      <c r="B130" s="530"/>
      <c r="C130" s="530"/>
      <c r="D130" s="530"/>
      <c r="E130" s="530"/>
      <c r="F130" s="531"/>
      <c r="G130" s="104"/>
      <c r="H130" s="101"/>
      <c r="I130" s="103">
        <f>+F128-SUM(I128:I129)</f>
        <v>0</v>
      </c>
      <c r="J130" s="103">
        <f>+I130-SUM(J128:J129)</f>
        <v>0</v>
      </c>
      <c r="K130" s="103">
        <f t="shared" ref="K130:Q130" si="30">+J130-SUM(K128:K129)</f>
        <v>0</v>
      </c>
      <c r="L130" s="103">
        <f t="shared" si="30"/>
        <v>0</v>
      </c>
      <c r="M130" s="103">
        <f t="shared" si="30"/>
        <v>0</v>
      </c>
      <c r="N130" s="103">
        <f t="shared" si="30"/>
        <v>0</v>
      </c>
      <c r="O130" s="103">
        <f t="shared" si="30"/>
        <v>0</v>
      </c>
      <c r="P130" s="103">
        <f t="shared" si="30"/>
        <v>-158</v>
      </c>
      <c r="Q130" s="103">
        <f t="shared" si="30"/>
        <v>-158</v>
      </c>
    </row>
    <row r="131" spans="1:17" ht="36" customHeight="1">
      <c r="A131" s="542" t="s">
        <v>105</v>
      </c>
      <c r="B131" s="114" t="s">
        <v>103</v>
      </c>
      <c r="C131" s="99">
        <v>100</v>
      </c>
      <c r="D131" s="514">
        <v>1900</v>
      </c>
      <c r="E131" s="525"/>
      <c r="F131" s="514">
        <f>+D131</f>
        <v>1900</v>
      </c>
      <c r="G131" s="96">
        <f>+VLOOKUP(B131,'[6]FCST SDV'!$C:$AL,36,0)</f>
        <v>0</v>
      </c>
      <c r="H131" s="97">
        <f t="shared" si="11"/>
        <v>0</v>
      </c>
      <c r="I131" s="98">
        <f t="array" ref="I131">+IFERROR(INDEX('FCST SDV'!$AC$3:$AZ$3000,MATCH('Hàng Theo FCTS 14.09'!$B131,'FCST SDV'!$C$3:$C$3000,0),MATCH('Hàng Theo FCTS 14.09'!I$1,'FCST SDV'!$AC$2:$AZ$2,0))/'Hàng Theo FCTS 14.09'!$C131,0)</f>
        <v>0</v>
      </c>
      <c r="J131" s="98">
        <f t="array" ref="J131">+IFERROR(INDEX('FCST SDV'!$AC$3:$AZ$3000,MATCH('Hàng Theo FCTS 14.09'!$B131,'FCST SDV'!$C$3:$C$3000,0),MATCH('Hàng Theo FCTS 14.09'!J$1,'FCST SDV'!$AC$2:$AZ$2,0))/'Hàng Theo FCTS 14.09'!$C131,0)</f>
        <v>0</v>
      </c>
      <c r="K131" s="98">
        <f t="array" ref="K131">+IFERROR(INDEX('FCST SDV'!$AC$3:$AZ$3000,MATCH('Hàng Theo FCTS 14.09'!$B131,'FCST SDV'!$C$3:$C$3000,0),MATCH('Hàng Theo FCTS 14.09'!K$1,'FCST SDV'!$AC$2:$AZ$2,0))/'Hàng Theo FCTS 14.09'!$C131,0)</f>
        <v>0</v>
      </c>
      <c r="L131" s="98">
        <f t="array" ref="L131">+IFERROR(INDEX('FCST SDV'!$AC$3:$AZ$3000,MATCH('Hàng Theo FCTS 14.09'!$B131,'FCST SDV'!$C$3:$C$3000,0),MATCH('Hàng Theo FCTS 14.09'!L$1,'FCST SDV'!$AC$2:$AZ$2,0))/'Hàng Theo FCTS 14.09'!$C131,0)</f>
        <v>0</v>
      </c>
      <c r="M131" s="98">
        <f t="array" ref="M131">+IFERROR(INDEX('FCST SDV'!$AC$3:$AZ$3000,MATCH('Hàng Theo FCTS 14.09'!$B131,'FCST SDV'!$C$3:$C$3000,0),MATCH('Hàng Theo FCTS 14.09'!M$1,'FCST SDV'!$AC$2:$AZ$2,0))/'Hàng Theo FCTS 14.09'!$C131,0)</f>
        <v>0</v>
      </c>
      <c r="N131" s="98">
        <f t="array" ref="N131">+IFERROR(INDEX('FCST SDV'!$AC$3:$AZ$3000,MATCH('Hàng Theo FCTS 14.09'!$B131,'FCST SDV'!$C$3:$C$3000,0),MATCH('Hàng Theo FCTS 14.09'!N$1,'FCST SDV'!$AC$2:$AZ$2,0))/'Hàng Theo FCTS 14.09'!$C131,0)</f>
        <v>0</v>
      </c>
      <c r="O131" s="98">
        <f t="array" ref="O131">+IFERROR(INDEX('FCST SDV'!$AC$3:$AZ$3000,MATCH('Hàng Theo FCTS 14.09'!$B131,'FCST SDV'!$C$3:$C$3000,0),MATCH('Hàng Theo FCTS 14.09'!O$1,'FCST SDV'!$AC$2:$AZ$2,0))/'Hàng Theo FCTS 14.09'!$C131,0)</f>
        <v>0</v>
      </c>
      <c r="P131" s="98">
        <f t="array" ref="P131">+IFERROR(INDEX('FCST SDV'!$AC$3:$AZ$3000,MATCH('Hàng Theo FCTS 14.09'!$B131,'FCST SDV'!$C$3:$C$3000,0),MATCH('Hàng Theo FCTS 14.09'!P$1,'FCST SDV'!$AC$2:$AZ$2,0))/'Hàng Theo FCTS 14.09'!$C131,0)</f>
        <v>0</v>
      </c>
      <c r="Q131" s="98">
        <f t="array" ref="Q131">+IFERROR(INDEX('FCST SDV'!$AC$3:$AZ$3000,MATCH('Hàng Theo FCTS 14.09'!$B131,'FCST SDV'!$C$3:$C$3000,0),MATCH('Hàng Theo FCTS 14.09'!Q$1,'FCST SDV'!$AC$2:$AZ$2,0))/'Hàng Theo FCTS 14.09'!$C131,0)</f>
        <v>0</v>
      </c>
    </row>
    <row r="132" spans="1:17" ht="36" customHeight="1">
      <c r="A132" s="542"/>
      <c r="B132" s="114" t="s">
        <v>104</v>
      </c>
      <c r="C132" s="99">
        <v>100</v>
      </c>
      <c r="D132" s="514"/>
      <c r="E132" s="525"/>
      <c r="F132" s="514"/>
      <c r="G132" s="96">
        <f>+VLOOKUP(B132,'[6]FCST SDV'!$C:$AL,36,0)</f>
        <v>0</v>
      </c>
      <c r="H132" s="97">
        <f t="shared" si="11"/>
        <v>0</v>
      </c>
      <c r="I132" s="98">
        <f t="array" ref="I132">+IFERROR(INDEX('FCST SDV'!$AC$3:$AZ$3000,MATCH('Hàng Theo FCTS 14.09'!$B132,'FCST SDV'!$C$3:$C$3000,0),MATCH('Hàng Theo FCTS 14.09'!I$1,'FCST SDV'!$AC$2:$AZ$2,0))/'Hàng Theo FCTS 14.09'!$C132,0)</f>
        <v>0</v>
      </c>
      <c r="J132" s="98">
        <f t="array" ref="J132">+IFERROR(INDEX('FCST SDV'!$AC$3:$AZ$3000,MATCH('Hàng Theo FCTS 14.09'!$B132,'FCST SDV'!$C$3:$C$3000,0),MATCH('Hàng Theo FCTS 14.09'!J$1,'FCST SDV'!$AC$2:$AZ$2,0))/'Hàng Theo FCTS 14.09'!$C132,0)</f>
        <v>0</v>
      </c>
      <c r="K132" s="98">
        <f t="array" ref="K132">+IFERROR(INDEX('FCST SDV'!$AC$3:$AZ$3000,MATCH('Hàng Theo FCTS 14.09'!$B132,'FCST SDV'!$C$3:$C$3000,0),MATCH('Hàng Theo FCTS 14.09'!K$1,'FCST SDV'!$AC$2:$AZ$2,0))/'Hàng Theo FCTS 14.09'!$C132,0)</f>
        <v>0</v>
      </c>
      <c r="L132" s="98">
        <f t="array" ref="L132">+IFERROR(INDEX('FCST SDV'!$AC$3:$AZ$3000,MATCH('Hàng Theo FCTS 14.09'!$B132,'FCST SDV'!$C$3:$C$3000,0),MATCH('Hàng Theo FCTS 14.09'!L$1,'FCST SDV'!$AC$2:$AZ$2,0))/'Hàng Theo FCTS 14.09'!$C132,0)</f>
        <v>0</v>
      </c>
      <c r="M132" s="98">
        <f t="array" ref="M132">+IFERROR(INDEX('FCST SDV'!$AC$3:$AZ$3000,MATCH('Hàng Theo FCTS 14.09'!$B132,'FCST SDV'!$C$3:$C$3000,0),MATCH('Hàng Theo FCTS 14.09'!M$1,'FCST SDV'!$AC$2:$AZ$2,0))/'Hàng Theo FCTS 14.09'!$C132,0)</f>
        <v>0</v>
      </c>
      <c r="N132" s="98">
        <f t="array" ref="N132">+IFERROR(INDEX('FCST SDV'!$AC$3:$AZ$3000,MATCH('Hàng Theo FCTS 14.09'!$B132,'FCST SDV'!$C$3:$C$3000,0),MATCH('Hàng Theo FCTS 14.09'!N$1,'FCST SDV'!$AC$2:$AZ$2,0))/'Hàng Theo FCTS 14.09'!$C132,0)</f>
        <v>0</v>
      </c>
      <c r="O132" s="98">
        <f t="array" ref="O132">+IFERROR(INDEX('FCST SDV'!$AC$3:$AZ$3000,MATCH('Hàng Theo FCTS 14.09'!$B132,'FCST SDV'!$C$3:$C$3000,0),MATCH('Hàng Theo FCTS 14.09'!O$1,'FCST SDV'!$AC$2:$AZ$2,0))/'Hàng Theo FCTS 14.09'!$C132,0)</f>
        <v>0</v>
      </c>
      <c r="P132" s="98">
        <f t="array" ref="P132">+IFERROR(INDEX('FCST SDV'!$AC$3:$AZ$3000,MATCH('Hàng Theo FCTS 14.09'!$B132,'FCST SDV'!$C$3:$C$3000,0),MATCH('Hàng Theo FCTS 14.09'!P$1,'FCST SDV'!$AC$2:$AZ$2,0))/'Hàng Theo FCTS 14.09'!$C132,0)</f>
        <v>0</v>
      </c>
      <c r="Q132" s="98">
        <f t="array" ref="Q132">+IFERROR(INDEX('FCST SDV'!$AC$3:$AZ$3000,MATCH('Hàng Theo FCTS 14.09'!$B132,'FCST SDV'!$C$3:$C$3000,0),MATCH('Hàng Theo FCTS 14.09'!Q$1,'FCST SDV'!$AC$2:$AZ$2,0))/'Hàng Theo FCTS 14.09'!$C132,0)</f>
        <v>0</v>
      </c>
    </row>
    <row r="133" spans="1:17" s="86" customFormat="1" ht="36" customHeight="1">
      <c r="A133" s="519" t="s">
        <v>254</v>
      </c>
      <c r="B133" s="520"/>
      <c r="C133" s="520"/>
      <c r="D133" s="520"/>
      <c r="E133" s="520"/>
      <c r="F133" s="520"/>
      <c r="G133" s="521"/>
      <c r="H133" s="101"/>
      <c r="I133" s="103"/>
      <c r="J133" s="103">
        <f>+F131-SUM(J131:J132)</f>
        <v>1900</v>
      </c>
      <c r="K133" s="103">
        <f t="shared" ref="K133:Q133" si="31">+G131-SUM(K131:K132)</f>
        <v>0</v>
      </c>
      <c r="L133" s="103">
        <f t="shared" si="31"/>
        <v>0</v>
      </c>
      <c r="M133" s="103">
        <f t="shared" si="31"/>
        <v>0</v>
      </c>
      <c r="N133" s="103">
        <f t="shared" si="31"/>
        <v>0</v>
      </c>
      <c r="O133" s="103">
        <f t="shared" si="31"/>
        <v>0</v>
      </c>
      <c r="P133" s="103">
        <f t="shared" si="31"/>
        <v>0</v>
      </c>
      <c r="Q133" s="103">
        <f t="shared" si="31"/>
        <v>0</v>
      </c>
    </row>
    <row r="134" spans="1:17" ht="36" customHeight="1">
      <c r="A134" s="542" t="s">
        <v>106</v>
      </c>
      <c r="B134" s="114" t="s">
        <v>18</v>
      </c>
      <c r="C134" s="99">
        <v>50</v>
      </c>
      <c r="D134" s="514">
        <v>96014</v>
      </c>
      <c r="E134" s="525"/>
      <c r="F134" s="514">
        <f>+D134</f>
        <v>96014</v>
      </c>
      <c r="G134" s="96">
        <f>+VLOOKUP(B134,'[6]FCST SDV'!$C:$AL,36,0)</f>
        <v>292500</v>
      </c>
      <c r="H134" s="97">
        <f t="shared" si="11"/>
        <v>5850</v>
      </c>
      <c r="I134" s="98">
        <f t="array" ref="I134">+IFERROR(INDEX('FCST SDV'!$AC$3:$AZ$3000,MATCH('Hàng Theo FCTS 14.09'!$B134,'FCST SDV'!$C$3:$C$3000,0),MATCH('Hàng Theo FCTS 14.09'!I$1,'FCST SDV'!$AC$2:$AZ$2,0))/'Hàng Theo FCTS 14.09'!$C134,0)</f>
        <v>600</v>
      </c>
      <c r="J134" s="98">
        <f t="array" ref="J134">+IFERROR(INDEX('FCST SDV'!$AC$3:$AZ$3000,MATCH('Hàng Theo FCTS 14.09'!$B134,'FCST SDV'!$C$3:$C$3000,0),MATCH('Hàng Theo FCTS 14.09'!J$1,'FCST SDV'!$AC$2:$AZ$2,0))/'Hàng Theo FCTS 14.09'!$C134,0)</f>
        <v>600</v>
      </c>
      <c r="K134" s="98">
        <f t="array" ref="K134">+IFERROR(INDEX('FCST SDV'!$AC$3:$AZ$3000,MATCH('Hàng Theo FCTS 14.09'!$B134,'FCST SDV'!$C$3:$C$3000,0),MATCH('Hàng Theo FCTS 14.09'!K$1,'FCST SDV'!$AC$2:$AZ$2,0))/'Hàng Theo FCTS 14.09'!$C134,0)</f>
        <v>600</v>
      </c>
      <c r="L134" s="98">
        <f t="array" ref="L134">+IFERROR(INDEX('FCST SDV'!$AC$3:$AZ$3000,MATCH('Hàng Theo FCTS 14.09'!$B134,'FCST SDV'!$C$3:$C$3000,0),MATCH('Hàng Theo FCTS 14.09'!L$1,'FCST SDV'!$AC$2:$AZ$2,0))/'Hàng Theo FCTS 14.09'!$C134,0)</f>
        <v>0</v>
      </c>
      <c r="M134" s="98">
        <f t="array" ref="M134">+IFERROR(INDEX('FCST SDV'!$AC$3:$AZ$3000,MATCH('Hàng Theo FCTS 14.09'!$B134,'FCST SDV'!$C$3:$C$3000,0),MATCH('Hàng Theo FCTS 14.09'!M$1,'FCST SDV'!$AC$2:$AZ$2,0))/'Hàng Theo FCTS 14.09'!$C134,0)</f>
        <v>0</v>
      </c>
      <c r="N134" s="98">
        <f t="array" ref="N134">+IFERROR(INDEX('FCST SDV'!$AC$3:$AZ$3000,MATCH('Hàng Theo FCTS 14.09'!$B134,'FCST SDV'!$C$3:$C$3000,0),MATCH('Hàng Theo FCTS 14.09'!N$1,'FCST SDV'!$AC$2:$AZ$2,0))/'Hàng Theo FCTS 14.09'!$C134,0)</f>
        <v>0</v>
      </c>
      <c r="O134" s="98">
        <f t="array" ref="O134">+IFERROR(INDEX('FCST SDV'!$AC$3:$AZ$3000,MATCH('Hàng Theo FCTS 14.09'!$B134,'FCST SDV'!$C$3:$C$3000,0),MATCH('Hàng Theo FCTS 14.09'!O$1,'FCST SDV'!$AC$2:$AZ$2,0))/'Hàng Theo FCTS 14.09'!$C134,0)</f>
        <v>2650</v>
      </c>
      <c r="P134" s="98">
        <f t="array" ref="P134">+IFERROR(INDEX('FCST SDV'!$AC$3:$AZ$3000,MATCH('Hàng Theo FCTS 14.09'!$B134,'FCST SDV'!$C$3:$C$3000,0),MATCH('Hàng Theo FCTS 14.09'!P$1,'FCST SDV'!$AC$2:$AZ$2,0))/'Hàng Theo FCTS 14.09'!$C134,0)</f>
        <v>1400</v>
      </c>
      <c r="Q134" s="98">
        <f t="array" ref="Q134">+IFERROR(INDEX('FCST SDV'!$AC$3:$AZ$3000,MATCH('Hàng Theo FCTS 14.09'!$B134,'FCST SDV'!$C$3:$C$3000,0),MATCH('Hàng Theo FCTS 14.09'!Q$1,'FCST SDV'!$AC$2:$AZ$2,0))/'Hàng Theo FCTS 14.09'!$C134,0)</f>
        <v>0</v>
      </c>
    </row>
    <row r="135" spans="1:17" ht="45.75" customHeight="1">
      <c r="A135" s="553"/>
      <c r="B135" s="114" t="s">
        <v>100</v>
      </c>
      <c r="C135" s="99">
        <v>50</v>
      </c>
      <c r="D135" s="514"/>
      <c r="E135" s="525"/>
      <c r="F135" s="514"/>
      <c r="G135" s="96">
        <f>+VLOOKUP(B135,'[6]FCST SDV'!$C:$AL,36,0)</f>
        <v>15800</v>
      </c>
      <c r="H135" s="97">
        <f t="shared" si="11"/>
        <v>316</v>
      </c>
      <c r="I135" s="98">
        <f t="array" ref="I135">+IFERROR(INDEX('FCST SDV'!$AC$3:$AZ$3000,MATCH('Hàng Theo FCTS 14.09'!$B135,'FCST SDV'!$C$3:$C$3000,0),MATCH('Hàng Theo FCTS 14.09'!I$1,'FCST SDV'!$AC$2:$AZ$2,0))/'Hàng Theo FCTS 14.09'!$C135,0)</f>
        <v>0</v>
      </c>
      <c r="J135" s="98">
        <f t="array" ref="J135">+IFERROR(INDEX('FCST SDV'!$AC$3:$AZ$3000,MATCH('Hàng Theo FCTS 14.09'!$B135,'FCST SDV'!$C$3:$C$3000,0),MATCH('Hàng Theo FCTS 14.09'!J$1,'FCST SDV'!$AC$2:$AZ$2,0))/'Hàng Theo FCTS 14.09'!$C135,0)</f>
        <v>0</v>
      </c>
      <c r="K135" s="98">
        <f t="array" ref="K135">+IFERROR(INDEX('FCST SDV'!$AC$3:$AZ$3000,MATCH('Hàng Theo FCTS 14.09'!$B135,'FCST SDV'!$C$3:$C$3000,0),MATCH('Hàng Theo FCTS 14.09'!K$1,'FCST SDV'!$AC$2:$AZ$2,0))/'Hàng Theo FCTS 14.09'!$C135,0)</f>
        <v>0</v>
      </c>
      <c r="L135" s="98">
        <f t="array" ref="L135">+IFERROR(INDEX('FCST SDV'!$AC$3:$AZ$3000,MATCH('Hàng Theo FCTS 14.09'!$B135,'FCST SDV'!$C$3:$C$3000,0),MATCH('Hàng Theo FCTS 14.09'!L$1,'FCST SDV'!$AC$2:$AZ$2,0))/'Hàng Theo FCTS 14.09'!$C135,0)</f>
        <v>0</v>
      </c>
      <c r="M135" s="98">
        <f t="array" ref="M135">+IFERROR(INDEX('FCST SDV'!$AC$3:$AZ$3000,MATCH('Hàng Theo FCTS 14.09'!$B135,'FCST SDV'!$C$3:$C$3000,0),MATCH('Hàng Theo FCTS 14.09'!M$1,'FCST SDV'!$AC$2:$AZ$2,0))/'Hàng Theo FCTS 14.09'!$C135,0)</f>
        <v>0</v>
      </c>
      <c r="N135" s="98">
        <f t="array" ref="N135">+IFERROR(INDEX('FCST SDV'!$AC$3:$AZ$3000,MATCH('Hàng Theo FCTS 14.09'!$B135,'FCST SDV'!$C$3:$C$3000,0),MATCH('Hàng Theo FCTS 14.09'!N$1,'FCST SDV'!$AC$2:$AZ$2,0))/'Hàng Theo FCTS 14.09'!$C135,0)</f>
        <v>0</v>
      </c>
      <c r="O135" s="98">
        <f t="array" ref="O135">+IFERROR(INDEX('FCST SDV'!$AC$3:$AZ$3000,MATCH('Hàng Theo FCTS 14.09'!$B135,'FCST SDV'!$C$3:$C$3000,0),MATCH('Hàng Theo FCTS 14.09'!O$1,'FCST SDV'!$AC$2:$AZ$2,0))/'Hàng Theo FCTS 14.09'!$C135,0)</f>
        <v>0</v>
      </c>
      <c r="P135" s="98">
        <f t="array" ref="P135">+IFERROR(INDEX('FCST SDV'!$AC$3:$AZ$3000,MATCH('Hàng Theo FCTS 14.09'!$B135,'FCST SDV'!$C$3:$C$3000,0),MATCH('Hàng Theo FCTS 14.09'!P$1,'FCST SDV'!$AC$2:$AZ$2,0))/'Hàng Theo FCTS 14.09'!$C135,0)</f>
        <v>316</v>
      </c>
      <c r="Q135" s="98">
        <f t="array" ref="Q135">+IFERROR(INDEX('FCST SDV'!$AC$3:$AZ$3000,MATCH('Hàng Theo FCTS 14.09'!$B135,'FCST SDV'!$C$3:$C$3000,0),MATCH('Hàng Theo FCTS 14.09'!Q$1,'FCST SDV'!$AC$2:$AZ$2,0))/'Hàng Theo FCTS 14.09'!$C135,0)</f>
        <v>0</v>
      </c>
    </row>
    <row r="136" spans="1:17" ht="36" customHeight="1">
      <c r="A136" s="532" t="s">
        <v>254</v>
      </c>
      <c r="B136" s="533"/>
      <c r="C136" s="533"/>
      <c r="D136" s="533"/>
      <c r="E136" s="533"/>
      <c r="F136" s="534"/>
      <c r="G136" s="104"/>
      <c r="H136" s="101"/>
      <c r="I136" s="103">
        <f>+F134-SUM(I134:I135)</f>
        <v>95414</v>
      </c>
      <c r="J136" s="103">
        <f>+G134-SUM(J134:J135)</f>
        <v>291900</v>
      </c>
      <c r="K136" s="103">
        <f t="shared" ref="K136:Q136" si="32">+H134-SUM(K134:K135)</f>
        <v>5250</v>
      </c>
      <c r="L136" s="103">
        <f t="shared" si="32"/>
        <v>600</v>
      </c>
      <c r="M136" s="103">
        <f t="shared" si="32"/>
        <v>600</v>
      </c>
      <c r="N136" s="103">
        <f t="shared" si="32"/>
        <v>600</v>
      </c>
      <c r="O136" s="103">
        <f t="shared" si="32"/>
        <v>-2650</v>
      </c>
      <c r="P136" s="103">
        <f t="shared" si="32"/>
        <v>-1716</v>
      </c>
      <c r="Q136" s="103">
        <f t="shared" si="32"/>
        <v>0</v>
      </c>
    </row>
    <row r="137" spans="1:17" ht="49.5" customHeight="1">
      <c r="A137" s="112" t="s">
        <v>107</v>
      </c>
      <c r="B137" s="114" t="s">
        <v>100</v>
      </c>
      <c r="C137" s="99">
        <v>100</v>
      </c>
      <c r="D137" s="90">
        <v>28014</v>
      </c>
      <c r="E137" s="115"/>
      <c r="F137" s="90">
        <f>+D137</f>
        <v>28014</v>
      </c>
      <c r="G137" s="96">
        <f>+VLOOKUP(B137,'[6]FCST SDV'!$C:$AL,36,0)</f>
        <v>15800</v>
      </c>
      <c r="H137" s="97">
        <f t="shared" si="11"/>
        <v>158</v>
      </c>
      <c r="I137" s="98">
        <f t="array" ref="I137">+IFERROR(INDEX('FCST SDV'!$AC$3:$AZ$3000,MATCH('Hàng Theo FCTS 14.09'!$B137,'FCST SDV'!$C$3:$C$3000,0),MATCH('Hàng Theo FCTS 14.09'!I$1,'FCST SDV'!$AC$2:$AZ$2,0))/'Hàng Theo FCTS 14.09'!$C137,0)</f>
        <v>0</v>
      </c>
      <c r="J137" s="98">
        <f t="array" ref="J137">+IFERROR(INDEX('FCST SDV'!$AC$3:$AZ$3000,MATCH('Hàng Theo FCTS 14.09'!$B137,'FCST SDV'!$C$3:$C$3000,0),MATCH('Hàng Theo FCTS 14.09'!J$1,'FCST SDV'!$AC$2:$AZ$2,0))/'Hàng Theo FCTS 14.09'!$C137,0)</f>
        <v>0</v>
      </c>
      <c r="K137" s="98">
        <f t="array" ref="K137">+IFERROR(INDEX('FCST SDV'!$AC$3:$AZ$3000,MATCH('Hàng Theo FCTS 14.09'!$B137,'FCST SDV'!$C$3:$C$3000,0),MATCH('Hàng Theo FCTS 14.09'!K$1,'FCST SDV'!$AC$2:$AZ$2,0))/'Hàng Theo FCTS 14.09'!$C137,0)</f>
        <v>0</v>
      </c>
      <c r="L137" s="98">
        <f t="array" ref="L137">+IFERROR(INDEX('FCST SDV'!$AC$3:$AZ$3000,MATCH('Hàng Theo FCTS 14.09'!$B137,'FCST SDV'!$C$3:$C$3000,0),MATCH('Hàng Theo FCTS 14.09'!L$1,'FCST SDV'!$AC$2:$AZ$2,0))/'Hàng Theo FCTS 14.09'!$C137,0)</f>
        <v>0</v>
      </c>
      <c r="M137" s="98">
        <f t="array" ref="M137">+IFERROR(INDEX('FCST SDV'!$AC$3:$AZ$3000,MATCH('Hàng Theo FCTS 14.09'!$B137,'FCST SDV'!$C$3:$C$3000,0),MATCH('Hàng Theo FCTS 14.09'!M$1,'FCST SDV'!$AC$2:$AZ$2,0))/'Hàng Theo FCTS 14.09'!$C137,0)</f>
        <v>0</v>
      </c>
      <c r="N137" s="98">
        <f t="array" ref="N137">+IFERROR(INDEX('FCST SDV'!$AC$3:$AZ$3000,MATCH('Hàng Theo FCTS 14.09'!$B137,'FCST SDV'!$C$3:$C$3000,0),MATCH('Hàng Theo FCTS 14.09'!N$1,'FCST SDV'!$AC$2:$AZ$2,0))/'Hàng Theo FCTS 14.09'!$C137,0)</f>
        <v>0</v>
      </c>
      <c r="O137" s="98">
        <f t="array" ref="O137">+IFERROR(INDEX('FCST SDV'!$AC$3:$AZ$3000,MATCH('Hàng Theo FCTS 14.09'!$B137,'FCST SDV'!$C$3:$C$3000,0),MATCH('Hàng Theo FCTS 14.09'!O$1,'FCST SDV'!$AC$2:$AZ$2,0))/'Hàng Theo FCTS 14.09'!$C137,0)</f>
        <v>0</v>
      </c>
      <c r="P137" s="98">
        <f t="array" ref="P137">+IFERROR(INDEX('FCST SDV'!$AC$3:$AZ$3000,MATCH('Hàng Theo FCTS 14.09'!$B137,'FCST SDV'!$C$3:$C$3000,0),MATCH('Hàng Theo FCTS 14.09'!P$1,'FCST SDV'!$AC$2:$AZ$2,0))/'Hàng Theo FCTS 14.09'!$C137,0)</f>
        <v>158</v>
      </c>
      <c r="Q137" s="98">
        <f t="array" ref="Q137">+IFERROR(INDEX('FCST SDV'!$AC$3:$AZ$3000,MATCH('Hàng Theo FCTS 14.09'!$B137,'FCST SDV'!$C$3:$C$3000,0),MATCH('Hàng Theo FCTS 14.09'!Q$1,'FCST SDV'!$AC$2:$AZ$2,0))/'Hàng Theo FCTS 14.09'!$C137,0)</f>
        <v>0</v>
      </c>
    </row>
    <row r="138" spans="1:17" ht="36" customHeight="1">
      <c r="A138" s="536" t="s">
        <v>254</v>
      </c>
      <c r="B138" s="537"/>
      <c r="C138" s="537"/>
      <c r="D138" s="537"/>
      <c r="E138" s="537"/>
      <c r="F138" s="538"/>
      <c r="G138" s="104"/>
      <c r="H138" s="101"/>
      <c r="I138" s="103">
        <f>+F137-SUM(J137)</f>
        <v>28014</v>
      </c>
      <c r="J138" s="103">
        <f t="shared" ref="J138:Q138" si="33">+G137-SUM(K137)</f>
        <v>15800</v>
      </c>
      <c r="K138" s="103">
        <f t="shared" si="33"/>
        <v>158</v>
      </c>
      <c r="L138" s="103">
        <f t="shared" si="33"/>
        <v>0</v>
      </c>
      <c r="M138" s="103">
        <f t="shared" si="33"/>
        <v>0</v>
      </c>
      <c r="N138" s="103">
        <f t="shared" si="33"/>
        <v>0</v>
      </c>
      <c r="O138" s="103">
        <f t="shared" si="33"/>
        <v>-158</v>
      </c>
      <c r="P138" s="103">
        <f t="shared" si="33"/>
        <v>0</v>
      </c>
      <c r="Q138" s="103">
        <f t="shared" si="33"/>
        <v>0</v>
      </c>
    </row>
    <row r="139" spans="1:17" ht="36" customHeight="1">
      <c r="A139" s="542" t="s">
        <v>109</v>
      </c>
      <c r="B139" s="114" t="s">
        <v>108</v>
      </c>
      <c r="C139" s="99">
        <v>3000</v>
      </c>
      <c r="D139" s="514">
        <v>0</v>
      </c>
      <c r="E139" s="525"/>
      <c r="F139" s="514">
        <f>+D139</f>
        <v>0</v>
      </c>
      <c r="G139" s="96">
        <f>+VLOOKUP(B139,'[6]FCST SDV'!$C:$AL,36,0)</f>
        <v>34100</v>
      </c>
      <c r="H139" s="97">
        <f t="shared" si="11"/>
        <v>11.366666666666667</v>
      </c>
      <c r="I139" s="98">
        <f t="array" ref="I139">+IFERROR(INDEX('FCST SDV'!$AC$3:$AZ$3000,MATCH('Hàng Theo FCTS 14.09'!$B139,'FCST SDV'!$C$3:$C$3000,0),MATCH('Hàng Theo FCTS 14.09'!I$1,'FCST SDV'!$AC$2:$AZ$2,0))/'Hàng Theo FCTS 14.09'!$C139,0)</f>
        <v>0</v>
      </c>
      <c r="J139" s="98">
        <f t="array" ref="J139">+IFERROR(INDEX('FCST SDV'!$AC$3:$AZ$3000,MATCH('Hàng Theo FCTS 14.09'!$B139,'FCST SDV'!$C$3:$C$3000,0),MATCH('Hàng Theo FCTS 14.09'!J$1,'FCST SDV'!$AC$2:$AZ$2,0))/'Hàng Theo FCTS 14.09'!$C139,0)</f>
        <v>0</v>
      </c>
      <c r="K139" s="98">
        <f t="array" ref="K139">+IFERROR(INDEX('FCST SDV'!$AC$3:$AZ$3000,MATCH('Hàng Theo FCTS 14.09'!$B139,'FCST SDV'!$C$3:$C$3000,0),MATCH('Hàng Theo FCTS 14.09'!K$1,'FCST SDV'!$AC$2:$AZ$2,0))/'Hàng Theo FCTS 14.09'!$C139,0)</f>
        <v>0</v>
      </c>
      <c r="L139" s="98">
        <f t="array" ref="L139">+IFERROR(INDEX('FCST SDV'!$AC$3:$AZ$3000,MATCH('Hàng Theo FCTS 14.09'!$B139,'FCST SDV'!$C$3:$C$3000,0),MATCH('Hàng Theo FCTS 14.09'!L$1,'FCST SDV'!$AC$2:$AZ$2,0))/'Hàng Theo FCTS 14.09'!$C139,0)</f>
        <v>1.0333333333333334</v>
      </c>
      <c r="M139" s="98">
        <f t="array" ref="M139">+IFERROR(INDEX('FCST SDV'!$AC$3:$AZ$3000,MATCH('Hàng Theo FCTS 14.09'!$B139,'FCST SDV'!$C$3:$C$3000,0),MATCH('Hàng Theo FCTS 14.09'!M$1,'FCST SDV'!$AC$2:$AZ$2,0))/'Hàng Theo FCTS 14.09'!$C139,0)</f>
        <v>2.0666666666666669</v>
      </c>
      <c r="N139" s="98">
        <f t="array" ref="N139">+IFERROR(INDEX('FCST SDV'!$AC$3:$AZ$3000,MATCH('Hàng Theo FCTS 14.09'!$B139,'FCST SDV'!$C$3:$C$3000,0),MATCH('Hàng Theo FCTS 14.09'!N$1,'FCST SDV'!$AC$2:$AZ$2,0))/'Hàng Theo FCTS 14.09'!$C139,0)</f>
        <v>1.0333333333333334</v>
      </c>
      <c r="O139" s="98">
        <f t="array" ref="O139">+IFERROR(INDEX('FCST SDV'!$AC$3:$AZ$3000,MATCH('Hàng Theo FCTS 14.09'!$B139,'FCST SDV'!$C$3:$C$3000,0),MATCH('Hàng Theo FCTS 14.09'!O$1,'FCST SDV'!$AC$2:$AZ$2,0))/'Hàng Theo FCTS 14.09'!$C139,0)</f>
        <v>4.1333333333333337</v>
      </c>
      <c r="P139" s="98">
        <f t="array" ref="P139">+IFERROR(INDEX('FCST SDV'!$AC$3:$AZ$3000,MATCH('Hàng Theo FCTS 14.09'!$B139,'FCST SDV'!$C$3:$C$3000,0),MATCH('Hàng Theo FCTS 14.09'!P$1,'FCST SDV'!$AC$2:$AZ$2,0))/'Hàng Theo FCTS 14.09'!$C139,0)</f>
        <v>3.1</v>
      </c>
      <c r="Q139" s="98">
        <f t="array" ref="Q139">+IFERROR(INDEX('FCST SDV'!$AC$3:$AZ$3000,MATCH('Hàng Theo FCTS 14.09'!$B139,'FCST SDV'!$C$3:$C$3000,0),MATCH('Hàng Theo FCTS 14.09'!Q$1,'FCST SDV'!$AC$2:$AZ$2,0))/'Hàng Theo FCTS 14.09'!$C139,0)</f>
        <v>0</v>
      </c>
    </row>
    <row r="140" spans="1:17" ht="36" customHeight="1">
      <c r="A140" s="553"/>
      <c r="B140" s="114" t="s">
        <v>34</v>
      </c>
      <c r="C140" s="99">
        <v>2700</v>
      </c>
      <c r="D140" s="514"/>
      <c r="E140" s="525"/>
      <c r="F140" s="514"/>
      <c r="G140" s="96">
        <f>+VLOOKUP(B140,'[6]FCST SDV'!$C:$AL,36,0)</f>
        <v>1053000</v>
      </c>
      <c r="H140" s="97">
        <f t="shared" si="11"/>
        <v>390</v>
      </c>
      <c r="I140" s="98">
        <f t="array" ref="I140">+IFERROR(INDEX('FCST SDV'!$AC$3:$AZ$3000,MATCH('Hàng Theo FCTS 14.09'!$B140,'FCST SDV'!$C$3:$C$3000,0),MATCH('Hàng Theo FCTS 14.09'!I$1,'FCST SDV'!$AC$2:$AZ$2,0))/'Hàng Theo FCTS 14.09'!$C140,0)</f>
        <v>20</v>
      </c>
      <c r="J140" s="98">
        <f t="array" ref="J140">+IFERROR(INDEX('FCST SDV'!$AC$3:$AZ$3000,MATCH('Hàng Theo FCTS 14.09'!$B140,'FCST SDV'!$C$3:$C$3000,0),MATCH('Hàng Theo FCTS 14.09'!J$1,'FCST SDV'!$AC$2:$AZ$2,0))/'Hàng Theo FCTS 14.09'!$C140,0)</f>
        <v>20</v>
      </c>
      <c r="K140" s="98">
        <f t="array" ref="K140">+IFERROR(INDEX('FCST SDV'!$AC$3:$AZ$3000,MATCH('Hàng Theo FCTS 14.09'!$B140,'FCST SDV'!$C$3:$C$3000,0),MATCH('Hàng Theo FCTS 14.09'!K$1,'FCST SDV'!$AC$2:$AZ$2,0))/'Hàng Theo FCTS 14.09'!$C140,0)</f>
        <v>20</v>
      </c>
      <c r="L140" s="98">
        <f t="array" ref="L140">+IFERROR(INDEX('FCST SDV'!$AC$3:$AZ$3000,MATCH('Hàng Theo FCTS 14.09'!$B140,'FCST SDV'!$C$3:$C$3000,0),MATCH('Hàng Theo FCTS 14.09'!L$1,'FCST SDV'!$AC$2:$AZ$2,0))/'Hàng Theo FCTS 14.09'!$C140,0)</f>
        <v>20</v>
      </c>
      <c r="M140" s="98">
        <f t="array" ref="M140">+IFERROR(INDEX('FCST SDV'!$AC$3:$AZ$3000,MATCH('Hàng Theo FCTS 14.09'!$B140,'FCST SDV'!$C$3:$C$3000,0),MATCH('Hàng Theo FCTS 14.09'!M$1,'FCST SDV'!$AC$2:$AZ$2,0))/'Hàng Theo FCTS 14.09'!$C140,0)</f>
        <v>20</v>
      </c>
      <c r="N140" s="98">
        <f t="array" ref="N140">+IFERROR(INDEX('FCST SDV'!$AC$3:$AZ$3000,MATCH('Hàng Theo FCTS 14.09'!$B140,'FCST SDV'!$C$3:$C$3000,0),MATCH('Hàng Theo FCTS 14.09'!N$1,'FCST SDV'!$AC$2:$AZ$2,0))/'Hàng Theo FCTS 14.09'!$C140,0)</f>
        <v>10</v>
      </c>
      <c r="O140" s="98">
        <f t="array" ref="O140">+IFERROR(INDEX('FCST SDV'!$AC$3:$AZ$3000,MATCH('Hàng Theo FCTS 14.09'!$B140,'FCST SDV'!$C$3:$C$3000,0),MATCH('Hàng Theo FCTS 14.09'!O$1,'FCST SDV'!$AC$2:$AZ$2,0))/'Hàng Theo FCTS 14.09'!$C140,0)</f>
        <v>130</v>
      </c>
      <c r="P140" s="98">
        <f t="array" ref="P140">+IFERROR(INDEX('FCST SDV'!$AC$3:$AZ$3000,MATCH('Hàng Theo FCTS 14.09'!$B140,'FCST SDV'!$C$3:$C$3000,0),MATCH('Hàng Theo FCTS 14.09'!P$1,'FCST SDV'!$AC$2:$AZ$2,0))/'Hàng Theo FCTS 14.09'!$C140,0)</f>
        <v>150</v>
      </c>
      <c r="Q140" s="98">
        <f t="array" ref="Q140">+IFERROR(INDEX('FCST SDV'!$AC$3:$AZ$3000,MATCH('Hàng Theo FCTS 14.09'!$B140,'FCST SDV'!$C$3:$C$3000,0),MATCH('Hàng Theo FCTS 14.09'!Q$1,'FCST SDV'!$AC$2:$AZ$2,0))/'Hàng Theo FCTS 14.09'!$C140,0)</f>
        <v>0</v>
      </c>
    </row>
    <row r="141" spans="1:17" ht="36" customHeight="1">
      <c r="A141" s="553"/>
      <c r="B141" s="114" t="s">
        <v>30</v>
      </c>
      <c r="C141" s="99">
        <v>3000</v>
      </c>
      <c r="D141" s="514"/>
      <c r="E141" s="525"/>
      <c r="F141" s="514"/>
      <c r="G141" s="96">
        <f>+VLOOKUP(B141,'[6]FCST SDV'!$C:$AL,36,0)</f>
        <v>978000</v>
      </c>
      <c r="H141" s="97">
        <f t="shared" si="11"/>
        <v>326</v>
      </c>
      <c r="I141" s="98">
        <f t="array" ref="I141">+IFERROR(INDEX('FCST SDV'!$AC$3:$AZ$3000,MATCH('Hàng Theo FCTS 14.09'!$B141,'FCST SDV'!$C$3:$C$3000,0),MATCH('Hàng Theo FCTS 14.09'!I$1,'FCST SDV'!$AC$2:$AZ$2,0))/'Hàng Theo FCTS 14.09'!$C141,0)</f>
        <v>16</v>
      </c>
      <c r="J141" s="98">
        <f t="array" ref="J141">+IFERROR(INDEX('FCST SDV'!$AC$3:$AZ$3000,MATCH('Hàng Theo FCTS 14.09'!$B141,'FCST SDV'!$C$3:$C$3000,0),MATCH('Hàng Theo FCTS 14.09'!J$1,'FCST SDV'!$AC$2:$AZ$2,0))/'Hàng Theo FCTS 14.09'!$C141,0)</f>
        <v>10</v>
      </c>
      <c r="K141" s="98">
        <f t="array" ref="K141">+IFERROR(INDEX('FCST SDV'!$AC$3:$AZ$3000,MATCH('Hàng Theo FCTS 14.09'!$B141,'FCST SDV'!$C$3:$C$3000,0),MATCH('Hàng Theo FCTS 14.09'!K$1,'FCST SDV'!$AC$2:$AZ$2,0))/'Hàng Theo FCTS 14.09'!$C141,0)</f>
        <v>15</v>
      </c>
      <c r="L141" s="98">
        <f t="array" ref="L141">+IFERROR(INDEX('FCST SDV'!$AC$3:$AZ$3000,MATCH('Hàng Theo FCTS 14.09'!$B141,'FCST SDV'!$C$3:$C$3000,0),MATCH('Hàng Theo FCTS 14.09'!L$1,'FCST SDV'!$AC$2:$AZ$2,0))/'Hàng Theo FCTS 14.09'!$C141,0)</f>
        <v>15</v>
      </c>
      <c r="M141" s="98">
        <f t="array" ref="M141">+IFERROR(INDEX('FCST SDV'!$AC$3:$AZ$3000,MATCH('Hàng Theo FCTS 14.09'!$B141,'FCST SDV'!$C$3:$C$3000,0),MATCH('Hàng Theo FCTS 14.09'!M$1,'FCST SDV'!$AC$2:$AZ$2,0))/'Hàng Theo FCTS 14.09'!$C141,0)</f>
        <v>15</v>
      </c>
      <c r="N141" s="98">
        <f t="array" ref="N141">+IFERROR(INDEX('FCST SDV'!$AC$3:$AZ$3000,MATCH('Hàng Theo FCTS 14.09'!$B141,'FCST SDV'!$C$3:$C$3000,0),MATCH('Hàng Theo FCTS 14.09'!N$1,'FCST SDV'!$AC$2:$AZ$2,0))/'Hàng Theo FCTS 14.09'!$C141,0)</f>
        <v>20</v>
      </c>
      <c r="O141" s="98">
        <f t="array" ref="O141">+IFERROR(INDEX('FCST SDV'!$AC$3:$AZ$3000,MATCH('Hàng Theo FCTS 14.09'!$B141,'FCST SDV'!$C$3:$C$3000,0),MATCH('Hàng Theo FCTS 14.09'!O$1,'FCST SDV'!$AC$2:$AZ$2,0))/'Hàng Theo FCTS 14.09'!$C141,0)</f>
        <v>100</v>
      </c>
      <c r="P141" s="98">
        <f t="array" ref="P141">+IFERROR(INDEX('FCST SDV'!$AC$3:$AZ$3000,MATCH('Hàng Theo FCTS 14.09'!$B141,'FCST SDV'!$C$3:$C$3000,0),MATCH('Hàng Theo FCTS 14.09'!P$1,'FCST SDV'!$AC$2:$AZ$2,0))/'Hàng Theo FCTS 14.09'!$C141,0)</f>
        <v>135</v>
      </c>
      <c r="Q141" s="98">
        <f t="array" ref="Q141">+IFERROR(INDEX('FCST SDV'!$AC$3:$AZ$3000,MATCH('Hàng Theo FCTS 14.09'!$B141,'FCST SDV'!$C$3:$C$3000,0),MATCH('Hàng Theo FCTS 14.09'!Q$1,'FCST SDV'!$AC$2:$AZ$2,0))/'Hàng Theo FCTS 14.09'!$C141,0)</f>
        <v>0</v>
      </c>
    </row>
    <row r="142" spans="1:17" ht="36" customHeight="1">
      <c r="A142" s="553"/>
      <c r="B142" s="114" t="s">
        <v>82</v>
      </c>
      <c r="C142" s="99">
        <v>3000</v>
      </c>
      <c r="D142" s="514"/>
      <c r="E142" s="525"/>
      <c r="F142" s="514"/>
      <c r="G142" s="96">
        <f>+VLOOKUP(B142,'[6]FCST SDV'!$C:$AL,36,0)</f>
        <v>768000</v>
      </c>
      <c r="H142" s="97">
        <f t="shared" si="11"/>
        <v>256</v>
      </c>
      <c r="I142" s="98">
        <f t="array" ref="I142">+IFERROR(INDEX('FCST SDV'!$AC$3:$AZ$3000,MATCH('Hàng Theo FCTS 14.09'!$B142,'FCST SDV'!$C$3:$C$3000,0),MATCH('Hàng Theo FCTS 14.09'!I$1,'FCST SDV'!$AC$2:$AZ$2,0))/'Hàng Theo FCTS 14.09'!$C142,0)</f>
        <v>16</v>
      </c>
      <c r="J142" s="98">
        <f t="array" ref="J142">+IFERROR(INDEX('FCST SDV'!$AC$3:$AZ$3000,MATCH('Hàng Theo FCTS 14.09'!$B142,'FCST SDV'!$C$3:$C$3000,0),MATCH('Hàng Theo FCTS 14.09'!J$1,'FCST SDV'!$AC$2:$AZ$2,0))/'Hàng Theo FCTS 14.09'!$C142,0)</f>
        <v>16</v>
      </c>
      <c r="K142" s="98">
        <f t="array" ref="K142">+IFERROR(INDEX('FCST SDV'!$AC$3:$AZ$3000,MATCH('Hàng Theo FCTS 14.09'!$B142,'FCST SDV'!$C$3:$C$3000,0),MATCH('Hàng Theo FCTS 14.09'!K$1,'FCST SDV'!$AC$2:$AZ$2,0))/'Hàng Theo FCTS 14.09'!$C142,0)</f>
        <v>10.666666666666666</v>
      </c>
      <c r="L142" s="98">
        <f t="array" ref="L142">+IFERROR(INDEX('FCST SDV'!$AC$3:$AZ$3000,MATCH('Hàng Theo FCTS 14.09'!$B142,'FCST SDV'!$C$3:$C$3000,0),MATCH('Hàng Theo FCTS 14.09'!L$1,'FCST SDV'!$AC$2:$AZ$2,0))/'Hàng Theo FCTS 14.09'!$C142,0)</f>
        <v>10.666666666666666</v>
      </c>
      <c r="M142" s="98">
        <f t="array" ref="M142">+IFERROR(INDEX('FCST SDV'!$AC$3:$AZ$3000,MATCH('Hàng Theo FCTS 14.09'!$B142,'FCST SDV'!$C$3:$C$3000,0),MATCH('Hàng Theo FCTS 14.09'!M$1,'FCST SDV'!$AC$2:$AZ$2,0))/'Hàng Theo FCTS 14.09'!$C142,0)</f>
        <v>16</v>
      </c>
      <c r="N142" s="98">
        <f t="array" ref="N142">+IFERROR(INDEX('FCST SDV'!$AC$3:$AZ$3000,MATCH('Hàng Theo FCTS 14.09'!$B142,'FCST SDV'!$C$3:$C$3000,0),MATCH('Hàng Theo FCTS 14.09'!N$1,'FCST SDV'!$AC$2:$AZ$2,0))/'Hàng Theo FCTS 14.09'!$C142,0)</f>
        <v>16</v>
      </c>
      <c r="O142" s="98">
        <f t="array" ref="O142">+IFERROR(INDEX('FCST SDV'!$AC$3:$AZ$3000,MATCH('Hàng Theo FCTS 14.09'!$B142,'FCST SDV'!$C$3:$C$3000,0),MATCH('Hàng Theo FCTS 14.09'!O$1,'FCST SDV'!$AC$2:$AZ$2,0))/'Hàng Theo FCTS 14.09'!$C142,0)</f>
        <v>96</v>
      </c>
      <c r="P142" s="98">
        <f t="array" ref="P142">+IFERROR(INDEX('FCST SDV'!$AC$3:$AZ$3000,MATCH('Hàng Theo FCTS 14.09'!$B142,'FCST SDV'!$C$3:$C$3000,0),MATCH('Hàng Theo FCTS 14.09'!P$1,'FCST SDV'!$AC$2:$AZ$2,0))/'Hàng Theo FCTS 14.09'!$C142,0)</f>
        <v>74.666666666666671</v>
      </c>
      <c r="Q142" s="98">
        <f t="array" ref="Q142">+IFERROR(INDEX('FCST SDV'!$AC$3:$AZ$3000,MATCH('Hàng Theo FCTS 14.09'!$B142,'FCST SDV'!$C$3:$C$3000,0),MATCH('Hàng Theo FCTS 14.09'!Q$1,'FCST SDV'!$AC$2:$AZ$2,0))/'Hàng Theo FCTS 14.09'!$C142,0)</f>
        <v>0</v>
      </c>
    </row>
    <row r="143" spans="1:17" ht="36" customHeight="1">
      <c r="A143" s="553"/>
      <c r="B143" s="114" t="s">
        <v>73</v>
      </c>
      <c r="C143" s="99">
        <v>2000</v>
      </c>
      <c r="D143" s="514"/>
      <c r="E143" s="525"/>
      <c r="F143" s="514"/>
      <c r="G143" s="96">
        <f>+VLOOKUP(B143,'[6]FCST SDV'!$C:$AL,36,0)</f>
        <v>0</v>
      </c>
      <c r="H143" s="97">
        <f t="shared" ref="H143:H218" si="34">+G143/C143</f>
        <v>0</v>
      </c>
      <c r="I143" s="98">
        <f t="array" ref="I143">+IFERROR(INDEX('FCST SDV'!$AC$3:$AZ$3000,MATCH('Hàng Theo FCTS 14.09'!$B143,'FCST SDV'!$C$3:$C$3000,0),MATCH('Hàng Theo FCTS 14.09'!I$1,'FCST SDV'!$AC$2:$AZ$2,0))/'Hàng Theo FCTS 14.09'!$C143,0)</f>
        <v>0</v>
      </c>
      <c r="J143" s="98">
        <f t="array" ref="J143">+IFERROR(INDEX('FCST SDV'!$AC$3:$AZ$3000,MATCH('Hàng Theo FCTS 14.09'!$B143,'FCST SDV'!$C$3:$C$3000,0),MATCH('Hàng Theo FCTS 14.09'!J$1,'FCST SDV'!$AC$2:$AZ$2,0))/'Hàng Theo FCTS 14.09'!$C143,0)</f>
        <v>0</v>
      </c>
      <c r="K143" s="98">
        <f t="array" ref="K143">+IFERROR(INDEX('FCST SDV'!$AC$3:$AZ$3000,MATCH('Hàng Theo FCTS 14.09'!$B143,'FCST SDV'!$C$3:$C$3000,0),MATCH('Hàng Theo FCTS 14.09'!K$1,'FCST SDV'!$AC$2:$AZ$2,0))/'Hàng Theo FCTS 14.09'!$C143,0)</f>
        <v>0</v>
      </c>
      <c r="L143" s="98">
        <f t="array" ref="L143">+IFERROR(INDEX('FCST SDV'!$AC$3:$AZ$3000,MATCH('Hàng Theo FCTS 14.09'!$B143,'FCST SDV'!$C$3:$C$3000,0),MATCH('Hàng Theo FCTS 14.09'!L$1,'FCST SDV'!$AC$2:$AZ$2,0))/'Hàng Theo FCTS 14.09'!$C143,0)</f>
        <v>0</v>
      </c>
      <c r="M143" s="98">
        <f t="array" ref="M143">+IFERROR(INDEX('FCST SDV'!$AC$3:$AZ$3000,MATCH('Hàng Theo FCTS 14.09'!$B143,'FCST SDV'!$C$3:$C$3000,0),MATCH('Hàng Theo FCTS 14.09'!M$1,'FCST SDV'!$AC$2:$AZ$2,0))/'Hàng Theo FCTS 14.09'!$C143,0)</f>
        <v>0</v>
      </c>
      <c r="N143" s="98">
        <f t="array" ref="N143">+IFERROR(INDEX('FCST SDV'!$AC$3:$AZ$3000,MATCH('Hàng Theo FCTS 14.09'!$B143,'FCST SDV'!$C$3:$C$3000,0),MATCH('Hàng Theo FCTS 14.09'!N$1,'FCST SDV'!$AC$2:$AZ$2,0))/'Hàng Theo FCTS 14.09'!$C143,0)</f>
        <v>0</v>
      </c>
      <c r="O143" s="98">
        <f t="array" ref="O143">+IFERROR(INDEX('FCST SDV'!$AC$3:$AZ$3000,MATCH('Hàng Theo FCTS 14.09'!$B143,'FCST SDV'!$C$3:$C$3000,0),MATCH('Hàng Theo FCTS 14.09'!O$1,'FCST SDV'!$AC$2:$AZ$2,0))/'Hàng Theo FCTS 14.09'!$C143,0)</f>
        <v>0</v>
      </c>
      <c r="P143" s="98">
        <f t="array" ref="P143">+IFERROR(INDEX('FCST SDV'!$AC$3:$AZ$3000,MATCH('Hàng Theo FCTS 14.09'!$B143,'FCST SDV'!$C$3:$C$3000,0),MATCH('Hàng Theo FCTS 14.09'!P$1,'FCST SDV'!$AC$2:$AZ$2,0))/'Hàng Theo FCTS 14.09'!$C143,0)</f>
        <v>0</v>
      </c>
      <c r="Q143" s="98">
        <f t="array" ref="Q143">+IFERROR(INDEX('FCST SDV'!$AC$3:$AZ$3000,MATCH('Hàng Theo FCTS 14.09'!$B143,'FCST SDV'!$C$3:$C$3000,0),MATCH('Hàng Theo FCTS 14.09'!Q$1,'FCST SDV'!$AC$2:$AZ$2,0))/'Hàng Theo FCTS 14.09'!$C143,0)</f>
        <v>0</v>
      </c>
    </row>
    <row r="144" spans="1:17" ht="36" customHeight="1">
      <c r="A144" s="553"/>
      <c r="B144" s="114" t="s">
        <v>73</v>
      </c>
      <c r="C144" s="99">
        <v>2000</v>
      </c>
      <c r="D144" s="514"/>
      <c r="E144" s="525"/>
      <c r="F144" s="514"/>
      <c r="G144" s="96">
        <f>+VLOOKUP(B144,'[6]FCST SDV'!$C:$AL,36,0)</f>
        <v>0</v>
      </c>
      <c r="H144" s="97">
        <f t="shared" si="34"/>
        <v>0</v>
      </c>
      <c r="I144" s="98">
        <f t="array" ref="I144">+IFERROR(INDEX('FCST SDV'!$AC$3:$AZ$3000,MATCH('Hàng Theo FCTS 14.09'!$B144,'FCST SDV'!$C$3:$C$3000,0),MATCH('Hàng Theo FCTS 14.09'!I$1,'FCST SDV'!$AC$2:$AZ$2,0))/'Hàng Theo FCTS 14.09'!$C144,0)</f>
        <v>0</v>
      </c>
      <c r="J144" s="98">
        <f t="array" ref="J144">+IFERROR(INDEX('FCST SDV'!$AC$3:$AZ$3000,MATCH('Hàng Theo FCTS 14.09'!$B144,'FCST SDV'!$C$3:$C$3000,0),MATCH('Hàng Theo FCTS 14.09'!J$1,'FCST SDV'!$AC$2:$AZ$2,0))/'Hàng Theo FCTS 14.09'!$C144,0)</f>
        <v>0</v>
      </c>
      <c r="K144" s="98">
        <f t="array" ref="K144">+IFERROR(INDEX('FCST SDV'!$AC$3:$AZ$3000,MATCH('Hàng Theo FCTS 14.09'!$B144,'FCST SDV'!$C$3:$C$3000,0),MATCH('Hàng Theo FCTS 14.09'!K$1,'FCST SDV'!$AC$2:$AZ$2,0))/'Hàng Theo FCTS 14.09'!$C144,0)</f>
        <v>0</v>
      </c>
      <c r="L144" s="98">
        <f t="array" ref="L144">+IFERROR(INDEX('FCST SDV'!$AC$3:$AZ$3000,MATCH('Hàng Theo FCTS 14.09'!$B144,'FCST SDV'!$C$3:$C$3000,0),MATCH('Hàng Theo FCTS 14.09'!L$1,'FCST SDV'!$AC$2:$AZ$2,0))/'Hàng Theo FCTS 14.09'!$C144,0)</f>
        <v>0</v>
      </c>
      <c r="M144" s="98">
        <f t="array" ref="M144">+IFERROR(INDEX('FCST SDV'!$AC$3:$AZ$3000,MATCH('Hàng Theo FCTS 14.09'!$B144,'FCST SDV'!$C$3:$C$3000,0),MATCH('Hàng Theo FCTS 14.09'!M$1,'FCST SDV'!$AC$2:$AZ$2,0))/'Hàng Theo FCTS 14.09'!$C144,0)</f>
        <v>0</v>
      </c>
      <c r="N144" s="98">
        <f t="array" ref="N144">+IFERROR(INDEX('FCST SDV'!$AC$3:$AZ$3000,MATCH('Hàng Theo FCTS 14.09'!$B144,'FCST SDV'!$C$3:$C$3000,0),MATCH('Hàng Theo FCTS 14.09'!N$1,'FCST SDV'!$AC$2:$AZ$2,0))/'Hàng Theo FCTS 14.09'!$C144,0)</f>
        <v>0</v>
      </c>
      <c r="O144" s="98">
        <f t="array" ref="O144">+IFERROR(INDEX('FCST SDV'!$AC$3:$AZ$3000,MATCH('Hàng Theo FCTS 14.09'!$B144,'FCST SDV'!$C$3:$C$3000,0),MATCH('Hàng Theo FCTS 14.09'!O$1,'FCST SDV'!$AC$2:$AZ$2,0))/'Hàng Theo FCTS 14.09'!$C144,0)</f>
        <v>0</v>
      </c>
      <c r="P144" s="98">
        <f t="array" ref="P144">+IFERROR(INDEX('FCST SDV'!$AC$3:$AZ$3000,MATCH('Hàng Theo FCTS 14.09'!$B144,'FCST SDV'!$C$3:$C$3000,0),MATCH('Hàng Theo FCTS 14.09'!P$1,'FCST SDV'!$AC$2:$AZ$2,0))/'Hàng Theo FCTS 14.09'!$C144,0)</f>
        <v>0</v>
      </c>
      <c r="Q144" s="98">
        <f t="array" ref="Q144">+IFERROR(INDEX('FCST SDV'!$AC$3:$AZ$3000,MATCH('Hàng Theo FCTS 14.09'!$B144,'FCST SDV'!$C$3:$C$3000,0),MATCH('Hàng Theo FCTS 14.09'!Q$1,'FCST SDV'!$AC$2:$AZ$2,0))/'Hàng Theo FCTS 14.09'!$C144,0)</f>
        <v>0</v>
      </c>
    </row>
    <row r="145" spans="1:17" ht="36" customHeight="1">
      <c r="A145" s="553"/>
      <c r="B145" s="114" t="s">
        <v>77</v>
      </c>
      <c r="C145" s="99">
        <v>3000</v>
      </c>
      <c r="D145" s="514"/>
      <c r="E145" s="525"/>
      <c r="F145" s="514"/>
      <c r="G145" s="96">
        <f>+VLOOKUP(B145,'[6]FCST SDV'!$C:$AL,36,0)</f>
        <v>208600</v>
      </c>
      <c r="H145" s="97">
        <f t="shared" si="34"/>
        <v>69.533333333333331</v>
      </c>
      <c r="I145" s="98">
        <f t="array" ref="I145">+IFERROR(INDEX('FCST SDV'!$AC$3:$AZ$3000,MATCH('Hàng Theo FCTS 14.09'!$B145,'FCST SDV'!$C$3:$C$3000,0),MATCH('Hàng Theo FCTS 14.09'!I$1,'FCST SDV'!$AC$2:$AZ$2,0))/'Hàng Theo FCTS 14.09'!$C145,0)</f>
        <v>0</v>
      </c>
      <c r="J145" s="98">
        <f t="array" ref="J145">+IFERROR(INDEX('FCST SDV'!$AC$3:$AZ$3000,MATCH('Hàng Theo FCTS 14.09'!$B145,'FCST SDV'!$C$3:$C$3000,0),MATCH('Hàng Theo FCTS 14.09'!J$1,'FCST SDV'!$AC$2:$AZ$2,0))/'Hàng Theo FCTS 14.09'!$C145,0)</f>
        <v>10</v>
      </c>
      <c r="K145" s="98">
        <f t="array" ref="K145">+IFERROR(INDEX('FCST SDV'!$AC$3:$AZ$3000,MATCH('Hàng Theo FCTS 14.09'!$B145,'FCST SDV'!$C$3:$C$3000,0),MATCH('Hàng Theo FCTS 14.09'!K$1,'FCST SDV'!$AC$2:$AZ$2,0))/'Hàng Theo FCTS 14.09'!$C145,0)</f>
        <v>0</v>
      </c>
      <c r="L145" s="98">
        <f t="array" ref="L145">+IFERROR(INDEX('FCST SDV'!$AC$3:$AZ$3000,MATCH('Hàng Theo FCTS 14.09'!$B145,'FCST SDV'!$C$3:$C$3000,0),MATCH('Hàng Theo FCTS 14.09'!L$1,'FCST SDV'!$AC$2:$AZ$2,0))/'Hàng Theo FCTS 14.09'!$C145,0)</f>
        <v>0</v>
      </c>
      <c r="M145" s="98">
        <f t="array" ref="M145">+IFERROR(INDEX('FCST SDV'!$AC$3:$AZ$3000,MATCH('Hàng Theo FCTS 14.09'!$B145,'FCST SDV'!$C$3:$C$3000,0),MATCH('Hàng Theo FCTS 14.09'!M$1,'FCST SDV'!$AC$2:$AZ$2,0))/'Hàng Theo FCTS 14.09'!$C145,0)</f>
        <v>0</v>
      </c>
      <c r="N145" s="98">
        <f t="array" ref="N145">+IFERROR(INDEX('FCST SDV'!$AC$3:$AZ$3000,MATCH('Hàng Theo FCTS 14.09'!$B145,'FCST SDV'!$C$3:$C$3000,0),MATCH('Hàng Theo FCTS 14.09'!N$1,'FCST SDV'!$AC$2:$AZ$2,0))/'Hàng Theo FCTS 14.09'!$C145,0)</f>
        <v>0</v>
      </c>
      <c r="O145" s="98">
        <f t="array" ref="O145">+IFERROR(INDEX('FCST SDV'!$AC$3:$AZ$3000,MATCH('Hàng Theo FCTS 14.09'!$B145,'FCST SDV'!$C$3:$C$3000,0),MATCH('Hàng Theo FCTS 14.09'!O$1,'FCST SDV'!$AC$2:$AZ$2,0))/'Hàng Theo FCTS 14.09'!$C145,0)</f>
        <v>18.333333333333332</v>
      </c>
      <c r="P145" s="98">
        <f t="array" ref="P145">+IFERROR(INDEX('FCST SDV'!$AC$3:$AZ$3000,MATCH('Hàng Theo FCTS 14.09'!$B145,'FCST SDV'!$C$3:$C$3000,0),MATCH('Hàng Theo FCTS 14.09'!P$1,'FCST SDV'!$AC$2:$AZ$2,0))/'Hàng Theo FCTS 14.09'!$C145,0)</f>
        <v>20.6</v>
      </c>
      <c r="Q145" s="98">
        <f t="array" ref="Q145">+IFERROR(INDEX('FCST SDV'!$AC$3:$AZ$3000,MATCH('Hàng Theo FCTS 14.09'!$B145,'FCST SDV'!$C$3:$C$3000,0),MATCH('Hàng Theo FCTS 14.09'!Q$1,'FCST SDV'!$AC$2:$AZ$2,0))/'Hàng Theo FCTS 14.09'!$C145,0)</f>
        <v>20.6</v>
      </c>
    </row>
    <row r="146" spans="1:17" ht="36" customHeight="1">
      <c r="A146" s="553"/>
      <c r="B146" s="114" t="s">
        <v>75</v>
      </c>
      <c r="C146" s="99">
        <v>3000</v>
      </c>
      <c r="D146" s="514"/>
      <c r="E146" s="525"/>
      <c r="F146" s="514"/>
      <c r="G146" s="96">
        <f>+VLOOKUP(B146,'[6]FCST SDV'!$C:$AL,36,0)</f>
        <v>38400</v>
      </c>
      <c r="H146" s="97">
        <f t="shared" si="34"/>
        <v>12.8</v>
      </c>
      <c r="I146" s="98">
        <f t="array" ref="I146">+IFERROR(INDEX('FCST SDV'!$AC$3:$AZ$3000,MATCH('Hàng Theo FCTS 14.09'!$B146,'FCST SDV'!$C$3:$C$3000,0),MATCH('Hàng Theo FCTS 14.09'!I$1,'FCST SDV'!$AC$2:$AZ$2,0))/'Hàng Theo FCTS 14.09'!$C146,0)</f>
        <v>0</v>
      </c>
      <c r="J146" s="98">
        <f t="array" ref="J146">+IFERROR(INDEX('FCST SDV'!$AC$3:$AZ$3000,MATCH('Hàng Theo FCTS 14.09'!$B146,'FCST SDV'!$C$3:$C$3000,0),MATCH('Hàng Theo FCTS 14.09'!J$1,'FCST SDV'!$AC$2:$AZ$2,0))/'Hàng Theo FCTS 14.09'!$C146,0)</f>
        <v>0</v>
      </c>
      <c r="K146" s="98">
        <f t="array" ref="K146">+IFERROR(INDEX('FCST SDV'!$AC$3:$AZ$3000,MATCH('Hàng Theo FCTS 14.09'!$B146,'FCST SDV'!$C$3:$C$3000,0),MATCH('Hàng Theo FCTS 14.09'!K$1,'FCST SDV'!$AC$2:$AZ$2,0))/'Hàng Theo FCTS 14.09'!$C146,0)</f>
        <v>0</v>
      </c>
      <c r="L146" s="98">
        <f t="array" ref="L146">+IFERROR(INDEX('FCST SDV'!$AC$3:$AZ$3000,MATCH('Hàng Theo FCTS 14.09'!$B146,'FCST SDV'!$C$3:$C$3000,0),MATCH('Hàng Theo FCTS 14.09'!L$1,'FCST SDV'!$AC$2:$AZ$2,0))/'Hàng Theo FCTS 14.09'!$C146,0)</f>
        <v>0</v>
      </c>
      <c r="M146" s="98">
        <f t="array" ref="M146">+IFERROR(INDEX('FCST SDV'!$AC$3:$AZ$3000,MATCH('Hàng Theo FCTS 14.09'!$B146,'FCST SDV'!$C$3:$C$3000,0),MATCH('Hàng Theo FCTS 14.09'!M$1,'FCST SDV'!$AC$2:$AZ$2,0))/'Hàng Theo FCTS 14.09'!$C146,0)</f>
        <v>0</v>
      </c>
      <c r="N146" s="98">
        <f t="array" ref="N146">+IFERROR(INDEX('FCST SDV'!$AC$3:$AZ$3000,MATCH('Hàng Theo FCTS 14.09'!$B146,'FCST SDV'!$C$3:$C$3000,0),MATCH('Hàng Theo FCTS 14.09'!N$1,'FCST SDV'!$AC$2:$AZ$2,0))/'Hàng Theo FCTS 14.09'!$C146,0)</f>
        <v>0</v>
      </c>
      <c r="O146" s="98">
        <f t="array" ref="O146">+IFERROR(INDEX('FCST SDV'!$AC$3:$AZ$3000,MATCH('Hàng Theo FCTS 14.09'!$B146,'FCST SDV'!$C$3:$C$3000,0),MATCH('Hàng Theo FCTS 14.09'!O$1,'FCST SDV'!$AC$2:$AZ$2,0))/'Hàng Theo FCTS 14.09'!$C146,0)</f>
        <v>2.1333333333333333</v>
      </c>
      <c r="P146" s="98">
        <f t="array" ref="P146">+IFERROR(INDEX('FCST SDV'!$AC$3:$AZ$3000,MATCH('Hàng Theo FCTS 14.09'!$B146,'FCST SDV'!$C$3:$C$3000,0),MATCH('Hàng Theo FCTS 14.09'!P$1,'FCST SDV'!$AC$2:$AZ$2,0))/'Hàng Theo FCTS 14.09'!$C146,0)</f>
        <v>10.666666666666666</v>
      </c>
      <c r="Q146" s="98">
        <f t="array" ref="Q146">+IFERROR(INDEX('FCST SDV'!$AC$3:$AZ$3000,MATCH('Hàng Theo FCTS 14.09'!$B146,'FCST SDV'!$C$3:$C$3000,0),MATCH('Hàng Theo FCTS 14.09'!Q$1,'FCST SDV'!$AC$2:$AZ$2,0))/'Hàng Theo FCTS 14.09'!$C146,0)</f>
        <v>0</v>
      </c>
    </row>
    <row r="147" spans="1:17" ht="36" customHeight="1">
      <c r="A147" s="553"/>
      <c r="B147" s="114" t="s">
        <v>76</v>
      </c>
      <c r="C147" s="99">
        <v>30000</v>
      </c>
      <c r="D147" s="514"/>
      <c r="E147" s="525"/>
      <c r="F147" s="514"/>
      <c r="G147" s="96">
        <f>+VLOOKUP(B147,'[6]FCST SDV'!$C:$AL,36,0)</f>
        <v>38500</v>
      </c>
      <c r="H147" s="97">
        <f t="shared" si="34"/>
        <v>1.2833333333333334</v>
      </c>
      <c r="I147" s="98">
        <f t="array" ref="I147">+IFERROR(INDEX('FCST SDV'!$AC$3:$AZ$3000,MATCH('Hàng Theo FCTS 14.09'!$B147,'FCST SDV'!$C$3:$C$3000,0),MATCH('Hàng Theo FCTS 14.09'!I$1,'FCST SDV'!$AC$2:$AZ$2,0))/'Hàng Theo FCTS 14.09'!$C147,0)</f>
        <v>0</v>
      </c>
      <c r="J147" s="98">
        <f t="array" ref="J147">+IFERROR(INDEX('FCST SDV'!$AC$3:$AZ$3000,MATCH('Hàng Theo FCTS 14.09'!$B147,'FCST SDV'!$C$3:$C$3000,0),MATCH('Hàng Theo FCTS 14.09'!J$1,'FCST SDV'!$AC$2:$AZ$2,0))/'Hàng Theo FCTS 14.09'!$C147,0)</f>
        <v>0.11666666666666667</v>
      </c>
      <c r="K147" s="98">
        <f t="array" ref="K147">+IFERROR(INDEX('FCST SDV'!$AC$3:$AZ$3000,MATCH('Hàng Theo FCTS 14.09'!$B147,'FCST SDV'!$C$3:$C$3000,0),MATCH('Hàng Theo FCTS 14.09'!K$1,'FCST SDV'!$AC$2:$AZ$2,0))/'Hàng Theo FCTS 14.09'!$C147,0)</f>
        <v>0</v>
      </c>
      <c r="L147" s="98">
        <f t="array" ref="L147">+IFERROR(INDEX('FCST SDV'!$AC$3:$AZ$3000,MATCH('Hàng Theo FCTS 14.09'!$B147,'FCST SDV'!$C$3:$C$3000,0),MATCH('Hàng Theo FCTS 14.09'!L$1,'FCST SDV'!$AC$2:$AZ$2,0))/'Hàng Theo FCTS 14.09'!$C147,0)</f>
        <v>0.23333333333333334</v>
      </c>
      <c r="M147" s="98">
        <f t="array" ref="M147">+IFERROR(INDEX('FCST SDV'!$AC$3:$AZ$3000,MATCH('Hàng Theo FCTS 14.09'!$B147,'FCST SDV'!$C$3:$C$3000,0),MATCH('Hàng Theo FCTS 14.09'!M$1,'FCST SDV'!$AC$2:$AZ$2,0))/'Hàng Theo FCTS 14.09'!$C147,0)</f>
        <v>0.11666666666666667</v>
      </c>
      <c r="N147" s="98">
        <f t="array" ref="N147">+IFERROR(INDEX('FCST SDV'!$AC$3:$AZ$3000,MATCH('Hàng Theo FCTS 14.09'!$B147,'FCST SDV'!$C$3:$C$3000,0),MATCH('Hàng Theo FCTS 14.09'!N$1,'FCST SDV'!$AC$2:$AZ$2,0))/'Hàng Theo FCTS 14.09'!$C147,0)</f>
        <v>0.11666666666666667</v>
      </c>
      <c r="O147" s="98">
        <f t="array" ref="O147">+IFERROR(INDEX('FCST SDV'!$AC$3:$AZ$3000,MATCH('Hàng Theo FCTS 14.09'!$B147,'FCST SDV'!$C$3:$C$3000,0),MATCH('Hàng Theo FCTS 14.09'!O$1,'FCST SDV'!$AC$2:$AZ$2,0))/'Hàng Theo FCTS 14.09'!$C147,0)</f>
        <v>0.58333333333333337</v>
      </c>
      <c r="P147" s="98">
        <f t="array" ref="P147">+IFERROR(INDEX('FCST SDV'!$AC$3:$AZ$3000,MATCH('Hàng Theo FCTS 14.09'!$B147,'FCST SDV'!$C$3:$C$3000,0),MATCH('Hàng Theo FCTS 14.09'!P$1,'FCST SDV'!$AC$2:$AZ$2,0))/'Hàng Theo FCTS 14.09'!$C147,0)</f>
        <v>0.11666666666666667</v>
      </c>
      <c r="Q147" s="98">
        <f t="array" ref="Q147">+IFERROR(INDEX('FCST SDV'!$AC$3:$AZ$3000,MATCH('Hàng Theo FCTS 14.09'!$B147,'FCST SDV'!$C$3:$C$3000,0),MATCH('Hàng Theo FCTS 14.09'!Q$1,'FCST SDV'!$AC$2:$AZ$2,0))/'Hàng Theo FCTS 14.09'!$C147,0)</f>
        <v>0</v>
      </c>
    </row>
    <row r="148" spans="1:17" ht="36" customHeight="1">
      <c r="A148" s="532" t="s">
        <v>254</v>
      </c>
      <c r="B148" s="533"/>
      <c r="C148" s="533"/>
      <c r="D148" s="533"/>
      <c r="E148" s="533"/>
      <c r="F148" s="534"/>
      <c r="G148" s="104"/>
      <c r="H148" s="101"/>
      <c r="I148" s="103">
        <f>+F139-SUM(I139:I147)</f>
        <v>-52</v>
      </c>
      <c r="J148" s="103">
        <f>+I148-SUM(J139:J147)</f>
        <v>-108.11666666666667</v>
      </c>
      <c r="K148" s="103">
        <f t="shared" ref="K148:Q148" si="35">+J148-SUM(K139:K147)</f>
        <v>-153.78333333333333</v>
      </c>
      <c r="L148" s="103">
        <f t="shared" si="35"/>
        <v>-200.71666666666667</v>
      </c>
      <c r="M148" s="103">
        <f t="shared" si="35"/>
        <v>-253.9</v>
      </c>
      <c r="N148" s="103">
        <f t="shared" si="35"/>
        <v>-301.05</v>
      </c>
      <c r="O148" s="103">
        <f t="shared" si="35"/>
        <v>-652.23333333333335</v>
      </c>
      <c r="P148" s="103">
        <f t="shared" si="35"/>
        <v>-1046.3833333333334</v>
      </c>
      <c r="Q148" s="103">
        <f t="shared" si="35"/>
        <v>-1066.9833333333333</v>
      </c>
    </row>
    <row r="149" spans="1:17" ht="36" customHeight="1">
      <c r="A149" s="542" t="s">
        <v>110</v>
      </c>
      <c r="B149" s="114" t="s">
        <v>45</v>
      </c>
      <c r="C149" s="99">
        <v>3000</v>
      </c>
      <c r="D149" s="514">
        <v>46</v>
      </c>
      <c r="E149" s="525"/>
      <c r="F149" s="514">
        <f>+D149</f>
        <v>46</v>
      </c>
      <c r="G149" s="96">
        <f>+VLOOKUP(B149,'[6]FCST SDV'!$C:$AL,36,0)</f>
        <v>1053000</v>
      </c>
      <c r="H149" s="97">
        <f t="shared" si="34"/>
        <v>351</v>
      </c>
      <c r="I149" s="98">
        <f t="array" ref="I149">+IFERROR(INDEX('FCST SDV'!$AC$3:$AZ$3000,MATCH('Hàng Theo FCTS 14.09'!$B149,'FCST SDV'!$C$3:$C$3000,0),MATCH('Hàng Theo FCTS 14.09'!I$1,'FCST SDV'!$AC$2:$AZ$2,0))/'Hàng Theo FCTS 14.09'!$C149,0)</f>
        <v>15</v>
      </c>
      <c r="J149" s="98">
        <f t="array" ref="J149">+IFERROR(INDEX('FCST SDV'!$AC$3:$AZ$3000,MATCH('Hàng Theo FCTS 14.09'!$B149,'FCST SDV'!$C$3:$C$3000,0),MATCH('Hàng Theo FCTS 14.09'!J$1,'FCST SDV'!$AC$2:$AZ$2,0))/'Hàng Theo FCTS 14.09'!$C149,0)</f>
        <v>15</v>
      </c>
      <c r="K149" s="98">
        <f t="array" ref="K149">+IFERROR(INDEX('FCST SDV'!$AC$3:$AZ$3000,MATCH('Hàng Theo FCTS 14.09'!$B149,'FCST SDV'!$C$3:$C$3000,0),MATCH('Hàng Theo FCTS 14.09'!K$1,'FCST SDV'!$AC$2:$AZ$2,0))/'Hàng Theo FCTS 14.09'!$C149,0)</f>
        <v>15</v>
      </c>
      <c r="L149" s="98">
        <f t="array" ref="L149">+IFERROR(INDEX('FCST SDV'!$AC$3:$AZ$3000,MATCH('Hàng Theo FCTS 14.09'!$B149,'FCST SDV'!$C$3:$C$3000,0),MATCH('Hàng Theo FCTS 14.09'!L$1,'FCST SDV'!$AC$2:$AZ$2,0))/'Hàng Theo FCTS 14.09'!$C149,0)</f>
        <v>15</v>
      </c>
      <c r="M149" s="98">
        <f t="array" ref="M149">+IFERROR(INDEX('FCST SDV'!$AC$3:$AZ$3000,MATCH('Hàng Theo FCTS 14.09'!$B149,'FCST SDV'!$C$3:$C$3000,0),MATCH('Hàng Theo FCTS 14.09'!M$1,'FCST SDV'!$AC$2:$AZ$2,0))/'Hàng Theo FCTS 14.09'!$C149,0)</f>
        <v>20</v>
      </c>
      <c r="N149" s="98">
        <f t="array" ref="N149">+IFERROR(INDEX('FCST SDV'!$AC$3:$AZ$3000,MATCH('Hàng Theo FCTS 14.09'!$B149,'FCST SDV'!$C$3:$C$3000,0),MATCH('Hàng Theo FCTS 14.09'!N$1,'FCST SDV'!$AC$2:$AZ$2,0))/'Hàng Theo FCTS 14.09'!$C149,0)</f>
        <v>16</v>
      </c>
      <c r="O149" s="98">
        <f t="array" ref="O149">+IFERROR(INDEX('FCST SDV'!$AC$3:$AZ$3000,MATCH('Hàng Theo FCTS 14.09'!$B149,'FCST SDV'!$C$3:$C$3000,0),MATCH('Hàng Theo FCTS 14.09'!O$1,'FCST SDV'!$AC$2:$AZ$2,0))/'Hàng Theo FCTS 14.09'!$C149,0)</f>
        <v>111</v>
      </c>
      <c r="P149" s="98">
        <f t="array" ref="P149">+IFERROR(INDEX('FCST SDV'!$AC$3:$AZ$3000,MATCH('Hàng Theo FCTS 14.09'!$B149,'FCST SDV'!$C$3:$C$3000,0),MATCH('Hàng Theo FCTS 14.09'!P$1,'FCST SDV'!$AC$2:$AZ$2,0))/'Hàng Theo FCTS 14.09'!$C149,0)</f>
        <v>144</v>
      </c>
      <c r="Q149" s="98">
        <f t="array" ref="Q149">+IFERROR(INDEX('FCST SDV'!$AC$3:$AZ$3000,MATCH('Hàng Theo FCTS 14.09'!$B149,'FCST SDV'!$C$3:$C$3000,0),MATCH('Hàng Theo FCTS 14.09'!Q$1,'FCST SDV'!$AC$2:$AZ$2,0))/'Hàng Theo FCTS 14.09'!$C149,0)</f>
        <v>0</v>
      </c>
    </row>
    <row r="150" spans="1:17" ht="36" customHeight="1">
      <c r="A150" s="553"/>
      <c r="B150" s="114" t="s">
        <v>31</v>
      </c>
      <c r="C150" s="99">
        <v>3000</v>
      </c>
      <c r="D150" s="514"/>
      <c r="E150" s="525"/>
      <c r="F150" s="514"/>
      <c r="G150" s="96">
        <f>+VLOOKUP(B150,'[6]FCST SDV'!$C:$AL,36,0)</f>
        <v>975000</v>
      </c>
      <c r="H150" s="97">
        <f t="shared" si="34"/>
        <v>325</v>
      </c>
      <c r="I150" s="98">
        <f t="array" ref="I150">+IFERROR(INDEX('FCST SDV'!$AC$3:$AZ$3000,MATCH('Hàng Theo FCTS 14.09'!$B150,'FCST SDV'!$C$3:$C$3000,0),MATCH('Hàng Theo FCTS 14.09'!I$1,'FCST SDV'!$AC$2:$AZ$2,0))/'Hàng Theo FCTS 14.09'!$C150,0)</f>
        <v>15</v>
      </c>
      <c r="J150" s="98">
        <f t="array" ref="J150">+IFERROR(INDEX('FCST SDV'!$AC$3:$AZ$3000,MATCH('Hàng Theo FCTS 14.09'!$B150,'FCST SDV'!$C$3:$C$3000,0),MATCH('Hàng Theo FCTS 14.09'!J$1,'FCST SDV'!$AC$2:$AZ$2,0))/'Hàng Theo FCTS 14.09'!$C150,0)</f>
        <v>10</v>
      </c>
      <c r="K150" s="98">
        <f t="array" ref="K150">+IFERROR(INDEX('FCST SDV'!$AC$3:$AZ$3000,MATCH('Hàng Theo FCTS 14.09'!$B150,'FCST SDV'!$C$3:$C$3000,0),MATCH('Hàng Theo FCTS 14.09'!K$1,'FCST SDV'!$AC$2:$AZ$2,0))/'Hàng Theo FCTS 14.09'!$C150,0)</f>
        <v>15</v>
      </c>
      <c r="L150" s="98">
        <f t="array" ref="L150">+IFERROR(INDEX('FCST SDV'!$AC$3:$AZ$3000,MATCH('Hàng Theo FCTS 14.09'!$B150,'FCST SDV'!$C$3:$C$3000,0),MATCH('Hàng Theo FCTS 14.09'!L$1,'FCST SDV'!$AC$2:$AZ$2,0))/'Hàng Theo FCTS 14.09'!$C150,0)</f>
        <v>15</v>
      </c>
      <c r="M150" s="98">
        <f t="array" ref="M150">+IFERROR(INDEX('FCST SDV'!$AC$3:$AZ$3000,MATCH('Hàng Theo FCTS 14.09'!$B150,'FCST SDV'!$C$3:$C$3000,0),MATCH('Hàng Theo FCTS 14.09'!M$1,'FCST SDV'!$AC$2:$AZ$2,0))/'Hàng Theo FCTS 14.09'!$C150,0)</f>
        <v>15</v>
      </c>
      <c r="N150" s="98">
        <f t="array" ref="N150">+IFERROR(INDEX('FCST SDV'!$AC$3:$AZ$3000,MATCH('Hàng Theo FCTS 14.09'!$B150,'FCST SDV'!$C$3:$C$3000,0),MATCH('Hàng Theo FCTS 14.09'!N$1,'FCST SDV'!$AC$2:$AZ$2,0))/'Hàng Theo FCTS 14.09'!$C150,0)</f>
        <v>20</v>
      </c>
      <c r="O150" s="98">
        <f t="array" ref="O150">+IFERROR(INDEX('FCST SDV'!$AC$3:$AZ$3000,MATCH('Hàng Theo FCTS 14.09'!$B150,'FCST SDV'!$C$3:$C$3000,0),MATCH('Hàng Theo FCTS 14.09'!O$1,'FCST SDV'!$AC$2:$AZ$2,0))/'Hàng Theo FCTS 14.09'!$C150,0)</f>
        <v>100</v>
      </c>
      <c r="P150" s="98">
        <f t="array" ref="P150">+IFERROR(INDEX('FCST SDV'!$AC$3:$AZ$3000,MATCH('Hàng Theo FCTS 14.09'!$B150,'FCST SDV'!$C$3:$C$3000,0),MATCH('Hàng Theo FCTS 14.09'!P$1,'FCST SDV'!$AC$2:$AZ$2,0))/'Hàng Theo FCTS 14.09'!$C150,0)</f>
        <v>135</v>
      </c>
      <c r="Q150" s="98">
        <f t="array" ref="Q150">+IFERROR(INDEX('FCST SDV'!$AC$3:$AZ$3000,MATCH('Hàng Theo FCTS 14.09'!$B150,'FCST SDV'!$C$3:$C$3000,0),MATCH('Hàng Theo FCTS 14.09'!Q$1,'FCST SDV'!$AC$2:$AZ$2,0))/'Hàng Theo FCTS 14.09'!$C150,0)</f>
        <v>0</v>
      </c>
    </row>
    <row r="151" spans="1:17" ht="36" customHeight="1">
      <c r="A151" s="553"/>
      <c r="B151" s="114" t="s">
        <v>78</v>
      </c>
      <c r="C151" s="99">
        <v>11000</v>
      </c>
      <c r="D151" s="514"/>
      <c r="E151" s="525"/>
      <c r="F151" s="514"/>
      <c r="G151" s="96">
        <f>+VLOOKUP(B151,'[6]FCST SDV'!$C:$AL,36,0)</f>
        <v>34500</v>
      </c>
      <c r="H151" s="97">
        <f t="shared" si="34"/>
        <v>3.1363636363636362</v>
      </c>
      <c r="I151" s="98">
        <f t="array" ref="I151">+IFERROR(INDEX('FCST SDV'!$AC$3:$AZ$3000,MATCH('Hàng Theo FCTS 14.09'!$B151,'FCST SDV'!$C$3:$C$3000,0),MATCH('Hàng Theo FCTS 14.09'!I$1,'FCST SDV'!$AC$2:$AZ$2,0))/'Hàng Theo FCTS 14.09'!$C151,0)</f>
        <v>0</v>
      </c>
      <c r="J151" s="98">
        <f t="array" ref="J151">+IFERROR(INDEX('FCST SDV'!$AC$3:$AZ$3000,MATCH('Hàng Theo FCTS 14.09'!$B151,'FCST SDV'!$C$3:$C$3000,0),MATCH('Hàng Theo FCTS 14.09'!J$1,'FCST SDV'!$AC$2:$AZ$2,0))/'Hàng Theo FCTS 14.09'!$C151,0)</f>
        <v>1.0454545454545454</v>
      </c>
      <c r="K151" s="98">
        <f t="array" ref="K151">+IFERROR(INDEX('FCST SDV'!$AC$3:$AZ$3000,MATCH('Hàng Theo FCTS 14.09'!$B151,'FCST SDV'!$C$3:$C$3000,0),MATCH('Hàng Theo FCTS 14.09'!K$1,'FCST SDV'!$AC$2:$AZ$2,0))/'Hàng Theo FCTS 14.09'!$C151,0)</f>
        <v>0</v>
      </c>
      <c r="L151" s="98">
        <f t="array" ref="L151">+IFERROR(INDEX('FCST SDV'!$AC$3:$AZ$3000,MATCH('Hàng Theo FCTS 14.09'!$B151,'FCST SDV'!$C$3:$C$3000,0),MATCH('Hàng Theo FCTS 14.09'!L$1,'FCST SDV'!$AC$2:$AZ$2,0))/'Hàng Theo FCTS 14.09'!$C151,0)</f>
        <v>0</v>
      </c>
      <c r="M151" s="98">
        <f t="array" ref="M151">+IFERROR(INDEX('FCST SDV'!$AC$3:$AZ$3000,MATCH('Hàng Theo FCTS 14.09'!$B151,'FCST SDV'!$C$3:$C$3000,0),MATCH('Hàng Theo FCTS 14.09'!M$1,'FCST SDV'!$AC$2:$AZ$2,0))/'Hàng Theo FCTS 14.09'!$C151,0)</f>
        <v>0</v>
      </c>
      <c r="N151" s="98">
        <f t="array" ref="N151">+IFERROR(INDEX('FCST SDV'!$AC$3:$AZ$3000,MATCH('Hàng Theo FCTS 14.09'!$B151,'FCST SDV'!$C$3:$C$3000,0),MATCH('Hàng Theo FCTS 14.09'!N$1,'FCST SDV'!$AC$2:$AZ$2,0))/'Hàng Theo FCTS 14.09'!$C151,0)</f>
        <v>0</v>
      </c>
      <c r="O151" s="98">
        <f t="array" ref="O151">+IFERROR(INDEX('FCST SDV'!$AC$3:$AZ$3000,MATCH('Hàng Theo FCTS 14.09'!$B151,'FCST SDV'!$C$3:$C$3000,0),MATCH('Hàng Theo FCTS 14.09'!O$1,'FCST SDV'!$AC$2:$AZ$2,0))/'Hàng Theo FCTS 14.09'!$C151,0)</f>
        <v>1.0454545454545454</v>
      </c>
      <c r="P151" s="98">
        <f t="array" ref="P151">+IFERROR(INDEX('FCST SDV'!$AC$3:$AZ$3000,MATCH('Hàng Theo FCTS 14.09'!$B151,'FCST SDV'!$C$3:$C$3000,0),MATCH('Hàng Theo FCTS 14.09'!P$1,'FCST SDV'!$AC$2:$AZ$2,0))/'Hàng Theo FCTS 14.09'!$C151,0)</f>
        <v>1.0454545454545454</v>
      </c>
      <c r="Q151" s="98">
        <f t="array" ref="Q151">+IFERROR(INDEX('FCST SDV'!$AC$3:$AZ$3000,MATCH('Hàng Theo FCTS 14.09'!$B151,'FCST SDV'!$C$3:$C$3000,0),MATCH('Hàng Theo FCTS 14.09'!Q$1,'FCST SDV'!$AC$2:$AZ$2,0))/'Hàng Theo FCTS 14.09'!$C151,0)</f>
        <v>0</v>
      </c>
    </row>
    <row r="152" spans="1:17" ht="36" customHeight="1">
      <c r="A152" s="553"/>
      <c r="B152" s="114" t="s">
        <v>83</v>
      </c>
      <c r="C152" s="99">
        <v>10000</v>
      </c>
      <c r="D152" s="514"/>
      <c r="E152" s="525"/>
      <c r="F152" s="514"/>
      <c r="G152" s="96">
        <f>+VLOOKUP(B152,'[6]FCST SDV'!$C:$AL,36,0)</f>
        <v>750000</v>
      </c>
      <c r="H152" s="97">
        <f t="shared" si="34"/>
        <v>75</v>
      </c>
      <c r="I152" s="98">
        <f t="array" ref="I152">+IFERROR(INDEX('FCST SDV'!$AC$3:$AZ$3000,MATCH('Hàng Theo FCTS 14.09'!$B152,'FCST SDV'!$C$3:$C$3000,0),MATCH('Hàng Theo FCTS 14.09'!I$1,'FCST SDV'!$AC$2:$AZ$2,0))/'Hàng Theo FCTS 14.09'!$C152,0)</f>
        <v>5</v>
      </c>
      <c r="J152" s="98">
        <f t="array" ref="J152">+IFERROR(INDEX('FCST SDV'!$AC$3:$AZ$3000,MATCH('Hàng Theo FCTS 14.09'!$B152,'FCST SDV'!$C$3:$C$3000,0),MATCH('Hàng Theo FCTS 14.09'!J$1,'FCST SDV'!$AC$2:$AZ$2,0))/'Hàng Theo FCTS 14.09'!$C152,0)</f>
        <v>5</v>
      </c>
      <c r="K152" s="98">
        <f t="array" ref="K152">+IFERROR(INDEX('FCST SDV'!$AC$3:$AZ$3000,MATCH('Hàng Theo FCTS 14.09'!$B152,'FCST SDV'!$C$3:$C$3000,0),MATCH('Hàng Theo FCTS 14.09'!K$1,'FCST SDV'!$AC$2:$AZ$2,0))/'Hàng Theo FCTS 14.09'!$C152,0)</f>
        <v>3</v>
      </c>
      <c r="L152" s="98">
        <f t="array" ref="L152">+IFERROR(INDEX('FCST SDV'!$AC$3:$AZ$3000,MATCH('Hàng Theo FCTS 14.09'!$B152,'FCST SDV'!$C$3:$C$3000,0),MATCH('Hàng Theo FCTS 14.09'!L$1,'FCST SDV'!$AC$2:$AZ$2,0))/'Hàng Theo FCTS 14.09'!$C152,0)</f>
        <v>3</v>
      </c>
      <c r="M152" s="98">
        <f t="array" ref="M152">+IFERROR(INDEX('FCST SDV'!$AC$3:$AZ$3000,MATCH('Hàng Theo FCTS 14.09'!$B152,'FCST SDV'!$C$3:$C$3000,0),MATCH('Hàng Theo FCTS 14.09'!M$1,'FCST SDV'!$AC$2:$AZ$2,0))/'Hàng Theo FCTS 14.09'!$C152,0)</f>
        <v>4</v>
      </c>
      <c r="N152" s="98">
        <f t="array" ref="N152">+IFERROR(INDEX('FCST SDV'!$AC$3:$AZ$3000,MATCH('Hàng Theo FCTS 14.09'!$B152,'FCST SDV'!$C$3:$C$3000,0),MATCH('Hàng Theo FCTS 14.09'!N$1,'FCST SDV'!$AC$2:$AZ$2,0))/'Hàng Theo FCTS 14.09'!$C152,0)</f>
        <v>3</v>
      </c>
      <c r="O152" s="98">
        <f t="array" ref="O152">+IFERROR(INDEX('FCST SDV'!$AC$3:$AZ$3000,MATCH('Hàng Theo FCTS 14.09'!$B152,'FCST SDV'!$C$3:$C$3000,0),MATCH('Hàng Theo FCTS 14.09'!O$1,'FCST SDV'!$AC$2:$AZ$2,0))/'Hàng Theo FCTS 14.09'!$C152,0)</f>
        <v>28</v>
      </c>
      <c r="P152" s="98">
        <f t="array" ref="P152">+IFERROR(INDEX('FCST SDV'!$AC$3:$AZ$3000,MATCH('Hàng Theo FCTS 14.09'!$B152,'FCST SDV'!$C$3:$C$3000,0),MATCH('Hàng Theo FCTS 14.09'!P$1,'FCST SDV'!$AC$2:$AZ$2,0))/'Hàng Theo FCTS 14.09'!$C152,0)</f>
        <v>24</v>
      </c>
      <c r="Q152" s="98">
        <f t="array" ref="Q152">+IFERROR(INDEX('FCST SDV'!$AC$3:$AZ$3000,MATCH('Hàng Theo FCTS 14.09'!$B152,'FCST SDV'!$C$3:$C$3000,0),MATCH('Hàng Theo FCTS 14.09'!Q$1,'FCST SDV'!$AC$2:$AZ$2,0))/'Hàng Theo FCTS 14.09'!$C152,0)</f>
        <v>0</v>
      </c>
    </row>
    <row r="153" spans="1:17" ht="36" customHeight="1">
      <c r="A153" s="553"/>
      <c r="B153" s="114" t="s">
        <v>81</v>
      </c>
      <c r="C153" s="99">
        <v>11000</v>
      </c>
      <c r="D153" s="514"/>
      <c r="E153" s="525"/>
      <c r="F153" s="514"/>
      <c r="G153" s="96">
        <f>+VLOOKUP(B153,'[6]FCST SDV'!$C:$AL,36,0)</f>
        <v>46000</v>
      </c>
      <c r="H153" s="97">
        <f t="shared" si="34"/>
        <v>4.1818181818181817</v>
      </c>
      <c r="I153" s="98">
        <f t="array" ref="I153">+IFERROR(INDEX('FCST SDV'!$AC$3:$AZ$3000,MATCH('Hàng Theo FCTS 14.09'!$B153,'FCST SDV'!$C$3:$C$3000,0),MATCH('Hàng Theo FCTS 14.09'!I$1,'FCST SDV'!$AC$2:$AZ$2,0))/'Hàng Theo FCTS 14.09'!$C153,0)</f>
        <v>1.0454545454545454</v>
      </c>
      <c r="J153" s="98">
        <f t="array" ref="J153">+IFERROR(INDEX('FCST SDV'!$AC$3:$AZ$3000,MATCH('Hàng Theo FCTS 14.09'!$B153,'FCST SDV'!$C$3:$C$3000,0),MATCH('Hàng Theo FCTS 14.09'!J$1,'FCST SDV'!$AC$2:$AZ$2,0))/'Hàng Theo FCTS 14.09'!$C153,0)</f>
        <v>0</v>
      </c>
      <c r="K153" s="98">
        <f t="array" ref="K153">+IFERROR(INDEX('FCST SDV'!$AC$3:$AZ$3000,MATCH('Hàng Theo FCTS 14.09'!$B153,'FCST SDV'!$C$3:$C$3000,0),MATCH('Hàng Theo FCTS 14.09'!K$1,'FCST SDV'!$AC$2:$AZ$2,0))/'Hàng Theo FCTS 14.09'!$C153,0)</f>
        <v>0</v>
      </c>
      <c r="L153" s="98">
        <f t="array" ref="L153">+IFERROR(INDEX('FCST SDV'!$AC$3:$AZ$3000,MATCH('Hàng Theo FCTS 14.09'!$B153,'FCST SDV'!$C$3:$C$3000,0),MATCH('Hàng Theo FCTS 14.09'!L$1,'FCST SDV'!$AC$2:$AZ$2,0))/'Hàng Theo FCTS 14.09'!$C153,0)</f>
        <v>0</v>
      </c>
      <c r="M153" s="98">
        <f t="array" ref="M153">+IFERROR(INDEX('FCST SDV'!$AC$3:$AZ$3000,MATCH('Hàng Theo FCTS 14.09'!$B153,'FCST SDV'!$C$3:$C$3000,0),MATCH('Hàng Theo FCTS 14.09'!M$1,'FCST SDV'!$AC$2:$AZ$2,0))/'Hàng Theo FCTS 14.09'!$C153,0)</f>
        <v>0</v>
      </c>
      <c r="N153" s="98">
        <f t="array" ref="N153">+IFERROR(INDEX('FCST SDV'!$AC$3:$AZ$3000,MATCH('Hàng Theo FCTS 14.09'!$B153,'FCST SDV'!$C$3:$C$3000,0),MATCH('Hàng Theo FCTS 14.09'!N$1,'FCST SDV'!$AC$2:$AZ$2,0))/'Hàng Theo FCTS 14.09'!$C153,0)</f>
        <v>0</v>
      </c>
      <c r="O153" s="98">
        <f t="array" ref="O153">+IFERROR(INDEX('FCST SDV'!$AC$3:$AZ$3000,MATCH('Hàng Theo FCTS 14.09'!$B153,'FCST SDV'!$C$3:$C$3000,0),MATCH('Hàng Theo FCTS 14.09'!O$1,'FCST SDV'!$AC$2:$AZ$2,0))/'Hàng Theo FCTS 14.09'!$C153,0)</f>
        <v>1.0454545454545454</v>
      </c>
      <c r="P153" s="98">
        <f t="array" ref="P153">+IFERROR(INDEX('FCST SDV'!$AC$3:$AZ$3000,MATCH('Hàng Theo FCTS 14.09'!$B153,'FCST SDV'!$C$3:$C$3000,0),MATCH('Hàng Theo FCTS 14.09'!P$1,'FCST SDV'!$AC$2:$AZ$2,0))/'Hàng Theo FCTS 14.09'!$C153,0)</f>
        <v>2.0909090909090908</v>
      </c>
      <c r="Q153" s="98">
        <f t="array" ref="Q153">+IFERROR(INDEX('FCST SDV'!$AC$3:$AZ$3000,MATCH('Hàng Theo FCTS 14.09'!$B153,'FCST SDV'!$C$3:$C$3000,0),MATCH('Hàng Theo FCTS 14.09'!Q$1,'FCST SDV'!$AC$2:$AZ$2,0))/'Hàng Theo FCTS 14.09'!$C153,0)</f>
        <v>0</v>
      </c>
    </row>
    <row r="154" spans="1:17" ht="36" customHeight="1">
      <c r="A154" s="553"/>
      <c r="B154" s="114" t="s">
        <v>70</v>
      </c>
      <c r="C154" s="99">
        <v>11000</v>
      </c>
      <c r="D154" s="514"/>
      <c r="E154" s="525"/>
      <c r="F154" s="514"/>
      <c r="G154" s="96">
        <f>+VLOOKUP(B154,'[6]FCST SDV'!$C:$AL,36,0)</f>
        <v>23000</v>
      </c>
      <c r="H154" s="97">
        <f t="shared" si="34"/>
        <v>2.0909090909090908</v>
      </c>
      <c r="I154" s="98">
        <f t="array" ref="I154">+IFERROR(INDEX('FCST SDV'!$AC$3:$AZ$3000,MATCH('Hàng Theo FCTS 14.09'!$B154,'FCST SDV'!$C$3:$C$3000,0),MATCH('Hàng Theo FCTS 14.09'!I$1,'FCST SDV'!$AC$2:$AZ$2,0))/'Hàng Theo FCTS 14.09'!$C154,0)</f>
        <v>0</v>
      </c>
      <c r="J154" s="98">
        <f t="array" ref="J154">+IFERROR(INDEX('FCST SDV'!$AC$3:$AZ$3000,MATCH('Hàng Theo FCTS 14.09'!$B154,'FCST SDV'!$C$3:$C$3000,0),MATCH('Hàng Theo FCTS 14.09'!J$1,'FCST SDV'!$AC$2:$AZ$2,0))/'Hàng Theo FCTS 14.09'!$C154,0)</f>
        <v>0</v>
      </c>
      <c r="K154" s="98">
        <f t="array" ref="K154">+IFERROR(INDEX('FCST SDV'!$AC$3:$AZ$3000,MATCH('Hàng Theo FCTS 14.09'!$B154,'FCST SDV'!$C$3:$C$3000,0),MATCH('Hàng Theo FCTS 14.09'!K$1,'FCST SDV'!$AC$2:$AZ$2,0))/'Hàng Theo FCTS 14.09'!$C154,0)</f>
        <v>0</v>
      </c>
      <c r="L154" s="98">
        <f t="array" ref="L154">+IFERROR(INDEX('FCST SDV'!$AC$3:$AZ$3000,MATCH('Hàng Theo FCTS 14.09'!$B154,'FCST SDV'!$C$3:$C$3000,0),MATCH('Hàng Theo FCTS 14.09'!L$1,'FCST SDV'!$AC$2:$AZ$2,0))/'Hàng Theo FCTS 14.09'!$C154,0)</f>
        <v>0</v>
      </c>
      <c r="M154" s="98">
        <f t="array" ref="M154">+IFERROR(INDEX('FCST SDV'!$AC$3:$AZ$3000,MATCH('Hàng Theo FCTS 14.09'!$B154,'FCST SDV'!$C$3:$C$3000,0),MATCH('Hàng Theo FCTS 14.09'!M$1,'FCST SDV'!$AC$2:$AZ$2,0))/'Hàng Theo FCTS 14.09'!$C154,0)</f>
        <v>1.0454545454545454</v>
      </c>
      <c r="N154" s="98">
        <f t="array" ref="N154">+IFERROR(INDEX('FCST SDV'!$AC$3:$AZ$3000,MATCH('Hàng Theo FCTS 14.09'!$B154,'FCST SDV'!$C$3:$C$3000,0),MATCH('Hàng Theo FCTS 14.09'!N$1,'FCST SDV'!$AC$2:$AZ$2,0))/'Hàng Theo FCTS 14.09'!$C154,0)</f>
        <v>0</v>
      </c>
      <c r="O154" s="98">
        <f t="array" ref="O154">+IFERROR(INDEX('FCST SDV'!$AC$3:$AZ$3000,MATCH('Hàng Theo FCTS 14.09'!$B154,'FCST SDV'!$C$3:$C$3000,0),MATCH('Hàng Theo FCTS 14.09'!O$1,'FCST SDV'!$AC$2:$AZ$2,0))/'Hàng Theo FCTS 14.09'!$C154,0)</f>
        <v>1.0454545454545454</v>
      </c>
      <c r="P154" s="98">
        <f t="array" ref="P154">+IFERROR(INDEX('FCST SDV'!$AC$3:$AZ$3000,MATCH('Hàng Theo FCTS 14.09'!$B154,'FCST SDV'!$C$3:$C$3000,0),MATCH('Hàng Theo FCTS 14.09'!P$1,'FCST SDV'!$AC$2:$AZ$2,0))/'Hàng Theo FCTS 14.09'!$C154,0)</f>
        <v>0</v>
      </c>
      <c r="Q154" s="98">
        <f t="array" ref="Q154">+IFERROR(INDEX('FCST SDV'!$AC$3:$AZ$3000,MATCH('Hàng Theo FCTS 14.09'!$B154,'FCST SDV'!$C$3:$C$3000,0),MATCH('Hàng Theo FCTS 14.09'!Q$1,'FCST SDV'!$AC$2:$AZ$2,0))/'Hàng Theo FCTS 14.09'!$C154,0)</f>
        <v>0</v>
      </c>
    </row>
    <row r="155" spans="1:17" ht="36" customHeight="1">
      <c r="A155" s="532" t="s">
        <v>254</v>
      </c>
      <c r="B155" s="533"/>
      <c r="C155" s="533"/>
      <c r="D155" s="533"/>
      <c r="E155" s="533"/>
      <c r="F155" s="534"/>
      <c r="G155" s="104"/>
      <c r="H155" s="101"/>
      <c r="I155" s="103">
        <f>+F149-SUM(I149:I154)</f>
        <v>9.9545454545454533</v>
      </c>
      <c r="J155" s="103">
        <f>+I155-SUM(J149:J154)</f>
        <v>-21.090909090909093</v>
      </c>
      <c r="K155" s="103">
        <f t="shared" ref="K155:Q155" si="36">+J155-SUM(K149:K154)</f>
        <v>-54.090909090909093</v>
      </c>
      <c r="L155" s="103">
        <f t="shared" si="36"/>
        <v>-87.090909090909093</v>
      </c>
      <c r="M155" s="103">
        <f t="shared" si="36"/>
        <v>-127.13636363636364</v>
      </c>
      <c r="N155" s="103">
        <f t="shared" si="36"/>
        <v>-166.13636363636363</v>
      </c>
      <c r="O155" s="103">
        <f t="shared" si="36"/>
        <v>-408.27272727272725</v>
      </c>
      <c r="P155" s="103">
        <f t="shared" si="36"/>
        <v>-714.40909090909088</v>
      </c>
      <c r="Q155" s="103">
        <f t="shared" si="36"/>
        <v>-714.40909090909088</v>
      </c>
    </row>
    <row r="156" spans="1:17" ht="36" customHeight="1">
      <c r="A156" s="542" t="s">
        <v>111</v>
      </c>
      <c r="B156" s="114" t="s">
        <v>71</v>
      </c>
      <c r="C156" s="99">
        <v>19000</v>
      </c>
      <c r="D156" s="514">
        <v>29</v>
      </c>
      <c r="E156" s="525"/>
      <c r="F156" s="514">
        <f>+D156</f>
        <v>29</v>
      </c>
      <c r="G156" s="96">
        <f>+VLOOKUP(B156,'[6]FCST SDV'!$C:$AL,36,0)</f>
        <v>19000</v>
      </c>
      <c r="H156" s="97">
        <f t="shared" si="34"/>
        <v>1</v>
      </c>
      <c r="I156" s="98">
        <f t="array" ref="I156">+IFERROR(INDEX('FCST SDV'!$AC$3:$AZ$3000,MATCH('Hàng Theo FCTS 14.09'!$B156,'FCST SDV'!$C$3:$C$3000,0),MATCH('Hàng Theo FCTS 14.09'!I$1,'FCST SDV'!$AC$2:$AZ$2,0))/'Hàng Theo FCTS 14.09'!$C156,0)</f>
        <v>0</v>
      </c>
      <c r="J156" s="98">
        <f t="array" ref="J156">+IFERROR(INDEX('FCST SDV'!$AC$3:$AZ$3000,MATCH('Hàng Theo FCTS 14.09'!$B156,'FCST SDV'!$C$3:$C$3000,0),MATCH('Hàng Theo FCTS 14.09'!J$1,'FCST SDV'!$AC$2:$AZ$2,0))/'Hàng Theo FCTS 14.09'!$C156,0)</f>
        <v>0</v>
      </c>
      <c r="K156" s="98">
        <f t="array" ref="K156">+IFERROR(INDEX('FCST SDV'!$AC$3:$AZ$3000,MATCH('Hàng Theo FCTS 14.09'!$B156,'FCST SDV'!$C$3:$C$3000,0),MATCH('Hàng Theo FCTS 14.09'!K$1,'FCST SDV'!$AC$2:$AZ$2,0))/'Hàng Theo FCTS 14.09'!$C156,0)</f>
        <v>0</v>
      </c>
      <c r="L156" s="98">
        <f t="array" ref="L156">+IFERROR(INDEX('FCST SDV'!$AC$3:$AZ$3000,MATCH('Hàng Theo FCTS 14.09'!$B156,'FCST SDV'!$C$3:$C$3000,0),MATCH('Hàng Theo FCTS 14.09'!L$1,'FCST SDV'!$AC$2:$AZ$2,0))/'Hàng Theo FCTS 14.09'!$C156,0)</f>
        <v>0</v>
      </c>
      <c r="M156" s="98">
        <f t="array" ref="M156">+IFERROR(INDEX('FCST SDV'!$AC$3:$AZ$3000,MATCH('Hàng Theo FCTS 14.09'!$B156,'FCST SDV'!$C$3:$C$3000,0),MATCH('Hàng Theo FCTS 14.09'!M$1,'FCST SDV'!$AC$2:$AZ$2,0))/'Hàng Theo FCTS 14.09'!$C156,0)</f>
        <v>0</v>
      </c>
      <c r="N156" s="98">
        <f t="array" ref="N156">+IFERROR(INDEX('FCST SDV'!$AC$3:$AZ$3000,MATCH('Hàng Theo FCTS 14.09'!$B156,'FCST SDV'!$C$3:$C$3000,0),MATCH('Hàng Theo FCTS 14.09'!N$1,'FCST SDV'!$AC$2:$AZ$2,0))/'Hàng Theo FCTS 14.09'!$C156,0)</f>
        <v>0</v>
      </c>
      <c r="O156" s="98">
        <f t="array" ref="O156">+IFERROR(INDEX('FCST SDV'!$AC$3:$AZ$3000,MATCH('Hàng Theo FCTS 14.09'!$B156,'FCST SDV'!$C$3:$C$3000,0),MATCH('Hàng Theo FCTS 14.09'!O$1,'FCST SDV'!$AC$2:$AZ$2,0))/'Hàng Theo FCTS 14.09'!$C156,0)</f>
        <v>0</v>
      </c>
      <c r="P156" s="98">
        <f t="array" ref="P156">+IFERROR(INDEX('FCST SDV'!$AC$3:$AZ$3000,MATCH('Hàng Theo FCTS 14.09'!$B156,'FCST SDV'!$C$3:$C$3000,0),MATCH('Hàng Theo FCTS 14.09'!P$1,'FCST SDV'!$AC$2:$AZ$2,0))/'Hàng Theo FCTS 14.09'!$C156,0)</f>
        <v>1</v>
      </c>
      <c r="Q156" s="98">
        <f t="array" ref="Q156">+IFERROR(INDEX('FCST SDV'!$AC$3:$AZ$3000,MATCH('Hàng Theo FCTS 14.09'!$B156,'FCST SDV'!$C$3:$C$3000,0),MATCH('Hàng Theo FCTS 14.09'!Q$1,'FCST SDV'!$AC$2:$AZ$2,0))/'Hàng Theo FCTS 14.09'!$C156,0)</f>
        <v>0</v>
      </c>
    </row>
    <row r="157" spans="1:17" ht="36" customHeight="1">
      <c r="A157" s="542"/>
      <c r="B157" s="114" t="s">
        <v>44</v>
      </c>
      <c r="C157" s="99">
        <v>3000</v>
      </c>
      <c r="D157" s="514"/>
      <c r="E157" s="525"/>
      <c r="F157" s="514"/>
      <c r="G157" s="96">
        <f>+VLOOKUP(B157,'[6]FCST SDV'!$C:$AL,36,0)</f>
        <v>1053000</v>
      </c>
      <c r="H157" s="97">
        <f t="shared" si="34"/>
        <v>351</v>
      </c>
      <c r="I157" s="98">
        <f t="array" ref="I157">+IFERROR(INDEX('FCST SDV'!$AC$3:$AZ$3000,MATCH('Hàng Theo FCTS 14.09'!$B157,'FCST SDV'!$C$3:$C$3000,0),MATCH('Hàng Theo FCTS 14.09'!I$1,'FCST SDV'!$AC$2:$AZ$2,0))/'Hàng Theo FCTS 14.09'!$C157,0)</f>
        <v>15</v>
      </c>
      <c r="J157" s="98">
        <f t="array" ref="J157">+IFERROR(INDEX('FCST SDV'!$AC$3:$AZ$3000,MATCH('Hàng Theo FCTS 14.09'!$B157,'FCST SDV'!$C$3:$C$3000,0),MATCH('Hàng Theo FCTS 14.09'!J$1,'FCST SDV'!$AC$2:$AZ$2,0))/'Hàng Theo FCTS 14.09'!$C157,0)</f>
        <v>15</v>
      </c>
      <c r="K157" s="98">
        <f t="array" ref="K157">+IFERROR(INDEX('FCST SDV'!$AC$3:$AZ$3000,MATCH('Hàng Theo FCTS 14.09'!$B157,'FCST SDV'!$C$3:$C$3000,0),MATCH('Hàng Theo FCTS 14.09'!K$1,'FCST SDV'!$AC$2:$AZ$2,0))/'Hàng Theo FCTS 14.09'!$C157,0)</f>
        <v>15</v>
      </c>
      <c r="L157" s="98">
        <f t="array" ref="L157">+IFERROR(INDEX('FCST SDV'!$AC$3:$AZ$3000,MATCH('Hàng Theo FCTS 14.09'!$B157,'FCST SDV'!$C$3:$C$3000,0),MATCH('Hàng Theo FCTS 14.09'!L$1,'FCST SDV'!$AC$2:$AZ$2,0))/'Hàng Theo FCTS 14.09'!$C157,0)</f>
        <v>15</v>
      </c>
      <c r="M157" s="98">
        <f t="array" ref="M157">+IFERROR(INDEX('FCST SDV'!$AC$3:$AZ$3000,MATCH('Hàng Theo FCTS 14.09'!$B157,'FCST SDV'!$C$3:$C$3000,0),MATCH('Hàng Theo FCTS 14.09'!M$1,'FCST SDV'!$AC$2:$AZ$2,0))/'Hàng Theo FCTS 14.09'!$C157,0)</f>
        <v>20</v>
      </c>
      <c r="N157" s="98">
        <f t="array" ref="N157">+IFERROR(INDEX('FCST SDV'!$AC$3:$AZ$3000,MATCH('Hàng Theo FCTS 14.09'!$B157,'FCST SDV'!$C$3:$C$3000,0),MATCH('Hàng Theo FCTS 14.09'!N$1,'FCST SDV'!$AC$2:$AZ$2,0))/'Hàng Theo FCTS 14.09'!$C157,0)</f>
        <v>16</v>
      </c>
      <c r="O157" s="98">
        <f t="array" ref="O157">+IFERROR(INDEX('FCST SDV'!$AC$3:$AZ$3000,MATCH('Hàng Theo FCTS 14.09'!$B157,'FCST SDV'!$C$3:$C$3000,0),MATCH('Hàng Theo FCTS 14.09'!O$1,'FCST SDV'!$AC$2:$AZ$2,0))/'Hàng Theo FCTS 14.09'!$C157,0)</f>
        <v>111</v>
      </c>
      <c r="P157" s="98">
        <f t="array" ref="P157">+IFERROR(INDEX('FCST SDV'!$AC$3:$AZ$3000,MATCH('Hàng Theo FCTS 14.09'!$B157,'FCST SDV'!$C$3:$C$3000,0),MATCH('Hàng Theo FCTS 14.09'!P$1,'FCST SDV'!$AC$2:$AZ$2,0))/'Hàng Theo FCTS 14.09'!$C157,0)</f>
        <v>144</v>
      </c>
      <c r="Q157" s="98">
        <f t="array" ref="Q157">+IFERROR(INDEX('FCST SDV'!$AC$3:$AZ$3000,MATCH('Hàng Theo FCTS 14.09'!$B157,'FCST SDV'!$C$3:$C$3000,0),MATCH('Hàng Theo FCTS 14.09'!Q$1,'FCST SDV'!$AC$2:$AZ$2,0))/'Hàng Theo FCTS 14.09'!$C157,0)</f>
        <v>0</v>
      </c>
    </row>
    <row r="158" spans="1:17" ht="36" customHeight="1">
      <c r="A158" s="542"/>
      <c r="B158" s="114" t="s">
        <v>62</v>
      </c>
      <c r="C158" s="99">
        <v>5000</v>
      </c>
      <c r="D158" s="514"/>
      <c r="E158" s="525"/>
      <c r="F158" s="514"/>
      <c r="G158" s="96">
        <f>+VLOOKUP(B158,'[6]FCST SDV'!$C:$AL,36,0)</f>
        <v>1605000</v>
      </c>
      <c r="H158" s="97">
        <f t="shared" si="34"/>
        <v>321</v>
      </c>
      <c r="I158" s="98">
        <f t="array" ref="I158">+IFERROR(INDEX('FCST SDV'!$AC$3:$AZ$3000,MATCH('Hàng Theo FCTS 14.09'!$B158,'FCST SDV'!$C$3:$C$3000,0),MATCH('Hàng Theo FCTS 14.09'!I$1,'FCST SDV'!$AC$2:$AZ$2,0))/'Hàng Theo FCTS 14.09'!$C158,0)</f>
        <v>18</v>
      </c>
      <c r="J158" s="98">
        <f t="array" ref="J158">+IFERROR(INDEX('FCST SDV'!$AC$3:$AZ$3000,MATCH('Hàng Theo FCTS 14.09'!$B158,'FCST SDV'!$C$3:$C$3000,0),MATCH('Hàng Theo FCTS 14.09'!J$1,'FCST SDV'!$AC$2:$AZ$2,0))/'Hàng Theo FCTS 14.09'!$C158,0)</f>
        <v>18</v>
      </c>
      <c r="K158" s="98">
        <f t="array" ref="K158">+IFERROR(INDEX('FCST SDV'!$AC$3:$AZ$3000,MATCH('Hàng Theo FCTS 14.09'!$B158,'FCST SDV'!$C$3:$C$3000,0),MATCH('Hàng Theo FCTS 14.09'!K$1,'FCST SDV'!$AC$2:$AZ$2,0))/'Hàng Theo FCTS 14.09'!$C158,0)</f>
        <v>20</v>
      </c>
      <c r="L158" s="98">
        <f t="array" ref="L158">+IFERROR(INDEX('FCST SDV'!$AC$3:$AZ$3000,MATCH('Hàng Theo FCTS 14.09'!$B158,'FCST SDV'!$C$3:$C$3000,0),MATCH('Hàng Theo FCTS 14.09'!L$1,'FCST SDV'!$AC$2:$AZ$2,0))/'Hàng Theo FCTS 14.09'!$C158,0)</f>
        <v>20</v>
      </c>
      <c r="M158" s="98">
        <f t="array" ref="M158">+IFERROR(INDEX('FCST SDV'!$AC$3:$AZ$3000,MATCH('Hàng Theo FCTS 14.09'!$B158,'FCST SDV'!$C$3:$C$3000,0),MATCH('Hàng Theo FCTS 14.09'!M$1,'FCST SDV'!$AC$2:$AZ$2,0))/'Hàng Theo FCTS 14.09'!$C158,0)</f>
        <v>24</v>
      </c>
      <c r="N158" s="98">
        <f t="array" ref="N158">+IFERROR(INDEX('FCST SDV'!$AC$3:$AZ$3000,MATCH('Hàng Theo FCTS 14.09'!$B158,'FCST SDV'!$C$3:$C$3000,0),MATCH('Hàng Theo FCTS 14.09'!N$1,'FCST SDV'!$AC$2:$AZ$2,0))/'Hàng Theo FCTS 14.09'!$C158,0)</f>
        <v>24</v>
      </c>
      <c r="O158" s="98">
        <f t="array" ref="O158">+IFERROR(INDEX('FCST SDV'!$AC$3:$AZ$3000,MATCH('Hàng Theo FCTS 14.09'!$B158,'FCST SDV'!$C$3:$C$3000,0),MATCH('Hàng Theo FCTS 14.09'!O$1,'FCST SDV'!$AC$2:$AZ$2,0))/'Hàng Theo FCTS 14.09'!$C158,0)</f>
        <v>142</v>
      </c>
      <c r="P158" s="98">
        <f t="array" ref="P158">+IFERROR(INDEX('FCST SDV'!$AC$3:$AZ$3000,MATCH('Hàng Theo FCTS 14.09'!$B158,'FCST SDV'!$C$3:$C$3000,0),MATCH('Hàng Theo FCTS 14.09'!P$1,'FCST SDV'!$AC$2:$AZ$2,0))/'Hàng Theo FCTS 14.09'!$C158,0)</f>
        <v>55</v>
      </c>
      <c r="Q158" s="98">
        <f t="array" ref="Q158">+IFERROR(INDEX('FCST SDV'!$AC$3:$AZ$3000,MATCH('Hàng Theo FCTS 14.09'!$B158,'FCST SDV'!$C$3:$C$3000,0),MATCH('Hàng Theo FCTS 14.09'!Q$1,'FCST SDV'!$AC$2:$AZ$2,0))/'Hàng Theo FCTS 14.09'!$C158,0)</f>
        <v>0</v>
      </c>
    </row>
    <row r="159" spans="1:17" ht="36" customHeight="1">
      <c r="A159" s="542"/>
      <c r="B159" s="114" t="s">
        <v>33</v>
      </c>
      <c r="C159" s="99">
        <v>3000</v>
      </c>
      <c r="D159" s="514"/>
      <c r="E159" s="525"/>
      <c r="F159" s="514"/>
      <c r="G159" s="96">
        <f>+VLOOKUP(B159,'[6]FCST SDV'!$C:$AL,36,0)</f>
        <v>975000</v>
      </c>
      <c r="H159" s="97">
        <f t="shared" si="34"/>
        <v>325</v>
      </c>
      <c r="I159" s="98">
        <f t="array" ref="I159">+IFERROR(INDEX('FCST SDV'!$AC$3:$AZ$3000,MATCH('Hàng Theo FCTS 14.09'!$B159,'FCST SDV'!$C$3:$C$3000,0),MATCH('Hàng Theo FCTS 14.09'!I$1,'FCST SDV'!$AC$2:$AZ$2,0))/'Hàng Theo FCTS 14.09'!$C159,0)</f>
        <v>15</v>
      </c>
      <c r="J159" s="98">
        <f t="array" ref="J159">+IFERROR(INDEX('FCST SDV'!$AC$3:$AZ$3000,MATCH('Hàng Theo FCTS 14.09'!$B159,'FCST SDV'!$C$3:$C$3000,0),MATCH('Hàng Theo FCTS 14.09'!J$1,'FCST SDV'!$AC$2:$AZ$2,0))/'Hàng Theo FCTS 14.09'!$C159,0)</f>
        <v>10</v>
      </c>
      <c r="K159" s="98">
        <f t="array" ref="K159">+IFERROR(INDEX('FCST SDV'!$AC$3:$AZ$3000,MATCH('Hàng Theo FCTS 14.09'!$B159,'FCST SDV'!$C$3:$C$3000,0),MATCH('Hàng Theo FCTS 14.09'!K$1,'FCST SDV'!$AC$2:$AZ$2,0))/'Hàng Theo FCTS 14.09'!$C159,0)</f>
        <v>15</v>
      </c>
      <c r="L159" s="98">
        <f t="array" ref="L159">+IFERROR(INDEX('FCST SDV'!$AC$3:$AZ$3000,MATCH('Hàng Theo FCTS 14.09'!$B159,'FCST SDV'!$C$3:$C$3000,0),MATCH('Hàng Theo FCTS 14.09'!L$1,'FCST SDV'!$AC$2:$AZ$2,0))/'Hàng Theo FCTS 14.09'!$C159,0)</f>
        <v>15</v>
      </c>
      <c r="M159" s="98">
        <f t="array" ref="M159">+IFERROR(INDEX('FCST SDV'!$AC$3:$AZ$3000,MATCH('Hàng Theo FCTS 14.09'!$B159,'FCST SDV'!$C$3:$C$3000,0),MATCH('Hàng Theo FCTS 14.09'!M$1,'FCST SDV'!$AC$2:$AZ$2,0))/'Hàng Theo FCTS 14.09'!$C159,0)</f>
        <v>15</v>
      </c>
      <c r="N159" s="98">
        <f t="array" ref="N159">+IFERROR(INDEX('FCST SDV'!$AC$3:$AZ$3000,MATCH('Hàng Theo FCTS 14.09'!$B159,'FCST SDV'!$C$3:$C$3000,0),MATCH('Hàng Theo FCTS 14.09'!N$1,'FCST SDV'!$AC$2:$AZ$2,0))/'Hàng Theo FCTS 14.09'!$C159,0)</f>
        <v>20</v>
      </c>
      <c r="O159" s="98">
        <f t="array" ref="O159">+IFERROR(INDEX('FCST SDV'!$AC$3:$AZ$3000,MATCH('Hàng Theo FCTS 14.09'!$B159,'FCST SDV'!$C$3:$C$3000,0),MATCH('Hàng Theo FCTS 14.09'!O$1,'FCST SDV'!$AC$2:$AZ$2,0))/'Hàng Theo FCTS 14.09'!$C159,0)</f>
        <v>100</v>
      </c>
      <c r="P159" s="98">
        <f t="array" ref="P159">+IFERROR(INDEX('FCST SDV'!$AC$3:$AZ$3000,MATCH('Hàng Theo FCTS 14.09'!$B159,'FCST SDV'!$C$3:$C$3000,0),MATCH('Hàng Theo FCTS 14.09'!P$1,'FCST SDV'!$AC$2:$AZ$2,0))/'Hàng Theo FCTS 14.09'!$C159,0)</f>
        <v>135</v>
      </c>
      <c r="Q159" s="98">
        <f t="array" ref="Q159">+IFERROR(INDEX('FCST SDV'!$AC$3:$AZ$3000,MATCH('Hàng Theo FCTS 14.09'!$B159,'FCST SDV'!$C$3:$C$3000,0),MATCH('Hàng Theo FCTS 14.09'!Q$1,'FCST SDV'!$AC$2:$AZ$2,0))/'Hàng Theo FCTS 14.09'!$C159,0)</f>
        <v>0</v>
      </c>
    </row>
    <row r="160" spans="1:17" ht="36" customHeight="1">
      <c r="A160" s="542"/>
      <c r="B160" s="114" t="s">
        <v>32</v>
      </c>
      <c r="C160" s="99">
        <v>5000</v>
      </c>
      <c r="D160" s="514"/>
      <c r="E160" s="525"/>
      <c r="F160" s="514"/>
      <c r="G160" s="96">
        <f>+VLOOKUP(B160,'[6]FCST SDV'!$C:$AL,36,0)</f>
        <v>1225000</v>
      </c>
      <c r="H160" s="97">
        <f t="shared" si="34"/>
        <v>245</v>
      </c>
      <c r="I160" s="98">
        <f t="array" ref="I160">+IFERROR(INDEX('FCST SDV'!$AC$3:$AZ$3000,MATCH('Hàng Theo FCTS 14.09'!$B160,'FCST SDV'!$C$3:$C$3000,0),MATCH('Hàng Theo FCTS 14.09'!I$1,'FCST SDV'!$AC$2:$AZ$2,0))/'Hàng Theo FCTS 14.09'!$C160,0)</f>
        <v>15</v>
      </c>
      <c r="J160" s="98">
        <f t="array" ref="J160">+IFERROR(INDEX('FCST SDV'!$AC$3:$AZ$3000,MATCH('Hàng Theo FCTS 14.09'!$B160,'FCST SDV'!$C$3:$C$3000,0),MATCH('Hàng Theo FCTS 14.09'!J$1,'FCST SDV'!$AC$2:$AZ$2,0))/'Hàng Theo FCTS 14.09'!$C160,0)</f>
        <v>12</v>
      </c>
      <c r="K160" s="98">
        <f t="array" ref="K160">+IFERROR(INDEX('FCST SDV'!$AC$3:$AZ$3000,MATCH('Hàng Theo FCTS 14.09'!$B160,'FCST SDV'!$C$3:$C$3000,0),MATCH('Hàng Theo FCTS 14.09'!K$1,'FCST SDV'!$AC$2:$AZ$2,0))/'Hàng Theo FCTS 14.09'!$C160,0)</f>
        <v>12</v>
      </c>
      <c r="L160" s="98">
        <f t="array" ref="L160">+IFERROR(INDEX('FCST SDV'!$AC$3:$AZ$3000,MATCH('Hàng Theo FCTS 14.09'!$B160,'FCST SDV'!$C$3:$C$3000,0),MATCH('Hàng Theo FCTS 14.09'!L$1,'FCST SDV'!$AC$2:$AZ$2,0))/'Hàng Theo FCTS 14.09'!$C160,0)</f>
        <v>12</v>
      </c>
      <c r="M160" s="98">
        <f t="array" ref="M160">+IFERROR(INDEX('FCST SDV'!$AC$3:$AZ$3000,MATCH('Hàng Theo FCTS 14.09'!$B160,'FCST SDV'!$C$3:$C$3000,0),MATCH('Hàng Theo FCTS 14.09'!M$1,'FCST SDV'!$AC$2:$AZ$2,0))/'Hàng Theo FCTS 14.09'!$C160,0)</f>
        <v>18</v>
      </c>
      <c r="N160" s="98">
        <f t="array" ref="N160">+IFERROR(INDEX('FCST SDV'!$AC$3:$AZ$3000,MATCH('Hàng Theo FCTS 14.09'!$B160,'FCST SDV'!$C$3:$C$3000,0),MATCH('Hàng Theo FCTS 14.09'!N$1,'FCST SDV'!$AC$2:$AZ$2,0))/'Hàng Theo FCTS 14.09'!$C160,0)</f>
        <v>18</v>
      </c>
      <c r="O160" s="98">
        <f t="array" ref="O160">+IFERROR(INDEX('FCST SDV'!$AC$3:$AZ$3000,MATCH('Hàng Theo FCTS 14.09'!$B160,'FCST SDV'!$C$3:$C$3000,0),MATCH('Hàng Theo FCTS 14.09'!O$1,'FCST SDV'!$AC$2:$AZ$2,0))/'Hàng Theo FCTS 14.09'!$C160,0)</f>
        <v>102</v>
      </c>
      <c r="P160" s="98">
        <f t="array" ref="P160">+IFERROR(INDEX('FCST SDV'!$AC$3:$AZ$3000,MATCH('Hàng Theo FCTS 14.09'!$B160,'FCST SDV'!$C$3:$C$3000,0),MATCH('Hàng Theo FCTS 14.09'!P$1,'FCST SDV'!$AC$2:$AZ$2,0))/'Hàng Theo FCTS 14.09'!$C160,0)</f>
        <v>56</v>
      </c>
      <c r="Q160" s="98">
        <f t="array" ref="Q160">+IFERROR(INDEX('FCST SDV'!$AC$3:$AZ$3000,MATCH('Hàng Theo FCTS 14.09'!$B160,'FCST SDV'!$C$3:$C$3000,0),MATCH('Hàng Theo FCTS 14.09'!Q$1,'FCST SDV'!$AC$2:$AZ$2,0))/'Hàng Theo FCTS 14.09'!$C160,0)</f>
        <v>0</v>
      </c>
    </row>
    <row r="161" spans="1:17" ht="36" customHeight="1">
      <c r="A161" s="542"/>
      <c r="B161" s="119" t="s">
        <v>80</v>
      </c>
      <c r="C161" s="99">
        <v>15000</v>
      </c>
      <c r="D161" s="514"/>
      <c r="E161" s="525"/>
      <c r="F161" s="514"/>
      <c r="G161" s="96">
        <f>+VLOOKUP(B161,'[6]FCST SDV'!$C:$AL,36,0)</f>
        <v>30000</v>
      </c>
      <c r="H161" s="97">
        <f t="shared" si="34"/>
        <v>2</v>
      </c>
      <c r="I161" s="98">
        <f t="array" ref="I161">+IFERROR(INDEX('FCST SDV'!$AC$3:$AZ$3000,MATCH('Hàng Theo FCTS 14.09'!$B161,'FCST SDV'!$C$3:$C$3000,0),MATCH('Hàng Theo FCTS 14.09'!I$1,'FCST SDV'!$AC$2:$AZ$2,0))/'Hàng Theo FCTS 14.09'!$C161,0)</f>
        <v>0</v>
      </c>
      <c r="J161" s="98">
        <f t="array" ref="J161">+IFERROR(INDEX('FCST SDV'!$AC$3:$AZ$3000,MATCH('Hàng Theo FCTS 14.09'!$B161,'FCST SDV'!$C$3:$C$3000,0),MATCH('Hàng Theo FCTS 14.09'!J$1,'FCST SDV'!$AC$2:$AZ$2,0))/'Hàng Theo FCTS 14.09'!$C161,0)</f>
        <v>0</v>
      </c>
      <c r="K161" s="98">
        <f t="array" ref="K161">+IFERROR(INDEX('FCST SDV'!$AC$3:$AZ$3000,MATCH('Hàng Theo FCTS 14.09'!$B161,'FCST SDV'!$C$3:$C$3000,0),MATCH('Hàng Theo FCTS 14.09'!K$1,'FCST SDV'!$AC$2:$AZ$2,0))/'Hàng Theo FCTS 14.09'!$C161,0)</f>
        <v>1</v>
      </c>
      <c r="L161" s="98">
        <f t="array" ref="L161">+IFERROR(INDEX('FCST SDV'!$AC$3:$AZ$3000,MATCH('Hàng Theo FCTS 14.09'!$B161,'FCST SDV'!$C$3:$C$3000,0),MATCH('Hàng Theo FCTS 14.09'!L$1,'FCST SDV'!$AC$2:$AZ$2,0))/'Hàng Theo FCTS 14.09'!$C161,0)</f>
        <v>0</v>
      </c>
      <c r="M161" s="98">
        <f t="array" ref="M161">+IFERROR(INDEX('FCST SDV'!$AC$3:$AZ$3000,MATCH('Hàng Theo FCTS 14.09'!$B161,'FCST SDV'!$C$3:$C$3000,0),MATCH('Hàng Theo FCTS 14.09'!M$1,'FCST SDV'!$AC$2:$AZ$2,0))/'Hàng Theo FCTS 14.09'!$C161,0)</f>
        <v>0</v>
      </c>
      <c r="N161" s="98">
        <f t="array" ref="N161">+IFERROR(INDEX('FCST SDV'!$AC$3:$AZ$3000,MATCH('Hàng Theo FCTS 14.09'!$B161,'FCST SDV'!$C$3:$C$3000,0),MATCH('Hàng Theo FCTS 14.09'!N$1,'FCST SDV'!$AC$2:$AZ$2,0))/'Hàng Theo FCTS 14.09'!$C161,0)</f>
        <v>0</v>
      </c>
      <c r="O161" s="98">
        <f t="array" ref="O161">+IFERROR(INDEX('FCST SDV'!$AC$3:$AZ$3000,MATCH('Hàng Theo FCTS 14.09'!$B161,'FCST SDV'!$C$3:$C$3000,0),MATCH('Hàng Theo FCTS 14.09'!O$1,'FCST SDV'!$AC$2:$AZ$2,0))/'Hàng Theo FCTS 14.09'!$C161,0)</f>
        <v>1</v>
      </c>
      <c r="P161" s="98">
        <f t="array" ref="P161">+IFERROR(INDEX('FCST SDV'!$AC$3:$AZ$3000,MATCH('Hàng Theo FCTS 14.09'!$B161,'FCST SDV'!$C$3:$C$3000,0),MATCH('Hàng Theo FCTS 14.09'!P$1,'FCST SDV'!$AC$2:$AZ$2,0))/'Hàng Theo FCTS 14.09'!$C161,0)</f>
        <v>0</v>
      </c>
      <c r="Q161" s="98">
        <f t="array" ref="Q161">+IFERROR(INDEX('FCST SDV'!$AC$3:$AZ$3000,MATCH('Hàng Theo FCTS 14.09'!$B161,'FCST SDV'!$C$3:$C$3000,0),MATCH('Hàng Theo FCTS 14.09'!Q$1,'FCST SDV'!$AC$2:$AZ$2,0))/'Hàng Theo FCTS 14.09'!$C161,0)</f>
        <v>0</v>
      </c>
    </row>
    <row r="162" spans="1:17" ht="36" customHeight="1">
      <c r="A162" s="542"/>
      <c r="B162" s="119" t="s">
        <v>84</v>
      </c>
      <c r="C162" s="99">
        <v>15000</v>
      </c>
      <c r="D162" s="514"/>
      <c r="E162" s="525"/>
      <c r="F162" s="514"/>
      <c r="G162" s="96">
        <f>+VLOOKUP(B162,'[6]FCST SDV'!$C:$AL,36,0)</f>
        <v>735000</v>
      </c>
      <c r="H162" s="97">
        <f t="shared" si="34"/>
        <v>49</v>
      </c>
      <c r="I162" s="98">
        <f t="array" ref="I162">+IFERROR(INDEX('FCST SDV'!$AC$3:$AZ$3000,MATCH('Hàng Theo FCTS 14.09'!$B162,'FCST SDV'!$C$3:$C$3000,0),MATCH('Hàng Theo FCTS 14.09'!I$1,'FCST SDV'!$AC$2:$AZ$2,0))/'Hàng Theo FCTS 14.09'!$C162,0)</f>
        <v>2</v>
      </c>
      <c r="J162" s="98">
        <f t="array" ref="J162">+IFERROR(INDEX('FCST SDV'!$AC$3:$AZ$3000,MATCH('Hàng Theo FCTS 14.09'!$B162,'FCST SDV'!$C$3:$C$3000,0),MATCH('Hàng Theo FCTS 14.09'!J$1,'FCST SDV'!$AC$2:$AZ$2,0))/'Hàng Theo FCTS 14.09'!$C162,0)</f>
        <v>3</v>
      </c>
      <c r="K162" s="98">
        <f t="array" ref="K162">+IFERROR(INDEX('FCST SDV'!$AC$3:$AZ$3000,MATCH('Hàng Theo FCTS 14.09'!$B162,'FCST SDV'!$C$3:$C$3000,0),MATCH('Hàng Theo FCTS 14.09'!K$1,'FCST SDV'!$AC$2:$AZ$2,0))/'Hàng Theo FCTS 14.09'!$C162,0)</f>
        <v>2</v>
      </c>
      <c r="L162" s="98">
        <f t="array" ref="L162">+IFERROR(INDEX('FCST SDV'!$AC$3:$AZ$3000,MATCH('Hàng Theo FCTS 14.09'!$B162,'FCST SDV'!$C$3:$C$3000,0),MATCH('Hàng Theo FCTS 14.09'!L$1,'FCST SDV'!$AC$2:$AZ$2,0))/'Hàng Theo FCTS 14.09'!$C162,0)</f>
        <v>3</v>
      </c>
      <c r="M162" s="98">
        <f t="array" ref="M162">+IFERROR(INDEX('FCST SDV'!$AC$3:$AZ$3000,MATCH('Hàng Theo FCTS 14.09'!$B162,'FCST SDV'!$C$3:$C$3000,0),MATCH('Hàng Theo FCTS 14.09'!M$1,'FCST SDV'!$AC$2:$AZ$2,0))/'Hàng Theo FCTS 14.09'!$C162,0)</f>
        <v>2</v>
      </c>
      <c r="N162" s="98">
        <f t="array" ref="N162">+IFERROR(INDEX('FCST SDV'!$AC$3:$AZ$3000,MATCH('Hàng Theo FCTS 14.09'!$B162,'FCST SDV'!$C$3:$C$3000,0),MATCH('Hàng Theo FCTS 14.09'!N$1,'FCST SDV'!$AC$2:$AZ$2,0))/'Hàng Theo FCTS 14.09'!$C162,0)</f>
        <v>3</v>
      </c>
      <c r="O162" s="98">
        <f t="array" ref="O162">+IFERROR(INDEX('FCST SDV'!$AC$3:$AZ$3000,MATCH('Hàng Theo FCTS 14.09'!$B162,'FCST SDV'!$C$3:$C$3000,0),MATCH('Hàng Theo FCTS 14.09'!O$1,'FCST SDV'!$AC$2:$AZ$2,0))/'Hàng Theo FCTS 14.09'!$C162,0)</f>
        <v>18</v>
      </c>
      <c r="P162" s="98">
        <f t="array" ref="P162">+IFERROR(INDEX('FCST SDV'!$AC$3:$AZ$3000,MATCH('Hàng Theo FCTS 14.09'!$B162,'FCST SDV'!$C$3:$C$3000,0),MATCH('Hàng Theo FCTS 14.09'!P$1,'FCST SDV'!$AC$2:$AZ$2,0))/'Hàng Theo FCTS 14.09'!$C162,0)</f>
        <v>16</v>
      </c>
      <c r="Q162" s="98">
        <f t="array" ref="Q162">+IFERROR(INDEX('FCST SDV'!$AC$3:$AZ$3000,MATCH('Hàng Theo FCTS 14.09'!$B162,'FCST SDV'!$C$3:$C$3000,0),MATCH('Hàng Theo FCTS 14.09'!Q$1,'FCST SDV'!$AC$2:$AZ$2,0))/'Hàng Theo FCTS 14.09'!$C162,0)</f>
        <v>0</v>
      </c>
    </row>
    <row r="163" spans="1:17" ht="36" customHeight="1">
      <c r="A163" s="542"/>
      <c r="B163" s="114" t="s">
        <v>85</v>
      </c>
      <c r="C163" s="99">
        <v>15000</v>
      </c>
      <c r="D163" s="514"/>
      <c r="E163" s="525"/>
      <c r="F163" s="514"/>
      <c r="G163" s="96">
        <f>+VLOOKUP(B163,'[6]FCST SDV'!$C:$AL,36,0)</f>
        <v>45000</v>
      </c>
      <c r="H163" s="97">
        <f t="shared" si="34"/>
        <v>3</v>
      </c>
      <c r="I163" s="98">
        <f t="array" ref="I163">+IFERROR(INDEX('FCST SDV'!$AC$3:$AZ$3000,MATCH('Hàng Theo FCTS 14.09'!$B163,'FCST SDV'!$C$3:$C$3000,0),MATCH('Hàng Theo FCTS 14.09'!I$1,'FCST SDV'!$AC$2:$AZ$2,0))/'Hàng Theo FCTS 14.09'!$C163,0)</f>
        <v>0</v>
      </c>
      <c r="J163" s="98">
        <f t="array" ref="J163">+IFERROR(INDEX('FCST SDV'!$AC$3:$AZ$3000,MATCH('Hàng Theo FCTS 14.09'!$B163,'FCST SDV'!$C$3:$C$3000,0),MATCH('Hàng Theo FCTS 14.09'!J$1,'FCST SDV'!$AC$2:$AZ$2,0))/'Hàng Theo FCTS 14.09'!$C163,0)</f>
        <v>0</v>
      </c>
      <c r="K163" s="98">
        <f t="array" ref="K163">+IFERROR(INDEX('FCST SDV'!$AC$3:$AZ$3000,MATCH('Hàng Theo FCTS 14.09'!$B163,'FCST SDV'!$C$3:$C$3000,0),MATCH('Hàng Theo FCTS 14.09'!K$1,'FCST SDV'!$AC$2:$AZ$2,0))/'Hàng Theo FCTS 14.09'!$C163,0)</f>
        <v>0</v>
      </c>
      <c r="L163" s="98">
        <f t="array" ref="L163">+IFERROR(INDEX('FCST SDV'!$AC$3:$AZ$3000,MATCH('Hàng Theo FCTS 14.09'!$B163,'FCST SDV'!$C$3:$C$3000,0),MATCH('Hàng Theo FCTS 14.09'!L$1,'FCST SDV'!$AC$2:$AZ$2,0))/'Hàng Theo FCTS 14.09'!$C163,0)</f>
        <v>0</v>
      </c>
      <c r="M163" s="98">
        <f t="array" ref="M163">+IFERROR(INDEX('FCST SDV'!$AC$3:$AZ$3000,MATCH('Hàng Theo FCTS 14.09'!$B163,'FCST SDV'!$C$3:$C$3000,0),MATCH('Hàng Theo FCTS 14.09'!M$1,'FCST SDV'!$AC$2:$AZ$2,0))/'Hàng Theo FCTS 14.09'!$C163,0)</f>
        <v>0</v>
      </c>
      <c r="N163" s="98">
        <f t="array" ref="N163">+IFERROR(INDEX('FCST SDV'!$AC$3:$AZ$3000,MATCH('Hàng Theo FCTS 14.09'!$B163,'FCST SDV'!$C$3:$C$3000,0),MATCH('Hàng Theo FCTS 14.09'!N$1,'FCST SDV'!$AC$2:$AZ$2,0))/'Hàng Theo FCTS 14.09'!$C163,0)</f>
        <v>0</v>
      </c>
      <c r="O163" s="98">
        <f t="array" ref="O163">+IFERROR(INDEX('FCST SDV'!$AC$3:$AZ$3000,MATCH('Hàng Theo FCTS 14.09'!$B163,'FCST SDV'!$C$3:$C$3000,0),MATCH('Hàng Theo FCTS 14.09'!O$1,'FCST SDV'!$AC$2:$AZ$2,0))/'Hàng Theo FCTS 14.09'!$C163,0)</f>
        <v>1</v>
      </c>
      <c r="P163" s="98">
        <f t="array" ref="P163">+IFERROR(INDEX('FCST SDV'!$AC$3:$AZ$3000,MATCH('Hàng Theo FCTS 14.09'!$B163,'FCST SDV'!$C$3:$C$3000,0),MATCH('Hàng Theo FCTS 14.09'!P$1,'FCST SDV'!$AC$2:$AZ$2,0))/'Hàng Theo FCTS 14.09'!$C163,0)</f>
        <v>2</v>
      </c>
      <c r="Q163" s="98">
        <f t="array" ref="Q163">+IFERROR(INDEX('FCST SDV'!$AC$3:$AZ$3000,MATCH('Hàng Theo FCTS 14.09'!$B163,'FCST SDV'!$C$3:$C$3000,0),MATCH('Hàng Theo FCTS 14.09'!Q$1,'FCST SDV'!$AC$2:$AZ$2,0))/'Hàng Theo FCTS 14.09'!$C163,0)</f>
        <v>0</v>
      </c>
    </row>
    <row r="164" spans="1:17" ht="36" customHeight="1">
      <c r="A164" s="536" t="s">
        <v>254</v>
      </c>
      <c r="B164" s="537"/>
      <c r="C164" s="537"/>
      <c r="D164" s="537"/>
      <c r="E164" s="537"/>
      <c r="F164" s="538"/>
      <c r="G164" s="104"/>
      <c r="H164" s="101"/>
      <c r="I164" s="103">
        <f>+F156-SUM(I156:I163)</f>
        <v>-36</v>
      </c>
      <c r="J164" s="103">
        <f>+I164-SUM(J156:J163)</f>
        <v>-94</v>
      </c>
      <c r="K164" s="103">
        <f t="shared" ref="K164:Q164" si="37">+J164-SUM(K156:K163)</f>
        <v>-159</v>
      </c>
      <c r="L164" s="103">
        <f t="shared" si="37"/>
        <v>-224</v>
      </c>
      <c r="M164" s="103">
        <f t="shared" si="37"/>
        <v>-303</v>
      </c>
      <c r="N164" s="103">
        <f t="shared" si="37"/>
        <v>-384</v>
      </c>
      <c r="O164" s="103">
        <f t="shared" si="37"/>
        <v>-859</v>
      </c>
      <c r="P164" s="103">
        <f t="shared" si="37"/>
        <v>-1268</v>
      </c>
      <c r="Q164" s="103">
        <f t="shared" si="37"/>
        <v>-1268</v>
      </c>
    </row>
    <row r="165" spans="1:17" ht="36" customHeight="1">
      <c r="A165" s="542" t="s">
        <v>112</v>
      </c>
      <c r="B165" s="114" t="s">
        <v>90</v>
      </c>
      <c r="C165" s="99">
        <v>3000</v>
      </c>
      <c r="D165" s="514">
        <v>6</v>
      </c>
      <c r="E165" s="525"/>
      <c r="F165" s="514">
        <f>+D165</f>
        <v>6</v>
      </c>
      <c r="G165" s="96">
        <f>+VLOOKUP(B165,'[6]FCST SDV'!$C:$AL,36,0)</f>
        <v>111000</v>
      </c>
      <c r="H165" s="97">
        <f t="shared" si="34"/>
        <v>37</v>
      </c>
      <c r="I165" s="98">
        <f t="array" ref="I165">+IFERROR(INDEX('FCST SDV'!$AC$3:$AZ$3000,MATCH('Hàng Theo FCTS 14.09'!$B165,'FCST SDV'!$C$3:$C$3000,0),MATCH('Hàng Theo FCTS 14.09'!I$1,'FCST SDV'!$AC$2:$AZ$2,0))/'Hàng Theo FCTS 14.09'!$C165,0)</f>
        <v>3</v>
      </c>
      <c r="J165" s="98">
        <f t="array" ref="J165">+IFERROR(INDEX('FCST SDV'!$AC$3:$AZ$3000,MATCH('Hàng Theo FCTS 14.09'!$B165,'FCST SDV'!$C$3:$C$3000,0),MATCH('Hàng Theo FCTS 14.09'!J$1,'FCST SDV'!$AC$2:$AZ$2,0))/'Hàng Theo FCTS 14.09'!$C165,0)</f>
        <v>3</v>
      </c>
      <c r="K165" s="98">
        <f t="array" ref="K165">+IFERROR(INDEX('FCST SDV'!$AC$3:$AZ$3000,MATCH('Hàng Theo FCTS 14.09'!$B165,'FCST SDV'!$C$3:$C$3000,0),MATCH('Hàng Theo FCTS 14.09'!K$1,'FCST SDV'!$AC$2:$AZ$2,0))/'Hàng Theo FCTS 14.09'!$C165,0)</f>
        <v>3</v>
      </c>
      <c r="L165" s="98">
        <f t="array" ref="L165">+IFERROR(INDEX('FCST SDV'!$AC$3:$AZ$3000,MATCH('Hàng Theo FCTS 14.09'!$B165,'FCST SDV'!$C$3:$C$3000,0),MATCH('Hàng Theo FCTS 14.09'!L$1,'FCST SDV'!$AC$2:$AZ$2,0))/'Hàng Theo FCTS 14.09'!$C165,0)</f>
        <v>3</v>
      </c>
      <c r="M165" s="98">
        <f t="array" ref="M165">+IFERROR(INDEX('FCST SDV'!$AC$3:$AZ$3000,MATCH('Hàng Theo FCTS 14.09'!$B165,'FCST SDV'!$C$3:$C$3000,0),MATCH('Hàng Theo FCTS 14.09'!M$1,'FCST SDV'!$AC$2:$AZ$2,0))/'Hàng Theo FCTS 14.09'!$C165,0)</f>
        <v>3</v>
      </c>
      <c r="N165" s="98">
        <f t="array" ref="N165">+IFERROR(INDEX('FCST SDV'!$AC$3:$AZ$3000,MATCH('Hàng Theo FCTS 14.09'!$B165,'FCST SDV'!$C$3:$C$3000,0),MATCH('Hàng Theo FCTS 14.09'!N$1,'FCST SDV'!$AC$2:$AZ$2,0))/'Hàng Theo FCTS 14.09'!$C165,0)</f>
        <v>2</v>
      </c>
      <c r="O165" s="98">
        <f t="array" ref="O165">+IFERROR(INDEX('FCST SDV'!$AC$3:$AZ$3000,MATCH('Hàng Theo FCTS 14.09'!$B165,'FCST SDV'!$C$3:$C$3000,0),MATCH('Hàng Theo FCTS 14.09'!O$1,'FCST SDV'!$AC$2:$AZ$2,0))/'Hàng Theo FCTS 14.09'!$C165,0)</f>
        <v>20</v>
      </c>
      <c r="P165" s="98">
        <f t="array" ref="P165">+IFERROR(INDEX('FCST SDV'!$AC$3:$AZ$3000,MATCH('Hàng Theo FCTS 14.09'!$B165,'FCST SDV'!$C$3:$C$3000,0),MATCH('Hàng Theo FCTS 14.09'!P$1,'FCST SDV'!$AC$2:$AZ$2,0))/'Hàng Theo FCTS 14.09'!$C165,0)</f>
        <v>0</v>
      </c>
      <c r="Q165" s="98">
        <f t="array" ref="Q165">+IFERROR(INDEX('FCST SDV'!$AC$3:$AZ$3000,MATCH('Hàng Theo FCTS 14.09'!$B165,'FCST SDV'!$C$3:$C$3000,0),MATCH('Hàng Theo FCTS 14.09'!Q$1,'FCST SDV'!$AC$2:$AZ$2,0))/'Hàng Theo FCTS 14.09'!$C165,0)</f>
        <v>0</v>
      </c>
    </row>
    <row r="166" spans="1:17" ht="36" customHeight="1">
      <c r="A166" s="553"/>
      <c r="B166" s="114" t="s">
        <v>91</v>
      </c>
      <c r="C166" s="99">
        <v>3000</v>
      </c>
      <c r="D166" s="514"/>
      <c r="E166" s="525"/>
      <c r="F166" s="514"/>
      <c r="G166" s="96">
        <f>+VLOOKUP(B166,'[6]FCST SDV'!$C:$AL,36,0)</f>
        <v>93000</v>
      </c>
      <c r="H166" s="97">
        <f t="shared" si="34"/>
        <v>31</v>
      </c>
      <c r="I166" s="98">
        <f t="array" ref="I166">+IFERROR(INDEX('FCST SDV'!$AC$3:$AZ$3000,MATCH('Hàng Theo FCTS 14.09'!$B166,'FCST SDV'!$C$3:$C$3000,0),MATCH('Hàng Theo FCTS 14.09'!I$1,'FCST SDV'!$AC$2:$AZ$2,0))/'Hàng Theo FCTS 14.09'!$C166,0)</f>
        <v>0</v>
      </c>
      <c r="J166" s="98">
        <f t="array" ref="J166">+IFERROR(INDEX('FCST SDV'!$AC$3:$AZ$3000,MATCH('Hàng Theo FCTS 14.09'!$B166,'FCST SDV'!$C$3:$C$3000,0),MATCH('Hàng Theo FCTS 14.09'!J$1,'FCST SDV'!$AC$2:$AZ$2,0))/'Hàng Theo FCTS 14.09'!$C166,0)</f>
        <v>3</v>
      </c>
      <c r="K166" s="98">
        <f t="array" ref="K166">+IFERROR(INDEX('FCST SDV'!$AC$3:$AZ$3000,MATCH('Hàng Theo FCTS 14.09'!$B166,'FCST SDV'!$C$3:$C$3000,0),MATCH('Hàng Theo FCTS 14.09'!K$1,'FCST SDV'!$AC$2:$AZ$2,0))/'Hàng Theo FCTS 14.09'!$C166,0)</f>
        <v>3</v>
      </c>
      <c r="L166" s="98">
        <f t="array" ref="L166">+IFERROR(INDEX('FCST SDV'!$AC$3:$AZ$3000,MATCH('Hàng Theo FCTS 14.09'!$B166,'FCST SDV'!$C$3:$C$3000,0),MATCH('Hàng Theo FCTS 14.09'!L$1,'FCST SDV'!$AC$2:$AZ$2,0))/'Hàng Theo FCTS 14.09'!$C166,0)</f>
        <v>3</v>
      </c>
      <c r="M166" s="98">
        <f t="array" ref="M166">+IFERROR(INDEX('FCST SDV'!$AC$3:$AZ$3000,MATCH('Hàng Theo FCTS 14.09'!$B166,'FCST SDV'!$C$3:$C$3000,0),MATCH('Hàng Theo FCTS 14.09'!M$1,'FCST SDV'!$AC$2:$AZ$2,0))/'Hàng Theo FCTS 14.09'!$C166,0)</f>
        <v>3</v>
      </c>
      <c r="N166" s="98">
        <f t="array" ref="N166">+IFERROR(INDEX('FCST SDV'!$AC$3:$AZ$3000,MATCH('Hàng Theo FCTS 14.09'!$B166,'FCST SDV'!$C$3:$C$3000,0),MATCH('Hàng Theo FCTS 14.09'!N$1,'FCST SDV'!$AC$2:$AZ$2,0))/'Hàng Theo FCTS 14.09'!$C166,0)</f>
        <v>2</v>
      </c>
      <c r="O166" s="98">
        <f t="array" ref="O166">+IFERROR(INDEX('FCST SDV'!$AC$3:$AZ$3000,MATCH('Hàng Theo FCTS 14.09'!$B166,'FCST SDV'!$C$3:$C$3000,0),MATCH('Hàng Theo FCTS 14.09'!O$1,'FCST SDV'!$AC$2:$AZ$2,0))/'Hàng Theo FCTS 14.09'!$C166,0)</f>
        <v>17</v>
      </c>
      <c r="P166" s="98">
        <f t="array" ref="P166">+IFERROR(INDEX('FCST SDV'!$AC$3:$AZ$3000,MATCH('Hàng Theo FCTS 14.09'!$B166,'FCST SDV'!$C$3:$C$3000,0),MATCH('Hàng Theo FCTS 14.09'!P$1,'FCST SDV'!$AC$2:$AZ$2,0))/'Hàng Theo FCTS 14.09'!$C166,0)</f>
        <v>0</v>
      </c>
      <c r="Q166" s="98">
        <f t="array" ref="Q166">+IFERROR(INDEX('FCST SDV'!$AC$3:$AZ$3000,MATCH('Hàng Theo FCTS 14.09'!$B166,'FCST SDV'!$C$3:$C$3000,0),MATCH('Hàng Theo FCTS 14.09'!Q$1,'FCST SDV'!$AC$2:$AZ$2,0))/'Hàng Theo FCTS 14.09'!$C166,0)</f>
        <v>0</v>
      </c>
    </row>
    <row r="167" spans="1:17" ht="36" customHeight="1">
      <c r="A167" s="553"/>
      <c r="B167" s="114" t="s">
        <v>93</v>
      </c>
      <c r="C167" s="99">
        <v>3000</v>
      </c>
      <c r="D167" s="514"/>
      <c r="E167" s="525"/>
      <c r="F167" s="514"/>
      <c r="G167" s="96">
        <f>+VLOOKUP(B167,'[6]FCST SDV'!$C:$AL,36,0)</f>
        <v>18000</v>
      </c>
      <c r="H167" s="97">
        <f t="shared" si="34"/>
        <v>6</v>
      </c>
      <c r="I167" s="98">
        <f t="array" ref="I167">+IFERROR(INDEX('FCST SDV'!$AC$3:$AZ$3000,MATCH('Hàng Theo FCTS 14.09'!$B167,'FCST SDV'!$C$3:$C$3000,0),MATCH('Hàng Theo FCTS 14.09'!I$1,'FCST SDV'!$AC$2:$AZ$2,0))/'Hàng Theo FCTS 14.09'!$C167,0)</f>
        <v>0</v>
      </c>
      <c r="J167" s="98">
        <f t="array" ref="J167">+IFERROR(INDEX('FCST SDV'!$AC$3:$AZ$3000,MATCH('Hàng Theo FCTS 14.09'!$B167,'FCST SDV'!$C$3:$C$3000,0),MATCH('Hàng Theo FCTS 14.09'!J$1,'FCST SDV'!$AC$2:$AZ$2,0))/'Hàng Theo FCTS 14.09'!$C167,0)</f>
        <v>0</v>
      </c>
      <c r="K167" s="98">
        <f t="array" ref="K167">+IFERROR(INDEX('FCST SDV'!$AC$3:$AZ$3000,MATCH('Hàng Theo FCTS 14.09'!$B167,'FCST SDV'!$C$3:$C$3000,0),MATCH('Hàng Theo FCTS 14.09'!K$1,'FCST SDV'!$AC$2:$AZ$2,0))/'Hàng Theo FCTS 14.09'!$C167,0)</f>
        <v>0</v>
      </c>
      <c r="L167" s="98">
        <f t="array" ref="L167">+IFERROR(INDEX('FCST SDV'!$AC$3:$AZ$3000,MATCH('Hàng Theo FCTS 14.09'!$B167,'FCST SDV'!$C$3:$C$3000,0),MATCH('Hàng Theo FCTS 14.09'!L$1,'FCST SDV'!$AC$2:$AZ$2,0))/'Hàng Theo FCTS 14.09'!$C167,0)</f>
        <v>0</v>
      </c>
      <c r="M167" s="98">
        <f t="array" ref="M167">+IFERROR(INDEX('FCST SDV'!$AC$3:$AZ$3000,MATCH('Hàng Theo FCTS 14.09'!$B167,'FCST SDV'!$C$3:$C$3000,0),MATCH('Hàng Theo FCTS 14.09'!M$1,'FCST SDV'!$AC$2:$AZ$2,0))/'Hàng Theo FCTS 14.09'!$C167,0)</f>
        <v>0</v>
      </c>
      <c r="N167" s="98">
        <f t="array" ref="N167">+IFERROR(INDEX('FCST SDV'!$AC$3:$AZ$3000,MATCH('Hàng Theo FCTS 14.09'!$B167,'FCST SDV'!$C$3:$C$3000,0),MATCH('Hàng Theo FCTS 14.09'!N$1,'FCST SDV'!$AC$2:$AZ$2,0))/'Hàng Theo FCTS 14.09'!$C167,0)</f>
        <v>0</v>
      </c>
      <c r="O167" s="98">
        <f t="array" ref="O167">+IFERROR(INDEX('FCST SDV'!$AC$3:$AZ$3000,MATCH('Hàng Theo FCTS 14.09'!$B167,'FCST SDV'!$C$3:$C$3000,0),MATCH('Hàng Theo FCTS 14.09'!O$1,'FCST SDV'!$AC$2:$AZ$2,0))/'Hàng Theo FCTS 14.09'!$C167,0)</f>
        <v>0</v>
      </c>
      <c r="P167" s="98">
        <f t="array" ref="P167">+IFERROR(INDEX('FCST SDV'!$AC$3:$AZ$3000,MATCH('Hàng Theo FCTS 14.09'!$B167,'FCST SDV'!$C$3:$C$3000,0),MATCH('Hàng Theo FCTS 14.09'!P$1,'FCST SDV'!$AC$2:$AZ$2,0))/'Hàng Theo FCTS 14.09'!$C167,0)</f>
        <v>6</v>
      </c>
      <c r="Q167" s="98">
        <f t="array" ref="Q167">+IFERROR(INDEX('FCST SDV'!$AC$3:$AZ$3000,MATCH('Hàng Theo FCTS 14.09'!$B167,'FCST SDV'!$C$3:$C$3000,0),MATCH('Hàng Theo FCTS 14.09'!Q$1,'FCST SDV'!$AC$2:$AZ$2,0))/'Hàng Theo FCTS 14.09'!$C167,0)</f>
        <v>0</v>
      </c>
    </row>
    <row r="168" spans="1:17" ht="36" customHeight="1">
      <c r="A168" s="553"/>
      <c r="B168" s="114" t="s">
        <v>91</v>
      </c>
      <c r="C168" s="99">
        <v>3000</v>
      </c>
      <c r="D168" s="514"/>
      <c r="E168" s="525"/>
      <c r="F168" s="514"/>
      <c r="G168" s="96">
        <f>+VLOOKUP(B168,'[6]FCST SDV'!$C:$AL,36,0)</f>
        <v>93000</v>
      </c>
      <c r="H168" s="97">
        <f t="shared" si="34"/>
        <v>31</v>
      </c>
      <c r="I168" s="98">
        <f t="array" ref="I168">+IFERROR(INDEX('FCST SDV'!$AC$3:$AZ$3000,MATCH('Hàng Theo FCTS 14.09'!$B168,'FCST SDV'!$C$3:$C$3000,0),MATCH('Hàng Theo FCTS 14.09'!I$1,'FCST SDV'!$AC$2:$AZ$2,0))/'Hàng Theo FCTS 14.09'!$C168,0)</f>
        <v>0</v>
      </c>
      <c r="J168" s="98">
        <f t="array" ref="J168">+IFERROR(INDEX('FCST SDV'!$AC$3:$AZ$3000,MATCH('Hàng Theo FCTS 14.09'!$B168,'FCST SDV'!$C$3:$C$3000,0),MATCH('Hàng Theo FCTS 14.09'!J$1,'FCST SDV'!$AC$2:$AZ$2,0))/'Hàng Theo FCTS 14.09'!$C168,0)</f>
        <v>3</v>
      </c>
      <c r="K168" s="98">
        <f t="array" ref="K168">+IFERROR(INDEX('FCST SDV'!$AC$3:$AZ$3000,MATCH('Hàng Theo FCTS 14.09'!$B168,'FCST SDV'!$C$3:$C$3000,0),MATCH('Hàng Theo FCTS 14.09'!K$1,'FCST SDV'!$AC$2:$AZ$2,0))/'Hàng Theo FCTS 14.09'!$C168,0)</f>
        <v>3</v>
      </c>
      <c r="L168" s="98">
        <f t="array" ref="L168">+IFERROR(INDEX('FCST SDV'!$AC$3:$AZ$3000,MATCH('Hàng Theo FCTS 14.09'!$B168,'FCST SDV'!$C$3:$C$3000,0),MATCH('Hàng Theo FCTS 14.09'!L$1,'FCST SDV'!$AC$2:$AZ$2,0))/'Hàng Theo FCTS 14.09'!$C168,0)</f>
        <v>3</v>
      </c>
      <c r="M168" s="98">
        <f t="array" ref="M168">+IFERROR(INDEX('FCST SDV'!$AC$3:$AZ$3000,MATCH('Hàng Theo FCTS 14.09'!$B168,'FCST SDV'!$C$3:$C$3000,0),MATCH('Hàng Theo FCTS 14.09'!M$1,'FCST SDV'!$AC$2:$AZ$2,0))/'Hàng Theo FCTS 14.09'!$C168,0)</f>
        <v>3</v>
      </c>
      <c r="N168" s="98">
        <f t="array" ref="N168">+IFERROR(INDEX('FCST SDV'!$AC$3:$AZ$3000,MATCH('Hàng Theo FCTS 14.09'!$B168,'FCST SDV'!$C$3:$C$3000,0),MATCH('Hàng Theo FCTS 14.09'!N$1,'FCST SDV'!$AC$2:$AZ$2,0))/'Hàng Theo FCTS 14.09'!$C168,0)</f>
        <v>2</v>
      </c>
      <c r="O168" s="98">
        <f t="array" ref="O168">+IFERROR(INDEX('FCST SDV'!$AC$3:$AZ$3000,MATCH('Hàng Theo FCTS 14.09'!$B168,'FCST SDV'!$C$3:$C$3000,0),MATCH('Hàng Theo FCTS 14.09'!O$1,'FCST SDV'!$AC$2:$AZ$2,0))/'Hàng Theo FCTS 14.09'!$C168,0)</f>
        <v>17</v>
      </c>
      <c r="P168" s="98">
        <f t="array" ref="P168">+IFERROR(INDEX('FCST SDV'!$AC$3:$AZ$3000,MATCH('Hàng Theo FCTS 14.09'!$B168,'FCST SDV'!$C$3:$C$3000,0),MATCH('Hàng Theo FCTS 14.09'!P$1,'FCST SDV'!$AC$2:$AZ$2,0))/'Hàng Theo FCTS 14.09'!$C168,0)</f>
        <v>0</v>
      </c>
      <c r="Q168" s="98">
        <f t="array" ref="Q168">+IFERROR(INDEX('FCST SDV'!$AC$3:$AZ$3000,MATCH('Hàng Theo FCTS 14.09'!$B168,'FCST SDV'!$C$3:$C$3000,0),MATCH('Hàng Theo FCTS 14.09'!Q$1,'FCST SDV'!$AC$2:$AZ$2,0))/'Hàng Theo FCTS 14.09'!$C168,0)</f>
        <v>0</v>
      </c>
    </row>
    <row r="169" spans="1:17" ht="36" customHeight="1">
      <c r="A169" s="553"/>
      <c r="B169" s="114" t="s">
        <v>92</v>
      </c>
      <c r="C169" s="99">
        <v>3000</v>
      </c>
      <c r="D169" s="514"/>
      <c r="E169" s="525"/>
      <c r="F169" s="514"/>
      <c r="G169" s="96">
        <f>+VLOOKUP(B169,'[6]FCST SDV'!$C:$AL,36,0)</f>
        <v>0</v>
      </c>
      <c r="H169" s="97">
        <f t="shared" si="34"/>
        <v>0</v>
      </c>
      <c r="I169" s="98">
        <f t="array" ref="I169">+IFERROR(INDEX('FCST SDV'!$AC$3:$AZ$3000,MATCH('Hàng Theo FCTS 14.09'!$B169,'FCST SDV'!$C$3:$C$3000,0),MATCH('Hàng Theo FCTS 14.09'!I$1,'FCST SDV'!$AC$2:$AZ$2,0))/'Hàng Theo FCTS 14.09'!$C169,0)</f>
        <v>0</v>
      </c>
      <c r="J169" s="98">
        <f t="array" ref="J169">+IFERROR(INDEX('FCST SDV'!$AC$3:$AZ$3000,MATCH('Hàng Theo FCTS 14.09'!$B169,'FCST SDV'!$C$3:$C$3000,0),MATCH('Hàng Theo FCTS 14.09'!J$1,'FCST SDV'!$AC$2:$AZ$2,0))/'Hàng Theo FCTS 14.09'!$C169,0)</f>
        <v>0</v>
      </c>
      <c r="K169" s="98">
        <f t="array" ref="K169">+IFERROR(INDEX('FCST SDV'!$AC$3:$AZ$3000,MATCH('Hàng Theo FCTS 14.09'!$B169,'FCST SDV'!$C$3:$C$3000,0),MATCH('Hàng Theo FCTS 14.09'!K$1,'FCST SDV'!$AC$2:$AZ$2,0))/'Hàng Theo FCTS 14.09'!$C169,0)</f>
        <v>0</v>
      </c>
      <c r="L169" s="98">
        <f t="array" ref="L169">+IFERROR(INDEX('FCST SDV'!$AC$3:$AZ$3000,MATCH('Hàng Theo FCTS 14.09'!$B169,'FCST SDV'!$C$3:$C$3000,0),MATCH('Hàng Theo FCTS 14.09'!L$1,'FCST SDV'!$AC$2:$AZ$2,0))/'Hàng Theo FCTS 14.09'!$C169,0)</f>
        <v>0</v>
      </c>
      <c r="M169" s="98">
        <f t="array" ref="M169">+IFERROR(INDEX('FCST SDV'!$AC$3:$AZ$3000,MATCH('Hàng Theo FCTS 14.09'!$B169,'FCST SDV'!$C$3:$C$3000,0),MATCH('Hàng Theo FCTS 14.09'!M$1,'FCST SDV'!$AC$2:$AZ$2,0))/'Hàng Theo FCTS 14.09'!$C169,0)</f>
        <v>0</v>
      </c>
      <c r="N169" s="98">
        <f t="array" ref="N169">+IFERROR(INDEX('FCST SDV'!$AC$3:$AZ$3000,MATCH('Hàng Theo FCTS 14.09'!$B169,'FCST SDV'!$C$3:$C$3000,0),MATCH('Hàng Theo FCTS 14.09'!N$1,'FCST SDV'!$AC$2:$AZ$2,0))/'Hàng Theo FCTS 14.09'!$C169,0)</f>
        <v>0</v>
      </c>
      <c r="O169" s="98">
        <f t="array" ref="O169">+IFERROR(INDEX('FCST SDV'!$AC$3:$AZ$3000,MATCH('Hàng Theo FCTS 14.09'!$B169,'FCST SDV'!$C$3:$C$3000,0),MATCH('Hàng Theo FCTS 14.09'!O$1,'FCST SDV'!$AC$2:$AZ$2,0))/'Hàng Theo FCTS 14.09'!$C169,0)</f>
        <v>0</v>
      </c>
      <c r="P169" s="98">
        <f t="array" ref="P169">+IFERROR(INDEX('FCST SDV'!$AC$3:$AZ$3000,MATCH('Hàng Theo FCTS 14.09'!$B169,'FCST SDV'!$C$3:$C$3000,0),MATCH('Hàng Theo FCTS 14.09'!P$1,'FCST SDV'!$AC$2:$AZ$2,0))/'Hàng Theo FCTS 14.09'!$C169,0)</f>
        <v>0</v>
      </c>
      <c r="Q169" s="98">
        <f t="array" ref="Q169">+IFERROR(INDEX('FCST SDV'!$AC$3:$AZ$3000,MATCH('Hàng Theo FCTS 14.09'!$B169,'FCST SDV'!$C$3:$C$3000,0),MATCH('Hàng Theo FCTS 14.09'!Q$1,'FCST SDV'!$AC$2:$AZ$2,0))/'Hàng Theo FCTS 14.09'!$C169,0)</f>
        <v>0</v>
      </c>
    </row>
    <row r="170" spans="1:17" ht="36" customHeight="1">
      <c r="A170" s="553"/>
      <c r="B170" s="114" t="s">
        <v>96</v>
      </c>
      <c r="C170" s="99">
        <v>3000</v>
      </c>
      <c r="D170" s="514"/>
      <c r="E170" s="525"/>
      <c r="F170" s="514"/>
      <c r="G170" s="96">
        <f>+VLOOKUP(B170,'[6]FCST SDV'!$C:$AL,36,0)</f>
        <v>510000</v>
      </c>
      <c r="H170" s="97">
        <f t="shared" si="34"/>
        <v>170</v>
      </c>
      <c r="I170" s="98">
        <f t="array" ref="I170">+IFERROR(INDEX('FCST SDV'!$AC$3:$AZ$3000,MATCH('Hàng Theo FCTS 14.09'!$B170,'FCST SDV'!$C$3:$C$3000,0),MATCH('Hàng Theo FCTS 14.09'!I$1,'FCST SDV'!$AC$2:$AZ$2,0))/'Hàng Theo FCTS 14.09'!$C170,0)</f>
        <v>8</v>
      </c>
      <c r="J170" s="98">
        <f t="array" ref="J170">+IFERROR(INDEX('FCST SDV'!$AC$3:$AZ$3000,MATCH('Hàng Theo FCTS 14.09'!$B170,'FCST SDV'!$C$3:$C$3000,0),MATCH('Hàng Theo FCTS 14.09'!J$1,'FCST SDV'!$AC$2:$AZ$2,0))/'Hàng Theo FCTS 14.09'!$C170,0)</f>
        <v>8</v>
      </c>
      <c r="K170" s="98">
        <f t="array" ref="K170">+IFERROR(INDEX('FCST SDV'!$AC$3:$AZ$3000,MATCH('Hàng Theo FCTS 14.09'!$B170,'FCST SDV'!$C$3:$C$3000,0),MATCH('Hàng Theo FCTS 14.09'!K$1,'FCST SDV'!$AC$2:$AZ$2,0))/'Hàng Theo FCTS 14.09'!$C170,0)</f>
        <v>8</v>
      </c>
      <c r="L170" s="98">
        <f t="array" ref="L170">+IFERROR(INDEX('FCST SDV'!$AC$3:$AZ$3000,MATCH('Hàng Theo FCTS 14.09'!$B170,'FCST SDV'!$C$3:$C$3000,0),MATCH('Hàng Theo FCTS 14.09'!L$1,'FCST SDV'!$AC$2:$AZ$2,0))/'Hàng Theo FCTS 14.09'!$C170,0)</f>
        <v>8</v>
      </c>
      <c r="M170" s="98">
        <f t="array" ref="M170">+IFERROR(INDEX('FCST SDV'!$AC$3:$AZ$3000,MATCH('Hàng Theo FCTS 14.09'!$B170,'FCST SDV'!$C$3:$C$3000,0),MATCH('Hàng Theo FCTS 14.09'!M$1,'FCST SDV'!$AC$2:$AZ$2,0))/'Hàng Theo FCTS 14.09'!$C170,0)</f>
        <v>8</v>
      </c>
      <c r="N170" s="98">
        <f t="array" ref="N170">+IFERROR(INDEX('FCST SDV'!$AC$3:$AZ$3000,MATCH('Hàng Theo FCTS 14.09'!$B170,'FCST SDV'!$C$3:$C$3000,0),MATCH('Hàng Theo FCTS 14.09'!N$1,'FCST SDV'!$AC$2:$AZ$2,0))/'Hàng Theo FCTS 14.09'!$C170,0)</f>
        <v>8</v>
      </c>
      <c r="O170" s="98">
        <f t="array" ref="O170">+IFERROR(INDEX('FCST SDV'!$AC$3:$AZ$3000,MATCH('Hàng Theo FCTS 14.09'!$B170,'FCST SDV'!$C$3:$C$3000,0),MATCH('Hàng Theo FCTS 14.09'!O$1,'FCST SDV'!$AC$2:$AZ$2,0))/'Hàng Theo FCTS 14.09'!$C170,0)</f>
        <v>56</v>
      </c>
      <c r="P170" s="98">
        <f t="array" ref="P170">+IFERROR(INDEX('FCST SDV'!$AC$3:$AZ$3000,MATCH('Hàng Theo FCTS 14.09'!$B170,'FCST SDV'!$C$3:$C$3000,0),MATCH('Hàng Theo FCTS 14.09'!P$1,'FCST SDV'!$AC$2:$AZ$2,0))/'Hàng Theo FCTS 14.09'!$C170,0)</f>
        <v>42</v>
      </c>
      <c r="Q170" s="98">
        <f t="array" ref="Q170">+IFERROR(INDEX('FCST SDV'!$AC$3:$AZ$3000,MATCH('Hàng Theo FCTS 14.09'!$B170,'FCST SDV'!$C$3:$C$3000,0),MATCH('Hàng Theo FCTS 14.09'!Q$1,'FCST SDV'!$AC$2:$AZ$2,0))/'Hàng Theo FCTS 14.09'!$C170,0)</f>
        <v>24</v>
      </c>
    </row>
    <row r="171" spans="1:17" ht="36" customHeight="1">
      <c r="A171" s="553"/>
      <c r="B171" s="114" t="s">
        <v>97</v>
      </c>
      <c r="C171" s="99">
        <v>3000</v>
      </c>
      <c r="D171" s="514"/>
      <c r="E171" s="525"/>
      <c r="F171" s="514"/>
      <c r="G171" s="96">
        <f>+VLOOKUP(B171,'[6]FCST SDV'!$C:$AL,36,0)</f>
        <v>84000</v>
      </c>
      <c r="H171" s="97">
        <f t="shared" si="34"/>
        <v>28</v>
      </c>
      <c r="I171" s="98">
        <f t="array" ref="I171">+IFERROR(INDEX('FCST SDV'!$AC$3:$AZ$3000,MATCH('Hàng Theo FCTS 14.09'!$B171,'FCST SDV'!$C$3:$C$3000,0),MATCH('Hàng Theo FCTS 14.09'!I$1,'FCST SDV'!$AC$2:$AZ$2,0))/'Hàng Theo FCTS 14.09'!$C171,0)</f>
        <v>4</v>
      </c>
      <c r="J171" s="98">
        <f t="array" ref="J171">+IFERROR(INDEX('FCST SDV'!$AC$3:$AZ$3000,MATCH('Hàng Theo FCTS 14.09'!$B171,'FCST SDV'!$C$3:$C$3000,0),MATCH('Hàng Theo FCTS 14.09'!J$1,'FCST SDV'!$AC$2:$AZ$2,0))/'Hàng Theo FCTS 14.09'!$C171,0)</f>
        <v>4</v>
      </c>
      <c r="K171" s="98">
        <f t="array" ref="K171">+IFERROR(INDEX('FCST SDV'!$AC$3:$AZ$3000,MATCH('Hàng Theo FCTS 14.09'!$B171,'FCST SDV'!$C$3:$C$3000,0),MATCH('Hàng Theo FCTS 14.09'!K$1,'FCST SDV'!$AC$2:$AZ$2,0))/'Hàng Theo FCTS 14.09'!$C171,0)</f>
        <v>4</v>
      </c>
      <c r="L171" s="98">
        <f t="array" ref="L171">+IFERROR(INDEX('FCST SDV'!$AC$3:$AZ$3000,MATCH('Hàng Theo FCTS 14.09'!$B171,'FCST SDV'!$C$3:$C$3000,0),MATCH('Hàng Theo FCTS 14.09'!L$1,'FCST SDV'!$AC$2:$AZ$2,0))/'Hàng Theo FCTS 14.09'!$C171,0)</f>
        <v>0</v>
      </c>
      <c r="M171" s="98">
        <f t="array" ref="M171">+IFERROR(INDEX('FCST SDV'!$AC$3:$AZ$3000,MATCH('Hàng Theo FCTS 14.09'!$B171,'FCST SDV'!$C$3:$C$3000,0),MATCH('Hàng Theo FCTS 14.09'!M$1,'FCST SDV'!$AC$2:$AZ$2,0))/'Hàng Theo FCTS 14.09'!$C171,0)</f>
        <v>0</v>
      </c>
      <c r="N171" s="98">
        <f t="array" ref="N171">+IFERROR(INDEX('FCST SDV'!$AC$3:$AZ$3000,MATCH('Hàng Theo FCTS 14.09'!$B171,'FCST SDV'!$C$3:$C$3000,0),MATCH('Hàng Theo FCTS 14.09'!N$1,'FCST SDV'!$AC$2:$AZ$2,0))/'Hàng Theo FCTS 14.09'!$C171,0)</f>
        <v>0</v>
      </c>
      <c r="O171" s="98">
        <f t="array" ref="O171">+IFERROR(INDEX('FCST SDV'!$AC$3:$AZ$3000,MATCH('Hàng Theo FCTS 14.09'!$B171,'FCST SDV'!$C$3:$C$3000,0),MATCH('Hàng Theo FCTS 14.09'!O$1,'FCST SDV'!$AC$2:$AZ$2,0))/'Hàng Theo FCTS 14.09'!$C171,0)</f>
        <v>16</v>
      </c>
      <c r="P171" s="98">
        <f t="array" ref="P171">+IFERROR(INDEX('FCST SDV'!$AC$3:$AZ$3000,MATCH('Hàng Theo FCTS 14.09'!$B171,'FCST SDV'!$C$3:$C$3000,0),MATCH('Hàng Theo FCTS 14.09'!P$1,'FCST SDV'!$AC$2:$AZ$2,0))/'Hàng Theo FCTS 14.09'!$C171,0)</f>
        <v>0</v>
      </c>
      <c r="Q171" s="98">
        <f t="array" ref="Q171">+IFERROR(INDEX('FCST SDV'!$AC$3:$AZ$3000,MATCH('Hàng Theo FCTS 14.09'!$B171,'FCST SDV'!$C$3:$C$3000,0),MATCH('Hàng Theo FCTS 14.09'!Q$1,'FCST SDV'!$AC$2:$AZ$2,0))/'Hàng Theo FCTS 14.09'!$C171,0)</f>
        <v>0</v>
      </c>
    </row>
    <row r="172" spans="1:17" ht="36" customHeight="1">
      <c r="A172" s="553"/>
      <c r="B172" s="114" t="s">
        <v>98</v>
      </c>
      <c r="C172" s="99">
        <v>3000</v>
      </c>
      <c r="D172" s="514"/>
      <c r="E172" s="525"/>
      <c r="F172" s="514"/>
      <c r="G172" s="96">
        <f>+VLOOKUP(B172,'[6]FCST SDV'!$C:$AL,36,0)</f>
        <v>288000</v>
      </c>
      <c r="H172" s="97">
        <f t="shared" si="34"/>
        <v>96</v>
      </c>
      <c r="I172" s="98">
        <f t="array" ref="I172">+IFERROR(INDEX('FCST SDV'!$AC$3:$AZ$3000,MATCH('Hàng Theo FCTS 14.09'!$B172,'FCST SDV'!$C$3:$C$3000,0),MATCH('Hàng Theo FCTS 14.09'!I$1,'FCST SDV'!$AC$2:$AZ$2,0))/'Hàng Theo FCTS 14.09'!$C172,0)</f>
        <v>3</v>
      </c>
      <c r="J172" s="98">
        <f t="array" ref="J172">+IFERROR(INDEX('FCST SDV'!$AC$3:$AZ$3000,MATCH('Hàng Theo FCTS 14.09'!$B172,'FCST SDV'!$C$3:$C$3000,0),MATCH('Hàng Theo FCTS 14.09'!J$1,'FCST SDV'!$AC$2:$AZ$2,0))/'Hàng Theo FCTS 14.09'!$C172,0)</f>
        <v>5</v>
      </c>
      <c r="K172" s="98">
        <f t="array" ref="K172">+IFERROR(INDEX('FCST SDV'!$AC$3:$AZ$3000,MATCH('Hàng Theo FCTS 14.09'!$B172,'FCST SDV'!$C$3:$C$3000,0),MATCH('Hàng Theo FCTS 14.09'!K$1,'FCST SDV'!$AC$2:$AZ$2,0))/'Hàng Theo FCTS 14.09'!$C172,0)</f>
        <v>5</v>
      </c>
      <c r="L172" s="98">
        <f t="array" ref="L172">+IFERROR(INDEX('FCST SDV'!$AC$3:$AZ$3000,MATCH('Hàng Theo FCTS 14.09'!$B172,'FCST SDV'!$C$3:$C$3000,0),MATCH('Hàng Theo FCTS 14.09'!L$1,'FCST SDV'!$AC$2:$AZ$2,0))/'Hàng Theo FCTS 14.09'!$C172,0)</f>
        <v>5</v>
      </c>
      <c r="M172" s="98">
        <f t="array" ref="M172">+IFERROR(INDEX('FCST SDV'!$AC$3:$AZ$3000,MATCH('Hàng Theo FCTS 14.09'!$B172,'FCST SDV'!$C$3:$C$3000,0),MATCH('Hàng Theo FCTS 14.09'!M$1,'FCST SDV'!$AC$2:$AZ$2,0))/'Hàng Theo FCTS 14.09'!$C172,0)</f>
        <v>5</v>
      </c>
      <c r="N172" s="98">
        <f t="array" ref="N172">+IFERROR(INDEX('FCST SDV'!$AC$3:$AZ$3000,MATCH('Hàng Theo FCTS 14.09'!$B172,'FCST SDV'!$C$3:$C$3000,0),MATCH('Hàng Theo FCTS 14.09'!N$1,'FCST SDV'!$AC$2:$AZ$2,0))/'Hàng Theo FCTS 14.09'!$C172,0)</f>
        <v>5</v>
      </c>
      <c r="O172" s="98">
        <f t="array" ref="O172">+IFERROR(INDEX('FCST SDV'!$AC$3:$AZ$3000,MATCH('Hàng Theo FCTS 14.09'!$B172,'FCST SDV'!$C$3:$C$3000,0),MATCH('Hàng Theo FCTS 14.09'!O$1,'FCST SDV'!$AC$2:$AZ$2,0))/'Hàng Theo FCTS 14.09'!$C172,0)</f>
        <v>33</v>
      </c>
      <c r="P172" s="98">
        <f t="array" ref="P172">+IFERROR(INDEX('FCST SDV'!$AC$3:$AZ$3000,MATCH('Hàng Theo FCTS 14.09'!$B172,'FCST SDV'!$C$3:$C$3000,0),MATCH('Hàng Theo FCTS 14.09'!P$1,'FCST SDV'!$AC$2:$AZ$2,0))/'Hàng Theo FCTS 14.09'!$C172,0)</f>
        <v>20</v>
      </c>
      <c r="Q172" s="98">
        <f t="array" ref="Q172">+IFERROR(INDEX('FCST SDV'!$AC$3:$AZ$3000,MATCH('Hàng Theo FCTS 14.09'!$B172,'FCST SDV'!$C$3:$C$3000,0),MATCH('Hàng Theo FCTS 14.09'!Q$1,'FCST SDV'!$AC$2:$AZ$2,0))/'Hàng Theo FCTS 14.09'!$C172,0)</f>
        <v>15</v>
      </c>
    </row>
    <row r="173" spans="1:17" ht="36" customHeight="1">
      <c r="A173" s="553"/>
      <c r="B173" s="114" t="s">
        <v>94</v>
      </c>
      <c r="C173" s="99">
        <v>3000</v>
      </c>
      <c r="D173" s="514"/>
      <c r="E173" s="525"/>
      <c r="F173" s="514"/>
      <c r="G173" s="96">
        <f>+VLOOKUP(B173,'[6]FCST SDV'!$C:$AL,36,0)</f>
        <v>156000</v>
      </c>
      <c r="H173" s="97">
        <f t="shared" si="34"/>
        <v>52</v>
      </c>
      <c r="I173" s="98">
        <f t="array" ref="I173">+IFERROR(INDEX('FCST SDV'!$AC$3:$AZ$3000,MATCH('Hàng Theo FCTS 14.09'!$B173,'FCST SDV'!$C$3:$C$3000,0),MATCH('Hàng Theo FCTS 14.09'!I$1,'FCST SDV'!$AC$2:$AZ$2,0))/'Hàng Theo FCTS 14.09'!$C173,0)</f>
        <v>3</v>
      </c>
      <c r="J173" s="98">
        <f t="array" ref="J173">+IFERROR(INDEX('FCST SDV'!$AC$3:$AZ$3000,MATCH('Hàng Theo FCTS 14.09'!$B173,'FCST SDV'!$C$3:$C$3000,0),MATCH('Hàng Theo FCTS 14.09'!J$1,'FCST SDV'!$AC$2:$AZ$2,0))/'Hàng Theo FCTS 14.09'!$C173,0)</f>
        <v>3</v>
      </c>
      <c r="K173" s="98">
        <f t="array" ref="K173">+IFERROR(INDEX('FCST SDV'!$AC$3:$AZ$3000,MATCH('Hàng Theo FCTS 14.09'!$B173,'FCST SDV'!$C$3:$C$3000,0),MATCH('Hàng Theo FCTS 14.09'!K$1,'FCST SDV'!$AC$2:$AZ$2,0))/'Hàng Theo FCTS 14.09'!$C173,0)</f>
        <v>3</v>
      </c>
      <c r="L173" s="98">
        <f t="array" ref="L173">+IFERROR(INDEX('FCST SDV'!$AC$3:$AZ$3000,MATCH('Hàng Theo FCTS 14.09'!$B173,'FCST SDV'!$C$3:$C$3000,0),MATCH('Hàng Theo FCTS 14.09'!L$1,'FCST SDV'!$AC$2:$AZ$2,0))/'Hàng Theo FCTS 14.09'!$C173,0)</f>
        <v>3</v>
      </c>
      <c r="M173" s="98">
        <f t="array" ref="M173">+IFERROR(INDEX('FCST SDV'!$AC$3:$AZ$3000,MATCH('Hàng Theo FCTS 14.09'!$B173,'FCST SDV'!$C$3:$C$3000,0),MATCH('Hàng Theo FCTS 14.09'!M$1,'FCST SDV'!$AC$2:$AZ$2,0))/'Hàng Theo FCTS 14.09'!$C173,0)</f>
        <v>3</v>
      </c>
      <c r="N173" s="98">
        <f t="array" ref="N173">+IFERROR(INDEX('FCST SDV'!$AC$3:$AZ$3000,MATCH('Hàng Theo FCTS 14.09'!$B173,'FCST SDV'!$C$3:$C$3000,0),MATCH('Hàng Theo FCTS 14.09'!N$1,'FCST SDV'!$AC$2:$AZ$2,0))/'Hàng Theo FCTS 14.09'!$C173,0)</f>
        <v>2</v>
      </c>
      <c r="O173" s="98">
        <f t="array" ref="O173">+IFERROR(INDEX('FCST SDV'!$AC$3:$AZ$3000,MATCH('Hàng Theo FCTS 14.09'!$B173,'FCST SDV'!$C$3:$C$3000,0),MATCH('Hàng Theo FCTS 14.09'!O$1,'FCST SDV'!$AC$2:$AZ$2,0))/'Hàng Theo FCTS 14.09'!$C173,0)</f>
        <v>20</v>
      </c>
      <c r="P173" s="98">
        <f t="array" ref="P173">+IFERROR(INDEX('FCST SDV'!$AC$3:$AZ$3000,MATCH('Hàng Theo FCTS 14.09'!$B173,'FCST SDV'!$C$3:$C$3000,0),MATCH('Hàng Theo FCTS 14.09'!P$1,'FCST SDV'!$AC$2:$AZ$2,0))/'Hàng Theo FCTS 14.09'!$C173,0)</f>
        <v>6</v>
      </c>
      <c r="Q173" s="98">
        <f t="array" ref="Q173">+IFERROR(INDEX('FCST SDV'!$AC$3:$AZ$3000,MATCH('Hàng Theo FCTS 14.09'!$B173,'FCST SDV'!$C$3:$C$3000,0),MATCH('Hàng Theo FCTS 14.09'!Q$1,'FCST SDV'!$AC$2:$AZ$2,0))/'Hàng Theo FCTS 14.09'!$C173,0)</f>
        <v>9</v>
      </c>
    </row>
    <row r="174" spans="1:17" ht="36" customHeight="1">
      <c r="A174" s="553"/>
      <c r="B174" s="114" t="s">
        <v>95</v>
      </c>
      <c r="C174" s="99">
        <v>3000</v>
      </c>
      <c r="D174" s="514"/>
      <c r="E174" s="525"/>
      <c r="F174" s="514"/>
      <c r="G174" s="96">
        <f>+VLOOKUP(B174,'[6]FCST SDV'!$C:$AL,36,0)</f>
        <v>300000</v>
      </c>
      <c r="H174" s="97">
        <f t="shared" si="34"/>
        <v>100</v>
      </c>
      <c r="I174" s="98">
        <f t="array" ref="I174">+IFERROR(INDEX('FCST SDV'!$AC$3:$AZ$3000,MATCH('Hàng Theo FCTS 14.09'!$B174,'FCST SDV'!$C$3:$C$3000,0),MATCH('Hàng Theo FCTS 14.09'!I$1,'FCST SDV'!$AC$2:$AZ$2,0))/'Hàng Theo FCTS 14.09'!$C174,0)</f>
        <v>8</v>
      </c>
      <c r="J174" s="98">
        <f t="array" ref="J174">+IFERROR(INDEX('FCST SDV'!$AC$3:$AZ$3000,MATCH('Hàng Theo FCTS 14.09'!$B174,'FCST SDV'!$C$3:$C$3000,0),MATCH('Hàng Theo FCTS 14.09'!J$1,'FCST SDV'!$AC$2:$AZ$2,0))/'Hàng Theo FCTS 14.09'!$C174,0)</f>
        <v>8</v>
      </c>
      <c r="K174" s="98">
        <f t="array" ref="K174">+IFERROR(INDEX('FCST SDV'!$AC$3:$AZ$3000,MATCH('Hàng Theo FCTS 14.09'!$B174,'FCST SDV'!$C$3:$C$3000,0),MATCH('Hàng Theo FCTS 14.09'!K$1,'FCST SDV'!$AC$2:$AZ$2,0))/'Hàng Theo FCTS 14.09'!$C174,0)</f>
        <v>8</v>
      </c>
      <c r="L174" s="98">
        <f t="array" ref="L174">+IFERROR(INDEX('FCST SDV'!$AC$3:$AZ$3000,MATCH('Hàng Theo FCTS 14.09'!$B174,'FCST SDV'!$C$3:$C$3000,0),MATCH('Hàng Theo FCTS 14.09'!L$1,'FCST SDV'!$AC$2:$AZ$2,0))/'Hàng Theo FCTS 14.09'!$C174,0)</f>
        <v>8</v>
      </c>
      <c r="M174" s="98">
        <f t="array" ref="M174">+IFERROR(INDEX('FCST SDV'!$AC$3:$AZ$3000,MATCH('Hàng Theo FCTS 14.09'!$B174,'FCST SDV'!$C$3:$C$3000,0),MATCH('Hàng Theo FCTS 14.09'!M$1,'FCST SDV'!$AC$2:$AZ$2,0))/'Hàng Theo FCTS 14.09'!$C174,0)</f>
        <v>8</v>
      </c>
      <c r="N174" s="98">
        <f t="array" ref="N174">+IFERROR(INDEX('FCST SDV'!$AC$3:$AZ$3000,MATCH('Hàng Theo FCTS 14.09'!$B174,'FCST SDV'!$C$3:$C$3000,0),MATCH('Hàng Theo FCTS 14.09'!N$1,'FCST SDV'!$AC$2:$AZ$2,0))/'Hàng Theo FCTS 14.09'!$C174,0)</f>
        <v>8</v>
      </c>
      <c r="O174" s="98">
        <f t="array" ref="O174">+IFERROR(INDEX('FCST SDV'!$AC$3:$AZ$3000,MATCH('Hàng Theo FCTS 14.09'!$B174,'FCST SDV'!$C$3:$C$3000,0),MATCH('Hàng Theo FCTS 14.09'!O$1,'FCST SDV'!$AC$2:$AZ$2,0))/'Hàng Theo FCTS 14.09'!$C174,0)</f>
        <v>52</v>
      </c>
      <c r="P174" s="98">
        <f t="array" ref="P174">+IFERROR(INDEX('FCST SDV'!$AC$3:$AZ$3000,MATCH('Hàng Theo FCTS 14.09'!$B174,'FCST SDV'!$C$3:$C$3000,0),MATCH('Hàng Theo FCTS 14.09'!P$1,'FCST SDV'!$AC$2:$AZ$2,0))/'Hàng Theo FCTS 14.09'!$C174,0)</f>
        <v>0</v>
      </c>
      <c r="Q174" s="98">
        <f t="array" ref="Q174">+IFERROR(INDEX('FCST SDV'!$AC$3:$AZ$3000,MATCH('Hàng Theo FCTS 14.09'!$B174,'FCST SDV'!$C$3:$C$3000,0),MATCH('Hàng Theo FCTS 14.09'!Q$1,'FCST SDV'!$AC$2:$AZ$2,0))/'Hàng Theo FCTS 14.09'!$C174,0)</f>
        <v>0</v>
      </c>
    </row>
    <row r="175" spans="1:17" ht="36" customHeight="1">
      <c r="A175" s="532" t="s">
        <v>254</v>
      </c>
      <c r="B175" s="533"/>
      <c r="C175" s="533"/>
      <c r="D175" s="533"/>
      <c r="E175" s="533"/>
      <c r="F175" s="534"/>
      <c r="G175" s="104"/>
      <c r="H175" s="101"/>
      <c r="I175" s="103">
        <f>+F165-SUM(I165:I174)</f>
        <v>-23</v>
      </c>
      <c r="J175" s="103">
        <f>+I175-SUM(J165:J174)</f>
        <v>-60</v>
      </c>
      <c r="K175" s="103">
        <f t="shared" ref="K175:Q175" si="38">+J175-SUM(K165:K174)</f>
        <v>-97</v>
      </c>
      <c r="L175" s="103">
        <f t="shared" si="38"/>
        <v>-130</v>
      </c>
      <c r="M175" s="103">
        <f t="shared" si="38"/>
        <v>-163</v>
      </c>
      <c r="N175" s="103">
        <f t="shared" si="38"/>
        <v>-192</v>
      </c>
      <c r="O175" s="103">
        <f t="shared" si="38"/>
        <v>-423</v>
      </c>
      <c r="P175" s="103">
        <f t="shared" si="38"/>
        <v>-497</v>
      </c>
      <c r="Q175" s="103">
        <f t="shared" si="38"/>
        <v>-545</v>
      </c>
    </row>
    <row r="176" spans="1:17" ht="36" customHeight="1">
      <c r="A176" s="553" t="s">
        <v>113</v>
      </c>
      <c r="B176" s="114" t="s">
        <v>114</v>
      </c>
      <c r="C176" s="99">
        <v>2000</v>
      </c>
      <c r="D176" s="514">
        <v>0</v>
      </c>
      <c r="E176" s="525"/>
      <c r="F176" s="514">
        <f>+D176</f>
        <v>0</v>
      </c>
      <c r="G176" s="96">
        <f>+VLOOKUP(B176,'[6]FCST SDV'!$C:$AL,36,0)</f>
        <v>0</v>
      </c>
      <c r="H176" s="97">
        <f t="shared" si="34"/>
        <v>0</v>
      </c>
      <c r="I176" s="98">
        <f t="array" ref="I176">+IFERROR(INDEX('FCST SDV'!$AC$3:$AZ$3000,MATCH('Hàng Theo FCTS 14.09'!$B176,'FCST SDV'!$C$3:$C$3000,0),MATCH('Hàng Theo FCTS 14.09'!I$1,'FCST SDV'!$AC$2:$AZ$2,0))/'Hàng Theo FCTS 14.09'!$C176,0)</f>
        <v>0</v>
      </c>
      <c r="J176" s="98">
        <f t="array" ref="J176">+IFERROR(INDEX('FCST SDV'!$AC$3:$AZ$3000,MATCH('Hàng Theo FCTS 14.09'!$B176,'FCST SDV'!$C$3:$C$3000,0),MATCH('Hàng Theo FCTS 14.09'!J$1,'FCST SDV'!$AC$2:$AZ$2,0))/'Hàng Theo FCTS 14.09'!$C176,0)</f>
        <v>0</v>
      </c>
      <c r="K176" s="98">
        <f t="array" ref="K176">+IFERROR(INDEX('FCST SDV'!$AC$3:$AZ$3000,MATCH('Hàng Theo FCTS 14.09'!$B176,'FCST SDV'!$C$3:$C$3000,0),MATCH('Hàng Theo FCTS 14.09'!K$1,'FCST SDV'!$AC$2:$AZ$2,0))/'Hàng Theo FCTS 14.09'!$C176,0)</f>
        <v>0</v>
      </c>
      <c r="L176" s="98">
        <f t="array" ref="L176">+IFERROR(INDEX('FCST SDV'!$AC$3:$AZ$3000,MATCH('Hàng Theo FCTS 14.09'!$B176,'FCST SDV'!$C$3:$C$3000,0),MATCH('Hàng Theo FCTS 14.09'!L$1,'FCST SDV'!$AC$2:$AZ$2,0))/'Hàng Theo FCTS 14.09'!$C176,0)</f>
        <v>0</v>
      </c>
      <c r="M176" s="98">
        <f t="array" ref="M176">+IFERROR(INDEX('FCST SDV'!$AC$3:$AZ$3000,MATCH('Hàng Theo FCTS 14.09'!$B176,'FCST SDV'!$C$3:$C$3000,0),MATCH('Hàng Theo FCTS 14.09'!M$1,'FCST SDV'!$AC$2:$AZ$2,0))/'Hàng Theo FCTS 14.09'!$C176,0)</f>
        <v>0</v>
      </c>
      <c r="N176" s="98">
        <f t="array" ref="N176">+IFERROR(INDEX('FCST SDV'!$AC$3:$AZ$3000,MATCH('Hàng Theo FCTS 14.09'!$B176,'FCST SDV'!$C$3:$C$3000,0),MATCH('Hàng Theo FCTS 14.09'!N$1,'FCST SDV'!$AC$2:$AZ$2,0))/'Hàng Theo FCTS 14.09'!$C176,0)</f>
        <v>0</v>
      </c>
      <c r="O176" s="98">
        <f t="array" ref="O176">+IFERROR(INDEX('FCST SDV'!$AC$3:$AZ$3000,MATCH('Hàng Theo FCTS 14.09'!$B176,'FCST SDV'!$C$3:$C$3000,0),MATCH('Hàng Theo FCTS 14.09'!O$1,'FCST SDV'!$AC$2:$AZ$2,0))/'Hàng Theo FCTS 14.09'!$C176,0)</f>
        <v>0</v>
      </c>
      <c r="P176" s="98">
        <f t="array" ref="P176">+IFERROR(INDEX('FCST SDV'!$AC$3:$AZ$3000,MATCH('Hàng Theo FCTS 14.09'!$B176,'FCST SDV'!$C$3:$C$3000,0),MATCH('Hàng Theo FCTS 14.09'!P$1,'FCST SDV'!$AC$2:$AZ$2,0))/'Hàng Theo FCTS 14.09'!$C176,0)</f>
        <v>0</v>
      </c>
      <c r="Q176" s="98">
        <f t="array" ref="Q176">+IFERROR(INDEX('FCST SDV'!$AC$3:$AZ$3000,MATCH('Hàng Theo FCTS 14.09'!$B176,'FCST SDV'!$C$3:$C$3000,0),MATCH('Hàng Theo FCTS 14.09'!Q$1,'FCST SDV'!$AC$2:$AZ$2,0))/'Hàng Theo FCTS 14.09'!$C176,0)</f>
        <v>0</v>
      </c>
    </row>
    <row r="177" spans="1:17" ht="36" customHeight="1">
      <c r="A177" s="553"/>
      <c r="B177" s="120" t="s">
        <v>115</v>
      </c>
      <c r="C177" s="99">
        <v>2000</v>
      </c>
      <c r="D177" s="514"/>
      <c r="E177" s="525"/>
      <c r="F177" s="514"/>
      <c r="G177" s="96">
        <f>+VLOOKUP(B177,'[6]FCST SDV'!$C:$AL,36,0)</f>
        <v>0</v>
      </c>
      <c r="H177" s="97">
        <f t="shared" si="34"/>
        <v>0</v>
      </c>
      <c r="I177" s="98">
        <f t="array" ref="I177">+IFERROR(INDEX('FCST SDV'!$AC$3:$AZ$3000,MATCH('Hàng Theo FCTS 14.09'!$B177,'FCST SDV'!$C$3:$C$3000,0),MATCH('Hàng Theo FCTS 14.09'!I$1,'FCST SDV'!$AC$2:$AZ$2,0))/'Hàng Theo FCTS 14.09'!$C177,0)</f>
        <v>0</v>
      </c>
      <c r="J177" s="98">
        <f t="array" ref="J177">+IFERROR(INDEX('FCST SDV'!$AC$3:$AZ$3000,MATCH('Hàng Theo FCTS 14.09'!$B177,'FCST SDV'!$C$3:$C$3000,0),MATCH('Hàng Theo FCTS 14.09'!J$1,'FCST SDV'!$AC$2:$AZ$2,0))/'Hàng Theo FCTS 14.09'!$C177,0)</f>
        <v>0</v>
      </c>
      <c r="K177" s="98">
        <f t="array" ref="K177">+IFERROR(INDEX('FCST SDV'!$AC$3:$AZ$3000,MATCH('Hàng Theo FCTS 14.09'!$B177,'FCST SDV'!$C$3:$C$3000,0),MATCH('Hàng Theo FCTS 14.09'!K$1,'FCST SDV'!$AC$2:$AZ$2,0))/'Hàng Theo FCTS 14.09'!$C177,0)</f>
        <v>0</v>
      </c>
      <c r="L177" s="98">
        <f t="array" ref="L177">+IFERROR(INDEX('FCST SDV'!$AC$3:$AZ$3000,MATCH('Hàng Theo FCTS 14.09'!$B177,'FCST SDV'!$C$3:$C$3000,0),MATCH('Hàng Theo FCTS 14.09'!L$1,'FCST SDV'!$AC$2:$AZ$2,0))/'Hàng Theo FCTS 14.09'!$C177,0)</f>
        <v>0</v>
      </c>
      <c r="M177" s="98">
        <f t="array" ref="M177">+IFERROR(INDEX('FCST SDV'!$AC$3:$AZ$3000,MATCH('Hàng Theo FCTS 14.09'!$B177,'FCST SDV'!$C$3:$C$3000,0),MATCH('Hàng Theo FCTS 14.09'!M$1,'FCST SDV'!$AC$2:$AZ$2,0))/'Hàng Theo FCTS 14.09'!$C177,0)</f>
        <v>0</v>
      </c>
      <c r="N177" s="98">
        <f t="array" ref="N177">+IFERROR(INDEX('FCST SDV'!$AC$3:$AZ$3000,MATCH('Hàng Theo FCTS 14.09'!$B177,'FCST SDV'!$C$3:$C$3000,0),MATCH('Hàng Theo FCTS 14.09'!N$1,'FCST SDV'!$AC$2:$AZ$2,0))/'Hàng Theo FCTS 14.09'!$C177,0)</f>
        <v>0</v>
      </c>
      <c r="O177" s="98">
        <f t="array" ref="O177">+IFERROR(INDEX('FCST SDV'!$AC$3:$AZ$3000,MATCH('Hàng Theo FCTS 14.09'!$B177,'FCST SDV'!$C$3:$C$3000,0),MATCH('Hàng Theo FCTS 14.09'!O$1,'FCST SDV'!$AC$2:$AZ$2,0))/'Hàng Theo FCTS 14.09'!$C177,0)</f>
        <v>0</v>
      </c>
      <c r="P177" s="98">
        <f t="array" ref="P177">+IFERROR(INDEX('FCST SDV'!$AC$3:$AZ$3000,MATCH('Hàng Theo FCTS 14.09'!$B177,'FCST SDV'!$C$3:$C$3000,0),MATCH('Hàng Theo FCTS 14.09'!P$1,'FCST SDV'!$AC$2:$AZ$2,0))/'Hàng Theo FCTS 14.09'!$C177,0)</f>
        <v>0</v>
      </c>
      <c r="Q177" s="98">
        <f t="array" ref="Q177">+IFERROR(INDEX('FCST SDV'!$AC$3:$AZ$3000,MATCH('Hàng Theo FCTS 14.09'!$B177,'FCST SDV'!$C$3:$C$3000,0),MATCH('Hàng Theo FCTS 14.09'!Q$1,'FCST SDV'!$AC$2:$AZ$2,0))/'Hàng Theo FCTS 14.09'!$C177,0)</f>
        <v>0</v>
      </c>
    </row>
    <row r="178" spans="1:17" ht="36" customHeight="1">
      <c r="A178" s="553"/>
      <c r="B178" s="120" t="s">
        <v>116</v>
      </c>
      <c r="C178" s="99">
        <v>2000</v>
      </c>
      <c r="D178" s="514"/>
      <c r="E178" s="525"/>
      <c r="F178" s="514"/>
      <c r="G178" s="96">
        <f>+VLOOKUP(B178,'[6]FCST SDV'!$C:$AL,36,0)</f>
        <v>0</v>
      </c>
      <c r="H178" s="97">
        <f t="shared" si="34"/>
        <v>0</v>
      </c>
      <c r="I178" s="98">
        <f t="array" ref="I178">+IFERROR(INDEX('FCST SDV'!$AC$3:$AZ$3000,MATCH('Hàng Theo FCTS 14.09'!$B178,'FCST SDV'!$C$3:$C$3000,0),MATCH('Hàng Theo FCTS 14.09'!I$1,'FCST SDV'!$AC$2:$AZ$2,0))/'Hàng Theo FCTS 14.09'!$C178,0)</f>
        <v>0</v>
      </c>
      <c r="J178" s="98">
        <f t="array" ref="J178">+IFERROR(INDEX('FCST SDV'!$AC$3:$AZ$3000,MATCH('Hàng Theo FCTS 14.09'!$B178,'FCST SDV'!$C$3:$C$3000,0),MATCH('Hàng Theo FCTS 14.09'!J$1,'FCST SDV'!$AC$2:$AZ$2,0))/'Hàng Theo FCTS 14.09'!$C178,0)</f>
        <v>0</v>
      </c>
      <c r="K178" s="98">
        <f t="array" ref="K178">+IFERROR(INDEX('FCST SDV'!$AC$3:$AZ$3000,MATCH('Hàng Theo FCTS 14.09'!$B178,'FCST SDV'!$C$3:$C$3000,0),MATCH('Hàng Theo FCTS 14.09'!K$1,'FCST SDV'!$AC$2:$AZ$2,0))/'Hàng Theo FCTS 14.09'!$C178,0)</f>
        <v>0</v>
      </c>
      <c r="L178" s="98">
        <f t="array" ref="L178">+IFERROR(INDEX('FCST SDV'!$AC$3:$AZ$3000,MATCH('Hàng Theo FCTS 14.09'!$B178,'FCST SDV'!$C$3:$C$3000,0),MATCH('Hàng Theo FCTS 14.09'!L$1,'FCST SDV'!$AC$2:$AZ$2,0))/'Hàng Theo FCTS 14.09'!$C178,0)</f>
        <v>0</v>
      </c>
      <c r="M178" s="98">
        <f t="array" ref="M178">+IFERROR(INDEX('FCST SDV'!$AC$3:$AZ$3000,MATCH('Hàng Theo FCTS 14.09'!$B178,'FCST SDV'!$C$3:$C$3000,0),MATCH('Hàng Theo FCTS 14.09'!M$1,'FCST SDV'!$AC$2:$AZ$2,0))/'Hàng Theo FCTS 14.09'!$C178,0)</f>
        <v>0</v>
      </c>
      <c r="N178" s="98">
        <f t="array" ref="N178">+IFERROR(INDEX('FCST SDV'!$AC$3:$AZ$3000,MATCH('Hàng Theo FCTS 14.09'!$B178,'FCST SDV'!$C$3:$C$3000,0),MATCH('Hàng Theo FCTS 14.09'!N$1,'FCST SDV'!$AC$2:$AZ$2,0))/'Hàng Theo FCTS 14.09'!$C178,0)</f>
        <v>0</v>
      </c>
      <c r="O178" s="98">
        <f t="array" ref="O178">+IFERROR(INDEX('FCST SDV'!$AC$3:$AZ$3000,MATCH('Hàng Theo FCTS 14.09'!$B178,'FCST SDV'!$C$3:$C$3000,0),MATCH('Hàng Theo FCTS 14.09'!O$1,'FCST SDV'!$AC$2:$AZ$2,0))/'Hàng Theo FCTS 14.09'!$C178,0)</f>
        <v>0</v>
      </c>
      <c r="P178" s="98">
        <f t="array" ref="P178">+IFERROR(INDEX('FCST SDV'!$AC$3:$AZ$3000,MATCH('Hàng Theo FCTS 14.09'!$B178,'FCST SDV'!$C$3:$C$3000,0),MATCH('Hàng Theo FCTS 14.09'!P$1,'FCST SDV'!$AC$2:$AZ$2,0))/'Hàng Theo FCTS 14.09'!$C178,0)</f>
        <v>0</v>
      </c>
      <c r="Q178" s="98">
        <f t="array" ref="Q178">+IFERROR(INDEX('FCST SDV'!$AC$3:$AZ$3000,MATCH('Hàng Theo FCTS 14.09'!$B178,'FCST SDV'!$C$3:$C$3000,0),MATCH('Hàng Theo FCTS 14.09'!Q$1,'FCST SDV'!$AC$2:$AZ$2,0))/'Hàng Theo FCTS 14.09'!$C178,0)</f>
        <v>0</v>
      </c>
    </row>
    <row r="179" spans="1:17" ht="36" customHeight="1">
      <c r="A179" s="553"/>
      <c r="B179" s="114" t="s">
        <v>117</v>
      </c>
      <c r="C179" s="99">
        <v>2000</v>
      </c>
      <c r="D179" s="514"/>
      <c r="E179" s="525"/>
      <c r="F179" s="514"/>
      <c r="G179" s="96">
        <v>0</v>
      </c>
      <c r="H179" s="97">
        <f t="shared" si="34"/>
        <v>0</v>
      </c>
      <c r="I179" s="98">
        <f t="array" ref="I179">+IFERROR(INDEX('FCST SDV'!$AC$3:$AZ$3000,MATCH('Hàng Theo FCTS 14.09'!$B179,'FCST SDV'!$C$3:$C$3000,0),MATCH('Hàng Theo FCTS 14.09'!I$1,'FCST SDV'!$AC$2:$AZ$2,0))/'Hàng Theo FCTS 14.09'!$C179,0)</f>
        <v>0</v>
      </c>
      <c r="J179" s="98">
        <f t="array" ref="J179">+IFERROR(INDEX('FCST SDV'!$AC$3:$AZ$3000,MATCH('Hàng Theo FCTS 14.09'!$B179,'FCST SDV'!$C$3:$C$3000,0),MATCH('Hàng Theo FCTS 14.09'!J$1,'FCST SDV'!$AC$2:$AZ$2,0))/'Hàng Theo FCTS 14.09'!$C179,0)</f>
        <v>0</v>
      </c>
      <c r="K179" s="98">
        <f t="array" ref="K179">+IFERROR(INDEX('FCST SDV'!$AC$3:$AZ$3000,MATCH('Hàng Theo FCTS 14.09'!$B179,'FCST SDV'!$C$3:$C$3000,0),MATCH('Hàng Theo FCTS 14.09'!K$1,'FCST SDV'!$AC$2:$AZ$2,0))/'Hàng Theo FCTS 14.09'!$C179,0)</f>
        <v>0</v>
      </c>
      <c r="L179" s="98">
        <f t="array" ref="L179">+IFERROR(INDEX('FCST SDV'!$AC$3:$AZ$3000,MATCH('Hàng Theo FCTS 14.09'!$B179,'FCST SDV'!$C$3:$C$3000,0),MATCH('Hàng Theo FCTS 14.09'!L$1,'FCST SDV'!$AC$2:$AZ$2,0))/'Hàng Theo FCTS 14.09'!$C179,0)</f>
        <v>0</v>
      </c>
      <c r="M179" s="98">
        <f t="array" ref="M179">+IFERROR(INDEX('FCST SDV'!$AC$3:$AZ$3000,MATCH('Hàng Theo FCTS 14.09'!$B179,'FCST SDV'!$C$3:$C$3000,0),MATCH('Hàng Theo FCTS 14.09'!M$1,'FCST SDV'!$AC$2:$AZ$2,0))/'Hàng Theo FCTS 14.09'!$C179,0)</f>
        <v>0</v>
      </c>
      <c r="N179" s="98">
        <f t="array" ref="N179">+IFERROR(INDEX('FCST SDV'!$AC$3:$AZ$3000,MATCH('Hàng Theo FCTS 14.09'!$B179,'FCST SDV'!$C$3:$C$3000,0),MATCH('Hàng Theo FCTS 14.09'!N$1,'FCST SDV'!$AC$2:$AZ$2,0))/'Hàng Theo FCTS 14.09'!$C179,0)</f>
        <v>0</v>
      </c>
      <c r="O179" s="98">
        <f t="array" ref="O179">+IFERROR(INDEX('FCST SDV'!$AC$3:$AZ$3000,MATCH('Hàng Theo FCTS 14.09'!$B179,'FCST SDV'!$C$3:$C$3000,0),MATCH('Hàng Theo FCTS 14.09'!O$1,'FCST SDV'!$AC$2:$AZ$2,0))/'Hàng Theo FCTS 14.09'!$C179,0)</f>
        <v>0</v>
      </c>
      <c r="P179" s="98">
        <f t="array" ref="P179">+IFERROR(INDEX('FCST SDV'!$AC$3:$AZ$3000,MATCH('Hàng Theo FCTS 14.09'!$B179,'FCST SDV'!$C$3:$C$3000,0),MATCH('Hàng Theo FCTS 14.09'!P$1,'FCST SDV'!$AC$2:$AZ$2,0))/'Hàng Theo FCTS 14.09'!$C179,0)</f>
        <v>0</v>
      </c>
      <c r="Q179" s="98">
        <f t="array" ref="Q179">+IFERROR(INDEX('FCST SDV'!$AC$3:$AZ$3000,MATCH('Hàng Theo FCTS 14.09'!$B179,'FCST SDV'!$C$3:$C$3000,0),MATCH('Hàng Theo FCTS 14.09'!Q$1,'FCST SDV'!$AC$2:$AZ$2,0))/'Hàng Theo FCTS 14.09'!$C179,0)</f>
        <v>0</v>
      </c>
    </row>
    <row r="180" spans="1:17" ht="36" customHeight="1">
      <c r="A180" s="532" t="s">
        <v>254</v>
      </c>
      <c r="B180" s="533"/>
      <c r="C180" s="533"/>
      <c r="D180" s="533"/>
      <c r="E180" s="533"/>
      <c r="F180" s="534"/>
      <c r="G180" s="104"/>
      <c r="H180" s="101"/>
      <c r="I180" s="103">
        <f>+F176-SUM(I176:I179)</f>
        <v>0</v>
      </c>
      <c r="J180" s="103">
        <f>+I180-SUM(J176:J179)</f>
        <v>0</v>
      </c>
      <c r="K180" s="103">
        <f t="shared" ref="K180:Q180" si="39">+J180-SUM(K176:K179)</f>
        <v>0</v>
      </c>
      <c r="L180" s="103">
        <f t="shared" si="39"/>
        <v>0</v>
      </c>
      <c r="M180" s="103">
        <f t="shared" si="39"/>
        <v>0</v>
      </c>
      <c r="N180" s="103">
        <f t="shared" si="39"/>
        <v>0</v>
      </c>
      <c r="O180" s="103">
        <f t="shared" si="39"/>
        <v>0</v>
      </c>
      <c r="P180" s="103">
        <f t="shared" si="39"/>
        <v>0</v>
      </c>
      <c r="Q180" s="103">
        <f t="shared" si="39"/>
        <v>0</v>
      </c>
    </row>
    <row r="181" spans="1:17" ht="49.5" customHeight="1">
      <c r="A181" s="112" t="s">
        <v>119</v>
      </c>
      <c r="B181" s="118" t="s">
        <v>118</v>
      </c>
      <c r="C181" s="99">
        <v>6000</v>
      </c>
      <c r="D181" s="90">
        <v>0</v>
      </c>
      <c r="E181" s="115"/>
      <c r="F181" s="90">
        <f>+D181</f>
        <v>0</v>
      </c>
      <c r="G181" s="96">
        <v>0</v>
      </c>
      <c r="H181" s="97">
        <f t="shared" si="34"/>
        <v>0</v>
      </c>
      <c r="I181" s="98">
        <f t="array" ref="I181">+IFERROR(INDEX('FCST SDV'!$AC$3:$AZ$3000,MATCH('Hàng Theo FCTS 14.09'!$B181,'FCST SDV'!$C$3:$C$3000,0),MATCH('Hàng Theo FCTS 14.09'!I$1,'FCST SDV'!$AC$2:$AZ$2,0))/'Hàng Theo FCTS 14.09'!$C181,0)</f>
        <v>0</v>
      </c>
      <c r="J181" s="98">
        <f t="array" ref="J181">+IFERROR(INDEX('FCST SDV'!$AC$3:$AZ$3000,MATCH('Hàng Theo FCTS 14.09'!$B181,'FCST SDV'!$C$3:$C$3000,0),MATCH('Hàng Theo FCTS 14.09'!J$1,'FCST SDV'!$AC$2:$AZ$2,0))/'Hàng Theo FCTS 14.09'!$C181,0)</f>
        <v>0</v>
      </c>
      <c r="K181" s="98">
        <f t="array" ref="K181">+IFERROR(INDEX('FCST SDV'!$AC$3:$AZ$3000,MATCH('Hàng Theo FCTS 14.09'!$B181,'FCST SDV'!$C$3:$C$3000,0),MATCH('Hàng Theo FCTS 14.09'!K$1,'FCST SDV'!$AC$2:$AZ$2,0))/'Hàng Theo FCTS 14.09'!$C181,0)</f>
        <v>0</v>
      </c>
      <c r="L181" s="98">
        <f t="array" ref="L181">+IFERROR(INDEX('FCST SDV'!$AC$3:$AZ$3000,MATCH('Hàng Theo FCTS 14.09'!$B181,'FCST SDV'!$C$3:$C$3000,0),MATCH('Hàng Theo FCTS 14.09'!L$1,'FCST SDV'!$AC$2:$AZ$2,0))/'Hàng Theo FCTS 14.09'!$C181,0)</f>
        <v>0</v>
      </c>
      <c r="M181" s="98">
        <f t="array" ref="M181">+IFERROR(INDEX('FCST SDV'!$AC$3:$AZ$3000,MATCH('Hàng Theo FCTS 14.09'!$B181,'FCST SDV'!$C$3:$C$3000,0),MATCH('Hàng Theo FCTS 14.09'!M$1,'FCST SDV'!$AC$2:$AZ$2,0))/'Hàng Theo FCTS 14.09'!$C181,0)</f>
        <v>0</v>
      </c>
      <c r="N181" s="98">
        <f t="array" ref="N181">+IFERROR(INDEX('FCST SDV'!$AC$3:$AZ$3000,MATCH('Hàng Theo FCTS 14.09'!$B181,'FCST SDV'!$C$3:$C$3000,0),MATCH('Hàng Theo FCTS 14.09'!N$1,'FCST SDV'!$AC$2:$AZ$2,0))/'Hàng Theo FCTS 14.09'!$C181,0)</f>
        <v>0</v>
      </c>
      <c r="O181" s="98">
        <f t="array" ref="O181">+IFERROR(INDEX('FCST SDV'!$AC$3:$AZ$3000,MATCH('Hàng Theo FCTS 14.09'!$B181,'FCST SDV'!$C$3:$C$3000,0),MATCH('Hàng Theo FCTS 14.09'!O$1,'FCST SDV'!$AC$2:$AZ$2,0))/'Hàng Theo FCTS 14.09'!$C181,0)</f>
        <v>0</v>
      </c>
      <c r="P181" s="98">
        <f t="array" ref="P181">+IFERROR(INDEX('FCST SDV'!$AC$3:$AZ$3000,MATCH('Hàng Theo FCTS 14.09'!$B181,'FCST SDV'!$C$3:$C$3000,0),MATCH('Hàng Theo FCTS 14.09'!P$1,'FCST SDV'!$AC$2:$AZ$2,0))/'Hàng Theo FCTS 14.09'!$C181,0)</f>
        <v>0</v>
      </c>
      <c r="Q181" s="98">
        <f t="array" ref="Q181">+IFERROR(INDEX('FCST SDV'!$AC$3:$AZ$3000,MATCH('Hàng Theo FCTS 14.09'!$B181,'FCST SDV'!$C$3:$C$3000,0),MATCH('Hàng Theo FCTS 14.09'!Q$1,'FCST SDV'!$AC$2:$AZ$2,0))/'Hàng Theo FCTS 14.09'!$C181,0)</f>
        <v>0</v>
      </c>
    </row>
    <row r="182" spans="1:17" ht="36" customHeight="1">
      <c r="A182" s="536" t="s">
        <v>254</v>
      </c>
      <c r="B182" s="537"/>
      <c r="C182" s="537"/>
      <c r="D182" s="537"/>
      <c r="E182" s="537"/>
      <c r="F182" s="538"/>
      <c r="G182" s="104"/>
      <c r="H182" s="101"/>
      <c r="I182" s="103">
        <f>+F181-SUM(I181)</f>
        <v>0</v>
      </c>
      <c r="J182" s="103">
        <f>+I182-SUM(J181)</f>
        <v>0</v>
      </c>
      <c r="K182" s="103">
        <f t="shared" ref="K182:Q182" si="40">+J182-SUM(K181)</f>
        <v>0</v>
      </c>
      <c r="L182" s="103">
        <f t="shared" si="40"/>
        <v>0</v>
      </c>
      <c r="M182" s="103">
        <f t="shared" si="40"/>
        <v>0</v>
      </c>
      <c r="N182" s="103">
        <f t="shared" si="40"/>
        <v>0</v>
      </c>
      <c r="O182" s="103">
        <f t="shared" si="40"/>
        <v>0</v>
      </c>
      <c r="P182" s="103">
        <f t="shared" si="40"/>
        <v>0</v>
      </c>
      <c r="Q182" s="103">
        <f t="shared" si="40"/>
        <v>0</v>
      </c>
    </row>
    <row r="183" spans="1:17" ht="36" customHeight="1">
      <c r="A183" s="535" t="s">
        <v>170</v>
      </c>
      <c r="B183" s="114" t="s">
        <v>121</v>
      </c>
      <c r="C183" s="99">
        <v>2500</v>
      </c>
      <c r="D183" s="514">
        <v>0</v>
      </c>
      <c r="E183" s="525"/>
      <c r="F183" s="514">
        <f>+D183</f>
        <v>0</v>
      </c>
      <c r="G183" s="96">
        <f>+VLOOKUP(B183,'[6]FCST SDV'!$C:$AL,36,0)</f>
        <v>0</v>
      </c>
      <c r="H183" s="97">
        <f t="shared" si="34"/>
        <v>0</v>
      </c>
      <c r="I183" s="98">
        <f t="array" ref="I183">+IFERROR(INDEX('FCST SDV'!$AC$3:$AZ$3000,MATCH('Hàng Theo FCTS 14.09'!$B183,'FCST SDV'!$C$3:$C$3000,0),MATCH('Hàng Theo FCTS 14.09'!I$1,'FCST SDV'!$AC$2:$AZ$2,0))/'Hàng Theo FCTS 14.09'!$C183,0)</f>
        <v>0</v>
      </c>
      <c r="J183" s="98">
        <f t="array" ref="J183">+IFERROR(INDEX('FCST SDV'!$AC$3:$AZ$3000,MATCH('Hàng Theo FCTS 14.09'!$B183,'FCST SDV'!$C$3:$C$3000,0),MATCH('Hàng Theo FCTS 14.09'!J$1,'FCST SDV'!$AC$2:$AZ$2,0))/'Hàng Theo FCTS 14.09'!$C183,0)</f>
        <v>0</v>
      </c>
      <c r="K183" s="98">
        <f t="array" ref="K183">+IFERROR(INDEX('FCST SDV'!$AC$3:$AZ$3000,MATCH('Hàng Theo FCTS 14.09'!$B183,'FCST SDV'!$C$3:$C$3000,0),MATCH('Hàng Theo FCTS 14.09'!K$1,'FCST SDV'!$AC$2:$AZ$2,0))/'Hàng Theo FCTS 14.09'!$C183,0)</f>
        <v>0</v>
      </c>
      <c r="L183" s="98">
        <f t="array" ref="L183">+IFERROR(INDEX('FCST SDV'!$AC$3:$AZ$3000,MATCH('Hàng Theo FCTS 14.09'!$B183,'FCST SDV'!$C$3:$C$3000,0),MATCH('Hàng Theo FCTS 14.09'!L$1,'FCST SDV'!$AC$2:$AZ$2,0))/'Hàng Theo FCTS 14.09'!$C183,0)</f>
        <v>0</v>
      </c>
      <c r="M183" s="98">
        <f t="array" ref="M183">+IFERROR(INDEX('FCST SDV'!$AC$3:$AZ$3000,MATCH('Hàng Theo FCTS 14.09'!$B183,'FCST SDV'!$C$3:$C$3000,0),MATCH('Hàng Theo FCTS 14.09'!M$1,'FCST SDV'!$AC$2:$AZ$2,0))/'Hàng Theo FCTS 14.09'!$C183,0)</f>
        <v>0</v>
      </c>
      <c r="N183" s="98">
        <f t="array" ref="N183">+IFERROR(INDEX('FCST SDV'!$AC$3:$AZ$3000,MATCH('Hàng Theo FCTS 14.09'!$B183,'FCST SDV'!$C$3:$C$3000,0),MATCH('Hàng Theo FCTS 14.09'!N$1,'FCST SDV'!$AC$2:$AZ$2,0))/'Hàng Theo FCTS 14.09'!$C183,0)</f>
        <v>0</v>
      </c>
      <c r="O183" s="98">
        <f t="array" ref="O183">+IFERROR(INDEX('FCST SDV'!$AC$3:$AZ$3000,MATCH('Hàng Theo FCTS 14.09'!$B183,'FCST SDV'!$C$3:$C$3000,0),MATCH('Hàng Theo FCTS 14.09'!O$1,'FCST SDV'!$AC$2:$AZ$2,0))/'Hàng Theo FCTS 14.09'!$C183,0)</f>
        <v>0</v>
      </c>
      <c r="P183" s="98">
        <f t="array" ref="P183">+IFERROR(INDEX('FCST SDV'!$AC$3:$AZ$3000,MATCH('Hàng Theo FCTS 14.09'!$B183,'FCST SDV'!$C$3:$C$3000,0),MATCH('Hàng Theo FCTS 14.09'!P$1,'FCST SDV'!$AC$2:$AZ$2,0))/'Hàng Theo FCTS 14.09'!$C183,0)</f>
        <v>0</v>
      </c>
      <c r="Q183" s="98">
        <f t="array" ref="Q183">+IFERROR(INDEX('FCST SDV'!$AC$3:$AZ$3000,MATCH('Hàng Theo FCTS 14.09'!$B183,'FCST SDV'!$C$3:$C$3000,0),MATCH('Hàng Theo FCTS 14.09'!Q$1,'FCST SDV'!$AC$2:$AZ$2,0))/'Hàng Theo FCTS 14.09'!$C183,0)</f>
        <v>0</v>
      </c>
    </row>
    <row r="184" spans="1:17" ht="36" customHeight="1">
      <c r="A184" s="535"/>
      <c r="B184" s="114" t="s">
        <v>122</v>
      </c>
      <c r="C184" s="99">
        <v>2500</v>
      </c>
      <c r="D184" s="514"/>
      <c r="E184" s="525"/>
      <c r="F184" s="514"/>
      <c r="G184" s="96">
        <f>+VLOOKUP(B184,'[6]FCST SDV'!$C:$AL,36,0)</f>
        <v>0</v>
      </c>
      <c r="H184" s="97">
        <f t="shared" si="34"/>
        <v>0</v>
      </c>
      <c r="I184" s="98">
        <f t="array" ref="I184">+IFERROR(INDEX('FCST SDV'!$AC$3:$AZ$3000,MATCH('Hàng Theo FCTS 14.09'!$B184,'FCST SDV'!$C$3:$C$3000,0),MATCH('Hàng Theo FCTS 14.09'!I$1,'FCST SDV'!$AC$2:$AZ$2,0))/'Hàng Theo FCTS 14.09'!$C184,0)</f>
        <v>0</v>
      </c>
      <c r="J184" s="98">
        <f t="array" ref="J184">+IFERROR(INDEX('FCST SDV'!$AC$3:$AZ$3000,MATCH('Hàng Theo FCTS 14.09'!$B184,'FCST SDV'!$C$3:$C$3000,0),MATCH('Hàng Theo FCTS 14.09'!J$1,'FCST SDV'!$AC$2:$AZ$2,0))/'Hàng Theo FCTS 14.09'!$C184,0)</f>
        <v>0</v>
      </c>
      <c r="K184" s="98">
        <f t="array" ref="K184">+IFERROR(INDEX('FCST SDV'!$AC$3:$AZ$3000,MATCH('Hàng Theo FCTS 14.09'!$B184,'FCST SDV'!$C$3:$C$3000,0),MATCH('Hàng Theo FCTS 14.09'!K$1,'FCST SDV'!$AC$2:$AZ$2,0))/'Hàng Theo FCTS 14.09'!$C184,0)</f>
        <v>0</v>
      </c>
      <c r="L184" s="98">
        <f t="array" ref="L184">+IFERROR(INDEX('FCST SDV'!$AC$3:$AZ$3000,MATCH('Hàng Theo FCTS 14.09'!$B184,'FCST SDV'!$C$3:$C$3000,0),MATCH('Hàng Theo FCTS 14.09'!L$1,'FCST SDV'!$AC$2:$AZ$2,0))/'Hàng Theo FCTS 14.09'!$C184,0)</f>
        <v>0</v>
      </c>
      <c r="M184" s="98">
        <f t="array" ref="M184">+IFERROR(INDEX('FCST SDV'!$AC$3:$AZ$3000,MATCH('Hàng Theo FCTS 14.09'!$B184,'FCST SDV'!$C$3:$C$3000,0),MATCH('Hàng Theo FCTS 14.09'!M$1,'FCST SDV'!$AC$2:$AZ$2,0))/'Hàng Theo FCTS 14.09'!$C184,0)</f>
        <v>0</v>
      </c>
      <c r="N184" s="98">
        <f t="array" ref="N184">+IFERROR(INDEX('FCST SDV'!$AC$3:$AZ$3000,MATCH('Hàng Theo FCTS 14.09'!$B184,'FCST SDV'!$C$3:$C$3000,0),MATCH('Hàng Theo FCTS 14.09'!N$1,'FCST SDV'!$AC$2:$AZ$2,0))/'Hàng Theo FCTS 14.09'!$C184,0)</f>
        <v>0</v>
      </c>
      <c r="O184" s="98">
        <f t="array" ref="O184">+IFERROR(INDEX('FCST SDV'!$AC$3:$AZ$3000,MATCH('Hàng Theo FCTS 14.09'!$B184,'FCST SDV'!$C$3:$C$3000,0),MATCH('Hàng Theo FCTS 14.09'!O$1,'FCST SDV'!$AC$2:$AZ$2,0))/'Hàng Theo FCTS 14.09'!$C184,0)</f>
        <v>0</v>
      </c>
      <c r="P184" s="98">
        <f t="array" ref="P184">+IFERROR(INDEX('FCST SDV'!$AC$3:$AZ$3000,MATCH('Hàng Theo FCTS 14.09'!$B184,'FCST SDV'!$C$3:$C$3000,0),MATCH('Hàng Theo FCTS 14.09'!P$1,'FCST SDV'!$AC$2:$AZ$2,0))/'Hàng Theo FCTS 14.09'!$C184,0)</f>
        <v>0</v>
      </c>
      <c r="Q184" s="98">
        <f t="array" ref="Q184">+IFERROR(INDEX('FCST SDV'!$AC$3:$AZ$3000,MATCH('Hàng Theo FCTS 14.09'!$B184,'FCST SDV'!$C$3:$C$3000,0),MATCH('Hàng Theo FCTS 14.09'!Q$1,'FCST SDV'!$AC$2:$AZ$2,0))/'Hàng Theo FCTS 14.09'!$C184,0)</f>
        <v>0</v>
      </c>
    </row>
    <row r="185" spans="1:17" ht="36" customHeight="1">
      <c r="A185" s="535"/>
      <c r="B185" s="114" t="s">
        <v>254</v>
      </c>
      <c r="C185" s="99"/>
      <c r="D185" s="514"/>
      <c r="E185" s="525"/>
      <c r="F185" s="514"/>
      <c r="G185" s="96">
        <v>0</v>
      </c>
      <c r="H185" s="97">
        <v>0</v>
      </c>
      <c r="I185" s="98">
        <f t="array" ref="I185">+IFERROR(INDEX('FCST SDV'!$AC$3:$AZ$3000,MATCH('Hàng Theo FCTS 14.09'!$B185,'FCST SDV'!$C$3:$C$3000,0),MATCH('Hàng Theo FCTS 14.09'!I$1,'FCST SDV'!$AC$2:$AZ$2,0))/'Hàng Theo FCTS 14.09'!$C185,0)</f>
        <v>0</v>
      </c>
      <c r="J185" s="98">
        <f t="array" ref="J185">+IFERROR(INDEX('FCST SDV'!$AC$3:$AZ$3000,MATCH('Hàng Theo FCTS 14.09'!$B185,'FCST SDV'!$C$3:$C$3000,0),MATCH('Hàng Theo FCTS 14.09'!J$1,'FCST SDV'!$AC$2:$AZ$2,0))/'Hàng Theo FCTS 14.09'!$C185,0)</f>
        <v>0</v>
      </c>
      <c r="K185" s="98">
        <f t="array" ref="K185">+IFERROR(INDEX('FCST SDV'!$AC$3:$AZ$3000,MATCH('Hàng Theo FCTS 14.09'!$B185,'FCST SDV'!$C$3:$C$3000,0),MATCH('Hàng Theo FCTS 14.09'!K$1,'FCST SDV'!$AC$2:$AZ$2,0))/'Hàng Theo FCTS 14.09'!$C185,0)</f>
        <v>0</v>
      </c>
      <c r="L185" s="98">
        <f t="array" ref="L185">+IFERROR(INDEX('FCST SDV'!$AC$3:$AZ$3000,MATCH('Hàng Theo FCTS 14.09'!$B185,'FCST SDV'!$C$3:$C$3000,0),MATCH('Hàng Theo FCTS 14.09'!L$1,'FCST SDV'!$AC$2:$AZ$2,0))/'Hàng Theo FCTS 14.09'!$C185,0)</f>
        <v>0</v>
      </c>
      <c r="M185" s="98">
        <f t="array" ref="M185">+IFERROR(INDEX('FCST SDV'!$AC$3:$AZ$3000,MATCH('Hàng Theo FCTS 14.09'!$B185,'FCST SDV'!$C$3:$C$3000,0),MATCH('Hàng Theo FCTS 14.09'!M$1,'FCST SDV'!$AC$2:$AZ$2,0))/'Hàng Theo FCTS 14.09'!$C185,0)</f>
        <v>0</v>
      </c>
      <c r="N185" s="98">
        <f t="array" ref="N185">+IFERROR(INDEX('FCST SDV'!$AC$3:$AZ$3000,MATCH('Hàng Theo FCTS 14.09'!$B185,'FCST SDV'!$C$3:$C$3000,0),MATCH('Hàng Theo FCTS 14.09'!N$1,'FCST SDV'!$AC$2:$AZ$2,0))/'Hàng Theo FCTS 14.09'!$C185,0)</f>
        <v>0</v>
      </c>
      <c r="O185" s="98">
        <f t="array" ref="O185">+IFERROR(INDEX('FCST SDV'!$AC$3:$AZ$3000,MATCH('Hàng Theo FCTS 14.09'!$B185,'FCST SDV'!$C$3:$C$3000,0),MATCH('Hàng Theo FCTS 14.09'!O$1,'FCST SDV'!$AC$2:$AZ$2,0))/'Hàng Theo FCTS 14.09'!$C185,0)</f>
        <v>0</v>
      </c>
      <c r="P185" s="98">
        <f t="array" ref="P185">+IFERROR(INDEX('FCST SDV'!$AC$3:$AZ$3000,MATCH('Hàng Theo FCTS 14.09'!$B185,'FCST SDV'!$C$3:$C$3000,0),MATCH('Hàng Theo FCTS 14.09'!P$1,'FCST SDV'!$AC$2:$AZ$2,0))/'Hàng Theo FCTS 14.09'!$C185,0)</f>
        <v>0</v>
      </c>
      <c r="Q185" s="98">
        <f t="array" ref="Q185">+IFERROR(INDEX('FCST SDV'!$AC$3:$AZ$3000,MATCH('Hàng Theo FCTS 14.09'!$B185,'FCST SDV'!$C$3:$C$3000,0),MATCH('Hàng Theo FCTS 14.09'!Q$1,'FCST SDV'!$AC$2:$AZ$2,0))/'Hàng Theo FCTS 14.09'!$C185,0)</f>
        <v>0</v>
      </c>
    </row>
    <row r="186" spans="1:17" ht="36" customHeight="1">
      <c r="A186" s="515" t="s">
        <v>254</v>
      </c>
      <c r="B186" s="516"/>
      <c r="C186" s="516"/>
      <c r="D186" s="516"/>
      <c r="E186" s="516"/>
      <c r="F186" s="517"/>
      <c r="G186" s="104"/>
      <c r="H186" s="101"/>
      <c r="I186" s="103">
        <f ca="1">+F183-SUM(I183:I186)</f>
        <v>0</v>
      </c>
      <c r="J186" s="103">
        <f ca="1">+I186-SUM(J183:J185)</f>
        <v>0</v>
      </c>
      <c r="K186" s="103">
        <f t="shared" ref="K186:Q186" ca="1" si="41">+J186-SUM(K183:K185)</f>
        <v>0</v>
      </c>
      <c r="L186" s="103">
        <f t="shared" ca="1" si="41"/>
        <v>0</v>
      </c>
      <c r="M186" s="103">
        <f t="shared" ca="1" si="41"/>
        <v>0</v>
      </c>
      <c r="N186" s="103">
        <f t="shared" ca="1" si="41"/>
        <v>0</v>
      </c>
      <c r="O186" s="103">
        <f t="shared" ca="1" si="41"/>
        <v>0</v>
      </c>
      <c r="P186" s="103">
        <f t="shared" ca="1" si="41"/>
        <v>0</v>
      </c>
      <c r="Q186" s="103">
        <f t="shared" ca="1" si="41"/>
        <v>0</v>
      </c>
    </row>
    <row r="187" spans="1:17" ht="36" customHeight="1">
      <c r="A187" s="535" t="s">
        <v>171</v>
      </c>
      <c r="B187" s="114" t="s">
        <v>124</v>
      </c>
      <c r="C187" s="99">
        <v>2500</v>
      </c>
      <c r="D187" s="514">
        <v>0</v>
      </c>
      <c r="E187" s="525"/>
      <c r="F187" s="514">
        <f>+D187</f>
        <v>0</v>
      </c>
      <c r="G187" s="96">
        <f>+VLOOKUP(B187,'[6]FCST SDV'!$C:$AL,36,0)</f>
        <v>0</v>
      </c>
      <c r="H187" s="97">
        <f t="shared" si="34"/>
        <v>0</v>
      </c>
      <c r="I187" s="98">
        <f t="array" ref="I187">+IFERROR(INDEX('FCST SDV'!$AC$3:$AZ$3000,MATCH('Hàng Theo FCTS 14.09'!$B187,'FCST SDV'!$C$3:$C$3000,0),MATCH('Hàng Theo FCTS 14.09'!I$1,'FCST SDV'!$AC$2:$AZ$2,0))/'Hàng Theo FCTS 14.09'!$C187,0)</f>
        <v>0</v>
      </c>
      <c r="J187" s="98">
        <f t="array" ref="J187">+IFERROR(INDEX('FCST SDV'!$AC$3:$AZ$3000,MATCH('Hàng Theo FCTS 14.09'!$B187,'FCST SDV'!$C$3:$C$3000,0),MATCH('Hàng Theo FCTS 14.09'!J$1,'FCST SDV'!$AC$2:$AZ$2,0))/'Hàng Theo FCTS 14.09'!$C187,0)</f>
        <v>0</v>
      </c>
      <c r="K187" s="98">
        <f t="array" ref="K187">+IFERROR(INDEX('FCST SDV'!$AC$3:$AZ$3000,MATCH('Hàng Theo FCTS 14.09'!$B187,'FCST SDV'!$C$3:$C$3000,0),MATCH('Hàng Theo FCTS 14.09'!K$1,'FCST SDV'!$AC$2:$AZ$2,0))/'Hàng Theo FCTS 14.09'!$C187,0)</f>
        <v>0</v>
      </c>
      <c r="L187" s="98">
        <f t="array" ref="L187">+IFERROR(INDEX('FCST SDV'!$AC$3:$AZ$3000,MATCH('Hàng Theo FCTS 14.09'!$B187,'FCST SDV'!$C$3:$C$3000,0),MATCH('Hàng Theo FCTS 14.09'!L$1,'FCST SDV'!$AC$2:$AZ$2,0))/'Hàng Theo FCTS 14.09'!$C187,0)</f>
        <v>0</v>
      </c>
      <c r="M187" s="98">
        <f t="array" ref="M187">+IFERROR(INDEX('FCST SDV'!$AC$3:$AZ$3000,MATCH('Hàng Theo FCTS 14.09'!$B187,'FCST SDV'!$C$3:$C$3000,0),MATCH('Hàng Theo FCTS 14.09'!M$1,'FCST SDV'!$AC$2:$AZ$2,0))/'Hàng Theo FCTS 14.09'!$C187,0)</f>
        <v>0</v>
      </c>
      <c r="N187" s="98">
        <f t="array" ref="N187">+IFERROR(INDEX('FCST SDV'!$AC$3:$AZ$3000,MATCH('Hàng Theo FCTS 14.09'!$B187,'FCST SDV'!$C$3:$C$3000,0),MATCH('Hàng Theo FCTS 14.09'!N$1,'FCST SDV'!$AC$2:$AZ$2,0))/'Hàng Theo FCTS 14.09'!$C187,0)</f>
        <v>0</v>
      </c>
      <c r="O187" s="98">
        <f t="array" ref="O187">+IFERROR(INDEX('FCST SDV'!$AC$3:$AZ$3000,MATCH('Hàng Theo FCTS 14.09'!$B187,'FCST SDV'!$C$3:$C$3000,0),MATCH('Hàng Theo FCTS 14.09'!O$1,'FCST SDV'!$AC$2:$AZ$2,0))/'Hàng Theo FCTS 14.09'!$C187,0)</f>
        <v>0</v>
      </c>
      <c r="P187" s="98">
        <f t="array" ref="P187">+IFERROR(INDEX('FCST SDV'!$AC$3:$AZ$3000,MATCH('Hàng Theo FCTS 14.09'!$B187,'FCST SDV'!$C$3:$C$3000,0),MATCH('Hàng Theo FCTS 14.09'!P$1,'FCST SDV'!$AC$2:$AZ$2,0))/'Hàng Theo FCTS 14.09'!$C187,0)</f>
        <v>0</v>
      </c>
      <c r="Q187" s="98">
        <f t="array" ref="Q187">+IFERROR(INDEX('FCST SDV'!$AC$3:$AZ$3000,MATCH('Hàng Theo FCTS 14.09'!$B187,'FCST SDV'!$C$3:$C$3000,0),MATCH('Hàng Theo FCTS 14.09'!Q$1,'FCST SDV'!$AC$2:$AZ$2,0))/'Hàng Theo FCTS 14.09'!$C187,0)</f>
        <v>0</v>
      </c>
    </row>
    <row r="188" spans="1:17" ht="36" customHeight="1">
      <c r="A188" s="535"/>
      <c r="B188" s="114" t="s">
        <v>125</v>
      </c>
      <c r="C188" s="99">
        <v>2500</v>
      </c>
      <c r="D188" s="514"/>
      <c r="E188" s="525"/>
      <c r="F188" s="514"/>
      <c r="G188" s="96">
        <f>+VLOOKUP(B188,'[6]FCST SDV'!$C:$AL,36,0)</f>
        <v>0</v>
      </c>
      <c r="H188" s="97">
        <f t="shared" si="34"/>
        <v>0</v>
      </c>
      <c r="I188" s="98">
        <f t="array" ref="I188">+IFERROR(INDEX('FCST SDV'!$AC$3:$AZ$3000,MATCH('Hàng Theo FCTS 14.09'!$B188,'FCST SDV'!$C$3:$C$3000,0),MATCH('Hàng Theo FCTS 14.09'!I$1,'FCST SDV'!$AC$2:$AZ$2,0))/'Hàng Theo FCTS 14.09'!$C188,0)</f>
        <v>0</v>
      </c>
      <c r="J188" s="98">
        <f t="array" ref="J188">+IFERROR(INDEX('FCST SDV'!$AC$3:$AZ$3000,MATCH('Hàng Theo FCTS 14.09'!$B188,'FCST SDV'!$C$3:$C$3000,0),MATCH('Hàng Theo FCTS 14.09'!J$1,'FCST SDV'!$AC$2:$AZ$2,0))/'Hàng Theo FCTS 14.09'!$C188,0)</f>
        <v>0</v>
      </c>
      <c r="K188" s="98">
        <f t="array" ref="K188">+IFERROR(INDEX('FCST SDV'!$AC$3:$AZ$3000,MATCH('Hàng Theo FCTS 14.09'!$B188,'FCST SDV'!$C$3:$C$3000,0),MATCH('Hàng Theo FCTS 14.09'!K$1,'FCST SDV'!$AC$2:$AZ$2,0))/'Hàng Theo FCTS 14.09'!$C188,0)</f>
        <v>0</v>
      </c>
      <c r="L188" s="98">
        <f t="array" ref="L188">+IFERROR(INDEX('FCST SDV'!$AC$3:$AZ$3000,MATCH('Hàng Theo FCTS 14.09'!$B188,'FCST SDV'!$C$3:$C$3000,0),MATCH('Hàng Theo FCTS 14.09'!L$1,'FCST SDV'!$AC$2:$AZ$2,0))/'Hàng Theo FCTS 14.09'!$C188,0)</f>
        <v>0</v>
      </c>
      <c r="M188" s="98">
        <f t="array" ref="M188">+IFERROR(INDEX('FCST SDV'!$AC$3:$AZ$3000,MATCH('Hàng Theo FCTS 14.09'!$B188,'FCST SDV'!$C$3:$C$3000,0),MATCH('Hàng Theo FCTS 14.09'!M$1,'FCST SDV'!$AC$2:$AZ$2,0))/'Hàng Theo FCTS 14.09'!$C188,0)</f>
        <v>0</v>
      </c>
      <c r="N188" s="98">
        <f t="array" ref="N188">+IFERROR(INDEX('FCST SDV'!$AC$3:$AZ$3000,MATCH('Hàng Theo FCTS 14.09'!$B188,'FCST SDV'!$C$3:$C$3000,0),MATCH('Hàng Theo FCTS 14.09'!N$1,'FCST SDV'!$AC$2:$AZ$2,0))/'Hàng Theo FCTS 14.09'!$C188,0)</f>
        <v>0</v>
      </c>
      <c r="O188" s="98">
        <f t="array" ref="O188">+IFERROR(INDEX('FCST SDV'!$AC$3:$AZ$3000,MATCH('Hàng Theo FCTS 14.09'!$B188,'FCST SDV'!$C$3:$C$3000,0),MATCH('Hàng Theo FCTS 14.09'!O$1,'FCST SDV'!$AC$2:$AZ$2,0))/'Hàng Theo FCTS 14.09'!$C188,0)</f>
        <v>0</v>
      </c>
      <c r="P188" s="98">
        <f t="array" ref="P188">+IFERROR(INDEX('FCST SDV'!$AC$3:$AZ$3000,MATCH('Hàng Theo FCTS 14.09'!$B188,'FCST SDV'!$C$3:$C$3000,0),MATCH('Hàng Theo FCTS 14.09'!P$1,'FCST SDV'!$AC$2:$AZ$2,0))/'Hàng Theo FCTS 14.09'!$C188,0)</f>
        <v>0</v>
      </c>
      <c r="Q188" s="98">
        <f t="array" ref="Q188">+IFERROR(INDEX('FCST SDV'!$AC$3:$AZ$3000,MATCH('Hàng Theo FCTS 14.09'!$B188,'FCST SDV'!$C$3:$C$3000,0),MATCH('Hàng Theo FCTS 14.09'!Q$1,'FCST SDV'!$AC$2:$AZ$2,0))/'Hàng Theo FCTS 14.09'!$C188,0)</f>
        <v>0</v>
      </c>
    </row>
    <row r="189" spans="1:17" ht="36" customHeight="1">
      <c r="A189" s="535"/>
      <c r="B189" s="114" t="s">
        <v>126</v>
      </c>
      <c r="C189" s="99">
        <v>2500</v>
      </c>
      <c r="D189" s="514"/>
      <c r="E189" s="525"/>
      <c r="F189" s="514"/>
      <c r="G189" s="96">
        <f>+VLOOKUP(B189,'[6]FCST SDV'!$C:$AL,36,0)</f>
        <v>0</v>
      </c>
      <c r="H189" s="97">
        <f t="shared" si="34"/>
        <v>0</v>
      </c>
      <c r="I189" s="98">
        <f t="array" ref="I189">+IFERROR(INDEX('FCST SDV'!$AC$3:$AZ$3000,MATCH('Hàng Theo FCTS 14.09'!$B189,'FCST SDV'!$C$3:$C$3000,0),MATCH('Hàng Theo FCTS 14.09'!I$1,'FCST SDV'!$AC$2:$AZ$2,0))/'Hàng Theo FCTS 14.09'!$C189,0)</f>
        <v>0</v>
      </c>
      <c r="J189" s="98">
        <f t="array" ref="J189">+IFERROR(INDEX('FCST SDV'!$AC$3:$AZ$3000,MATCH('Hàng Theo FCTS 14.09'!$B189,'FCST SDV'!$C$3:$C$3000,0),MATCH('Hàng Theo FCTS 14.09'!J$1,'FCST SDV'!$AC$2:$AZ$2,0))/'Hàng Theo FCTS 14.09'!$C189,0)</f>
        <v>0</v>
      </c>
      <c r="K189" s="98">
        <f t="array" ref="K189">+IFERROR(INDEX('FCST SDV'!$AC$3:$AZ$3000,MATCH('Hàng Theo FCTS 14.09'!$B189,'FCST SDV'!$C$3:$C$3000,0),MATCH('Hàng Theo FCTS 14.09'!K$1,'FCST SDV'!$AC$2:$AZ$2,0))/'Hàng Theo FCTS 14.09'!$C189,0)</f>
        <v>0</v>
      </c>
      <c r="L189" s="98">
        <f t="array" ref="L189">+IFERROR(INDEX('FCST SDV'!$AC$3:$AZ$3000,MATCH('Hàng Theo FCTS 14.09'!$B189,'FCST SDV'!$C$3:$C$3000,0),MATCH('Hàng Theo FCTS 14.09'!L$1,'FCST SDV'!$AC$2:$AZ$2,0))/'Hàng Theo FCTS 14.09'!$C189,0)</f>
        <v>0</v>
      </c>
      <c r="M189" s="98">
        <f t="array" ref="M189">+IFERROR(INDEX('FCST SDV'!$AC$3:$AZ$3000,MATCH('Hàng Theo FCTS 14.09'!$B189,'FCST SDV'!$C$3:$C$3000,0),MATCH('Hàng Theo FCTS 14.09'!M$1,'FCST SDV'!$AC$2:$AZ$2,0))/'Hàng Theo FCTS 14.09'!$C189,0)</f>
        <v>0</v>
      </c>
      <c r="N189" s="98">
        <f t="array" ref="N189">+IFERROR(INDEX('FCST SDV'!$AC$3:$AZ$3000,MATCH('Hàng Theo FCTS 14.09'!$B189,'FCST SDV'!$C$3:$C$3000,0),MATCH('Hàng Theo FCTS 14.09'!N$1,'FCST SDV'!$AC$2:$AZ$2,0))/'Hàng Theo FCTS 14.09'!$C189,0)</f>
        <v>0</v>
      </c>
      <c r="O189" s="98">
        <f t="array" ref="O189">+IFERROR(INDEX('FCST SDV'!$AC$3:$AZ$3000,MATCH('Hàng Theo FCTS 14.09'!$B189,'FCST SDV'!$C$3:$C$3000,0),MATCH('Hàng Theo FCTS 14.09'!O$1,'FCST SDV'!$AC$2:$AZ$2,0))/'Hàng Theo FCTS 14.09'!$C189,0)</f>
        <v>0</v>
      </c>
      <c r="P189" s="98">
        <f t="array" ref="P189">+IFERROR(INDEX('FCST SDV'!$AC$3:$AZ$3000,MATCH('Hàng Theo FCTS 14.09'!$B189,'FCST SDV'!$C$3:$C$3000,0),MATCH('Hàng Theo FCTS 14.09'!P$1,'FCST SDV'!$AC$2:$AZ$2,0))/'Hàng Theo FCTS 14.09'!$C189,0)</f>
        <v>0</v>
      </c>
      <c r="Q189" s="98">
        <f t="array" ref="Q189">+IFERROR(INDEX('FCST SDV'!$AC$3:$AZ$3000,MATCH('Hàng Theo FCTS 14.09'!$B189,'FCST SDV'!$C$3:$C$3000,0),MATCH('Hàng Theo FCTS 14.09'!Q$1,'FCST SDV'!$AC$2:$AZ$2,0))/'Hàng Theo FCTS 14.09'!$C189,0)</f>
        <v>0</v>
      </c>
    </row>
    <row r="190" spans="1:17" ht="36" customHeight="1">
      <c r="A190" s="535"/>
      <c r="B190" s="114" t="s">
        <v>254</v>
      </c>
      <c r="C190" s="99"/>
      <c r="D190" s="514"/>
      <c r="E190" s="525"/>
      <c r="F190" s="514"/>
      <c r="G190" s="96">
        <v>0</v>
      </c>
      <c r="H190" s="97">
        <v>0</v>
      </c>
      <c r="I190" s="98">
        <f t="array" ref="I190">+IFERROR(INDEX('FCST SDV'!$AC$3:$AZ$3000,MATCH('Hàng Theo FCTS 14.09'!$B190,'FCST SDV'!$C$3:$C$3000,0),MATCH('Hàng Theo FCTS 14.09'!I$1,'FCST SDV'!$AC$2:$AZ$2,0))/'Hàng Theo FCTS 14.09'!$C190,0)</f>
        <v>0</v>
      </c>
      <c r="J190" s="98">
        <f t="array" ref="J190">+IFERROR(INDEX('FCST SDV'!$AC$3:$AZ$3000,MATCH('Hàng Theo FCTS 14.09'!$B190,'FCST SDV'!$C$3:$C$3000,0),MATCH('Hàng Theo FCTS 14.09'!J$1,'FCST SDV'!$AC$2:$AZ$2,0))/'Hàng Theo FCTS 14.09'!$C190,0)</f>
        <v>0</v>
      </c>
      <c r="K190" s="98">
        <f t="array" ref="K190">+IFERROR(INDEX('FCST SDV'!$AC$3:$AZ$3000,MATCH('Hàng Theo FCTS 14.09'!$B190,'FCST SDV'!$C$3:$C$3000,0),MATCH('Hàng Theo FCTS 14.09'!K$1,'FCST SDV'!$AC$2:$AZ$2,0))/'Hàng Theo FCTS 14.09'!$C190,0)</f>
        <v>0</v>
      </c>
      <c r="L190" s="98">
        <f t="array" ref="L190">+IFERROR(INDEX('FCST SDV'!$AC$3:$AZ$3000,MATCH('Hàng Theo FCTS 14.09'!$B190,'FCST SDV'!$C$3:$C$3000,0),MATCH('Hàng Theo FCTS 14.09'!L$1,'FCST SDV'!$AC$2:$AZ$2,0))/'Hàng Theo FCTS 14.09'!$C190,0)</f>
        <v>0</v>
      </c>
      <c r="M190" s="98">
        <f t="array" ref="M190">+IFERROR(INDEX('FCST SDV'!$AC$3:$AZ$3000,MATCH('Hàng Theo FCTS 14.09'!$B190,'FCST SDV'!$C$3:$C$3000,0),MATCH('Hàng Theo FCTS 14.09'!M$1,'FCST SDV'!$AC$2:$AZ$2,0))/'Hàng Theo FCTS 14.09'!$C190,0)</f>
        <v>0</v>
      </c>
      <c r="N190" s="98">
        <f t="array" ref="N190">+IFERROR(INDEX('FCST SDV'!$AC$3:$AZ$3000,MATCH('Hàng Theo FCTS 14.09'!$B190,'FCST SDV'!$C$3:$C$3000,0),MATCH('Hàng Theo FCTS 14.09'!N$1,'FCST SDV'!$AC$2:$AZ$2,0))/'Hàng Theo FCTS 14.09'!$C190,0)</f>
        <v>0</v>
      </c>
      <c r="O190" s="98">
        <f t="array" ref="O190">+IFERROR(INDEX('FCST SDV'!$AC$3:$AZ$3000,MATCH('Hàng Theo FCTS 14.09'!$B190,'FCST SDV'!$C$3:$C$3000,0),MATCH('Hàng Theo FCTS 14.09'!O$1,'FCST SDV'!$AC$2:$AZ$2,0))/'Hàng Theo FCTS 14.09'!$C190,0)</f>
        <v>0</v>
      </c>
      <c r="P190" s="98">
        <f t="array" ref="P190">+IFERROR(INDEX('FCST SDV'!$AC$3:$AZ$3000,MATCH('Hàng Theo FCTS 14.09'!$B190,'FCST SDV'!$C$3:$C$3000,0),MATCH('Hàng Theo FCTS 14.09'!P$1,'FCST SDV'!$AC$2:$AZ$2,0))/'Hàng Theo FCTS 14.09'!$C190,0)</f>
        <v>0</v>
      </c>
      <c r="Q190" s="98">
        <f t="array" ref="Q190">+IFERROR(INDEX('FCST SDV'!$AC$3:$AZ$3000,MATCH('Hàng Theo FCTS 14.09'!$B190,'FCST SDV'!$C$3:$C$3000,0),MATCH('Hàng Theo FCTS 14.09'!Q$1,'FCST SDV'!$AC$2:$AZ$2,0))/'Hàng Theo FCTS 14.09'!$C190,0)</f>
        <v>0</v>
      </c>
    </row>
    <row r="191" spans="1:17" ht="36" customHeight="1">
      <c r="A191" s="515" t="s">
        <v>254</v>
      </c>
      <c r="B191" s="516"/>
      <c r="C191" s="516"/>
      <c r="D191" s="516"/>
      <c r="E191" s="516"/>
      <c r="F191" s="517"/>
      <c r="G191" s="104"/>
      <c r="H191" s="101"/>
      <c r="I191" s="103">
        <f>+F187-SUM(I187:I190)</f>
        <v>0</v>
      </c>
      <c r="J191" s="103">
        <f t="shared" ref="J191:Q191" si="42">+G187-SUM(J187:J190)</f>
        <v>0</v>
      </c>
      <c r="K191" s="103">
        <f t="shared" si="42"/>
        <v>0</v>
      </c>
      <c r="L191" s="103">
        <f t="shared" si="42"/>
        <v>0</v>
      </c>
      <c r="M191" s="103">
        <f t="shared" si="42"/>
        <v>0</v>
      </c>
      <c r="N191" s="103">
        <f t="shared" si="42"/>
        <v>0</v>
      </c>
      <c r="O191" s="103">
        <f t="shared" si="42"/>
        <v>0</v>
      </c>
      <c r="P191" s="103">
        <f t="shared" si="42"/>
        <v>0</v>
      </c>
      <c r="Q191" s="103">
        <f t="shared" si="42"/>
        <v>0</v>
      </c>
    </row>
    <row r="192" spans="1:17" ht="36" customHeight="1">
      <c r="A192" s="535" t="s">
        <v>172</v>
      </c>
      <c r="B192" s="114" t="s">
        <v>127</v>
      </c>
      <c r="C192" s="99">
        <v>2500</v>
      </c>
      <c r="D192" s="514">
        <v>0</v>
      </c>
      <c r="E192" s="525"/>
      <c r="F192" s="514">
        <f>+D192</f>
        <v>0</v>
      </c>
      <c r="G192" s="96">
        <f>+VLOOKUP(B192,'[6]FCST SDV'!$C:$AL,36,0)</f>
        <v>0</v>
      </c>
      <c r="H192" s="97">
        <f t="shared" si="34"/>
        <v>0</v>
      </c>
      <c r="I192" s="98">
        <f t="array" ref="I192">+IFERROR(INDEX('FCST SDV'!$AC$3:$AZ$3000,MATCH('Hàng Theo FCTS 14.09'!$B192,'FCST SDV'!$C$3:$C$3000,0),MATCH('Hàng Theo FCTS 14.09'!I$1,'FCST SDV'!$AC$2:$AZ$2,0))/'Hàng Theo FCTS 14.09'!$C192,0)</f>
        <v>0</v>
      </c>
      <c r="J192" s="98">
        <f t="array" ref="J192">+IFERROR(INDEX('FCST SDV'!$AC$3:$AZ$3000,MATCH('Hàng Theo FCTS 14.09'!$B192,'FCST SDV'!$C$3:$C$3000,0),MATCH('Hàng Theo FCTS 14.09'!J$1,'FCST SDV'!$AC$2:$AZ$2,0))/'Hàng Theo FCTS 14.09'!$C192,0)</f>
        <v>0</v>
      </c>
      <c r="K192" s="98">
        <f t="array" ref="K192">+IFERROR(INDEX('FCST SDV'!$AC$3:$AZ$3000,MATCH('Hàng Theo FCTS 14.09'!$B192,'FCST SDV'!$C$3:$C$3000,0),MATCH('Hàng Theo FCTS 14.09'!K$1,'FCST SDV'!$AC$2:$AZ$2,0))/'Hàng Theo FCTS 14.09'!$C192,0)</f>
        <v>0</v>
      </c>
      <c r="L192" s="98">
        <f t="array" ref="L192">+IFERROR(INDEX('FCST SDV'!$AC$3:$AZ$3000,MATCH('Hàng Theo FCTS 14.09'!$B192,'FCST SDV'!$C$3:$C$3000,0),MATCH('Hàng Theo FCTS 14.09'!L$1,'FCST SDV'!$AC$2:$AZ$2,0))/'Hàng Theo FCTS 14.09'!$C192,0)</f>
        <v>0</v>
      </c>
      <c r="M192" s="98">
        <f t="array" ref="M192">+IFERROR(INDEX('FCST SDV'!$AC$3:$AZ$3000,MATCH('Hàng Theo FCTS 14.09'!$B192,'FCST SDV'!$C$3:$C$3000,0),MATCH('Hàng Theo FCTS 14.09'!M$1,'FCST SDV'!$AC$2:$AZ$2,0))/'Hàng Theo FCTS 14.09'!$C192,0)</f>
        <v>0</v>
      </c>
      <c r="N192" s="98">
        <f t="array" ref="N192">+IFERROR(INDEX('FCST SDV'!$AC$3:$AZ$3000,MATCH('Hàng Theo FCTS 14.09'!$B192,'FCST SDV'!$C$3:$C$3000,0),MATCH('Hàng Theo FCTS 14.09'!N$1,'FCST SDV'!$AC$2:$AZ$2,0))/'Hàng Theo FCTS 14.09'!$C192,0)</f>
        <v>0</v>
      </c>
      <c r="O192" s="98">
        <f t="array" ref="O192">+IFERROR(INDEX('FCST SDV'!$AC$3:$AZ$3000,MATCH('Hàng Theo FCTS 14.09'!$B192,'FCST SDV'!$C$3:$C$3000,0),MATCH('Hàng Theo FCTS 14.09'!O$1,'FCST SDV'!$AC$2:$AZ$2,0))/'Hàng Theo FCTS 14.09'!$C192,0)</f>
        <v>0</v>
      </c>
      <c r="P192" s="98">
        <f t="array" ref="P192">+IFERROR(INDEX('FCST SDV'!$AC$3:$AZ$3000,MATCH('Hàng Theo FCTS 14.09'!$B192,'FCST SDV'!$C$3:$C$3000,0),MATCH('Hàng Theo FCTS 14.09'!P$1,'FCST SDV'!$AC$2:$AZ$2,0))/'Hàng Theo FCTS 14.09'!$C192,0)</f>
        <v>0</v>
      </c>
      <c r="Q192" s="98">
        <f t="array" ref="Q192">+IFERROR(INDEX('FCST SDV'!$AC$3:$AZ$3000,MATCH('Hàng Theo FCTS 14.09'!$B192,'FCST SDV'!$C$3:$C$3000,0),MATCH('Hàng Theo FCTS 14.09'!Q$1,'FCST SDV'!$AC$2:$AZ$2,0))/'Hàng Theo FCTS 14.09'!$C192,0)</f>
        <v>0</v>
      </c>
    </row>
    <row r="193" spans="1:17" ht="36" customHeight="1">
      <c r="A193" s="535"/>
      <c r="B193" s="114" t="s">
        <v>254</v>
      </c>
      <c r="C193" s="99"/>
      <c r="D193" s="514"/>
      <c r="E193" s="525"/>
      <c r="F193" s="514"/>
      <c r="G193" s="96">
        <v>0</v>
      </c>
      <c r="H193" s="97">
        <v>0</v>
      </c>
      <c r="I193" s="98">
        <f t="array" ref="I193">+IFERROR(INDEX('FCST SDV'!$AC$3:$AZ$3000,MATCH('Hàng Theo FCTS 14.09'!$B193,'FCST SDV'!$C$3:$C$3000,0),MATCH('Hàng Theo FCTS 14.09'!I$1,'FCST SDV'!$AC$2:$AZ$2,0))/'Hàng Theo FCTS 14.09'!$C193,0)</f>
        <v>0</v>
      </c>
      <c r="J193" s="98">
        <f t="array" ref="J193">+IFERROR(INDEX('FCST SDV'!$AC$3:$AZ$3000,MATCH('Hàng Theo FCTS 14.09'!$B193,'FCST SDV'!$C$3:$C$3000,0),MATCH('Hàng Theo FCTS 14.09'!J$1,'FCST SDV'!$AC$2:$AZ$2,0))/'Hàng Theo FCTS 14.09'!$C193,0)</f>
        <v>0</v>
      </c>
      <c r="K193" s="98">
        <f t="array" ref="K193">+IFERROR(INDEX('FCST SDV'!$AC$3:$AZ$3000,MATCH('Hàng Theo FCTS 14.09'!$B193,'FCST SDV'!$C$3:$C$3000,0),MATCH('Hàng Theo FCTS 14.09'!K$1,'FCST SDV'!$AC$2:$AZ$2,0))/'Hàng Theo FCTS 14.09'!$C193,0)</f>
        <v>0</v>
      </c>
      <c r="L193" s="98">
        <f t="array" ref="L193">+IFERROR(INDEX('FCST SDV'!$AC$3:$AZ$3000,MATCH('Hàng Theo FCTS 14.09'!$B193,'FCST SDV'!$C$3:$C$3000,0),MATCH('Hàng Theo FCTS 14.09'!L$1,'FCST SDV'!$AC$2:$AZ$2,0))/'Hàng Theo FCTS 14.09'!$C193,0)</f>
        <v>0</v>
      </c>
      <c r="M193" s="98">
        <f t="array" ref="M193">+IFERROR(INDEX('FCST SDV'!$AC$3:$AZ$3000,MATCH('Hàng Theo FCTS 14.09'!$B193,'FCST SDV'!$C$3:$C$3000,0),MATCH('Hàng Theo FCTS 14.09'!M$1,'FCST SDV'!$AC$2:$AZ$2,0))/'Hàng Theo FCTS 14.09'!$C193,0)</f>
        <v>0</v>
      </c>
      <c r="N193" s="98">
        <f t="array" ref="N193">+IFERROR(INDEX('FCST SDV'!$AC$3:$AZ$3000,MATCH('Hàng Theo FCTS 14.09'!$B193,'FCST SDV'!$C$3:$C$3000,0),MATCH('Hàng Theo FCTS 14.09'!N$1,'FCST SDV'!$AC$2:$AZ$2,0))/'Hàng Theo FCTS 14.09'!$C193,0)</f>
        <v>0</v>
      </c>
      <c r="O193" s="98">
        <f t="array" ref="O193">+IFERROR(INDEX('FCST SDV'!$AC$3:$AZ$3000,MATCH('Hàng Theo FCTS 14.09'!$B193,'FCST SDV'!$C$3:$C$3000,0),MATCH('Hàng Theo FCTS 14.09'!O$1,'FCST SDV'!$AC$2:$AZ$2,0))/'Hàng Theo FCTS 14.09'!$C193,0)</f>
        <v>0</v>
      </c>
      <c r="P193" s="98">
        <f t="array" ref="P193">+IFERROR(INDEX('FCST SDV'!$AC$3:$AZ$3000,MATCH('Hàng Theo FCTS 14.09'!$B193,'FCST SDV'!$C$3:$C$3000,0),MATCH('Hàng Theo FCTS 14.09'!P$1,'FCST SDV'!$AC$2:$AZ$2,0))/'Hàng Theo FCTS 14.09'!$C193,0)</f>
        <v>0</v>
      </c>
      <c r="Q193" s="98">
        <f t="array" ref="Q193">+IFERROR(INDEX('FCST SDV'!$AC$3:$AZ$3000,MATCH('Hàng Theo FCTS 14.09'!$B193,'FCST SDV'!$C$3:$C$3000,0),MATCH('Hàng Theo FCTS 14.09'!Q$1,'FCST SDV'!$AC$2:$AZ$2,0))/'Hàng Theo FCTS 14.09'!$C193,0)</f>
        <v>0</v>
      </c>
    </row>
    <row r="194" spans="1:17" ht="36" customHeight="1">
      <c r="A194" s="515" t="s">
        <v>254</v>
      </c>
      <c r="B194" s="516"/>
      <c r="C194" s="516"/>
      <c r="D194" s="516"/>
      <c r="E194" s="516"/>
      <c r="F194" s="517"/>
      <c r="G194" s="104"/>
      <c r="H194" s="101"/>
      <c r="I194" s="103">
        <f>+F192-SUM(I192:I193)</f>
        <v>0</v>
      </c>
      <c r="J194" s="103">
        <f t="shared" ref="J194:Q194" si="43">+G192-SUM(J192:J193)</f>
        <v>0</v>
      </c>
      <c r="K194" s="103">
        <f t="shared" si="43"/>
        <v>0</v>
      </c>
      <c r="L194" s="103">
        <f t="shared" si="43"/>
        <v>0</v>
      </c>
      <c r="M194" s="103">
        <f t="shared" si="43"/>
        <v>0</v>
      </c>
      <c r="N194" s="103">
        <f t="shared" si="43"/>
        <v>0</v>
      </c>
      <c r="O194" s="103">
        <f t="shared" si="43"/>
        <v>0</v>
      </c>
      <c r="P194" s="103">
        <f t="shared" si="43"/>
        <v>0</v>
      </c>
      <c r="Q194" s="103">
        <f t="shared" si="43"/>
        <v>0</v>
      </c>
    </row>
    <row r="195" spans="1:17" ht="36" customHeight="1">
      <c r="A195" s="535" t="s">
        <v>173</v>
      </c>
      <c r="B195" s="114" t="s">
        <v>128</v>
      </c>
      <c r="C195" s="99">
        <v>2500</v>
      </c>
      <c r="D195" s="514">
        <v>0</v>
      </c>
      <c r="E195" s="525"/>
      <c r="F195" s="514">
        <f>+D195</f>
        <v>0</v>
      </c>
      <c r="G195" s="96">
        <f>+VLOOKUP(B195,'[6]FCST SDV'!$C:$AL,36,0)</f>
        <v>0</v>
      </c>
      <c r="H195" s="97">
        <f t="shared" si="34"/>
        <v>0</v>
      </c>
      <c r="I195" s="98">
        <f t="array" ref="I195">+IFERROR(INDEX('FCST SDV'!$AC$3:$AZ$3000,MATCH('Hàng Theo FCTS 14.09'!$B195,'FCST SDV'!$C$3:$C$3000,0),MATCH('Hàng Theo FCTS 14.09'!I$1,'FCST SDV'!$AC$2:$AZ$2,0))/'Hàng Theo FCTS 14.09'!$C195,0)</f>
        <v>0</v>
      </c>
      <c r="J195" s="98">
        <f t="array" ref="J195">+IFERROR(INDEX('FCST SDV'!$AC$3:$AZ$3000,MATCH('Hàng Theo FCTS 14.09'!$B195,'FCST SDV'!$C$3:$C$3000,0),MATCH('Hàng Theo FCTS 14.09'!J$1,'FCST SDV'!$AC$2:$AZ$2,0))/'Hàng Theo FCTS 14.09'!$C195,0)</f>
        <v>0</v>
      </c>
      <c r="K195" s="98">
        <f t="array" ref="K195">+IFERROR(INDEX('FCST SDV'!$AC$3:$AZ$3000,MATCH('Hàng Theo FCTS 14.09'!$B195,'FCST SDV'!$C$3:$C$3000,0),MATCH('Hàng Theo FCTS 14.09'!K$1,'FCST SDV'!$AC$2:$AZ$2,0))/'Hàng Theo FCTS 14.09'!$C195,0)</f>
        <v>0</v>
      </c>
      <c r="L195" s="98">
        <f t="array" ref="L195">+IFERROR(INDEX('FCST SDV'!$AC$3:$AZ$3000,MATCH('Hàng Theo FCTS 14.09'!$B195,'FCST SDV'!$C$3:$C$3000,0),MATCH('Hàng Theo FCTS 14.09'!L$1,'FCST SDV'!$AC$2:$AZ$2,0))/'Hàng Theo FCTS 14.09'!$C195,0)</f>
        <v>0</v>
      </c>
      <c r="M195" s="98">
        <f t="array" ref="M195">+IFERROR(INDEX('FCST SDV'!$AC$3:$AZ$3000,MATCH('Hàng Theo FCTS 14.09'!$B195,'FCST SDV'!$C$3:$C$3000,0),MATCH('Hàng Theo FCTS 14.09'!M$1,'FCST SDV'!$AC$2:$AZ$2,0))/'Hàng Theo FCTS 14.09'!$C195,0)</f>
        <v>0</v>
      </c>
      <c r="N195" s="98">
        <f t="array" ref="N195">+IFERROR(INDEX('FCST SDV'!$AC$3:$AZ$3000,MATCH('Hàng Theo FCTS 14.09'!$B195,'FCST SDV'!$C$3:$C$3000,0),MATCH('Hàng Theo FCTS 14.09'!N$1,'FCST SDV'!$AC$2:$AZ$2,0))/'Hàng Theo FCTS 14.09'!$C195,0)</f>
        <v>0</v>
      </c>
      <c r="O195" s="98">
        <f t="array" ref="O195">+IFERROR(INDEX('FCST SDV'!$AC$3:$AZ$3000,MATCH('Hàng Theo FCTS 14.09'!$B195,'FCST SDV'!$C$3:$C$3000,0),MATCH('Hàng Theo FCTS 14.09'!O$1,'FCST SDV'!$AC$2:$AZ$2,0))/'Hàng Theo FCTS 14.09'!$C195,0)</f>
        <v>0</v>
      </c>
      <c r="P195" s="98">
        <f t="array" ref="P195">+IFERROR(INDEX('FCST SDV'!$AC$3:$AZ$3000,MATCH('Hàng Theo FCTS 14.09'!$B195,'FCST SDV'!$C$3:$C$3000,0),MATCH('Hàng Theo FCTS 14.09'!P$1,'FCST SDV'!$AC$2:$AZ$2,0))/'Hàng Theo FCTS 14.09'!$C195,0)</f>
        <v>0</v>
      </c>
      <c r="Q195" s="98">
        <f t="array" ref="Q195">+IFERROR(INDEX('FCST SDV'!$AC$3:$AZ$3000,MATCH('Hàng Theo FCTS 14.09'!$B195,'FCST SDV'!$C$3:$C$3000,0),MATCH('Hàng Theo FCTS 14.09'!Q$1,'FCST SDV'!$AC$2:$AZ$2,0))/'Hàng Theo FCTS 14.09'!$C195,0)</f>
        <v>0</v>
      </c>
    </row>
    <row r="196" spans="1:17" ht="36" customHeight="1">
      <c r="A196" s="535"/>
      <c r="B196" s="114" t="s">
        <v>129</v>
      </c>
      <c r="C196" s="99">
        <v>2500</v>
      </c>
      <c r="D196" s="514"/>
      <c r="E196" s="525"/>
      <c r="F196" s="514"/>
      <c r="G196" s="96">
        <f>+VLOOKUP(B196,'[6]FCST SDV'!$C:$AL,36,0)</f>
        <v>0</v>
      </c>
      <c r="H196" s="97">
        <f t="shared" si="34"/>
        <v>0</v>
      </c>
      <c r="I196" s="98">
        <f t="array" ref="I196">+IFERROR(INDEX('FCST SDV'!$AC$3:$AZ$3000,MATCH('Hàng Theo FCTS 14.09'!$B196,'FCST SDV'!$C$3:$C$3000,0),MATCH('Hàng Theo FCTS 14.09'!I$1,'FCST SDV'!$AC$2:$AZ$2,0))/'Hàng Theo FCTS 14.09'!$C196,0)</f>
        <v>0</v>
      </c>
      <c r="J196" s="98">
        <f t="array" ref="J196">+IFERROR(INDEX('FCST SDV'!$AC$3:$AZ$3000,MATCH('Hàng Theo FCTS 14.09'!$B196,'FCST SDV'!$C$3:$C$3000,0),MATCH('Hàng Theo FCTS 14.09'!J$1,'FCST SDV'!$AC$2:$AZ$2,0))/'Hàng Theo FCTS 14.09'!$C196,0)</f>
        <v>0</v>
      </c>
      <c r="K196" s="98">
        <f t="array" ref="K196">+IFERROR(INDEX('FCST SDV'!$AC$3:$AZ$3000,MATCH('Hàng Theo FCTS 14.09'!$B196,'FCST SDV'!$C$3:$C$3000,0),MATCH('Hàng Theo FCTS 14.09'!K$1,'FCST SDV'!$AC$2:$AZ$2,0))/'Hàng Theo FCTS 14.09'!$C196,0)</f>
        <v>0</v>
      </c>
      <c r="L196" s="98">
        <f t="array" ref="L196">+IFERROR(INDEX('FCST SDV'!$AC$3:$AZ$3000,MATCH('Hàng Theo FCTS 14.09'!$B196,'FCST SDV'!$C$3:$C$3000,0),MATCH('Hàng Theo FCTS 14.09'!L$1,'FCST SDV'!$AC$2:$AZ$2,0))/'Hàng Theo FCTS 14.09'!$C196,0)</f>
        <v>0</v>
      </c>
      <c r="M196" s="98">
        <f t="array" ref="M196">+IFERROR(INDEX('FCST SDV'!$AC$3:$AZ$3000,MATCH('Hàng Theo FCTS 14.09'!$B196,'FCST SDV'!$C$3:$C$3000,0),MATCH('Hàng Theo FCTS 14.09'!M$1,'FCST SDV'!$AC$2:$AZ$2,0))/'Hàng Theo FCTS 14.09'!$C196,0)</f>
        <v>0</v>
      </c>
      <c r="N196" s="98">
        <f t="array" ref="N196">+IFERROR(INDEX('FCST SDV'!$AC$3:$AZ$3000,MATCH('Hàng Theo FCTS 14.09'!$B196,'FCST SDV'!$C$3:$C$3000,0),MATCH('Hàng Theo FCTS 14.09'!N$1,'FCST SDV'!$AC$2:$AZ$2,0))/'Hàng Theo FCTS 14.09'!$C196,0)</f>
        <v>0</v>
      </c>
      <c r="O196" s="98">
        <f t="array" ref="O196">+IFERROR(INDEX('FCST SDV'!$AC$3:$AZ$3000,MATCH('Hàng Theo FCTS 14.09'!$B196,'FCST SDV'!$C$3:$C$3000,0),MATCH('Hàng Theo FCTS 14.09'!O$1,'FCST SDV'!$AC$2:$AZ$2,0))/'Hàng Theo FCTS 14.09'!$C196,0)</f>
        <v>0</v>
      </c>
      <c r="P196" s="98">
        <f t="array" ref="P196">+IFERROR(INDEX('FCST SDV'!$AC$3:$AZ$3000,MATCH('Hàng Theo FCTS 14.09'!$B196,'FCST SDV'!$C$3:$C$3000,0),MATCH('Hàng Theo FCTS 14.09'!P$1,'FCST SDV'!$AC$2:$AZ$2,0))/'Hàng Theo FCTS 14.09'!$C196,0)</f>
        <v>0</v>
      </c>
      <c r="Q196" s="98">
        <f t="array" ref="Q196">+IFERROR(INDEX('FCST SDV'!$AC$3:$AZ$3000,MATCH('Hàng Theo FCTS 14.09'!$B196,'FCST SDV'!$C$3:$C$3000,0),MATCH('Hàng Theo FCTS 14.09'!Q$1,'FCST SDV'!$AC$2:$AZ$2,0))/'Hàng Theo FCTS 14.09'!$C196,0)</f>
        <v>0</v>
      </c>
    </row>
    <row r="197" spans="1:17" ht="36" customHeight="1">
      <c r="A197" s="535"/>
      <c r="B197" s="114" t="s">
        <v>130</v>
      </c>
      <c r="C197" s="99">
        <v>2500</v>
      </c>
      <c r="D197" s="514"/>
      <c r="E197" s="525"/>
      <c r="F197" s="514"/>
      <c r="G197" s="96">
        <f>+VLOOKUP(B197,'[6]FCST SDV'!$C:$AL,36,0)</f>
        <v>0</v>
      </c>
      <c r="H197" s="97">
        <f t="shared" si="34"/>
        <v>0</v>
      </c>
      <c r="I197" s="98">
        <f t="array" ref="I197">+IFERROR(INDEX('FCST SDV'!$AC$3:$AZ$3000,MATCH('Hàng Theo FCTS 14.09'!$B197,'FCST SDV'!$C$3:$C$3000,0),MATCH('Hàng Theo FCTS 14.09'!I$1,'FCST SDV'!$AC$2:$AZ$2,0))/'Hàng Theo FCTS 14.09'!$C197,0)</f>
        <v>0</v>
      </c>
      <c r="J197" s="98">
        <f t="array" ref="J197">+IFERROR(INDEX('FCST SDV'!$AC$3:$AZ$3000,MATCH('Hàng Theo FCTS 14.09'!$B197,'FCST SDV'!$C$3:$C$3000,0),MATCH('Hàng Theo FCTS 14.09'!J$1,'FCST SDV'!$AC$2:$AZ$2,0))/'Hàng Theo FCTS 14.09'!$C197,0)</f>
        <v>0</v>
      </c>
      <c r="K197" s="98">
        <f t="array" ref="K197">+IFERROR(INDEX('FCST SDV'!$AC$3:$AZ$3000,MATCH('Hàng Theo FCTS 14.09'!$B197,'FCST SDV'!$C$3:$C$3000,0),MATCH('Hàng Theo FCTS 14.09'!K$1,'FCST SDV'!$AC$2:$AZ$2,0))/'Hàng Theo FCTS 14.09'!$C197,0)</f>
        <v>0</v>
      </c>
      <c r="L197" s="98">
        <f t="array" ref="L197">+IFERROR(INDEX('FCST SDV'!$AC$3:$AZ$3000,MATCH('Hàng Theo FCTS 14.09'!$B197,'FCST SDV'!$C$3:$C$3000,0),MATCH('Hàng Theo FCTS 14.09'!L$1,'FCST SDV'!$AC$2:$AZ$2,0))/'Hàng Theo FCTS 14.09'!$C197,0)</f>
        <v>0</v>
      </c>
      <c r="M197" s="98">
        <f t="array" ref="M197">+IFERROR(INDEX('FCST SDV'!$AC$3:$AZ$3000,MATCH('Hàng Theo FCTS 14.09'!$B197,'FCST SDV'!$C$3:$C$3000,0),MATCH('Hàng Theo FCTS 14.09'!M$1,'FCST SDV'!$AC$2:$AZ$2,0))/'Hàng Theo FCTS 14.09'!$C197,0)</f>
        <v>0</v>
      </c>
      <c r="N197" s="98">
        <f t="array" ref="N197">+IFERROR(INDEX('FCST SDV'!$AC$3:$AZ$3000,MATCH('Hàng Theo FCTS 14.09'!$B197,'FCST SDV'!$C$3:$C$3000,0),MATCH('Hàng Theo FCTS 14.09'!N$1,'FCST SDV'!$AC$2:$AZ$2,0))/'Hàng Theo FCTS 14.09'!$C197,0)</f>
        <v>0</v>
      </c>
      <c r="O197" s="98">
        <f t="array" ref="O197">+IFERROR(INDEX('FCST SDV'!$AC$3:$AZ$3000,MATCH('Hàng Theo FCTS 14.09'!$B197,'FCST SDV'!$C$3:$C$3000,0),MATCH('Hàng Theo FCTS 14.09'!O$1,'FCST SDV'!$AC$2:$AZ$2,0))/'Hàng Theo FCTS 14.09'!$C197,0)</f>
        <v>0</v>
      </c>
      <c r="P197" s="98">
        <f t="array" ref="P197">+IFERROR(INDEX('FCST SDV'!$AC$3:$AZ$3000,MATCH('Hàng Theo FCTS 14.09'!$B197,'FCST SDV'!$C$3:$C$3000,0),MATCH('Hàng Theo FCTS 14.09'!P$1,'FCST SDV'!$AC$2:$AZ$2,0))/'Hàng Theo FCTS 14.09'!$C197,0)</f>
        <v>0</v>
      </c>
      <c r="Q197" s="98">
        <f t="array" ref="Q197">+IFERROR(INDEX('FCST SDV'!$AC$3:$AZ$3000,MATCH('Hàng Theo FCTS 14.09'!$B197,'FCST SDV'!$C$3:$C$3000,0),MATCH('Hàng Theo FCTS 14.09'!Q$1,'FCST SDV'!$AC$2:$AZ$2,0))/'Hàng Theo FCTS 14.09'!$C197,0)</f>
        <v>0</v>
      </c>
    </row>
    <row r="198" spans="1:17" ht="36" customHeight="1">
      <c r="A198" s="535"/>
      <c r="B198" s="114" t="s">
        <v>131</v>
      </c>
      <c r="C198" s="99">
        <v>3000</v>
      </c>
      <c r="D198" s="514"/>
      <c r="E198" s="525"/>
      <c r="F198" s="514"/>
      <c r="G198" s="96">
        <f>+VLOOKUP(B198,'[6]FCST SDV'!$C:$AL,36,0)</f>
        <v>318500</v>
      </c>
      <c r="H198" s="97">
        <f t="shared" si="34"/>
        <v>106.16666666666667</v>
      </c>
      <c r="I198" s="98">
        <f t="array" ref="I198">+IFERROR(INDEX('FCST SDV'!$AC$3:$AZ$3000,MATCH('Hàng Theo FCTS 14.09'!$B198,'FCST SDV'!$C$3:$C$3000,0),MATCH('Hàng Theo FCTS 14.09'!I$1,'FCST SDV'!$AC$2:$AZ$2,0))/'Hàng Theo FCTS 14.09'!$C198,0)</f>
        <v>8.1666666666666661</v>
      </c>
      <c r="J198" s="98">
        <f t="array" ref="J198">+IFERROR(INDEX('FCST SDV'!$AC$3:$AZ$3000,MATCH('Hàng Theo FCTS 14.09'!$B198,'FCST SDV'!$C$3:$C$3000,0),MATCH('Hàng Theo FCTS 14.09'!J$1,'FCST SDV'!$AC$2:$AZ$2,0))/'Hàng Theo FCTS 14.09'!$C198,0)</f>
        <v>8.1666666666666661</v>
      </c>
      <c r="K198" s="98">
        <f t="array" ref="K198">+IFERROR(INDEX('FCST SDV'!$AC$3:$AZ$3000,MATCH('Hàng Theo FCTS 14.09'!$B198,'FCST SDV'!$C$3:$C$3000,0),MATCH('Hàng Theo FCTS 14.09'!K$1,'FCST SDV'!$AC$2:$AZ$2,0))/'Hàng Theo FCTS 14.09'!$C198,0)</f>
        <v>8.1666666666666661</v>
      </c>
      <c r="L198" s="98">
        <f t="array" ref="L198">+IFERROR(INDEX('FCST SDV'!$AC$3:$AZ$3000,MATCH('Hàng Theo FCTS 14.09'!$B198,'FCST SDV'!$C$3:$C$3000,0),MATCH('Hàng Theo FCTS 14.09'!L$1,'FCST SDV'!$AC$2:$AZ$2,0))/'Hàng Theo FCTS 14.09'!$C198,0)</f>
        <v>8.1666666666666661</v>
      </c>
      <c r="M198" s="98">
        <f t="array" ref="M198">+IFERROR(INDEX('FCST SDV'!$AC$3:$AZ$3000,MATCH('Hàng Theo FCTS 14.09'!$B198,'FCST SDV'!$C$3:$C$3000,0),MATCH('Hàng Theo FCTS 14.09'!M$1,'FCST SDV'!$AC$2:$AZ$2,0))/'Hàng Theo FCTS 14.09'!$C198,0)</f>
        <v>8.1666666666666661</v>
      </c>
      <c r="N198" s="98">
        <f t="array" ref="N198">+IFERROR(INDEX('FCST SDV'!$AC$3:$AZ$3000,MATCH('Hàng Theo FCTS 14.09'!$B198,'FCST SDV'!$C$3:$C$3000,0),MATCH('Hàng Theo FCTS 14.09'!N$1,'FCST SDV'!$AC$2:$AZ$2,0))/'Hàng Theo FCTS 14.09'!$C198,0)</f>
        <v>8.1666666666666661</v>
      </c>
      <c r="O198" s="98">
        <f t="array" ref="O198">+IFERROR(INDEX('FCST SDV'!$AC$3:$AZ$3000,MATCH('Hàng Theo FCTS 14.09'!$B198,'FCST SDV'!$C$3:$C$3000,0),MATCH('Hàng Theo FCTS 14.09'!O$1,'FCST SDV'!$AC$2:$AZ$2,0))/'Hàng Theo FCTS 14.09'!$C198,0)</f>
        <v>57.166666666666664</v>
      </c>
      <c r="P198" s="98">
        <f t="array" ref="P198">+IFERROR(INDEX('FCST SDV'!$AC$3:$AZ$3000,MATCH('Hàng Theo FCTS 14.09'!$B198,'FCST SDV'!$C$3:$C$3000,0),MATCH('Hàng Theo FCTS 14.09'!P$1,'FCST SDV'!$AC$2:$AZ$2,0))/'Hàng Theo FCTS 14.09'!$C198,0)</f>
        <v>0</v>
      </c>
      <c r="Q198" s="98">
        <f t="array" ref="Q198">+IFERROR(INDEX('FCST SDV'!$AC$3:$AZ$3000,MATCH('Hàng Theo FCTS 14.09'!$B198,'FCST SDV'!$C$3:$C$3000,0),MATCH('Hàng Theo FCTS 14.09'!Q$1,'FCST SDV'!$AC$2:$AZ$2,0))/'Hàng Theo FCTS 14.09'!$C198,0)</f>
        <v>0</v>
      </c>
    </row>
    <row r="199" spans="1:17" ht="36" customHeight="1">
      <c r="A199" s="535"/>
      <c r="B199" s="114" t="s">
        <v>132</v>
      </c>
      <c r="C199" s="99">
        <v>3000</v>
      </c>
      <c r="D199" s="514"/>
      <c r="E199" s="525"/>
      <c r="F199" s="514"/>
      <c r="G199" s="96">
        <f>+VLOOKUP(B199,'[6]FCST SDV'!$C:$AL,36,0)</f>
        <v>73500</v>
      </c>
      <c r="H199" s="97">
        <f t="shared" si="34"/>
        <v>24.5</v>
      </c>
      <c r="I199" s="98">
        <f t="array" ref="I199">+IFERROR(INDEX('FCST SDV'!$AC$3:$AZ$3000,MATCH('Hàng Theo FCTS 14.09'!$B199,'FCST SDV'!$C$3:$C$3000,0),MATCH('Hàng Theo FCTS 14.09'!I$1,'FCST SDV'!$AC$2:$AZ$2,0))/'Hàng Theo FCTS 14.09'!$C199,0)</f>
        <v>0</v>
      </c>
      <c r="J199" s="98">
        <f t="array" ref="J199">+IFERROR(INDEX('FCST SDV'!$AC$3:$AZ$3000,MATCH('Hàng Theo FCTS 14.09'!$B199,'FCST SDV'!$C$3:$C$3000,0),MATCH('Hàng Theo FCTS 14.09'!J$1,'FCST SDV'!$AC$2:$AZ$2,0))/'Hàng Theo FCTS 14.09'!$C199,0)</f>
        <v>3.5</v>
      </c>
      <c r="K199" s="98">
        <f t="array" ref="K199">+IFERROR(INDEX('FCST SDV'!$AC$3:$AZ$3000,MATCH('Hàng Theo FCTS 14.09'!$B199,'FCST SDV'!$C$3:$C$3000,0),MATCH('Hàng Theo FCTS 14.09'!K$1,'FCST SDV'!$AC$2:$AZ$2,0))/'Hàng Theo FCTS 14.09'!$C199,0)</f>
        <v>3.5</v>
      </c>
      <c r="L199" s="98">
        <f t="array" ref="L199">+IFERROR(INDEX('FCST SDV'!$AC$3:$AZ$3000,MATCH('Hàng Theo FCTS 14.09'!$B199,'FCST SDV'!$C$3:$C$3000,0),MATCH('Hàng Theo FCTS 14.09'!L$1,'FCST SDV'!$AC$2:$AZ$2,0))/'Hàng Theo FCTS 14.09'!$C199,0)</f>
        <v>3.5</v>
      </c>
      <c r="M199" s="98">
        <f t="array" ref="M199">+IFERROR(INDEX('FCST SDV'!$AC$3:$AZ$3000,MATCH('Hàng Theo FCTS 14.09'!$B199,'FCST SDV'!$C$3:$C$3000,0),MATCH('Hàng Theo FCTS 14.09'!M$1,'FCST SDV'!$AC$2:$AZ$2,0))/'Hàng Theo FCTS 14.09'!$C199,0)</f>
        <v>0</v>
      </c>
      <c r="N199" s="98">
        <f t="array" ref="N199">+IFERROR(INDEX('FCST SDV'!$AC$3:$AZ$3000,MATCH('Hàng Theo FCTS 14.09'!$B199,'FCST SDV'!$C$3:$C$3000,0),MATCH('Hàng Theo FCTS 14.09'!N$1,'FCST SDV'!$AC$2:$AZ$2,0))/'Hàng Theo FCTS 14.09'!$C199,0)</f>
        <v>0</v>
      </c>
      <c r="O199" s="98">
        <f t="array" ref="O199">+IFERROR(INDEX('FCST SDV'!$AC$3:$AZ$3000,MATCH('Hàng Theo FCTS 14.09'!$B199,'FCST SDV'!$C$3:$C$3000,0),MATCH('Hàng Theo FCTS 14.09'!O$1,'FCST SDV'!$AC$2:$AZ$2,0))/'Hàng Theo FCTS 14.09'!$C199,0)</f>
        <v>14</v>
      </c>
      <c r="P199" s="98">
        <f t="array" ref="P199">+IFERROR(INDEX('FCST SDV'!$AC$3:$AZ$3000,MATCH('Hàng Theo FCTS 14.09'!$B199,'FCST SDV'!$C$3:$C$3000,0),MATCH('Hàng Theo FCTS 14.09'!P$1,'FCST SDV'!$AC$2:$AZ$2,0))/'Hàng Theo FCTS 14.09'!$C199,0)</f>
        <v>0</v>
      </c>
      <c r="Q199" s="98">
        <f t="array" ref="Q199">+IFERROR(INDEX('FCST SDV'!$AC$3:$AZ$3000,MATCH('Hàng Theo FCTS 14.09'!$B199,'FCST SDV'!$C$3:$C$3000,0),MATCH('Hàng Theo FCTS 14.09'!Q$1,'FCST SDV'!$AC$2:$AZ$2,0))/'Hàng Theo FCTS 14.09'!$C199,0)</f>
        <v>0</v>
      </c>
    </row>
    <row r="200" spans="1:17" ht="36" customHeight="1">
      <c r="A200" s="535"/>
      <c r="B200" s="114" t="s">
        <v>133</v>
      </c>
      <c r="C200" s="99">
        <v>2500</v>
      </c>
      <c r="D200" s="514"/>
      <c r="E200" s="525"/>
      <c r="F200" s="514"/>
      <c r="G200" s="96">
        <f>+VLOOKUP(B200,'[6]FCST SDV'!$C:$AL,36,0)</f>
        <v>100000</v>
      </c>
      <c r="H200" s="97">
        <f t="shared" si="34"/>
        <v>40</v>
      </c>
      <c r="I200" s="98">
        <f t="array" ref="I200">+IFERROR(INDEX('FCST SDV'!$AC$3:$AZ$3000,MATCH('Hàng Theo FCTS 14.09'!$B200,'FCST SDV'!$C$3:$C$3000,0),MATCH('Hàng Theo FCTS 14.09'!I$1,'FCST SDV'!$AC$2:$AZ$2,0))/'Hàng Theo FCTS 14.09'!$C200,0)</f>
        <v>0</v>
      </c>
      <c r="J200" s="98">
        <f t="array" ref="J200">+IFERROR(INDEX('FCST SDV'!$AC$3:$AZ$3000,MATCH('Hàng Theo FCTS 14.09'!$B200,'FCST SDV'!$C$3:$C$3000,0),MATCH('Hàng Theo FCTS 14.09'!J$1,'FCST SDV'!$AC$2:$AZ$2,0))/'Hàng Theo FCTS 14.09'!$C200,0)</f>
        <v>1.4</v>
      </c>
      <c r="K200" s="98">
        <f t="array" ref="K200">+IFERROR(INDEX('FCST SDV'!$AC$3:$AZ$3000,MATCH('Hàng Theo FCTS 14.09'!$B200,'FCST SDV'!$C$3:$C$3000,0),MATCH('Hàng Theo FCTS 14.09'!K$1,'FCST SDV'!$AC$2:$AZ$2,0))/'Hàng Theo FCTS 14.09'!$C200,0)</f>
        <v>2.8</v>
      </c>
      <c r="L200" s="98">
        <f t="array" ref="L200">+IFERROR(INDEX('FCST SDV'!$AC$3:$AZ$3000,MATCH('Hàng Theo FCTS 14.09'!$B200,'FCST SDV'!$C$3:$C$3000,0),MATCH('Hàng Theo FCTS 14.09'!L$1,'FCST SDV'!$AC$2:$AZ$2,0))/'Hàng Theo FCTS 14.09'!$C200,0)</f>
        <v>0</v>
      </c>
      <c r="M200" s="98">
        <f t="array" ref="M200">+IFERROR(INDEX('FCST SDV'!$AC$3:$AZ$3000,MATCH('Hàng Theo FCTS 14.09'!$B200,'FCST SDV'!$C$3:$C$3000,0),MATCH('Hàng Theo FCTS 14.09'!M$1,'FCST SDV'!$AC$2:$AZ$2,0))/'Hàng Theo FCTS 14.09'!$C200,0)</f>
        <v>2.8</v>
      </c>
      <c r="N200" s="98">
        <f t="array" ref="N200">+IFERROR(INDEX('FCST SDV'!$AC$3:$AZ$3000,MATCH('Hàng Theo FCTS 14.09'!$B200,'FCST SDV'!$C$3:$C$3000,0),MATCH('Hàng Theo FCTS 14.09'!N$1,'FCST SDV'!$AC$2:$AZ$2,0))/'Hàng Theo FCTS 14.09'!$C200,0)</f>
        <v>4.2</v>
      </c>
      <c r="O200" s="98">
        <f t="array" ref="O200">+IFERROR(INDEX('FCST SDV'!$AC$3:$AZ$3000,MATCH('Hàng Theo FCTS 14.09'!$B200,'FCST SDV'!$C$3:$C$3000,0),MATCH('Hàng Theo FCTS 14.09'!O$1,'FCST SDV'!$AC$2:$AZ$2,0))/'Hàng Theo FCTS 14.09'!$C200,0)</f>
        <v>11.2</v>
      </c>
      <c r="P200" s="98">
        <f t="array" ref="P200">+IFERROR(INDEX('FCST SDV'!$AC$3:$AZ$3000,MATCH('Hàng Theo FCTS 14.09'!$B200,'FCST SDV'!$C$3:$C$3000,0),MATCH('Hàng Theo FCTS 14.09'!P$1,'FCST SDV'!$AC$2:$AZ$2,0))/'Hàng Theo FCTS 14.09'!$C200,0)</f>
        <v>7</v>
      </c>
      <c r="Q200" s="98">
        <f t="array" ref="Q200">+IFERROR(INDEX('FCST SDV'!$AC$3:$AZ$3000,MATCH('Hàng Theo FCTS 14.09'!$B200,'FCST SDV'!$C$3:$C$3000,0),MATCH('Hàng Theo FCTS 14.09'!Q$1,'FCST SDV'!$AC$2:$AZ$2,0))/'Hàng Theo FCTS 14.09'!$C200,0)</f>
        <v>10.6</v>
      </c>
    </row>
    <row r="201" spans="1:17" ht="36" customHeight="1">
      <c r="A201" s="535"/>
      <c r="B201" s="114" t="s">
        <v>254</v>
      </c>
      <c r="C201" s="99"/>
      <c r="D201" s="514"/>
      <c r="E201" s="525"/>
      <c r="F201" s="514"/>
      <c r="G201" s="96">
        <v>0</v>
      </c>
      <c r="H201" s="97">
        <v>0</v>
      </c>
      <c r="I201" s="98">
        <f t="array" ref="I201">+IFERROR(INDEX('FCST SDV'!$AC$3:$AZ$3000,MATCH('Hàng Theo FCTS 14.09'!$B201,'FCST SDV'!$C$3:$C$3000,0),MATCH('Hàng Theo FCTS 14.09'!I$1,'FCST SDV'!$AC$2:$AZ$2,0))/'Hàng Theo FCTS 14.09'!$C201,0)</f>
        <v>0</v>
      </c>
      <c r="J201" s="98">
        <f t="array" ref="J201">+IFERROR(INDEX('FCST SDV'!$AC$3:$AZ$3000,MATCH('Hàng Theo FCTS 14.09'!$B201,'FCST SDV'!$C$3:$C$3000,0),MATCH('Hàng Theo FCTS 14.09'!J$1,'FCST SDV'!$AC$2:$AZ$2,0))/'Hàng Theo FCTS 14.09'!$C201,0)</f>
        <v>0</v>
      </c>
      <c r="K201" s="98">
        <f t="array" ref="K201">+IFERROR(INDEX('FCST SDV'!$AC$3:$AZ$3000,MATCH('Hàng Theo FCTS 14.09'!$B201,'FCST SDV'!$C$3:$C$3000,0),MATCH('Hàng Theo FCTS 14.09'!K$1,'FCST SDV'!$AC$2:$AZ$2,0))/'Hàng Theo FCTS 14.09'!$C201,0)</f>
        <v>0</v>
      </c>
      <c r="L201" s="98">
        <f t="array" ref="L201">+IFERROR(INDEX('FCST SDV'!$AC$3:$AZ$3000,MATCH('Hàng Theo FCTS 14.09'!$B201,'FCST SDV'!$C$3:$C$3000,0),MATCH('Hàng Theo FCTS 14.09'!L$1,'FCST SDV'!$AC$2:$AZ$2,0))/'Hàng Theo FCTS 14.09'!$C201,0)</f>
        <v>0</v>
      </c>
      <c r="M201" s="98">
        <f t="array" ref="M201">+IFERROR(INDEX('FCST SDV'!$AC$3:$AZ$3000,MATCH('Hàng Theo FCTS 14.09'!$B201,'FCST SDV'!$C$3:$C$3000,0),MATCH('Hàng Theo FCTS 14.09'!M$1,'FCST SDV'!$AC$2:$AZ$2,0))/'Hàng Theo FCTS 14.09'!$C201,0)</f>
        <v>0</v>
      </c>
      <c r="N201" s="98">
        <f t="array" ref="N201">+IFERROR(INDEX('FCST SDV'!$AC$3:$AZ$3000,MATCH('Hàng Theo FCTS 14.09'!$B201,'FCST SDV'!$C$3:$C$3000,0),MATCH('Hàng Theo FCTS 14.09'!N$1,'FCST SDV'!$AC$2:$AZ$2,0))/'Hàng Theo FCTS 14.09'!$C201,0)</f>
        <v>0</v>
      </c>
      <c r="O201" s="98">
        <f t="array" ref="O201">+IFERROR(INDEX('FCST SDV'!$AC$3:$AZ$3000,MATCH('Hàng Theo FCTS 14.09'!$B201,'FCST SDV'!$C$3:$C$3000,0),MATCH('Hàng Theo FCTS 14.09'!O$1,'FCST SDV'!$AC$2:$AZ$2,0))/'Hàng Theo FCTS 14.09'!$C201,0)</f>
        <v>0</v>
      </c>
      <c r="P201" s="98">
        <f t="array" ref="P201">+IFERROR(INDEX('FCST SDV'!$AC$3:$AZ$3000,MATCH('Hàng Theo FCTS 14.09'!$B201,'FCST SDV'!$C$3:$C$3000,0),MATCH('Hàng Theo FCTS 14.09'!P$1,'FCST SDV'!$AC$2:$AZ$2,0))/'Hàng Theo FCTS 14.09'!$C201,0)</f>
        <v>0</v>
      </c>
      <c r="Q201" s="98">
        <f t="array" ref="Q201">+IFERROR(INDEX('FCST SDV'!$AC$3:$AZ$3000,MATCH('Hàng Theo FCTS 14.09'!$B201,'FCST SDV'!$C$3:$C$3000,0),MATCH('Hàng Theo FCTS 14.09'!Q$1,'FCST SDV'!$AC$2:$AZ$2,0))/'Hàng Theo FCTS 14.09'!$C201,0)</f>
        <v>0</v>
      </c>
    </row>
    <row r="202" spans="1:17" ht="36" customHeight="1">
      <c r="A202" s="515" t="s">
        <v>254</v>
      </c>
      <c r="B202" s="516"/>
      <c r="C202" s="516"/>
      <c r="D202" s="516"/>
      <c r="E202" s="516"/>
      <c r="F202" s="517"/>
      <c r="G202" s="104"/>
      <c r="H202" s="101"/>
      <c r="I202" s="103">
        <f>+F195-SUM(I195:I201)</f>
        <v>-8.1666666666666661</v>
      </c>
      <c r="J202" s="103">
        <f>+I202-SUM(J195:J201)</f>
        <v>-21.233333333333334</v>
      </c>
      <c r="K202" s="103">
        <f t="shared" ref="K202:Q202" si="44">+J202-SUM(K195:K201)</f>
        <v>-35.700000000000003</v>
      </c>
      <c r="L202" s="103">
        <f t="shared" si="44"/>
        <v>-47.366666666666667</v>
      </c>
      <c r="M202" s="103">
        <f t="shared" si="44"/>
        <v>-58.333333333333329</v>
      </c>
      <c r="N202" s="103">
        <f t="shared" si="44"/>
        <v>-70.699999999999989</v>
      </c>
      <c r="O202" s="103">
        <f t="shared" si="44"/>
        <v>-153.06666666666666</v>
      </c>
      <c r="P202" s="103">
        <f t="shared" si="44"/>
        <v>-160.06666666666666</v>
      </c>
      <c r="Q202" s="103">
        <f t="shared" si="44"/>
        <v>-170.66666666666666</v>
      </c>
    </row>
    <row r="203" spans="1:17" ht="36" customHeight="1">
      <c r="A203" s="535" t="s">
        <v>169</v>
      </c>
      <c r="B203" s="114" t="s">
        <v>134</v>
      </c>
      <c r="C203" s="99">
        <v>600</v>
      </c>
      <c r="D203" s="514">
        <v>0</v>
      </c>
      <c r="E203" s="525"/>
      <c r="F203" s="514">
        <f>+D203</f>
        <v>0</v>
      </c>
      <c r="G203" s="96"/>
      <c r="H203" s="97">
        <f t="shared" si="34"/>
        <v>0</v>
      </c>
      <c r="I203" s="98">
        <f t="array" ref="I203">+IFERROR(INDEX('FCST SDV'!$AC$3:$AZ$3000,MATCH('Hàng Theo FCTS 14.09'!$B203,'FCST SDV'!$C$3:$C$3000,0),MATCH('Hàng Theo FCTS 14.09'!I$1,'FCST SDV'!$AC$2:$AZ$2,0))/'Hàng Theo FCTS 14.09'!$C203,0)</f>
        <v>0</v>
      </c>
      <c r="J203" s="98">
        <f t="array" ref="J203">+IFERROR(INDEX('FCST SDV'!$AC$3:$AZ$3000,MATCH('Hàng Theo FCTS 14.09'!$B203,'FCST SDV'!$C$3:$C$3000,0),MATCH('Hàng Theo FCTS 14.09'!J$1,'FCST SDV'!$AC$2:$AZ$2,0))/'Hàng Theo FCTS 14.09'!$C203,0)</f>
        <v>0</v>
      </c>
      <c r="K203" s="98">
        <f t="array" ref="K203">+IFERROR(INDEX('FCST SDV'!$AC$3:$AZ$3000,MATCH('Hàng Theo FCTS 14.09'!$B203,'FCST SDV'!$C$3:$C$3000,0),MATCH('Hàng Theo FCTS 14.09'!K$1,'FCST SDV'!$AC$2:$AZ$2,0))/'Hàng Theo FCTS 14.09'!$C203,0)</f>
        <v>0</v>
      </c>
      <c r="L203" s="98">
        <f t="array" ref="L203">+IFERROR(INDEX('FCST SDV'!$AC$3:$AZ$3000,MATCH('Hàng Theo FCTS 14.09'!$B203,'FCST SDV'!$C$3:$C$3000,0),MATCH('Hàng Theo FCTS 14.09'!L$1,'FCST SDV'!$AC$2:$AZ$2,0))/'Hàng Theo FCTS 14.09'!$C203,0)</f>
        <v>0</v>
      </c>
      <c r="M203" s="98">
        <f t="array" ref="M203">+IFERROR(INDEX('FCST SDV'!$AC$3:$AZ$3000,MATCH('Hàng Theo FCTS 14.09'!$B203,'FCST SDV'!$C$3:$C$3000,0),MATCH('Hàng Theo FCTS 14.09'!M$1,'FCST SDV'!$AC$2:$AZ$2,0))/'Hàng Theo FCTS 14.09'!$C203,0)</f>
        <v>0</v>
      </c>
      <c r="N203" s="98">
        <f t="array" ref="N203">+IFERROR(INDEX('FCST SDV'!$AC$3:$AZ$3000,MATCH('Hàng Theo FCTS 14.09'!$B203,'FCST SDV'!$C$3:$C$3000,0),MATCH('Hàng Theo FCTS 14.09'!N$1,'FCST SDV'!$AC$2:$AZ$2,0))/'Hàng Theo FCTS 14.09'!$C203,0)</f>
        <v>0</v>
      </c>
      <c r="O203" s="98">
        <f t="array" ref="O203">+IFERROR(INDEX('FCST SDV'!$AC$3:$AZ$3000,MATCH('Hàng Theo FCTS 14.09'!$B203,'FCST SDV'!$C$3:$C$3000,0),MATCH('Hàng Theo FCTS 14.09'!O$1,'FCST SDV'!$AC$2:$AZ$2,0))/'Hàng Theo FCTS 14.09'!$C203,0)</f>
        <v>0</v>
      </c>
      <c r="P203" s="98">
        <f t="array" ref="P203">+IFERROR(INDEX('FCST SDV'!$AC$3:$AZ$3000,MATCH('Hàng Theo FCTS 14.09'!$B203,'FCST SDV'!$C$3:$C$3000,0),MATCH('Hàng Theo FCTS 14.09'!P$1,'FCST SDV'!$AC$2:$AZ$2,0))/'Hàng Theo FCTS 14.09'!$C203,0)</f>
        <v>0</v>
      </c>
      <c r="Q203" s="98">
        <f t="array" ref="Q203">+IFERROR(INDEX('FCST SDV'!$AC$3:$AZ$3000,MATCH('Hàng Theo FCTS 14.09'!$B203,'FCST SDV'!$C$3:$C$3000,0),MATCH('Hàng Theo FCTS 14.09'!Q$1,'FCST SDV'!$AC$2:$AZ$2,0))/'Hàng Theo FCTS 14.09'!$C203,0)</f>
        <v>0</v>
      </c>
    </row>
    <row r="204" spans="1:17" ht="36" customHeight="1">
      <c r="A204" s="535"/>
      <c r="B204" s="114" t="s">
        <v>254</v>
      </c>
      <c r="C204" s="99"/>
      <c r="D204" s="514"/>
      <c r="E204" s="525"/>
      <c r="F204" s="514"/>
      <c r="G204" s="96"/>
      <c r="H204" s="97">
        <v>0</v>
      </c>
      <c r="I204" s="98">
        <f t="array" ref="I204">+IFERROR(INDEX('FCST SDV'!$AC$3:$AZ$3000,MATCH('Hàng Theo FCTS 14.09'!$B204,'FCST SDV'!$C$3:$C$3000,0),MATCH('Hàng Theo FCTS 14.09'!I$1,'FCST SDV'!$AC$2:$AZ$2,0))/'Hàng Theo FCTS 14.09'!$C204,0)</f>
        <v>0</v>
      </c>
      <c r="J204" s="98">
        <f t="array" ref="J204">+IFERROR(INDEX('FCST SDV'!$AC$3:$AZ$3000,MATCH('Hàng Theo FCTS 14.09'!$B204,'FCST SDV'!$C$3:$C$3000,0),MATCH('Hàng Theo FCTS 14.09'!J$1,'FCST SDV'!$AC$2:$AZ$2,0))/'Hàng Theo FCTS 14.09'!$C204,0)</f>
        <v>0</v>
      </c>
      <c r="K204" s="98">
        <f t="array" ref="K204">+IFERROR(INDEX('FCST SDV'!$AC$3:$AZ$3000,MATCH('Hàng Theo FCTS 14.09'!$B204,'FCST SDV'!$C$3:$C$3000,0),MATCH('Hàng Theo FCTS 14.09'!K$1,'FCST SDV'!$AC$2:$AZ$2,0))/'Hàng Theo FCTS 14.09'!$C204,0)</f>
        <v>0</v>
      </c>
      <c r="L204" s="98">
        <f t="array" ref="L204">+IFERROR(INDEX('FCST SDV'!$AC$3:$AZ$3000,MATCH('Hàng Theo FCTS 14.09'!$B204,'FCST SDV'!$C$3:$C$3000,0),MATCH('Hàng Theo FCTS 14.09'!L$1,'FCST SDV'!$AC$2:$AZ$2,0))/'Hàng Theo FCTS 14.09'!$C204,0)</f>
        <v>0</v>
      </c>
      <c r="M204" s="98">
        <f t="array" ref="M204">+IFERROR(INDEX('FCST SDV'!$AC$3:$AZ$3000,MATCH('Hàng Theo FCTS 14.09'!$B204,'FCST SDV'!$C$3:$C$3000,0),MATCH('Hàng Theo FCTS 14.09'!M$1,'FCST SDV'!$AC$2:$AZ$2,0))/'Hàng Theo FCTS 14.09'!$C204,0)</f>
        <v>0</v>
      </c>
      <c r="N204" s="98">
        <f t="array" ref="N204">+IFERROR(INDEX('FCST SDV'!$AC$3:$AZ$3000,MATCH('Hàng Theo FCTS 14.09'!$B204,'FCST SDV'!$C$3:$C$3000,0),MATCH('Hàng Theo FCTS 14.09'!N$1,'FCST SDV'!$AC$2:$AZ$2,0))/'Hàng Theo FCTS 14.09'!$C204,0)</f>
        <v>0</v>
      </c>
      <c r="O204" s="98">
        <f t="array" ref="O204">+IFERROR(INDEX('FCST SDV'!$AC$3:$AZ$3000,MATCH('Hàng Theo FCTS 14.09'!$B204,'FCST SDV'!$C$3:$C$3000,0),MATCH('Hàng Theo FCTS 14.09'!O$1,'FCST SDV'!$AC$2:$AZ$2,0))/'Hàng Theo FCTS 14.09'!$C204,0)</f>
        <v>0</v>
      </c>
      <c r="P204" s="98">
        <f t="array" ref="P204">+IFERROR(INDEX('FCST SDV'!$AC$3:$AZ$3000,MATCH('Hàng Theo FCTS 14.09'!$B204,'FCST SDV'!$C$3:$C$3000,0),MATCH('Hàng Theo FCTS 14.09'!P$1,'FCST SDV'!$AC$2:$AZ$2,0))/'Hàng Theo FCTS 14.09'!$C204,0)</f>
        <v>0</v>
      </c>
      <c r="Q204" s="98">
        <f t="array" ref="Q204">+IFERROR(INDEX('FCST SDV'!$AC$3:$AZ$3000,MATCH('Hàng Theo FCTS 14.09'!$B204,'FCST SDV'!$C$3:$C$3000,0),MATCH('Hàng Theo FCTS 14.09'!Q$1,'FCST SDV'!$AC$2:$AZ$2,0))/'Hàng Theo FCTS 14.09'!$C204,0)</f>
        <v>0</v>
      </c>
    </row>
    <row r="205" spans="1:17" ht="36" customHeight="1">
      <c r="A205" s="515" t="s">
        <v>254</v>
      </c>
      <c r="B205" s="516"/>
      <c r="C205" s="516"/>
      <c r="D205" s="516"/>
      <c r="E205" s="516"/>
      <c r="F205" s="517"/>
      <c r="G205" s="104"/>
      <c r="H205" s="101"/>
      <c r="I205" s="103">
        <f>+F203-SUM(I203:I204)</f>
        <v>0</v>
      </c>
      <c r="J205" s="103">
        <f>+I205-SUM(J203:J204)</f>
        <v>0</v>
      </c>
      <c r="K205" s="103">
        <f t="shared" ref="K205:Q205" si="45">+J205-SUM(K203:K204)</f>
        <v>0</v>
      </c>
      <c r="L205" s="103">
        <f t="shared" si="45"/>
        <v>0</v>
      </c>
      <c r="M205" s="103">
        <f t="shared" si="45"/>
        <v>0</v>
      </c>
      <c r="N205" s="103">
        <f t="shared" si="45"/>
        <v>0</v>
      </c>
      <c r="O205" s="103">
        <f t="shared" si="45"/>
        <v>0</v>
      </c>
      <c r="P205" s="103">
        <f t="shared" si="45"/>
        <v>0</v>
      </c>
      <c r="Q205" s="103">
        <f t="shared" si="45"/>
        <v>0</v>
      </c>
    </row>
    <row r="206" spans="1:17" ht="36" customHeight="1">
      <c r="A206" s="535" t="s">
        <v>174</v>
      </c>
      <c r="B206" s="114" t="s">
        <v>135</v>
      </c>
      <c r="C206" s="99">
        <v>2500</v>
      </c>
      <c r="D206" s="514">
        <v>0</v>
      </c>
      <c r="E206" s="525"/>
      <c r="F206" s="514">
        <f>+D206</f>
        <v>0</v>
      </c>
      <c r="G206" s="96">
        <f>+VLOOKUP(B206,'[6]FCST SDV'!$C:$AL,36,0)</f>
        <v>0</v>
      </c>
      <c r="H206" s="97">
        <f t="shared" si="34"/>
        <v>0</v>
      </c>
      <c r="I206" s="98">
        <f t="array" ref="I206">+IFERROR(INDEX('FCST SDV'!$AC$3:$AZ$3000,MATCH('Hàng Theo FCTS 14.09'!$B206,'FCST SDV'!$C$3:$C$3000,0),MATCH('Hàng Theo FCTS 14.09'!I$1,'FCST SDV'!$AC$2:$AZ$2,0))/'Hàng Theo FCTS 14.09'!$C206,0)</f>
        <v>0</v>
      </c>
      <c r="J206" s="98">
        <f t="array" ref="J206">+IFERROR(INDEX('FCST SDV'!$AC$3:$AZ$3000,MATCH('Hàng Theo FCTS 14.09'!$B206,'FCST SDV'!$C$3:$C$3000,0),MATCH('Hàng Theo FCTS 14.09'!J$1,'FCST SDV'!$AC$2:$AZ$2,0))/'Hàng Theo FCTS 14.09'!$C206,0)</f>
        <v>0</v>
      </c>
      <c r="K206" s="98">
        <f t="array" ref="K206">+IFERROR(INDEX('FCST SDV'!$AC$3:$AZ$3000,MATCH('Hàng Theo FCTS 14.09'!$B206,'FCST SDV'!$C$3:$C$3000,0),MATCH('Hàng Theo FCTS 14.09'!K$1,'FCST SDV'!$AC$2:$AZ$2,0))/'Hàng Theo FCTS 14.09'!$C206,0)</f>
        <v>0</v>
      </c>
      <c r="L206" s="98">
        <f t="array" ref="L206">+IFERROR(INDEX('FCST SDV'!$AC$3:$AZ$3000,MATCH('Hàng Theo FCTS 14.09'!$B206,'FCST SDV'!$C$3:$C$3000,0),MATCH('Hàng Theo FCTS 14.09'!L$1,'FCST SDV'!$AC$2:$AZ$2,0))/'Hàng Theo FCTS 14.09'!$C206,0)</f>
        <v>0</v>
      </c>
      <c r="M206" s="98">
        <f t="array" ref="M206">+IFERROR(INDEX('FCST SDV'!$AC$3:$AZ$3000,MATCH('Hàng Theo FCTS 14.09'!$B206,'FCST SDV'!$C$3:$C$3000,0),MATCH('Hàng Theo FCTS 14.09'!M$1,'FCST SDV'!$AC$2:$AZ$2,0))/'Hàng Theo FCTS 14.09'!$C206,0)</f>
        <v>0</v>
      </c>
      <c r="N206" s="98">
        <f t="array" ref="N206">+IFERROR(INDEX('FCST SDV'!$AC$3:$AZ$3000,MATCH('Hàng Theo FCTS 14.09'!$B206,'FCST SDV'!$C$3:$C$3000,0),MATCH('Hàng Theo FCTS 14.09'!N$1,'FCST SDV'!$AC$2:$AZ$2,0))/'Hàng Theo FCTS 14.09'!$C206,0)</f>
        <v>0</v>
      </c>
      <c r="O206" s="98">
        <f t="array" ref="O206">+IFERROR(INDEX('FCST SDV'!$AC$3:$AZ$3000,MATCH('Hàng Theo FCTS 14.09'!$B206,'FCST SDV'!$C$3:$C$3000,0),MATCH('Hàng Theo FCTS 14.09'!O$1,'FCST SDV'!$AC$2:$AZ$2,0))/'Hàng Theo FCTS 14.09'!$C206,0)</f>
        <v>0</v>
      </c>
      <c r="P206" s="98">
        <f t="array" ref="P206">+IFERROR(INDEX('FCST SDV'!$AC$3:$AZ$3000,MATCH('Hàng Theo FCTS 14.09'!$B206,'FCST SDV'!$C$3:$C$3000,0),MATCH('Hàng Theo FCTS 14.09'!P$1,'FCST SDV'!$AC$2:$AZ$2,0))/'Hàng Theo FCTS 14.09'!$C206,0)</f>
        <v>0</v>
      </c>
      <c r="Q206" s="98">
        <f t="array" ref="Q206">+IFERROR(INDEX('FCST SDV'!$AC$3:$AZ$3000,MATCH('Hàng Theo FCTS 14.09'!$B206,'FCST SDV'!$C$3:$C$3000,0),MATCH('Hàng Theo FCTS 14.09'!Q$1,'FCST SDV'!$AC$2:$AZ$2,0))/'Hàng Theo FCTS 14.09'!$C206,0)</f>
        <v>0</v>
      </c>
    </row>
    <row r="207" spans="1:17" ht="36" customHeight="1">
      <c r="A207" s="535"/>
      <c r="B207" s="114" t="s">
        <v>136</v>
      </c>
      <c r="C207" s="99">
        <v>2500</v>
      </c>
      <c r="D207" s="514"/>
      <c r="E207" s="525"/>
      <c r="F207" s="514"/>
      <c r="G207" s="96">
        <f>+VLOOKUP(B207,'[6]FCST SDV'!$C:$AL,36,0)</f>
        <v>0</v>
      </c>
      <c r="H207" s="97">
        <f t="shared" si="34"/>
        <v>0</v>
      </c>
      <c r="I207" s="98">
        <f t="array" ref="I207">+IFERROR(INDEX('FCST SDV'!$AC$3:$AZ$3000,MATCH('Hàng Theo FCTS 14.09'!$B207,'FCST SDV'!$C$3:$C$3000,0),MATCH('Hàng Theo FCTS 14.09'!I$1,'FCST SDV'!$AC$2:$AZ$2,0))/'Hàng Theo FCTS 14.09'!$C207,0)</f>
        <v>0</v>
      </c>
      <c r="J207" s="98">
        <f t="array" ref="J207">+IFERROR(INDEX('FCST SDV'!$AC$3:$AZ$3000,MATCH('Hàng Theo FCTS 14.09'!$B207,'FCST SDV'!$C$3:$C$3000,0),MATCH('Hàng Theo FCTS 14.09'!J$1,'FCST SDV'!$AC$2:$AZ$2,0))/'Hàng Theo FCTS 14.09'!$C207,0)</f>
        <v>0</v>
      </c>
      <c r="K207" s="98">
        <f t="array" ref="K207">+IFERROR(INDEX('FCST SDV'!$AC$3:$AZ$3000,MATCH('Hàng Theo FCTS 14.09'!$B207,'FCST SDV'!$C$3:$C$3000,0),MATCH('Hàng Theo FCTS 14.09'!K$1,'FCST SDV'!$AC$2:$AZ$2,0))/'Hàng Theo FCTS 14.09'!$C207,0)</f>
        <v>0</v>
      </c>
      <c r="L207" s="98">
        <f t="array" ref="L207">+IFERROR(INDEX('FCST SDV'!$AC$3:$AZ$3000,MATCH('Hàng Theo FCTS 14.09'!$B207,'FCST SDV'!$C$3:$C$3000,0),MATCH('Hàng Theo FCTS 14.09'!L$1,'FCST SDV'!$AC$2:$AZ$2,0))/'Hàng Theo FCTS 14.09'!$C207,0)</f>
        <v>0</v>
      </c>
      <c r="M207" s="98">
        <f t="array" ref="M207">+IFERROR(INDEX('FCST SDV'!$AC$3:$AZ$3000,MATCH('Hàng Theo FCTS 14.09'!$B207,'FCST SDV'!$C$3:$C$3000,0),MATCH('Hàng Theo FCTS 14.09'!M$1,'FCST SDV'!$AC$2:$AZ$2,0))/'Hàng Theo FCTS 14.09'!$C207,0)</f>
        <v>0</v>
      </c>
      <c r="N207" s="98">
        <f t="array" ref="N207">+IFERROR(INDEX('FCST SDV'!$AC$3:$AZ$3000,MATCH('Hàng Theo FCTS 14.09'!$B207,'FCST SDV'!$C$3:$C$3000,0),MATCH('Hàng Theo FCTS 14.09'!N$1,'FCST SDV'!$AC$2:$AZ$2,0))/'Hàng Theo FCTS 14.09'!$C207,0)</f>
        <v>0</v>
      </c>
      <c r="O207" s="98">
        <f t="array" ref="O207">+IFERROR(INDEX('FCST SDV'!$AC$3:$AZ$3000,MATCH('Hàng Theo FCTS 14.09'!$B207,'FCST SDV'!$C$3:$C$3000,0),MATCH('Hàng Theo FCTS 14.09'!O$1,'FCST SDV'!$AC$2:$AZ$2,0))/'Hàng Theo FCTS 14.09'!$C207,0)</f>
        <v>0</v>
      </c>
      <c r="P207" s="98">
        <f t="array" ref="P207">+IFERROR(INDEX('FCST SDV'!$AC$3:$AZ$3000,MATCH('Hàng Theo FCTS 14.09'!$B207,'FCST SDV'!$C$3:$C$3000,0),MATCH('Hàng Theo FCTS 14.09'!P$1,'FCST SDV'!$AC$2:$AZ$2,0))/'Hàng Theo FCTS 14.09'!$C207,0)</f>
        <v>0</v>
      </c>
      <c r="Q207" s="98">
        <f t="array" ref="Q207">+IFERROR(INDEX('FCST SDV'!$AC$3:$AZ$3000,MATCH('Hàng Theo FCTS 14.09'!$B207,'FCST SDV'!$C$3:$C$3000,0),MATCH('Hàng Theo FCTS 14.09'!Q$1,'FCST SDV'!$AC$2:$AZ$2,0))/'Hàng Theo FCTS 14.09'!$C207,0)</f>
        <v>0</v>
      </c>
    </row>
    <row r="208" spans="1:17" ht="36" customHeight="1">
      <c r="A208" s="515" t="s">
        <v>254</v>
      </c>
      <c r="B208" s="516"/>
      <c r="C208" s="516"/>
      <c r="D208" s="516"/>
      <c r="E208" s="516"/>
      <c r="F208" s="517"/>
      <c r="G208" s="104"/>
      <c r="H208" s="101"/>
      <c r="I208" s="103">
        <f>+F206-SUM(I206:I207)</f>
        <v>0</v>
      </c>
      <c r="J208" s="103">
        <f>+I208-SUM(J206:J207)</f>
        <v>0</v>
      </c>
      <c r="K208" s="103">
        <f t="shared" ref="K208:Q208" si="46">+J208-SUM(K206:K207)</f>
        <v>0</v>
      </c>
      <c r="L208" s="103">
        <f t="shared" si="46"/>
        <v>0</v>
      </c>
      <c r="M208" s="103">
        <f t="shared" si="46"/>
        <v>0</v>
      </c>
      <c r="N208" s="103">
        <f t="shared" si="46"/>
        <v>0</v>
      </c>
      <c r="O208" s="103">
        <f t="shared" si="46"/>
        <v>0</v>
      </c>
      <c r="P208" s="103">
        <f t="shared" si="46"/>
        <v>0</v>
      </c>
      <c r="Q208" s="103">
        <f t="shared" si="46"/>
        <v>0</v>
      </c>
    </row>
    <row r="209" spans="1:17" ht="36" customHeight="1">
      <c r="A209" s="535" t="s">
        <v>175</v>
      </c>
      <c r="B209" s="114" t="s">
        <v>137</v>
      </c>
      <c r="C209" s="99">
        <v>1500</v>
      </c>
      <c r="D209" s="514">
        <v>0</v>
      </c>
      <c r="E209" s="525"/>
      <c r="F209" s="511">
        <f>D209</f>
        <v>0</v>
      </c>
      <c r="G209" s="96">
        <f>+VLOOKUP(B209,'[6]FCST SDV'!$C:$AL,36,0)</f>
        <v>0</v>
      </c>
      <c r="H209" s="97">
        <f t="shared" si="34"/>
        <v>0</v>
      </c>
      <c r="I209" s="98">
        <f t="array" ref="I209">+IFERROR(INDEX('FCST SDV'!$AC$3:$AZ$3000,MATCH('Hàng Theo FCTS 14.09'!$B209,'FCST SDV'!$C$3:$C$3000,0),MATCH('Hàng Theo FCTS 14.09'!I$1,'FCST SDV'!$AC$2:$AZ$2,0))/'Hàng Theo FCTS 14.09'!$C209,0)</f>
        <v>0</v>
      </c>
      <c r="J209" s="98">
        <f t="array" ref="J209">+IFERROR(INDEX('FCST SDV'!$AC$3:$AZ$3000,MATCH('Hàng Theo FCTS 14.09'!$B209,'FCST SDV'!$C$3:$C$3000,0),MATCH('Hàng Theo FCTS 14.09'!J$1,'FCST SDV'!$AC$2:$AZ$2,0))/'Hàng Theo FCTS 14.09'!$C209,0)</f>
        <v>0</v>
      </c>
      <c r="K209" s="98">
        <f t="array" ref="K209">+IFERROR(INDEX('FCST SDV'!$AC$3:$AZ$3000,MATCH('Hàng Theo FCTS 14.09'!$B209,'FCST SDV'!$C$3:$C$3000,0),MATCH('Hàng Theo FCTS 14.09'!K$1,'FCST SDV'!$AC$2:$AZ$2,0))/'Hàng Theo FCTS 14.09'!$C209,0)</f>
        <v>0</v>
      </c>
      <c r="L209" s="98">
        <f t="array" ref="L209">+IFERROR(INDEX('FCST SDV'!$AC$3:$AZ$3000,MATCH('Hàng Theo FCTS 14.09'!$B209,'FCST SDV'!$C$3:$C$3000,0),MATCH('Hàng Theo FCTS 14.09'!L$1,'FCST SDV'!$AC$2:$AZ$2,0))/'Hàng Theo FCTS 14.09'!$C209,0)</f>
        <v>0</v>
      </c>
      <c r="M209" s="98">
        <f t="array" ref="M209">+IFERROR(INDEX('FCST SDV'!$AC$3:$AZ$3000,MATCH('Hàng Theo FCTS 14.09'!$B209,'FCST SDV'!$C$3:$C$3000,0),MATCH('Hàng Theo FCTS 14.09'!M$1,'FCST SDV'!$AC$2:$AZ$2,0))/'Hàng Theo FCTS 14.09'!$C209,0)</f>
        <v>0</v>
      </c>
      <c r="N209" s="98">
        <f t="array" ref="N209">+IFERROR(INDEX('FCST SDV'!$AC$3:$AZ$3000,MATCH('Hàng Theo FCTS 14.09'!$B209,'FCST SDV'!$C$3:$C$3000,0),MATCH('Hàng Theo FCTS 14.09'!N$1,'FCST SDV'!$AC$2:$AZ$2,0))/'Hàng Theo FCTS 14.09'!$C209,0)</f>
        <v>0</v>
      </c>
      <c r="O209" s="98">
        <f t="array" ref="O209">+IFERROR(INDEX('FCST SDV'!$AC$3:$AZ$3000,MATCH('Hàng Theo FCTS 14.09'!$B209,'FCST SDV'!$C$3:$C$3000,0),MATCH('Hàng Theo FCTS 14.09'!O$1,'FCST SDV'!$AC$2:$AZ$2,0))/'Hàng Theo FCTS 14.09'!$C209,0)</f>
        <v>0</v>
      </c>
      <c r="P209" s="98">
        <f t="array" ref="P209">+IFERROR(INDEX('FCST SDV'!$AC$3:$AZ$3000,MATCH('Hàng Theo FCTS 14.09'!$B209,'FCST SDV'!$C$3:$C$3000,0),MATCH('Hàng Theo FCTS 14.09'!P$1,'FCST SDV'!$AC$2:$AZ$2,0))/'Hàng Theo FCTS 14.09'!$C209,0)</f>
        <v>0</v>
      </c>
      <c r="Q209" s="98">
        <f t="array" ref="Q209">+IFERROR(INDEX('FCST SDV'!$AC$3:$AZ$3000,MATCH('Hàng Theo FCTS 14.09'!$B209,'FCST SDV'!$C$3:$C$3000,0),MATCH('Hàng Theo FCTS 14.09'!Q$1,'FCST SDV'!$AC$2:$AZ$2,0))/'Hàng Theo FCTS 14.09'!$C209,0)</f>
        <v>0</v>
      </c>
    </row>
    <row r="210" spans="1:17" ht="36" customHeight="1">
      <c r="A210" s="535"/>
      <c r="B210" s="114" t="s">
        <v>101</v>
      </c>
      <c r="C210" s="99">
        <v>1500</v>
      </c>
      <c r="D210" s="514"/>
      <c r="E210" s="525"/>
      <c r="F210" s="512"/>
      <c r="G210" s="96">
        <f>+VLOOKUP(B210,'[6]FCST SDV'!$C:$AL,36,0)</f>
        <v>0</v>
      </c>
      <c r="H210" s="97">
        <f t="shared" si="34"/>
        <v>0</v>
      </c>
      <c r="I210" s="98">
        <f t="array" ref="I210">+IFERROR(INDEX('FCST SDV'!$AC$3:$AZ$3000,MATCH('Hàng Theo FCTS 14.09'!$B210,'FCST SDV'!$C$3:$C$3000,0),MATCH('Hàng Theo FCTS 14.09'!I$1,'FCST SDV'!$AC$2:$AZ$2,0))/'Hàng Theo FCTS 14.09'!$C210,0)</f>
        <v>0</v>
      </c>
      <c r="J210" s="98">
        <f t="array" ref="J210">+IFERROR(INDEX('FCST SDV'!$AC$3:$AZ$3000,MATCH('Hàng Theo FCTS 14.09'!$B210,'FCST SDV'!$C$3:$C$3000,0),MATCH('Hàng Theo FCTS 14.09'!J$1,'FCST SDV'!$AC$2:$AZ$2,0))/'Hàng Theo FCTS 14.09'!$C210,0)</f>
        <v>0</v>
      </c>
      <c r="K210" s="98">
        <f t="array" ref="K210">+IFERROR(INDEX('FCST SDV'!$AC$3:$AZ$3000,MATCH('Hàng Theo FCTS 14.09'!$B210,'FCST SDV'!$C$3:$C$3000,0),MATCH('Hàng Theo FCTS 14.09'!K$1,'FCST SDV'!$AC$2:$AZ$2,0))/'Hàng Theo FCTS 14.09'!$C210,0)</f>
        <v>0</v>
      </c>
      <c r="L210" s="98">
        <f t="array" ref="L210">+IFERROR(INDEX('FCST SDV'!$AC$3:$AZ$3000,MATCH('Hàng Theo FCTS 14.09'!$B210,'FCST SDV'!$C$3:$C$3000,0),MATCH('Hàng Theo FCTS 14.09'!L$1,'FCST SDV'!$AC$2:$AZ$2,0))/'Hàng Theo FCTS 14.09'!$C210,0)</f>
        <v>0</v>
      </c>
      <c r="M210" s="98">
        <f t="array" ref="M210">+IFERROR(INDEX('FCST SDV'!$AC$3:$AZ$3000,MATCH('Hàng Theo FCTS 14.09'!$B210,'FCST SDV'!$C$3:$C$3000,0),MATCH('Hàng Theo FCTS 14.09'!M$1,'FCST SDV'!$AC$2:$AZ$2,0))/'Hàng Theo FCTS 14.09'!$C210,0)</f>
        <v>0</v>
      </c>
      <c r="N210" s="98">
        <f t="array" ref="N210">+IFERROR(INDEX('FCST SDV'!$AC$3:$AZ$3000,MATCH('Hàng Theo FCTS 14.09'!$B210,'FCST SDV'!$C$3:$C$3000,0),MATCH('Hàng Theo FCTS 14.09'!N$1,'FCST SDV'!$AC$2:$AZ$2,0))/'Hàng Theo FCTS 14.09'!$C210,0)</f>
        <v>0</v>
      </c>
      <c r="O210" s="98">
        <f t="array" ref="O210">+IFERROR(INDEX('FCST SDV'!$AC$3:$AZ$3000,MATCH('Hàng Theo FCTS 14.09'!$B210,'FCST SDV'!$C$3:$C$3000,0),MATCH('Hàng Theo FCTS 14.09'!O$1,'FCST SDV'!$AC$2:$AZ$2,0))/'Hàng Theo FCTS 14.09'!$C210,0)</f>
        <v>0</v>
      </c>
      <c r="P210" s="98">
        <f t="array" ref="P210">+IFERROR(INDEX('FCST SDV'!$AC$3:$AZ$3000,MATCH('Hàng Theo FCTS 14.09'!$B210,'FCST SDV'!$C$3:$C$3000,0),MATCH('Hàng Theo FCTS 14.09'!P$1,'FCST SDV'!$AC$2:$AZ$2,0))/'Hàng Theo FCTS 14.09'!$C210,0)</f>
        <v>0</v>
      </c>
      <c r="Q210" s="98">
        <f t="array" ref="Q210">+IFERROR(INDEX('FCST SDV'!$AC$3:$AZ$3000,MATCH('Hàng Theo FCTS 14.09'!$B210,'FCST SDV'!$C$3:$C$3000,0),MATCH('Hàng Theo FCTS 14.09'!Q$1,'FCST SDV'!$AC$2:$AZ$2,0))/'Hàng Theo FCTS 14.09'!$C210,0)</f>
        <v>0</v>
      </c>
    </row>
    <row r="211" spans="1:17" ht="36" customHeight="1">
      <c r="A211" s="535"/>
      <c r="B211" s="114" t="s">
        <v>138</v>
      </c>
      <c r="C211" s="99">
        <v>1500</v>
      </c>
      <c r="D211" s="514"/>
      <c r="E211" s="525"/>
      <c r="F211" s="512"/>
      <c r="G211" s="96">
        <f>+VLOOKUP(B211,'[6]FCST SDV'!$C:$AL,36,0)</f>
        <v>0</v>
      </c>
      <c r="H211" s="97">
        <f t="shared" si="34"/>
        <v>0</v>
      </c>
      <c r="I211" s="98">
        <f t="array" ref="I211">+IFERROR(INDEX('FCST SDV'!$AC$3:$AZ$3000,MATCH('Hàng Theo FCTS 14.09'!$B211,'FCST SDV'!$C$3:$C$3000,0),MATCH('Hàng Theo FCTS 14.09'!I$1,'FCST SDV'!$AC$2:$AZ$2,0))/'Hàng Theo FCTS 14.09'!$C211,0)</f>
        <v>0</v>
      </c>
      <c r="J211" s="98">
        <f t="array" ref="J211">+IFERROR(INDEX('FCST SDV'!$AC$3:$AZ$3000,MATCH('Hàng Theo FCTS 14.09'!$B211,'FCST SDV'!$C$3:$C$3000,0),MATCH('Hàng Theo FCTS 14.09'!J$1,'FCST SDV'!$AC$2:$AZ$2,0))/'Hàng Theo FCTS 14.09'!$C211,0)</f>
        <v>0</v>
      </c>
      <c r="K211" s="98">
        <f t="array" ref="K211">+IFERROR(INDEX('FCST SDV'!$AC$3:$AZ$3000,MATCH('Hàng Theo FCTS 14.09'!$B211,'FCST SDV'!$C$3:$C$3000,0),MATCH('Hàng Theo FCTS 14.09'!K$1,'FCST SDV'!$AC$2:$AZ$2,0))/'Hàng Theo FCTS 14.09'!$C211,0)</f>
        <v>0</v>
      </c>
      <c r="L211" s="98">
        <f t="array" ref="L211">+IFERROR(INDEX('FCST SDV'!$AC$3:$AZ$3000,MATCH('Hàng Theo FCTS 14.09'!$B211,'FCST SDV'!$C$3:$C$3000,0),MATCH('Hàng Theo FCTS 14.09'!L$1,'FCST SDV'!$AC$2:$AZ$2,0))/'Hàng Theo FCTS 14.09'!$C211,0)</f>
        <v>0</v>
      </c>
      <c r="M211" s="98">
        <f t="array" ref="M211">+IFERROR(INDEX('FCST SDV'!$AC$3:$AZ$3000,MATCH('Hàng Theo FCTS 14.09'!$B211,'FCST SDV'!$C$3:$C$3000,0),MATCH('Hàng Theo FCTS 14.09'!M$1,'FCST SDV'!$AC$2:$AZ$2,0))/'Hàng Theo FCTS 14.09'!$C211,0)</f>
        <v>0</v>
      </c>
      <c r="N211" s="98">
        <f t="array" ref="N211">+IFERROR(INDEX('FCST SDV'!$AC$3:$AZ$3000,MATCH('Hàng Theo FCTS 14.09'!$B211,'FCST SDV'!$C$3:$C$3000,0),MATCH('Hàng Theo FCTS 14.09'!N$1,'FCST SDV'!$AC$2:$AZ$2,0))/'Hàng Theo FCTS 14.09'!$C211,0)</f>
        <v>0</v>
      </c>
      <c r="O211" s="98">
        <f t="array" ref="O211">+IFERROR(INDEX('FCST SDV'!$AC$3:$AZ$3000,MATCH('Hàng Theo FCTS 14.09'!$B211,'FCST SDV'!$C$3:$C$3000,0),MATCH('Hàng Theo FCTS 14.09'!O$1,'FCST SDV'!$AC$2:$AZ$2,0))/'Hàng Theo FCTS 14.09'!$C211,0)</f>
        <v>0</v>
      </c>
      <c r="P211" s="98">
        <f t="array" ref="P211">+IFERROR(INDEX('FCST SDV'!$AC$3:$AZ$3000,MATCH('Hàng Theo FCTS 14.09'!$B211,'FCST SDV'!$C$3:$C$3000,0),MATCH('Hàng Theo FCTS 14.09'!P$1,'FCST SDV'!$AC$2:$AZ$2,0))/'Hàng Theo FCTS 14.09'!$C211,0)</f>
        <v>0</v>
      </c>
      <c r="Q211" s="98">
        <f t="array" ref="Q211">+IFERROR(INDEX('FCST SDV'!$AC$3:$AZ$3000,MATCH('Hàng Theo FCTS 14.09'!$B211,'FCST SDV'!$C$3:$C$3000,0),MATCH('Hàng Theo FCTS 14.09'!Q$1,'FCST SDV'!$AC$2:$AZ$2,0))/'Hàng Theo FCTS 14.09'!$C211,0)</f>
        <v>0</v>
      </c>
    </row>
    <row r="212" spans="1:17" ht="36" customHeight="1">
      <c r="A212" s="535"/>
      <c r="B212" s="114" t="s">
        <v>139</v>
      </c>
      <c r="C212" s="99">
        <v>1500</v>
      </c>
      <c r="D212" s="514"/>
      <c r="E212" s="525"/>
      <c r="F212" s="512"/>
      <c r="G212" s="96">
        <f>+VLOOKUP(B212,'[6]FCST SDV'!$C:$AL,36,0)</f>
        <v>0</v>
      </c>
      <c r="H212" s="97">
        <f t="shared" si="34"/>
        <v>0</v>
      </c>
      <c r="I212" s="98">
        <f t="array" ref="I212">+IFERROR(INDEX('FCST SDV'!$AC$3:$AZ$3000,MATCH('Hàng Theo FCTS 14.09'!$B212,'FCST SDV'!$C$3:$C$3000,0),MATCH('Hàng Theo FCTS 14.09'!I$1,'FCST SDV'!$AC$2:$AZ$2,0))/'Hàng Theo FCTS 14.09'!$C212,0)</f>
        <v>0</v>
      </c>
      <c r="J212" s="98">
        <f t="array" ref="J212">+IFERROR(INDEX('FCST SDV'!$AC$3:$AZ$3000,MATCH('Hàng Theo FCTS 14.09'!$B212,'FCST SDV'!$C$3:$C$3000,0),MATCH('Hàng Theo FCTS 14.09'!J$1,'FCST SDV'!$AC$2:$AZ$2,0))/'Hàng Theo FCTS 14.09'!$C212,0)</f>
        <v>0</v>
      </c>
      <c r="K212" s="98">
        <f t="array" ref="K212">+IFERROR(INDEX('FCST SDV'!$AC$3:$AZ$3000,MATCH('Hàng Theo FCTS 14.09'!$B212,'FCST SDV'!$C$3:$C$3000,0),MATCH('Hàng Theo FCTS 14.09'!K$1,'FCST SDV'!$AC$2:$AZ$2,0))/'Hàng Theo FCTS 14.09'!$C212,0)</f>
        <v>0</v>
      </c>
      <c r="L212" s="98">
        <f t="array" ref="L212">+IFERROR(INDEX('FCST SDV'!$AC$3:$AZ$3000,MATCH('Hàng Theo FCTS 14.09'!$B212,'FCST SDV'!$C$3:$C$3000,0),MATCH('Hàng Theo FCTS 14.09'!L$1,'FCST SDV'!$AC$2:$AZ$2,0))/'Hàng Theo FCTS 14.09'!$C212,0)</f>
        <v>0</v>
      </c>
      <c r="M212" s="98">
        <f t="array" ref="M212">+IFERROR(INDEX('FCST SDV'!$AC$3:$AZ$3000,MATCH('Hàng Theo FCTS 14.09'!$B212,'FCST SDV'!$C$3:$C$3000,0),MATCH('Hàng Theo FCTS 14.09'!M$1,'FCST SDV'!$AC$2:$AZ$2,0))/'Hàng Theo FCTS 14.09'!$C212,0)</f>
        <v>0</v>
      </c>
      <c r="N212" s="98">
        <f t="array" ref="N212">+IFERROR(INDEX('FCST SDV'!$AC$3:$AZ$3000,MATCH('Hàng Theo FCTS 14.09'!$B212,'FCST SDV'!$C$3:$C$3000,0),MATCH('Hàng Theo FCTS 14.09'!N$1,'FCST SDV'!$AC$2:$AZ$2,0))/'Hàng Theo FCTS 14.09'!$C212,0)</f>
        <v>0</v>
      </c>
      <c r="O212" s="98">
        <f t="array" ref="O212">+IFERROR(INDEX('FCST SDV'!$AC$3:$AZ$3000,MATCH('Hàng Theo FCTS 14.09'!$B212,'FCST SDV'!$C$3:$C$3000,0),MATCH('Hàng Theo FCTS 14.09'!O$1,'FCST SDV'!$AC$2:$AZ$2,0))/'Hàng Theo FCTS 14.09'!$C212,0)</f>
        <v>0</v>
      </c>
      <c r="P212" s="98">
        <f t="array" ref="P212">+IFERROR(INDEX('FCST SDV'!$AC$3:$AZ$3000,MATCH('Hàng Theo FCTS 14.09'!$B212,'FCST SDV'!$C$3:$C$3000,0),MATCH('Hàng Theo FCTS 14.09'!P$1,'FCST SDV'!$AC$2:$AZ$2,0))/'Hàng Theo FCTS 14.09'!$C212,0)</f>
        <v>0</v>
      </c>
      <c r="Q212" s="98">
        <f t="array" ref="Q212">+IFERROR(INDEX('FCST SDV'!$AC$3:$AZ$3000,MATCH('Hàng Theo FCTS 14.09'!$B212,'FCST SDV'!$C$3:$C$3000,0),MATCH('Hàng Theo FCTS 14.09'!Q$1,'FCST SDV'!$AC$2:$AZ$2,0))/'Hàng Theo FCTS 14.09'!$C212,0)</f>
        <v>0</v>
      </c>
    </row>
    <row r="213" spans="1:17" ht="36" customHeight="1">
      <c r="A213" s="535"/>
      <c r="B213" s="114" t="s">
        <v>140</v>
      </c>
      <c r="C213" s="99">
        <v>1500</v>
      </c>
      <c r="D213" s="514"/>
      <c r="E213" s="525"/>
      <c r="F213" s="512"/>
      <c r="G213" s="96">
        <f>+VLOOKUP(B213,'[6]FCST SDV'!$C:$AL,36,0)</f>
        <v>0</v>
      </c>
      <c r="H213" s="97">
        <f t="shared" si="34"/>
        <v>0</v>
      </c>
      <c r="I213" s="98">
        <f t="array" ref="I213">+IFERROR(INDEX('FCST SDV'!$AC$3:$AZ$3000,MATCH('Hàng Theo FCTS 14.09'!$B213,'FCST SDV'!$C$3:$C$3000,0),MATCH('Hàng Theo FCTS 14.09'!I$1,'FCST SDV'!$AC$2:$AZ$2,0))/'Hàng Theo FCTS 14.09'!$C213,0)</f>
        <v>0</v>
      </c>
      <c r="J213" s="98">
        <f t="array" ref="J213">+IFERROR(INDEX('FCST SDV'!$AC$3:$AZ$3000,MATCH('Hàng Theo FCTS 14.09'!$B213,'FCST SDV'!$C$3:$C$3000,0),MATCH('Hàng Theo FCTS 14.09'!J$1,'FCST SDV'!$AC$2:$AZ$2,0))/'Hàng Theo FCTS 14.09'!$C213,0)</f>
        <v>0</v>
      </c>
      <c r="K213" s="98">
        <f t="array" ref="K213">+IFERROR(INDEX('FCST SDV'!$AC$3:$AZ$3000,MATCH('Hàng Theo FCTS 14.09'!$B213,'FCST SDV'!$C$3:$C$3000,0),MATCH('Hàng Theo FCTS 14.09'!K$1,'FCST SDV'!$AC$2:$AZ$2,0))/'Hàng Theo FCTS 14.09'!$C213,0)</f>
        <v>0</v>
      </c>
      <c r="L213" s="98">
        <f t="array" ref="L213">+IFERROR(INDEX('FCST SDV'!$AC$3:$AZ$3000,MATCH('Hàng Theo FCTS 14.09'!$B213,'FCST SDV'!$C$3:$C$3000,0),MATCH('Hàng Theo FCTS 14.09'!L$1,'FCST SDV'!$AC$2:$AZ$2,0))/'Hàng Theo FCTS 14.09'!$C213,0)</f>
        <v>0</v>
      </c>
      <c r="M213" s="98">
        <f t="array" ref="M213">+IFERROR(INDEX('FCST SDV'!$AC$3:$AZ$3000,MATCH('Hàng Theo FCTS 14.09'!$B213,'FCST SDV'!$C$3:$C$3000,0),MATCH('Hàng Theo FCTS 14.09'!M$1,'FCST SDV'!$AC$2:$AZ$2,0))/'Hàng Theo FCTS 14.09'!$C213,0)</f>
        <v>0</v>
      </c>
      <c r="N213" s="98">
        <f t="array" ref="N213">+IFERROR(INDEX('FCST SDV'!$AC$3:$AZ$3000,MATCH('Hàng Theo FCTS 14.09'!$B213,'FCST SDV'!$C$3:$C$3000,0),MATCH('Hàng Theo FCTS 14.09'!N$1,'FCST SDV'!$AC$2:$AZ$2,0))/'Hàng Theo FCTS 14.09'!$C213,0)</f>
        <v>0</v>
      </c>
      <c r="O213" s="98">
        <f t="array" ref="O213">+IFERROR(INDEX('FCST SDV'!$AC$3:$AZ$3000,MATCH('Hàng Theo FCTS 14.09'!$B213,'FCST SDV'!$C$3:$C$3000,0),MATCH('Hàng Theo FCTS 14.09'!O$1,'FCST SDV'!$AC$2:$AZ$2,0))/'Hàng Theo FCTS 14.09'!$C213,0)</f>
        <v>0</v>
      </c>
      <c r="P213" s="98">
        <f t="array" ref="P213">+IFERROR(INDEX('FCST SDV'!$AC$3:$AZ$3000,MATCH('Hàng Theo FCTS 14.09'!$B213,'FCST SDV'!$C$3:$C$3000,0),MATCH('Hàng Theo FCTS 14.09'!P$1,'FCST SDV'!$AC$2:$AZ$2,0))/'Hàng Theo FCTS 14.09'!$C213,0)</f>
        <v>0</v>
      </c>
      <c r="Q213" s="98">
        <f t="array" ref="Q213">+IFERROR(INDEX('FCST SDV'!$AC$3:$AZ$3000,MATCH('Hàng Theo FCTS 14.09'!$B213,'FCST SDV'!$C$3:$C$3000,0),MATCH('Hàng Theo FCTS 14.09'!Q$1,'FCST SDV'!$AC$2:$AZ$2,0))/'Hàng Theo FCTS 14.09'!$C213,0)</f>
        <v>0</v>
      </c>
    </row>
    <row r="214" spans="1:17" ht="36" customHeight="1">
      <c r="A214" s="535"/>
      <c r="B214" s="114" t="s">
        <v>141</v>
      </c>
      <c r="C214" s="99">
        <v>1500</v>
      </c>
      <c r="D214" s="514"/>
      <c r="E214" s="525"/>
      <c r="F214" s="512"/>
      <c r="G214" s="96">
        <f>+VLOOKUP(B214,'[6]FCST SDV'!$C:$AL,36,0)</f>
        <v>0</v>
      </c>
      <c r="H214" s="97">
        <f t="shared" si="34"/>
        <v>0</v>
      </c>
      <c r="I214" s="98">
        <f t="array" ref="I214">+IFERROR(INDEX('FCST SDV'!$AC$3:$AZ$3000,MATCH('Hàng Theo FCTS 14.09'!$B214,'FCST SDV'!$C$3:$C$3000,0),MATCH('Hàng Theo FCTS 14.09'!I$1,'FCST SDV'!$AC$2:$AZ$2,0))/'Hàng Theo FCTS 14.09'!$C214,0)</f>
        <v>0</v>
      </c>
      <c r="J214" s="98">
        <f t="array" ref="J214">+IFERROR(INDEX('FCST SDV'!$AC$3:$AZ$3000,MATCH('Hàng Theo FCTS 14.09'!$B214,'FCST SDV'!$C$3:$C$3000,0),MATCH('Hàng Theo FCTS 14.09'!J$1,'FCST SDV'!$AC$2:$AZ$2,0))/'Hàng Theo FCTS 14.09'!$C214,0)</f>
        <v>0</v>
      </c>
      <c r="K214" s="98">
        <f t="array" ref="K214">+IFERROR(INDEX('FCST SDV'!$AC$3:$AZ$3000,MATCH('Hàng Theo FCTS 14.09'!$B214,'FCST SDV'!$C$3:$C$3000,0),MATCH('Hàng Theo FCTS 14.09'!K$1,'FCST SDV'!$AC$2:$AZ$2,0))/'Hàng Theo FCTS 14.09'!$C214,0)</f>
        <v>0</v>
      </c>
      <c r="L214" s="98">
        <f t="array" ref="L214">+IFERROR(INDEX('FCST SDV'!$AC$3:$AZ$3000,MATCH('Hàng Theo FCTS 14.09'!$B214,'FCST SDV'!$C$3:$C$3000,0),MATCH('Hàng Theo FCTS 14.09'!L$1,'FCST SDV'!$AC$2:$AZ$2,0))/'Hàng Theo FCTS 14.09'!$C214,0)</f>
        <v>0</v>
      </c>
      <c r="M214" s="98">
        <f t="array" ref="M214">+IFERROR(INDEX('FCST SDV'!$AC$3:$AZ$3000,MATCH('Hàng Theo FCTS 14.09'!$B214,'FCST SDV'!$C$3:$C$3000,0),MATCH('Hàng Theo FCTS 14.09'!M$1,'FCST SDV'!$AC$2:$AZ$2,0))/'Hàng Theo FCTS 14.09'!$C214,0)</f>
        <v>0</v>
      </c>
      <c r="N214" s="98">
        <f t="array" ref="N214">+IFERROR(INDEX('FCST SDV'!$AC$3:$AZ$3000,MATCH('Hàng Theo FCTS 14.09'!$B214,'FCST SDV'!$C$3:$C$3000,0),MATCH('Hàng Theo FCTS 14.09'!N$1,'FCST SDV'!$AC$2:$AZ$2,0))/'Hàng Theo FCTS 14.09'!$C214,0)</f>
        <v>0</v>
      </c>
      <c r="O214" s="98">
        <f t="array" ref="O214">+IFERROR(INDEX('FCST SDV'!$AC$3:$AZ$3000,MATCH('Hàng Theo FCTS 14.09'!$B214,'FCST SDV'!$C$3:$C$3000,0),MATCH('Hàng Theo FCTS 14.09'!O$1,'FCST SDV'!$AC$2:$AZ$2,0))/'Hàng Theo FCTS 14.09'!$C214,0)</f>
        <v>0</v>
      </c>
      <c r="P214" s="98">
        <f t="array" ref="P214">+IFERROR(INDEX('FCST SDV'!$AC$3:$AZ$3000,MATCH('Hàng Theo FCTS 14.09'!$B214,'FCST SDV'!$C$3:$C$3000,0),MATCH('Hàng Theo FCTS 14.09'!P$1,'FCST SDV'!$AC$2:$AZ$2,0))/'Hàng Theo FCTS 14.09'!$C214,0)</f>
        <v>0</v>
      </c>
      <c r="Q214" s="98">
        <f t="array" ref="Q214">+IFERROR(INDEX('FCST SDV'!$AC$3:$AZ$3000,MATCH('Hàng Theo FCTS 14.09'!$B214,'FCST SDV'!$C$3:$C$3000,0),MATCH('Hàng Theo FCTS 14.09'!Q$1,'FCST SDV'!$AC$2:$AZ$2,0))/'Hàng Theo FCTS 14.09'!$C214,0)</f>
        <v>0</v>
      </c>
    </row>
    <row r="215" spans="1:17" ht="36" customHeight="1">
      <c r="A215" s="535"/>
      <c r="B215" s="114" t="s">
        <v>142</v>
      </c>
      <c r="C215" s="99">
        <v>1500</v>
      </c>
      <c r="D215" s="514"/>
      <c r="E215" s="525"/>
      <c r="F215" s="512"/>
      <c r="G215" s="96">
        <f>+VLOOKUP(B215,'[6]FCST SDV'!$C:$AL,36,0)</f>
        <v>0</v>
      </c>
      <c r="H215" s="97">
        <f t="shared" si="34"/>
        <v>0</v>
      </c>
      <c r="I215" s="98">
        <f t="array" ref="I215">+IFERROR(INDEX('FCST SDV'!$AC$3:$AZ$3000,MATCH('Hàng Theo FCTS 14.09'!$B215,'FCST SDV'!$C$3:$C$3000,0),MATCH('Hàng Theo FCTS 14.09'!I$1,'FCST SDV'!$AC$2:$AZ$2,0))/'Hàng Theo FCTS 14.09'!$C215,0)</f>
        <v>0</v>
      </c>
      <c r="J215" s="98">
        <f t="array" ref="J215">+IFERROR(INDEX('FCST SDV'!$AC$3:$AZ$3000,MATCH('Hàng Theo FCTS 14.09'!$B215,'FCST SDV'!$C$3:$C$3000,0),MATCH('Hàng Theo FCTS 14.09'!J$1,'FCST SDV'!$AC$2:$AZ$2,0))/'Hàng Theo FCTS 14.09'!$C215,0)</f>
        <v>0</v>
      </c>
      <c r="K215" s="98">
        <f t="array" ref="K215">+IFERROR(INDEX('FCST SDV'!$AC$3:$AZ$3000,MATCH('Hàng Theo FCTS 14.09'!$B215,'FCST SDV'!$C$3:$C$3000,0),MATCH('Hàng Theo FCTS 14.09'!K$1,'FCST SDV'!$AC$2:$AZ$2,0))/'Hàng Theo FCTS 14.09'!$C215,0)</f>
        <v>0</v>
      </c>
      <c r="L215" s="98">
        <f t="array" ref="L215">+IFERROR(INDEX('FCST SDV'!$AC$3:$AZ$3000,MATCH('Hàng Theo FCTS 14.09'!$B215,'FCST SDV'!$C$3:$C$3000,0),MATCH('Hàng Theo FCTS 14.09'!L$1,'FCST SDV'!$AC$2:$AZ$2,0))/'Hàng Theo FCTS 14.09'!$C215,0)</f>
        <v>0</v>
      </c>
      <c r="M215" s="98">
        <f t="array" ref="M215">+IFERROR(INDEX('FCST SDV'!$AC$3:$AZ$3000,MATCH('Hàng Theo FCTS 14.09'!$B215,'FCST SDV'!$C$3:$C$3000,0),MATCH('Hàng Theo FCTS 14.09'!M$1,'FCST SDV'!$AC$2:$AZ$2,0))/'Hàng Theo FCTS 14.09'!$C215,0)</f>
        <v>0</v>
      </c>
      <c r="N215" s="98">
        <f t="array" ref="N215">+IFERROR(INDEX('FCST SDV'!$AC$3:$AZ$3000,MATCH('Hàng Theo FCTS 14.09'!$B215,'FCST SDV'!$C$3:$C$3000,0),MATCH('Hàng Theo FCTS 14.09'!N$1,'FCST SDV'!$AC$2:$AZ$2,0))/'Hàng Theo FCTS 14.09'!$C215,0)</f>
        <v>0</v>
      </c>
      <c r="O215" s="98">
        <f t="array" ref="O215">+IFERROR(INDEX('FCST SDV'!$AC$3:$AZ$3000,MATCH('Hàng Theo FCTS 14.09'!$B215,'FCST SDV'!$C$3:$C$3000,0),MATCH('Hàng Theo FCTS 14.09'!O$1,'FCST SDV'!$AC$2:$AZ$2,0))/'Hàng Theo FCTS 14.09'!$C215,0)</f>
        <v>0</v>
      </c>
      <c r="P215" s="98">
        <f t="array" ref="P215">+IFERROR(INDEX('FCST SDV'!$AC$3:$AZ$3000,MATCH('Hàng Theo FCTS 14.09'!$B215,'FCST SDV'!$C$3:$C$3000,0),MATCH('Hàng Theo FCTS 14.09'!P$1,'FCST SDV'!$AC$2:$AZ$2,0))/'Hàng Theo FCTS 14.09'!$C215,0)</f>
        <v>0</v>
      </c>
      <c r="Q215" s="98">
        <f t="array" ref="Q215">+IFERROR(INDEX('FCST SDV'!$AC$3:$AZ$3000,MATCH('Hàng Theo FCTS 14.09'!$B215,'FCST SDV'!$C$3:$C$3000,0),MATCH('Hàng Theo FCTS 14.09'!Q$1,'FCST SDV'!$AC$2:$AZ$2,0))/'Hàng Theo FCTS 14.09'!$C215,0)</f>
        <v>0</v>
      </c>
    </row>
    <row r="216" spans="1:17" ht="36" customHeight="1">
      <c r="A216" s="535"/>
      <c r="B216" s="114" t="s">
        <v>143</v>
      </c>
      <c r="C216" s="99">
        <v>1500</v>
      </c>
      <c r="D216" s="514"/>
      <c r="E216" s="525"/>
      <c r="F216" s="512"/>
      <c r="G216" s="96">
        <f>+VLOOKUP(B216,'[6]FCST SDV'!$C:$AL,36,0)</f>
        <v>0</v>
      </c>
      <c r="H216" s="97">
        <f t="shared" si="34"/>
        <v>0</v>
      </c>
      <c r="I216" s="98">
        <f t="array" ref="I216">+IFERROR(INDEX('FCST SDV'!$AC$3:$AZ$3000,MATCH('Hàng Theo FCTS 14.09'!$B216,'FCST SDV'!$C$3:$C$3000,0),MATCH('Hàng Theo FCTS 14.09'!I$1,'FCST SDV'!$AC$2:$AZ$2,0))/'Hàng Theo FCTS 14.09'!$C216,0)</f>
        <v>0</v>
      </c>
      <c r="J216" s="98">
        <f t="array" ref="J216">+IFERROR(INDEX('FCST SDV'!$AC$3:$AZ$3000,MATCH('Hàng Theo FCTS 14.09'!$B216,'FCST SDV'!$C$3:$C$3000,0),MATCH('Hàng Theo FCTS 14.09'!J$1,'FCST SDV'!$AC$2:$AZ$2,0))/'Hàng Theo FCTS 14.09'!$C216,0)</f>
        <v>0</v>
      </c>
      <c r="K216" s="98">
        <f t="array" ref="K216">+IFERROR(INDEX('FCST SDV'!$AC$3:$AZ$3000,MATCH('Hàng Theo FCTS 14.09'!$B216,'FCST SDV'!$C$3:$C$3000,0),MATCH('Hàng Theo FCTS 14.09'!K$1,'FCST SDV'!$AC$2:$AZ$2,0))/'Hàng Theo FCTS 14.09'!$C216,0)</f>
        <v>0</v>
      </c>
      <c r="L216" s="98">
        <f t="array" ref="L216">+IFERROR(INDEX('FCST SDV'!$AC$3:$AZ$3000,MATCH('Hàng Theo FCTS 14.09'!$B216,'FCST SDV'!$C$3:$C$3000,0),MATCH('Hàng Theo FCTS 14.09'!L$1,'FCST SDV'!$AC$2:$AZ$2,0))/'Hàng Theo FCTS 14.09'!$C216,0)</f>
        <v>0</v>
      </c>
      <c r="M216" s="98">
        <f t="array" ref="M216">+IFERROR(INDEX('FCST SDV'!$AC$3:$AZ$3000,MATCH('Hàng Theo FCTS 14.09'!$B216,'FCST SDV'!$C$3:$C$3000,0),MATCH('Hàng Theo FCTS 14.09'!M$1,'FCST SDV'!$AC$2:$AZ$2,0))/'Hàng Theo FCTS 14.09'!$C216,0)</f>
        <v>0</v>
      </c>
      <c r="N216" s="98">
        <f t="array" ref="N216">+IFERROR(INDEX('FCST SDV'!$AC$3:$AZ$3000,MATCH('Hàng Theo FCTS 14.09'!$B216,'FCST SDV'!$C$3:$C$3000,0),MATCH('Hàng Theo FCTS 14.09'!N$1,'FCST SDV'!$AC$2:$AZ$2,0))/'Hàng Theo FCTS 14.09'!$C216,0)</f>
        <v>0</v>
      </c>
      <c r="O216" s="98">
        <f t="array" ref="O216">+IFERROR(INDEX('FCST SDV'!$AC$3:$AZ$3000,MATCH('Hàng Theo FCTS 14.09'!$B216,'FCST SDV'!$C$3:$C$3000,0),MATCH('Hàng Theo FCTS 14.09'!O$1,'FCST SDV'!$AC$2:$AZ$2,0))/'Hàng Theo FCTS 14.09'!$C216,0)</f>
        <v>0</v>
      </c>
      <c r="P216" s="98">
        <f t="array" ref="P216">+IFERROR(INDEX('FCST SDV'!$AC$3:$AZ$3000,MATCH('Hàng Theo FCTS 14.09'!$B216,'FCST SDV'!$C$3:$C$3000,0),MATCH('Hàng Theo FCTS 14.09'!P$1,'FCST SDV'!$AC$2:$AZ$2,0))/'Hàng Theo FCTS 14.09'!$C216,0)</f>
        <v>0</v>
      </c>
      <c r="Q216" s="98">
        <f t="array" ref="Q216">+IFERROR(INDEX('FCST SDV'!$AC$3:$AZ$3000,MATCH('Hàng Theo FCTS 14.09'!$B216,'FCST SDV'!$C$3:$C$3000,0),MATCH('Hàng Theo FCTS 14.09'!Q$1,'FCST SDV'!$AC$2:$AZ$2,0))/'Hàng Theo FCTS 14.09'!$C216,0)</f>
        <v>0</v>
      </c>
    </row>
    <row r="217" spans="1:17" ht="36" customHeight="1">
      <c r="A217" s="535"/>
      <c r="B217" s="114" t="s">
        <v>144</v>
      </c>
      <c r="C217" s="99">
        <v>1500</v>
      </c>
      <c r="D217" s="514"/>
      <c r="E217" s="525"/>
      <c r="F217" s="512"/>
      <c r="G217" s="96">
        <f>+VLOOKUP(B217,'[6]FCST SDV'!$C:$AL,36,0)</f>
        <v>0</v>
      </c>
      <c r="H217" s="97">
        <f t="shared" si="34"/>
        <v>0</v>
      </c>
      <c r="I217" s="98">
        <f t="array" ref="I217">+IFERROR(INDEX('FCST SDV'!$AC$3:$AZ$3000,MATCH('Hàng Theo FCTS 14.09'!$B217,'FCST SDV'!$C$3:$C$3000,0),MATCH('Hàng Theo FCTS 14.09'!I$1,'FCST SDV'!$AC$2:$AZ$2,0))/'Hàng Theo FCTS 14.09'!$C217,0)</f>
        <v>0</v>
      </c>
      <c r="J217" s="98">
        <f t="array" ref="J217">+IFERROR(INDEX('FCST SDV'!$AC$3:$AZ$3000,MATCH('Hàng Theo FCTS 14.09'!$B217,'FCST SDV'!$C$3:$C$3000,0),MATCH('Hàng Theo FCTS 14.09'!J$1,'FCST SDV'!$AC$2:$AZ$2,0))/'Hàng Theo FCTS 14.09'!$C217,0)</f>
        <v>0</v>
      </c>
      <c r="K217" s="98">
        <f t="array" ref="K217">+IFERROR(INDEX('FCST SDV'!$AC$3:$AZ$3000,MATCH('Hàng Theo FCTS 14.09'!$B217,'FCST SDV'!$C$3:$C$3000,0),MATCH('Hàng Theo FCTS 14.09'!K$1,'FCST SDV'!$AC$2:$AZ$2,0))/'Hàng Theo FCTS 14.09'!$C217,0)</f>
        <v>0</v>
      </c>
      <c r="L217" s="98">
        <f t="array" ref="L217">+IFERROR(INDEX('FCST SDV'!$AC$3:$AZ$3000,MATCH('Hàng Theo FCTS 14.09'!$B217,'FCST SDV'!$C$3:$C$3000,0),MATCH('Hàng Theo FCTS 14.09'!L$1,'FCST SDV'!$AC$2:$AZ$2,0))/'Hàng Theo FCTS 14.09'!$C217,0)</f>
        <v>0</v>
      </c>
      <c r="M217" s="98">
        <f t="array" ref="M217">+IFERROR(INDEX('FCST SDV'!$AC$3:$AZ$3000,MATCH('Hàng Theo FCTS 14.09'!$B217,'FCST SDV'!$C$3:$C$3000,0),MATCH('Hàng Theo FCTS 14.09'!M$1,'FCST SDV'!$AC$2:$AZ$2,0))/'Hàng Theo FCTS 14.09'!$C217,0)</f>
        <v>0</v>
      </c>
      <c r="N217" s="98">
        <f t="array" ref="N217">+IFERROR(INDEX('FCST SDV'!$AC$3:$AZ$3000,MATCH('Hàng Theo FCTS 14.09'!$B217,'FCST SDV'!$C$3:$C$3000,0),MATCH('Hàng Theo FCTS 14.09'!N$1,'FCST SDV'!$AC$2:$AZ$2,0))/'Hàng Theo FCTS 14.09'!$C217,0)</f>
        <v>0</v>
      </c>
      <c r="O217" s="98">
        <f t="array" ref="O217">+IFERROR(INDEX('FCST SDV'!$AC$3:$AZ$3000,MATCH('Hàng Theo FCTS 14.09'!$B217,'FCST SDV'!$C$3:$C$3000,0),MATCH('Hàng Theo FCTS 14.09'!O$1,'FCST SDV'!$AC$2:$AZ$2,0))/'Hàng Theo FCTS 14.09'!$C217,0)</f>
        <v>0</v>
      </c>
      <c r="P217" s="98">
        <f t="array" ref="P217">+IFERROR(INDEX('FCST SDV'!$AC$3:$AZ$3000,MATCH('Hàng Theo FCTS 14.09'!$B217,'FCST SDV'!$C$3:$C$3000,0),MATCH('Hàng Theo FCTS 14.09'!P$1,'FCST SDV'!$AC$2:$AZ$2,0))/'Hàng Theo FCTS 14.09'!$C217,0)</f>
        <v>0</v>
      </c>
      <c r="Q217" s="98">
        <f t="array" ref="Q217">+IFERROR(INDEX('FCST SDV'!$AC$3:$AZ$3000,MATCH('Hàng Theo FCTS 14.09'!$B217,'FCST SDV'!$C$3:$C$3000,0),MATCH('Hàng Theo FCTS 14.09'!Q$1,'FCST SDV'!$AC$2:$AZ$2,0))/'Hàng Theo FCTS 14.09'!$C217,0)</f>
        <v>0</v>
      </c>
    </row>
    <row r="218" spans="1:17" ht="36" customHeight="1">
      <c r="A218" s="535"/>
      <c r="B218" s="114" t="s">
        <v>145</v>
      </c>
      <c r="C218" s="99">
        <v>1500</v>
      </c>
      <c r="D218" s="514"/>
      <c r="E218" s="525"/>
      <c r="F218" s="513"/>
      <c r="G218" s="96">
        <f>+VLOOKUP(B218,'[6]FCST SDV'!$C:$AL,36,0)</f>
        <v>0</v>
      </c>
      <c r="H218" s="97">
        <f t="shared" si="34"/>
        <v>0</v>
      </c>
      <c r="I218" s="98">
        <f t="array" ref="I218">+IFERROR(INDEX('FCST SDV'!$AC$3:$AZ$3000,MATCH('Hàng Theo FCTS 14.09'!$B218,'FCST SDV'!$C$3:$C$3000,0),MATCH('Hàng Theo FCTS 14.09'!I$1,'FCST SDV'!$AC$2:$AZ$2,0))/'Hàng Theo FCTS 14.09'!$C218,0)</f>
        <v>0</v>
      </c>
      <c r="J218" s="98">
        <f t="array" ref="J218">+IFERROR(INDEX('FCST SDV'!$AC$3:$AZ$3000,MATCH('Hàng Theo FCTS 14.09'!$B218,'FCST SDV'!$C$3:$C$3000,0),MATCH('Hàng Theo FCTS 14.09'!J$1,'FCST SDV'!$AC$2:$AZ$2,0))/'Hàng Theo FCTS 14.09'!$C218,0)</f>
        <v>0</v>
      </c>
      <c r="K218" s="98">
        <f t="array" ref="K218">+IFERROR(INDEX('FCST SDV'!$AC$3:$AZ$3000,MATCH('Hàng Theo FCTS 14.09'!$B218,'FCST SDV'!$C$3:$C$3000,0),MATCH('Hàng Theo FCTS 14.09'!K$1,'FCST SDV'!$AC$2:$AZ$2,0))/'Hàng Theo FCTS 14.09'!$C218,0)</f>
        <v>0</v>
      </c>
      <c r="L218" s="98">
        <f t="array" ref="L218">+IFERROR(INDEX('FCST SDV'!$AC$3:$AZ$3000,MATCH('Hàng Theo FCTS 14.09'!$B218,'FCST SDV'!$C$3:$C$3000,0),MATCH('Hàng Theo FCTS 14.09'!L$1,'FCST SDV'!$AC$2:$AZ$2,0))/'Hàng Theo FCTS 14.09'!$C218,0)</f>
        <v>0</v>
      </c>
      <c r="M218" s="98">
        <f t="array" ref="M218">+IFERROR(INDEX('FCST SDV'!$AC$3:$AZ$3000,MATCH('Hàng Theo FCTS 14.09'!$B218,'FCST SDV'!$C$3:$C$3000,0),MATCH('Hàng Theo FCTS 14.09'!M$1,'FCST SDV'!$AC$2:$AZ$2,0))/'Hàng Theo FCTS 14.09'!$C218,0)</f>
        <v>0</v>
      </c>
      <c r="N218" s="98">
        <f t="array" ref="N218">+IFERROR(INDEX('FCST SDV'!$AC$3:$AZ$3000,MATCH('Hàng Theo FCTS 14.09'!$B218,'FCST SDV'!$C$3:$C$3000,0),MATCH('Hàng Theo FCTS 14.09'!N$1,'FCST SDV'!$AC$2:$AZ$2,0))/'Hàng Theo FCTS 14.09'!$C218,0)</f>
        <v>0</v>
      </c>
      <c r="O218" s="98">
        <f t="array" ref="O218">+IFERROR(INDEX('FCST SDV'!$AC$3:$AZ$3000,MATCH('Hàng Theo FCTS 14.09'!$B218,'FCST SDV'!$C$3:$C$3000,0),MATCH('Hàng Theo FCTS 14.09'!O$1,'FCST SDV'!$AC$2:$AZ$2,0))/'Hàng Theo FCTS 14.09'!$C218,0)</f>
        <v>0</v>
      </c>
      <c r="P218" s="98">
        <f t="array" ref="P218">+IFERROR(INDEX('FCST SDV'!$AC$3:$AZ$3000,MATCH('Hàng Theo FCTS 14.09'!$B218,'FCST SDV'!$C$3:$C$3000,0),MATCH('Hàng Theo FCTS 14.09'!P$1,'FCST SDV'!$AC$2:$AZ$2,0))/'Hàng Theo FCTS 14.09'!$C218,0)</f>
        <v>0</v>
      </c>
      <c r="Q218" s="98">
        <f t="array" ref="Q218">+IFERROR(INDEX('FCST SDV'!$AC$3:$AZ$3000,MATCH('Hàng Theo FCTS 14.09'!$B218,'FCST SDV'!$C$3:$C$3000,0),MATCH('Hàng Theo FCTS 14.09'!Q$1,'FCST SDV'!$AC$2:$AZ$2,0))/'Hàng Theo FCTS 14.09'!$C218,0)</f>
        <v>0</v>
      </c>
    </row>
    <row r="219" spans="1:17" ht="36" customHeight="1">
      <c r="A219" s="515" t="s">
        <v>254</v>
      </c>
      <c r="B219" s="516"/>
      <c r="C219" s="516"/>
      <c r="D219" s="516"/>
      <c r="E219" s="516"/>
      <c r="F219" s="517"/>
      <c r="G219" s="104"/>
      <c r="H219" s="101"/>
      <c r="I219" s="103">
        <f>+F209-SUM(I209:I218)</f>
        <v>0</v>
      </c>
      <c r="J219" s="103">
        <f>+I219-SUM(J209:J218)</f>
        <v>0</v>
      </c>
      <c r="K219" s="103">
        <f t="shared" ref="K219:Q219" si="47">+J219-SUM(K209:K218)</f>
        <v>0</v>
      </c>
      <c r="L219" s="103">
        <f t="shared" si="47"/>
        <v>0</v>
      </c>
      <c r="M219" s="103">
        <f t="shared" si="47"/>
        <v>0</v>
      </c>
      <c r="N219" s="103">
        <f t="shared" si="47"/>
        <v>0</v>
      </c>
      <c r="O219" s="103">
        <f t="shared" si="47"/>
        <v>0</v>
      </c>
      <c r="P219" s="103">
        <f t="shared" si="47"/>
        <v>0</v>
      </c>
      <c r="Q219" s="103">
        <f t="shared" si="47"/>
        <v>0</v>
      </c>
    </row>
    <row r="220" spans="1:17" ht="36" customHeight="1">
      <c r="A220" s="100" t="s">
        <v>176</v>
      </c>
      <c r="B220" s="114" t="s">
        <v>146</v>
      </c>
      <c r="C220" s="99">
        <v>3000</v>
      </c>
      <c r="D220" s="90">
        <v>0</v>
      </c>
      <c r="E220" s="115"/>
      <c r="F220" s="90">
        <f>+D220</f>
        <v>0</v>
      </c>
      <c r="G220" s="96">
        <f>+VLOOKUP(B220,'[6]FCST SDV'!$C:$AL,36,0)</f>
        <v>0</v>
      </c>
      <c r="H220" s="97">
        <f t="shared" ref="H220:H279" si="48">+G220/C220</f>
        <v>0</v>
      </c>
      <c r="I220" s="98">
        <f t="array" ref="I220">+IFERROR(INDEX('FCST SDV'!$AC$3:$AZ$3000,MATCH('Hàng Theo FCTS 14.09'!$B220,'FCST SDV'!$C$3:$C$3000,0),MATCH('Hàng Theo FCTS 14.09'!I$1,'FCST SDV'!$AC$2:$AZ$2,0))/'Hàng Theo FCTS 14.09'!$C220,0)</f>
        <v>0</v>
      </c>
      <c r="J220" s="98">
        <f t="array" ref="J220">+IFERROR(INDEX('FCST SDV'!$AC$3:$AZ$3000,MATCH('Hàng Theo FCTS 14.09'!$B220,'FCST SDV'!$C$3:$C$3000,0),MATCH('Hàng Theo FCTS 14.09'!J$1,'FCST SDV'!$AC$2:$AZ$2,0))/'Hàng Theo FCTS 14.09'!$C220,0)</f>
        <v>0</v>
      </c>
      <c r="K220" s="98">
        <f t="array" ref="K220">+IFERROR(INDEX('FCST SDV'!$AC$3:$AZ$3000,MATCH('Hàng Theo FCTS 14.09'!$B220,'FCST SDV'!$C$3:$C$3000,0),MATCH('Hàng Theo FCTS 14.09'!K$1,'FCST SDV'!$AC$2:$AZ$2,0))/'Hàng Theo FCTS 14.09'!$C220,0)</f>
        <v>0</v>
      </c>
      <c r="L220" s="98">
        <f t="array" ref="L220">+IFERROR(INDEX('FCST SDV'!$AC$3:$AZ$3000,MATCH('Hàng Theo FCTS 14.09'!$B220,'FCST SDV'!$C$3:$C$3000,0),MATCH('Hàng Theo FCTS 14.09'!L$1,'FCST SDV'!$AC$2:$AZ$2,0))/'Hàng Theo FCTS 14.09'!$C220,0)</f>
        <v>0</v>
      </c>
      <c r="M220" s="98">
        <f t="array" ref="M220">+IFERROR(INDEX('FCST SDV'!$AC$3:$AZ$3000,MATCH('Hàng Theo FCTS 14.09'!$B220,'FCST SDV'!$C$3:$C$3000,0),MATCH('Hàng Theo FCTS 14.09'!M$1,'FCST SDV'!$AC$2:$AZ$2,0))/'Hàng Theo FCTS 14.09'!$C220,0)</f>
        <v>0</v>
      </c>
      <c r="N220" s="98">
        <f t="array" ref="N220">+IFERROR(INDEX('FCST SDV'!$AC$3:$AZ$3000,MATCH('Hàng Theo FCTS 14.09'!$B220,'FCST SDV'!$C$3:$C$3000,0),MATCH('Hàng Theo FCTS 14.09'!N$1,'FCST SDV'!$AC$2:$AZ$2,0))/'Hàng Theo FCTS 14.09'!$C220,0)</f>
        <v>0</v>
      </c>
      <c r="O220" s="98">
        <f t="array" ref="O220">+IFERROR(INDEX('FCST SDV'!$AC$3:$AZ$3000,MATCH('Hàng Theo FCTS 14.09'!$B220,'FCST SDV'!$C$3:$C$3000,0),MATCH('Hàng Theo FCTS 14.09'!O$1,'FCST SDV'!$AC$2:$AZ$2,0))/'Hàng Theo FCTS 14.09'!$C220,0)</f>
        <v>0</v>
      </c>
      <c r="P220" s="98">
        <f t="array" ref="P220">+IFERROR(INDEX('FCST SDV'!$AC$3:$AZ$3000,MATCH('Hàng Theo FCTS 14.09'!$B220,'FCST SDV'!$C$3:$C$3000,0),MATCH('Hàng Theo FCTS 14.09'!P$1,'FCST SDV'!$AC$2:$AZ$2,0))/'Hàng Theo FCTS 14.09'!$C220,0)</f>
        <v>0</v>
      </c>
      <c r="Q220" s="98">
        <f t="array" ref="Q220">+IFERROR(INDEX('FCST SDV'!$AC$3:$AZ$3000,MATCH('Hàng Theo FCTS 14.09'!$B220,'FCST SDV'!$C$3:$C$3000,0),MATCH('Hàng Theo FCTS 14.09'!Q$1,'FCST SDV'!$AC$2:$AZ$2,0))/'Hàng Theo FCTS 14.09'!$C220,0)</f>
        <v>0</v>
      </c>
    </row>
    <row r="221" spans="1:17" s="86" customFormat="1" ht="36" customHeight="1">
      <c r="A221" s="515" t="s">
        <v>254</v>
      </c>
      <c r="B221" s="516"/>
      <c r="C221" s="516"/>
      <c r="D221" s="516"/>
      <c r="E221" s="516"/>
      <c r="F221" s="517"/>
      <c r="G221" s="104"/>
      <c r="H221" s="101"/>
      <c r="I221" s="103">
        <f>+F220-SUM(I220)</f>
        <v>0</v>
      </c>
      <c r="J221" s="103">
        <f>+I221-SUM(J220)</f>
        <v>0</v>
      </c>
      <c r="K221" s="103">
        <f t="shared" ref="K221:Q221" si="49">+J221-SUM(K220)</f>
        <v>0</v>
      </c>
      <c r="L221" s="103">
        <f t="shared" si="49"/>
        <v>0</v>
      </c>
      <c r="M221" s="103">
        <f t="shared" si="49"/>
        <v>0</v>
      </c>
      <c r="N221" s="103">
        <f t="shared" si="49"/>
        <v>0</v>
      </c>
      <c r="O221" s="103">
        <f t="shared" si="49"/>
        <v>0</v>
      </c>
      <c r="P221" s="103">
        <f t="shared" si="49"/>
        <v>0</v>
      </c>
      <c r="Q221" s="103">
        <f t="shared" si="49"/>
        <v>0</v>
      </c>
    </row>
    <row r="222" spans="1:17" ht="36" customHeight="1">
      <c r="A222" s="535" t="s">
        <v>177</v>
      </c>
      <c r="B222" s="114" t="s">
        <v>55</v>
      </c>
      <c r="C222" s="99">
        <v>2500</v>
      </c>
      <c r="D222" s="514">
        <v>0</v>
      </c>
      <c r="E222" s="525"/>
      <c r="F222" s="514">
        <f>+D222</f>
        <v>0</v>
      </c>
      <c r="G222" s="96">
        <f>+VLOOKUP(B222,'[6]FCST SDV'!$C:$AL,36,0)</f>
        <v>42000</v>
      </c>
      <c r="H222" s="97">
        <f t="shared" si="48"/>
        <v>16.8</v>
      </c>
      <c r="I222" s="98">
        <f t="array" ref="I222">+IFERROR(INDEX('FCST SDV'!$AC$3:$AZ$3000,MATCH('Hàng Theo FCTS 14.09'!$B222,'FCST SDV'!$C$3:$C$3000,0),MATCH('Hàng Theo FCTS 14.09'!I$1,'FCST SDV'!$AC$2:$AZ$2,0))/'Hàng Theo FCTS 14.09'!$C222,0)</f>
        <v>0</v>
      </c>
      <c r="J222" s="98">
        <f t="array" ref="J222">+IFERROR(INDEX('FCST SDV'!$AC$3:$AZ$3000,MATCH('Hàng Theo FCTS 14.09'!$B222,'FCST SDV'!$C$3:$C$3000,0),MATCH('Hàng Theo FCTS 14.09'!J$1,'FCST SDV'!$AC$2:$AZ$2,0))/'Hàng Theo FCTS 14.09'!$C222,0)</f>
        <v>0</v>
      </c>
      <c r="K222" s="98">
        <f t="array" ref="K222">+IFERROR(INDEX('FCST SDV'!$AC$3:$AZ$3000,MATCH('Hàng Theo FCTS 14.09'!$B222,'FCST SDV'!$C$3:$C$3000,0),MATCH('Hàng Theo FCTS 14.09'!K$1,'FCST SDV'!$AC$2:$AZ$2,0))/'Hàng Theo FCTS 14.09'!$C222,0)</f>
        <v>0</v>
      </c>
      <c r="L222" s="98">
        <f t="array" ref="L222">+IFERROR(INDEX('FCST SDV'!$AC$3:$AZ$3000,MATCH('Hàng Theo FCTS 14.09'!$B222,'FCST SDV'!$C$3:$C$3000,0),MATCH('Hàng Theo FCTS 14.09'!L$1,'FCST SDV'!$AC$2:$AZ$2,0))/'Hàng Theo FCTS 14.09'!$C222,0)</f>
        <v>0</v>
      </c>
      <c r="M222" s="98">
        <f t="array" ref="M222">+IFERROR(INDEX('FCST SDV'!$AC$3:$AZ$3000,MATCH('Hàng Theo FCTS 14.09'!$B222,'FCST SDV'!$C$3:$C$3000,0),MATCH('Hàng Theo FCTS 14.09'!M$1,'FCST SDV'!$AC$2:$AZ$2,0))/'Hàng Theo FCTS 14.09'!$C222,0)</f>
        <v>3.6</v>
      </c>
      <c r="N222" s="98">
        <f t="array" ref="N222">+IFERROR(INDEX('FCST SDV'!$AC$3:$AZ$3000,MATCH('Hàng Theo FCTS 14.09'!$B222,'FCST SDV'!$C$3:$C$3000,0),MATCH('Hàng Theo FCTS 14.09'!N$1,'FCST SDV'!$AC$2:$AZ$2,0))/'Hàng Theo FCTS 14.09'!$C222,0)</f>
        <v>4.8</v>
      </c>
      <c r="O222" s="98">
        <f t="array" ref="O222">+IFERROR(INDEX('FCST SDV'!$AC$3:$AZ$3000,MATCH('Hàng Theo FCTS 14.09'!$B222,'FCST SDV'!$C$3:$C$3000,0),MATCH('Hàng Theo FCTS 14.09'!O$1,'FCST SDV'!$AC$2:$AZ$2,0))/'Hàng Theo FCTS 14.09'!$C222,0)</f>
        <v>8.4</v>
      </c>
      <c r="P222" s="98">
        <f t="array" ref="P222">+IFERROR(INDEX('FCST SDV'!$AC$3:$AZ$3000,MATCH('Hàng Theo FCTS 14.09'!$B222,'FCST SDV'!$C$3:$C$3000,0),MATCH('Hàng Theo FCTS 14.09'!P$1,'FCST SDV'!$AC$2:$AZ$2,0))/'Hàng Theo FCTS 14.09'!$C222,0)</f>
        <v>0</v>
      </c>
      <c r="Q222" s="98">
        <f t="array" ref="Q222">+IFERROR(INDEX('FCST SDV'!$AC$3:$AZ$3000,MATCH('Hàng Theo FCTS 14.09'!$B222,'FCST SDV'!$C$3:$C$3000,0),MATCH('Hàng Theo FCTS 14.09'!Q$1,'FCST SDV'!$AC$2:$AZ$2,0))/'Hàng Theo FCTS 14.09'!$C222,0)</f>
        <v>0</v>
      </c>
    </row>
    <row r="223" spans="1:17" ht="36" customHeight="1">
      <c r="A223" s="535"/>
      <c r="B223" s="121" t="s">
        <v>7</v>
      </c>
      <c r="C223" s="99">
        <v>2500</v>
      </c>
      <c r="D223" s="514"/>
      <c r="E223" s="525"/>
      <c r="F223" s="514"/>
      <c r="G223" s="96">
        <f>+VLOOKUP(B223,'[6]FCST SDV'!$C:$AL,36,0)</f>
        <v>72000</v>
      </c>
      <c r="H223" s="97">
        <f t="shared" si="48"/>
        <v>28.8</v>
      </c>
      <c r="I223" s="98">
        <f t="array" ref="I223">+IFERROR(INDEX('FCST SDV'!$AC$3:$AZ$3000,MATCH('Hàng Theo FCTS 14.09'!$B223,'FCST SDV'!$C$3:$C$3000,0),MATCH('Hàng Theo FCTS 14.09'!I$1,'FCST SDV'!$AC$2:$AZ$2,0))/'Hàng Theo FCTS 14.09'!$C223,0)</f>
        <v>7.2</v>
      </c>
      <c r="J223" s="98">
        <f t="array" ref="J223">+IFERROR(INDEX('FCST SDV'!$AC$3:$AZ$3000,MATCH('Hàng Theo FCTS 14.09'!$B223,'FCST SDV'!$C$3:$C$3000,0),MATCH('Hàng Theo FCTS 14.09'!J$1,'FCST SDV'!$AC$2:$AZ$2,0))/'Hàng Theo FCTS 14.09'!$C223,0)</f>
        <v>4.8</v>
      </c>
      <c r="K223" s="98">
        <f t="array" ref="K223">+IFERROR(INDEX('FCST SDV'!$AC$3:$AZ$3000,MATCH('Hàng Theo FCTS 14.09'!$B223,'FCST SDV'!$C$3:$C$3000,0),MATCH('Hàng Theo FCTS 14.09'!K$1,'FCST SDV'!$AC$2:$AZ$2,0))/'Hàng Theo FCTS 14.09'!$C223,0)</f>
        <v>0</v>
      </c>
      <c r="L223" s="98">
        <f t="array" ref="L223">+IFERROR(INDEX('FCST SDV'!$AC$3:$AZ$3000,MATCH('Hàng Theo FCTS 14.09'!$B223,'FCST SDV'!$C$3:$C$3000,0),MATCH('Hàng Theo FCTS 14.09'!L$1,'FCST SDV'!$AC$2:$AZ$2,0))/'Hàng Theo FCTS 14.09'!$C223,0)</f>
        <v>0</v>
      </c>
      <c r="M223" s="98">
        <f t="array" ref="M223">+IFERROR(INDEX('FCST SDV'!$AC$3:$AZ$3000,MATCH('Hàng Theo FCTS 14.09'!$B223,'FCST SDV'!$C$3:$C$3000,0),MATCH('Hàng Theo FCTS 14.09'!M$1,'FCST SDV'!$AC$2:$AZ$2,0))/'Hàng Theo FCTS 14.09'!$C223,0)</f>
        <v>0</v>
      </c>
      <c r="N223" s="98">
        <f t="array" ref="N223">+IFERROR(INDEX('FCST SDV'!$AC$3:$AZ$3000,MATCH('Hàng Theo FCTS 14.09'!$B223,'FCST SDV'!$C$3:$C$3000,0),MATCH('Hàng Theo FCTS 14.09'!N$1,'FCST SDV'!$AC$2:$AZ$2,0))/'Hàng Theo FCTS 14.09'!$C223,0)</f>
        <v>0</v>
      </c>
      <c r="O223" s="98">
        <f t="array" ref="O223">+IFERROR(INDEX('FCST SDV'!$AC$3:$AZ$3000,MATCH('Hàng Theo FCTS 14.09'!$B223,'FCST SDV'!$C$3:$C$3000,0),MATCH('Hàng Theo FCTS 14.09'!O$1,'FCST SDV'!$AC$2:$AZ$2,0))/'Hàng Theo FCTS 14.09'!$C223,0)</f>
        <v>16.8</v>
      </c>
      <c r="P223" s="98">
        <f t="array" ref="P223">+IFERROR(INDEX('FCST SDV'!$AC$3:$AZ$3000,MATCH('Hàng Theo FCTS 14.09'!$B223,'FCST SDV'!$C$3:$C$3000,0),MATCH('Hàng Theo FCTS 14.09'!P$1,'FCST SDV'!$AC$2:$AZ$2,0))/'Hàng Theo FCTS 14.09'!$C223,0)</f>
        <v>0</v>
      </c>
      <c r="Q223" s="98">
        <f t="array" ref="Q223">+IFERROR(INDEX('FCST SDV'!$AC$3:$AZ$3000,MATCH('Hàng Theo FCTS 14.09'!$B223,'FCST SDV'!$C$3:$C$3000,0),MATCH('Hàng Theo FCTS 14.09'!Q$1,'FCST SDV'!$AC$2:$AZ$2,0))/'Hàng Theo FCTS 14.09'!$C223,0)</f>
        <v>0</v>
      </c>
    </row>
    <row r="224" spans="1:17" ht="36" customHeight="1">
      <c r="A224" s="515" t="s">
        <v>254</v>
      </c>
      <c r="B224" s="516"/>
      <c r="C224" s="516"/>
      <c r="D224" s="516"/>
      <c r="E224" s="516"/>
      <c r="F224" s="517"/>
      <c r="G224" s="104"/>
      <c r="H224" s="101"/>
      <c r="I224" s="103">
        <f>+F222-SUM(I222:I223)</f>
        <v>-7.2</v>
      </c>
      <c r="J224" s="103">
        <f>+I224-SUM(J222:J223)</f>
        <v>-12</v>
      </c>
      <c r="K224" s="103">
        <f t="shared" ref="K224:Q224" si="50">+J224-SUM(K222:K223)</f>
        <v>-12</v>
      </c>
      <c r="L224" s="103">
        <f t="shared" si="50"/>
        <v>-12</v>
      </c>
      <c r="M224" s="103">
        <f t="shared" si="50"/>
        <v>-15.6</v>
      </c>
      <c r="N224" s="103">
        <f t="shared" si="50"/>
        <v>-20.399999999999999</v>
      </c>
      <c r="O224" s="103">
        <f t="shared" si="50"/>
        <v>-45.6</v>
      </c>
      <c r="P224" s="103">
        <f t="shared" si="50"/>
        <v>-45.6</v>
      </c>
      <c r="Q224" s="103">
        <f t="shared" si="50"/>
        <v>-45.6</v>
      </c>
    </row>
    <row r="225" spans="1:17" ht="36" customHeight="1">
      <c r="A225" s="535" t="s">
        <v>178</v>
      </c>
      <c r="B225" s="114" t="s">
        <v>147</v>
      </c>
      <c r="C225" s="99">
        <v>2500</v>
      </c>
      <c r="D225" s="514">
        <v>0</v>
      </c>
      <c r="E225" s="525"/>
      <c r="F225" s="514">
        <f>+D225</f>
        <v>0</v>
      </c>
      <c r="G225" s="96">
        <f>+VLOOKUP(B225,'[6]FCST SDV'!$C:$AL,36,0)</f>
        <v>0</v>
      </c>
      <c r="H225" s="97">
        <f t="shared" si="48"/>
        <v>0</v>
      </c>
      <c r="I225" s="98">
        <f t="array" ref="I225">+IFERROR(INDEX('FCST SDV'!$AC$3:$AZ$3000,MATCH('Hàng Theo FCTS 14.09'!$B225,'FCST SDV'!$C$3:$C$3000,0),MATCH('Hàng Theo FCTS 14.09'!I$1,'FCST SDV'!$AC$2:$AZ$2,0))/'Hàng Theo FCTS 14.09'!$C225,0)</f>
        <v>0</v>
      </c>
      <c r="J225" s="98">
        <f t="array" ref="J225">+IFERROR(INDEX('FCST SDV'!$AC$3:$AZ$3000,MATCH('Hàng Theo FCTS 14.09'!$B225,'FCST SDV'!$C$3:$C$3000,0),MATCH('Hàng Theo FCTS 14.09'!J$1,'FCST SDV'!$AC$2:$AZ$2,0))/'Hàng Theo FCTS 14.09'!$C225,0)</f>
        <v>0</v>
      </c>
      <c r="K225" s="98">
        <f t="array" ref="K225">+IFERROR(INDEX('FCST SDV'!$AC$3:$AZ$3000,MATCH('Hàng Theo FCTS 14.09'!$B225,'FCST SDV'!$C$3:$C$3000,0),MATCH('Hàng Theo FCTS 14.09'!K$1,'FCST SDV'!$AC$2:$AZ$2,0))/'Hàng Theo FCTS 14.09'!$C225,0)</f>
        <v>0</v>
      </c>
      <c r="L225" s="98">
        <f t="array" ref="L225">+IFERROR(INDEX('FCST SDV'!$AC$3:$AZ$3000,MATCH('Hàng Theo FCTS 14.09'!$B225,'FCST SDV'!$C$3:$C$3000,0),MATCH('Hàng Theo FCTS 14.09'!L$1,'FCST SDV'!$AC$2:$AZ$2,0))/'Hàng Theo FCTS 14.09'!$C225,0)</f>
        <v>0</v>
      </c>
      <c r="M225" s="98">
        <f t="array" ref="M225">+IFERROR(INDEX('FCST SDV'!$AC$3:$AZ$3000,MATCH('Hàng Theo FCTS 14.09'!$B225,'FCST SDV'!$C$3:$C$3000,0),MATCH('Hàng Theo FCTS 14.09'!M$1,'FCST SDV'!$AC$2:$AZ$2,0))/'Hàng Theo FCTS 14.09'!$C225,0)</f>
        <v>0</v>
      </c>
      <c r="N225" s="98">
        <f t="array" ref="N225">+IFERROR(INDEX('FCST SDV'!$AC$3:$AZ$3000,MATCH('Hàng Theo FCTS 14.09'!$B225,'FCST SDV'!$C$3:$C$3000,0),MATCH('Hàng Theo FCTS 14.09'!N$1,'FCST SDV'!$AC$2:$AZ$2,0))/'Hàng Theo FCTS 14.09'!$C225,0)</f>
        <v>0</v>
      </c>
      <c r="O225" s="98">
        <f t="array" ref="O225">+IFERROR(INDEX('FCST SDV'!$AC$3:$AZ$3000,MATCH('Hàng Theo FCTS 14.09'!$B225,'FCST SDV'!$C$3:$C$3000,0),MATCH('Hàng Theo FCTS 14.09'!O$1,'FCST SDV'!$AC$2:$AZ$2,0))/'Hàng Theo FCTS 14.09'!$C225,0)</f>
        <v>0</v>
      </c>
      <c r="P225" s="98">
        <f t="array" ref="P225">+IFERROR(INDEX('FCST SDV'!$AC$3:$AZ$3000,MATCH('Hàng Theo FCTS 14.09'!$B225,'FCST SDV'!$C$3:$C$3000,0),MATCH('Hàng Theo FCTS 14.09'!P$1,'FCST SDV'!$AC$2:$AZ$2,0))/'Hàng Theo FCTS 14.09'!$C225,0)</f>
        <v>0</v>
      </c>
      <c r="Q225" s="98">
        <f t="array" ref="Q225">+IFERROR(INDEX('FCST SDV'!$AC$3:$AZ$3000,MATCH('Hàng Theo FCTS 14.09'!$B225,'FCST SDV'!$C$3:$C$3000,0),MATCH('Hàng Theo FCTS 14.09'!Q$1,'FCST SDV'!$AC$2:$AZ$2,0))/'Hàng Theo FCTS 14.09'!$C225,0)</f>
        <v>0</v>
      </c>
    </row>
    <row r="226" spans="1:17" ht="36" customHeight="1">
      <c r="A226" s="535"/>
      <c r="B226" s="114" t="s">
        <v>148</v>
      </c>
      <c r="C226" s="99">
        <v>2500</v>
      </c>
      <c r="D226" s="514"/>
      <c r="E226" s="525"/>
      <c r="F226" s="514"/>
      <c r="G226" s="96">
        <f>+VLOOKUP(B226,'[6]FCST SDV'!$C:$AL,36,0)</f>
        <v>0</v>
      </c>
      <c r="H226" s="97">
        <f t="shared" si="48"/>
        <v>0</v>
      </c>
      <c r="I226" s="98">
        <f t="array" ref="I226">+IFERROR(INDEX('FCST SDV'!$AC$3:$AZ$3000,MATCH('Hàng Theo FCTS 14.09'!$B226,'FCST SDV'!$C$3:$C$3000,0),MATCH('Hàng Theo FCTS 14.09'!I$1,'FCST SDV'!$AC$2:$AZ$2,0))/'Hàng Theo FCTS 14.09'!$C226,0)</f>
        <v>0</v>
      </c>
      <c r="J226" s="98">
        <f t="array" ref="J226">+IFERROR(INDEX('FCST SDV'!$AC$3:$AZ$3000,MATCH('Hàng Theo FCTS 14.09'!$B226,'FCST SDV'!$C$3:$C$3000,0),MATCH('Hàng Theo FCTS 14.09'!J$1,'FCST SDV'!$AC$2:$AZ$2,0))/'Hàng Theo FCTS 14.09'!$C226,0)</f>
        <v>0</v>
      </c>
      <c r="K226" s="98">
        <f t="array" ref="K226">+IFERROR(INDEX('FCST SDV'!$AC$3:$AZ$3000,MATCH('Hàng Theo FCTS 14.09'!$B226,'FCST SDV'!$C$3:$C$3000,0),MATCH('Hàng Theo FCTS 14.09'!K$1,'FCST SDV'!$AC$2:$AZ$2,0))/'Hàng Theo FCTS 14.09'!$C226,0)</f>
        <v>0</v>
      </c>
      <c r="L226" s="98">
        <f t="array" ref="L226">+IFERROR(INDEX('FCST SDV'!$AC$3:$AZ$3000,MATCH('Hàng Theo FCTS 14.09'!$B226,'FCST SDV'!$C$3:$C$3000,0),MATCH('Hàng Theo FCTS 14.09'!L$1,'FCST SDV'!$AC$2:$AZ$2,0))/'Hàng Theo FCTS 14.09'!$C226,0)</f>
        <v>0</v>
      </c>
      <c r="M226" s="98">
        <f t="array" ref="M226">+IFERROR(INDEX('FCST SDV'!$AC$3:$AZ$3000,MATCH('Hàng Theo FCTS 14.09'!$B226,'FCST SDV'!$C$3:$C$3000,0),MATCH('Hàng Theo FCTS 14.09'!M$1,'FCST SDV'!$AC$2:$AZ$2,0))/'Hàng Theo FCTS 14.09'!$C226,0)</f>
        <v>0</v>
      </c>
      <c r="N226" s="98">
        <f t="array" ref="N226">+IFERROR(INDEX('FCST SDV'!$AC$3:$AZ$3000,MATCH('Hàng Theo FCTS 14.09'!$B226,'FCST SDV'!$C$3:$C$3000,0),MATCH('Hàng Theo FCTS 14.09'!N$1,'FCST SDV'!$AC$2:$AZ$2,0))/'Hàng Theo FCTS 14.09'!$C226,0)</f>
        <v>0</v>
      </c>
      <c r="O226" s="98">
        <f t="array" ref="O226">+IFERROR(INDEX('FCST SDV'!$AC$3:$AZ$3000,MATCH('Hàng Theo FCTS 14.09'!$B226,'FCST SDV'!$C$3:$C$3000,0),MATCH('Hàng Theo FCTS 14.09'!O$1,'FCST SDV'!$AC$2:$AZ$2,0))/'Hàng Theo FCTS 14.09'!$C226,0)</f>
        <v>0</v>
      </c>
      <c r="P226" s="98">
        <f t="array" ref="P226">+IFERROR(INDEX('FCST SDV'!$AC$3:$AZ$3000,MATCH('Hàng Theo FCTS 14.09'!$B226,'FCST SDV'!$C$3:$C$3000,0),MATCH('Hàng Theo FCTS 14.09'!P$1,'FCST SDV'!$AC$2:$AZ$2,0))/'Hàng Theo FCTS 14.09'!$C226,0)</f>
        <v>0</v>
      </c>
      <c r="Q226" s="98">
        <f t="array" ref="Q226">+IFERROR(INDEX('FCST SDV'!$AC$3:$AZ$3000,MATCH('Hàng Theo FCTS 14.09'!$B226,'FCST SDV'!$C$3:$C$3000,0),MATCH('Hàng Theo FCTS 14.09'!Q$1,'FCST SDV'!$AC$2:$AZ$2,0))/'Hàng Theo FCTS 14.09'!$C226,0)</f>
        <v>0</v>
      </c>
    </row>
    <row r="227" spans="1:17" ht="36" customHeight="1">
      <c r="A227" s="515" t="s">
        <v>254</v>
      </c>
      <c r="B227" s="516"/>
      <c r="C227" s="516"/>
      <c r="D227" s="516"/>
      <c r="E227" s="516"/>
      <c r="F227" s="517"/>
      <c r="G227" s="104"/>
      <c r="H227" s="101"/>
      <c r="I227" s="103">
        <f>+F225-SUM(J225:J226)</f>
        <v>0</v>
      </c>
      <c r="J227" s="103">
        <f>+I227-SUM(J225:J226)</f>
        <v>0</v>
      </c>
      <c r="K227" s="103">
        <f t="shared" ref="K227:Q227" si="51">+J227-SUM(K225:K226)</f>
        <v>0</v>
      </c>
      <c r="L227" s="103">
        <f t="shared" si="51"/>
        <v>0</v>
      </c>
      <c r="M227" s="103">
        <f t="shared" si="51"/>
        <v>0</v>
      </c>
      <c r="N227" s="103">
        <f t="shared" si="51"/>
        <v>0</v>
      </c>
      <c r="O227" s="103">
        <f t="shared" si="51"/>
        <v>0</v>
      </c>
      <c r="P227" s="103">
        <f t="shared" si="51"/>
        <v>0</v>
      </c>
      <c r="Q227" s="103">
        <f t="shared" si="51"/>
        <v>0</v>
      </c>
    </row>
    <row r="228" spans="1:17" ht="52.5" customHeight="1">
      <c r="A228" s="100" t="s">
        <v>179</v>
      </c>
      <c r="B228" s="114" t="s">
        <v>57</v>
      </c>
      <c r="C228" s="99">
        <v>2500</v>
      </c>
      <c r="D228" s="90">
        <v>0</v>
      </c>
      <c r="E228" s="115"/>
      <c r="F228" s="90">
        <f>+D228</f>
        <v>0</v>
      </c>
      <c r="G228" s="96">
        <f>+VLOOKUP(B228,'[6]FCST SDV'!$C:$AL,36,0)</f>
        <v>779000</v>
      </c>
      <c r="H228" s="97">
        <f t="shared" si="48"/>
        <v>311.60000000000002</v>
      </c>
      <c r="I228" s="98">
        <f t="array" ref="I228">+IFERROR(INDEX('FCST SDV'!$AC$3:$AZ$3000,MATCH('Hàng Theo FCTS 14.09'!$B228,'FCST SDV'!$C$3:$C$3000,0),MATCH('Hàng Theo FCTS 14.09'!I$1,'FCST SDV'!$AC$2:$AZ$2,0))/'Hàng Theo FCTS 14.09'!$C228,0)</f>
        <v>12</v>
      </c>
      <c r="J228" s="98">
        <f t="array" ref="J228">+IFERROR(INDEX('FCST SDV'!$AC$3:$AZ$3000,MATCH('Hàng Theo FCTS 14.09'!$B228,'FCST SDV'!$C$3:$C$3000,0),MATCH('Hàng Theo FCTS 14.09'!J$1,'FCST SDV'!$AC$2:$AZ$2,0))/'Hàng Theo FCTS 14.09'!$C228,0)</f>
        <v>20.399999999999999</v>
      </c>
      <c r="K228" s="98">
        <f t="array" ref="K228">+IFERROR(INDEX('FCST SDV'!$AC$3:$AZ$3000,MATCH('Hàng Theo FCTS 14.09'!$B228,'FCST SDV'!$C$3:$C$3000,0),MATCH('Hàng Theo FCTS 14.09'!K$1,'FCST SDV'!$AC$2:$AZ$2,0))/'Hàng Theo FCTS 14.09'!$C228,0)</f>
        <v>19.600000000000001</v>
      </c>
      <c r="L228" s="98">
        <f t="array" ref="L228">+IFERROR(INDEX('FCST SDV'!$AC$3:$AZ$3000,MATCH('Hàng Theo FCTS 14.09'!$B228,'FCST SDV'!$C$3:$C$3000,0),MATCH('Hàng Theo FCTS 14.09'!L$1,'FCST SDV'!$AC$2:$AZ$2,0))/'Hàng Theo FCTS 14.09'!$C228,0)</f>
        <v>18</v>
      </c>
      <c r="M228" s="98">
        <f t="array" ref="M228">+IFERROR(INDEX('FCST SDV'!$AC$3:$AZ$3000,MATCH('Hàng Theo FCTS 14.09'!$B228,'FCST SDV'!$C$3:$C$3000,0),MATCH('Hàng Theo FCTS 14.09'!M$1,'FCST SDV'!$AC$2:$AZ$2,0))/'Hàng Theo FCTS 14.09'!$C228,0)</f>
        <v>15.6</v>
      </c>
      <c r="N228" s="98">
        <f t="array" ref="N228">+IFERROR(INDEX('FCST SDV'!$AC$3:$AZ$3000,MATCH('Hàng Theo FCTS 14.09'!$B228,'FCST SDV'!$C$3:$C$3000,0),MATCH('Hàng Theo FCTS 14.09'!N$1,'FCST SDV'!$AC$2:$AZ$2,0))/'Hàng Theo FCTS 14.09'!$C228,0)</f>
        <v>15.6</v>
      </c>
      <c r="O228" s="98">
        <f t="array" ref="O228">+IFERROR(INDEX('FCST SDV'!$AC$3:$AZ$3000,MATCH('Hàng Theo FCTS 14.09'!$B228,'FCST SDV'!$C$3:$C$3000,0),MATCH('Hàng Theo FCTS 14.09'!O$1,'FCST SDV'!$AC$2:$AZ$2,0))/'Hàng Theo FCTS 14.09'!$C228,0)</f>
        <v>116.8</v>
      </c>
      <c r="P228" s="98">
        <f t="array" ref="P228">+IFERROR(INDEX('FCST SDV'!$AC$3:$AZ$3000,MATCH('Hàng Theo FCTS 14.09'!$B228,'FCST SDV'!$C$3:$C$3000,0),MATCH('Hàng Theo FCTS 14.09'!P$1,'FCST SDV'!$AC$2:$AZ$2,0))/'Hàng Theo FCTS 14.09'!$C228,0)</f>
        <v>75.599999999999994</v>
      </c>
      <c r="Q228" s="98">
        <f t="array" ref="Q228">+IFERROR(INDEX('FCST SDV'!$AC$3:$AZ$3000,MATCH('Hàng Theo FCTS 14.09'!$B228,'FCST SDV'!$C$3:$C$3000,0),MATCH('Hàng Theo FCTS 14.09'!Q$1,'FCST SDV'!$AC$2:$AZ$2,0))/'Hàng Theo FCTS 14.09'!$C228,0)</f>
        <v>18</v>
      </c>
    </row>
    <row r="229" spans="1:17" ht="36" customHeight="1">
      <c r="A229" s="515" t="s">
        <v>254</v>
      </c>
      <c r="B229" s="516"/>
      <c r="C229" s="516"/>
      <c r="D229" s="516"/>
      <c r="E229" s="516"/>
      <c r="F229" s="517"/>
      <c r="G229" s="104"/>
      <c r="H229" s="101"/>
      <c r="I229" s="103">
        <f>+F228-SUM(I228)</f>
        <v>-12</v>
      </c>
      <c r="J229" s="103">
        <f>+I229-SUM(J228)</f>
        <v>-32.4</v>
      </c>
      <c r="K229" s="103">
        <f t="shared" ref="K229:Q229" si="52">+J229-SUM(K228)</f>
        <v>-52</v>
      </c>
      <c r="L229" s="103">
        <f t="shared" si="52"/>
        <v>-70</v>
      </c>
      <c r="M229" s="103">
        <f t="shared" si="52"/>
        <v>-85.6</v>
      </c>
      <c r="N229" s="103">
        <f t="shared" si="52"/>
        <v>-101.19999999999999</v>
      </c>
      <c r="O229" s="103">
        <f t="shared" si="52"/>
        <v>-218</v>
      </c>
      <c r="P229" s="103">
        <f t="shared" si="52"/>
        <v>-293.60000000000002</v>
      </c>
      <c r="Q229" s="103">
        <f t="shared" si="52"/>
        <v>-311.60000000000002</v>
      </c>
    </row>
    <row r="230" spans="1:17" ht="36" customHeight="1">
      <c r="A230" s="535" t="s">
        <v>180</v>
      </c>
      <c r="B230" s="114" t="s">
        <v>149</v>
      </c>
      <c r="C230" s="99">
        <v>2500</v>
      </c>
      <c r="D230" s="514">
        <v>0</v>
      </c>
      <c r="E230" s="525"/>
      <c r="F230" s="514">
        <f>+D230</f>
        <v>0</v>
      </c>
      <c r="G230" s="96">
        <f>+VLOOKUP(B230,'[6]FCST SDV'!$C:$AL,36,0)</f>
        <v>0</v>
      </c>
      <c r="H230" s="97">
        <f t="shared" si="48"/>
        <v>0</v>
      </c>
      <c r="I230" s="98">
        <f t="array" ref="I230">+IFERROR(INDEX('FCST SDV'!$AC$3:$AZ$3000,MATCH('Hàng Theo FCTS 14.09'!$B230,'FCST SDV'!$C$3:$C$3000,0),MATCH('Hàng Theo FCTS 14.09'!I$1,'FCST SDV'!$AC$2:$AZ$2,0))/'Hàng Theo FCTS 14.09'!$C230,0)</f>
        <v>0</v>
      </c>
      <c r="J230" s="98">
        <f t="array" ref="J230">+IFERROR(INDEX('FCST SDV'!$AC$3:$AZ$3000,MATCH('Hàng Theo FCTS 14.09'!$B230,'FCST SDV'!$C$3:$C$3000,0),MATCH('Hàng Theo FCTS 14.09'!J$1,'FCST SDV'!$AC$2:$AZ$2,0))/'Hàng Theo FCTS 14.09'!$C230,0)</f>
        <v>0</v>
      </c>
      <c r="K230" s="98">
        <f t="array" ref="K230">+IFERROR(INDEX('FCST SDV'!$AC$3:$AZ$3000,MATCH('Hàng Theo FCTS 14.09'!$B230,'FCST SDV'!$C$3:$C$3000,0),MATCH('Hàng Theo FCTS 14.09'!K$1,'FCST SDV'!$AC$2:$AZ$2,0))/'Hàng Theo FCTS 14.09'!$C230,0)</f>
        <v>0</v>
      </c>
      <c r="L230" s="98">
        <f t="array" ref="L230">+IFERROR(INDEX('FCST SDV'!$AC$3:$AZ$3000,MATCH('Hàng Theo FCTS 14.09'!$B230,'FCST SDV'!$C$3:$C$3000,0),MATCH('Hàng Theo FCTS 14.09'!L$1,'FCST SDV'!$AC$2:$AZ$2,0))/'Hàng Theo FCTS 14.09'!$C230,0)</f>
        <v>0</v>
      </c>
      <c r="M230" s="98">
        <f t="array" ref="M230">+IFERROR(INDEX('FCST SDV'!$AC$3:$AZ$3000,MATCH('Hàng Theo FCTS 14.09'!$B230,'FCST SDV'!$C$3:$C$3000,0),MATCH('Hàng Theo FCTS 14.09'!M$1,'FCST SDV'!$AC$2:$AZ$2,0))/'Hàng Theo FCTS 14.09'!$C230,0)</f>
        <v>0</v>
      </c>
      <c r="N230" s="98">
        <f t="array" ref="N230">+IFERROR(INDEX('FCST SDV'!$AC$3:$AZ$3000,MATCH('Hàng Theo FCTS 14.09'!$B230,'FCST SDV'!$C$3:$C$3000,0),MATCH('Hàng Theo FCTS 14.09'!N$1,'FCST SDV'!$AC$2:$AZ$2,0))/'Hàng Theo FCTS 14.09'!$C230,0)</f>
        <v>0</v>
      </c>
      <c r="O230" s="98">
        <f t="array" ref="O230">+IFERROR(INDEX('FCST SDV'!$AC$3:$AZ$3000,MATCH('Hàng Theo FCTS 14.09'!$B230,'FCST SDV'!$C$3:$C$3000,0),MATCH('Hàng Theo FCTS 14.09'!O$1,'FCST SDV'!$AC$2:$AZ$2,0))/'Hàng Theo FCTS 14.09'!$C230,0)</f>
        <v>0</v>
      </c>
      <c r="P230" s="98">
        <f t="array" ref="P230">+IFERROR(INDEX('FCST SDV'!$AC$3:$AZ$3000,MATCH('Hàng Theo FCTS 14.09'!$B230,'FCST SDV'!$C$3:$C$3000,0),MATCH('Hàng Theo FCTS 14.09'!P$1,'FCST SDV'!$AC$2:$AZ$2,0))/'Hàng Theo FCTS 14.09'!$C230,0)</f>
        <v>0</v>
      </c>
      <c r="Q230" s="98">
        <f t="array" ref="Q230">+IFERROR(INDEX('FCST SDV'!$AC$3:$AZ$3000,MATCH('Hàng Theo FCTS 14.09'!$B230,'FCST SDV'!$C$3:$C$3000,0),MATCH('Hàng Theo FCTS 14.09'!Q$1,'FCST SDV'!$AC$2:$AZ$2,0))/'Hàng Theo FCTS 14.09'!$C230,0)</f>
        <v>0</v>
      </c>
    </row>
    <row r="231" spans="1:17" ht="36" customHeight="1">
      <c r="A231" s="535"/>
      <c r="B231" s="114" t="s">
        <v>58</v>
      </c>
      <c r="C231" s="99">
        <v>2500</v>
      </c>
      <c r="D231" s="514"/>
      <c r="E231" s="525"/>
      <c r="F231" s="514"/>
      <c r="G231" s="96">
        <f>+VLOOKUP(B231,'[6]FCST SDV'!$C:$AL,36,0)</f>
        <v>48000</v>
      </c>
      <c r="H231" s="97">
        <f t="shared" si="48"/>
        <v>19.2</v>
      </c>
      <c r="I231" s="98">
        <f t="array" ref="I231">+IFERROR(INDEX('FCST SDV'!$AC$3:$AZ$3000,MATCH('Hàng Theo FCTS 14.09'!$B231,'FCST SDV'!$C$3:$C$3000,0),MATCH('Hàng Theo FCTS 14.09'!I$1,'FCST SDV'!$AC$2:$AZ$2,0))/'Hàng Theo FCTS 14.09'!$C231,0)</f>
        <v>0</v>
      </c>
      <c r="J231" s="98">
        <f t="array" ref="J231">+IFERROR(INDEX('FCST SDV'!$AC$3:$AZ$3000,MATCH('Hàng Theo FCTS 14.09'!$B231,'FCST SDV'!$C$3:$C$3000,0),MATCH('Hàng Theo FCTS 14.09'!J$1,'FCST SDV'!$AC$2:$AZ$2,0))/'Hàng Theo FCTS 14.09'!$C231,0)</f>
        <v>4.8</v>
      </c>
      <c r="K231" s="98">
        <f t="array" ref="K231">+IFERROR(INDEX('FCST SDV'!$AC$3:$AZ$3000,MATCH('Hàng Theo FCTS 14.09'!$B231,'FCST SDV'!$C$3:$C$3000,0),MATCH('Hàng Theo FCTS 14.09'!K$1,'FCST SDV'!$AC$2:$AZ$2,0))/'Hàng Theo FCTS 14.09'!$C231,0)</f>
        <v>0</v>
      </c>
      <c r="L231" s="98">
        <f t="array" ref="L231">+IFERROR(INDEX('FCST SDV'!$AC$3:$AZ$3000,MATCH('Hàng Theo FCTS 14.09'!$B231,'FCST SDV'!$C$3:$C$3000,0),MATCH('Hàng Theo FCTS 14.09'!L$1,'FCST SDV'!$AC$2:$AZ$2,0))/'Hàng Theo FCTS 14.09'!$C231,0)</f>
        <v>0</v>
      </c>
      <c r="M231" s="98">
        <f t="array" ref="M231">+IFERROR(INDEX('FCST SDV'!$AC$3:$AZ$3000,MATCH('Hàng Theo FCTS 14.09'!$B231,'FCST SDV'!$C$3:$C$3000,0),MATCH('Hàng Theo FCTS 14.09'!M$1,'FCST SDV'!$AC$2:$AZ$2,0))/'Hàng Theo FCTS 14.09'!$C231,0)</f>
        <v>0</v>
      </c>
      <c r="N231" s="98">
        <f t="array" ref="N231">+IFERROR(INDEX('FCST SDV'!$AC$3:$AZ$3000,MATCH('Hàng Theo FCTS 14.09'!$B231,'FCST SDV'!$C$3:$C$3000,0),MATCH('Hàng Theo FCTS 14.09'!N$1,'FCST SDV'!$AC$2:$AZ$2,0))/'Hàng Theo FCTS 14.09'!$C231,0)</f>
        <v>0</v>
      </c>
      <c r="O231" s="98">
        <f t="array" ref="O231">+IFERROR(INDEX('FCST SDV'!$AC$3:$AZ$3000,MATCH('Hàng Theo FCTS 14.09'!$B231,'FCST SDV'!$C$3:$C$3000,0),MATCH('Hàng Theo FCTS 14.09'!O$1,'FCST SDV'!$AC$2:$AZ$2,0))/'Hàng Theo FCTS 14.09'!$C231,0)</f>
        <v>14.4</v>
      </c>
      <c r="P231" s="98">
        <f t="array" ref="P231">+IFERROR(INDEX('FCST SDV'!$AC$3:$AZ$3000,MATCH('Hàng Theo FCTS 14.09'!$B231,'FCST SDV'!$C$3:$C$3000,0),MATCH('Hàng Theo FCTS 14.09'!P$1,'FCST SDV'!$AC$2:$AZ$2,0))/'Hàng Theo FCTS 14.09'!$C231,0)</f>
        <v>0</v>
      </c>
      <c r="Q231" s="98">
        <f t="array" ref="Q231">+IFERROR(INDEX('FCST SDV'!$AC$3:$AZ$3000,MATCH('Hàng Theo FCTS 14.09'!$B231,'FCST SDV'!$C$3:$C$3000,0),MATCH('Hàng Theo FCTS 14.09'!Q$1,'FCST SDV'!$AC$2:$AZ$2,0))/'Hàng Theo FCTS 14.09'!$C231,0)</f>
        <v>0</v>
      </c>
    </row>
    <row r="232" spans="1:17" ht="36" customHeight="1">
      <c r="A232" s="515" t="s">
        <v>254</v>
      </c>
      <c r="B232" s="516"/>
      <c r="C232" s="516"/>
      <c r="D232" s="516"/>
      <c r="E232" s="516"/>
      <c r="F232" s="517"/>
      <c r="G232" s="104"/>
      <c r="H232" s="101"/>
      <c r="I232" s="103">
        <f>+F230-SUM(I230:I231)</f>
        <v>0</v>
      </c>
      <c r="J232" s="103">
        <f>+I232-SUM(J230:J231)</f>
        <v>-4.8</v>
      </c>
      <c r="K232" s="103">
        <f t="shared" ref="K232:Q232" si="53">+J232-SUM(K230:K231)</f>
        <v>-4.8</v>
      </c>
      <c r="L232" s="103">
        <f t="shared" si="53"/>
        <v>-4.8</v>
      </c>
      <c r="M232" s="103">
        <f t="shared" si="53"/>
        <v>-4.8</v>
      </c>
      <c r="N232" s="103">
        <f t="shared" si="53"/>
        <v>-4.8</v>
      </c>
      <c r="O232" s="103">
        <f t="shared" si="53"/>
        <v>-19.2</v>
      </c>
      <c r="P232" s="103">
        <f t="shared" si="53"/>
        <v>-19.2</v>
      </c>
      <c r="Q232" s="103">
        <f t="shared" si="53"/>
        <v>-19.2</v>
      </c>
    </row>
    <row r="233" spans="1:17" ht="48" customHeight="1">
      <c r="A233" s="100" t="s">
        <v>181</v>
      </c>
      <c r="B233" s="114" t="s">
        <v>150</v>
      </c>
      <c r="C233" s="99">
        <v>2500</v>
      </c>
      <c r="D233" s="90">
        <v>0</v>
      </c>
      <c r="E233" s="115"/>
      <c r="F233" s="90">
        <f>+D233</f>
        <v>0</v>
      </c>
      <c r="G233" s="96">
        <f>+VLOOKUP(B233,'[6]FCST SDV'!$C:$AL,36,0)</f>
        <v>9000</v>
      </c>
      <c r="H233" s="97">
        <f t="shared" si="48"/>
        <v>3.6</v>
      </c>
      <c r="I233" s="98">
        <f t="array" ref="I233">+IFERROR(INDEX('FCST SDV'!$AC$3:$AZ$3000,MATCH('Hàng Theo FCTS 14.09'!$B233,'FCST SDV'!$C$3:$C$3000,0),MATCH('Hàng Theo FCTS 14.09'!I$1,'FCST SDV'!$AC$2:$AZ$2,0))/'Hàng Theo FCTS 14.09'!$C233,0)</f>
        <v>0</v>
      </c>
      <c r="J233" s="98">
        <f t="array" ref="J233">+IFERROR(INDEX('FCST SDV'!$AC$3:$AZ$3000,MATCH('Hàng Theo FCTS 14.09'!$B233,'FCST SDV'!$C$3:$C$3000,0),MATCH('Hàng Theo FCTS 14.09'!J$1,'FCST SDV'!$AC$2:$AZ$2,0))/'Hàng Theo FCTS 14.09'!$C233,0)</f>
        <v>0</v>
      </c>
      <c r="K233" s="98">
        <f t="array" ref="K233">+IFERROR(INDEX('FCST SDV'!$AC$3:$AZ$3000,MATCH('Hàng Theo FCTS 14.09'!$B233,'FCST SDV'!$C$3:$C$3000,0),MATCH('Hàng Theo FCTS 14.09'!K$1,'FCST SDV'!$AC$2:$AZ$2,0))/'Hàng Theo FCTS 14.09'!$C233,0)</f>
        <v>0</v>
      </c>
      <c r="L233" s="98">
        <f t="array" ref="L233">+IFERROR(INDEX('FCST SDV'!$AC$3:$AZ$3000,MATCH('Hàng Theo FCTS 14.09'!$B233,'FCST SDV'!$C$3:$C$3000,0),MATCH('Hàng Theo FCTS 14.09'!L$1,'FCST SDV'!$AC$2:$AZ$2,0))/'Hàng Theo FCTS 14.09'!$C233,0)</f>
        <v>0</v>
      </c>
      <c r="M233" s="98">
        <f t="array" ref="M233">+IFERROR(INDEX('FCST SDV'!$AC$3:$AZ$3000,MATCH('Hàng Theo FCTS 14.09'!$B233,'FCST SDV'!$C$3:$C$3000,0),MATCH('Hàng Theo FCTS 14.09'!M$1,'FCST SDV'!$AC$2:$AZ$2,0))/'Hàng Theo FCTS 14.09'!$C233,0)</f>
        <v>0</v>
      </c>
      <c r="N233" s="98">
        <f t="array" ref="N233">+IFERROR(INDEX('FCST SDV'!$AC$3:$AZ$3000,MATCH('Hàng Theo FCTS 14.09'!$B233,'FCST SDV'!$C$3:$C$3000,0),MATCH('Hàng Theo FCTS 14.09'!N$1,'FCST SDV'!$AC$2:$AZ$2,0))/'Hàng Theo FCTS 14.09'!$C233,0)</f>
        <v>0</v>
      </c>
      <c r="O233" s="98">
        <f t="array" ref="O233">+IFERROR(INDEX('FCST SDV'!$AC$3:$AZ$3000,MATCH('Hàng Theo FCTS 14.09'!$B233,'FCST SDV'!$C$3:$C$3000,0),MATCH('Hàng Theo FCTS 14.09'!O$1,'FCST SDV'!$AC$2:$AZ$2,0))/'Hàng Theo FCTS 14.09'!$C233,0)</f>
        <v>0</v>
      </c>
      <c r="P233" s="98">
        <f t="array" ref="P233">+IFERROR(INDEX('FCST SDV'!$AC$3:$AZ$3000,MATCH('Hàng Theo FCTS 14.09'!$B233,'FCST SDV'!$C$3:$C$3000,0),MATCH('Hàng Theo FCTS 14.09'!P$1,'FCST SDV'!$AC$2:$AZ$2,0))/'Hàng Theo FCTS 14.09'!$C233,0)</f>
        <v>0</v>
      </c>
      <c r="Q233" s="98">
        <f t="array" ref="Q233">+IFERROR(INDEX('FCST SDV'!$AC$3:$AZ$3000,MATCH('Hàng Theo FCTS 14.09'!$B233,'FCST SDV'!$C$3:$C$3000,0),MATCH('Hàng Theo FCTS 14.09'!Q$1,'FCST SDV'!$AC$2:$AZ$2,0))/'Hàng Theo FCTS 14.09'!$C233,0)</f>
        <v>3.6</v>
      </c>
    </row>
    <row r="234" spans="1:17" ht="36" customHeight="1">
      <c r="A234" s="515" t="s">
        <v>254</v>
      </c>
      <c r="B234" s="516"/>
      <c r="C234" s="516"/>
      <c r="D234" s="516"/>
      <c r="E234" s="516"/>
      <c r="F234" s="517"/>
      <c r="G234" s="104"/>
      <c r="H234" s="101"/>
      <c r="I234" s="103">
        <f>+F233-SUM(I233)</f>
        <v>0</v>
      </c>
      <c r="J234" s="103">
        <f>+I234-SUM(J233)</f>
        <v>0</v>
      </c>
      <c r="K234" s="103">
        <f t="shared" ref="K234:Q234" si="54">+J234-SUM(K233)</f>
        <v>0</v>
      </c>
      <c r="L234" s="103">
        <f t="shared" si="54"/>
        <v>0</v>
      </c>
      <c r="M234" s="103">
        <f t="shared" si="54"/>
        <v>0</v>
      </c>
      <c r="N234" s="103">
        <f t="shared" si="54"/>
        <v>0</v>
      </c>
      <c r="O234" s="103">
        <f t="shared" si="54"/>
        <v>0</v>
      </c>
      <c r="P234" s="103">
        <f t="shared" si="54"/>
        <v>0</v>
      </c>
      <c r="Q234" s="103">
        <f t="shared" si="54"/>
        <v>-3.6</v>
      </c>
    </row>
    <row r="235" spans="1:17" ht="36" customHeight="1">
      <c r="A235" s="535" t="s">
        <v>182</v>
      </c>
      <c r="B235" s="114" t="s">
        <v>151</v>
      </c>
      <c r="C235" s="99">
        <v>2500</v>
      </c>
      <c r="D235" s="514">
        <v>0</v>
      </c>
      <c r="E235" s="525"/>
      <c r="F235" s="514">
        <f>+D235</f>
        <v>0</v>
      </c>
      <c r="G235" s="96">
        <f>+VLOOKUP(B235,'[6]FCST SDV'!$C:$AL,36,0)</f>
        <v>9000</v>
      </c>
      <c r="H235" s="97">
        <f t="shared" si="48"/>
        <v>3.6</v>
      </c>
      <c r="I235" s="98">
        <f t="array" ref="I235">+IFERROR(INDEX('FCST SDV'!$AC$3:$AZ$3000,MATCH('Hàng Theo FCTS 14.09'!$B235,'FCST SDV'!$C$3:$C$3000,0),MATCH('Hàng Theo FCTS 14.09'!I$1,'FCST SDV'!$AC$2:$AZ$2,0))/'Hàng Theo FCTS 14.09'!$C235,0)</f>
        <v>0</v>
      </c>
      <c r="J235" s="98">
        <f t="array" ref="J235">+IFERROR(INDEX('FCST SDV'!$AC$3:$AZ$3000,MATCH('Hàng Theo FCTS 14.09'!$B235,'FCST SDV'!$C$3:$C$3000,0),MATCH('Hàng Theo FCTS 14.09'!J$1,'FCST SDV'!$AC$2:$AZ$2,0))/'Hàng Theo FCTS 14.09'!$C235,0)</f>
        <v>0</v>
      </c>
      <c r="K235" s="98">
        <f t="array" ref="K235">+IFERROR(INDEX('FCST SDV'!$AC$3:$AZ$3000,MATCH('Hàng Theo FCTS 14.09'!$B235,'FCST SDV'!$C$3:$C$3000,0),MATCH('Hàng Theo FCTS 14.09'!K$1,'FCST SDV'!$AC$2:$AZ$2,0))/'Hàng Theo FCTS 14.09'!$C235,0)</f>
        <v>0</v>
      </c>
      <c r="L235" s="98">
        <f t="array" ref="L235">+IFERROR(INDEX('FCST SDV'!$AC$3:$AZ$3000,MATCH('Hàng Theo FCTS 14.09'!$B235,'FCST SDV'!$C$3:$C$3000,0),MATCH('Hàng Theo FCTS 14.09'!L$1,'FCST SDV'!$AC$2:$AZ$2,0))/'Hàng Theo FCTS 14.09'!$C235,0)</f>
        <v>0</v>
      </c>
      <c r="M235" s="98">
        <f t="array" ref="M235">+IFERROR(INDEX('FCST SDV'!$AC$3:$AZ$3000,MATCH('Hàng Theo FCTS 14.09'!$B235,'FCST SDV'!$C$3:$C$3000,0),MATCH('Hàng Theo FCTS 14.09'!M$1,'FCST SDV'!$AC$2:$AZ$2,0))/'Hàng Theo FCTS 14.09'!$C235,0)</f>
        <v>0</v>
      </c>
      <c r="N235" s="98">
        <f t="array" ref="N235">+IFERROR(INDEX('FCST SDV'!$AC$3:$AZ$3000,MATCH('Hàng Theo FCTS 14.09'!$B235,'FCST SDV'!$C$3:$C$3000,0),MATCH('Hàng Theo FCTS 14.09'!N$1,'FCST SDV'!$AC$2:$AZ$2,0))/'Hàng Theo FCTS 14.09'!$C235,0)</f>
        <v>0</v>
      </c>
      <c r="O235" s="98">
        <f t="array" ref="O235">+IFERROR(INDEX('FCST SDV'!$AC$3:$AZ$3000,MATCH('Hàng Theo FCTS 14.09'!$B235,'FCST SDV'!$C$3:$C$3000,0),MATCH('Hàng Theo FCTS 14.09'!O$1,'FCST SDV'!$AC$2:$AZ$2,0))/'Hàng Theo FCTS 14.09'!$C235,0)</f>
        <v>0</v>
      </c>
      <c r="P235" s="98">
        <f t="array" ref="P235">+IFERROR(INDEX('FCST SDV'!$AC$3:$AZ$3000,MATCH('Hàng Theo FCTS 14.09'!$B235,'FCST SDV'!$C$3:$C$3000,0),MATCH('Hàng Theo FCTS 14.09'!P$1,'FCST SDV'!$AC$2:$AZ$2,0))/'Hàng Theo FCTS 14.09'!$C235,0)</f>
        <v>0</v>
      </c>
      <c r="Q235" s="98">
        <f t="array" ref="Q235">+IFERROR(INDEX('FCST SDV'!$AC$3:$AZ$3000,MATCH('Hàng Theo FCTS 14.09'!$B235,'FCST SDV'!$C$3:$C$3000,0),MATCH('Hàng Theo FCTS 14.09'!Q$1,'FCST SDV'!$AC$2:$AZ$2,0))/'Hàng Theo FCTS 14.09'!$C235,0)</f>
        <v>3.6</v>
      </c>
    </row>
    <row r="236" spans="1:17" ht="36" customHeight="1">
      <c r="A236" s="535"/>
      <c r="B236" s="114" t="s">
        <v>17</v>
      </c>
      <c r="C236" s="99">
        <v>2500</v>
      </c>
      <c r="D236" s="514"/>
      <c r="E236" s="525"/>
      <c r="F236" s="514"/>
      <c r="G236" s="96">
        <f>+VLOOKUP(B236,'[6]FCST SDV'!$C:$AL,36,0)</f>
        <v>48000</v>
      </c>
      <c r="H236" s="97">
        <f t="shared" si="48"/>
        <v>19.2</v>
      </c>
      <c r="I236" s="98">
        <f t="array" ref="I236">+IFERROR(INDEX('FCST SDV'!$AC$3:$AZ$3000,MATCH('Hàng Theo FCTS 14.09'!$B236,'FCST SDV'!$C$3:$C$3000,0),MATCH('Hàng Theo FCTS 14.09'!I$1,'FCST SDV'!$AC$2:$AZ$2,0))/'Hàng Theo FCTS 14.09'!$C236,0)</f>
        <v>4.8</v>
      </c>
      <c r="J236" s="98">
        <f t="array" ref="J236">+IFERROR(INDEX('FCST SDV'!$AC$3:$AZ$3000,MATCH('Hàng Theo FCTS 14.09'!$B236,'FCST SDV'!$C$3:$C$3000,0),MATCH('Hàng Theo FCTS 14.09'!J$1,'FCST SDV'!$AC$2:$AZ$2,0))/'Hàng Theo FCTS 14.09'!$C236,0)</f>
        <v>2.4</v>
      </c>
      <c r="K236" s="98">
        <f t="array" ref="K236">+IFERROR(INDEX('FCST SDV'!$AC$3:$AZ$3000,MATCH('Hàng Theo FCTS 14.09'!$B236,'FCST SDV'!$C$3:$C$3000,0),MATCH('Hàng Theo FCTS 14.09'!K$1,'FCST SDV'!$AC$2:$AZ$2,0))/'Hàng Theo FCTS 14.09'!$C236,0)</f>
        <v>0</v>
      </c>
      <c r="L236" s="98">
        <f t="array" ref="L236">+IFERROR(INDEX('FCST SDV'!$AC$3:$AZ$3000,MATCH('Hàng Theo FCTS 14.09'!$B236,'FCST SDV'!$C$3:$C$3000,0),MATCH('Hàng Theo FCTS 14.09'!L$1,'FCST SDV'!$AC$2:$AZ$2,0))/'Hàng Theo FCTS 14.09'!$C236,0)</f>
        <v>0</v>
      </c>
      <c r="M236" s="98">
        <f t="array" ref="M236">+IFERROR(INDEX('FCST SDV'!$AC$3:$AZ$3000,MATCH('Hàng Theo FCTS 14.09'!$B236,'FCST SDV'!$C$3:$C$3000,0),MATCH('Hàng Theo FCTS 14.09'!M$1,'FCST SDV'!$AC$2:$AZ$2,0))/'Hàng Theo FCTS 14.09'!$C236,0)</f>
        <v>0</v>
      </c>
      <c r="N236" s="98">
        <f t="array" ref="N236">+IFERROR(INDEX('FCST SDV'!$AC$3:$AZ$3000,MATCH('Hàng Theo FCTS 14.09'!$B236,'FCST SDV'!$C$3:$C$3000,0),MATCH('Hàng Theo FCTS 14.09'!N$1,'FCST SDV'!$AC$2:$AZ$2,0))/'Hàng Theo FCTS 14.09'!$C236,0)</f>
        <v>0</v>
      </c>
      <c r="O236" s="98">
        <f t="array" ref="O236">+IFERROR(INDEX('FCST SDV'!$AC$3:$AZ$3000,MATCH('Hàng Theo FCTS 14.09'!$B236,'FCST SDV'!$C$3:$C$3000,0),MATCH('Hàng Theo FCTS 14.09'!O$1,'FCST SDV'!$AC$2:$AZ$2,0))/'Hàng Theo FCTS 14.09'!$C236,0)</f>
        <v>12</v>
      </c>
      <c r="P236" s="98">
        <f t="array" ref="P236">+IFERROR(INDEX('FCST SDV'!$AC$3:$AZ$3000,MATCH('Hàng Theo FCTS 14.09'!$B236,'FCST SDV'!$C$3:$C$3000,0),MATCH('Hàng Theo FCTS 14.09'!P$1,'FCST SDV'!$AC$2:$AZ$2,0))/'Hàng Theo FCTS 14.09'!$C236,0)</f>
        <v>0</v>
      </c>
      <c r="Q236" s="98">
        <f t="array" ref="Q236">+IFERROR(INDEX('FCST SDV'!$AC$3:$AZ$3000,MATCH('Hàng Theo FCTS 14.09'!$B236,'FCST SDV'!$C$3:$C$3000,0),MATCH('Hàng Theo FCTS 14.09'!Q$1,'FCST SDV'!$AC$2:$AZ$2,0))/'Hàng Theo FCTS 14.09'!$C236,0)</f>
        <v>0</v>
      </c>
    </row>
    <row r="237" spans="1:17" ht="36" customHeight="1">
      <c r="A237" s="515" t="s">
        <v>254</v>
      </c>
      <c r="B237" s="516"/>
      <c r="C237" s="516"/>
      <c r="D237" s="516"/>
      <c r="E237" s="516"/>
      <c r="F237" s="517"/>
      <c r="G237" s="104"/>
      <c r="H237" s="101"/>
      <c r="I237" s="103">
        <f>+F235-SUM(I235:I236)</f>
        <v>-4.8</v>
      </c>
      <c r="J237" s="103">
        <f>+I237-SUM(J235:J236)</f>
        <v>-7.1999999999999993</v>
      </c>
      <c r="K237" s="103">
        <f t="shared" ref="K237:Q237" si="55">+J237-SUM(K235:K236)</f>
        <v>-7.1999999999999993</v>
      </c>
      <c r="L237" s="103">
        <f t="shared" si="55"/>
        <v>-7.1999999999999993</v>
      </c>
      <c r="M237" s="103">
        <f t="shared" si="55"/>
        <v>-7.1999999999999993</v>
      </c>
      <c r="N237" s="103">
        <f t="shared" si="55"/>
        <v>-7.1999999999999993</v>
      </c>
      <c r="O237" s="103">
        <f t="shared" si="55"/>
        <v>-19.2</v>
      </c>
      <c r="P237" s="103">
        <f t="shared" si="55"/>
        <v>-19.2</v>
      </c>
      <c r="Q237" s="103">
        <f t="shared" si="55"/>
        <v>-22.8</v>
      </c>
    </row>
    <row r="238" spans="1:17" ht="36" customHeight="1">
      <c r="A238" s="535" t="s">
        <v>183</v>
      </c>
      <c r="B238" s="114" t="s">
        <v>152</v>
      </c>
      <c r="C238" s="99">
        <v>2500</v>
      </c>
      <c r="D238" s="514">
        <v>0</v>
      </c>
      <c r="E238" s="525"/>
      <c r="F238" s="514">
        <f>+D238</f>
        <v>0</v>
      </c>
      <c r="G238" s="96">
        <f>+VLOOKUP(B238,'[6]FCST SDV'!$C:$AL,36,0)</f>
        <v>270000</v>
      </c>
      <c r="H238" s="97">
        <f t="shared" si="48"/>
        <v>108</v>
      </c>
      <c r="I238" s="98">
        <f t="array" ref="I238">+IFERROR(INDEX('FCST SDV'!$AC$3:$AZ$3000,MATCH('Hàng Theo FCTS 14.09'!$B238,'FCST SDV'!$C$3:$C$3000,0),MATCH('Hàng Theo FCTS 14.09'!I$1,'FCST SDV'!$AC$2:$AZ$2,0))/'Hàng Theo FCTS 14.09'!$C238,0)</f>
        <v>4</v>
      </c>
      <c r="J238" s="98">
        <f t="array" ref="J238">+IFERROR(INDEX('FCST SDV'!$AC$3:$AZ$3000,MATCH('Hàng Theo FCTS 14.09'!$B238,'FCST SDV'!$C$3:$C$3000,0),MATCH('Hàng Theo FCTS 14.09'!J$1,'FCST SDV'!$AC$2:$AZ$2,0))/'Hàng Theo FCTS 14.09'!$C238,0)</f>
        <v>4</v>
      </c>
      <c r="K238" s="98">
        <f t="array" ref="K238">+IFERROR(INDEX('FCST SDV'!$AC$3:$AZ$3000,MATCH('Hàng Theo FCTS 14.09'!$B238,'FCST SDV'!$C$3:$C$3000,0),MATCH('Hàng Theo FCTS 14.09'!K$1,'FCST SDV'!$AC$2:$AZ$2,0))/'Hàng Theo FCTS 14.09'!$C238,0)</f>
        <v>4</v>
      </c>
      <c r="L238" s="98">
        <f t="array" ref="L238">+IFERROR(INDEX('FCST SDV'!$AC$3:$AZ$3000,MATCH('Hàng Theo FCTS 14.09'!$B238,'FCST SDV'!$C$3:$C$3000,0),MATCH('Hàng Theo FCTS 14.09'!L$1,'FCST SDV'!$AC$2:$AZ$2,0))/'Hàng Theo FCTS 14.09'!$C238,0)</f>
        <v>4</v>
      </c>
      <c r="M238" s="98">
        <f t="array" ref="M238">+IFERROR(INDEX('FCST SDV'!$AC$3:$AZ$3000,MATCH('Hàng Theo FCTS 14.09'!$B238,'FCST SDV'!$C$3:$C$3000,0),MATCH('Hàng Theo FCTS 14.09'!M$1,'FCST SDV'!$AC$2:$AZ$2,0))/'Hàng Theo FCTS 14.09'!$C238,0)</f>
        <v>4</v>
      </c>
      <c r="N238" s="98">
        <f t="array" ref="N238">+IFERROR(INDEX('FCST SDV'!$AC$3:$AZ$3000,MATCH('Hàng Theo FCTS 14.09'!$B238,'FCST SDV'!$C$3:$C$3000,0),MATCH('Hàng Theo FCTS 14.09'!N$1,'FCST SDV'!$AC$2:$AZ$2,0))/'Hàng Theo FCTS 14.09'!$C238,0)</f>
        <v>4</v>
      </c>
      <c r="O238" s="98">
        <f t="array" ref="O238">+IFERROR(INDEX('FCST SDV'!$AC$3:$AZ$3000,MATCH('Hàng Theo FCTS 14.09'!$B238,'FCST SDV'!$C$3:$C$3000,0),MATCH('Hàng Theo FCTS 14.09'!O$1,'FCST SDV'!$AC$2:$AZ$2,0))/'Hàng Theo FCTS 14.09'!$C238,0)</f>
        <v>28</v>
      </c>
      <c r="P238" s="98">
        <f t="array" ref="P238">+IFERROR(INDEX('FCST SDV'!$AC$3:$AZ$3000,MATCH('Hàng Theo FCTS 14.09'!$B238,'FCST SDV'!$C$3:$C$3000,0),MATCH('Hàng Theo FCTS 14.09'!P$1,'FCST SDV'!$AC$2:$AZ$2,0))/'Hàng Theo FCTS 14.09'!$C238,0)</f>
        <v>28</v>
      </c>
      <c r="Q238" s="98">
        <f t="array" ref="Q238">+IFERROR(INDEX('FCST SDV'!$AC$3:$AZ$3000,MATCH('Hàng Theo FCTS 14.09'!$B238,'FCST SDV'!$C$3:$C$3000,0),MATCH('Hàng Theo FCTS 14.09'!Q$1,'FCST SDV'!$AC$2:$AZ$2,0))/'Hàng Theo FCTS 14.09'!$C238,0)</f>
        <v>28</v>
      </c>
    </row>
    <row r="239" spans="1:17" ht="36" customHeight="1">
      <c r="A239" s="535"/>
      <c r="B239" s="114" t="s">
        <v>10</v>
      </c>
      <c r="C239" s="99">
        <v>2500</v>
      </c>
      <c r="D239" s="514"/>
      <c r="E239" s="525"/>
      <c r="F239" s="514"/>
      <c r="G239" s="96">
        <f>+VLOOKUP(B239,'[6]FCST SDV'!$C:$AL,36,0)</f>
        <v>250000</v>
      </c>
      <c r="H239" s="97">
        <f t="shared" si="48"/>
        <v>100</v>
      </c>
      <c r="I239" s="98">
        <f t="array" ref="I239">+IFERROR(INDEX('FCST SDV'!$AC$3:$AZ$3000,MATCH('Hàng Theo FCTS 14.09'!$B239,'FCST SDV'!$C$3:$C$3000,0),MATCH('Hàng Theo FCTS 14.09'!I$1,'FCST SDV'!$AC$2:$AZ$2,0))/'Hàng Theo FCTS 14.09'!$C239,0)</f>
        <v>4</v>
      </c>
      <c r="J239" s="98">
        <f t="array" ref="J239">+IFERROR(INDEX('FCST SDV'!$AC$3:$AZ$3000,MATCH('Hàng Theo FCTS 14.09'!$B239,'FCST SDV'!$C$3:$C$3000,0),MATCH('Hàng Theo FCTS 14.09'!J$1,'FCST SDV'!$AC$2:$AZ$2,0))/'Hàng Theo FCTS 14.09'!$C239,0)</f>
        <v>4</v>
      </c>
      <c r="K239" s="98">
        <f t="array" ref="K239">+IFERROR(INDEX('FCST SDV'!$AC$3:$AZ$3000,MATCH('Hàng Theo FCTS 14.09'!$B239,'FCST SDV'!$C$3:$C$3000,0),MATCH('Hàng Theo FCTS 14.09'!K$1,'FCST SDV'!$AC$2:$AZ$2,0))/'Hàng Theo FCTS 14.09'!$C239,0)</f>
        <v>4</v>
      </c>
      <c r="L239" s="98">
        <f t="array" ref="L239">+IFERROR(INDEX('FCST SDV'!$AC$3:$AZ$3000,MATCH('Hàng Theo FCTS 14.09'!$B239,'FCST SDV'!$C$3:$C$3000,0),MATCH('Hàng Theo FCTS 14.09'!L$1,'FCST SDV'!$AC$2:$AZ$2,0))/'Hàng Theo FCTS 14.09'!$C239,0)</f>
        <v>4</v>
      </c>
      <c r="M239" s="98">
        <f t="array" ref="M239">+IFERROR(INDEX('FCST SDV'!$AC$3:$AZ$3000,MATCH('Hàng Theo FCTS 14.09'!$B239,'FCST SDV'!$C$3:$C$3000,0),MATCH('Hàng Theo FCTS 14.09'!M$1,'FCST SDV'!$AC$2:$AZ$2,0))/'Hàng Theo FCTS 14.09'!$C239,0)</f>
        <v>4</v>
      </c>
      <c r="N239" s="98">
        <f t="array" ref="N239">+IFERROR(INDEX('FCST SDV'!$AC$3:$AZ$3000,MATCH('Hàng Theo FCTS 14.09'!$B239,'FCST SDV'!$C$3:$C$3000,0),MATCH('Hàng Theo FCTS 14.09'!N$1,'FCST SDV'!$AC$2:$AZ$2,0))/'Hàng Theo FCTS 14.09'!$C239,0)</f>
        <v>4</v>
      </c>
      <c r="O239" s="98">
        <f t="array" ref="O239">+IFERROR(INDEX('FCST SDV'!$AC$3:$AZ$3000,MATCH('Hàng Theo FCTS 14.09'!$B239,'FCST SDV'!$C$3:$C$3000,0),MATCH('Hàng Theo FCTS 14.09'!O$1,'FCST SDV'!$AC$2:$AZ$2,0))/'Hàng Theo FCTS 14.09'!$C239,0)</f>
        <v>28</v>
      </c>
      <c r="P239" s="98">
        <f t="array" ref="P239">+IFERROR(INDEX('FCST SDV'!$AC$3:$AZ$3000,MATCH('Hàng Theo FCTS 14.09'!$B239,'FCST SDV'!$C$3:$C$3000,0),MATCH('Hàng Theo FCTS 14.09'!P$1,'FCST SDV'!$AC$2:$AZ$2,0))/'Hàng Theo FCTS 14.09'!$C239,0)</f>
        <v>28</v>
      </c>
      <c r="Q239" s="98">
        <f t="array" ref="Q239">+IFERROR(INDEX('FCST SDV'!$AC$3:$AZ$3000,MATCH('Hàng Theo FCTS 14.09'!$B239,'FCST SDV'!$C$3:$C$3000,0),MATCH('Hàng Theo FCTS 14.09'!Q$1,'FCST SDV'!$AC$2:$AZ$2,0))/'Hàng Theo FCTS 14.09'!$C239,0)</f>
        <v>20</v>
      </c>
    </row>
    <row r="240" spans="1:17" ht="36" customHeight="1">
      <c r="A240" s="535"/>
      <c r="B240" s="114" t="s">
        <v>153</v>
      </c>
      <c r="C240" s="99">
        <v>2500</v>
      </c>
      <c r="D240" s="514"/>
      <c r="E240" s="525"/>
      <c r="F240" s="514"/>
      <c r="G240" s="96">
        <f>+VLOOKUP(B240,'[6]FCST SDV'!$C:$AL,36,0)</f>
        <v>0</v>
      </c>
      <c r="H240" s="97">
        <f t="shared" si="48"/>
        <v>0</v>
      </c>
      <c r="I240" s="98">
        <f t="array" ref="I240">+IFERROR(INDEX('FCST SDV'!$AC$3:$AZ$3000,MATCH('Hàng Theo FCTS 14.09'!$B240,'FCST SDV'!$C$3:$C$3000,0),MATCH('Hàng Theo FCTS 14.09'!I$1,'FCST SDV'!$AC$2:$AZ$2,0))/'Hàng Theo FCTS 14.09'!$C240,0)</f>
        <v>0</v>
      </c>
      <c r="J240" s="98">
        <f t="array" ref="J240">+IFERROR(INDEX('FCST SDV'!$AC$3:$AZ$3000,MATCH('Hàng Theo FCTS 14.09'!$B240,'FCST SDV'!$C$3:$C$3000,0),MATCH('Hàng Theo FCTS 14.09'!J$1,'FCST SDV'!$AC$2:$AZ$2,0))/'Hàng Theo FCTS 14.09'!$C240,0)</f>
        <v>0</v>
      </c>
      <c r="K240" s="98">
        <f t="array" ref="K240">+IFERROR(INDEX('FCST SDV'!$AC$3:$AZ$3000,MATCH('Hàng Theo FCTS 14.09'!$B240,'FCST SDV'!$C$3:$C$3000,0),MATCH('Hàng Theo FCTS 14.09'!K$1,'FCST SDV'!$AC$2:$AZ$2,0))/'Hàng Theo FCTS 14.09'!$C240,0)</f>
        <v>0</v>
      </c>
      <c r="L240" s="98">
        <f t="array" ref="L240">+IFERROR(INDEX('FCST SDV'!$AC$3:$AZ$3000,MATCH('Hàng Theo FCTS 14.09'!$B240,'FCST SDV'!$C$3:$C$3000,0),MATCH('Hàng Theo FCTS 14.09'!L$1,'FCST SDV'!$AC$2:$AZ$2,0))/'Hàng Theo FCTS 14.09'!$C240,0)</f>
        <v>0</v>
      </c>
      <c r="M240" s="98">
        <f t="array" ref="M240">+IFERROR(INDEX('FCST SDV'!$AC$3:$AZ$3000,MATCH('Hàng Theo FCTS 14.09'!$B240,'FCST SDV'!$C$3:$C$3000,0),MATCH('Hàng Theo FCTS 14.09'!M$1,'FCST SDV'!$AC$2:$AZ$2,0))/'Hàng Theo FCTS 14.09'!$C240,0)</f>
        <v>0</v>
      </c>
      <c r="N240" s="98">
        <f t="array" ref="N240">+IFERROR(INDEX('FCST SDV'!$AC$3:$AZ$3000,MATCH('Hàng Theo FCTS 14.09'!$B240,'FCST SDV'!$C$3:$C$3000,0),MATCH('Hàng Theo FCTS 14.09'!N$1,'FCST SDV'!$AC$2:$AZ$2,0))/'Hàng Theo FCTS 14.09'!$C240,0)</f>
        <v>0</v>
      </c>
      <c r="O240" s="98">
        <f t="array" ref="O240">+IFERROR(INDEX('FCST SDV'!$AC$3:$AZ$3000,MATCH('Hàng Theo FCTS 14.09'!$B240,'FCST SDV'!$C$3:$C$3000,0),MATCH('Hàng Theo FCTS 14.09'!O$1,'FCST SDV'!$AC$2:$AZ$2,0))/'Hàng Theo FCTS 14.09'!$C240,0)</f>
        <v>0</v>
      </c>
      <c r="P240" s="98">
        <f t="array" ref="P240">+IFERROR(INDEX('FCST SDV'!$AC$3:$AZ$3000,MATCH('Hàng Theo FCTS 14.09'!$B240,'FCST SDV'!$C$3:$C$3000,0),MATCH('Hàng Theo FCTS 14.09'!P$1,'FCST SDV'!$AC$2:$AZ$2,0))/'Hàng Theo FCTS 14.09'!$C240,0)</f>
        <v>0</v>
      </c>
      <c r="Q240" s="98">
        <f t="array" ref="Q240">+IFERROR(INDEX('FCST SDV'!$AC$3:$AZ$3000,MATCH('Hàng Theo FCTS 14.09'!$B240,'FCST SDV'!$C$3:$C$3000,0),MATCH('Hàng Theo FCTS 14.09'!Q$1,'FCST SDV'!$AC$2:$AZ$2,0))/'Hàng Theo FCTS 14.09'!$C240,0)</f>
        <v>0</v>
      </c>
    </row>
    <row r="241" spans="1:17" ht="36" customHeight="1">
      <c r="A241" s="535"/>
      <c r="B241" s="114" t="s">
        <v>154</v>
      </c>
      <c r="C241" s="99">
        <v>2500</v>
      </c>
      <c r="D241" s="514"/>
      <c r="E241" s="525"/>
      <c r="F241" s="514"/>
      <c r="G241" s="96">
        <f>+VLOOKUP(B241,'[6]FCST SDV'!$C:$AL,36,0)</f>
        <v>270000</v>
      </c>
      <c r="H241" s="97">
        <f t="shared" si="48"/>
        <v>108</v>
      </c>
      <c r="I241" s="98">
        <f t="array" ref="I241">+IFERROR(INDEX('FCST SDV'!$AC$3:$AZ$3000,MATCH('Hàng Theo FCTS 14.09'!$B241,'FCST SDV'!$C$3:$C$3000,0),MATCH('Hàng Theo FCTS 14.09'!I$1,'FCST SDV'!$AC$2:$AZ$2,0))/'Hàng Theo FCTS 14.09'!$C241,0)</f>
        <v>4</v>
      </c>
      <c r="J241" s="98">
        <f t="array" ref="J241">+IFERROR(INDEX('FCST SDV'!$AC$3:$AZ$3000,MATCH('Hàng Theo FCTS 14.09'!$B241,'FCST SDV'!$C$3:$C$3000,0),MATCH('Hàng Theo FCTS 14.09'!J$1,'FCST SDV'!$AC$2:$AZ$2,0))/'Hàng Theo FCTS 14.09'!$C241,0)</f>
        <v>4</v>
      </c>
      <c r="K241" s="98">
        <f t="array" ref="K241">+IFERROR(INDEX('FCST SDV'!$AC$3:$AZ$3000,MATCH('Hàng Theo FCTS 14.09'!$B241,'FCST SDV'!$C$3:$C$3000,0),MATCH('Hàng Theo FCTS 14.09'!K$1,'FCST SDV'!$AC$2:$AZ$2,0))/'Hàng Theo FCTS 14.09'!$C241,0)</f>
        <v>4</v>
      </c>
      <c r="L241" s="98">
        <f t="array" ref="L241">+IFERROR(INDEX('FCST SDV'!$AC$3:$AZ$3000,MATCH('Hàng Theo FCTS 14.09'!$B241,'FCST SDV'!$C$3:$C$3000,0),MATCH('Hàng Theo FCTS 14.09'!L$1,'FCST SDV'!$AC$2:$AZ$2,0))/'Hàng Theo FCTS 14.09'!$C241,0)</f>
        <v>4</v>
      </c>
      <c r="M241" s="98">
        <f t="array" ref="M241">+IFERROR(INDEX('FCST SDV'!$AC$3:$AZ$3000,MATCH('Hàng Theo FCTS 14.09'!$B241,'FCST SDV'!$C$3:$C$3000,0),MATCH('Hàng Theo FCTS 14.09'!M$1,'FCST SDV'!$AC$2:$AZ$2,0))/'Hàng Theo FCTS 14.09'!$C241,0)</f>
        <v>4</v>
      </c>
      <c r="N241" s="98">
        <f t="array" ref="N241">+IFERROR(INDEX('FCST SDV'!$AC$3:$AZ$3000,MATCH('Hàng Theo FCTS 14.09'!$B241,'FCST SDV'!$C$3:$C$3000,0),MATCH('Hàng Theo FCTS 14.09'!N$1,'FCST SDV'!$AC$2:$AZ$2,0))/'Hàng Theo FCTS 14.09'!$C241,0)</f>
        <v>4</v>
      </c>
      <c r="O241" s="98">
        <f t="array" ref="O241">+IFERROR(INDEX('FCST SDV'!$AC$3:$AZ$3000,MATCH('Hàng Theo FCTS 14.09'!$B241,'FCST SDV'!$C$3:$C$3000,0),MATCH('Hàng Theo FCTS 14.09'!O$1,'FCST SDV'!$AC$2:$AZ$2,0))/'Hàng Theo FCTS 14.09'!$C241,0)</f>
        <v>28</v>
      </c>
      <c r="P241" s="98">
        <f t="array" ref="P241">+IFERROR(INDEX('FCST SDV'!$AC$3:$AZ$3000,MATCH('Hàng Theo FCTS 14.09'!$B241,'FCST SDV'!$C$3:$C$3000,0),MATCH('Hàng Theo FCTS 14.09'!P$1,'FCST SDV'!$AC$2:$AZ$2,0))/'Hàng Theo FCTS 14.09'!$C241,0)</f>
        <v>28</v>
      </c>
      <c r="Q241" s="98">
        <f t="array" ref="Q241">+IFERROR(INDEX('FCST SDV'!$AC$3:$AZ$3000,MATCH('Hàng Theo FCTS 14.09'!$B241,'FCST SDV'!$C$3:$C$3000,0),MATCH('Hàng Theo FCTS 14.09'!Q$1,'FCST SDV'!$AC$2:$AZ$2,0))/'Hàng Theo FCTS 14.09'!$C241,0)</f>
        <v>28</v>
      </c>
    </row>
    <row r="242" spans="1:17" ht="36" customHeight="1">
      <c r="A242" s="515" t="s">
        <v>254</v>
      </c>
      <c r="B242" s="516"/>
      <c r="C242" s="516"/>
      <c r="D242" s="516"/>
      <c r="E242" s="516"/>
      <c r="F242" s="517"/>
      <c r="G242" s="104"/>
      <c r="H242" s="101"/>
      <c r="I242" s="103">
        <f>+F238-SUM(I238:I241)</f>
        <v>-12</v>
      </c>
      <c r="J242" s="103">
        <f>+I242-SUM(J238:J241)</f>
        <v>-24</v>
      </c>
      <c r="K242" s="103">
        <f t="shared" ref="K242:Q242" si="56">+J242-SUM(K238:K241)</f>
        <v>-36</v>
      </c>
      <c r="L242" s="103">
        <f t="shared" si="56"/>
        <v>-48</v>
      </c>
      <c r="M242" s="103">
        <f t="shared" si="56"/>
        <v>-60</v>
      </c>
      <c r="N242" s="103">
        <f t="shared" si="56"/>
        <v>-72</v>
      </c>
      <c r="O242" s="103">
        <f t="shared" si="56"/>
        <v>-156</v>
      </c>
      <c r="P242" s="103">
        <f t="shared" si="56"/>
        <v>-240</v>
      </c>
      <c r="Q242" s="103">
        <f t="shared" si="56"/>
        <v>-316</v>
      </c>
    </row>
    <row r="243" spans="1:17" ht="36" customHeight="1">
      <c r="A243" s="535" t="s">
        <v>184</v>
      </c>
      <c r="B243" s="114" t="s">
        <v>16</v>
      </c>
      <c r="C243" s="99">
        <v>2500</v>
      </c>
      <c r="D243" s="514">
        <v>0</v>
      </c>
      <c r="E243" s="525"/>
      <c r="F243" s="514">
        <f>+D243</f>
        <v>0</v>
      </c>
      <c r="G243" s="96">
        <f>+VLOOKUP(B243,'[6]FCST SDV'!$C:$AL,36,0)</f>
        <v>294000</v>
      </c>
      <c r="H243" s="97">
        <f t="shared" si="48"/>
        <v>117.6</v>
      </c>
      <c r="I243" s="98">
        <f t="array" ref="I243">+IFERROR(INDEX('FCST SDV'!$AC$3:$AZ$3000,MATCH('Hàng Theo FCTS 14.09'!$B243,'FCST SDV'!$C$3:$C$3000,0),MATCH('Hàng Theo FCTS 14.09'!I$1,'FCST SDV'!$AC$2:$AZ$2,0))/'Hàng Theo FCTS 14.09'!$C243,0)</f>
        <v>6</v>
      </c>
      <c r="J243" s="98">
        <f t="array" ref="J243">+IFERROR(INDEX('FCST SDV'!$AC$3:$AZ$3000,MATCH('Hàng Theo FCTS 14.09'!$B243,'FCST SDV'!$C$3:$C$3000,0),MATCH('Hàng Theo FCTS 14.09'!J$1,'FCST SDV'!$AC$2:$AZ$2,0))/'Hàng Theo FCTS 14.09'!$C243,0)</f>
        <v>6</v>
      </c>
      <c r="K243" s="98">
        <f t="array" ref="K243">+IFERROR(INDEX('FCST SDV'!$AC$3:$AZ$3000,MATCH('Hàng Theo FCTS 14.09'!$B243,'FCST SDV'!$C$3:$C$3000,0),MATCH('Hàng Theo FCTS 14.09'!K$1,'FCST SDV'!$AC$2:$AZ$2,0))/'Hàng Theo FCTS 14.09'!$C243,0)</f>
        <v>12</v>
      </c>
      <c r="L243" s="98">
        <f t="array" ref="L243">+IFERROR(INDEX('FCST SDV'!$AC$3:$AZ$3000,MATCH('Hàng Theo FCTS 14.09'!$B243,'FCST SDV'!$C$3:$C$3000,0),MATCH('Hàng Theo FCTS 14.09'!L$1,'FCST SDV'!$AC$2:$AZ$2,0))/'Hàng Theo FCTS 14.09'!$C243,0)</f>
        <v>12</v>
      </c>
      <c r="M243" s="98">
        <f t="array" ref="M243">+IFERROR(INDEX('FCST SDV'!$AC$3:$AZ$3000,MATCH('Hàng Theo FCTS 14.09'!$B243,'FCST SDV'!$C$3:$C$3000,0),MATCH('Hàng Theo FCTS 14.09'!M$1,'FCST SDV'!$AC$2:$AZ$2,0))/'Hàng Theo FCTS 14.09'!$C243,0)</f>
        <v>12</v>
      </c>
      <c r="N243" s="98">
        <f t="array" ref="N243">+IFERROR(INDEX('FCST SDV'!$AC$3:$AZ$3000,MATCH('Hàng Theo FCTS 14.09'!$B243,'FCST SDV'!$C$3:$C$3000,0),MATCH('Hàng Theo FCTS 14.09'!N$1,'FCST SDV'!$AC$2:$AZ$2,0))/'Hàng Theo FCTS 14.09'!$C243,0)</f>
        <v>6</v>
      </c>
      <c r="O243" s="98">
        <f t="array" ref="O243">+IFERROR(INDEX('FCST SDV'!$AC$3:$AZ$3000,MATCH('Hàng Theo FCTS 14.09'!$B243,'FCST SDV'!$C$3:$C$3000,0),MATCH('Hàng Theo FCTS 14.09'!O$1,'FCST SDV'!$AC$2:$AZ$2,0))/'Hàng Theo FCTS 14.09'!$C243,0)</f>
        <v>63.6</v>
      </c>
      <c r="P243" s="98">
        <f t="array" ref="P243">+IFERROR(INDEX('FCST SDV'!$AC$3:$AZ$3000,MATCH('Hàng Theo FCTS 14.09'!$B243,'FCST SDV'!$C$3:$C$3000,0),MATCH('Hàng Theo FCTS 14.09'!P$1,'FCST SDV'!$AC$2:$AZ$2,0))/'Hàng Theo FCTS 14.09'!$C243,0)</f>
        <v>0</v>
      </c>
      <c r="Q243" s="98">
        <f t="array" ref="Q243">+IFERROR(INDEX('FCST SDV'!$AC$3:$AZ$3000,MATCH('Hàng Theo FCTS 14.09'!$B243,'FCST SDV'!$C$3:$C$3000,0),MATCH('Hàng Theo FCTS 14.09'!Q$1,'FCST SDV'!$AC$2:$AZ$2,0))/'Hàng Theo FCTS 14.09'!$C243,0)</f>
        <v>0</v>
      </c>
    </row>
    <row r="244" spans="1:17" ht="36" customHeight="1">
      <c r="A244" s="535"/>
      <c r="B244" s="114" t="s">
        <v>27</v>
      </c>
      <c r="C244" s="99">
        <v>2500</v>
      </c>
      <c r="D244" s="514"/>
      <c r="E244" s="525"/>
      <c r="F244" s="514"/>
      <c r="G244" s="96">
        <f>+VLOOKUP(B244,'[6]FCST SDV'!$C:$AL,36,0)</f>
        <v>228000</v>
      </c>
      <c r="H244" s="97">
        <f t="shared" si="48"/>
        <v>91.2</v>
      </c>
      <c r="I244" s="98">
        <f t="array" ref="I244">+IFERROR(INDEX('FCST SDV'!$AC$3:$AZ$3000,MATCH('Hàng Theo FCTS 14.09'!$B244,'FCST SDV'!$C$3:$C$3000,0),MATCH('Hàng Theo FCTS 14.09'!I$1,'FCST SDV'!$AC$2:$AZ$2,0))/'Hàng Theo FCTS 14.09'!$C244,0)</f>
        <v>3.6</v>
      </c>
      <c r="J244" s="98">
        <f t="array" ref="J244">+IFERROR(INDEX('FCST SDV'!$AC$3:$AZ$3000,MATCH('Hàng Theo FCTS 14.09'!$B244,'FCST SDV'!$C$3:$C$3000,0),MATCH('Hàng Theo FCTS 14.09'!J$1,'FCST SDV'!$AC$2:$AZ$2,0))/'Hàng Theo FCTS 14.09'!$C244,0)</f>
        <v>6</v>
      </c>
      <c r="K244" s="98">
        <f t="array" ref="K244">+IFERROR(INDEX('FCST SDV'!$AC$3:$AZ$3000,MATCH('Hàng Theo FCTS 14.09'!$B244,'FCST SDV'!$C$3:$C$3000,0),MATCH('Hàng Theo FCTS 14.09'!K$1,'FCST SDV'!$AC$2:$AZ$2,0))/'Hàng Theo FCTS 14.09'!$C244,0)</f>
        <v>6</v>
      </c>
      <c r="L244" s="98">
        <f t="array" ref="L244">+IFERROR(INDEX('FCST SDV'!$AC$3:$AZ$3000,MATCH('Hàng Theo FCTS 14.09'!$B244,'FCST SDV'!$C$3:$C$3000,0),MATCH('Hàng Theo FCTS 14.09'!L$1,'FCST SDV'!$AC$2:$AZ$2,0))/'Hàng Theo FCTS 14.09'!$C244,0)</f>
        <v>6</v>
      </c>
      <c r="M244" s="98">
        <f t="array" ref="M244">+IFERROR(INDEX('FCST SDV'!$AC$3:$AZ$3000,MATCH('Hàng Theo FCTS 14.09'!$B244,'FCST SDV'!$C$3:$C$3000,0),MATCH('Hàng Theo FCTS 14.09'!M$1,'FCST SDV'!$AC$2:$AZ$2,0))/'Hàng Theo FCTS 14.09'!$C244,0)</f>
        <v>6</v>
      </c>
      <c r="N244" s="98">
        <f t="array" ref="N244">+IFERROR(INDEX('FCST SDV'!$AC$3:$AZ$3000,MATCH('Hàng Theo FCTS 14.09'!$B244,'FCST SDV'!$C$3:$C$3000,0),MATCH('Hàng Theo FCTS 14.09'!N$1,'FCST SDV'!$AC$2:$AZ$2,0))/'Hàng Theo FCTS 14.09'!$C244,0)</f>
        <v>6</v>
      </c>
      <c r="O244" s="98">
        <f t="array" ref="O244">+IFERROR(INDEX('FCST SDV'!$AC$3:$AZ$3000,MATCH('Hàng Theo FCTS 14.09'!$B244,'FCST SDV'!$C$3:$C$3000,0),MATCH('Hàng Theo FCTS 14.09'!O$1,'FCST SDV'!$AC$2:$AZ$2,0))/'Hàng Theo FCTS 14.09'!$C244,0)</f>
        <v>39.6</v>
      </c>
      <c r="P244" s="98">
        <f t="array" ref="P244">+IFERROR(INDEX('FCST SDV'!$AC$3:$AZ$3000,MATCH('Hàng Theo FCTS 14.09'!$B244,'FCST SDV'!$C$3:$C$3000,0),MATCH('Hàng Theo FCTS 14.09'!P$1,'FCST SDV'!$AC$2:$AZ$2,0))/'Hàng Theo FCTS 14.09'!$C244,0)</f>
        <v>12</v>
      </c>
      <c r="Q244" s="98">
        <f t="array" ref="Q244">+IFERROR(INDEX('FCST SDV'!$AC$3:$AZ$3000,MATCH('Hàng Theo FCTS 14.09'!$B244,'FCST SDV'!$C$3:$C$3000,0),MATCH('Hàng Theo FCTS 14.09'!Q$1,'FCST SDV'!$AC$2:$AZ$2,0))/'Hàng Theo FCTS 14.09'!$C244,0)</f>
        <v>6</v>
      </c>
    </row>
    <row r="245" spans="1:17" ht="36" customHeight="1">
      <c r="A245" s="515" t="s">
        <v>254</v>
      </c>
      <c r="B245" s="516"/>
      <c r="C245" s="516"/>
      <c r="D245" s="516"/>
      <c r="E245" s="516"/>
      <c r="F245" s="517"/>
      <c r="G245" s="104"/>
      <c r="H245" s="101"/>
      <c r="I245" s="103">
        <f>+F243-SUM(I243:I244)</f>
        <v>-9.6</v>
      </c>
      <c r="J245" s="103">
        <f>+I245-SUM(J243:J244)</f>
        <v>-21.6</v>
      </c>
      <c r="K245" s="103">
        <f t="shared" ref="K245:Q245" si="57">+J245-SUM(K243:K244)</f>
        <v>-39.6</v>
      </c>
      <c r="L245" s="103">
        <f t="shared" si="57"/>
        <v>-57.6</v>
      </c>
      <c r="M245" s="103">
        <f t="shared" si="57"/>
        <v>-75.599999999999994</v>
      </c>
      <c r="N245" s="103">
        <f t="shared" si="57"/>
        <v>-87.6</v>
      </c>
      <c r="O245" s="103">
        <f t="shared" si="57"/>
        <v>-190.8</v>
      </c>
      <c r="P245" s="103">
        <f t="shared" si="57"/>
        <v>-202.8</v>
      </c>
      <c r="Q245" s="103">
        <f t="shared" si="57"/>
        <v>-208.8</v>
      </c>
    </row>
    <row r="246" spans="1:17" ht="36" customHeight="1">
      <c r="A246" s="100" t="s">
        <v>185</v>
      </c>
      <c r="B246" s="114" t="s">
        <v>29</v>
      </c>
      <c r="C246" s="99">
        <v>2500</v>
      </c>
      <c r="D246" s="90">
        <v>0</v>
      </c>
      <c r="E246" s="115"/>
      <c r="F246" s="90">
        <f>+D246</f>
        <v>0</v>
      </c>
      <c r="G246" s="96">
        <f>+VLOOKUP(B246,'[6]FCST SDV'!$C:$AL,36,0)</f>
        <v>300000</v>
      </c>
      <c r="H246" s="97">
        <f t="shared" si="48"/>
        <v>120</v>
      </c>
      <c r="I246" s="98">
        <f t="array" ref="I246">+IFERROR(INDEX('FCST SDV'!$AC$3:$AZ$3000,MATCH('Hàng Theo FCTS 14.09'!$B246,'FCST SDV'!$C$3:$C$3000,0),MATCH('Hàng Theo FCTS 14.09'!I$1,'FCST SDV'!$AC$2:$AZ$2,0))/'Hàng Theo FCTS 14.09'!$C246,0)</f>
        <v>6</v>
      </c>
      <c r="J246" s="98">
        <f t="array" ref="J246">+IFERROR(INDEX('FCST SDV'!$AC$3:$AZ$3000,MATCH('Hàng Theo FCTS 14.09'!$B246,'FCST SDV'!$C$3:$C$3000,0),MATCH('Hàng Theo FCTS 14.09'!J$1,'FCST SDV'!$AC$2:$AZ$2,0))/'Hàng Theo FCTS 14.09'!$C246,0)</f>
        <v>6</v>
      </c>
      <c r="K246" s="98">
        <f t="array" ref="K246">+IFERROR(INDEX('FCST SDV'!$AC$3:$AZ$3000,MATCH('Hàng Theo FCTS 14.09'!$B246,'FCST SDV'!$C$3:$C$3000,0),MATCH('Hàng Theo FCTS 14.09'!K$1,'FCST SDV'!$AC$2:$AZ$2,0))/'Hàng Theo FCTS 14.09'!$C246,0)</f>
        <v>6</v>
      </c>
      <c r="L246" s="98">
        <f t="array" ref="L246">+IFERROR(INDEX('FCST SDV'!$AC$3:$AZ$3000,MATCH('Hàng Theo FCTS 14.09'!$B246,'FCST SDV'!$C$3:$C$3000,0),MATCH('Hàng Theo FCTS 14.09'!L$1,'FCST SDV'!$AC$2:$AZ$2,0))/'Hàng Theo FCTS 14.09'!$C246,0)</f>
        <v>6</v>
      </c>
      <c r="M246" s="98">
        <f t="array" ref="M246">+IFERROR(INDEX('FCST SDV'!$AC$3:$AZ$3000,MATCH('Hàng Theo FCTS 14.09'!$B246,'FCST SDV'!$C$3:$C$3000,0),MATCH('Hàng Theo FCTS 14.09'!M$1,'FCST SDV'!$AC$2:$AZ$2,0))/'Hàng Theo FCTS 14.09'!$C246,0)</f>
        <v>6</v>
      </c>
      <c r="N246" s="98">
        <f t="array" ref="N246">+IFERROR(INDEX('FCST SDV'!$AC$3:$AZ$3000,MATCH('Hàng Theo FCTS 14.09'!$B246,'FCST SDV'!$C$3:$C$3000,0),MATCH('Hàng Theo FCTS 14.09'!N$1,'FCST SDV'!$AC$2:$AZ$2,0))/'Hàng Theo FCTS 14.09'!$C246,0)</f>
        <v>6</v>
      </c>
      <c r="O246" s="98">
        <f t="array" ref="O246">+IFERROR(INDEX('FCST SDV'!$AC$3:$AZ$3000,MATCH('Hàng Theo FCTS 14.09'!$B246,'FCST SDV'!$C$3:$C$3000,0),MATCH('Hàng Theo FCTS 14.09'!O$1,'FCST SDV'!$AC$2:$AZ$2,0))/'Hàng Theo FCTS 14.09'!$C246,0)</f>
        <v>42</v>
      </c>
      <c r="P246" s="98">
        <f t="array" ref="P246">+IFERROR(INDEX('FCST SDV'!$AC$3:$AZ$3000,MATCH('Hàng Theo FCTS 14.09'!$B246,'FCST SDV'!$C$3:$C$3000,0),MATCH('Hàng Theo FCTS 14.09'!P$1,'FCST SDV'!$AC$2:$AZ$2,0))/'Hàng Theo FCTS 14.09'!$C246,0)</f>
        <v>24</v>
      </c>
      <c r="Q246" s="98">
        <f t="array" ref="Q246">+IFERROR(INDEX('FCST SDV'!$AC$3:$AZ$3000,MATCH('Hàng Theo FCTS 14.09'!$B246,'FCST SDV'!$C$3:$C$3000,0),MATCH('Hàng Theo FCTS 14.09'!Q$1,'FCST SDV'!$AC$2:$AZ$2,0))/'Hàng Theo FCTS 14.09'!$C246,0)</f>
        <v>18</v>
      </c>
    </row>
    <row r="247" spans="1:17" ht="36" customHeight="1">
      <c r="A247" s="515" t="s">
        <v>254</v>
      </c>
      <c r="B247" s="516"/>
      <c r="C247" s="516"/>
      <c r="D247" s="516"/>
      <c r="E247" s="516"/>
      <c r="F247" s="517"/>
      <c r="G247" s="104"/>
      <c r="H247" s="101"/>
      <c r="I247" s="103">
        <f>+F246-SUM(I246)</f>
        <v>-6</v>
      </c>
      <c r="J247" s="103">
        <f>+I247-SUM(J246)</f>
        <v>-12</v>
      </c>
      <c r="K247" s="103">
        <f t="shared" ref="K247:Q247" si="58">+J247-SUM(K246)</f>
        <v>-18</v>
      </c>
      <c r="L247" s="103">
        <f t="shared" si="58"/>
        <v>-24</v>
      </c>
      <c r="M247" s="103">
        <f t="shared" si="58"/>
        <v>-30</v>
      </c>
      <c r="N247" s="103">
        <f t="shared" si="58"/>
        <v>-36</v>
      </c>
      <c r="O247" s="103">
        <f t="shared" si="58"/>
        <v>-78</v>
      </c>
      <c r="P247" s="103">
        <f t="shared" si="58"/>
        <v>-102</v>
      </c>
      <c r="Q247" s="103">
        <f t="shared" si="58"/>
        <v>-120</v>
      </c>
    </row>
    <row r="248" spans="1:17" ht="36" customHeight="1">
      <c r="A248" s="548" t="s">
        <v>186</v>
      </c>
      <c r="B248" s="114" t="s">
        <v>156</v>
      </c>
      <c r="C248" s="99">
        <v>3000</v>
      </c>
      <c r="D248" s="514">
        <v>0</v>
      </c>
      <c r="E248" s="525"/>
      <c r="F248" s="514">
        <f>+D248</f>
        <v>0</v>
      </c>
      <c r="G248" s="96">
        <v>0</v>
      </c>
      <c r="H248" s="97">
        <f t="shared" si="48"/>
        <v>0</v>
      </c>
      <c r="I248" s="98">
        <f t="array" ref="I248">+IFERROR(INDEX('FCST SDV'!$AC$3:$AZ$3000,MATCH('Hàng Theo FCTS 14.09'!$B248,'FCST SDV'!$C$3:$C$3000,0),MATCH('Hàng Theo FCTS 14.09'!I$1,'FCST SDV'!$AC$2:$AZ$2,0))/'Hàng Theo FCTS 14.09'!$C248,0)</f>
        <v>0</v>
      </c>
      <c r="J248" s="98">
        <f t="array" ref="J248">+IFERROR(INDEX('FCST SDV'!$AC$3:$AZ$3000,MATCH('Hàng Theo FCTS 14.09'!$B248,'FCST SDV'!$C$3:$C$3000,0),MATCH('Hàng Theo FCTS 14.09'!J$1,'FCST SDV'!$AC$2:$AZ$2,0))/'Hàng Theo FCTS 14.09'!$C248,0)</f>
        <v>0</v>
      </c>
      <c r="K248" s="98">
        <f t="array" ref="K248">+IFERROR(INDEX('FCST SDV'!$AC$3:$AZ$3000,MATCH('Hàng Theo FCTS 14.09'!$B248,'FCST SDV'!$C$3:$C$3000,0),MATCH('Hàng Theo FCTS 14.09'!K$1,'FCST SDV'!$AC$2:$AZ$2,0))/'Hàng Theo FCTS 14.09'!$C248,0)</f>
        <v>0</v>
      </c>
      <c r="L248" s="98">
        <f t="array" ref="L248">+IFERROR(INDEX('FCST SDV'!$AC$3:$AZ$3000,MATCH('Hàng Theo FCTS 14.09'!$B248,'FCST SDV'!$C$3:$C$3000,0),MATCH('Hàng Theo FCTS 14.09'!L$1,'FCST SDV'!$AC$2:$AZ$2,0))/'Hàng Theo FCTS 14.09'!$C248,0)</f>
        <v>0</v>
      </c>
      <c r="M248" s="98">
        <f t="array" ref="M248">+IFERROR(INDEX('FCST SDV'!$AC$3:$AZ$3000,MATCH('Hàng Theo FCTS 14.09'!$B248,'FCST SDV'!$C$3:$C$3000,0),MATCH('Hàng Theo FCTS 14.09'!M$1,'FCST SDV'!$AC$2:$AZ$2,0))/'Hàng Theo FCTS 14.09'!$C248,0)</f>
        <v>0</v>
      </c>
      <c r="N248" s="98">
        <f t="array" ref="N248">+IFERROR(INDEX('FCST SDV'!$AC$3:$AZ$3000,MATCH('Hàng Theo FCTS 14.09'!$B248,'FCST SDV'!$C$3:$C$3000,0),MATCH('Hàng Theo FCTS 14.09'!N$1,'FCST SDV'!$AC$2:$AZ$2,0))/'Hàng Theo FCTS 14.09'!$C248,0)</f>
        <v>0</v>
      </c>
      <c r="O248" s="98">
        <f t="array" ref="O248">+IFERROR(INDEX('FCST SDV'!$AC$3:$AZ$3000,MATCH('Hàng Theo FCTS 14.09'!$B248,'FCST SDV'!$C$3:$C$3000,0),MATCH('Hàng Theo FCTS 14.09'!O$1,'FCST SDV'!$AC$2:$AZ$2,0))/'Hàng Theo FCTS 14.09'!$C248,0)</f>
        <v>0</v>
      </c>
      <c r="P248" s="98">
        <f t="array" ref="P248">+IFERROR(INDEX('FCST SDV'!$AC$3:$AZ$3000,MATCH('Hàng Theo FCTS 14.09'!$B248,'FCST SDV'!$C$3:$C$3000,0),MATCH('Hàng Theo FCTS 14.09'!P$1,'FCST SDV'!$AC$2:$AZ$2,0))/'Hàng Theo FCTS 14.09'!$C248,0)</f>
        <v>0</v>
      </c>
      <c r="Q248" s="98">
        <f t="array" ref="Q248">+IFERROR(INDEX('FCST SDV'!$AC$3:$AZ$3000,MATCH('Hàng Theo FCTS 14.09'!$B248,'FCST SDV'!$C$3:$C$3000,0),MATCH('Hàng Theo FCTS 14.09'!Q$1,'FCST SDV'!$AC$2:$AZ$2,0))/'Hàng Theo FCTS 14.09'!$C248,0)</f>
        <v>0</v>
      </c>
    </row>
    <row r="249" spans="1:17" ht="36" customHeight="1">
      <c r="A249" s="549"/>
      <c r="B249" s="114" t="s">
        <v>157</v>
      </c>
      <c r="C249" s="99">
        <v>3000</v>
      </c>
      <c r="D249" s="514"/>
      <c r="E249" s="525"/>
      <c r="F249" s="514"/>
      <c r="G249" s="96">
        <v>0</v>
      </c>
      <c r="H249" s="97">
        <f t="shared" si="48"/>
        <v>0</v>
      </c>
      <c r="I249" s="98">
        <f t="array" ref="I249">+IFERROR(INDEX('FCST SDV'!$AC$3:$AZ$3000,MATCH('Hàng Theo FCTS 14.09'!$B249,'FCST SDV'!$C$3:$C$3000,0),MATCH('Hàng Theo FCTS 14.09'!I$1,'FCST SDV'!$AC$2:$AZ$2,0))/'Hàng Theo FCTS 14.09'!$C249,0)</f>
        <v>0</v>
      </c>
      <c r="J249" s="98">
        <f t="array" ref="J249">+IFERROR(INDEX('FCST SDV'!$AC$3:$AZ$3000,MATCH('Hàng Theo FCTS 14.09'!$B249,'FCST SDV'!$C$3:$C$3000,0),MATCH('Hàng Theo FCTS 14.09'!J$1,'FCST SDV'!$AC$2:$AZ$2,0))/'Hàng Theo FCTS 14.09'!$C249,0)</f>
        <v>0</v>
      </c>
      <c r="K249" s="98">
        <f t="array" ref="K249">+IFERROR(INDEX('FCST SDV'!$AC$3:$AZ$3000,MATCH('Hàng Theo FCTS 14.09'!$B249,'FCST SDV'!$C$3:$C$3000,0),MATCH('Hàng Theo FCTS 14.09'!K$1,'FCST SDV'!$AC$2:$AZ$2,0))/'Hàng Theo FCTS 14.09'!$C249,0)</f>
        <v>0</v>
      </c>
      <c r="L249" s="98">
        <f t="array" ref="L249">+IFERROR(INDEX('FCST SDV'!$AC$3:$AZ$3000,MATCH('Hàng Theo FCTS 14.09'!$B249,'FCST SDV'!$C$3:$C$3000,0),MATCH('Hàng Theo FCTS 14.09'!L$1,'FCST SDV'!$AC$2:$AZ$2,0))/'Hàng Theo FCTS 14.09'!$C249,0)</f>
        <v>0</v>
      </c>
      <c r="M249" s="98">
        <f t="array" ref="M249">+IFERROR(INDEX('FCST SDV'!$AC$3:$AZ$3000,MATCH('Hàng Theo FCTS 14.09'!$B249,'FCST SDV'!$C$3:$C$3000,0),MATCH('Hàng Theo FCTS 14.09'!M$1,'FCST SDV'!$AC$2:$AZ$2,0))/'Hàng Theo FCTS 14.09'!$C249,0)</f>
        <v>0</v>
      </c>
      <c r="N249" s="98">
        <f t="array" ref="N249">+IFERROR(INDEX('FCST SDV'!$AC$3:$AZ$3000,MATCH('Hàng Theo FCTS 14.09'!$B249,'FCST SDV'!$C$3:$C$3000,0),MATCH('Hàng Theo FCTS 14.09'!N$1,'FCST SDV'!$AC$2:$AZ$2,0))/'Hàng Theo FCTS 14.09'!$C249,0)</f>
        <v>0</v>
      </c>
      <c r="O249" s="98">
        <f t="array" ref="O249">+IFERROR(INDEX('FCST SDV'!$AC$3:$AZ$3000,MATCH('Hàng Theo FCTS 14.09'!$B249,'FCST SDV'!$C$3:$C$3000,0),MATCH('Hàng Theo FCTS 14.09'!O$1,'FCST SDV'!$AC$2:$AZ$2,0))/'Hàng Theo FCTS 14.09'!$C249,0)</f>
        <v>0</v>
      </c>
      <c r="P249" s="98">
        <f t="array" ref="P249">+IFERROR(INDEX('FCST SDV'!$AC$3:$AZ$3000,MATCH('Hàng Theo FCTS 14.09'!$B249,'FCST SDV'!$C$3:$C$3000,0),MATCH('Hàng Theo FCTS 14.09'!P$1,'FCST SDV'!$AC$2:$AZ$2,0))/'Hàng Theo FCTS 14.09'!$C249,0)</f>
        <v>0</v>
      </c>
      <c r="Q249" s="98">
        <f t="array" ref="Q249">+IFERROR(INDEX('FCST SDV'!$AC$3:$AZ$3000,MATCH('Hàng Theo FCTS 14.09'!$B249,'FCST SDV'!$C$3:$C$3000,0),MATCH('Hàng Theo FCTS 14.09'!Q$1,'FCST SDV'!$AC$2:$AZ$2,0))/'Hàng Theo FCTS 14.09'!$C249,0)</f>
        <v>0</v>
      </c>
    </row>
    <row r="250" spans="1:17" ht="36" customHeight="1">
      <c r="A250" s="550"/>
      <c r="B250" s="114" t="s">
        <v>158</v>
      </c>
      <c r="C250" s="99">
        <v>3000</v>
      </c>
      <c r="D250" s="514"/>
      <c r="E250" s="525"/>
      <c r="F250" s="514"/>
      <c r="G250" s="96">
        <f>+VLOOKUP(B250,'[6]FCST SDV'!$C:$AL,36,0)</f>
        <v>0</v>
      </c>
      <c r="H250" s="97">
        <f t="shared" si="48"/>
        <v>0</v>
      </c>
      <c r="I250" s="98">
        <f t="array" ref="I250">+IFERROR(INDEX('FCST SDV'!$AC$3:$AZ$3000,MATCH('Hàng Theo FCTS 14.09'!$B250,'FCST SDV'!$C$3:$C$3000,0),MATCH('Hàng Theo FCTS 14.09'!I$1,'FCST SDV'!$AC$2:$AZ$2,0))/'Hàng Theo FCTS 14.09'!$C250,0)</f>
        <v>0</v>
      </c>
      <c r="J250" s="98">
        <f t="array" ref="J250">+IFERROR(INDEX('FCST SDV'!$AC$3:$AZ$3000,MATCH('Hàng Theo FCTS 14.09'!$B250,'FCST SDV'!$C$3:$C$3000,0),MATCH('Hàng Theo FCTS 14.09'!J$1,'FCST SDV'!$AC$2:$AZ$2,0))/'Hàng Theo FCTS 14.09'!$C250,0)</f>
        <v>0</v>
      </c>
      <c r="K250" s="98">
        <f t="array" ref="K250">+IFERROR(INDEX('FCST SDV'!$AC$3:$AZ$3000,MATCH('Hàng Theo FCTS 14.09'!$B250,'FCST SDV'!$C$3:$C$3000,0),MATCH('Hàng Theo FCTS 14.09'!K$1,'FCST SDV'!$AC$2:$AZ$2,0))/'Hàng Theo FCTS 14.09'!$C250,0)</f>
        <v>0</v>
      </c>
      <c r="L250" s="98">
        <f t="array" ref="L250">+IFERROR(INDEX('FCST SDV'!$AC$3:$AZ$3000,MATCH('Hàng Theo FCTS 14.09'!$B250,'FCST SDV'!$C$3:$C$3000,0),MATCH('Hàng Theo FCTS 14.09'!L$1,'FCST SDV'!$AC$2:$AZ$2,0))/'Hàng Theo FCTS 14.09'!$C250,0)</f>
        <v>0</v>
      </c>
      <c r="M250" s="98">
        <f t="array" ref="M250">+IFERROR(INDEX('FCST SDV'!$AC$3:$AZ$3000,MATCH('Hàng Theo FCTS 14.09'!$B250,'FCST SDV'!$C$3:$C$3000,0),MATCH('Hàng Theo FCTS 14.09'!M$1,'FCST SDV'!$AC$2:$AZ$2,0))/'Hàng Theo FCTS 14.09'!$C250,0)</f>
        <v>0</v>
      </c>
      <c r="N250" s="98">
        <f t="array" ref="N250">+IFERROR(INDEX('FCST SDV'!$AC$3:$AZ$3000,MATCH('Hàng Theo FCTS 14.09'!$B250,'FCST SDV'!$C$3:$C$3000,0),MATCH('Hàng Theo FCTS 14.09'!N$1,'FCST SDV'!$AC$2:$AZ$2,0))/'Hàng Theo FCTS 14.09'!$C250,0)</f>
        <v>0</v>
      </c>
      <c r="O250" s="98">
        <f t="array" ref="O250">+IFERROR(INDEX('FCST SDV'!$AC$3:$AZ$3000,MATCH('Hàng Theo FCTS 14.09'!$B250,'FCST SDV'!$C$3:$C$3000,0),MATCH('Hàng Theo FCTS 14.09'!O$1,'FCST SDV'!$AC$2:$AZ$2,0))/'Hàng Theo FCTS 14.09'!$C250,0)</f>
        <v>0</v>
      </c>
      <c r="P250" s="98">
        <f t="array" ref="P250">+IFERROR(INDEX('FCST SDV'!$AC$3:$AZ$3000,MATCH('Hàng Theo FCTS 14.09'!$B250,'FCST SDV'!$C$3:$C$3000,0),MATCH('Hàng Theo FCTS 14.09'!P$1,'FCST SDV'!$AC$2:$AZ$2,0))/'Hàng Theo FCTS 14.09'!$C250,0)</f>
        <v>0</v>
      </c>
      <c r="Q250" s="98">
        <f t="array" ref="Q250">+IFERROR(INDEX('FCST SDV'!$AC$3:$AZ$3000,MATCH('Hàng Theo FCTS 14.09'!$B250,'FCST SDV'!$C$3:$C$3000,0),MATCH('Hàng Theo FCTS 14.09'!Q$1,'FCST SDV'!$AC$2:$AZ$2,0))/'Hàng Theo FCTS 14.09'!$C250,0)</f>
        <v>0</v>
      </c>
    </row>
    <row r="251" spans="1:17" ht="36" customHeight="1">
      <c r="A251" s="522" t="s">
        <v>254</v>
      </c>
      <c r="B251" s="523"/>
      <c r="C251" s="523"/>
      <c r="D251" s="523"/>
      <c r="E251" s="523"/>
      <c r="F251" s="524"/>
      <c r="G251" s="104"/>
      <c r="H251" s="101"/>
      <c r="I251" s="103">
        <f>+F248-SUM(I248:I250)</f>
        <v>0</v>
      </c>
      <c r="J251" s="103">
        <f>+I251-SUM(J248:J250)</f>
        <v>0</v>
      </c>
      <c r="K251" s="103">
        <f t="shared" ref="K251:Q251" si="59">+J251-SUM(K248:K250)</f>
        <v>0</v>
      </c>
      <c r="L251" s="103">
        <f t="shared" si="59"/>
        <v>0</v>
      </c>
      <c r="M251" s="103">
        <f t="shared" si="59"/>
        <v>0</v>
      </c>
      <c r="N251" s="103">
        <f t="shared" si="59"/>
        <v>0</v>
      </c>
      <c r="O251" s="103">
        <f t="shared" si="59"/>
        <v>0</v>
      </c>
      <c r="P251" s="103">
        <f t="shared" si="59"/>
        <v>0</v>
      </c>
      <c r="Q251" s="103">
        <f t="shared" si="59"/>
        <v>0</v>
      </c>
    </row>
    <row r="252" spans="1:17" ht="36" customHeight="1">
      <c r="A252" s="551" t="s">
        <v>187</v>
      </c>
      <c r="B252" s="114" t="s">
        <v>159</v>
      </c>
      <c r="C252" s="99">
        <v>2500</v>
      </c>
      <c r="D252" s="514">
        <v>0</v>
      </c>
      <c r="E252" s="525"/>
      <c r="F252" s="514">
        <f>+D252</f>
        <v>0</v>
      </c>
      <c r="G252" s="96">
        <v>0</v>
      </c>
      <c r="H252" s="97">
        <f t="shared" si="48"/>
        <v>0</v>
      </c>
      <c r="I252" s="98">
        <f t="array" ref="I252">+IFERROR(INDEX('FCST SDV'!$AC$3:$AZ$3000,MATCH('Hàng Theo FCTS 14.09'!$B252,'FCST SDV'!$C$3:$C$3000,0),MATCH('Hàng Theo FCTS 14.09'!I$1,'FCST SDV'!$AC$2:$AZ$2,0))/'Hàng Theo FCTS 14.09'!$C252,0)</f>
        <v>0</v>
      </c>
      <c r="J252" s="98">
        <f t="array" ref="J252">+IFERROR(INDEX('FCST SDV'!$AC$3:$AZ$3000,MATCH('Hàng Theo FCTS 14.09'!$B252,'FCST SDV'!$C$3:$C$3000,0),MATCH('Hàng Theo FCTS 14.09'!J$1,'FCST SDV'!$AC$2:$AZ$2,0))/'Hàng Theo FCTS 14.09'!$C252,0)</f>
        <v>0</v>
      </c>
      <c r="K252" s="98">
        <f t="array" ref="K252">+IFERROR(INDEX('FCST SDV'!$AC$3:$AZ$3000,MATCH('Hàng Theo FCTS 14.09'!$B252,'FCST SDV'!$C$3:$C$3000,0),MATCH('Hàng Theo FCTS 14.09'!K$1,'FCST SDV'!$AC$2:$AZ$2,0))/'Hàng Theo FCTS 14.09'!$C252,0)</f>
        <v>0</v>
      </c>
      <c r="L252" s="98">
        <f t="array" ref="L252">+IFERROR(INDEX('FCST SDV'!$AC$3:$AZ$3000,MATCH('Hàng Theo FCTS 14.09'!$B252,'FCST SDV'!$C$3:$C$3000,0),MATCH('Hàng Theo FCTS 14.09'!L$1,'FCST SDV'!$AC$2:$AZ$2,0))/'Hàng Theo FCTS 14.09'!$C252,0)</f>
        <v>0</v>
      </c>
      <c r="M252" s="98">
        <f t="array" ref="M252">+IFERROR(INDEX('FCST SDV'!$AC$3:$AZ$3000,MATCH('Hàng Theo FCTS 14.09'!$B252,'FCST SDV'!$C$3:$C$3000,0),MATCH('Hàng Theo FCTS 14.09'!M$1,'FCST SDV'!$AC$2:$AZ$2,0))/'Hàng Theo FCTS 14.09'!$C252,0)</f>
        <v>0</v>
      </c>
      <c r="N252" s="98">
        <f t="array" ref="N252">+IFERROR(INDEX('FCST SDV'!$AC$3:$AZ$3000,MATCH('Hàng Theo FCTS 14.09'!$B252,'FCST SDV'!$C$3:$C$3000,0),MATCH('Hàng Theo FCTS 14.09'!N$1,'FCST SDV'!$AC$2:$AZ$2,0))/'Hàng Theo FCTS 14.09'!$C252,0)</f>
        <v>0</v>
      </c>
      <c r="O252" s="98">
        <f t="array" ref="O252">+IFERROR(INDEX('FCST SDV'!$AC$3:$AZ$3000,MATCH('Hàng Theo FCTS 14.09'!$B252,'FCST SDV'!$C$3:$C$3000,0),MATCH('Hàng Theo FCTS 14.09'!O$1,'FCST SDV'!$AC$2:$AZ$2,0))/'Hàng Theo FCTS 14.09'!$C252,0)</f>
        <v>0</v>
      </c>
      <c r="P252" s="98">
        <f t="array" ref="P252">+IFERROR(INDEX('FCST SDV'!$AC$3:$AZ$3000,MATCH('Hàng Theo FCTS 14.09'!$B252,'FCST SDV'!$C$3:$C$3000,0),MATCH('Hàng Theo FCTS 14.09'!P$1,'FCST SDV'!$AC$2:$AZ$2,0))/'Hàng Theo FCTS 14.09'!$C252,0)</f>
        <v>0</v>
      </c>
      <c r="Q252" s="98">
        <f t="array" ref="Q252">+IFERROR(INDEX('FCST SDV'!$AC$3:$AZ$3000,MATCH('Hàng Theo FCTS 14.09'!$B252,'FCST SDV'!$C$3:$C$3000,0),MATCH('Hàng Theo FCTS 14.09'!Q$1,'FCST SDV'!$AC$2:$AZ$2,0))/'Hàng Theo FCTS 14.09'!$C252,0)</f>
        <v>0</v>
      </c>
    </row>
    <row r="253" spans="1:17" ht="36" customHeight="1">
      <c r="A253" s="552"/>
      <c r="B253" s="114" t="s">
        <v>9</v>
      </c>
      <c r="C253" s="99">
        <v>2500</v>
      </c>
      <c r="D253" s="514"/>
      <c r="E253" s="525"/>
      <c r="F253" s="514"/>
      <c r="G253" s="96">
        <f>+VLOOKUP(B253,'[6]FCST SDV'!$C:$AL,36,0)</f>
        <v>568000</v>
      </c>
      <c r="H253" s="97">
        <f t="shared" si="48"/>
        <v>227.2</v>
      </c>
      <c r="I253" s="98">
        <f t="array" ref="I253">+IFERROR(INDEX('FCST SDV'!$AC$3:$AZ$3000,MATCH('Hàng Theo FCTS 14.09'!$B253,'FCST SDV'!$C$3:$C$3000,0),MATCH('Hàng Theo FCTS 14.09'!I$1,'FCST SDV'!$AC$2:$AZ$2,0))/'Hàng Theo FCTS 14.09'!$C253,0)</f>
        <v>8</v>
      </c>
      <c r="J253" s="98">
        <f t="array" ref="J253">+IFERROR(INDEX('FCST SDV'!$AC$3:$AZ$3000,MATCH('Hàng Theo FCTS 14.09'!$B253,'FCST SDV'!$C$3:$C$3000,0),MATCH('Hàng Theo FCTS 14.09'!J$1,'FCST SDV'!$AC$2:$AZ$2,0))/'Hàng Theo FCTS 14.09'!$C253,0)</f>
        <v>8</v>
      </c>
      <c r="K253" s="98">
        <f t="array" ref="K253">+IFERROR(INDEX('FCST SDV'!$AC$3:$AZ$3000,MATCH('Hàng Theo FCTS 14.09'!$B253,'FCST SDV'!$C$3:$C$3000,0),MATCH('Hàng Theo FCTS 14.09'!K$1,'FCST SDV'!$AC$2:$AZ$2,0))/'Hàng Theo FCTS 14.09'!$C253,0)</f>
        <v>8</v>
      </c>
      <c r="L253" s="98">
        <f t="array" ref="L253">+IFERROR(INDEX('FCST SDV'!$AC$3:$AZ$3000,MATCH('Hàng Theo FCTS 14.09'!$B253,'FCST SDV'!$C$3:$C$3000,0),MATCH('Hàng Theo FCTS 14.09'!L$1,'FCST SDV'!$AC$2:$AZ$2,0))/'Hàng Theo FCTS 14.09'!$C253,0)</f>
        <v>8</v>
      </c>
      <c r="M253" s="98">
        <f t="array" ref="M253">+IFERROR(INDEX('FCST SDV'!$AC$3:$AZ$3000,MATCH('Hàng Theo FCTS 14.09'!$B253,'FCST SDV'!$C$3:$C$3000,0),MATCH('Hàng Theo FCTS 14.09'!M$1,'FCST SDV'!$AC$2:$AZ$2,0))/'Hàng Theo FCTS 14.09'!$C253,0)</f>
        <v>8</v>
      </c>
      <c r="N253" s="98">
        <f t="array" ref="N253">+IFERROR(INDEX('FCST SDV'!$AC$3:$AZ$3000,MATCH('Hàng Theo FCTS 14.09'!$B253,'FCST SDV'!$C$3:$C$3000,0),MATCH('Hàng Theo FCTS 14.09'!N$1,'FCST SDV'!$AC$2:$AZ$2,0))/'Hàng Theo FCTS 14.09'!$C253,0)</f>
        <v>8</v>
      </c>
      <c r="O253" s="98">
        <f t="array" ref="O253">+IFERROR(INDEX('FCST SDV'!$AC$3:$AZ$3000,MATCH('Hàng Theo FCTS 14.09'!$B253,'FCST SDV'!$C$3:$C$3000,0),MATCH('Hàng Theo FCTS 14.09'!O$1,'FCST SDV'!$AC$2:$AZ$2,0))/'Hàng Theo FCTS 14.09'!$C253,0)</f>
        <v>56</v>
      </c>
      <c r="P253" s="98">
        <f t="array" ref="P253">+IFERROR(INDEX('FCST SDV'!$AC$3:$AZ$3000,MATCH('Hàng Theo FCTS 14.09'!$B253,'FCST SDV'!$C$3:$C$3000,0),MATCH('Hàng Theo FCTS 14.09'!P$1,'FCST SDV'!$AC$2:$AZ$2,0))/'Hàng Theo FCTS 14.09'!$C253,0)</f>
        <v>61.6</v>
      </c>
      <c r="Q253" s="98">
        <f t="array" ref="Q253">+IFERROR(INDEX('FCST SDV'!$AC$3:$AZ$3000,MATCH('Hàng Theo FCTS 14.09'!$B253,'FCST SDV'!$C$3:$C$3000,0),MATCH('Hàng Theo FCTS 14.09'!Q$1,'FCST SDV'!$AC$2:$AZ$2,0))/'Hàng Theo FCTS 14.09'!$C253,0)</f>
        <v>61.6</v>
      </c>
    </row>
    <row r="254" spans="1:17" ht="36" customHeight="1">
      <c r="A254" s="515" t="s">
        <v>254</v>
      </c>
      <c r="B254" s="516"/>
      <c r="C254" s="516"/>
      <c r="D254" s="516"/>
      <c r="E254" s="516"/>
      <c r="F254" s="517"/>
      <c r="G254" s="104"/>
      <c r="H254" s="101"/>
      <c r="I254" s="103">
        <f>+F252-SUM(I252:I253)</f>
        <v>-8</v>
      </c>
      <c r="J254" s="103">
        <f>+I254-SUM(J252:J253)</f>
        <v>-16</v>
      </c>
      <c r="K254" s="103">
        <f t="shared" ref="K254:Q254" si="60">+J254-SUM(K252:K253)</f>
        <v>-24</v>
      </c>
      <c r="L254" s="103">
        <f t="shared" si="60"/>
        <v>-32</v>
      </c>
      <c r="M254" s="103">
        <f t="shared" si="60"/>
        <v>-40</v>
      </c>
      <c r="N254" s="103">
        <f t="shared" si="60"/>
        <v>-48</v>
      </c>
      <c r="O254" s="103">
        <f t="shared" si="60"/>
        <v>-104</v>
      </c>
      <c r="P254" s="103">
        <f t="shared" si="60"/>
        <v>-165.6</v>
      </c>
      <c r="Q254" s="103">
        <f t="shared" si="60"/>
        <v>-227.2</v>
      </c>
    </row>
    <row r="255" spans="1:17" ht="36" customHeight="1">
      <c r="A255" s="547" t="s">
        <v>188</v>
      </c>
      <c r="B255" s="114" t="s">
        <v>160</v>
      </c>
      <c r="C255" s="99">
        <v>2500</v>
      </c>
      <c r="D255" s="514">
        <v>0</v>
      </c>
      <c r="E255" s="525"/>
      <c r="F255" s="514">
        <f>+D255</f>
        <v>0</v>
      </c>
      <c r="G255" s="96">
        <f>+VLOOKUP(B255,'[6]FCST SDV'!$C:$AL,36,0)</f>
        <v>30000</v>
      </c>
      <c r="H255" s="97">
        <f t="shared" si="48"/>
        <v>12</v>
      </c>
      <c r="I255" s="98">
        <f t="array" ref="I255">+IFERROR(INDEX('FCST SDV'!$AC$3:$AZ$3000,MATCH('Hàng Theo FCTS 14.09'!$B255,'FCST SDV'!$C$3:$C$3000,0),MATCH('Hàng Theo FCTS 14.09'!I$1,'FCST SDV'!$AC$2:$AZ$2,0))/'Hàng Theo FCTS 14.09'!$C255,0)</f>
        <v>0</v>
      </c>
      <c r="J255" s="98">
        <f t="array" ref="J255">+IFERROR(INDEX('FCST SDV'!$AC$3:$AZ$3000,MATCH('Hàng Theo FCTS 14.09'!$B255,'FCST SDV'!$C$3:$C$3000,0),MATCH('Hàng Theo FCTS 14.09'!J$1,'FCST SDV'!$AC$2:$AZ$2,0))/'Hàng Theo FCTS 14.09'!$C255,0)</f>
        <v>0</v>
      </c>
      <c r="K255" s="98">
        <f t="array" ref="K255">+IFERROR(INDEX('FCST SDV'!$AC$3:$AZ$3000,MATCH('Hàng Theo FCTS 14.09'!$B255,'FCST SDV'!$C$3:$C$3000,0),MATCH('Hàng Theo FCTS 14.09'!K$1,'FCST SDV'!$AC$2:$AZ$2,0))/'Hàng Theo FCTS 14.09'!$C255,0)</f>
        <v>0</v>
      </c>
      <c r="L255" s="98">
        <f t="array" ref="L255">+IFERROR(INDEX('FCST SDV'!$AC$3:$AZ$3000,MATCH('Hàng Theo FCTS 14.09'!$B255,'FCST SDV'!$C$3:$C$3000,0),MATCH('Hàng Theo FCTS 14.09'!L$1,'FCST SDV'!$AC$2:$AZ$2,0))/'Hàng Theo FCTS 14.09'!$C255,0)</f>
        <v>0</v>
      </c>
      <c r="M255" s="98">
        <f t="array" ref="M255">+IFERROR(INDEX('FCST SDV'!$AC$3:$AZ$3000,MATCH('Hàng Theo FCTS 14.09'!$B255,'FCST SDV'!$C$3:$C$3000,0),MATCH('Hàng Theo FCTS 14.09'!M$1,'FCST SDV'!$AC$2:$AZ$2,0))/'Hàng Theo FCTS 14.09'!$C255,0)</f>
        <v>0</v>
      </c>
      <c r="N255" s="98">
        <f t="array" ref="N255">+IFERROR(INDEX('FCST SDV'!$AC$3:$AZ$3000,MATCH('Hàng Theo FCTS 14.09'!$B255,'FCST SDV'!$C$3:$C$3000,0),MATCH('Hàng Theo FCTS 14.09'!N$1,'FCST SDV'!$AC$2:$AZ$2,0))/'Hàng Theo FCTS 14.09'!$C255,0)</f>
        <v>0</v>
      </c>
      <c r="O255" s="98">
        <f t="array" ref="O255">+IFERROR(INDEX('FCST SDV'!$AC$3:$AZ$3000,MATCH('Hàng Theo FCTS 14.09'!$B255,'FCST SDV'!$C$3:$C$3000,0),MATCH('Hàng Theo FCTS 14.09'!O$1,'FCST SDV'!$AC$2:$AZ$2,0))/'Hàng Theo FCTS 14.09'!$C255,0)</f>
        <v>0</v>
      </c>
      <c r="P255" s="98">
        <f t="array" ref="P255">+IFERROR(INDEX('FCST SDV'!$AC$3:$AZ$3000,MATCH('Hàng Theo FCTS 14.09'!$B255,'FCST SDV'!$C$3:$C$3000,0),MATCH('Hàng Theo FCTS 14.09'!P$1,'FCST SDV'!$AC$2:$AZ$2,0))/'Hàng Theo FCTS 14.09'!$C255,0)</f>
        <v>6</v>
      </c>
      <c r="Q255" s="98">
        <f t="array" ref="Q255">+IFERROR(INDEX('FCST SDV'!$AC$3:$AZ$3000,MATCH('Hàng Theo FCTS 14.09'!$B255,'FCST SDV'!$C$3:$C$3000,0),MATCH('Hàng Theo FCTS 14.09'!Q$1,'FCST SDV'!$AC$2:$AZ$2,0))/'Hàng Theo FCTS 14.09'!$C255,0)</f>
        <v>6</v>
      </c>
    </row>
    <row r="256" spans="1:17" ht="36" customHeight="1">
      <c r="A256" s="547"/>
      <c r="B256" s="114" t="s">
        <v>51</v>
      </c>
      <c r="C256" s="99">
        <v>3000</v>
      </c>
      <c r="D256" s="514"/>
      <c r="E256" s="525"/>
      <c r="F256" s="514"/>
      <c r="G256" s="96">
        <f>+VLOOKUP(B256,'[6]FCST SDV'!$C:$AL,36,0)</f>
        <v>270000</v>
      </c>
      <c r="H256" s="97">
        <f t="shared" si="48"/>
        <v>90</v>
      </c>
      <c r="I256" s="98">
        <f t="array" ref="I256">+IFERROR(INDEX('FCST SDV'!$AC$3:$AZ$3000,MATCH('Hàng Theo FCTS 14.09'!$B256,'FCST SDV'!$C$3:$C$3000,0),MATCH('Hàng Theo FCTS 14.09'!I$1,'FCST SDV'!$AC$2:$AZ$2,0))/'Hàng Theo FCTS 14.09'!$C256,0)</f>
        <v>3.3333333333333335</v>
      </c>
      <c r="J256" s="98">
        <f t="array" ref="J256">+IFERROR(INDEX('FCST SDV'!$AC$3:$AZ$3000,MATCH('Hàng Theo FCTS 14.09'!$B256,'FCST SDV'!$C$3:$C$3000,0),MATCH('Hàng Theo FCTS 14.09'!J$1,'FCST SDV'!$AC$2:$AZ$2,0))/'Hàng Theo FCTS 14.09'!$C256,0)</f>
        <v>3.3333333333333335</v>
      </c>
      <c r="K256" s="98">
        <f t="array" ref="K256">+IFERROR(INDEX('FCST SDV'!$AC$3:$AZ$3000,MATCH('Hàng Theo FCTS 14.09'!$B256,'FCST SDV'!$C$3:$C$3000,0),MATCH('Hàng Theo FCTS 14.09'!K$1,'FCST SDV'!$AC$2:$AZ$2,0))/'Hàng Theo FCTS 14.09'!$C256,0)</f>
        <v>3.3333333333333335</v>
      </c>
      <c r="L256" s="98">
        <f t="array" ref="L256">+IFERROR(INDEX('FCST SDV'!$AC$3:$AZ$3000,MATCH('Hàng Theo FCTS 14.09'!$B256,'FCST SDV'!$C$3:$C$3000,0),MATCH('Hàng Theo FCTS 14.09'!L$1,'FCST SDV'!$AC$2:$AZ$2,0))/'Hàng Theo FCTS 14.09'!$C256,0)</f>
        <v>3.3333333333333335</v>
      </c>
      <c r="M256" s="98">
        <f t="array" ref="M256">+IFERROR(INDEX('FCST SDV'!$AC$3:$AZ$3000,MATCH('Hàng Theo FCTS 14.09'!$B256,'FCST SDV'!$C$3:$C$3000,0),MATCH('Hàng Theo FCTS 14.09'!M$1,'FCST SDV'!$AC$2:$AZ$2,0))/'Hàng Theo FCTS 14.09'!$C256,0)</f>
        <v>3.3333333333333335</v>
      </c>
      <c r="N256" s="98">
        <f t="array" ref="N256">+IFERROR(INDEX('FCST SDV'!$AC$3:$AZ$3000,MATCH('Hàng Theo FCTS 14.09'!$B256,'FCST SDV'!$C$3:$C$3000,0),MATCH('Hàng Theo FCTS 14.09'!N$1,'FCST SDV'!$AC$2:$AZ$2,0))/'Hàng Theo FCTS 14.09'!$C256,0)</f>
        <v>3.3333333333333335</v>
      </c>
      <c r="O256" s="98">
        <f t="array" ref="O256">+IFERROR(INDEX('FCST SDV'!$AC$3:$AZ$3000,MATCH('Hàng Theo FCTS 14.09'!$B256,'FCST SDV'!$C$3:$C$3000,0),MATCH('Hàng Theo FCTS 14.09'!O$1,'FCST SDV'!$AC$2:$AZ$2,0))/'Hàng Theo FCTS 14.09'!$C256,0)</f>
        <v>23.333333333333332</v>
      </c>
      <c r="P256" s="98">
        <f t="array" ref="P256">+IFERROR(INDEX('FCST SDV'!$AC$3:$AZ$3000,MATCH('Hàng Theo FCTS 14.09'!$B256,'FCST SDV'!$C$3:$C$3000,0),MATCH('Hàng Theo FCTS 14.09'!P$1,'FCST SDV'!$AC$2:$AZ$2,0))/'Hàng Theo FCTS 14.09'!$C256,0)</f>
        <v>23.333333333333332</v>
      </c>
      <c r="Q256" s="98">
        <f t="array" ref="Q256">+IFERROR(INDEX('FCST SDV'!$AC$3:$AZ$3000,MATCH('Hàng Theo FCTS 14.09'!$B256,'FCST SDV'!$C$3:$C$3000,0),MATCH('Hàng Theo FCTS 14.09'!Q$1,'FCST SDV'!$AC$2:$AZ$2,0))/'Hàng Theo FCTS 14.09'!$C256,0)</f>
        <v>23.333333333333332</v>
      </c>
    </row>
    <row r="257" spans="1:17" ht="36" customHeight="1">
      <c r="A257" s="547"/>
      <c r="B257" s="114" t="s">
        <v>161</v>
      </c>
      <c r="C257" s="99">
        <v>2500</v>
      </c>
      <c r="D257" s="514"/>
      <c r="E257" s="525"/>
      <c r="F257" s="514"/>
      <c r="G257" s="96">
        <f>+VLOOKUP(B257,'[6]FCST SDV'!$C:$AL,36,0)</f>
        <v>0</v>
      </c>
      <c r="H257" s="97">
        <f t="shared" si="48"/>
        <v>0</v>
      </c>
      <c r="I257" s="98">
        <f t="array" ref="I257">+IFERROR(INDEX('FCST SDV'!$AC$3:$AZ$3000,MATCH('Hàng Theo FCTS 14.09'!$B257,'FCST SDV'!$C$3:$C$3000,0),MATCH('Hàng Theo FCTS 14.09'!I$1,'FCST SDV'!$AC$2:$AZ$2,0))/'Hàng Theo FCTS 14.09'!$C257,0)</f>
        <v>0</v>
      </c>
      <c r="J257" s="98">
        <f t="array" ref="J257">+IFERROR(INDEX('FCST SDV'!$AC$3:$AZ$3000,MATCH('Hàng Theo FCTS 14.09'!$B257,'FCST SDV'!$C$3:$C$3000,0),MATCH('Hàng Theo FCTS 14.09'!J$1,'FCST SDV'!$AC$2:$AZ$2,0))/'Hàng Theo FCTS 14.09'!$C257,0)</f>
        <v>0</v>
      </c>
      <c r="K257" s="98">
        <f t="array" ref="K257">+IFERROR(INDEX('FCST SDV'!$AC$3:$AZ$3000,MATCH('Hàng Theo FCTS 14.09'!$B257,'FCST SDV'!$C$3:$C$3000,0),MATCH('Hàng Theo FCTS 14.09'!K$1,'FCST SDV'!$AC$2:$AZ$2,0))/'Hàng Theo FCTS 14.09'!$C257,0)</f>
        <v>0</v>
      </c>
      <c r="L257" s="98">
        <f t="array" ref="L257">+IFERROR(INDEX('FCST SDV'!$AC$3:$AZ$3000,MATCH('Hàng Theo FCTS 14.09'!$B257,'FCST SDV'!$C$3:$C$3000,0),MATCH('Hàng Theo FCTS 14.09'!L$1,'FCST SDV'!$AC$2:$AZ$2,0))/'Hàng Theo FCTS 14.09'!$C257,0)</f>
        <v>0</v>
      </c>
      <c r="M257" s="98">
        <f t="array" ref="M257">+IFERROR(INDEX('FCST SDV'!$AC$3:$AZ$3000,MATCH('Hàng Theo FCTS 14.09'!$B257,'FCST SDV'!$C$3:$C$3000,0),MATCH('Hàng Theo FCTS 14.09'!M$1,'FCST SDV'!$AC$2:$AZ$2,0))/'Hàng Theo FCTS 14.09'!$C257,0)</f>
        <v>0</v>
      </c>
      <c r="N257" s="98">
        <f t="array" ref="N257">+IFERROR(INDEX('FCST SDV'!$AC$3:$AZ$3000,MATCH('Hàng Theo FCTS 14.09'!$B257,'FCST SDV'!$C$3:$C$3000,0),MATCH('Hàng Theo FCTS 14.09'!N$1,'FCST SDV'!$AC$2:$AZ$2,0))/'Hàng Theo FCTS 14.09'!$C257,0)</f>
        <v>0</v>
      </c>
      <c r="O257" s="98">
        <f t="array" ref="O257">+IFERROR(INDEX('FCST SDV'!$AC$3:$AZ$3000,MATCH('Hàng Theo FCTS 14.09'!$B257,'FCST SDV'!$C$3:$C$3000,0),MATCH('Hàng Theo FCTS 14.09'!O$1,'FCST SDV'!$AC$2:$AZ$2,0))/'Hàng Theo FCTS 14.09'!$C257,0)</f>
        <v>0</v>
      </c>
      <c r="P257" s="98">
        <f t="array" ref="P257">+IFERROR(INDEX('FCST SDV'!$AC$3:$AZ$3000,MATCH('Hàng Theo FCTS 14.09'!$B257,'FCST SDV'!$C$3:$C$3000,0),MATCH('Hàng Theo FCTS 14.09'!P$1,'FCST SDV'!$AC$2:$AZ$2,0))/'Hàng Theo FCTS 14.09'!$C257,0)</f>
        <v>0</v>
      </c>
      <c r="Q257" s="98">
        <f t="array" ref="Q257">+IFERROR(INDEX('FCST SDV'!$AC$3:$AZ$3000,MATCH('Hàng Theo FCTS 14.09'!$B257,'FCST SDV'!$C$3:$C$3000,0),MATCH('Hàng Theo FCTS 14.09'!Q$1,'FCST SDV'!$AC$2:$AZ$2,0))/'Hàng Theo FCTS 14.09'!$C257,0)</f>
        <v>0</v>
      </c>
    </row>
    <row r="258" spans="1:17" ht="36" customHeight="1">
      <c r="A258" s="508" t="s">
        <v>254</v>
      </c>
      <c r="B258" s="509"/>
      <c r="C258" s="509"/>
      <c r="D258" s="509"/>
      <c r="E258" s="509"/>
      <c r="F258" s="510"/>
      <c r="G258" s="104"/>
      <c r="H258" s="101"/>
      <c r="I258" s="103">
        <f>+F255-SUM(I255:I257)</f>
        <v>-3.3333333333333335</v>
      </c>
      <c r="J258" s="103">
        <f>+I258-SUM(J255:J257)</f>
        <v>-6.666666666666667</v>
      </c>
      <c r="K258" s="103">
        <f t="shared" ref="K258:Q258" si="61">+J258-SUM(K255:K257)</f>
        <v>-10</v>
      </c>
      <c r="L258" s="103">
        <f t="shared" si="61"/>
        <v>-13.333333333333334</v>
      </c>
      <c r="M258" s="103">
        <f t="shared" si="61"/>
        <v>-16.666666666666668</v>
      </c>
      <c r="N258" s="103">
        <f t="shared" si="61"/>
        <v>-20</v>
      </c>
      <c r="O258" s="103">
        <f t="shared" si="61"/>
        <v>-43.333333333333329</v>
      </c>
      <c r="P258" s="103">
        <f t="shared" si="61"/>
        <v>-72.666666666666657</v>
      </c>
      <c r="Q258" s="103">
        <f t="shared" si="61"/>
        <v>-101.99999999999999</v>
      </c>
    </row>
    <row r="259" spans="1:17" ht="36" customHeight="1">
      <c r="A259" s="547" t="s">
        <v>189</v>
      </c>
      <c r="B259" s="114" t="s">
        <v>24</v>
      </c>
      <c r="C259" s="99">
        <v>2500</v>
      </c>
      <c r="D259" s="514">
        <v>0</v>
      </c>
      <c r="E259" s="525"/>
      <c r="F259" s="514">
        <f>+D259</f>
        <v>0</v>
      </c>
      <c r="G259" s="96">
        <f>+VLOOKUP(B259,'[6]FCST SDV'!$C:$AL,36,0)</f>
        <v>237000</v>
      </c>
      <c r="H259" s="97">
        <f t="shared" si="48"/>
        <v>94.8</v>
      </c>
      <c r="I259" s="98">
        <f t="array" ref="I259">+IFERROR(INDEX('FCST SDV'!$AC$3:$AZ$3000,MATCH('Hàng Theo FCTS 14.09'!$B259,'FCST SDV'!$C$3:$C$3000,0),MATCH('Hàng Theo FCTS 14.09'!I$1,'FCST SDV'!$AC$2:$AZ$2,0))/'Hàng Theo FCTS 14.09'!$C259,0)</f>
        <v>0</v>
      </c>
      <c r="J259" s="98">
        <f t="array" ref="J259">+IFERROR(INDEX('FCST SDV'!$AC$3:$AZ$3000,MATCH('Hàng Theo FCTS 14.09'!$B259,'FCST SDV'!$C$3:$C$3000,0),MATCH('Hàng Theo FCTS 14.09'!J$1,'FCST SDV'!$AC$2:$AZ$2,0))/'Hàng Theo FCTS 14.09'!$C259,0)</f>
        <v>3.6</v>
      </c>
      <c r="K259" s="98">
        <f t="array" ref="K259">+IFERROR(INDEX('FCST SDV'!$AC$3:$AZ$3000,MATCH('Hàng Theo FCTS 14.09'!$B259,'FCST SDV'!$C$3:$C$3000,0),MATCH('Hàng Theo FCTS 14.09'!K$1,'FCST SDV'!$AC$2:$AZ$2,0))/'Hàng Theo FCTS 14.09'!$C259,0)</f>
        <v>3.6</v>
      </c>
      <c r="L259" s="98">
        <f t="array" ref="L259">+IFERROR(INDEX('FCST SDV'!$AC$3:$AZ$3000,MATCH('Hàng Theo FCTS 14.09'!$B259,'FCST SDV'!$C$3:$C$3000,0),MATCH('Hàng Theo FCTS 14.09'!L$1,'FCST SDV'!$AC$2:$AZ$2,0))/'Hàng Theo FCTS 14.09'!$C259,0)</f>
        <v>3.6</v>
      </c>
      <c r="M259" s="98">
        <f t="array" ref="M259">+IFERROR(INDEX('FCST SDV'!$AC$3:$AZ$3000,MATCH('Hàng Theo FCTS 14.09'!$B259,'FCST SDV'!$C$3:$C$3000,0),MATCH('Hàng Theo FCTS 14.09'!M$1,'FCST SDV'!$AC$2:$AZ$2,0))/'Hàng Theo FCTS 14.09'!$C259,0)</f>
        <v>3.6</v>
      </c>
      <c r="N259" s="98">
        <f t="array" ref="N259">+IFERROR(INDEX('FCST SDV'!$AC$3:$AZ$3000,MATCH('Hàng Theo FCTS 14.09'!$B259,'FCST SDV'!$C$3:$C$3000,0),MATCH('Hàng Theo FCTS 14.09'!N$1,'FCST SDV'!$AC$2:$AZ$2,0))/'Hàng Theo FCTS 14.09'!$C259,0)</f>
        <v>7.2</v>
      </c>
      <c r="O259" s="98">
        <f t="array" ref="O259">+IFERROR(INDEX('FCST SDV'!$AC$3:$AZ$3000,MATCH('Hàng Theo FCTS 14.09'!$B259,'FCST SDV'!$C$3:$C$3000,0),MATCH('Hàng Theo FCTS 14.09'!O$1,'FCST SDV'!$AC$2:$AZ$2,0))/'Hàng Theo FCTS 14.09'!$C259,0)</f>
        <v>25.2</v>
      </c>
      <c r="P259" s="98">
        <f t="array" ref="P259">+IFERROR(INDEX('FCST SDV'!$AC$3:$AZ$3000,MATCH('Hàng Theo FCTS 14.09'!$B259,'FCST SDV'!$C$3:$C$3000,0),MATCH('Hàng Theo FCTS 14.09'!P$1,'FCST SDV'!$AC$2:$AZ$2,0))/'Hàng Theo FCTS 14.09'!$C259,0)</f>
        <v>25.2</v>
      </c>
      <c r="Q259" s="98">
        <f t="array" ref="Q259">+IFERROR(INDEX('FCST SDV'!$AC$3:$AZ$3000,MATCH('Hàng Theo FCTS 14.09'!$B259,'FCST SDV'!$C$3:$C$3000,0),MATCH('Hàng Theo FCTS 14.09'!Q$1,'FCST SDV'!$AC$2:$AZ$2,0))/'Hàng Theo FCTS 14.09'!$C259,0)</f>
        <v>22.8</v>
      </c>
    </row>
    <row r="260" spans="1:17" ht="36" customHeight="1">
      <c r="A260" s="547"/>
      <c r="B260" s="114" t="s">
        <v>162</v>
      </c>
      <c r="C260" s="99">
        <v>2500</v>
      </c>
      <c r="D260" s="514"/>
      <c r="E260" s="525"/>
      <c r="F260" s="514"/>
      <c r="G260" s="96">
        <f>+VLOOKUP(B260,'[6]FCST SDV'!$C:$AL,36,0)</f>
        <v>0</v>
      </c>
      <c r="H260" s="97">
        <f t="shared" si="48"/>
        <v>0</v>
      </c>
      <c r="I260" s="98">
        <f t="array" ref="I260">+IFERROR(INDEX('FCST SDV'!$AC$3:$AZ$3000,MATCH('Hàng Theo FCTS 14.09'!$B260,'FCST SDV'!$C$3:$C$3000,0),MATCH('Hàng Theo FCTS 14.09'!I$1,'FCST SDV'!$AC$2:$AZ$2,0))/'Hàng Theo FCTS 14.09'!$C260,0)</f>
        <v>0</v>
      </c>
      <c r="J260" s="98">
        <f t="array" ref="J260">+IFERROR(INDEX('FCST SDV'!$AC$3:$AZ$3000,MATCH('Hàng Theo FCTS 14.09'!$B260,'FCST SDV'!$C$3:$C$3000,0),MATCH('Hàng Theo FCTS 14.09'!J$1,'FCST SDV'!$AC$2:$AZ$2,0))/'Hàng Theo FCTS 14.09'!$C260,0)</f>
        <v>0</v>
      </c>
      <c r="K260" s="98">
        <f t="array" ref="K260">+IFERROR(INDEX('FCST SDV'!$AC$3:$AZ$3000,MATCH('Hàng Theo FCTS 14.09'!$B260,'FCST SDV'!$C$3:$C$3000,0),MATCH('Hàng Theo FCTS 14.09'!K$1,'FCST SDV'!$AC$2:$AZ$2,0))/'Hàng Theo FCTS 14.09'!$C260,0)</f>
        <v>0</v>
      </c>
      <c r="L260" s="98">
        <f t="array" ref="L260">+IFERROR(INDEX('FCST SDV'!$AC$3:$AZ$3000,MATCH('Hàng Theo FCTS 14.09'!$B260,'FCST SDV'!$C$3:$C$3000,0),MATCH('Hàng Theo FCTS 14.09'!L$1,'FCST SDV'!$AC$2:$AZ$2,0))/'Hàng Theo FCTS 14.09'!$C260,0)</f>
        <v>0</v>
      </c>
      <c r="M260" s="98">
        <f t="array" ref="M260">+IFERROR(INDEX('FCST SDV'!$AC$3:$AZ$3000,MATCH('Hàng Theo FCTS 14.09'!$B260,'FCST SDV'!$C$3:$C$3000,0),MATCH('Hàng Theo FCTS 14.09'!M$1,'FCST SDV'!$AC$2:$AZ$2,0))/'Hàng Theo FCTS 14.09'!$C260,0)</f>
        <v>0</v>
      </c>
      <c r="N260" s="98">
        <f t="array" ref="N260">+IFERROR(INDEX('FCST SDV'!$AC$3:$AZ$3000,MATCH('Hàng Theo FCTS 14.09'!$B260,'FCST SDV'!$C$3:$C$3000,0),MATCH('Hàng Theo FCTS 14.09'!N$1,'FCST SDV'!$AC$2:$AZ$2,0))/'Hàng Theo FCTS 14.09'!$C260,0)</f>
        <v>0</v>
      </c>
      <c r="O260" s="98">
        <f t="array" ref="O260">+IFERROR(INDEX('FCST SDV'!$AC$3:$AZ$3000,MATCH('Hàng Theo FCTS 14.09'!$B260,'FCST SDV'!$C$3:$C$3000,0),MATCH('Hàng Theo FCTS 14.09'!O$1,'FCST SDV'!$AC$2:$AZ$2,0))/'Hàng Theo FCTS 14.09'!$C260,0)</f>
        <v>0</v>
      </c>
      <c r="P260" s="98">
        <f t="array" ref="P260">+IFERROR(INDEX('FCST SDV'!$AC$3:$AZ$3000,MATCH('Hàng Theo FCTS 14.09'!$B260,'FCST SDV'!$C$3:$C$3000,0),MATCH('Hàng Theo FCTS 14.09'!P$1,'FCST SDV'!$AC$2:$AZ$2,0))/'Hàng Theo FCTS 14.09'!$C260,0)</f>
        <v>0</v>
      </c>
      <c r="Q260" s="98">
        <f t="array" ref="Q260">+IFERROR(INDEX('FCST SDV'!$AC$3:$AZ$3000,MATCH('Hàng Theo FCTS 14.09'!$B260,'FCST SDV'!$C$3:$C$3000,0),MATCH('Hàng Theo FCTS 14.09'!Q$1,'FCST SDV'!$AC$2:$AZ$2,0))/'Hàng Theo FCTS 14.09'!$C260,0)</f>
        <v>0</v>
      </c>
    </row>
    <row r="261" spans="1:17" ht="36" customHeight="1">
      <c r="A261" s="547"/>
      <c r="B261" s="114" t="s">
        <v>163</v>
      </c>
      <c r="C261" s="99">
        <v>2500</v>
      </c>
      <c r="D261" s="514"/>
      <c r="E261" s="525"/>
      <c r="F261" s="514"/>
      <c r="G261" s="96">
        <f>+VLOOKUP(B261,'[6]FCST SDV'!$C:$AL,36,0)</f>
        <v>1437000</v>
      </c>
      <c r="H261" s="97">
        <f t="shared" si="48"/>
        <v>574.79999999999995</v>
      </c>
      <c r="I261" s="98">
        <f t="array" ref="I261">+IFERROR(INDEX('FCST SDV'!$AC$3:$AZ$3000,MATCH('Hàng Theo FCTS 14.09'!$B261,'FCST SDV'!$C$3:$C$3000,0),MATCH('Hàng Theo FCTS 14.09'!I$1,'FCST SDV'!$AC$2:$AZ$2,0))/'Hàng Theo FCTS 14.09'!$C261,0)</f>
        <v>16.8</v>
      </c>
      <c r="J261" s="98">
        <f t="array" ref="J261">+IFERROR(INDEX('FCST SDV'!$AC$3:$AZ$3000,MATCH('Hàng Theo FCTS 14.09'!$B261,'FCST SDV'!$C$3:$C$3000,0),MATCH('Hàng Theo FCTS 14.09'!J$1,'FCST SDV'!$AC$2:$AZ$2,0))/'Hàng Theo FCTS 14.09'!$C261,0)</f>
        <v>16.8</v>
      </c>
      <c r="K261" s="98">
        <f t="array" ref="K261">+IFERROR(INDEX('FCST SDV'!$AC$3:$AZ$3000,MATCH('Hàng Theo FCTS 14.09'!$B261,'FCST SDV'!$C$3:$C$3000,0),MATCH('Hàng Theo FCTS 14.09'!K$1,'FCST SDV'!$AC$2:$AZ$2,0))/'Hàng Theo FCTS 14.09'!$C261,0)</f>
        <v>19.2</v>
      </c>
      <c r="L261" s="98">
        <f t="array" ref="L261">+IFERROR(INDEX('FCST SDV'!$AC$3:$AZ$3000,MATCH('Hàng Theo FCTS 14.09'!$B261,'FCST SDV'!$C$3:$C$3000,0),MATCH('Hàng Theo FCTS 14.09'!L$1,'FCST SDV'!$AC$2:$AZ$2,0))/'Hàng Theo FCTS 14.09'!$C261,0)</f>
        <v>19.2</v>
      </c>
      <c r="M261" s="98">
        <f t="array" ref="M261">+IFERROR(INDEX('FCST SDV'!$AC$3:$AZ$3000,MATCH('Hàng Theo FCTS 14.09'!$B261,'FCST SDV'!$C$3:$C$3000,0),MATCH('Hàng Theo FCTS 14.09'!M$1,'FCST SDV'!$AC$2:$AZ$2,0))/'Hàng Theo FCTS 14.09'!$C261,0)</f>
        <v>19.2</v>
      </c>
      <c r="N261" s="98">
        <f t="array" ref="N261">+IFERROR(INDEX('FCST SDV'!$AC$3:$AZ$3000,MATCH('Hàng Theo FCTS 14.09'!$B261,'FCST SDV'!$C$3:$C$3000,0),MATCH('Hàng Theo FCTS 14.09'!N$1,'FCST SDV'!$AC$2:$AZ$2,0))/'Hàng Theo FCTS 14.09'!$C261,0)</f>
        <v>19.2</v>
      </c>
      <c r="O261" s="98">
        <f t="array" ref="O261">+IFERROR(INDEX('FCST SDV'!$AC$3:$AZ$3000,MATCH('Hàng Theo FCTS 14.09'!$B261,'FCST SDV'!$C$3:$C$3000,0),MATCH('Hàng Theo FCTS 14.09'!O$1,'FCST SDV'!$AC$2:$AZ$2,0))/'Hàng Theo FCTS 14.09'!$C261,0)</f>
        <v>129.6</v>
      </c>
      <c r="P261" s="98">
        <f t="array" ref="P261">+IFERROR(INDEX('FCST SDV'!$AC$3:$AZ$3000,MATCH('Hàng Theo FCTS 14.09'!$B261,'FCST SDV'!$C$3:$C$3000,0),MATCH('Hàng Theo FCTS 14.09'!P$1,'FCST SDV'!$AC$2:$AZ$2,0))/'Hàng Theo FCTS 14.09'!$C261,0)</f>
        <v>208.8</v>
      </c>
      <c r="Q261" s="98">
        <f t="array" ref="Q261">+IFERROR(INDEX('FCST SDV'!$AC$3:$AZ$3000,MATCH('Hàng Theo FCTS 14.09'!$B261,'FCST SDV'!$C$3:$C$3000,0),MATCH('Hàng Theo FCTS 14.09'!Q$1,'FCST SDV'!$AC$2:$AZ$2,0))/'Hàng Theo FCTS 14.09'!$C261,0)</f>
        <v>126</v>
      </c>
    </row>
    <row r="262" spans="1:17" ht="36" customHeight="1">
      <c r="A262" s="508" t="s">
        <v>254</v>
      </c>
      <c r="B262" s="509"/>
      <c r="C262" s="509"/>
      <c r="D262" s="509"/>
      <c r="E262" s="509"/>
      <c r="F262" s="510"/>
      <c r="G262" s="104"/>
      <c r="H262" s="101"/>
      <c r="I262" s="103">
        <f>+F259-SUM(I259:I261)</f>
        <v>-16.8</v>
      </c>
      <c r="J262" s="103">
        <f>+I262-SUM(J259:J261)</f>
        <v>-37.200000000000003</v>
      </c>
      <c r="K262" s="103">
        <f t="shared" ref="K262:Q262" si="62">+J262-SUM(K259:K261)</f>
        <v>-60</v>
      </c>
      <c r="L262" s="103">
        <f t="shared" si="62"/>
        <v>-82.8</v>
      </c>
      <c r="M262" s="103">
        <f t="shared" si="62"/>
        <v>-105.6</v>
      </c>
      <c r="N262" s="103">
        <f t="shared" si="62"/>
        <v>-132</v>
      </c>
      <c r="O262" s="103">
        <f t="shared" si="62"/>
        <v>-286.79999999999995</v>
      </c>
      <c r="P262" s="103">
        <f t="shared" si="62"/>
        <v>-520.79999999999995</v>
      </c>
      <c r="Q262" s="103">
        <f t="shared" si="62"/>
        <v>-669.59999999999991</v>
      </c>
    </row>
    <row r="263" spans="1:17" ht="36" customHeight="1">
      <c r="A263" s="547" t="s">
        <v>190</v>
      </c>
      <c r="B263" s="114" t="s">
        <v>164</v>
      </c>
      <c r="C263" s="99">
        <v>3000</v>
      </c>
      <c r="D263" s="514">
        <v>0</v>
      </c>
      <c r="E263" s="525"/>
      <c r="F263" s="514">
        <f>+D263</f>
        <v>0</v>
      </c>
      <c r="G263" s="96">
        <f>+VLOOKUP(B263,'[6]FCST SDV'!$C:$AL,36,0)</f>
        <v>220500</v>
      </c>
      <c r="H263" s="97">
        <f t="shared" si="48"/>
        <v>73.5</v>
      </c>
      <c r="I263" s="98">
        <f t="array" ref="I263">+IFERROR(INDEX('FCST SDV'!$AC$3:$AZ$3000,MATCH('Hàng Theo FCTS 14.09'!$B263,'FCST SDV'!$C$3:$C$3000,0),MATCH('Hàng Theo FCTS 14.09'!I$1,'FCST SDV'!$AC$2:$AZ$2,0))/'Hàng Theo FCTS 14.09'!$C263,0)</f>
        <v>0</v>
      </c>
      <c r="J263" s="98">
        <f t="array" ref="J263">+IFERROR(INDEX('FCST SDV'!$AC$3:$AZ$3000,MATCH('Hàng Theo FCTS 14.09'!$B263,'FCST SDV'!$C$3:$C$3000,0),MATCH('Hàng Theo FCTS 14.09'!J$1,'FCST SDV'!$AC$2:$AZ$2,0))/'Hàng Theo FCTS 14.09'!$C263,0)</f>
        <v>3.5</v>
      </c>
      <c r="K263" s="98">
        <f t="array" ref="K263">+IFERROR(INDEX('FCST SDV'!$AC$3:$AZ$3000,MATCH('Hàng Theo FCTS 14.09'!$B263,'FCST SDV'!$C$3:$C$3000,0),MATCH('Hàng Theo FCTS 14.09'!K$1,'FCST SDV'!$AC$2:$AZ$2,0))/'Hàng Theo FCTS 14.09'!$C263,0)</f>
        <v>2.3333333333333335</v>
      </c>
      <c r="L263" s="98">
        <f t="array" ref="L263">+IFERROR(INDEX('FCST SDV'!$AC$3:$AZ$3000,MATCH('Hàng Theo FCTS 14.09'!$B263,'FCST SDV'!$C$3:$C$3000,0),MATCH('Hàng Theo FCTS 14.09'!L$1,'FCST SDV'!$AC$2:$AZ$2,0))/'Hàng Theo FCTS 14.09'!$C263,0)</f>
        <v>5.833333333333333</v>
      </c>
      <c r="M263" s="98">
        <f t="array" ref="M263">+IFERROR(INDEX('FCST SDV'!$AC$3:$AZ$3000,MATCH('Hàng Theo FCTS 14.09'!$B263,'FCST SDV'!$C$3:$C$3000,0),MATCH('Hàng Theo FCTS 14.09'!M$1,'FCST SDV'!$AC$2:$AZ$2,0))/'Hàng Theo FCTS 14.09'!$C263,0)</f>
        <v>3.5</v>
      </c>
      <c r="N263" s="98">
        <f t="array" ref="N263">+IFERROR(INDEX('FCST SDV'!$AC$3:$AZ$3000,MATCH('Hàng Theo FCTS 14.09'!$B263,'FCST SDV'!$C$3:$C$3000,0),MATCH('Hàng Theo FCTS 14.09'!N$1,'FCST SDV'!$AC$2:$AZ$2,0))/'Hàng Theo FCTS 14.09'!$C263,0)</f>
        <v>3.5</v>
      </c>
      <c r="O263" s="98">
        <f t="array" ref="O263">+IFERROR(INDEX('FCST SDV'!$AC$3:$AZ$3000,MATCH('Hàng Theo FCTS 14.09'!$B263,'FCST SDV'!$C$3:$C$3000,0),MATCH('Hàng Theo FCTS 14.09'!O$1,'FCST SDV'!$AC$2:$AZ$2,0))/'Hàng Theo FCTS 14.09'!$C263,0)</f>
        <v>22.166666666666668</v>
      </c>
      <c r="P263" s="98">
        <f t="array" ref="P263">+IFERROR(INDEX('FCST SDV'!$AC$3:$AZ$3000,MATCH('Hàng Theo FCTS 14.09'!$B263,'FCST SDV'!$C$3:$C$3000,0),MATCH('Hàng Theo FCTS 14.09'!P$1,'FCST SDV'!$AC$2:$AZ$2,0))/'Hàng Theo FCTS 14.09'!$C263,0)</f>
        <v>11.666666666666666</v>
      </c>
      <c r="Q263" s="98">
        <f t="array" ref="Q263">+IFERROR(INDEX('FCST SDV'!$AC$3:$AZ$3000,MATCH('Hàng Theo FCTS 14.09'!$B263,'FCST SDV'!$C$3:$C$3000,0),MATCH('Hàng Theo FCTS 14.09'!Q$1,'FCST SDV'!$AC$2:$AZ$2,0))/'Hàng Theo FCTS 14.09'!$C263,0)</f>
        <v>21</v>
      </c>
    </row>
    <row r="264" spans="1:17" ht="36" customHeight="1">
      <c r="A264" s="547"/>
      <c r="B264" s="114" t="s">
        <v>165</v>
      </c>
      <c r="C264" s="99">
        <v>3000</v>
      </c>
      <c r="D264" s="514"/>
      <c r="E264" s="525"/>
      <c r="F264" s="514"/>
      <c r="G264" s="96">
        <f>+VLOOKUP(B264,'[6]FCST SDV'!$C:$AL,36,0)</f>
        <v>1405500</v>
      </c>
      <c r="H264" s="97">
        <f t="shared" si="48"/>
        <v>468.5</v>
      </c>
      <c r="I264" s="98">
        <f t="array" ref="I264">+IFERROR(INDEX('FCST SDV'!$AC$3:$AZ$3000,MATCH('Hàng Theo FCTS 14.09'!$B264,'FCST SDV'!$C$3:$C$3000,0),MATCH('Hàng Theo FCTS 14.09'!I$1,'FCST SDV'!$AC$2:$AZ$2,0))/'Hàng Theo FCTS 14.09'!$C264,0)</f>
        <v>4.666666666666667</v>
      </c>
      <c r="J264" s="98">
        <f t="array" ref="J264">+IFERROR(INDEX('FCST SDV'!$AC$3:$AZ$3000,MATCH('Hàng Theo FCTS 14.09'!$B264,'FCST SDV'!$C$3:$C$3000,0),MATCH('Hàng Theo FCTS 14.09'!J$1,'FCST SDV'!$AC$2:$AZ$2,0))/'Hàng Theo FCTS 14.09'!$C264,0)</f>
        <v>12.833333333333334</v>
      </c>
      <c r="K264" s="98">
        <f t="array" ref="K264">+IFERROR(INDEX('FCST SDV'!$AC$3:$AZ$3000,MATCH('Hàng Theo FCTS 14.09'!$B264,'FCST SDV'!$C$3:$C$3000,0),MATCH('Hàng Theo FCTS 14.09'!K$1,'FCST SDV'!$AC$2:$AZ$2,0))/'Hàng Theo FCTS 14.09'!$C264,0)</f>
        <v>12.833333333333334</v>
      </c>
      <c r="L264" s="98">
        <f t="array" ref="L264">+IFERROR(INDEX('FCST SDV'!$AC$3:$AZ$3000,MATCH('Hàng Theo FCTS 14.09'!$B264,'FCST SDV'!$C$3:$C$3000,0),MATCH('Hàng Theo FCTS 14.09'!L$1,'FCST SDV'!$AC$2:$AZ$2,0))/'Hàng Theo FCTS 14.09'!$C264,0)</f>
        <v>12.833333333333334</v>
      </c>
      <c r="M264" s="98">
        <f t="array" ref="M264">+IFERROR(INDEX('FCST SDV'!$AC$3:$AZ$3000,MATCH('Hàng Theo FCTS 14.09'!$B264,'FCST SDV'!$C$3:$C$3000,0),MATCH('Hàng Theo FCTS 14.09'!M$1,'FCST SDV'!$AC$2:$AZ$2,0))/'Hàng Theo FCTS 14.09'!$C264,0)</f>
        <v>12.833333333333334</v>
      </c>
      <c r="N264" s="98">
        <f t="array" ref="N264">+IFERROR(INDEX('FCST SDV'!$AC$3:$AZ$3000,MATCH('Hàng Theo FCTS 14.09'!$B264,'FCST SDV'!$C$3:$C$3000,0),MATCH('Hàng Theo FCTS 14.09'!N$1,'FCST SDV'!$AC$2:$AZ$2,0))/'Hàng Theo FCTS 14.09'!$C264,0)</f>
        <v>12.833333333333334</v>
      </c>
      <c r="O264" s="98">
        <f t="array" ref="O264">+IFERROR(INDEX('FCST SDV'!$AC$3:$AZ$3000,MATCH('Hàng Theo FCTS 14.09'!$B264,'FCST SDV'!$C$3:$C$3000,0),MATCH('Hàng Theo FCTS 14.09'!O$1,'FCST SDV'!$AC$2:$AZ$2,0))/'Hàng Theo FCTS 14.09'!$C264,0)</f>
        <v>81.666666666666671</v>
      </c>
      <c r="P264" s="98">
        <f t="array" ref="P264">+IFERROR(INDEX('FCST SDV'!$AC$3:$AZ$3000,MATCH('Hàng Theo FCTS 14.09'!$B264,'FCST SDV'!$C$3:$C$3000,0),MATCH('Hàng Theo FCTS 14.09'!P$1,'FCST SDV'!$AC$2:$AZ$2,0))/'Hàng Theo FCTS 14.09'!$C264,0)</f>
        <v>189</v>
      </c>
      <c r="Q264" s="98">
        <f t="array" ref="Q264">+IFERROR(INDEX('FCST SDV'!$AC$3:$AZ$3000,MATCH('Hàng Theo FCTS 14.09'!$B264,'FCST SDV'!$C$3:$C$3000,0),MATCH('Hàng Theo FCTS 14.09'!Q$1,'FCST SDV'!$AC$2:$AZ$2,0))/'Hàng Theo FCTS 14.09'!$C264,0)</f>
        <v>129</v>
      </c>
    </row>
    <row r="265" spans="1:17" ht="44.25" customHeight="1">
      <c r="A265" s="508" t="s">
        <v>254</v>
      </c>
      <c r="B265" s="509"/>
      <c r="C265" s="509"/>
      <c r="D265" s="509"/>
      <c r="E265" s="509"/>
      <c r="F265" s="510"/>
      <c r="G265" s="104"/>
      <c r="H265" s="101"/>
      <c r="I265" s="103">
        <f>+F263-SUM(I263:I264)</f>
        <v>-4.666666666666667</v>
      </c>
      <c r="J265" s="103">
        <f>+I265-SUM(J263:J264)</f>
        <v>-21.000000000000004</v>
      </c>
      <c r="K265" s="103">
        <f t="shared" ref="K265:Q265" si="63">+J265-SUM(K263:K264)</f>
        <v>-36.166666666666671</v>
      </c>
      <c r="L265" s="103">
        <f t="shared" si="63"/>
        <v>-54.833333333333343</v>
      </c>
      <c r="M265" s="103">
        <f t="shared" si="63"/>
        <v>-71.166666666666686</v>
      </c>
      <c r="N265" s="103">
        <f t="shared" si="63"/>
        <v>-87.500000000000028</v>
      </c>
      <c r="O265" s="103">
        <f t="shared" si="63"/>
        <v>-191.33333333333337</v>
      </c>
      <c r="P265" s="103">
        <f t="shared" si="63"/>
        <v>-392</v>
      </c>
      <c r="Q265" s="103">
        <f t="shared" si="63"/>
        <v>-542</v>
      </c>
    </row>
    <row r="266" spans="1:17" ht="45.75" customHeight="1">
      <c r="A266" s="107" t="s">
        <v>191</v>
      </c>
      <c r="B266" s="114" t="s">
        <v>46</v>
      </c>
      <c r="C266" s="99">
        <v>3500</v>
      </c>
      <c r="D266" s="90">
        <v>0</v>
      </c>
      <c r="E266" s="115"/>
      <c r="F266" s="90">
        <f>+D266</f>
        <v>0</v>
      </c>
      <c r="G266" s="96">
        <f>+VLOOKUP(B266,'[6]FCST SDV'!$C:$AL,36,0)</f>
        <v>133000</v>
      </c>
      <c r="H266" s="97">
        <f t="shared" si="48"/>
        <v>38</v>
      </c>
      <c r="I266" s="98">
        <f t="array" ref="I266">+IFERROR(INDEX('FCST SDV'!$AC$3:$AZ$3000,MATCH('Hàng Theo FCTS 14.09'!$B266,'FCST SDV'!$C$3:$C$3000,0),MATCH('Hàng Theo FCTS 14.09'!I$1,'FCST SDV'!$AC$2:$AZ$2,0))/'Hàng Theo FCTS 14.09'!$C266,0)</f>
        <v>0</v>
      </c>
      <c r="J266" s="98">
        <f t="array" ref="J266">+IFERROR(INDEX('FCST SDV'!$AC$3:$AZ$3000,MATCH('Hàng Theo FCTS 14.09'!$B266,'FCST SDV'!$C$3:$C$3000,0),MATCH('Hàng Theo FCTS 14.09'!J$1,'FCST SDV'!$AC$2:$AZ$2,0))/'Hàng Theo FCTS 14.09'!$C266,0)</f>
        <v>3</v>
      </c>
      <c r="K266" s="98">
        <f t="array" ref="K266">+IFERROR(INDEX('FCST SDV'!$AC$3:$AZ$3000,MATCH('Hàng Theo FCTS 14.09'!$B266,'FCST SDV'!$C$3:$C$3000,0),MATCH('Hàng Theo FCTS 14.09'!K$1,'FCST SDV'!$AC$2:$AZ$2,0))/'Hàng Theo FCTS 14.09'!$C266,0)</f>
        <v>3</v>
      </c>
      <c r="L266" s="98">
        <f t="array" ref="L266">+IFERROR(INDEX('FCST SDV'!$AC$3:$AZ$3000,MATCH('Hàng Theo FCTS 14.09'!$B266,'FCST SDV'!$C$3:$C$3000,0),MATCH('Hàng Theo FCTS 14.09'!L$1,'FCST SDV'!$AC$2:$AZ$2,0))/'Hàng Theo FCTS 14.09'!$C266,0)</f>
        <v>3</v>
      </c>
      <c r="M266" s="98">
        <f t="array" ref="M266">+IFERROR(INDEX('FCST SDV'!$AC$3:$AZ$3000,MATCH('Hàng Theo FCTS 14.09'!$B266,'FCST SDV'!$C$3:$C$3000,0),MATCH('Hàng Theo FCTS 14.09'!M$1,'FCST SDV'!$AC$2:$AZ$2,0))/'Hàng Theo FCTS 14.09'!$C266,0)</f>
        <v>3</v>
      </c>
      <c r="N266" s="98">
        <f t="array" ref="N266">+IFERROR(INDEX('FCST SDV'!$AC$3:$AZ$3000,MATCH('Hàng Theo FCTS 14.09'!$B266,'FCST SDV'!$C$3:$C$3000,0),MATCH('Hàng Theo FCTS 14.09'!N$1,'FCST SDV'!$AC$2:$AZ$2,0))/'Hàng Theo FCTS 14.09'!$C266,0)</f>
        <v>3</v>
      </c>
      <c r="O266" s="98">
        <f t="array" ref="O266">+IFERROR(INDEX('FCST SDV'!$AC$3:$AZ$3000,MATCH('Hàng Theo FCTS 14.09'!$B266,'FCST SDV'!$C$3:$C$3000,0),MATCH('Hàng Theo FCTS 14.09'!O$1,'FCST SDV'!$AC$2:$AZ$2,0))/'Hàng Theo FCTS 14.09'!$C266,0)</f>
        <v>18</v>
      </c>
      <c r="P266" s="98">
        <f t="array" ref="P266">+IFERROR(INDEX('FCST SDV'!$AC$3:$AZ$3000,MATCH('Hàng Theo FCTS 14.09'!$B266,'FCST SDV'!$C$3:$C$3000,0),MATCH('Hàng Theo FCTS 14.09'!P$1,'FCST SDV'!$AC$2:$AZ$2,0))/'Hàng Theo FCTS 14.09'!$C266,0)</f>
        <v>5</v>
      </c>
      <c r="Q266" s="98">
        <f t="array" ref="Q266">+IFERROR(INDEX('FCST SDV'!$AC$3:$AZ$3000,MATCH('Hàng Theo FCTS 14.09'!$B266,'FCST SDV'!$C$3:$C$3000,0),MATCH('Hàng Theo FCTS 14.09'!Q$1,'FCST SDV'!$AC$2:$AZ$2,0))/'Hàng Theo FCTS 14.09'!$C266,0)</f>
        <v>0</v>
      </c>
    </row>
    <row r="267" spans="1:17" ht="36" customHeight="1">
      <c r="A267" s="508" t="s">
        <v>254</v>
      </c>
      <c r="B267" s="509"/>
      <c r="C267" s="509"/>
      <c r="D267" s="509"/>
      <c r="E267" s="509"/>
      <c r="F267" s="510"/>
      <c r="G267" s="104"/>
      <c r="H267" s="101"/>
      <c r="I267" s="103">
        <f>+F266-SUM(I266)</f>
        <v>0</v>
      </c>
      <c r="J267" s="103">
        <f>+I267-SUM(J266)</f>
        <v>-3</v>
      </c>
      <c r="K267" s="103">
        <f t="shared" ref="K267:Q267" si="64">+J267-SUM(K266)</f>
        <v>-6</v>
      </c>
      <c r="L267" s="103">
        <f t="shared" si="64"/>
        <v>-9</v>
      </c>
      <c r="M267" s="103">
        <f t="shared" si="64"/>
        <v>-12</v>
      </c>
      <c r="N267" s="103">
        <f t="shared" si="64"/>
        <v>-15</v>
      </c>
      <c r="O267" s="103">
        <f t="shared" si="64"/>
        <v>-33</v>
      </c>
      <c r="P267" s="103">
        <f t="shared" si="64"/>
        <v>-38</v>
      </c>
      <c r="Q267" s="103">
        <f t="shared" si="64"/>
        <v>-38</v>
      </c>
    </row>
    <row r="268" spans="1:17" ht="48" customHeight="1">
      <c r="A268" s="107" t="s">
        <v>176</v>
      </c>
      <c r="B268" s="114" t="s">
        <v>146</v>
      </c>
      <c r="C268" s="99">
        <v>3000</v>
      </c>
      <c r="D268" s="90">
        <v>0</v>
      </c>
      <c r="E268" s="115"/>
      <c r="F268" s="90">
        <f>+D268</f>
        <v>0</v>
      </c>
      <c r="G268" s="96">
        <f>+VLOOKUP(B268,'[6]FCST SDV'!$C:$AL,36,0)</f>
        <v>0</v>
      </c>
      <c r="H268" s="97">
        <f t="shared" si="48"/>
        <v>0</v>
      </c>
      <c r="I268" s="98">
        <f t="array" ref="I268">+IFERROR(INDEX('FCST SDV'!$AC$3:$AZ$3000,MATCH('Hàng Theo FCTS 14.09'!$B268,'FCST SDV'!$C$3:$C$3000,0),MATCH('Hàng Theo FCTS 14.09'!I$1,'FCST SDV'!$AC$2:$AZ$2,0))/'Hàng Theo FCTS 14.09'!$C268,0)</f>
        <v>0</v>
      </c>
      <c r="J268" s="98">
        <f t="array" ref="J268">+IFERROR(INDEX('FCST SDV'!$AC$3:$AZ$3000,MATCH('Hàng Theo FCTS 14.09'!$B268,'FCST SDV'!$C$3:$C$3000,0),MATCH('Hàng Theo FCTS 14.09'!J$1,'FCST SDV'!$AC$2:$AZ$2,0))/'Hàng Theo FCTS 14.09'!$C268,0)</f>
        <v>0</v>
      </c>
      <c r="K268" s="98">
        <f t="array" ref="K268">+IFERROR(INDEX('FCST SDV'!$AC$3:$AZ$3000,MATCH('Hàng Theo FCTS 14.09'!$B268,'FCST SDV'!$C$3:$C$3000,0),MATCH('Hàng Theo FCTS 14.09'!K$1,'FCST SDV'!$AC$2:$AZ$2,0))/'Hàng Theo FCTS 14.09'!$C268,0)</f>
        <v>0</v>
      </c>
      <c r="L268" s="98">
        <f t="array" ref="L268">+IFERROR(INDEX('FCST SDV'!$AC$3:$AZ$3000,MATCH('Hàng Theo FCTS 14.09'!$B268,'FCST SDV'!$C$3:$C$3000,0),MATCH('Hàng Theo FCTS 14.09'!L$1,'FCST SDV'!$AC$2:$AZ$2,0))/'Hàng Theo FCTS 14.09'!$C268,0)</f>
        <v>0</v>
      </c>
      <c r="M268" s="98">
        <f t="array" ref="M268">+IFERROR(INDEX('FCST SDV'!$AC$3:$AZ$3000,MATCH('Hàng Theo FCTS 14.09'!$B268,'FCST SDV'!$C$3:$C$3000,0),MATCH('Hàng Theo FCTS 14.09'!M$1,'FCST SDV'!$AC$2:$AZ$2,0))/'Hàng Theo FCTS 14.09'!$C268,0)</f>
        <v>0</v>
      </c>
      <c r="N268" s="98">
        <f t="array" ref="N268">+IFERROR(INDEX('FCST SDV'!$AC$3:$AZ$3000,MATCH('Hàng Theo FCTS 14.09'!$B268,'FCST SDV'!$C$3:$C$3000,0),MATCH('Hàng Theo FCTS 14.09'!N$1,'FCST SDV'!$AC$2:$AZ$2,0))/'Hàng Theo FCTS 14.09'!$C268,0)</f>
        <v>0</v>
      </c>
      <c r="O268" s="98">
        <f t="array" ref="O268">+IFERROR(INDEX('FCST SDV'!$AC$3:$AZ$3000,MATCH('Hàng Theo FCTS 14.09'!$B268,'FCST SDV'!$C$3:$C$3000,0),MATCH('Hàng Theo FCTS 14.09'!O$1,'FCST SDV'!$AC$2:$AZ$2,0))/'Hàng Theo FCTS 14.09'!$C268,0)</f>
        <v>0</v>
      </c>
      <c r="P268" s="98">
        <f t="array" ref="P268">+IFERROR(INDEX('FCST SDV'!$AC$3:$AZ$3000,MATCH('Hàng Theo FCTS 14.09'!$B268,'FCST SDV'!$C$3:$C$3000,0),MATCH('Hàng Theo FCTS 14.09'!P$1,'FCST SDV'!$AC$2:$AZ$2,0))/'Hàng Theo FCTS 14.09'!$C268,0)</f>
        <v>0</v>
      </c>
      <c r="Q268" s="98">
        <f t="array" ref="Q268">+IFERROR(INDEX('FCST SDV'!$AC$3:$AZ$3000,MATCH('Hàng Theo FCTS 14.09'!$B268,'FCST SDV'!$C$3:$C$3000,0),MATCH('Hàng Theo FCTS 14.09'!Q$1,'FCST SDV'!$AC$2:$AZ$2,0))/'Hàng Theo FCTS 14.09'!$C268,0)</f>
        <v>0</v>
      </c>
    </row>
    <row r="269" spans="1:17" ht="36" customHeight="1">
      <c r="A269" s="508" t="s">
        <v>254</v>
      </c>
      <c r="B269" s="509"/>
      <c r="C269" s="509"/>
      <c r="D269" s="509"/>
      <c r="E269" s="509"/>
      <c r="F269" s="510"/>
      <c r="G269" s="104"/>
      <c r="H269" s="101"/>
      <c r="I269" s="103">
        <f>+F268-SUM(I268)</f>
        <v>0</v>
      </c>
      <c r="J269" s="103">
        <f>+I269-SUM(J268)</f>
        <v>0</v>
      </c>
      <c r="K269" s="103">
        <f t="shared" ref="K269:Q269" si="65">+J269-SUM(K268)</f>
        <v>0</v>
      </c>
      <c r="L269" s="103">
        <f t="shared" si="65"/>
        <v>0</v>
      </c>
      <c r="M269" s="103">
        <f t="shared" si="65"/>
        <v>0</v>
      </c>
      <c r="N269" s="103">
        <f t="shared" si="65"/>
        <v>0</v>
      </c>
      <c r="O269" s="103">
        <f t="shared" si="65"/>
        <v>0</v>
      </c>
      <c r="P269" s="103">
        <f t="shared" si="65"/>
        <v>0</v>
      </c>
      <c r="Q269" s="103">
        <f t="shared" si="65"/>
        <v>0</v>
      </c>
    </row>
    <row r="270" spans="1:17" ht="48" customHeight="1">
      <c r="A270" s="107" t="s">
        <v>192</v>
      </c>
      <c r="B270" s="114" t="s">
        <v>166</v>
      </c>
      <c r="C270" s="99">
        <v>3000</v>
      </c>
      <c r="D270" s="90">
        <v>0</v>
      </c>
      <c r="E270" s="115"/>
      <c r="F270" s="90">
        <f>+D270</f>
        <v>0</v>
      </c>
      <c r="G270" s="96">
        <v>0</v>
      </c>
      <c r="H270" s="97">
        <f t="shared" si="48"/>
        <v>0</v>
      </c>
      <c r="I270" s="98">
        <f t="array" ref="I270">+IFERROR(INDEX('FCST SDV'!$AC$3:$AZ$3000,MATCH('Hàng Theo FCTS 14.09'!$B270,'FCST SDV'!$C$3:$C$3000,0),MATCH('Hàng Theo FCTS 14.09'!I$1,'FCST SDV'!$AC$2:$AZ$2,0))/'Hàng Theo FCTS 14.09'!$C270,0)</f>
        <v>0</v>
      </c>
      <c r="J270" s="98">
        <f t="array" ref="J270">+IFERROR(INDEX('FCST SDV'!$AC$3:$AZ$3000,MATCH('Hàng Theo FCTS 14.09'!$B270,'FCST SDV'!$C$3:$C$3000,0),MATCH('Hàng Theo FCTS 14.09'!J$1,'FCST SDV'!$AC$2:$AZ$2,0))/'Hàng Theo FCTS 14.09'!$C270,0)</f>
        <v>0</v>
      </c>
      <c r="K270" s="98">
        <f t="array" ref="K270">+IFERROR(INDEX('FCST SDV'!$AC$3:$AZ$3000,MATCH('Hàng Theo FCTS 14.09'!$B270,'FCST SDV'!$C$3:$C$3000,0),MATCH('Hàng Theo FCTS 14.09'!K$1,'FCST SDV'!$AC$2:$AZ$2,0))/'Hàng Theo FCTS 14.09'!$C270,0)</f>
        <v>0</v>
      </c>
      <c r="L270" s="98">
        <f t="array" ref="L270">+IFERROR(INDEX('FCST SDV'!$AC$3:$AZ$3000,MATCH('Hàng Theo FCTS 14.09'!$B270,'FCST SDV'!$C$3:$C$3000,0),MATCH('Hàng Theo FCTS 14.09'!L$1,'FCST SDV'!$AC$2:$AZ$2,0))/'Hàng Theo FCTS 14.09'!$C270,0)</f>
        <v>0</v>
      </c>
      <c r="M270" s="98">
        <f t="array" ref="M270">+IFERROR(INDEX('FCST SDV'!$AC$3:$AZ$3000,MATCH('Hàng Theo FCTS 14.09'!$B270,'FCST SDV'!$C$3:$C$3000,0),MATCH('Hàng Theo FCTS 14.09'!M$1,'FCST SDV'!$AC$2:$AZ$2,0))/'Hàng Theo FCTS 14.09'!$C270,0)</f>
        <v>0</v>
      </c>
      <c r="N270" s="98">
        <f t="array" ref="N270">+IFERROR(INDEX('FCST SDV'!$AC$3:$AZ$3000,MATCH('Hàng Theo FCTS 14.09'!$B270,'FCST SDV'!$C$3:$C$3000,0),MATCH('Hàng Theo FCTS 14.09'!N$1,'FCST SDV'!$AC$2:$AZ$2,0))/'Hàng Theo FCTS 14.09'!$C270,0)</f>
        <v>0</v>
      </c>
      <c r="O270" s="98">
        <f t="array" ref="O270">+IFERROR(INDEX('FCST SDV'!$AC$3:$AZ$3000,MATCH('Hàng Theo FCTS 14.09'!$B270,'FCST SDV'!$C$3:$C$3000,0),MATCH('Hàng Theo FCTS 14.09'!O$1,'FCST SDV'!$AC$2:$AZ$2,0))/'Hàng Theo FCTS 14.09'!$C270,0)</f>
        <v>0</v>
      </c>
      <c r="P270" s="98">
        <f t="array" ref="P270">+IFERROR(INDEX('FCST SDV'!$AC$3:$AZ$3000,MATCH('Hàng Theo FCTS 14.09'!$B270,'FCST SDV'!$C$3:$C$3000,0),MATCH('Hàng Theo FCTS 14.09'!P$1,'FCST SDV'!$AC$2:$AZ$2,0))/'Hàng Theo FCTS 14.09'!$C270,0)</f>
        <v>0</v>
      </c>
      <c r="Q270" s="98">
        <f t="array" ref="Q270">+IFERROR(INDEX('FCST SDV'!$AC$3:$AZ$3000,MATCH('Hàng Theo FCTS 14.09'!$B270,'FCST SDV'!$C$3:$C$3000,0),MATCH('Hàng Theo FCTS 14.09'!Q$1,'FCST SDV'!$AC$2:$AZ$2,0))/'Hàng Theo FCTS 14.09'!$C270,0)</f>
        <v>0</v>
      </c>
    </row>
    <row r="271" spans="1:17" ht="36" customHeight="1">
      <c r="A271" s="508" t="s">
        <v>254</v>
      </c>
      <c r="B271" s="509"/>
      <c r="C271" s="509"/>
      <c r="D271" s="509"/>
      <c r="E271" s="509"/>
      <c r="F271" s="510"/>
      <c r="G271" s="104"/>
      <c r="H271" s="101"/>
      <c r="I271" s="103">
        <f>+F270-SUM(I270)</f>
        <v>0</v>
      </c>
      <c r="J271" s="103">
        <f>+I271-SUM(J270)</f>
        <v>0</v>
      </c>
      <c r="K271" s="103">
        <f t="shared" ref="K271:Q271" si="66">+J271-SUM(K270)</f>
        <v>0</v>
      </c>
      <c r="L271" s="103">
        <f t="shared" si="66"/>
        <v>0</v>
      </c>
      <c r="M271" s="103">
        <f t="shared" si="66"/>
        <v>0</v>
      </c>
      <c r="N271" s="103">
        <f t="shared" si="66"/>
        <v>0</v>
      </c>
      <c r="O271" s="103">
        <f t="shared" si="66"/>
        <v>0</v>
      </c>
      <c r="P271" s="103">
        <f t="shared" si="66"/>
        <v>0</v>
      </c>
      <c r="Q271" s="103">
        <f t="shared" si="66"/>
        <v>0</v>
      </c>
    </row>
    <row r="272" spans="1:17" ht="42.75" customHeight="1">
      <c r="A272" s="107" t="s">
        <v>193</v>
      </c>
      <c r="B272" s="114" t="s">
        <v>54</v>
      </c>
      <c r="C272" s="99">
        <v>2500</v>
      </c>
      <c r="D272" s="90">
        <v>0</v>
      </c>
      <c r="E272" s="115"/>
      <c r="F272" s="90">
        <f>+D272</f>
        <v>0</v>
      </c>
      <c r="G272" s="96">
        <f>+VLOOKUP(B272,'[6]FCST SDV'!$C:$AL,36,0)</f>
        <v>168000</v>
      </c>
      <c r="H272" s="97">
        <f t="shared" si="48"/>
        <v>67.2</v>
      </c>
      <c r="I272" s="98">
        <f t="array" ref="I272">+IFERROR(INDEX('FCST SDV'!$AC$3:$AZ$3000,MATCH('Hàng Theo FCTS 14.09'!$B272,'FCST SDV'!$C$3:$C$3000,0),MATCH('Hàng Theo FCTS 14.09'!I$1,'FCST SDV'!$AC$2:$AZ$2,0))/'Hàng Theo FCTS 14.09'!$C272,0)</f>
        <v>3.6</v>
      </c>
      <c r="J272" s="98">
        <f t="array" ref="J272">+IFERROR(INDEX('FCST SDV'!$AC$3:$AZ$3000,MATCH('Hàng Theo FCTS 14.09'!$B272,'FCST SDV'!$C$3:$C$3000,0),MATCH('Hàng Theo FCTS 14.09'!J$1,'FCST SDV'!$AC$2:$AZ$2,0))/'Hàng Theo FCTS 14.09'!$C272,0)</f>
        <v>2.4</v>
      </c>
      <c r="K272" s="98">
        <f t="array" ref="K272">+IFERROR(INDEX('FCST SDV'!$AC$3:$AZ$3000,MATCH('Hàng Theo FCTS 14.09'!$B272,'FCST SDV'!$C$3:$C$3000,0),MATCH('Hàng Theo FCTS 14.09'!K$1,'FCST SDV'!$AC$2:$AZ$2,0))/'Hàng Theo FCTS 14.09'!$C272,0)</f>
        <v>2.4</v>
      </c>
      <c r="L272" s="98">
        <f t="array" ref="L272">+IFERROR(INDEX('FCST SDV'!$AC$3:$AZ$3000,MATCH('Hàng Theo FCTS 14.09'!$B272,'FCST SDV'!$C$3:$C$3000,0),MATCH('Hàng Theo FCTS 14.09'!L$1,'FCST SDV'!$AC$2:$AZ$2,0))/'Hàng Theo FCTS 14.09'!$C272,0)</f>
        <v>2.4</v>
      </c>
      <c r="M272" s="98">
        <f t="array" ref="M272">+IFERROR(INDEX('FCST SDV'!$AC$3:$AZ$3000,MATCH('Hàng Theo FCTS 14.09'!$B272,'FCST SDV'!$C$3:$C$3000,0),MATCH('Hàng Theo FCTS 14.09'!M$1,'FCST SDV'!$AC$2:$AZ$2,0))/'Hàng Theo FCTS 14.09'!$C272,0)</f>
        <v>2.4</v>
      </c>
      <c r="N272" s="98">
        <f t="array" ref="N272">+IFERROR(INDEX('FCST SDV'!$AC$3:$AZ$3000,MATCH('Hàng Theo FCTS 14.09'!$B272,'FCST SDV'!$C$3:$C$3000,0),MATCH('Hàng Theo FCTS 14.09'!N$1,'FCST SDV'!$AC$2:$AZ$2,0))/'Hàng Theo FCTS 14.09'!$C272,0)</f>
        <v>2.4</v>
      </c>
      <c r="O272" s="98">
        <f t="array" ref="O272">+IFERROR(INDEX('FCST SDV'!$AC$3:$AZ$3000,MATCH('Hàng Theo FCTS 14.09'!$B272,'FCST SDV'!$C$3:$C$3000,0),MATCH('Hàng Theo FCTS 14.09'!O$1,'FCST SDV'!$AC$2:$AZ$2,0))/'Hàng Theo FCTS 14.09'!$C272,0)</f>
        <v>18</v>
      </c>
      <c r="P272" s="98">
        <f t="array" ref="P272">+IFERROR(INDEX('FCST SDV'!$AC$3:$AZ$3000,MATCH('Hàng Theo FCTS 14.09'!$B272,'FCST SDV'!$C$3:$C$3000,0),MATCH('Hàng Theo FCTS 14.09'!P$1,'FCST SDV'!$AC$2:$AZ$2,0))/'Hàng Theo FCTS 14.09'!$C272,0)</f>
        <v>16.8</v>
      </c>
      <c r="Q272" s="98">
        <f t="array" ref="Q272">+IFERROR(INDEX('FCST SDV'!$AC$3:$AZ$3000,MATCH('Hàng Theo FCTS 14.09'!$B272,'FCST SDV'!$C$3:$C$3000,0),MATCH('Hàng Theo FCTS 14.09'!Q$1,'FCST SDV'!$AC$2:$AZ$2,0))/'Hàng Theo FCTS 14.09'!$C272,0)</f>
        <v>16.8</v>
      </c>
    </row>
    <row r="273" spans="1:17" ht="36" customHeight="1">
      <c r="A273" s="508" t="s">
        <v>254</v>
      </c>
      <c r="B273" s="509"/>
      <c r="C273" s="509"/>
      <c r="D273" s="509"/>
      <c r="E273" s="509"/>
      <c r="F273" s="510"/>
      <c r="G273" s="104"/>
      <c r="H273" s="101"/>
      <c r="I273" s="103">
        <f>+F272-SUM(I272)</f>
        <v>-3.6</v>
      </c>
      <c r="J273" s="103">
        <f>+I273-SUM(J272)</f>
        <v>-6</v>
      </c>
      <c r="K273" s="103">
        <f t="shared" ref="K273:Q273" si="67">+J273-SUM(K272)</f>
        <v>-8.4</v>
      </c>
      <c r="L273" s="103">
        <f t="shared" si="67"/>
        <v>-10.8</v>
      </c>
      <c r="M273" s="103">
        <f t="shared" si="67"/>
        <v>-13.200000000000001</v>
      </c>
      <c r="N273" s="103">
        <f t="shared" si="67"/>
        <v>-15.600000000000001</v>
      </c>
      <c r="O273" s="103">
        <f t="shared" si="67"/>
        <v>-33.6</v>
      </c>
      <c r="P273" s="103">
        <f t="shared" si="67"/>
        <v>-50.400000000000006</v>
      </c>
      <c r="Q273" s="103">
        <f t="shared" si="67"/>
        <v>-67.2</v>
      </c>
    </row>
    <row r="274" spans="1:17" ht="48" customHeight="1">
      <c r="A274" s="107" t="s">
        <v>194</v>
      </c>
      <c r="B274" s="114" t="s">
        <v>167</v>
      </c>
      <c r="C274" s="99">
        <v>2500</v>
      </c>
      <c r="D274" s="90">
        <v>0</v>
      </c>
      <c r="E274" s="115"/>
      <c r="F274" s="90">
        <f>+D274</f>
        <v>0</v>
      </c>
      <c r="G274" s="96">
        <f>+VLOOKUP(B274,'[6]FCST SDV'!$C:$AL,36,0)</f>
        <v>0</v>
      </c>
      <c r="H274" s="97">
        <f t="shared" si="48"/>
        <v>0</v>
      </c>
      <c r="I274" s="98">
        <f t="array" ref="I274">+IFERROR(INDEX('FCST SDV'!$AC$3:$AZ$3000,MATCH('Hàng Theo FCTS 14.09'!$B274,'FCST SDV'!$C$3:$C$3000,0),MATCH('Hàng Theo FCTS 14.09'!I$1,'FCST SDV'!$AC$2:$AZ$2,0))/'Hàng Theo FCTS 14.09'!$C274,0)</f>
        <v>0</v>
      </c>
      <c r="J274" s="98">
        <f t="array" ref="J274">+IFERROR(INDEX('FCST SDV'!$AC$3:$AZ$3000,MATCH('Hàng Theo FCTS 14.09'!$B274,'FCST SDV'!$C$3:$C$3000,0),MATCH('Hàng Theo FCTS 14.09'!J$1,'FCST SDV'!$AC$2:$AZ$2,0))/'Hàng Theo FCTS 14.09'!$C274,0)</f>
        <v>0</v>
      </c>
      <c r="K274" s="98">
        <f t="array" ref="K274">+IFERROR(INDEX('FCST SDV'!$AC$3:$AZ$3000,MATCH('Hàng Theo FCTS 14.09'!$B274,'FCST SDV'!$C$3:$C$3000,0),MATCH('Hàng Theo FCTS 14.09'!K$1,'FCST SDV'!$AC$2:$AZ$2,0))/'Hàng Theo FCTS 14.09'!$C274,0)</f>
        <v>0</v>
      </c>
      <c r="L274" s="98">
        <f t="array" ref="L274">+IFERROR(INDEX('FCST SDV'!$AC$3:$AZ$3000,MATCH('Hàng Theo FCTS 14.09'!$B274,'FCST SDV'!$C$3:$C$3000,0),MATCH('Hàng Theo FCTS 14.09'!L$1,'FCST SDV'!$AC$2:$AZ$2,0))/'Hàng Theo FCTS 14.09'!$C274,0)</f>
        <v>0</v>
      </c>
      <c r="M274" s="98">
        <f t="array" ref="M274">+IFERROR(INDEX('FCST SDV'!$AC$3:$AZ$3000,MATCH('Hàng Theo FCTS 14.09'!$B274,'FCST SDV'!$C$3:$C$3000,0),MATCH('Hàng Theo FCTS 14.09'!M$1,'FCST SDV'!$AC$2:$AZ$2,0))/'Hàng Theo FCTS 14.09'!$C274,0)</f>
        <v>0</v>
      </c>
      <c r="N274" s="98">
        <f t="array" ref="N274">+IFERROR(INDEX('FCST SDV'!$AC$3:$AZ$3000,MATCH('Hàng Theo FCTS 14.09'!$B274,'FCST SDV'!$C$3:$C$3000,0),MATCH('Hàng Theo FCTS 14.09'!N$1,'FCST SDV'!$AC$2:$AZ$2,0))/'Hàng Theo FCTS 14.09'!$C274,0)</f>
        <v>0</v>
      </c>
      <c r="O274" s="98">
        <f t="array" ref="O274">+IFERROR(INDEX('FCST SDV'!$AC$3:$AZ$3000,MATCH('Hàng Theo FCTS 14.09'!$B274,'FCST SDV'!$C$3:$C$3000,0),MATCH('Hàng Theo FCTS 14.09'!O$1,'FCST SDV'!$AC$2:$AZ$2,0))/'Hàng Theo FCTS 14.09'!$C274,0)</f>
        <v>0</v>
      </c>
      <c r="P274" s="98">
        <f t="array" ref="P274">+IFERROR(INDEX('FCST SDV'!$AC$3:$AZ$3000,MATCH('Hàng Theo FCTS 14.09'!$B274,'FCST SDV'!$C$3:$C$3000,0),MATCH('Hàng Theo FCTS 14.09'!P$1,'FCST SDV'!$AC$2:$AZ$2,0))/'Hàng Theo FCTS 14.09'!$C274,0)</f>
        <v>0</v>
      </c>
      <c r="Q274" s="98">
        <f t="array" ref="Q274">+IFERROR(INDEX('FCST SDV'!$AC$3:$AZ$3000,MATCH('Hàng Theo FCTS 14.09'!$B274,'FCST SDV'!$C$3:$C$3000,0),MATCH('Hàng Theo FCTS 14.09'!Q$1,'FCST SDV'!$AC$2:$AZ$2,0))/'Hàng Theo FCTS 14.09'!$C274,0)</f>
        <v>0</v>
      </c>
    </row>
    <row r="275" spans="1:17" ht="36" customHeight="1">
      <c r="A275" s="508" t="s">
        <v>254</v>
      </c>
      <c r="B275" s="509"/>
      <c r="C275" s="509"/>
      <c r="D275" s="509"/>
      <c r="E275" s="509"/>
      <c r="F275" s="510"/>
      <c r="G275" s="104"/>
      <c r="H275" s="101"/>
      <c r="I275" s="103">
        <f>+F274-SUM(I274)</f>
        <v>0</v>
      </c>
      <c r="J275" s="103">
        <f>+I275-SUM(J274)</f>
        <v>0</v>
      </c>
      <c r="K275" s="103">
        <f t="shared" ref="K275:Q275" si="68">+J275-SUM(K274)</f>
        <v>0</v>
      </c>
      <c r="L275" s="103">
        <f t="shared" si="68"/>
        <v>0</v>
      </c>
      <c r="M275" s="103">
        <f t="shared" si="68"/>
        <v>0</v>
      </c>
      <c r="N275" s="103">
        <f t="shared" si="68"/>
        <v>0</v>
      </c>
      <c r="O275" s="103">
        <f t="shared" si="68"/>
        <v>0</v>
      </c>
      <c r="P275" s="103">
        <f t="shared" si="68"/>
        <v>0</v>
      </c>
      <c r="Q275" s="103">
        <f t="shared" si="68"/>
        <v>0</v>
      </c>
    </row>
    <row r="276" spans="1:17" ht="36" customHeight="1">
      <c r="A276" s="547" t="s">
        <v>195</v>
      </c>
      <c r="B276" s="114" t="s">
        <v>56</v>
      </c>
      <c r="C276" s="99">
        <v>2500</v>
      </c>
      <c r="D276" s="514">
        <v>0</v>
      </c>
      <c r="E276" s="525"/>
      <c r="F276" s="514">
        <f>+D276</f>
        <v>0</v>
      </c>
      <c r="G276" s="96">
        <f>+VLOOKUP(B276,'[6]FCST SDV'!$C:$AL,36,0)</f>
        <v>108000</v>
      </c>
      <c r="H276" s="97">
        <f t="shared" si="48"/>
        <v>43.2</v>
      </c>
      <c r="I276" s="98">
        <f t="array" ref="I276">+IFERROR(INDEX('FCST SDV'!$AC$3:$AZ$3000,MATCH('Hàng Theo FCTS 14.09'!$B276,'FCST SDV'!$C$3:$C$3000,0),MATCH('Hàng Theo FCTS 14.09'!I$1,'FCST SDV'!$AC$2:$AZ$2,0))/'Hàng Theo FCTS 14.09'!$C276,0)</f>
        <v>4.8</v>
      </c>
      <c r="J276" s="98">
        <f t="array" ref="J276">+IFERROR(INDEX('FCST SDV'!$AC$3:$AZ$3000,MATCH('Hàng Theo FCTS 14.09'!$B276,'FCST SDV'!$C$3:$C$3000,0),MATCH('Hàng Theo FCTS 14.09'!J$1,'FCST SDV'!$AC$2:$AZ$2,0))/'Hàng Theo FCTS 14.09'!$C276,0)</f>
        <v>3.6</v>
      </c>
      <c r="K276" s="98">
        <f t="array" ref="K276">+IFERROR(INDEX('FCST SDV'!$AC$3:$AZ$3000,MATCH('Hàng Theo FCTS 14.09'!$B276,'FCST SDV'!$C$3:$C$3000,0),MATCH('Hàng Theo FCTS 14.09'!K$1,'FCST SDV'!$AC$2:$AZ$2,0))/'Hàng Theo FCTS 14.09'!$C276,0)</f>
        <v>3.6</v>
      </c>
      <c r="L276" s="98">
        <f t="array" ref="L276">+IFERROR(INDEX('FCST SDV'!$AC$3:$AZ$3000,MATCH('Hàng Theo FCTS 14.09'!$B276,'FCST SDV'!$C$3:$C$3000,0),MATCH('Hàng Theo FCTS 14.09'!L$1,'FCST SDV'!$AC$2:$AZ$2,0))/'Hàng Theo FCTS 14.09'!$C276,0)</f>
        <v>3.6</v>
      </c>
      <c r="M276" s="98">
        <f t="array" ref="M276">+IFERROR(INDEX('FCST SDV'!$AC$3:$AZ$3000,MATCH('Hàng Theo FCTS 14.09'!$B276,'FCST SDV'!$C$3:$C$3000,0),MATCH('Hàng Theo FCTS 14.09'!M$1,'FCST SDV'!$AC$2:$AZ$2,0))/'Hàng Theo FCTS 14.09'!$C276,0)</f>
        <v>3.6</v>
      </c>
      <c r="N276" s="98">
        <f t="array" ref="N276">+IFERROR(INDEX('FCST SDV'!$AC$3:$AZ$3000,MATCH('Hàng Theo FCTS 14.09'!$B276,'FCST SDV'!$C$3:$C$3000,0),MATCH('Hàng Theo FCTS 14.09'!N$1,'FCST SDV'!$AC$2:$AZ$2,0))/'Hàng Theo FCTS 14.09'!$C276,0)</f>
        <v>0</v>
      </c>
      <c r="O276" s="98">
        <f t="array" ref="O276">+IFERROR(INDEX('FCST SDV'!$AC$3:$AZ$3000,MATCH('Hàng Theo FCTS 14.09'!$B276,'FCST SDV'!$C$3:$C$3000,0),MATCH('Hàng Theo FCTS 14.09'!O$1,'FCST SDV'!$AC$2:$AZ$2,0))/'Hàng Theo FCTS 14.09'!$C276,0)</f>
        <v>21.6</v>
      </c>
      <c r="P276" s="98">
        <f t="array" ref="P276">+IFERROR(INDEX('FCST SDV'!$AC$3:$AZ$3000,MATCH('Hàng Theo FCTS 14.09'!$B276,'FCST SDV'!$C$3:$C$3000,0),MATCH('Hàng Theo FCTS 14.09'!P$1,'FCST SDV'!$AC$2:$AZ$2,0))/'Hàng Theo FCTS 14.09'!$C276,0)</f>
        <v>2.4</v>
      </c>
      <c r="Q276" s="98">
        <f t="array" ref="Q276">+IFERROR(INDEX('FCST SDV'!$AC$3:$AZ$3000,MATCH('Hàng Theo FCTS 14.09'!$B276,'FCST SDV'!$C$3:$C$3000,0),MATCH('Hàng Theo FCTS 14.09'!Q$1,'FCST SDV'!$AC$2:$AZ$2,0))/'Hàng Theo FCTS 14.09'!$C276,0)</f>
        <v>0</v>
      </c>
    </row>
    <row r="277" spans="1:17" ht="41.25" customHeight="1">
      <c r="A277" s="547"/>
      <c r="B277" s="114" t="s">
        <v>123</v>
      </c>
      <c r="C277" s="99" t="s">
        <v>120</v>
      </c>
      <c r="D277" s="514"/>
      <c r="E277" s="525"/>
      <c r="F277" s="514"/>
      <c r="G277" s="96">
        <v>0</v>
      </c>
      <c r="H277" s="97">
        <v>0</v>
      </c>
      <c r="I277" s="98">
        <f t="array" ref="I277">+IFERROR(INDEX('FCST SDV'!$AC$3:$AZ$3000,MATCH('Hàng Theo FCTS 14.09'!$B277,'FCST SDV'!$C$3:$C$3000,0),MATCH('Hàng Theo FCTS 14.09'!I$1,'FCST SDV'!$AC$2:$AZ$2,0))/'Hàng Theo FCTS 14.09'!$C277,0)</f>
        <v>0</v>
      </c>
      <c r="J277" s="98">
        <f t="array" ref="J277">+IFERROR(INDEX('FCST SDV'!$AC$3:$AZ$3000,MATCH('Hàng Theo FCTS 14.09'!$B277,'FCST SDV'!$C$3:$C$3000,0),MATCH('Hàng Theo FCTS 14.09'!J$1,'FCST SDV'!$AC$2:$AZ$2,0))/'Hàng Theo FCTS 14.09'!$C277,0)</f>
        <v>0</v>
      </c>
      <c r="K277" s="98">
        <f t="array" ref="K277">+IFERROR(INDEX('FCST SDV'!$AC$3:$AZ$3000,MATCH('Hàng Theo FCTS 14.09'!$B277,'FCST SDV'!$C$3:$C$3000,0),MATCH('Hàng Theo FCTS 14.09'!K$1,'FCST SDV'!$AC$2:$AZ$2,0))/'Hàng Theo FCTS 14.09'!$C277,0)</f>
        <v>0</v>
      </c>
      <c r="L277" s="98">
        <f t="array" ref="L277">+IFERROR(INDEX('FCST SDV'!$AC$3:$AZ$3000,MATCH('Hàng Theo FCTS 14.09'!$B277,'FCST SDV'!$C$3:$C$3000,0),MATCH('Hàng Theo FCTS 14.09'!L$1,'FCST SDV'!$AC$2:$AZ$2,0))/'Hàng Theo FCTS 14.09'!$C277,0)</f>
        <v>0</v>
      </c>
      <c r="M277" s="98">
        <f t="array" ref="M277">+IFERROR(INDEX('FCST SDV'!$AC$3:$AZ$3000,MATCH('Hàng Theo FCTS 14.09'!$B277,'FCST SDV'!$C$3:$C$3000,0),MATCH('Hàng Theo FCTS 14.09'!M$1,'FCST SDV'!$AC$2:$AZ$2,0))/'Hàng Theo FCTS 14.09'!$C277,0)</f>
        <v>0</v>
      </c>
      <c r="N277" s="98">
        <f t="array" ref="N277">+IFERROR(INDEX('FCST SDV'!$AC$3:$AZ$3000,MATCH('Hàng Theo FCTS 14.09'!$B277,'FCST SDV'!$C$3:$C$3000,0),MATCH('Hàng Theo FCTS 14.09'!N$1,'FCST SDV'!$AC$2:$AZ$2,0))/'Hàng Theo FCTS 14.09'!$C277,0)</f>
        <v>0</v>
      </c>
      <c r="O277" s="98">
        <f t="array" ref="O277">+IFERROR(INDEX('FCST SDV'!$AC$3:$AZ$3000,MATCH('Hàng Theo FCTS 14.09'!$B277,'FCST SDV'!$C$3:$C$3000,0),MATCH('Hàng Theo FCTS 14.09'!O$1,'FCST SDV'!$AC$2:$AZ$2,0))/'Hàng Theo FCTS 14.09'!$C277,0)</f>
        <v>0</v>
      </c>
      <c r="P277" s="98">
        <f t="array" ref="P277">+IFERROR(INDEX('FCST SDV'!$AC$3:$AZ$3000,MATCH('Hàng Theo FCTS 14.09'!$B277,'FCST SDV'!$C$3:$C$3000,0),MATCH('Hàng Theo FCTS 14.09'!P$1,'FCST SDV'!$AC$2:$AZ$2,0))/'Hàng Theo FCTS 14.09'!$C277,0)</f>
        <v>0</v>
      </c>
      <c r="Q277" s="98">
        <f t="array" ref="Q277">+IFERROR(INDEX('FCST SDV'!$AC$3:$AZ$3000,MATCH('Hàng Theo FCTS 14.09'!$B277,'FCST SDV'!$C$3:$C$3000,0),MATCH('Hàng Theo FCTS 14.09'!Q$1,'FCST SDV'!$AC$2:$AZ$2,0))/'Hàng Theo FCTS 14.09'!$C277,0)</f>
        <v>0</v>
      </c>
    </row>
    <row r="278" spans="1:17" ht="36" customHeight="1">
      <c r="A278" s="508" t="s">
        <v>254</v>
      </c>
      <c r="B278" s="509"/>
      <c r="C278" s="509"/>
      <c r="D278" s="509"/>
      <c r="E278" s="509"/>
      <c r="F278" s="510"/>
      <c r="G278" s="104"/>
      <c r="H278" s="101"/>
      <c r="I278" s="103">
        <f>+F276-SUM(I276:I277)</f>
        <v>-4.8</v>
      </c>
      <c r="J278" s="103">
        <f>+I278-SUM(J276:J277)</f>
        <v>-8.4</v>
      </c>
      <c r="K278" s="103">
        <f t="shared" ref="K278:Q278" si="69">+J278-SUM(K276:K277)</f>
        <v>-12</v>
      </c>
      <c r="L278" s="103">
        <f t="shared" si="69"/>
        <v>-15.6</v>
      </c>
      <c r="M278" s="103">
        <f t="shared" si="69"/>
        <v>-19.2</v>
      </c>
      <c r="N278" s="103">
        <f t="shared" si="69"/>
        <v>-19.2</v>
      </c>
      <c r="O278" s="103">
        <f t="shared" si="69"/>
        <v>-40.799999999999997</v>
      </c>
      <c r="P278" s="103">
        <f t="shared" si="69"/>
        <v>-43.199999999999996</v>
      </c>
      <c r="Q278" s="103">
        <f t="shared" si="69"/>
        <v>-43.199999999999996</v>
      </c>
    </row>
    <row r="279" spans="1:17" ht="51" customHeight="1">
      <c r="A279" s="107" t="s">
        <v>196</v>
      </c>
      <c r="B279" s="114" t="s">
        <v>168</v>
      </c>
      <c r="C279" s="99">
        <v>2500</v>
      </c>
      <c r="D279" s="90">
        <v>0</v>
      </c>
      <c r="E279" s="115"/>
      <c r="F279" s="90">
        <f>+D279</f>
        <v>0</v>
      </c>
      <c r="G279" s="96">
        <v>0</v>
      </c>
      <c r="H279" s="97">
        <f t="shared" si="48"/>
        <v>0</v>
      </c>
      <c r="I279" s="98">
        <f t="array" ref="I279">+IFERROR(INDEX('FCST SDV'!$AC$3:$AZ$3000,MATCH('Hàng Theo FCTS 14.09'!$B279,'FCST SDV'!$C$3:$C$3000,0),MATCH('Hàng Theo FCTS 14.09'!I$1,'FCST SDV'!$AC$2:$AZ$2,0))/'Hàng Theo FCTS 14.09'!$C279,0)</f>
        <v>0</v>
      </c>
      <c r="J279" s="98">
        <f t="array" ref="J279">+IFERROR(INDEX('FCST SDV'!$AC$3:$AZ$3000,MATCH('Hàng Theo FCTS 14.09'!$B279,'FCST SDV'!$C$3:$C$3000,0),MATCH('Hàng Theo FCTS 14.09'!J$1,'FCST SDV'!$AC$2:$AZ$2,0))/'Hàng Theo FCTS 14.09'!$C279,0)</f>
        <v>0</v>
      </c>
      <c r="K279" s="98">
        <f t="array" ref="K279">+IFERROR(INDEX('FCST SDV'!$AC$3:$AZ$3000,MATCH('Hàng Theo FCTS 14.09'!$B279,'FCST SDV'!$C$3:$C$3000,0),MATCH('Hàng Theo FCTS 14.09'!K$1,'FCST SDV'!$AC$2:$AZ$2,0))/'Hàng Theo FCTS 14.09'!$C279,0)</f>
        <v>0</v>
      </c>
      <c r="L279" s="98">
        <f t="array" ref="L279">+IFERROR(INDEX('FCST SDV'!$AC$3:$AZ$3000,MATCH('Hàng Theo FCTS 14.09'!$B279,'FCST SDV'!$C$3:$C$3000,0),MATCH('Hàng Theo FCTS 14.09'!L$1,'FCST SDV'!$AC$2:$AZ$2,0))/'Hàng Theo FCTS 14.09'!$C279,0)</f>
        <v>0</v>
      </c>
      <c r="M279" s="98">
        <f t="array" ref="M279">+IFERROR(INDEX('FCST SDV'!$AC$3:$AZ$3000,MATCH('Hàng Theo FCTS 14.09'!$B279,'FCST SDV'!$C$3:$C$3000,0),MATCH('Hàng Theo FCTS 14.09'!M$1,'FCST SDV'!$AC$2:$AZ$2,0))/'Hàng Theo FCTS 14.09'!$C279,0)</f>
        <v>0</v>
      </c>
      <c r="N279" s="98">
        <f t="array" ref="N279">+IFERROR(INDEX('FCST SDV'!$AC$3:$AZ$3000,MATCH('Hàng Theo FCTS 14.09'!$B279,'FCST SDV'!$C$3:$C$3000,0),MATCH('Hàng Theo FCTS 14.09'!N$1,'FCST SDV'!$AC$2:$AZ$2,0))/'Hàng Theo FCTS 14.09'!$C279,0)</f>
        <v>0</v>
      </c>
      <c r="O279" s="98">
        <f t="array" ref="O279">+IFERROR(INDEX('FCST SDV'!$AC$3:$AZ$3000,MATCH('Hàng Theo FCTS 14.09'!$B279,'FCST SDV'!$C$3:$C$3000,0),MATCH('Hàng Theo FCTS 14.09'!O$1,'FCST SDV'!$AC$2:$AZ$2,0))/'Hàng Theo FCTS 14.09'!$C279,0)</f>
        <v>0</v>
      </c>
      <c r="P279" s="98">
        <f t="array" ref="P279">+IFERROR(INDEX('FCST SDV'!$AC$3:$AZ$3000,MATCH('Hàng Theo FCTS 14.09'!$B279,'FCST SDV'!$C$3:$C$3000,0),MATCH('Hàng Theo FCTS 14.09'!P$1,'FCST SDV'!$AC$2:$AZ$2,0))/'Hàng Theo FCTS 14.09'!$C279,0)</f>
        <v>0</v>
      </c>
      <c r="Q279" s="98">
        <f t="array" ref="Q279">+IFERROR(INDEX('FCST SDV'!$AC$3:$AZ$3000,MATCH('Hàng Theo FCTS 14.09'!$B279,'FCST SDV'!$C$3:$C$3000,0),MATCH('Hàng Theo FCTS 14.09'!Q$1,'FCST SDV'!$AC$2:$AZ$2,0))/'Hàng Theo FCTS 14.09'!$C279,0)</f>
        <v>0</v>
      </c>
    </row>
    <row r="280" spans="1:17" ht="36" customHeight="1">
      <c r="A280" s="508" t="s">
        <v>254</v>
      </c>
      <c r="B280" s="509"/>
      <c r="C280" s="509"/>
      <c r="D280" s="509"/>
      <c r="E280" s="509"/>
      <c r="F280" s="510"/>
      <c r="G280" s="104"/>
      <c r="H280" s="101"/>
      <c r="I280" s="103">
        <f>+F279-SUM(I279)</f>
        <v>0</v>
      </c>
      <c r="J280" s="103">
        <f>+I280-SUM(J279)</f>
        <v>0</v>
      </c>
      <c r="K280" s="103">
        <f t="shared" ref="K280:Q280" si="70">+J280-SUM(K279)</f>
        <v>0</v>
      </c>
      <c r="L280" s="103">
        <f t="shared" si="70"/>
        <v>0</v>
      </c>
      <c r="M280" s="103">
        <f t="shared" si="70"/>
        <v>0</v>
      </c>
      <c r="N280" s="103">
        <f t="shared" si="70"/>
        <v>0</v>
      </c>
      <c r="O280" s="103">
        <f t="shared" si="70"/>
        <v>0</v>
      </c>
      <c r="P280" s="103">
        <f t="shared" si="70"/>
        <v>0</v>
      </c>
      <c r="Q280" s="103">
        <f t="shared" si="70"/>
        <v>0</v>
      </c>
    </row>
    <row r="281" spans="1:17" ht="36" customHeight="1">
      <c r="A281" s="543" t="s">
        <v>199</v>
      </c>
      <c r="B281" s="114" t="s">
        <v>61</v>
      </c>
      <c r="C281" s="122">
        <v>0.2</v>
      </c>
      <c r="D281" s="514">
        <v>87</v>
      </c>
      <c r="E281" s="525"/>
      <c r="F281" s="514">
        <f>+D281</f>
        <v>87</v>
      </c>
      <c r="G281" s="96">
        <f>+VLOOKUP(B281,'[6]FCST SDV'!$C:$AL,36,0)</f>
        <v>576744</v>
      </c>
      <c r="H281" s="97">
        <f>+G281*C281/3290</f>
        <v>35.060425531914895</v>
      </c>
      <c r="I281" s="98">
        <f>+IFERROR(INDEX('FCST SDV'!$AC$3:$AZ$3000,MATCH('Hàng Theo FCTS 14.09'!$B281,'FCST SDV'!$C$3:$C$3000,0),MATCH('Hàng Theo FCTS 14.09'!I$1,'FCST SDV'!$AC$2:$AZ$2,0))*'Hàng Theo FCTS 14.09'!$C281/3290,0)</f>
        <v>0</v>
      </c>
      <c r="J281" s="98">
        <f>+IFERROR(INDEX('FCST SDV'!$AC$3:$AZ$3000,MATCH('Hàng Theo FCTS 14.09'!$B281,'FCST SDV'!$C$3:$C$3000,0),MATCH('Hàng Theo FCTS 14.09'!J$1,'FCST SDV'!$AC$2:$AZ$2,0))*'Hàng Theo FCTS 14.09'!$C281/3290,0)</f>
        <v>3.6474164133738602</v>
      </c>
      <c r="K281" s="98">
        <f>+IFERROR(INDEX('FCST SDV'!$AC$3:$AZ$3000,MATCH('Hàng Theo FCTS 14.09'!$B281,'FCST SDV'!$C$3:$C$3000,0),MATCH('Hàng Theo FCTS 14.09'!K$1,'FCST SDV'!$AC$2:$AZ$2,0))*'Hàng Theo FCTS 14.09'!$C281/3290,0)</f>
        <v>3.6474164133738602</v>
      </c>
      <c r="L281" s="98">
        <f>+IFERROR(INDEX('FCST SDV'!$AC$3:$AZ$3000,MATCH('Hàng Theo FCTS 14.09'!$B281,'FCST SDV'!$C$3:$C$3000,0),MATCH('Hàng Theo FCTS 14.09'!L$1,'FCST SDV'!$AC$2:$AZ$2,0))*'Hàng Theo FCTS 14.09'!$C281/3290,0)</f>
        <v>3.6474164133738602</v>
      </c>
      <c r="M281" s="98">
        <f>+IFERROR(INDEX('FCST SDV'!$AC$3:$AZ$3000,MATCH('Hàng Theo FCTS 14.09'!$B281,'FCST SDV'!$C$3:$C$3000,0),MATCH('Hàng Theo FCTS 14.09'!M$1,'FCST SDV'!$AC$2:$AZ$2,0))*'Hàng Theo FCTS 14.09'!$C281/3290,0)</f>
        <v>3.6474164133738602</v>
      </c>
      <c r="N281" s="98">
        <f>+IFERROR(INDEX('FCST SDV'!$AC$3:$AZ$3000,MATCH('Hàng Theo FCTS 14.09'!$B281,'FCST SDV'!$C$3:$C$3000,0),MATCH('Hàng Theo FCTS 14.09'!N$1,'FCST SDV'!$AC$2:$AZ$2,0))*'Hàng Theo FCTS 14.09'!$C281/3290,0)</f>
        <v>2.940547112462006</v>
      </c>
      <c r="O281" s="98">
        <f>+IFERROR(INDEX('FCST SDV'!$AC$3:$AZ$3000,MATCH('Hàng Theo FCTS 14.09'!$B281,'FCST SDV'!$C$3:$C$3000,0),MATCH('Hàng Theo FCTS 14.09'!O$1,'FCST SDV'!$AC$2:$AZ$2,0))*'Hàng Theo FCTS 14.09'!$C281/3290,0)</f>
        <v>17.530212765957447</v>
      </c>
      <c r="P281" s="98">
        <f>+IFERROR(INDEX('FCST SDV'!$AC$3:$AZ$3000,MATCH('Hàng Theo FCTS 14.09'!$B281,'FCST SDV'!$C$3:$C$3000,0),MATCH('Hàng Theo FCTS 14.09'!P$1,'FCST SDV'!$AC$2:$AZ$2,0))*'Hàng Theo FCTS 14.09'!$C281/3290,0)</f>
        <v>0</v>
      </c>
      <c r="Q281" s="98">
        <f>+IFERROR(INDEX('FCST SDV'!$AC$3:$AZ$3000,MATCH('Hàng Theo FCTS 14.09'!$B281,'FCST SDV'!$C$3:$C$3000,0),MATCH('Hàng Theo FCTS 14.09'!Q$1,'FCST SDV'!$AC$2:$AZ$2,0))*'Hàng Theo FCTS 14.09'!$C281/3290,0)</f>
        <v>0</v>
      </c>
    </row>
    <row r="282" spans="1:17" ht="36" customHeight="1">
      <c r="A282" s="544"/>
      <c r="B282" s="114" t="s">
        <v>33</v>
      </c>
      <c r="C282" s="122">
        <v>0.3</v>
      </c>
      <c r="D282" s="514"/>
      <c r="E282" s="525"/>
      <c r="F282" s="514"/>
      <c r="G282" s="96">
        <f>+VLOOKUP(B282,'[6]FCST SDV'!$C:$AL,36,0)</f>
        <v>975000</v>
      </c>
      <c r="H282" s="97">
        <f t="shared" ref="H282:H295" si="71">+G282*C282/3290</f>
        <v>88.905775075987847</v>
      </c>
      <c r="I282" s="98">
        <f>+IFERROR(INDEX('FCST SDV'!$AC$3:$AZ$3000,MATCH('Hàng Theo FCTS 14.09'!$B282,'FCST SDV'!$C$3:$C$3000,0),MATCH('Hàng Theo FCTS 14.09'!I$1,'FCST SDV'!$AC$2:$AZ$2,0))*'Hàng Theo FCTS 14.09'!$C282/3290,0)</f>
        <v>4.1033434650455929</v>
      </c>
      <c r="J282" s="98">
        <f>+IFERROR(INDEX('FCST SDV'!$AC$3:$AZ$3000,MATCH('Hàng Theo FCTS 14.09'!$B282,'FCST SDV'!$C$3:$C$3000,0),MATCH('Hàng Theo FCTS 14.09'!J$1,'FCST SDV'!$AC$2:$AZ$2,0))*'Hàng Theo FCTS 14.09'!$C282/3290,0)</f>
        <v>2.735562310030395</v>
      </c>
      <c r="K282" s="98">
        <f>+IFERROR(INDEX('FCST SDV'!$AC$3:$AZ$3000,MATCH('Hàng Theo FCTS 14.09'!$B282,'FCST SDV'!$C$3:$C$3000,0),MATCH('Hàng Theo FCTS 14.09'!K$1,'FCST SDV'!$AC$2:$AZ$2,0))*'Hàng Theo FCTS 14.09'!$C282/3290,0)</f>
        <v>4.1033434650455929</v>
      </c>
      <c r="L282" s="98">
        <f>+IFERROR(INDEX('FCST SDV'!$AC$3:$AZ$3000,MATCH('Hàng Theo FCTS 14.09'!$B282,'FCST SDV'!$C$3:$C$3000,0),MATCH('Hàng Theo FCTS 14.09'!L$1,'FCST SDV'!$AC$2:$AZ$2,0))*'Hàng Theo FCTS 14.09'!$C282/3290,0)</f>
        <v>4.1033434650455929</v>
      </c>
      <c r="M282" s="98">
        <f>+IFERROR(INDEX('FCST SDV'!$AC$3:$AZ$3000,MATCH('Hàng Theo FCTS 14.09'!$B282,'FCST SDV'!$C$3:$C$3000,0),MATCH('Hàng Theo FCTS 14.09'!M$1,'FCST SDV'!$AC$2:$AZ$2,0))*'Hàng Theo FCTS 14.09'!$C282/3290,0)</f>
        <v>4.1033434650455929</v>
      </c>
      <c r="N282" s="98">
        <f>+IFERROR(INDEX('FCST SDV'!$AC$3:$AZ$3000,MATCH('Hàng Theo FCTS 14.09'!$B282,'FCST SDV'!$C$3:$C$3000,0),MATCH('Hàng Theo FCTS 14.09'!N$1,'FCST SDV'!$AC$2:$AZ$2,0))*'Hàng Theo FCTS 14.09'!$C282/3290,0)</f>
        <v>5.4711246200607899</v>
      </c>
      <c r="O282" s="98">
        <f>+IFERROR(INDEX('FCST SDV'!$AC$3:$AZ$3000,MATCH('Hàng Theo FCTS 14.09'!$B282,'FCST SDV'!$C$3:$C$3000,0),MATCH('Hàng Theo FCTS 14.09'!O$1,'FCST SDV'!$AC$2:$AZ$2,0))*'Hàng Theo FCTS 14.09'!$C282/3290,0)</f>
        <v>27.355623100303951</v>
      </c>
      <c r="P282" s="98">
        <f>+IFERROR(INDEX('FCST SDV'!$AC$3:$AZ$3000,MATCH('Hàng Theo FCTS 14.09'!$B282,'FCST SDV'!$C$3:$C$3000,0),MATCH('Hàng Theo FCTS 14.09'!P$1,'FCST SDV'!$AC$2:$AZ$2,0))*'Hàng Theo FCTS 14.09'!$C282/3290,0)</f>
        <v>36.930091185410333</v>
      </c>
      <c r="Q282" s="98">
        <f>+IFERROR(INDEX('FCST SDV'!$AC$3:$AZ$3000,MATCH('Hàng Theo FCTS 14.09'!$B282,'FCST SDV'!$C$3:$C$3000,0),MATCH('Hàng Theo FCTS 14.09'!Q$1,'FCST SDV'!$AC$2:$AZ$2,0))*'Hàng Theo FCTS 14.09'!$C282/3290,0)</f>
        <v>0</v>
      </c>
    </row>
    <row r="283" spans="1:17" ht="36" customHeight="1">
      <c r="A283" s="544"/>
      <c r="B283" s="114" t="s">
        <v>100</v>
      </c>
      <c r="C283" s="122">
        <v>0.5</v>
      </c>
      <c r="D283" s="514"/>
      <c r="E283" s="525"/>
      <c r="F283" s="514"/>
      <c r="G283" s="96">
        <f>+VLOOKUP(B283,'[6]FCST SDV'!$C:$AL,36,0)</f>
        <v>15800</v>
      </c>
      <c r="H283" s="97">
        <f t="shared" si="71"/>
        <v>2.4012158054711246</v>
      </c>
      <c r="I283" s="98">
        <f>+IFERROR(INDEX('FCST SDV'!$AC$3:$AZ$3000,MATCH('Hàng Theo FCTS 14.09'!$B283,'FCST SDV'!$C$3:$C$3000,0),MATCH('Hàng Theo FCTS 14.09'!I$1,'FCST SDV'!$AC$2:$AZ$2,0))*'Hàng Theo FCTS 14.09'!$C283/3290,0)</f>
        <v>0</v>
      </c>
      <c r="J283" s="98">
        <f>+IFERROR(INDEX('FCST SDV'!$AC$3:$AZ$3000,MATCH('Hàng Theo FCTS 14.09'!$B283,'FCST SDV'!$C$3:$C$3000,0),MATCH('Hàng Theo FCTS 14.09'!J$1,'FCST SDV'!$AC$2:$AZ$2,0))*'Hàng Theo FCTS 14.09'!$C283/3290,0)</f>
        <v>0</v>
      </c>
      <c r="K283" s="98">
        <f>+IFERROR(INDEX('FCST SDV'!$AC$3:$AZ$3000,MATCH('Hàng Theo FCTS 14.09'!$B283,'FCST SDV'!$C$3:$C$3000,0),MATCH('Hàng Theo FCTS 14.09'!K$1,'FCST SDV'!$AC$2:$AZ$2,0))*'Hàng Theo FCTS 14.09'!$C283/3290,0)</f>
        <v>0</v>
      </c>
      <c r="L283" s="98">
        <f>+IFERROR(INDEX('FCST SDV'!$AC$3:$AZ$3000,MATCH('Hàng Theo FCTS 14.09'!$B283,'FCST SDV'!$C$3:$C$3000,0),MATCH('Hàng Theo FCTS 14.09'!L$1,'FCST SDV'!$AC$2:$AZ$2,0))*'Hàng Theo FCTS 14.09'!$C283/3290,0)</f>
        <v>0</v>
      </c>
      <c r="M283" s="98">
        <f>+IFERROR(INDEX('FCST SDV'!$AC$3:$AZ$3000,MATCH('Hàng Theo FCTS 14.09'!$B283,'FCST SDV'!$C$3:$C$3000,0),MATCH('Hàng Theo FCTS 14.09'!M$1,'FCST SDV'!$AC$2:$AZ$2,0))*'Hàng Theo FCTS 14.09'!$C283/3290,0)</f>
        <v>0</v>
      </c>
      <c r="N283" s="98">
        <f>+IFERROR(INDEX('FCST SDV'!$AC$3:$AZ$3000,MATCH('Hàng Theo FCTS 14.09'!$B283,'FCST SDV'!$C$3:$C$3000,0),MATCH('Hàng Theo FCTS 14.09'!N$1,'FCST SDV'!$AC$2:$AZ$2,0))*'Hàng Theo FCTS 14.09'!$C283/3290,0)</f>
        <v>0</v>
      </c>
      <c r="O283" s="98">
        <f>+IFERROR(INDEX('FCST SDV'!$AC$3:$AZ$3000,MATCH('Hàng Theo FCTS 14.09'!$B283,'FCST SDV'!$C$3:$C$3000,0),MATCH('Hàng Theo FCTS 14.09'!O$1,'FCST SDV'!$AC$2:$AZ$2,0))*'Hàng Theo FCTS 14.09'!$C283/3290,0)</f>
        <v>0</v>
      </c>
      <c r="P283" s="98">
        <f>+IFERROR(INDEX('FCST SDV'!$AC$3:$AZ$3000,MATCH('Hàng Theo FCTS 14.09'!$B283,'FCST SDV'!$C$3:$C$3000,0),MATCH('Hàng Theo FCTS 14.09'!P$1,'FCST SDV'!$AC$2:$AZ$2,0))*'Hàng Theo FCTS 14.09'!$C283/3290,0)</f>
        <v>2.4012158054711246</v>
      </c>
      <c r="Q283" s="98">
        <f>+IFERROR(INDEX('FCST SDV'!$AC$3:$AZ$3000,MATCH('Hàng Theo FCTS 14.09'!$B283,'FCST SDV'!$C$3:$C$3000,0),MATCH('Hàng Theo FCTS 14.09'!Q$1,'FCST SDV'!$AC$2:$AZ$2,0))*'Hàng Theo FCTS 14.09'!$C283/3290,0)</f>
        <v>0</v>
      </c>
    </row>
    <row r="284" spans="1:17" ht="36" customHeight="1">
      <c r="A284" s="544"/>
      <c r="B284" s="114" t="s">
        <v>31</v>
      </c>
      <c r="C284" s="122">
        <v>0.3</v>
      </c>
      <c r="D284" s="514"/>
      <c r="E284" s="525"/>
      <c r="F284" s="514"/>
      <c r="G284" s="96">
        <f>+VLOOKUP(B284,'[6]FCST SDV'!$C:$AL,36,0)</f>
        <v>975000</v>
      </c>
      <c r="H284" s="97">
        <f t="shared" si="71"/>
        <v>88.905775075987847</v>
      </c>
      <c r="I284" s="98">
        <f>+IFERROR(INDEX('FCST SDV'!$AC$3:$AZ$3000,MATCH('Hàng Theo FCTS 14.09'!$B284,'FCST SDV'!$C$3:$C$3000,0),MATCH('Hàng Theo FCTS 14.09'!I$1,'FCST SDV'!$AC$2:$AZ$2,0))*'Hàng Theo FCTS 14.09'!$C284/3290,0)</f>
        <v>4.1033434650455929</v>
      </c>
      <c r="J284" s="98">
        <f>+IFERROR(INDEX('FCST SDV'!$AC$3:$AZ$3000,MATCH('Hàng Theo FCTS 14.09'!$B284,'FCST SDV'!$C$3:$C$3000,0),MATCH('Hàng Theo FCTS 14.09'!J$1,'FCST SDV'!$AC$2:$AZ$2,0))*'Hàng Theo FCTS 14.09'!$C284/3290,0)</f>
        <v>2.735562310030395</v>
      </c>
      <c r="K284" s="98">
        <f>+IFERROR(INDEX('FCST SDV'!$AC$3:$AZ$3000,MATCH('Hàng Theo FCTS 14.09'!$B284,'FCST SDV'!$C$3:$C$3000,0),MATCH('Hàng Theo FCTS 14.09'!K$1,'FCST SDV'!$AC$2:$AZ$2,0))*'Hàng Theo FCTS 14.09'!$C284/3290,0)</f>
        <v>4.1033434650455929</v>
      </c>
      <c r="L284" s="98">
        <f>+IFERROR(INDEX('FCST SDV'!$AC$3:$AZ$3000,MATCH('Hàng Theo FCTS 14.09'!$B284,'FCST SDV'!$C$3:$C$3000,0),MATCH('Hàng Theo FCTS 14.09'!L$1,'FCST SDV'!$AC$2:$AZ$2,0))*'Hàng Theo FCTS 14.09'!$C284/3290,0)</f>
        <v>4.1033434650455929</v>
      </c>
      <c r="M284" s="98">
        <f>+IFERROR(INDEX('FCST SDV'!$AC$3:$AZ$3000,MATCH('Hàng Theo FCTS 14.09'!$B284,'FCST SDV'!$C$3:$C$3000,0),MATCH('Hàng Theo FCTS 14.09'!M$1,'FCST SDV'!$AC$2:$AZ$2,0))*'Hàng Theo FCTS 14.09'!$C284/3290,0)</f>
        <v>4.1033434650455929</v>
      </c>
      <c r="N284" s="98">
        <f>+IFERROR(INDEX('FCST SDV'!$AC$3:$AZ$3000,MATCH('Hàng Theo FCTS 14.09'!$B284,'FCST SDV'!$C$3:$C$3000,0),MATCH('Hàng Theo FCTS 14.09'!N$1,'FCST SDV'!$AC$2:$AZ$2,0))*'Hàng Theo FCTS 14.09'!$C284/3290,0)</f>
        <v>5.4711246200607899</v>
      </c>
      <c r="O284" s="98">
        <f>+IFERROR(INDEX('FCST SDV'!$AC$3:$AZ$3000,MATCH('Hàng Theo FCTS 14.09'!$B284,'FCST SDV'!$C$3:$C$3000,0),MATCH('Hàng Theo FCTS 14.09'!O$1,'FCST SDV'!$AC$2:$AZ$2,0))*'Hàng Theo FCTS 14.09'!$C284/3290,0)</f>
        <v>27.355623100303951</v>
      </c>
      <c r="P284" s="98">
        <f>+IFERROR(INDEX('FCST SDV'!$AC$3:$AZ$3000,MATCH('Hàng Theo FCTS 14.09'!$B284,'FCST SDV'!$C$3:$C$3000,0),MATCH('Hàng Theo FCTS 14.09'!P$1,'FCST SDV'!$AC$2:$AZ$2,0))*'Hàng Theo FCTS 14.09'!$C284/3290,0)</f>
        <v>36.930091185410333</v>
      </c>
      <c r="Q284" s="98">
        <f>+IFERROR(INDEX('FCST SDV'!$AC$3:$AZ$3000,MATCH('Hàng Theo FCTS 14.09'!$B284,'FCST SDV'!$C$3:$C$3000,0),MATCH('Hàng Theo FCTS 14.09'!Q$1,'FCST SDV'!$AC$2:$AZ$2,0))*'Hàng Theo FCTS 14.09'!$C284/3290,0)</f>
        <v>0</v>
      </c>
    </row>
    <row r="285" spans="1:17" ht="36" customHeight="1">
      <c r="A285" s="544"/>
      <c r="B285" s="114" t="s">
        <v>14</v>
      </c>
      <c r="C285" s="122">
        <v>0.4</v>
      </c>
      <c r="D285" s="514"/>
      <c r="E285" s="525"/>
      <c r="F285" s="514"/>
      <c r="G285" s="96">
        <f>+VLOOKUP(B285,'[6]FCST SDV'!$C:$AL,36,0)</f>
        <v>0</v>
      </c>
      <c r="H285" s="97">
        <f t="shared" si="71"/>
        <v>0</v>
      </c>
      <c r="I285" s="98">
        <f>+IFERROR(INDEX('FCST SDV'!$AC$3:$AZ$3000,MATCH('Hàng Theo FCTS 14.09'!$B285,'FCST SDV'!$C$3:$C$3000,0),MATCH('Hàng Theo FCTS 14.09'!I$1,'FCST SDV'!$AC$2:$AZ$2,0))*'Hàng Theo FCTS 14.09'!$C285/3290,0)</f>
        <v>0</v>
      </c>
      <c r="J285" s="98">
        <f>+IFERROR(INDEX('FCST SDV'!$AC$3:$AZ$3000,MATCH('Hàng Theo FCTS 14.09'!$B285,'FCST SDV'!$C$3:$C$3000,0),MATCH('Hàng Theo FCTS 14.09'!J$1,'FCST SDV'!$AC$2:$AZ$2,0))*'Hàng Theo FCTS 14.09'!$C285/3290,0)</f>
        <v>0</v>
      </c>
      <c r="K285" s="98">
        <f>+IFERROR(INDEX('FCST SDV'!$AC$3:$AZ$3000,MATCH('Hàng Theo FCTS 14.09'!$B285,'FCST SDV'!$C$3:$C$3000,0),MATCH('Hàng Theo FCTS 14.09'!K$1,'FCST SDV'!$AC$2:$AZ$2,0))*'Hàng Theo FCTS 14.09'!$C285/3290,0)</f>
        <v>0</v>
      </c>
      <c r="L285" s="98">
        <f>+IFERROR(INDEX('FCST SDV'!$AC$3:$AZ$3000,MATCH('Hàng Theo FCTS 14.09'!$B285,'FCST SDV'!$C$3:$C$3000,0),MATCH('Hàng Theo FCTS 14.09'!L$1,'FCST SDV'!$AC$2:$AZ$2,0))*'Hàng Theo FCTS 14.09'!$C285/3290,0)</f>
        <v>0</v>
      </c>
      <c r="M285" s="98">
        <f>+IFERROR(INDEX('FCST SDV'!$AC$3:$AZ$3000,MATCH('Hàng Theo FCTS 14.09'!$B285,'FCST SDV'!$C$3:$C$3000,0),MATCH('Hàng Theo FCTS 14.09'!M$1,'FCST SDV'!$AC$2:$AZ$2,0))*'Hàng Theo FCTS 14.09'!$C285/3290,0)</f>
        <v>0</v>
      </c>
      <c r="N285" s="98">
        <f>+IFERROR(INDEX('FCST SDV'!$AC$3:$AZ$3000,MATCH('Hàng Theo FCTS 14.09'!$B285,'FCST SDV'!$C$3:$C$3000,0),MATCH('Hàng Theo FCTS 14.09'!N$1,'FCST SDV'!$AC$2:$AZ$2,0))*'Hàng Theo FCTS 14.09'!$C285/3290,0)</f>
        <v>0</v>
      </c>
      <c r="O285" s="98">
        <f>+IFERROR(INDEX('FCST SDV'!$AC$3:$AZ$3000,MATCH('Hàng Theo FCTS 14.09'!$B285,'FCST SDV'!$C$3:$C$3000,0),MATCH('Hàng Theo FCTS 14.09'!O$1,'FCST SDV'!$AC$2:$AZ$2,0))*'Hàng Theo FCTS 14.09'!$C285/3290,0)</f>
        <v>0</v>
      </c>
      <c r="P285" s="98">
        <f>+IFERROR(INDEX('FCST SDV'!$AC$3:$AZ$3000,MATCH('Hàng Theo FCTS 14.09'!$B285,'FCST SDV'!$C$3:$C$3000,0),MATCH('Hàng Theo FCTS 14.09'!P$1,'FCST SDV'!$AC$2:$AZ$2,0))*'Hàng Theo FCTS 14.09'!$C285/3290,0)</f>
        <v>0</v>
      </c>
      <c r="Q285" s="98">
        <f>+IFERROR(INDEX('FCST SDV'!$AC$3:$AZ$3000,MATCH('Hàng Theo FCTS 14.09'!$B285,'FCST SDV'!$C$3:$C$3000,0),MATCH('Hàng Theo FCTS 14.09'!Q$1,'FCST SDV'!$AC$2:$AZ$2,0))*'Hàng Theo FCTS 14.09'!$C285/3290,0)</f>
        <v>0</v>
      </c>
    </row>
    <row r="286" spans="1:17" ht="36" customHeight="1">
      <c r="A286" s="544"/>
      <c r="B286" s="114" t="s">
        <v>15</v>
      </c>
      <c r="C286" s="122">
        <v>0.3</v>
      </c>
      <c r="D286" s="514"/>
      <c r="E286" s="525"/>
      <c r="F286" s="514"/>
      <c r="G286" s="96">
        <f>+VLOOKUP(B286,'[6]FCST SDV'!$C:$AL,36,0)</f>
        <v>68000</v>
      </c>
      <c r="H286" s="97">
        <f>+G286*C286/3290</f>
        <v>6.2006079027355625</v>
      </c>
      <c r="I286" s="98">
        <f>+IFERROR(INDEX('FCST SDV'!$AC$3:$AZ$3000,MATCH('Hàng Theo FCTS 14.09'!$B286,'FCST SDV'!$C$3:$C$3000,0),MATCH('Hàng Theo FCTS 14.09'!I$1,'FCST SDV'!$AC$2:$AZ$2,0))*'Hàng Theo FCTS 14.09'!$C286/3290,0)</f>
        <v>0</v>
      </c>
      <c r="J286" s="98">
        <f>+IFERROR(INDEX('FCST SDV'!$AC$3:$AZ$3000,MATCH('Hàng Theo FCTS 14.09'!$B286,'FCST SDV'!$C$3:$C$3000,0),MATCH('Hàng Theo FCTS 14.09'!J$1,'FCST SDV'!$AC$2:$AZ$2,0))*'Hàng Theo FCTS 14.09'!$C286/3290,0)</f>
        <v>1.094224924012158</v>
      </c>
      <c r="K286" s="98">
        <f>+IFERROR(INDEX('FCST SDV'!$AC$3:$AZ$3000,MATCH('Hàng Theo FCTS 14.09'!$B286,'FCST SDV'!$C$3:$C$3000,0),MATCH('Hàng Theo FCTS 14.09'!K$1,'FCST SDV'!$AC$2:$AZ$2,0))*'Hàng Theo FCTS 14.09'!$C286/3290,0)</f>
        <v>0.91185410334346506</v>
      </c>
      <c r="L286" s="98">
        <f>+IFERROR(INDEX('FCST SDV'!$AC$3:$AZ$3000,MATCH('Hàng Theo FCTS 14.09'!$B286,'FCST SDV'!$C$3:$C$3000,0),MATCH('Hàng Theo FCTS 14.09'!L$1,'FCST SDV'!$AC$2:$AZ$2,0))*'Hàng Theo FCTS 14.09'!$C286/3290,0)</f>
        <v>0.54711246200607899</v>
      </c>
      <c r="M286" s="98">
        <f>+IFERROR(INDEX('FCST SDV'!$AC$3:$AZ$3000,MATCH('Hàng Theo FCTS 14.09'!$B286,'FCST SDV'!$C$3:$C$3000,0),MATCH('Hàng Theo FCTS 14.09'!M$1,'FCST SDV'!$AC$2:$AZ$2,0))*'Hàng Theo FCTS 14.09'!$C286/3290,0)</f>
        <v>0</v>
      </c>
      <c r="N286" s="98">
        <f>+IFERROR(INDEX('FCST SDV'!$AC$3:$AZ$3000,MATCH('Hàng Theo FCTS 14.09'!$B286,'FCST SDV'!$C$3:$C$3000,0),MATCH('Hàng Theo FCTS 14.09'!N$1,'FCST SDV'!$AC$2:$AZ$2,0))*'Hàng Theo FCTS 14.09'!$C286/3290,0)</f>
        <v>0</v>
      </c>
      <c r="O286" s="98">
        <f>+IFERROR(INDEX('FCST SDV'!$AC$3:$AZ$3000,MATCH('Hàng Theo FCTS 14.09'!$B286,'FCST SDV'!$C$3:$C$3000,0),MATCH('Hàng Theo FCTS 14.09'!O$1,'FCST SDV'!$AC$2:$AZ$2,0))*'Hàng Theo FCTS 14.09'!$C286/3290,0)</f>
        <v>3.6474164133738602</v>
      </c>
      <c r="P286" s="98">
        <f>+IFERROR(INDEX('FCST SDV'!$AC$3:$AZ$3000,MATCH('Hàng Theo FCTS 14.09'!$B286,'FCST SDV'!$C$3:$C$3000,0),MATCH('Hàng Theo FCTS 14.09'!P$1,'FCST SDV'!$AC$2:$AZ$2,0))*'Hàng Theo FCTS 14.09'!$C286/3290,0)</f>
        <v>0</v>
      </c>
      <c r="Q286" s="98">
        <f>+IFERROR(INDEX('FCST SDV'!$AC$3:$AZ$3000,MATCH('Hàng Theo FCTS 14.09'!$B286,'FCST SDV'!$C$3:$C$3000,0),MATCH('Hàng Theo FCTS 14.09'!Q$1,'FCST SDV'!$AC$2:$AZ$2,0))*'Hàng Theo FCTS 14.09'!$C286/3290,0)</f>
        <v>0</v>
      </c>
    </row>
    <row r="287" spans="1:17" ht="36" customHeight="1">
      <c r="A287" s="544"/>
      <c r="B287" s="114" t="s">
        <v>197</v>
      </c>
      <c r="C287" s="122">
        <v>0.4</v>
      </c>
      <c r="D287" s="514"/>
      <c r="E287" s="525"/>
      <c r="F287" s="514"/>
      <c r="G287" s="96">
        <f>+VLOOKUP(B287,'[6]FCST SDV'!$C:$AL,36,0)</f>
        <v>87000</v>
      </c>
      <c r="H287" s="97">
        <f t="shared" si="71"/>
        <v>10.577507598784194</v>
      </c>
      <c r="I287" s="98">
        <f>+IFERROR(INDEX('FCST SDV'!$AC$3:$AZ$3000,MATCH('Hàng Theo FCTS 14.09'!$B287,'FCST SDV'!$C$3:$C$3000,0),MATCH('Hàng Theo FCTS 14.09'!I$1,'FCST SDV'!$AC$2:$AZ$2,0))*'Hàng Theo FCTS 14.09'!$C287/3290,0)</f>
        <v>0.72948328267477203</v>
      </c>
      <c r="J287" s="98">
        <f>+IFERROR(INDEX('FCST SDV'!$AC$3:$AZ$3000,MATCH('Hàng Theo FCTS 14.09'!$B287,'FCST SDV'!$C$3:$C$3000,0),MATCH('Hàng Theo FCTS 14.09'!J$1,'FCST SDV'!$AC$2:$AZ$2,0))*'Hàng Theo FCTS 14.09'!$C287/3290,0)</f>
        <v>0.72948328267477203</v>
      </c>
      <c r="K287" s="98">
        <f>+IFERROR(INDEX('FCST SDV'!$AC$3:$AZ$3000,MATCH('Hàng Theo FCTS 14.09'!$B287,'FCST SDV'!$C$3:$C$3000,0),MATCH('Hàng Theo FCTS 14.09'!K$1,'FCST SDV'!$AC$2:$AZ$2,0))*'Hàng Theo FCTS 14.09'!$C287/3290,0)</f>
        <v>0.72948328267477203</v>
      </c>
      <c r="L287" s="98">
        <f>+IFERROR(INDEX('FCST SDV'!$AC$3:$AZ$3000,MATCH('Hàng Theo FCTS 14.09'!$B287,'FCST SDV'!$C$3:$C$3000,0),MATCH('Hàng Theo FCTS 14.09'!L$1,'FCST SDV'!$AC$2:$AZ$2,0))*'Hàng Theo FCTS 14.09'!$C287/3290,0)</f>
        <v>0.72948328267477203</v>
      </c>
      <c r="M287" s="98">
        <f>+IFERROR(INDEX('FCST SDV'!$AC$3:$AZ$3000,MATCH('Hàng Theo FCTS 14.09'!$B287,'FCST SDV'!$C$3:$C$3000,0),MATCH('Hàng Theo FCTS 14.09'!M$1,'FCST SDV'!$AC$2:$AZ$2,0))*'Hàng Theo FCTS 14.09'!$C287/3290,0)</f>
        <v>0.72948328267477203</v>
      </c>
      <c r="N287" s="98">
        <f>+IFERROR(INDEX('FCST SDV'!$AC$3:$AZ$3000,MATCH('Hàng Theo FCTS 14.09'!$B287,'FCST SDV'!$C$3:$C$3000,0),MATCH('Hàng Theo FCTS 14.09'!N$1,'FCST SDV'!$AC$2:$AZ$2,0))*'Hàng Theo FCTS 14.09'!$C287/3290,0)</f>
        <v>0.72948328267477203</v>
      </c>
      <c r="O287" s="98">
        <f>+IFERROR(INDEX('FCST SDV'!$AC$3:$AZ$3000,MATCH('Hàng Theo FCTS 14.09'!$B287,'FCST SDV'!$C$3:$C$3000,0),MATCH('Hàng Theo FCTS 14.09'!O$1,'FCST SDV'!$AC$2:$AZ$2,0))*'Hàng Theo FCTS 14.09'!$C287/3290,0)</f>
        <v>5.1063829787234045</v>
      </c>
      <c r="P287" s="98">
        <f>+IFERROR(INDEX('FCST SDV'!$AC$3:$AZ$3000,MATCH('Hàng Theo FCTS 14.09'!$B287,'FCST SDV'!$C$3:$C$3000,0),MATCH('Hàng Theo FCTS 14.09'!P$1,'FCST SDV'!$AC$2:$AZ$2,0))*'Hàng Theo FCTS 14.09'!$C287/3290,0)</f>
        <v>1.094224924012158</v>
      </c>
      <c r="Q287" s="98">
        <f>+IFERROR(INDEX('FCST SDV'!$AC$3:$AZ$3000,MATCH('Hàng Theo FCTS 14.09'!$B287,'FCST SDV'!$C$3:$C$3000,0),MATCH('Hàng Theo FCTS 14.09'!Q$1,'FCST SDV'!$AC$2:$AZ$2,0))*'Hàng Theo FCTS 14.09'!$C287/3290,0)</f>
        <v>0</v>
      </c>
    </row>
    <row r="288" spans="1:17" ht="36" customHeight="1">
      <c r="A288" s="544"/>
      <c r="B288" s="114" t="s">
        <v>47</v>
      </c>
      <c r="C288" s="122">
        <v>0.3</v>
      </c>
      <c r="D288" s="514"/>
      <c r="E288" s="525"/>
      <c r="F288" s="514"/>
      <c r="G288" s="96">
        <f>+VLOOKUP(B288,'[6]FCST SDV'!$C:$AL,36,0)</f>
        <v>156000</v>
      </c>
      <c r="H288" s="97">
        <f t="shared" si="71"/>
        <v>14.224924012158056</v>
      </c>
      <c r="I288" s="98">
        <f>+IFERROR(INDEX('FCST SDV'!$AC$3:$AZ$3000,MATCH('Hàng Theo FCTS 14.09'!$B288,'FCST SDV'!$C$3:$C$3000,0),MATCH('Hàng Theo FCTS 14.09'!I$1,'FCST SDV'!$AC$2:$AZ$2,0))*'Hàng Theo FCTS 14.09'!$C288/3290,0)</f>
        <v>0.54711246200607899</v>
      </c>
      <c r="J288" s="98">
        <f>+IFERROR(INDEX('FCST SDV'!$AC$3:$AZ$3000,MATCH('Hàng Theo FCTS 14.09'!$B288,'FCST SDV'!$C$3:$C$3000,0),MATCH('Hàng Theo FCTS 14.09'!J$1,'FCST SDV'!$AC$2:$AZ$2,0))*'Hàng Theo FCTS 14.09'!$C288/3290,0)</f>
        <v>0.54711246200607899</v>
      </c>
      <c r="K288" s="98">
        <f>+IFERROR(INDEX('FCST SDV'!$AC$3:$AZ$3000,MATCH('Hàng Theo FCTS 14.09'!$B288,'FCST SDV'!$C$3:$C$3000,0),MATCH('Hàng Theo FCTS 14.09'!K$1,'FCST SDV'!$AC$2:$AZ$2,0))*'Hàng Theo FCTS 14.09'!$C288/3290,0)</f>
        <v>0.54711246200607899</v>
      </c>
      <c r="L288" s="98">
        <f>+IFERROR(INDEX('FCST SDV'!$AC$3:$AZ$3000,MATCH('Hàng Theo FCTS 14.09'!$B288,'FCST SDV'!$C$3:$C$3000,0),MATCH('Hàng Theo FCTS 14.09'!L$1,'FCST SDV'!$AC$2:$AZ$2,0))*'Hàng Theo FCTS 14.09'!$C288/3290,0)</f>
        <v>0.54711246200607899</v>
      </c>
      <c r="M288" s="98">
        <f>+IFERROR(INDEX('FCST SDV'!$AC$3:$AZ$3000,MATCH('Hàng Theo FCTS 14.09'!$B288,'FCST SDV'!$C$3:$C$3000,0),MATCH('Hàng Theo FCTS 14.09'!M$1,'FCST SDV'!$AC$2:$AZ$2,0))*'Hàng Theo FCTS 14.09'!$C288/3290,0)</f>
        <v>0.54711246200607899</v>
      </c>
      <c r="N288" s="98">
        <f>+IFERROR(INDEX('FCST SDV'!$AC$3:$AZ$3000,MATCH('Hàng Theo FCTS 14.09'!$B288,'FCST SDV'!$C$3:$C$3000,0),MATCH('Hàng Theo FCTS 14.09'!N$1,'FCST SDV'!$AC$2:$AZ$2,0))*'Hàng Theo FCTS 14.09'!$C288/3290,0)</f>
        <v>0.54711246200607899</v>
      </c>
      <c r="O288" s="98">
        <f>+IFERROR(INDEX('FCST SDV'!$AC$3:$AZ$3000,MATCH('Hàng Theo FCTS 14.09'!$B288,'FCST SDV'!$C$3:$C$3000,0),MATCH('Hàng Theo FCTS 14.09'!O$1,'FCST SDV'!$AC$2:$AZ$2,0))*'Hàng Theo FCTS 14.09'!$C288/3290,0)</f>
        <v>3.282674772036474</v>
      </c>
      <c r="P288" s="98">
        <f>+IFERROR(INDEX('FCST SDV'!$AC$3:$AZ$3000,MATCH('Hàng Theo FCTS 14.09'!$B288,'FCST SDV'!$C$3:$C$3000,0),MATCH('Hàng Theo FCTS 14.09'!P$1,'FCST SDV'!$AC$2:$AZ$2,0))*'Hàng Theo FCTS 14.09'!$C288/3290,0)</f>
        <v>3.8297872340425534</v>
      </c>
      <c r="Q288" s="98">
        <f>+IFERROR(INDEX('FCST SDV'!$AC$3:$AZ$3000,MATCH('Hàng Theo FCTS 14.09'!$B288,'FCST SDV'!$C$3:$C$3000,0),MATCH('Hàng Theo FCTS 14.09'!Q$1,'FCST SDV'!$AC$2:$AZ$2,0))*'Hàng Theo FCTS 14.09'!$C288/3290,0)</f>
        <v>3.8297872340425534</v>
      </c>
    </row>
    <row r="289" spans="1:17" ht="36" customHeight="1">
      <c r="A289" s="544"/>
      <c r="B289" s="114" t="s">
        <v>34</v>
      </c>
      <c r="C289" s="122">
        <v>0.3</v>
      </c>
      <c r="D289" s="514"/>
      <c r="E289" s="525"/>
      <c r="F289" s="514"/>
      <c r="G289" s="96">
        <f>+VLOOKUP(B289,'[6]FCST SDV'!$C:$AL,36,0)</f>
        <v>1053000</v>
      </c>
      <c r="H289" s="97">
        <f t="shared" si="71"/>
        <v>96.018237082066875</v>
      </c>
      <c r="I289" s="98">
        <f>+IFERROR(INDEX('FCST SDV'!$AC$3:$AZ$3000,MATCH('Hàng Theo FCTS 14.09'!$B289,'FCST SDV'!$C$3:$C$3000,0),MATCH('Hàng Theo FCTS 14.09'!I$1,'FCST SDV'!$AC$2:$AZ$2,0))*'Hàng Theo FCTS 14.09'!$C289/3290,0)</f>
        <v>4.9240121580547109</v>
      </c>
      <c r="J289" s="98">
        <f>+IFERROR(INDEX('FCST SDV'!$AC$3:$AZ$3000,MATCH('Hàng Theo FCTS 14.09'!$B289,'FCST SDV'!$C$3:$C$3000,0),MATCH('Hàng Theo FCTS 14.09'!J$1,'FCST SDV'!$AC$2:$AZ$2,0))*'Hàng Theo FCTS 14.09'!$C289/3290,0)</f>
        <v>4.9240121580547109</v>
      </c>
      <c r="K289" s="98">
        <f>+IFERROR(INDEX('FCST SDV'!$AC$3:$AZ$3000,MATCH('Hàng Theo FCTS 14.09'!$B289,'FCST SDV'!$C$3:$C$3000,0),MATCH('Hàng Theo FCTS 14.09'!K$1,'FCST SDV'!$AC$2:$AZ$2,0))*'Hàng Theo FCTS 14.09'!$C289/3290,0)</f>
        <v>4.9240121580547109</v>
      </c>
      <c r="L289" s="98">
        <f>+IFERROR(INDEX('FCST SDV'!$AC$3:$AZ$3000,MATCH('Hàng Theo FCTS 14.09'!$B289,'FCST SDV'!$C$3:$C$3000,0),MATCH('Hàng Theo FCTS 14.09'!L$1,'FCST SDV'!$AC$2:$AZ$2,0))*'Hàng Theo FCTS 14.09'!$C289/3290,0)</f>
        <v>4.9240121580547109</v>
      </c>
      <c r="M289" s="98">
        <f>+IFERROR(INDEX('FCST SDV'!$AC$3:$AZ$3000,MATCH('Hàng Theo FCTS 14.09'!$B289,'FCST SDV'!$C$3:$C$3000,0),MATCH('Hàng Theo FCTS 14.09'!M$1,'FCST SDV'!$AC$2:$AZ$2,0))*'Hàng Theo FCTS 14.09'!$C289/3290,0)</f>
        <v>4.9240121580547109</v>
      </c>
      <c r="N289" s="98">
        <f>+IFERROR(INDEX('FCST SDV'!$AC$3:$AZ$3000,MATCH('Hàng Theo FCTS 14.09'!$B289,'FCST SDV'!$C$3:$C$3000,0),MATCH('Hàng Theo FCTS 14.09'!N$1,'FCST SDV'!$AC$2:$AZ$2,0))*'Hàng Theo FCTS 14.09'!$C289/3290,0)</f>
        <v>2.4620060790273555</v>
      </c>
      <c r="O289" s="98">
        <f>+IFERROR(INDEX('FCST SDV'!$AC$3:$AZ$3000,MATCH('Hàng Theo FCTS 14.09'!$B289,'FCST SDV'!$C$3:$C$3000,0),MATCH('Hàng Theo FCTS 14.09'!O$1,'FCST SDV'!$AC$2:$AZ$2,0))*'Hàng Theo FCTS 14.09'!$C289/3290,0)</f>
        <v>32.006079027355625</v>
      </c>
      <c r="P289" s="98">
        <f>+IFERROR(INDEX('FCST SDV'!$AC$3:$AZ$3000,MATCH('Hàng Theo FCTS 14.09'!$B289,'FCST SDV'!$C$3:$C$3000,0),MATCH('Hàng Theo FCTS 14.09'!P$1,'FCST SDV'!$AC$2:$AZ$2,0))*'Hàng Theo FCTS 14.09'!$C289/3290,0)</f>
        <v>36.930091185410333</v>
      </c>
      <c r="Q289" s="98">
        <f>+IFERROR(INDEX('FCST SDV'!$AC$3:$AZ$3000,MATCH('Hàng Theo FCTS 14.09'!$B289,'FCST SDV'!$C$3:$C$3000,0),MATCH('Hàng Theo FCTS 14.09'!Q$1,'FCST SDV'!$AC$2:$AZ$2,0))*'Hàng Theo FCTS 14.09'!$C289/3290,0)</f>
        <v>0</v>
      </c>
    </row>
    <row r="290" spans="1:17" ht="36" customHeight="1">
      <c r="A290" s="544"/>
      <c r="B290" s="114" t="s">
        <v>152</v>
      </c>
      <c r="C290" s="122">
        <v>0.4</v>
      </c>
      <c r="D290" s="514"/>
      <c r="E290" s="525"/>
      <c r="F290" s="514"/>
      <c r="G290" s="96">
        <f>+VLOOKUP(B290,'[6]FCST SDV'!$C:$AL,36,0)</f>
        <v>270000</v>
      </c>
      <c r="H290" s="97">
        <f t="shared" si="71"/>
        <v>32.826747720364743</v>
      </c>
      <c r="I290" s="98">
        <f>+IFERROR(INDEX('FCST SDV'!$AC$3:$AZ$3000,MATCH('Hàng Theo FCTS 14.09'!$B290,'FCST SDV'!$C$3:$C$3000,0),MATCH('Hàng Theo FCTS 14.09'!I$1,'FCST SDV'!$AC$2:$AZ$2,0))*'Hàng Theo FCTS 14.09'!$C290/3290,0)</f>
        <v>1.21580547112462</v>
      </c>
      <c r="J290" s="98">
        <f>+IFERROR(INDEX('FCST SDV'!$AC$3:$AZ$3000,MATCH('Hàng Theo FCTS 14.09'!$B290,'FCST SDV'!$C$3:$C$3000,0),MATCH('Hàng Theo FCTS 14.09'!J$1,'FCST SDV'!$AC$2:$AZ$2,0))*'Hàng Theo FCTS 14.09'!$C290/3290,0)</f>
        <v>1.21580547112462</v>
      </c>
      <c r="K290" s="98">
        <f>+IFERROR(INDEX('FCST SDV'!$AC$3:$AZ$3000,MATCH('Hàng Theo FCTS 14.09'!$B290,'FCST SDV'!$C$3:$C$3000,0),MATCH('Hàng Theo FCTS 14.09'!K$1,'FCST SDV'!$AC$2:$AZ$2,0))*'Hàng Theo FCTS 14.09'!$C290/3290,0)</f>
        <v>1.21580547112462</v>
      </c>
      <c r="L290" s="98">
        <f>+IFERROR(INDEX('FCST SDV'!$AC$3:$AZ$3000,MATCH('Hàng Theo FCTS 14.09'!$B290,'FCST SDV'!$C$3:$C$3000,0),MATCH('Hàng Theo FCTS 14.09'!L$1,'FCST SDV'!$AC$2:$AZ$2,0))*'Hàng Theo FCTS 14.09'!$C290/3290,0)</f>
        <v>1.21580547112462</v>
      </c>
      <c r="M290" s="98">
        <f>+IFERROR(INDEX('FCST SDV'!$AC$3:$AZ$3000,MATCH('Hàng Theo FCTS 14.09'!$B290,'FCST SDV'!$C$3:$C$3000,0),MATCH('Hàng Theo FCTS 14.09'!M$1,'FCST SDV'!$AC$2:$AZ$2,0))*'Hàng Theo FCTS 14.09'!$C290/3290,0)</f>
        <v>1.21580547112462</v>
      </c>
      <c r="N290" s="98">
        <f>+IFERROR(INDEX('FCST SDV'!$AC$3:$AZ$3000,MATCH('Hàng Theo FCTS 14.09'!$B290,'FCST SDV'!$C$3:$C$3000,0),MATCH('Hàng Theo FCTS 14.09'!N$1,'FCST SDV'!$AC$2:$AZ$2,0))*'Hàng Theo FCTS 14.09'!$C290/3290,0)</f>
        <v>1.21580547112462</v>
      </c>
      <c r="O290" s="98">
        <f>+IFERROR(INDEX('FCST SDV'!$AC$3:$AZ$3000,MATCH('Hàng Theo FCTS 14.09'!$B290,'FCST SDV'!$C$3:$C$3000,0),MATCH('Hàng Theo FCTS 14.09'!O$1,'FCST SDV'!$AC$2:$AZ$2,0))*'Hàng Theo FCTS 14.09'!$C290/3290,0)</f>
        <v>8.5106382978723403</v>
      </c>
      <c r="P290" s="98">
        <f>+IFERROR(INDEX('FCST SDV'!$AC$3:$AZ$3000,MATCH('Hàng Theo FCTS 14.09'!$B290,'FCST SDV'!$C$3:$C$3000,0),MATCH('Hàng Theo FCTS 14.09'!P$1,'FCST SDV'!$AC$2:$AZ$2,0))*'Hàng Theo FCTS 14.09'!$C290/3290,0)</f>
        <v>8.5106382978723403</v>
      </c>
      <c r="Q290" s="98">
        <f>+IFERROR(INDEX('FCST SDV'!$AC$3:$AZ$3000,MATCH('Hàng Theo FCTS 14.09'!$B290,'FCST SDV'!$C$3:$C$3000,0),MATCH('Hàng Theo FCTS 14.09'!Q$1,'FCST SDV'!$AC$2:$AZ$2,0))*'Hàng Theo FCTS 14.09'!$C290/3290,0)</f>
        <v>8.5106382978723403</v>
      </c>
    </row>
    <row r="291" spans="1:17" ht="36" customHeight="1">
      <c r="A291" s="544"/>
      <c r="B291" s="114" t="s">
        <v>74</v>
      </c>
      <c r="C291" s="122">
        <v>0.3</v>
      </c>
      <c r="D291" s="514"/>
      <c r="E291" s="525"/>
      <c r="F291" s="514"/>
      <c r="G291" s="96">
        <f>+VLOOKUP(B291,'[6]FCST SDV'!$C:$AL,36,0)</f>
        <v>115000</v>
      </c>
      <c r="H291" s="97">
        <f t="shared" si="71"/>
        <v>10.486322188449847</v>
      </c>
      <c r="I291" s="98">
        <f>+IFERROR(INDEX('FCST SDV'!$AC$3:$AZ$3000,MATCH('Hàng Theo FCTS 14.09'!$B291,'FCST SDV'!$C$3:$C$3000,0),MATCH('Hàng Theo FCTS 14.09'!I$1,'FCST SDV'!$AC$2:$AZ$2,0))*'Hàng Theo FCTS 14.09'!$C291/3290,0)</f>
        <v>0</v>
      </c>
      <c r="J291" s="98">
        <f>+IFERROR(INDEX('FCST SDV'!$AC$3:$AZ$3000,MATCH('Hàng Theo FCTS 14.09'!$B291,'FCST SDV'!$C$3:$C$3000,0),MATCH('Hàng Theo FCTS 14.09'!J$1,'FCST SDV'!$AC$2:$AZ$2,0))*'Hàng Theo FCTS 14.09'!$C291/3290,0)</f>
        <v>0.72948328267477203</v>
      </c>
      <c r="K291" s="98">
        <f>+IFERROR(INDEX('FCST SDV'!$AC$3:$AZ$3000,MATCH('Hàng Theo FCTS 14.09'!$B291,'FCST SDV'!$C$3:$C$3000,0),MATCH('Hàng Theo FCTS 14.09'!K$1,'FCST SDV'!$AC$2:$AZ$2,0))*'Hàng Theo FCTS 14.09'!$C291/3290,0)</f>
        <v>0.72948328267477203</v>
      </c>
      <c r="L291" s="98">
        <f>+IFERROR(INDEX('FCST SDV'!$AC$3:$AZ$3000,MATCH('Hàng Theo FCTS 14.09'!$B291,'FCST SDV'!$C$3:$C$3000,0),MATCH('Hàng Theo FCTS 14.09'!L$1,'FCST SDV'!$AC$2:$AZ$2,0))*'Hàng Theo FCTS 14.09'!$C291/3290,0)</f>
        <v>0.72948328267477203</v>
      </c>
      <c r="M291" s="98">
        <f>+IFERROR(INDEX('FCST SDV'!$AC$3:$AZ$3000,MATCH('Hàng Theo FCTS 14.09'!$B291,'FCST SDV'!$C$3:$C$3000,0),MATCH('Hàng Theo FCTS 14.09'!M$1,'FCST SDV'!$AC$2:$AZ$2,0))*'Hàng Theo FCTS 14.09'!$C291/3290,0)</f>
        <v>0.72948328267477203</v>
      </c>
      <c r="N291" s="98">
        <f>+IFERROR(INDEX('FCST SDV'!$AC$3:$AZ$3000,MATCH('Hàng Theo FCTS 14.09'!$B291,'FCST SDV'!$C$3:$C$3000,0),MATCH('Hàng Theo FCTS 14.09'!N$1,'FCST SDV'!$AC$2:$AZ$2,0))*'Hàng Theo FCTS 14.09'!$C291/3290,0)</f>
        <v>0.72948328267477203</v>
      </c>
      <c r="O291" s="98">
        <f>+IFERROR(INDEX('FCST SDV'!$AC$3:$AZ$3000,MATCH('Hàng Theo FCTS 14.09'!$B291,'FCST SDV'!$C$3:$C$3000,0),MATCH('Hàng Theo FCTS 14.09'!O$1,'FCST SDV'!$AC$2:$AZ$2,0))*'Hàng Theo FCTS 14.09'!$C291/3290,0)</f>
        <v>4.3768996960486319</v>
      </c>
      <c r="P291" s="98">
        <f>+IFERROR(INDEX('FCST SDV'!$AC$3:$AZ$3000,MATCH('Hàng Theo FCTS 14.09'!$B291,'FCST SDV'!$C$3:$C$3000,0),MATCH('Hàng Theo FCTS 14.09'!P$1,'FCST SDV'!$AC$2:$AZ$2,0))*'Hàng Theo FCTS 14.09'!$C291/3290,0)</f>
        <v>1.7325227963525835</v>
      </c>
      <c r="Q291" s="98">
        <f>+IFERROR(INDEX('FCST SDV'!$AC$3:$AZ$3000,MATCH('Hàng Theo FCTS 14.09'!$B291,'FCST SDV'!$C$3:$C$3000,0),MATCH('Hàng Theo FCTS 14.09'!Q$1,'FCST SDV'!$AC$2:$AZ$2,0))*'Hàng Theo FCTS 14.09'!$C291/3290,0)</f>
        <v>0.72948328267477203</v>
      </c>
    </row>
    <row r="292" spans="1:17" ht="36" customHeight="1">
      <c r="A292" s="544"/>
      <c r="B292" s="114" t="s">
        <v>18</v>
      </c>
      <c r="C292" s="122">
        <v>0.4</v>
      </c>
      <c r="D292" s="514"/>
      <c r="E292" s="525"/>
      <c r="F292" s="514"/>
      <c r="G292" s="96">
        <f>+VLOOKUP(B292,'[6]FCST SDV'!$C:$AL,36,0)</f>
        <v>292500</v>
      </c>
      <c r="H292" s="97">
        <f t="shared" si="71"/>
        <v>35.562310030395139</v>
      </c>
      <c r="I292" s="98">
        <f>+IFERROR(INDEX('FCST SDV'!$AC$3:$AZ$3000,MATCH('Hàng Theo FCTS 14.09'!$B292,'FCST SDV'!$C$3:$C$3000,0),MATCH('Hàng Theo FCTS 14.09'!I$1,'FCST SDV'!$AC$2:$AZ$2,0))*'Hàng Theo FCTS 14.09'!$C292/3290,0)</f>
        <v>3.6474164133738602</v>
      </c>
      <c r="J292" s="98">
        <f>+IFERROR(INDEX('FCST SDV'!$AC$3:$AZ$3000,MATCH('Hàng Theo FCTS 14.09'!$B292,'FCST SDV'!$C$3:$C$3000,0),MATCH('Hàng Theo FCTS 14.09'!J$1,'FCST SDV'!$AC$2:$AZ$2,0))*'Hàng Theo FCTS 14.09'!$C292/3290,0)</f>
        <v>3.6474164133738602</v>
      </c>
      <c r="K292" s="98">
        <f>+IFERROR(INDEX('FCST SDV'!$AC$3:$AZ$3000,MATCH('Hàng Theo FCTS 14.09'!$B292,'FCST SDV'!$C$3:$C$3000,0),MATCH('Hàng Theo FCTS 14.09'!K$1,'FCST SDV'!$AC$2:$AZ$2,0))*'Hàng Theo FCTS 14.09'!$C292/3290,0)</f>
        <v>3.6474164133738602</v>
      </c>
      <c r="L292" s="98">
        <f>+IFERROR(INDEX('FCST SDV'!$AC$3:$AZ$3000,MATCH('Hàng Theo FCTS 14.09'!$B292,'FCST SDV'!$C$3:$C$3000,0),MATCH('Hàng Theo FCTS 14.09'!L$1,'FCST SDV'!$AC$2:$AZ$2,0))*'Hàng Theo FCTS 14.09'!$C292/3290,0)</f>
        <v>0</v>
      </c>
      <c r="M292" s="98">
        <f>+IFERROR(INDEX('FCST SDV'!$AC$3:$AZ$3000,MATCH('Hàng Theo FCTS 14.09'!$B292,'FCST SDV'!$C$3:$C$3000,0),MATCH('Hàng Theo FCTS 14.09'!M$1,'FCST SDV'!$AC$2:$AZ$2,0))*'Hàng Theo FCTS 14.09'!$C292/3290,0)</f>
        <v>0</v>
      </c>
      <c r="N292" s="98">
        <f>+IFERROR(INDEX('FCST SDV'!$AC$3:$AZ$3000,MATCH('Hàng Theo FCTS 14.09'!$B292,'FCST SDV'!$C$3:$C$3000,0),MATCH('Hàng Theo FCTS 14.09'!N$1,'FCST SDV'!$AC$2:$AZ$2,0))*'Hàng Theo FCTS 14.09'!$C292/3290,0)</f>
        <v>0</v>
      </c>
      <c r="O292" s="98">
        <f>+IFERROR(INDEX('FCST SDV'!$AC$3:$AZ$3000,MATCH('Hàng Theo FCTS 14.09'!$B292,'FCST SDV'!$C$3:$C$3000,0),MATCH('Hàng Theo FCTS 14.09'!O$1,'FCST SDV'!$AC$2:$AZ$2,0))*'Hàng Theo FCTS 14.09'!$C292/3290,0)</f>
        <v>16.109422492401215</v>
      </c>
      <c r="P292" s="98">
        <f>+IFERROR(INDEX('FCST SDV'!$AC$3:$AZ$3000,MATCH('Hàng Theo FCTS 14.09'!$B292,'FCST SDV'!$C$3:$C$3000,0),MATCH('Hàng Theo FCTS 14.09'!P$1,'FCST SDV'!$AC$2:$AZ$2,0))*'Hàng Theo FCTS 14.09'!$C292/3290,0)</f>
        <v>8.5106382978723403</v>
      </c>
      <c r="Q292" s="98">
        <f>+IFERROR(INDEX('FCST SDV'!$AC$3:$AZ$3000,MATCH('Hàng Theo FCTS 14.09'!$B292,'FCST SDV'!$C$3:$C$3000,0),MATCH('Hàng Theo FCTS 14.09'!Q$1,'FCST SDV'!$AC$2:$AZ$2,0))*'Hàng Theo FCTS 14.09'!$C292/3290,0)</f>
        <v>0</v>
      </c>
    </row>
    <row r="293" spans="1:17" ht="36" customHeight="1">
      <c r="A293" s="544"/>
      <c r="B293" s="114" t="s">
        <v>72</v>
      </c>
      <c r="C293" s="122">
        <v>0.3</v>
      </c>
      <c r="D293" s="514"/>
      <c r="E293" s="525"/>
      <c r="F293" s="514"/>
      <c r="G293" s="96">
        <f>+VLOOKUP(B293,'[6]FCST SDV'!$C:$AL,36,0)</f>
        <v>510000</v>
      </c>
      <c r="H293" s="97">
        <f t="shared" si="71"/>
        <v>46.504559270516715</v>
      </c>
      <c r="I293" s="98">
        <f>+IFERROR(INDEX('FCST SDV'!$AC$3:$AZ$3000,MATCH('Hàng Theo FCTS 14.09'!$B293,'FCST SDV'!$C$3:$C$3000,0),MATCH('Hàng Theo FCTS 14.09'!I$1,'FCST SDV'!$AC$2:$AZ$2,0))*'Hàng Theo FCTS 14.09'!$C293/3290,0)</f>
        <v>2.188449848024316</v>
      </c>
      <c r="J293" s="98">
        <f>+IFERROR(INDEX('FCST SDV'!$AC$3:$AZ$3000,MATCH('Hàng Theo FCTS 14.09'!$B293,'FCST SDV'!$C$3:$C$3000,0),MATCH('Hàng Theo FCTS 14.09'!J$1,'FCST SDV'!$AC$2:$AZ$2,0))*'Hàng Theo FCTS 14.09'!$C293/3290,0)</f>
        <v>2.188449848024316</v>
      </c>
      <c r="K293" s="98">
        <f>+IFERROR(INDEX('FCST SDV'!$AC$3:$AZ$3000,MATCH('Hàng Theo FCTS 14.09'!$B293,'FCST SDV'!$C$3:$C$3000,0),MATCH('Hàng Theo FCTS 14.09'!K$1,'FCST SDV'!$AC$2:$AZ$2,0))*'Hàng Theo FCTS 14.09'!$C293/3290,0)</f>
        <v>2.188449848024316</v>
      </c>
      <c r="L293" s="98">
        <f>+IFERROR(INDEX('FCST SDV'!$AC$3:$AZ$3000,MATCH('Hàng Theo FCTS 14.09'!$B293,'FCST SDV'!$C$3:$C$3000,0),MATCH('Hàng Theo FCTS 14.09'!L$1,'FCST SDV'!$AC$2:$AZ$2,0))*'Hàng Theo FCTS 14.09'!$C293/3290,0)</f>
        <v>2.188449848024316</v>
      </c>
      <c r="M293" s="98">
        <f>+IFERROR(INDEX('FCST SDV'!$AC$3:$AZ$3000,MATCH('Hàng Theo FCTS 14.09'!$B293,'FCST SDV'!$C$3:$C$3000,0),MATCH('Hàng Theo FCTS 14.09'!M$1,'FCST SDV'!$AC$2:$AZ$2,0))*'Hàng Theo FCTS 14.09'!$C293/3290,0)</f>
        <v>2.188449848024316</v>
      </c>
      <c r="N293" s="98">
        <f>+IFERROR(INDEX('FCST SDV'!$AC$3:$AZ$3000,MATCH('Hàng Theo FCTS 14.09'!$B293,'FCST SDV'!$C$3:$C$3000,0),MATCH('Hàng Theo FCTS 14.09'!N$1,'FCST SDV'!$AC$2:$AZ$2,0))*'Hàng Theo FCTS 14.09'!$C293/3290,0)</f>
        <v>2.188449848024316</v>
      </c>
      <c r="O293" s="98">
        <f>+IFERROR(INDEX('FCST SDV'!$AC$3:$AZ$3000,MATCH('Hàng Theo FCTS 14.09'!$B293,'FCST SDV'!$C$3:$C$3000,0),MATCH('Hàng Theo FCTS 14.09'!O$1,'FCST SDV'!$AC$2:$AZ$2,0))*'Hàng Theo FCTS 14.09'!$C293/3290,0)</f>
        <v>15.319148936170214</v>
      </c>
      <c r="P293" s="98">
        <f>+IFERROR(INDEX('FCST SDV'!$AC$3:$AZ$3000,MATCH('Hàng Theo FCTS 14.09'!$B293,'FCST SDV'!$C$3:$C$3000,0),MATCH('Hàng Theo FCTS 14.09'!P$1,'FCST SDV'!$AC$2:$AZ$2,0))*'Hàng Theo FCTS 14.09'!$C293/3290,0)</f>
        <v>11.48936170212766</v>
      </c>
      <c r="Q293" s="98">
        <f>+IFERROR(INDEX('FCST SDV'!$AC$3:$AZ$3000,MATCH('Hàng Theo FCTS 14.09'!$B293,'FCST SDV'!$C$3:$C$3000,0),MATCH('Hàng Theo FCTS 14.09'!Q$1,'FCST SDV'!$AC$2:$AZ$2,0))*'Hàng Theo FCTS 14.09'!$C293/3290,0)</f>
        <v>6.5653495440729479</v>
      </c>
    </row>
    <row r="294" spans="1:17" ht="36" customHeight="1">
      <c r="A294" s="544"/>
      <c r="B294" s="94" t="s">
        <v>66</v>
      </c>
      <c r="C294" s="94">
        <v>0.3</v>
      </c>
      <c r="D294" s="514"/>
      <c r="E294" s="525"/>
      <c r="F294" s="514"/>
      <c r="G294" s="96">
        <f>+VLOOKUP(B294,'[6]FCST SDV'!$C:$AL,36,0)</f>
        <v>230000</v>
      </c>
      <c r="H294" s="97">
        <f t="shared" si="71"/>
        <v>20.972644376899694</v>
      </c>
      <c r="I294" s="98">
        <f>+IFERROR(INDEX('FCST SDV'!$AC$3:$AZ$3000,MATCH('Hàng Theo FCTS 14.09'!$B294,'FCST SDV'!$C$3:$C$3000,0),MATCH('Hàng Theo FCTS 14.09'!I$1,'FCST SDV'!$AC$2:$AZ$2,0))*'Hàng Theo FCTS 14.09'!$C294/3290,0)</f>
        <v>0</v>
      </c>
      <c r="J294" s="98">
        <f>+IFERROR(INDEX('FCST SDV'!$AC$3:$AZ$3000,MATCH('Hàng Theo FCTS 14.09'!$B294,'FCST SDV'!$C$3:$C$3000,0),MATCH('Hàng Theo FCTS 14.09'!J$1,'FCST SDV'!$AC$2:$AZ$2,0))*'Hàng Theo FCTS 14.09'!$C294/3290,0)</f>
        <v>0.91185410334346506</v>
      </c>
      <c r="K294" s="98">
        <f>+IFERROR(INDEX('FCST SDV'!$AC$3:$AZ$3000,MATCH('Hàng Theo FCTS 14.09'!$B294,'FCST SDV'!$C$3:$C$3000,0),MATCH('Hàng Theo FCTS 14.09'!K$1,'FCST SDV'!$AC$2:$AZ$2,0))*'Hàng Theo FCTS 14.09'!$C294/3290,0)</f>
        <v>0.91185410334346506</v>
      </c>
      <c r="L294" s="98">
        <f>+IFERROR(INDEX('FCST SDV'!$AC$3:$AZ$3000,MATCH('Hàng Theo FCTS 14.09'!$B294,'FCST SDV'!$C$3:$C$3000,0),MATCH('Hàng Theo FCTS 14.09'!L$1,'FCST SDV'!$AC$2:$AZ$2,0))*'Hàng Theo FCTS 14.09'!$C294/3290,0)</f>
        <v>0.91185410334346506</v>
      </c>
      <c r="M294" s="98">
        <f>+IFERROR(INDEX('FCST SDV'!$AC$3:$AZ$3000,MATCH('Hàng Theo FCTS 14.09'!$B294,'FCST SDV'!$C$3:$C$3000,0),MATCH('Hàng Theo FCTS 14.09'!M$1,'FCST SDV'!$AC$2:$AZ$2,0))*'Hàng Theo FCTS 14.09'!$C294/3290,0)</f>
        <v>0.91185410334346506</v>
      </c>
      <c r="N294" s="98">
        <f>+IFERROR(INDEX('FCST SDV'!$AC$3:$AZ$3000,MATCH('Hàng Theo FCTS 14.09'!$B294,'FCST SDV'!$C$3:$C$3000,0),MATCH('Hàng Theo FCTS 14.09'!N$1,'FCST SDV'!$AC$2:$AZ$2,0))*'Hàng Theo FCTS 14.09'!$C294/3290,0)</f>
        <v>0.91185410334346506</v>
      </c>
      <c r="O294" s="98">
        <f>+IFERROR(INDEX('FCST SDV'!$AC$3:$AZ$3000,MATCH('Hàng Theo FCTS 14.09'!$B294,'FCST SDV'!$C$3:$C$3000,0),MATCH('Hàng Theo FCTS 14.09'!O$1,'FCST SDV'!$AC$2:$AZ$2,0))*'Hàng Theo FCTS 14.09'!$C294/3290,0)</f>
        <v>5.4711246200607899</v>
      </c>
      <c r="P294" s="98">
        <f>+IFERROR(INDEX('FCST SDV'!$AC$3:$AZ$3000,MATCH('Hàng Theo FCTS 14.09'!$B294,'FCST SDV'!$C$3:$C$3000,0),MATCH('Hàng Theo FCTS 14.09'!P$1,'FCST SDV'!$AC$2:$AZ$2,0))*'Hàng Theo FCTS 14.09'!$C294/3290,0)</f>
        <v>6.3829787234042552</v>
      </c>
      <c r="Q294" s="98">
        <f>+IFERROR(INDEX('FCST SDV'!$AC$3:$AZ$3000,MATCH('Hàng Theo FCTS 14.09'!$B294,'FCST SDV'!$C$3:$C$3000,0),MATCH('Hàng Theo FCTS 14.09'!Q$1,'FCST SDV'!$AC$2:$AZ$2,0))*'Hàng Theo FCTS 14.09'!$C294/3290,0)</f>
        <v>4.5592705167173255</v>
      </c>
    </row>
    <row r="295" spans="1:17" ht="36" customHeight="1">
      <c r="A295" s="545"/>
      <c r="B295" s="114" t="s">
        <v>198</v>
      </c>
      <c r="C295" s="122">
        <v>0.3</v>
      </c>
      <c r="D295" s="514"/>
      <c r="E295" s="525"/>
      <c r="F295" s="514"/>
      <c r="G295" s="96">
        <f>+VLOOKUP(B295,'[6]FCST SDV'!$C:$AL,36,0)</f>
        <v>0</v>
      </c>
      <c r="H295" s="97">
        <f t="shared" si="71"/>
        <v>0</v>
      </c>
      <c r="I295" s="98">
        <f>+IFERROR(INDEX('FCST SDV'!$AC$3:$AZ$3000,MATCH('Hàng Theo FCTS 14.09'!$B295,'FCST SDV'!$C$3:$C$3000,0),MATCH('Hàng Theo FCTS 14.09'!I$1,'FCST SDV'!$AC$2:$AZ$2,0))*'Hàng Theo FCTS 14.09'!$C295/3290,0)</f>
        <v>0</v>
      </c>
      <c r="J295" s="98">
        <f>+IFERROR(INDEX('FCST SDV'!$AC$3:$AZ$3000,MATCH('Hàng Theo FCTS 14.09'!$B295,'FCST SDV'!$C$3:$C$3000,0),MATCH('Hàng Theo FCTS 14.09'!J$1,'FCST SDV'!$AC$2:$AZ$2,0))*'Hàng Theo FCTS 14.09'!$C295/3290,0)</f>
        <v>0</v>
      </c>
      <c r="K295" s="98">
        <f>+IFERROR(INDEX('FCST SDV'!$AC$3:$AZ$3000,MATCH('Hàng Theo FCTS 14.09'!$B295,'FCST SDV'!$C$3:$C$3000,0),MATCH('Hàng Theo FCTS 14.09'!K$1,'FCST SDV'!$AC$2:$AZ$2,0))*'Hàng Theo FCTS 14.09'!$C295/3290,0)</f>
        <v>0</v>
      </c>
      <c r="L295" s="98">
        <f>+IFERROR(INDEX('FCST SDV'!$AC$3:$AZ$3000,MATCH('Hàng Theo FCTS 14.09'!$B295,'FCST SDV'!$C$3:$C$3000,0),MATCH('Hàng Theo FCTS 14.09'!L$1,'FCST SDV'!$AC$2:$AZ$2,0))*'Hàng Theo FCTS 14.09'!$C295/3290,0)</f>
        <v>0</v>
      </c>
      <c r="M295" s="98">
        <f>+IFERROR(INDEX('FCST SDV'!$AC$3:$AZ$3000,MATCH('Hàng Theo FCTS 14.09'!$B295,'FCST SDV'!$C$3:$C$3000,0),MATCH('Hàng Theo FCTS 14.09'!M$1,'FCST SDV'!$AC$2:$AZ$2,0))*'Hàng Theo FCTS 14.09'!$C295/3290,0)</f>
        <v>0</v>
      </c>
      <c r="N295" s="98">
        <f>+IFERROR(INDEX('FCST SDV'!$AC$3:$AZ$3000,MATCH('Hàng Theo FCTS 14.09'!$B295,'FCST SDV'!$C$3:$C$3000,0),MATCH('Hàng Theo FCTS 14.09'!N$1,'FCST SDV'!$AC$2:$AZ$2,0))*'Hàng Theo FCTS 14.09'!$C295/3290,0)</f>
        <v>0</v>
      </c>
      <c r="O295" s="98">
        <f>+IFERROR(INDEX('FCST SDV'!$AC$3:$AZ$3000,MATCH('Hàng Theo FCTS 14.09'!$B295,'FCST SDV'!$C$3:$C$3000,0),MATCH('Hàng Theo FCTS 14.09'!O$1,'FCST SDV'!$AC$2:$AZ$2,0))*'Hàng Theo FCTS 14.09'!$C295/3290,0)</f>
        <v>0</v>
      </c>
      <c r="P295" s="98">
        <f>+IFERROR(INDEX('FCST SDV'!$AC$3:$AZ$3000,MATCH('Hàng Theo FCTS 14.09'!$B295,'FCST SDV'!$C$3:$C$3000,0),MATCH('Hàng Theo FCTS 14.09'!P$1,'FCST SDV'!$AC$2:$AZ$2,0))*'Hàng Theo FCTS 14.09'!$C295/3290,0)</f>
        <v>0</v>
      </c>
      <c r="Q295" s="98">
        <f>+IFERROR(INDEX('FCST SDV'!$AC$3:$AZ$3000,MATCH('Hàng Theo FCTS 14.09'!$B295,'FCST SDV'!$C$3:$C$3000,0),MATCH('Hàng Theo FCTS 14.09'!Q$1,'FCST SDV'!$AC$2:$AZ$2,0))*'Hàng Theo FCTS 14.09'!$C295/3290,0)</f>
        <v>0</v>
      </c>
    </row>
    <row r="296" spans="1:17" ht="36" customHeight="1">
      <c r="A296" s="518" t="s">
        <v>254</v>
      </c>
      <c r="B296" s="518"/>
      <c r="C296" s="518"/>
      <c r="D296" s="518"/>
      <c r="E296" s="518"/>
      <c r="F296" s="518"/>
      <c r="G296" s="104"/>
      <c r="H296" s="101"/>
      <c r="I296" s="103">
        <f>+F281-SUM(I281:I295)</f>
        <v>65.541033434650458</v>
      </c>
      <c r="J296" s="103">
        <f>+I296-SUM(J281:J295)</f>
        <v>40.434650455927056</v>
      </c>
      <c r="K296" s="103">
        <f t="shared" ref="K296:Q296" si="72">+J296-SUM(K281:K295)</f>
        <v>12.775075987841948</v>
      </c>
      <c r="L296" s="103">
        <f t="shared" si="72"/>
        <v>-10.872340425531913</v>
      </c>
      <c r="M296" s="103">
        <f t="shared" si="72"/>
        <v>-33.972644376899694</v>
      </c>
      <c r="N296" s="103">
        <f t="shared" si="72"/>
        <v>-56.639635258358659</v>
      </c>
      <c r="O296" s="103">
        <f t="shared" si="72"/>
        <v>-222.71088145896655</v>
      </c>
      <c r="P296" s="103">
        <f t="shared" si="72"/>
        <v>-377.45252279635258</v>
      </c>
      <c r="Q296" s="103">
        <f t="shared" si="72"/>
        <v>-401.64705167173253</v>
      </c>
    </row>
  </sheetData>
  <mergeCells count="192">
    <mergeCell ref="A128:A129"/>
    <mergeCell ref="A131:A132"/>
    <mergeCell ref="A134:A135"/>
    <mergeCell ref="A139:A147"/>
    <mergeCell ref="A149:A154"/>
    <mergeCell ref="A100:A112"/>
    <mergeCell ref="A114:A123"/>
    <mergeCell ref="A125:A126"/>
    <mergeCell ref="A64:A67"/>
    <mergeCell ref="A69:A98"/>
    <mergeCell ref="A192:A193"/>
    <mergeCell ref="A195:A201"/>
    <mergeCell ref="A203:A204"/>
    <mergeCell ref="A206:A207"/>
    <mergeCell ref="A209:A218"/>
    <mergeCell ref="A156:A163"/>
    <mergeCell ref="A165:A174"/>
    <mergeCell ref="A176:A179"/>
    <mergeCell ref="A183:A185"/>
    <mergeCell ref="A187:A190"/>
    <mergeCell ref="A175:F175"/>
    <mergeCell ref="D192:D193"/>
    <mergeCell ref="D195:D201"/>
    <mergeCell ref="A205:F205"/>
    <mergeCell ref="A208:F208"/>
    <mergeCell ref="F176:F179"/>
    <mergeCell ref="F183:F185"/>
    <mergeCell ref="F187:F190"/>
    <mergeCell ref="F192:F193"/>
    <mergeCell ref="F195:F201"/>
    <mergeCell ref="A180:F180"/>
    <mergeCell ref="A182:F182"/>
    <mergeCell ref="D183:D185"/>
    <mergeCell ref="D187:D190"/>
    <mergeCell ref="A281:A295"/>
    <mergeCell ref="D2:D37"/>
    <mergeCell ref="D39:D44"/>
    <mergeCell ref="D46:D62"/>
    <mergeCell ref="D64:D67"/>
    <mergeCell ref="D69:D98"/>
    <mergeCell ref="D100:D112"/>
    <mergeCell ref="D114:D123"/>
    <mergeCell ref="D125:D126"/>
    <mergeCell ref="D128:D129"/>
    <mergeCell ref="D131:D132"/>
    <mergeCell ref="D134:D135"/>
    <mergeCell ref="D139:D147"/>
    <mergeCell ref="D149:D154"/>
    <mergeCell ref="D156:D163"/>
    <mergeCell ref="D165:D174"/>
    <mergeCell ref="A276:A277"/>
    <mergeCell ref="A263:A264"/>
    <mergeCell ref="A248:A250"/>
    <mergeCell ref="A252:A253"/>
    <mergeCell ref="A255:A257"/>
    <mergeCell ref="A259:A261"/>
    <mergeCell ref="A219:F219"/>
    <mergeCell ref="A221:F221"/>
    <mergeCell ref="E230:E231"/>
    <mergeCell ref="E235:E236"/>
    <mergeCell ref="E238:E241"/>
    <mergeCell ref="E243:E244"/>
    <mergeCell ref="A202:F202"/>
    <mergeCell ref="E203:E204"/>
    <mergeCell ref="E206:E207"/>
    <mergeCell ref="E209:E218"/>
    <mergeCell ref="E222:E223"/>
    <mergeCell ref="E225:E226"/>
    <mergeCell ref="D230:D231"/>
    <mergeCell ref="D235:D236"/>
    <mergeCell ref="D238:D241"/>
    <mergeCell ref="D243:D244"/>
    <mergeCell ref="D203:D204"/>
    <mergeCell ref="D206:D207"/>
    <mergeCell ref="D209:D218"/>
    <mergeCell ref="D222:D223"/>
    <mergeCell ref="D225:D226"/>
    <mergeCell ref="A235:A236"/>
    <mergeCell ref="A238:A241"/>
    <mergeCell ref="A243:A244"/>
    <mergeCell ref="F203:F204"/>
    <mergeCell ref="F206:F207"/>
    <mergeCell ref="E281:E295"/>
    <mergeCell ref="A237:F237"/>
    <mergeCell ref="A258:F258"/>
    <mergeCell ref="A278:F278"/>
    <mergeCell ref="A280:F280"/>
    <mergeCell ref="E263:E264"/>
    <mergeCell ref="E276:E277"/>
    <mergeCell ref="E248:E250"/>
    <mergeCell ref="E252:E253"/>
    <mergeCell ref="E255:E257"/>
    <mergeCell ref="E259:E261"/>
    <mergeCell ref="D263:D264"/>
    <mergeCell ref="D276:D277"/>
    <mergeCell ref="D281:D295"/>
    <mergeCell ref="D252:D253"/>
    <mergeCell ref="D255:D257"/>
    <mergeCell ref="D259:D261"/>
    <mergeCell ref="A271:F271"/>
    <mergeCell ref="A273:F273"/>
    <mergeCell ref="A275:F275"/>
    <mergeCell ref="F238:F241"/>
    <mergeCell ref="F243:F244"/>
    <mergeCell ref="F248:F250"/>
    <mergeCell ref="F255:F257"/>
    <mergeCell ref="F100:F112"/>
    <mergeCell ref="F114:F123"/>
    <mergeCell ref="F125:F126"/>
    <mergeCell ref="F128:F129"/>
    <mergeCell ref="F131:F132"/>
    <mergeCell ref="F2:F37"/>
    <mergeCell ref="F39:F44"/>
    <mergeCell ref="F46:F62"/>
    <mergeCell ref="F64:F67"/>
    <mergeCell ref="F69:F98"/>
    <mergeCell ref="A38:G38"/>
    <mergeCell ref="E100:E112"/>
    <mergeCell ref="E115:E123"/>
    <mergeCell ref="E125:E126"/>
    <mergeCell ref="E128:E129"/>
    <mergeCell ref="E131:E132"/>
    <mergeCell ref="E2:E37"/>
    <mergeCell ref="E39:E44"/>
    <mergeCell ref="E46:E62"/>
    <mergeCell ref="E64:E67"/>
    <mergeCell ref="E69:E98"/>
    <mergeCell ref="A2:A37"/>
    <mergeCell ref="A39:A44"/>
    <mergeCell ref="A46:A62"/>
    <mergeCell ref="F134:F135"/>
    <mergeCell ref="F139:F147"/>
    <mergeCell ref="F149:F154"/>
    <mergeCell ref="F156:F163"/>
    <mergeCell ref="F165:F174"/>
    <mergeCell ref="A138:F138"/>
    <mergeCell ref="A148:F148"/>
    <mergeCell ref="A155:F155"/>
    <mergeCell ref="A164:F164"/>
    <mergeCell ref="E134:E135"/>
    <mergeCell ref="E139:E147"/>
    <mergeCell ref="E149:E154"/>
    <mergeCell ref="E156:E163"/>
    <mergeCell ref="E165:E174"/>
    <mergeCell ref="A45:G45"/>
    <mergeCell ref="A63:F63"/>
    <mergeCell ref="A68:F68"/>
    <mergeCell ref="A99:F99"/>
    <mergeCell ref="A113:F113"/>
    <mergeCell ref="A127:F127"/>
    <mergeCell ref="A130:F130"/>
    <mergeCell ref="A136:F136"/>
    <mergeCell ref="A245:F245"/>
    <mergeCell ref="F222:F223"/>
    <mergeCell ref="F225:F226"/>
    <mergeCell ref="F230:F231"/>
    <mergeCell ref="F235:F236"/>
    <mergeCell ref="A224:F224"/>
    <mergeCell ref="A227:F227"/>
    <mergeCell ref="A229:F229"/>
    <mergeCell ref="A232:F232"/>
    <mergeCell ref="A234:F234"/>
    <mergeCell ref="A222:A223"/>
    <mergeCell ref="A225:A226"/>
    <mergeCell ref="A230:A231"/>
    <mergeCell ref="A186:F186"/>
    <mergeCell ref="A191:F191"/>
    <mergeCell ref="A194:F194"/>
    <mergeCell ref="A267:F267"/>
    <mergeCell ref="A269:F269"/>
    <mergeCell ref="F209:F218"/>
    <mergeCell ref="F252:F253"/>
    <mergeCell ref="A242:F242"/>
    <mergeCell ref="A254:F254"/>
    <mergeCell ref="A296:F296"/>
    <mergeCell ref="A124:F124"/>
    <mergeCell ref="A133:G133"/>
    <mergeCell ref="F281:F295"/>
    <mergeCell ref="D248:D250"/>
    <mergeCell ref="A247:F247"/>
    <mergeCell ref="A251:F251"/>
    <mergeCell ref="F259:F261"/>
    <mergeCell ref="F263:F264"/>
    <mergeCell ref="F276:F277"/>
    <mergeCell ref="A262:F262"/>
    <mergeCell ref="A265:F265"/>
    <mergeCell ref="E176:E179"/>
    <mergeCell ref="E183:E185"/>
    <mergeCell ref="E187:E190"/>
    <mergeCell ref="E195:E201"/>
    <mergeCell ref="E192:E193"/>
    <mergeCell ref="D176:D179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9" tint="0.59999389629810485"/>
  </sheetPr>
  <dimension ref="A1:Q296"/>
  <sheetViews>
    <sheetView topLeftCell="G1" zoomScale="73" zoomScaleNormal="73" workbookViewId="0">
      <selection activeCell="Q2" sqref="Q2"/>
    </sheetView>
  </sheetViews>
  <sheetFormatPr defaultColWidth="24.140625" defaultRowHeight="12.75"/>
  <cols>
    <col min="1" max="1" width="27.5703125" style="130" customWidth="1"/>
    <col min="2" max="2" width="27.5703125" style="154" customWidth="1"/>
    <col min="3" max="3" width="24.140625" style="154"/>
    <col min="4" max="4" width="24.140625" style="149"/>
    <col min="5" max="5" width="24.140625" style="150"/>
    <col min="6" max="6" width="24.140625" style="149"/>
    <col min="7" max="7" width="24.140625" style="159"/>
    <col min="8" max="8" width="17.5703125" style="150" customWidth="1"/>
    <col min="9" max="9" width="20" style="154" customWidth="1"/>
    <col min="10" max="10" width="17.85546875" style="154" customWidth="1"/>
    <col min="11" max="12" width="16.140625" style="154" customWidth="1"/>
    <col min="13" max="13" width="14.85546875" style="154" customWidth="1"/>
    <col min="14" max="14" width="15.5703125" style="154" customWidth="1"/>
    <col min="15" max="15" width="17.7109375" style="154" customWidth="1"/>
    <col min="16" max="16" width="14.140625" style="154" customWidth="1"/>
    <col min="17" max="17" width="14.5703125" style="154" customWidth="1"/>
    <col min="18" max="16384" width="24.140625" style="154"/>
  </cols>
  <sheetData>
    <row r="1" spans="1:17" s="130" customFormat="1" ht="36" customHeight="1">
      <c r="A1" s="125" t="s">
        <v>0</v>
      </c>
      <c r="B1" s="125" t="s">
        <v>1</v>
      </c>
      <c r="C1" s="125" t="s">
        <v>2</v>
      </c>
      <c r="D1" s="126" t="s">
        <v>3</v>
      </c>
      <c r="E1" s="126" t="s">
        <v>4</v>
      </c>
      <c r="F1" s="126" t="s">
        <v>5</v>
      </c>
      <c r="G1" s="127" t="s">
        <v>697</v>
      </c>
      <c r="H1" s="126" t="s">
        <v>255</v>
      </c>
      <c r="I1" s="128">
        <v>44089</v>
      </c>
      <c r="J1" s="128">
        <v>44090</v>
      </c>
      <c r="K1" s="128">
        <v>44091</v>
      </c>
      <c r="L1" s="128">
        <v>44092</v>
      </c>
      <c r="M1" s="128">
        <v>44093</v>
      </c>
      <c r="N1" s="128">
        <v>44094</v>
      </c>
      <c r="O1" s="129" t="s">
        <v>262</v>
      </c>
      <c r="P1" s="129" t="s">
        <v>263</v>
      </c>
      <c r="Q1" s="129" t="s">
        <v>264</v>
      </c>
    </row>
    <row r="2" spans="1:17" ht="36" customHeight="1">
      <c r="A2" s="584" t="s">
        <v>42</v>
      </c>
      <c r="B2" s="131" t="s">
        <v>6</v>
      </c>
      <c r="C2" s="132">
        <v>1000</v>
      </c>
      <c r="D2" s="564">
        <v>48800</v>
      </c>
      <c r="E2" s="565"/>
      <c r="F2" s="564">
        <f>+D2</f>
        <v>48800</v>
      </c>
      <c r="G2" s="152">
        <f>+VLOOKUP(B2,'[6]FCST SDV'!$C:$AL,36,0)</f>
        <v>270000</v>
      </c>
      <c r="H2" s="153">
        <f>+G2/C2</f>
        <v>270</v>
      </c>
      <c r="I2" s="134">
        <f t="array" ref="I2">+IFERROR(INDEX('FCST SDV'!$AC$3:$AZ$3000,MATCH('Hàng Theo FCTS 14.09'!$B2,'FCST SDV'!$C$3:$C$3000,0),MATCH('Hàng Theo FCTS 14.09'!I$1,'FCST SDV'!$AC$2:$AZ$2,0))/'Hàng Theo FCTS 14.09'!$C2,0)</f>
        <v>10</v>
      </c>
      <c r="J2" s="134">
        <f t="array" ref="J2">+IFERROR(INDEX('FCST SDV'!$AC$3:$AZ$3000,MATCH('Hàng Theo FCTS 14.09'!$B2,'FCST SDV'!$C$3:$C$3000,0),MATCH('Hàng Theo FCTS 14.09'!J$1,'FCST SDV'!$AC$2:$AZ$2,0))/'Hàng Theo FCTS 14.09'!$C2,0)</f>
        <v>10</v>
      </c>
      <c r="K2" s="134">
        <f t="array" ref="K2">+IFERROR(INDEX('FCST SDV'!$AC$3:$AZ$3000,MATCH('Hàng Theo FCTS 14.09'!$B2,'FCST SDV'!$C$3:$C$3000,0),MATCH('Hàng Theo FCTS 14.09'!K$1,'FCST SDV'!$AC$2:$AZ$2,0))/'Hàng Theo FCTS 14.09'!$C2,0)</f>
        <v>10</v>
      </c>
      <c r="L2" s="134">
        <f t="array" ref="L2">+IFERROR(INDEX('FCST SDV'!$AC$3:$AZ$3000,MATCH('Hàng Theo FCTS 14.09'!$B2,'FCST SDV'!$C$3:$C$3000,0),MATCH('Hàng Theo FCTS 14.09'!L$1,'FCST SDV'!$AC$2:$AZ$2,0))/'Hàng Theo FCTS 14.09'!$C2,0)</f>
        <v>10</v>
      </c>
      <c r="M2" s="134">
        <f t="array" ref="M2">+IFERROR(INDEX('FCST SDV'!$AC$3:$AZ$3000,MATCH('Hàng Theo FCTS 14.09'!$B2,'FCST SDV'!$C$3:$C$3000,0),MATCH('Hàng Theo FCTS 14.09'!M$1,'FCST SDV'!$AC$2:$AZ$2,0))/'Hàng Theo FCTS 14.09'!$C2,0)</f>
        <v>10</v>
      </c>
      <c r="N2" s="134">
        <f t="array" ref="N2">+IFERROR(INDEX('FCST SDV'!$AC$3:$AZ$3000,MATCH('Hàng Theo FCTS 14.09'!$B2,'FCST SDV'!$C$3:$C$3000,0),MATCH('Hàng Theo FCTS 14.09'!N$1,'FCST SDV'!$AC$2:$AZ$2,0))/'Hàng Theo FCTS 14.09'!$C2,0)</f>
        <v>10</v>
      </c>
      <c r="O2" s="134">
        <f t="array" ref="O2">+IFERROR(INDEX('FCST SDV'!$AC$3:$AZ$3000,MATCH('Hàng Theo FCTS 14.09'!$B2,'FCST SDV'!$C$3:$C$3000,0),MATCH('Hàng Theo FCTS 14.09'!O$1,'FCST SDV'!$AC$2:$AZ$2,0))/'Hàng Theo FCTS 14.09'!$C2,0)</f>
        <v>70</v>
      </c>
      <c r="P2" s="134">
        <f t="array" ref="P2">+IFERROR(INDEX('FCST SDV'!$AC$3:$AZ$3000,MATCH('Hàng Theo FCTS 14.09'!$B2,'FCST SDV'!$C$3:$C$3000,0),MATCH('Hàng Theo FCTS 14.09'!P$1,'FCST SDV'!$AC$2:$AZ$2,0))/'Hàng Theo FCTS 14.09'!$C2,0)</f>
        <v>70</v>
      </c>
      <c r="Q2" s="134">
        <f t="array" ref="Q2">+IFERROR(INDEX('FCST SDV'!$AC$3:$AZ$3000,MATCH('Hàng Theo FCTS 14.09'!$B2,'FCST SDV'!$C$3:$C$3000,0),MATCH('Hàng Theo FCTS 14.09'!Q$1,'FCST SDV'!$AC$2:$AZ$2,0))/'Hàng Theo FCTS 14.09'!$C2,0)</f>
        <v>70</v>
      </c>
    </row>
    <row r="3" spans="1:17" ht="36" customHeight="1">
      <c r="A3" s="584"/>
      <c r="B3" s="131" t="s">
        <v>7</v>
      </c>
      <c r="C3" s="132">
        <v>2500</v>
      </c>
      <c r="D3" s="564"/>
      <c r="E3" s="565"/>
      <c r="F3" s="564"/>
      <c r="G3" s="152">
        <f>+VLOOKUP(B3,'[6]FCST SDV'!$C:$AL,36,0)</f>
        <v>72000</v>
      </c>
      <c r="H3" s="153">
        <f t="shared" ref="H3:H37" si="0">+G3/C3</f>
        <v>28.8</v>
      </c>
      <c r="I3" s="134">
        <f t="array" ref="I3">+IFERROR(INDEX('FCST SDV'!$AC$3:$AZ$3000,MATCH('Hàng Theo FCTS 14.09'!$B3,'FCST SDV'!$C$3:$C$3000,0),MATCH('Hàng Theo FCTS 14.09'!I$1,'FCST SDV'!$AC$2:$AZ$2,0))/'Hàng Theo FCTS 14.09'!$C3,0)</f>
        <v>7.2</v>
      </c>
      <c r="J3" s="134">
        <f t="array" ref="J3">+IFERROR(INDEX('FCST SDV'!$AC$3:$AZ$3000,MATCH('Hàng Theo FCTS 14.09'!$B3,'FCST SDV'!$C$3:$C$3000,0),MATCH('Hàng Theo FCTS 14.09'!J$1,'FCST SDV'!$AC$2:$AZ$2,0))/'Hàng Theo FCTS 14.09'!$C3,0)</f>
        <v>4.8</v>
      </c>
      <c r="K3" s="134">
        <f t="array" ref="K3">+IFERROR(INDEX('FCST SDV'!$AC$3:$AZ$3000,MATCH('Hàng Theo FCTS 14.09'!$B3,'FCST SDV'!$C$3:$C$3000,0),MATCH('Hàng Theo FCTS 14.09'!K$1,'FCST SDV'!$AC$2:$AZ$2,0))/'Hàng Theo FCTS 14.09'!$C3,0)</f>
        <v>0</v>
      </c>
      <c r="L3" s="134">
        <f t="array" ref="L3">+IFERROR(INDEX('FCST SDV'!$AC$3:$AZ$3000,MATCH('Hàng Theo FCTS 14.09'!$B3,'FCST SDV'!$C$3:$C$3000,0),MATCH('Hàng Theo FCTS 14.09'!L$1,'FCST SDV'!$AC$2:$AZ$2,0))/'Hàng Theo FCTS 14.09'!$C3,0)</f>
        <v>0</v>
      </c>
      <c r="M3" s="134">
        <f t="array" ref="M3">+IFERROR(INDEX('FCST SDV'!$AC$3:$AZ$3000,MATCH('Hàng Theo FCTS 14.09'!$B3,'FCST SDV'!$C$3:$C$3000,0),MATCH('Hàng Theo FCTS 14.09'!M$1,'FCST SDV'!$AC$2:$AZ$2,0))/'Hàng Theo FCTS 14.09'!$C3,0)</f>
        <v>0</v>
      </c>
      <c r="N3" s="134">
        <f t="array" ref="N3">+IFERROR(INDEX('FCST SDV'!$AC$3:$AZ$3000,MATCH('Hàng Theo FCTS 14.09'!$B3,'FCST SDV'!$C$3:$C$3000,0),MATCH('Hàng Theo FCTS 14.09'!N$1,'FCST SDV'!$AC$2:$AZ$2,0))/'Hàng Theo FCTS 14.09'!$C3,0)</f>
        <v>0</v>
      </c>
      <c r="O3" s="134">
        <f t="array" ref="O3">+IFERROR(INDEX('FCST SDV'!$AC$3:$AZ$3000,MATCH('Hàng Theo FCTS 14.09'!$B3,'FCST SDV'!$C$3:$C$3000,0),MATCH('Hàng Theo FCTS 14.09'!O$1,'FCST SDV'!$AC$2:$AZ$2,0))/'Hàng Theo FCTS 14.09'!$C3,0)</f>
        <v>16.8</v>
      </c>
      <c r="P3" s="134">
        <f t="array" ref="P3">+IFERROR(INDEX('FCST SDV'!$AC$3:$AZ$3000,MATCH('Hàng Theo FCTS 14.09'!$B3,'FCST SDV'!$C$3:$C$3000,0),MATCH('Hàng Theo FCTS 14.09'!P$1,'FCST SDV'!$AC$2:$AZ$2,0))/'Hàng Theo FCTS 14.09'!$C3,0)</f>
        <v>0</v>
      </c>
      <c r="Q3" s="134">
        <f t="array" ref="Q3">+IFERROR(INDEX('FCST SDV'!$AC$3:$AZ$3000,MATCH('Hàng Theo FCTS 14.09'!$B3,'FCST SDV'!$C$3:$C$3000,0),MATCH('Hàng Theo FCTS 14.09'!Q$1,'FCST SDV'!$AC$2:$AZ$2,0))/'Hàng Theo FCTS 14.09'!$C3,0)</f>
        <v>0</v>
      </c>
    </row>
    <row r="4" spans="1:17" ht="36" customHeight="1">
      <c r="A4" s="584"/>
      <c r="B4" s="131" t="s">
        <v>8</v>
      </c>
      <c r="C4" s="132">
        <v>500</v>
      </c>
      <c r="D4" s="564"/>
      <c r="E4" s="565"/>
      <c r="F4" s="564"/>
      <c r="G4" s="152">
        <f>+VLOOKUP(B4,'[6]FCST SDV'!$C:$AL,36,0)</f>
        <v>92600</v>
      </c>
      <c r="H4" s="153">
        <f t="shared" si="0"/>
        <v>185.2</v>
      </c>
      <c r="I4" s="134">
        <f t="array" ref="I4">+IFERROR(INDEX('FCST SDV'!$AC$3:$AZ$3000,MATCH('Hàng Theo FCTS 14.09'!$B4,'FCST SDV'!$C$3:$C$3000,0),MATCH('Hàng Theo FCTS 14.09'!I$1,'FCST SDV'!$AC$2:$AZ$2,0))/'Hàng Theo FCTS 14.09'!$C4,0)</f>
        <v>0</v>
      </c>
      <c r="J4" s="134">
        <f t="array" ref="J4">+IFERROR(INDEX('FCST SDV'!$AC$3:$AZ$3000,MATCH('Hàng Theo FCTS 14.09'!$B4,'FCST SDV'!$C$3:$C$3000,0),MATCH('Hàng Theo FCTS 14.09'!J$1,'FCST SDV'!$AC$2:$AZ$2,0))/'Hàng Theo FCTS 14.09'!$C4,0)</f>
        <v>18</v>
      </c>
      <c r="K4" s="134">
        <f t="array" ref="K4">+IFERROR(INDEX('FCST SDV'!$AC$3:$AZ$3000,MATCH('Hàng Theo FCTS 14.09'!$B4,'FCST SDV'!$C$3:$C$3000,0),MATCH('Hàng Theo FCTS 14.09'!K$1,'FCST SDV'!$AC$2:$AZ$2,0))/'Hàng Theo FCTS 14.09'!$C4,0)</f>
        <v>18</v>
      </c>
      <c r="L4" s="134">
        <f t="array" ref="L4">+IFERROR(INDEX('FCST SDV'!$AC$3:$AZ$3000,MATCH('Hàng Theo FCTS 14.09'!$B4,'FCST SDV'!$C$3:$C$3000,0),MATCH('Hàng Theo FCTS 14.09'!L$1,'FCST SDV'!$AC$2:$AZ$2,0))/'Hàng Theo FCTS 14.09'!$C4,0)</f>
        <v>18</v>
      </c>
      <c r="M4" s="134">
        <f t="array" ref="M4">+IFERROR(INDEX('FCST SDV'!$AC$3:$AZ$3000,MATCH('Hàng Theo FCTS 14.09'!$B4,'FCST SDV'!$C$3:$C$3000,0),MATCH('Hàng Theo FCTS 14.09'!M$1,'FCST SDV'!$AC$2:$AZ$2,0))/'Hàng Theo FCTS 14.09'!$C4,0)</f>
        <v>18</v>
      </c>
      <c r="N4" s="134">
        <f t="array" ref="N4">+IFERROR(INDEX('FCST SDV'!$AC$3:$AZ$3000,MATCH('Hàng Theo FCTS 14.09'!$B4,'FCST SDV'!$C$3:$C$3000,0),MATCH('Hàng Theo FCTS 14.09'!N$1,'FCST SDV'!$AC$2:$AZ$2,0))/'Hàng Theo FCTS 14.09'!$C4,0)</f>
        <v>11.6</v>
      </c>
      <c r="O4" s="134">
        <f t="array" ref="O4">+IFERROR(INDEX('FCST SDV'!$AC$3:$AZ$3000,MATCH('Hàng Theo FCTS 14.09'!$B4,'FCST SDV'!$C$3:$C$3000,0),MATCH('Hàng Theo FCTS 14.09'!O$1,'FCST SDV'!$AC$2:$AZ$2,0))/'Hàng Theo FCTS 14.09'!$C4,0)</f>
        <v>101.6</v>
      </c>
      <c r="P4" s="134">
        <f t="array" ref="P4">+IFERROR(INDEX('FCST SDV'!$AC$3:$AZ$3000,MATCH('Hàng Theo FCTS 14.09'!$B4,'FCST SDV'!$C$3:$C$3000,0),MATCH('Hàng Theo FCTS 14.09'!P$1,'FCST SDV'!$AC$2:$AZ$2,0))/'Hàng Theo FCTS 14.09'!$C4,0)</f>
        <v>0</v>
      </c>
      <c r="Q4" s="134">
        <f t="array" ref="Q4">+IFERROR(INDEX('FCST SDV'!$AC$3:$AZ$3000,MATCH('Hàng Theo FCTS 14.09'!$B4,'FCST SDV'!$C$3:$C$3000,0),MATCH('Hàng Theo FCTS 14.09'!Q$1,'FCST SDV'!$AC$2:$AZ$2,0))/'Hàng Theo FCTS 14.09'!$C4,0)</f>
        <v>0</v>
      </c>
    </row>
    <row r="5" spans="1:17" ht="36" customHeight="1">
      <c r="A5" s="584"/>
      <c r="B5" s="131" t="s">
        <v>9</v>
      </c>
      <c r="C5" s="132">
        <v>2500</v>
      </c>
      <c r="D5" s="564"/>
      <c r="E5" s="565"/>
      <c r="F5" s="564"/>
      <c r="G5" s="152">
        <f>+VLOOKUP(B5,'[6]FCST SDV'!$C:$AL,36,0)</f>
        <v>568000</v>
      </c>
      <c r="H5" s="153">
        <f t="shared" si="0"/>
        <v>227.2</v>
      </c>
      <c r="I5" s="134">
        <f t="array" ref="I5">+IFERROR(INDEX('FCST SDV'!$AC$3:$AZ$3000,MATCH('Hàng Theo FCTS 14.09'!$B5,'FCST SDV'!$C$3:$C$3000,0),MATCH('Hàng Theo FCTS 14.09'!I$1,'FCST SDV'!$AC$2:$AZ$2,0))/'Hàng Theo FCTS 14.09'!$C5,0)</f>
        <v>8</v>
      </c>
      <c r="J5" s="134">
        <f t="array" ref="J5">+IFERROR(INDEX('FCST SDV'!$AC$3:$AZ$3000,MATCH('Hàng Theo FCTS 14.09'!$B5,'FCST SDV'!$C$3:$C$3000,0),MATCH('Hàng Theo FCTS 14.09'!J$1,'FCST SDV'!$AC$2:$AZ$2,0))/'Hàng Theo FCTS 14.09'!$C5,0)</f>
        <v>8</v>
      </c>
      <c r="K5" s="134">
        <f t="array" ref="K5">+IFERROR(INDEX('FCST SDV'!$AC$3:$AZ$3000,MATCH('Hàng Theo FCTS 14.09'!$B5,'FCST SDV'!$C$3:$C$3000,0),MATCH('Hàng Theo FCTS 14.09'!K$1,'FCST SDV'!$AC$2:$AZ$2,0))/'Hàng Theo FCTS 14.09'!$C5,0)</f>
        <v>8</v>
      </c>
      <c r="L5" s="134">
        <f t="array" ref="L5">+IFERROR(INDEX('FCST SDV'!$AC$3:$AZ$3000,MATCH('Hàng Theo FCTS 14.09'!$B5,'FCST SDV'!$C$3:$C$3000,0),MATCH('Hàng Theo FCTS 14.09'!L$1,'FCST SDV'!$AC$2:$AZ$2,0))/'Hàng Theo FCTS 14.09'!$C5,0)</f>
        <v>8</v>
      </c>
      <c r="M5" s="134">
        <f t="array" ref="M5">+IFERROR(INDEX('FCST SDV'!$AC$3:$AZ$3000,MATCH('Hàng Theo FCTS 14.09'!$B5,'FCST SDV'!$C$3:$C$3000,0),MATCH('Hàng Theo FCTS 14.09'!M$1,'FCST SDV'!$AC$2:$AZ$2,0))/'Hàng Theo FCTS 14.09'!$C5,0)</f>
        <v>8</v>
      </c>
      <c r="N5" s="134">
        <f t="array" ref="N5">+IFERROR(INDEX('FCST SDV'!$AC$3:$AZ$3000,MATCH('Hàng Theo FCTS 14.09'!$B5,'FCST SDV'!$C$3:$C$3000,0),MATCH('Hàng Theo FCTS 14.09'!N$1,'FCST SDV'!$AC$2:$AZ$2,0))/'Hàng Theo FCTS 14.09'!$C5,0)</f>
        <v>8</v>
      </c>
      <c r="O5" s="134">
        <f t="array" ref="O5">+IFERROR(INDEX('FCST SDV'!$AC$3:$AZ$3000,MATCH('Hàng Theo FCTS 14.09'!$B5,'FCST SDV'!$C$3:$C$3000,0),MATCH('Hàng Theo FCTS 14.09'!O$1,'FCST SDV'!$AC$2:$AZ$2,0))/'Hàng Theo FCTS 14.09'!$C5,0)</f>
        <v>56</v>
      </c>
      <c r="P5" s="134">
        <f t="array" ref="P5">+IFERROR(INDEX('FCST SDV'!$AC$3:$AZ$3000,MATCH('Hàng Theo FCTS 14.09'!$B5,'FCST SDV'!$C$3:$C$3000,0),MATCH('Hàng Theo FCTS 14.09'!P$1,'FCST SDV'!$AC$2:$AZ$2,0))/'Hàng Theo FCTS 14.09'!$C5,0)</f>
        <v>61.6</v>
      </c>
      <c r="Q5" s="134">
        <f t="array" ref="Q5">+IFERROR(INDEX('FCST SDV'!$AC$3:$AZ$3000,MATCH('Hàng Theo FCTS 14.09'!$B5,'FCST SDV'!$C$3:$C$3000,0),MATCH('Hàng Theo FCTS 14.09'!Q$1,'FCST SDV'!$AC$2:$AZ$2,0))/'Hàng Theo FCTS 14.09'!$C5,0)</f>
        <v>61.6</v>
      </c>
    </row>
    <row r="6" spans="1:17" ht="36" customHeight="1">
      <c r="A6" s="584"/>
      <c r="B6" s="131" t="s">
        <v>10</v>
      </c>
      <c r="C6" s="132">
        <v>2500</v>
      </c>
      <c r="D6" s="564"/>
      <c r="E6" s="565"/>
      <c r="F6" s="564"/>
      <c r="G6" s="152">
        <f>+VLOOKUP(B6,'[6]FCST SDV'!$C:$AL,36,0)</f>
        <v>250000</v>
      </c>
      <c r="H6" s="153">
        <f t="shared" si="0"/>
        <v>100</v>
      </c>
      <c r="I6" s="134">
        <f t="array" ref="I6">+IFERROR(INDEX('FCST SDV'!$AC$3:$AZ$3000,MATCH('Hàng Theo FCTS 14.09'!$B6,'FCST SDV'!$C$3:$C$3000,0),MATCH('Hàng Theo FCTS 14.09'!I$1,'FCST SDV'!$AC$2:$AZ$2,0))/'Hàng Theo FCTS 14.09'!$C6,0)</f>
        <v>4</v>
      </c>
      <c r="J6" s="134">
        <f t="array" ref="J6">+IFERROR(INDEX('FCST SDV'!$AC$3:$AZ$3000,MATCH('Hàng Theo FCTS 14.09'!$B6,'FCST SDV'!$C$3:$C$3000,0),MATCH('Hàng Theo FCTS 14.09'!J$1,'FCST SDV'!$AC$2:$AZ$2,0))/'Hàng Theo FCTS 14.09'!$C6,0)</f>
        <v>4</v>
      </c>
      <c r="K6" s="134">
        <f t="array" ref="K6">+IFERROR(INDEX('FCST SDV'!$AC$3:$AZ$3000,MATCH('Hàng Theo FCTS 14.09'!$B6,'FCST SDV'!$C$3:$C$3000,0),MATCH('Hàng Theo FCTS 14.09'!K$1,'FCST SDV'!$AC$2:$AZ$2,0))/'Hàng Theo FCTS 14.09'!$C6,0)</f>
        <v>4</v>
      </c>
      <c r="L6" s="134">
        <f t="array" ref="L6">+IFERROR(INDEX('FCST SDV'!$AC$3:$AZ$3000,MATCH('Hàng Theo FCTS 14.09'!$B6,'FCST SDV'!$C$3:$C$3000,0),MATCH('Hàng Theo FCTS 14.09'!L$1,'FCST SDV'!$AC$2:$AZ$2,0))/'Hàng Theo FCTS 14.09'!$C6,0)</f>
        <v>4</v>
      </c>
      <c r="M6" s="134">
        <f t="array" ref="M6">+IFERROR(INDEX('FCST SDV'!$AC$3:$AZ$3000,MATCH('Hàng Theo FCTS 14.09'!$B6,'FCST SDV'!$C$3:$C$3000,0),MATCH('Hàng Theo FCTS 14.09'!M$1,'FCST SDV'!$AC$2:$AZ$2,0))/'Hàng Theo FCTS 14.09'!$C6,0)</f>
        <v>4</v>
      </c>
      <c r="N6" s="134">
        <f t="array" ref="N6">+IFERROR(INDEX('FCST SDV'!$AC$3:$AZ$3000,MATCH('Hàng Theo FCTS 14.09'!$B6,'FCST SDV'!$C$3:$C$3000,0),MATCH('Hàng Theo FCTS 14.09'!N$1,'FCST SDV'!$AC$2:$AZ$2,0))/'Hàng Theo FCTS 14.09'!$C6,0)</f>
        <v>4</v>
      </c>
      <c r="O6" s="134">
        <f t="array" ref="O6">+IFERROR(INDEX('FCST SDV'!$AC$3:$AZ$3000,MATCH('Hàng Theo FCTS 14.09'!$B6,'FCST SDV'!$C$3:$C$3000,0),MATCH('Hàng Theo FCTS 14.09'!O$1,'FCST SDV'!$AC$2:$AZ$2,0))/'Hàng Theo FCTS 14.09'!$C6,0)</f>
        <v>28</v>
      </c>
      <c r="P6" s="134">
        <f t="array" ref="P6">+IFERROR(INDEX('FCST SDV'!$AC$3:$AZ$3000,MATCH('Hàng Theo FCTS 14.09'!$B6,'FCST SDV'!$C$3:$C$3000,0),MATCH('Hàng Theo FCTS 14.09'!P$1,'FCST SDV'!$AC$2:$AZ$2,0))/'Hàng Theo FCTS 14.09'!$C6,0)</f>
        <v>28</v>
      </c>
      <c r="Q6" s="134">
        <f t="array" ref="Q6">+IFERROR(INDEX('FCST SDV'!$AC$3:$AZ$3000,MATCH('Hàng Theo FCTS 14.09'!$B6,'FCST SDV'!$C$3:$C$3000,0),MATCH('Hàng Theo FCTS 14.09'!Q$1,'FCST SDV'!$AC$2:$AZ$2,0))/'Hàng Theo FCTS 14.09'!$C6,0)</f>
        <v>20</v>
      </c>
    </row>
    <row r="7" spans="1:17" ht="36" customHeight="1">
      <c r="A7" s="584"/>
      <c r="B7" s="131" t="s">
        <v>11</v>
      </c>
      <c r="C7" s="132">
        <v>1000</v>
      </c>
      <c r="D7" s="564"/>
      <c r="E7" s="565"/>
      <c r="F7" s="564"/>
      <c r="G7" s="152">
        <f>+VLOOKUP(B7,'[6]FCST SDV'!$C:$AL,36,0)</f>
        <v>1371220</v>
      </c>
      <c r="H7" s="153">
        <f t="shared" si="0"/>
        <v>1371.22</v>
      </c>
      <c r="I7" s="134">
        <f t="array" ref="I7">+IFERROR(INDEX('FCST SDV'!$AC$3:$AZ$3000,MATCH('Hàng Theo FCTS 14.09'!$B7,'FCST SDV'!$C$3:$C$3000,0),MATCH('Hàng Theo FCTS 14.09'!I$1,'FCST SDV'!$AC$2:$AZ$2,0))/'Hàng Theo FCTS 14.09'!$C7,0)</f>
        <v>38</v>
      </c>
      <c r="J7" s="134">
        <f t="array" ref="J7">+IFERROR(INDEX('FCST SDV'!$AC$3:$AZ$3000,MATCH('Hàng Theo FCTS 14.09'!$B7,'FCST SDV'!$C$3:$C$3000,0),MATCH('Hàng Theo FCTS 14.09'!J$1,'FCST SDV'!$AC$2:$AZ$2,0))/'Hàng Theo FCTS 14.09'!$C7,0)</f>
        <v>38</v>
      </c>
      <c r="K7" s="134">
        <f t="array" ref="K7">+IFERROR(INDEX('FCST SDV'!$AC$3:$AZ$3000,MATCH('Hàng Theo FCTS 14.09'!$B7,'FCST SDV'!$C$3:$C$3000,0),MATCH('Hàng Theo FCTS 14.09'!K$1,'FCST SDV'!$AC$2:$AZ$2,0))/'Hàng Theo FCTS 14.09'!$C7,0)</f>
        <v>38</v>
      </c>
      <c r="L7" s="134">
        <f t="array" ref="L7">+IFERROR(INDEX('FCST SDV'!$AC$3:$AZ$3000,MATCH('Hàng Theo FCTS 14.09'!$B7,'FCST SDV'!$C$3:$C$3000,0),MATCH('Hàng Theo FCTS 14.09'!L$1,'FCST SDV'!$AC$2:$AZ$2,0))/'Hàng Theo FCTS 14.09'!$C7,0)</f>
        <v>38</v>
      </c>
      <c r="M7" s="134">
        <f t="array" ref="M7">+IFERROR(INDEX('FCST SDV'!$AC$3:$AZ$3000,MATCH('Hàng Theo FCTS 14.09'!$B7,'FCST SDV'!$C$3:$C$3000,0),MATCH('Hàng Theo FCTS 14.09'!M$1,'FCST SDV'!$AC$2:$AZ$2,0))/'Hàng Theo FCTS 14.09'!$C7,0)</f>
        <v>38</v>
      </c>
      <c r="N7" s="134">
        <f t="array" ref="N7">+IFERROR(INDEX('FCST SDV'!$AC$3:$AZ$3000,MATCH('Hàng Theo FCTS 14.09'!$B7,'FCST SDV'!$C$3:$C$3000,0),MATCH('Hàng Theo FCTS 14.09'!N$1,'FCST SDV'!$AC$2:$AZ$2,0))/'Hàng Theo FCTS 14.09'!$C7,0)</f>
        <v>38</v>
      </c>
      <c r="O7" s="134">
        <f t="array" ref="O7">+IFERROR(INDEX('FCST SDV'!$AC$3:$AZ$3000,MATCH('Hàng Theo FCTS 14.09'!$B7,'FCST SDV'!$C$3:$C$3000,0),MATCH('Hàng Theo FCTS 14.09'!O$1,'FCST SDV'!$AC$2:$AZ$2,0))/'Hàng Theo FCTS 14.09'!$C7,0)</f>
        <v>252.22</v>
      </c>
      <c r="P7" s="134">
        <f t="array" ref="P7">+IFERROR(INDEX('FCST SDV'!$AC$3:$AZ$3000,MATCH('Hàng Theo FCTS 14.09'!$B7,'FCST SDV'!$C$3:$C$3000,0),MATCH('Hàng Theo FCTS 14.09'!P$1,'FCST SDV'!$AC$2:$AZ$2,0))/'Hàng Theo FCTS 14.09'!$C7,0)</f>
        <v>567</v>
      </c>
      <c r="Q7" s="134">
        <f t="array" ref="Q7">+IFERROR(INDEX('FCST SDV'!$AC$3:$AZ$3000,MATCH('Hàng Theo FCTS 14.09'!$B7,'FCST SDV'!$C$3:$C$3000,0),MATCH('Hàng Theo FCTS 14.09'!Q$1,'FCST SDV'!$AC$2:$AZ$2,0))/'Hàng Theo FCTS 14.09'!$C7,0)</f>
        <v>324</v>
      </c>
    </row>
    <row r="8" spans="1:17" ht="36" customHeight="1">
      <c r="A8" s="584"/>
      <c r="B8" s="131" t="s">
        <v>12</v>
      </c>
      <c r="C8" s="132">
        <v>1000</v>
      </c>
      <c r="D8" s="564"/>
      <c r="E8" s="565"/>
      <c r="F8" s="564"/>
      <c r="G8" s="152">
        <f>+VLOOKUP(B8,'[6]FCST SDV'!$C:$AL,36,0)</f>
        <v>250000</v>
      </c>
      <c r="H8" s="153">
        <f t="shared" si="0"/>
        <v>250</v>
      </c>
      <c r="I8" s="134">
        <f t="array" ref="I8">+IFERROR(INDEX('FCST SDV'!$AC$3:$AZ$3000,MATCH('Hàng Theo FCTS 14.09'!$B8,'FCST SDV'!$C$3:$C$3000,0),MATCH('Hàng Theo FCTS 14.09'!I$1,'FCST SDV'!$AC$2:$AZ$2,0))/'Hàng Theo FCTS 14.09'!$C8,0)</f>
        <v>10</v>
      </c>
      <c r="J8" s="134">
        <f t="array" ref="J8">+IFERROR(INDEX('FCST SDV'!$AC$3:$AZ$3000,MATCH('Hàng Theo FCTS 14.09'!$B8,'FCST SDV'!$C$3:$C$3000,0),MATCH('Hàng Theo FCTS 14.09'!J$1,'FCST SDV'!$AC$2:$AZ$2,0))/'Hàng Theo FCTS 14.09'!$C8,0)</f>
        <v>10</v>
      </c>
      <c r="K8" s="134">
        <f t="array" ref="K8">+IFERROR(INDEX('FCST SDV'!$AC$3:$AZ$3000,MATCH('Hàng Theo FCTS 14.09'!$B8,'FCST SDV'!$C$3:$C$3000,0),MATCH('Hàng Theo FCTS 14.09'!K$1,'FCST SDV'!$AC$2:$AZ$2,0))/'Hàng Theo FCTS 14.09'!$C8,0)</f>
        <v>10</v>
      </c>
      <c r="L8" s="134">
        <f t="array" ref="L8">+IFERROR(INDEX('FCST SDV'!$AC$3:$AZ$3000,MATCH('Hàng Theo FCTS 14.09'!$B8,'FCST SDV'!$C$3:$C$3000,0),MATCH('Hàng Theo FCTS 14.09'!L$1,'FCST SDV'!$AC$2:$AZ$2,0))/'Hàng Theo FCTS 14.09'!$C8,0)</f>
        <v>10</v>
      </c>
      <c r="M8" s="134">
        <f t="array" ref="M8">+IFERROR(INDEX('FCST SDV'!$AC$3:$AZ$3000,MATCH('Hàng Theo FCTS 14.09'!$B8,'FCST SDV'!$C$3:$C$3000,0),MATCH('Hàng Theo FCTS 14.09'!M$1,'FCST SDV'!$AC$2:$AZ$2,0))/'Hàng Theo FCTS 14.09'!$C8,0)</f>
        <v>10</v>
      </c>
      <c r="N8" s="134">
        <f t="array" ref="N8">+IFERROR(INDEX('FCST SDV'!$AC$3:$AZ$3000,MATCH('Hàng Theo FCTS 14.09'!$B8,'FCST SDV'!$C$3:$C$3000,0),MATCH('Hàng Theo FCTS 14.09'!N$1,'FCST SDV'!$AC$2:$AZ$2,0))/'Hàng Theo FCTS 14.09'!$C8,0)</f>
        <v>10</v>
      </c>
      <c r="O8" s="134">
        <f t="array" ref="O8">+IFERROR(INDEX('FCST SDV'!$AC$3:$AZ$3000,MATCH('Hàng Theo FCTS 14.09'!$B8,'FCST SDV'!$C$3:$C$3000,0),MATCH('Hàng Theo FCTS 14.09'!O$1,'FCST SDV'!$AC$2:$AZ$2,0))/'Hàng Theo FCTS 14.09'!$C8,0)</f>
        <v>70</v>
      </c>
      <c r="P8" s="134">
        <f t="array" ref="P8">+IFERROR(INDEX('FCST SDV'!$AC$3:$AZ$3000,MATCH('Hàng Theo FCTS 14.09'!$B8,'FCST SDV'!$C$3:$C$3000,0),MATCH('Hàng Theo FCTS 14.09'!P$1,'FCST SDV'!$AC$2:$AZ$2,0))/'Hàng Theo FCTS 14.09'!$C8,0)</f>
        <v>60</v>
      </c>
      <c r="Q8" s="134">
        <f t="array" ref="Q8">+IFERROR(INDEX('FCST SDV'!$AC$3:$AZ$3000,MATCH('Hàng Theo FCTS 14.09'!$B8,'FCST SDV'!$C$3:$C$3000,0),MATCH('Hàng Theo FCTS 14.09'!Q$1,'FCST SDV'!$AC$2:$AZ$2,0))/'Hàng Theo FCTS 14.09'!$C8,0)</f>
        <v>60</v>
      </c>
    </row>
    <row r="9" spans="1:17" ht="36" customHeight="1">
      <c r="A9" s="584"/>
      <c r="B9" s="131" t="s">
        <v>13</v>
      </c>
      <c r="C9" s="132">
        <v>1000</v>
      </c>
      <c r="D9" s="564"/>
      <c r="E9" s="565"/>
      <c r="F9" s="564"/>
      <c r="G9" s="152">
        <f>+VLOOKUP(B9,'[6]FCST SDV'!$C:$AL,36,0)</f>
        <v>250000</v>
      </c>
      <c r="H9" s="153">
        <f t="shared" si="0"/>
        <v>250</v>
      </c>
      <c r="I9" s="134">
        <f t="array" ref="I9">+IFERROR(INDEX('FCST SDV'!$AC$3:$AZ$3000,MATCH('Hàng Theo FCTS 14.09'!$B9,'FCST SDV'!$C$3:$C$3000,0),MATCH('Hàng Theo FCTS 14.09'!I$1,'FCST SDV'!$AC$2:$AZ$2,0))/'Hàng Theo FCTS 14.09'!$C9,0)</f>
        <v>10</v>
      </c>
      <c r="J9" s="134">
        <f t="array" ref="J9">+IFERROR(INDEX('FCST SDV'!$AC$3:$AZ$3000,MATCH('Hàng Theo FCTS 14.09'!$B9,'FCST SDV'!$C$3:$C$3000,0),MATCH('Hàng Theo FCTS 14.09'!J$1,'FCST SDV'!$AC$2:$AZ$2,0))/'Hàng Theo FCTS 14.09'!$C9,0)</f>
        <v>10</v>
      </c>
      <c r="K9" s="134">
        <f t="array" ref="K9">+IFERROR(INDEX('FCST SDV'!$AC$3:$AZ$3000,MATCH('Hàng Theo FCTS 14.09'!$B9,'FCST SDV'!$C$3:$C$3000,0),MATCH('Hàng Theo FCTS 14.09'!K$1,'FCST SDV'!$AC$2:$AZ$2,0))/'Hàng Theo FCTS 14.09'!$C9,0)</f>
        <v>10</v>
      </c>
      <c r="L9" s="134">
        <f t="array" ref="L9">+IFERROR(INDEX('FCST SDV'!$AC$3:$AZ$3000,MATCH('Hàng Theo FCTS 14.09'!$B9,'FCST SDV'!$C$3:$C$3000,0),MATCH('Hàng Theo FCTS 14.09'!L$1,'FCST SDV'!$AC$2:$AZ$2,0))/'Hàng Theo FCTS 14.09'!$C9,0)</f>
        <v>10</v>
      </c>
      <c r="M9" s="134">
        <f t="array" ref="M9">+IFERROR(INDEX('FCST SDV'!$AC$3:$AZ$3000,MATCH('Hàng Theo FCTS 14.09'!$B9,'FCST SDV'!$C$3:$C$3000,0),MATCH('Hàng Theo FCTS 14.09'!M$1,'FCST SDV'!$AC$2:$AZ$2,0))/'Hàng Theo FCTS 14.09'!$C9,0)</f>
        <v>10</v>
      </c>
      <c r="N9" s="134">
        <f t="array" ref="N9">+IFERROR(INDEX('FCST SDV'!$AC$3:$AZ$3000,MATCH('Hàng Theo FCTS 14.09'!$B9,'FCST SDV'!$C$3:$C$3000,0),MATCH('Hàng Theo FCTS 14.09'!N$1,'FCST SDV'!$AC$2:$AZ$2,0))/'Hàng Theo FCTS 14.09'!$C9,0)</f>
        <v>10</v>
      </c>
      <c r="O9" s="134">
        <f t="array" ref="O9">+IFERROR(INDEX('FCST SDV'!$AC$3:$AZ$3000,MATCH('Hàng Theo FCTS 14.09'!$B9,'FCST SDV'!$C$3:$C$3000,0),MATCH('Hàng Theo FCTS 14.09'!O$1,'FCST SDV'!$AC$2:$AZ$2,0))/'Hàng Theo FCTS 14.09'!$C9,0)</f>
        <v>70</v>
      </c>
      <c r="P9" s="134">
        <f t="array" ref="P9">+IFERROR(INDEX('FCST SDV'!$AC$3:$AZ$3000,MATCH('Hàng Theo FCTS 14.09'!$B9,'FCST SDV'!$C$3:$C$3000,0),MATCH('Hàng Theo FCTS 14.09'!P$1,'FCST SDV'!$AC$2:$AZ$2,0))/'Hàng Theo FCTS 14.09'!$C9,0)</f>
        <v>70</v>
      </c>
      <c r="Q9" s="134">
        <f t="array" ref="Q9">+IFERROR(INDEX('FCST SDV'!$AC$3:$AZ$3000,MATCH('Hàng Theo FCTS 14.09'!$B9,'FCST SDV'!$C$3:$C$3000,0),MATCH('Hàng Theo FCTS 14.09'!Q$1,'FCST SDV'!$AC$2:$AZ$2,0))/'Hàng Theo FCTS 14.09'!$C9,0)</f>
        <v>50</v>
      </c>
    </row>
    <row r="10" spans="1:17" ht="36" customHeight="1">
      <c r="A10" s="584"/>
      <c r="B10" s="132" t="s">
        <v>14</v>
      </c>
      <c r="C10" s="132">
        <v>100</v>
      </c>
      <c r="D10" s="564"/>
      <c r="E10" s="565"/>
      <c r="F10" s="564"/>
      <c r="G10" s="152">
        <f>+VLOOKUP(B10,'[6]FCST SDV'!$C:$AL,36,0)</f>
        <v>0</v>
      </c>
      <c r="H10" s="153">
        <f t="shared" si="0"/>
        <v>0</v>
      </c>
      <c r="I10" s="134">
        <f t="array" ref="I10">+IFERROR(INDEX('FCST SDV'!$AC$3:$AZ$3000,MATCH('Hàng Theo FCTS 14.09'!$B10,'FCST SDV'!$C$3:$C$3000,0),MATCH('Hàng Theo FCTS 14.09'!I$1,'FCST SDV'!$AC$2:$AZ$2,0))/'Hàng Theo FCTS 14.09'!$C10,0)</f>
        <v>0</v>
      </c>
      <c r="J10" s="134">
        <f t="array" ref="J10">+IFERROR(INDEX('FCST SDV'!$AC$3:$AZ$3000,MATCH('Hàng Theo FCTS 14.09'!$B10,'FCST SDV'!$C$3:$C$3000,0),MATCH('Hàng Theo FCTS 14.09'!J$1,'FCST SDV'!$AC$2:$AZ$2,0))/'Hàng Theo FCTS 14.09'!$C10,0)</f>
        <v>0</v>
      </c>
      <c r="K10" s="134">
        <f t="array" ref="K10">+IFERROR(INDEX('FCST SDV'!$AC$3:$AZ$3000,MATCH('Hàng Theo FCTS 14.09'!$B10,'FCST SDV'!$C$3:$C$3000,0),MATCH('Hàng Theo FCTS 14.09'!K$1,'FCST SDV'!$AC$2:$AZ$2,0))/'Hàng Theo FCTS 14.09'!$C10,0)</f>
        <v>0</v>
      </c>
      <c r="L10" s="134">
        <f t="array" ref="L10">+IFERROR(INDEX('FCST SDV'!$AC$3:$AZ$3000,MATCH('Hàng Theo FCTS 14.09'!$B10,'FCST SDV'!$C$3:$C$3000,0),MATCH('Hàng Theo FCTS 14.09'!L$1,'FCST SDV'!$AC$2:$AZ$2,0))/'Hàng Theo FCTS 14.09'!$C10,0)</f>
        <v>0</v>
      </c>
      <c r="M10" s="134">
        <f t="array" ref="M10">+IFERROR(INDEX('FCST SDV'!$AC$3:$AZ$3000,MATCH('Hàng Theo FCTS 14.09'!$B10,'FCST SDV'!$C$3:$C$3000,0),MATCH('Hàng Theo FCTS 14.09'!M$1,'FCST SDV'!$AC$2:$AZ$2,0))/'Hàng Theo FCTS 14.09'!$C10,0)</f>
        <v>0</v>
      </c>
      <c r="N10" s="134">
        <f t="array" ref="N10">+IFERROR(INDEX('FCST SDV'!$AC$3:$AZ$3000,MATCH('Hàng Theo FCTS 14.09'!$B10,'FCST SDV'!$C$3:$C$3000,0),MATCH('Hàng Theo FCTS 14.09'!N$1,'FCST SDV'!$AC$2:$AZ$2,0))/'Hàng Theo FCTS 14.09'!$C10,0)</f>
        <v>0</v>
      </c>
      <c r="O10" s="134">
        <f t="array" ref="O10">+IFERROR(INDEX('FCST SDV'!$AC$3:$AZ$3000,MATCH('Hàng Theo FCTS 14.09'!$B10,'FCST SDV'!$C$3:$C$3000,0),MATCH('Hàng Theo FCTS 14.09'!O$1,'FCST SDV'!$AC$2:$AZ$2,0))/'Hàng Theo FCTS 14.09'!$C10,0)</f>
        <v>0</v>
      </c>
      <c r="P10" s="134">
        <f t="array" ref="P10">+IFERROR(INDEX('FCST SDV'!$AC$3:$AZ$3000,MATCH('Hàng Theo FCTS 14.09'!$B10,'FCST SDV'!$C$3:$C$3000,0),MATCH('Hàng Theo FCTS 14.09'!P$1,'FCST SDV'!$AC$2:$AZ$2,0))/'Hàng Theo FCTS 14.09'!$C10,0)</f>
        <v>0</v>
      </c>
      <c r="Q10" s="134">
        <f t="array" ref="Q10">+IFERROR(INDEX('FCST SDV'!$AC$3:$AZ$3000,MATCH('Hàng Theo FCTS 14.09'!$B10,'FCST SDV'!$C$3:$C$3000,0),MATCH('Hàng Theo FCTS 14.09'!Q$1,'FCST SDV'!$AC$2:$AZ$2,0))/'Hàng Theo FCTS 14.09'!$C10,0)</f>
        <v>0</v>
      </c>
    </row>
    <row r="11" spans="1:17" ht="36" customHeight="1">
      <c r="A11" s="584"/>
      <c r="B11" s="131" t="s">
        <v>15</v>
      </c>
      <c r="C11" s="132">
        <v>100</v>
      </c>
      <c r="D11" s="564"/>
      <c r="E11" s="565"/>
      <c r="F11" s="564"/>
      <c r="G11" s="152">
        <f>+VLOOKUP(B11,'[6]FCST SDV'!$C:$AL,36,0)</f>
        <v>68000</v>
      </c>
      <c r="H11" s="153">
        <f t="shared" si="0"/>
        <v>680</v>
      </c>
      <c r="I11" s="134">
        <f t="array" ref="I11">+IFERROR(INDEX('FCST SDV'!$AC$3:$AZ$3000,MATCH('Hàng Theo FCTS 14.09'!$B11,'FCST SDV'!$C$3:$C$3000,0),MATCH('Hàng Theo FCTS 14.09'!I$1,'FCST SDV'!$AC$2:$AZ$2,0))/'Hàng Theo FCTS 14.09'!$C11,0)</f>
        <v>0</v>
      </c>
      <c r="J11" s="134">
        <f t="array" ref="J11">+IFERROR(INDEX('FCST SDV'!$AC$3:$AZ$3000,MATCH('Hàng Theo FCTS 14.09'!$B11,'FCST SDV'!$C$3:$C$3000,0),MATCH('Hàng Theo FCTS 14.09'!J$1,'FCST SDV'!$AC$2:$AZ$2,0))/'Hàng Theo FCTS 14.09'!$C11,0)</f>
        <v>120</v>
      </c>
      <c r="K11" s="134">
        <f t="array" ref="K11">+IFERROR(INDEX('FCST SDV'!$AC$3:$AZ$3000,MATCH('Hàng Theo FCTS 14.09'!$B11,'FCST SDV'!$C$3:$C$3000,0),MATCH('Hàng Theo FCTS 14.09'!K$1,'FCST SDV'!$AC$2:$AZ$2,0))/'Hàng Theo FCTS 14.09'!$C11,0)</f>
        <v>100</v>
      </c>
      <c r="L11" s="134">
        <f t="array" ref="L11">+IFERROR(INDEX('FCST SDV'!$AC$3:$AZ$3000,MATCH('Hàng Theo FCTS 14.09'!$B11,'FCST SDV'!$C$3:$C$3000,0),MATCH('Hàng Theo FCTS 14.09'!L$1,'FCST SDV'!$AC$2:$AZ$2,0))/'Hàng Theo FCTS 14.09'!$C11,0)</f>
        <v>60</v>
      </c>
      <c r="M11" s="134">
        <f t="array" ref="M11">+IFERROR(INDEX('FCST SDV'!$AC$3:$AZ$3000,MATCH('Hàng Theo FCTS 14.09'!$B11,'FCST SDV'!$C$3:$C$3000,0),MATCH('Hàng Theo FCTS 14.09'!M$1,'FCST SDV'!$AC$2:$AZ$2,0))/'Hàng Theo FCTS 14.09'!$C11,0)</f>
        <v>0</v>
      </c>
      <c r="N11" s="134">
        <f t="array" ref="N11">+IFERROR(INDEX('FCST SDV'!$AC$3:$AZ$3000,MATCH('Hàng Theo FCTS 14.09'!$B11,'FCST SDV'!$C$3:$C$3000,0),MATCH('Hàng Theo FCTS 14.09'!N$1,'FCST SDV'!$AC$2:$AZ$2,0))/'Hàng Theo FCTS 14.09'!$C11,0)</f>
        <v>0</v>
      </c>
      <c r="O11" s="134">
        <f t="array" ref="O11">+IFERROR(INDEX('FCST SDV'!$AC$3:$AZ$3000,MATCH('Hàng Theo FCTS 14.09'!$B11,'FCST SDV'!$C$3:$C$3000,0),MATCH('Hàng Theo FCTS 14.09'!O$1,'FCST SDV'!$AC$2:$AZ$2,0))/'Hàng Theo FCTS 14.09'!$C11,0)</f>
        <v>400</v>
      </c>
      <c r="P11" s="134">
        <f t="array" ref="P11">+IFERROR(INDEX('FCST SDV'!$AC$3:$AZ$3000,MATCH('Hàng Theo FCTS 14.09'!$B11,'FCST SDV'!$C$3:$C$3000,0),MATCH('Hàng Theo FCTS 14.09'!P$1,'FCST SDV'!$AC$2:$AZ$2,0))/'Hàng Theo FCTS 14.09'!$C11,0)</f>
        <v>0</v>
      </c>
      <c r="Q11" s="134">
        <f t="array" ref="Q11">+IFERROR(INDEX('FCST SDV'!$AC$3:$AZ$3000,MATCH('Hàng Theo FCTS 14.09'!$B11,'FCST SDV'!$C$3:$C$3000,0),MATCH('Hàng Theo FCTS 14.09'!Q$1,'FCST SDV'!$AC$2:$AZ$2,0))/'Hàng Theo FCTS 14.09'!$C11,0)</f>
        <v>0</v>
      </c>
    </row>
    <row r="12" spans="1:17" ht="36" customHeight="1">
      <c r="A12" s="584"/>
      <c r="B12" s="132" t="s">
        <v>16</v>
      </c>
      <c r="C12" s="132">
        <v>2500</v>
      </c>
      <c r="D12" s="564"/>
      <c r="E12" s="565"/>
      <c r="F12" s="564"/>
      <c r="G12" s="152">
        <f>+VLOOKUP(B12,'[6]FCST SDV'!$C:$AL,36,0)</f>
        <v>294000</v>
      </c>
      <c r="H12" s="153">
        <f t="shared" si="0"/>
        <v>117.6</v>
      </c>
      <c r="I12" s="134">
        <f t="array" ref="I12">+IFERROR(INDEX('FCST SDV'!$AC$3:$AZ$3000,MATCH('Hàng Theo FCTS 14.09'!$B12,'FCST SDV'!$C$3:$C$3000,0),MATCH('Hàng Theo FCTS 14.09'!I$1,'FCST SDV'!$AC$2:$AZ$2,0))/'Hàng Theo FCTS 14.09'!$C12,0)</f>
        <v>6</v>
      </c>
      <c r="J12" s="134">
        <f t="array" ref="J12">+IFERROR(INDEX('FCST SDV'!$AC$3:$AZ$3000,MATCH('Hàng Theo FCTS 14.09'!$B12,'FCST SDV'!$C$3:$C$3000,0),MATCH('Hàng Theo FCTS 14.09'!J$1,'FCST SDV'!$AC$2:$AZ$2,0))/'Hàng Theo FCTS 14.09'!$C12,0)</f>
        <v>6</v>
      </c>
      <c r="K12" s="134">
        <f t="array" ref="K12">+IFERROR(INDEX('FCST SDV'!$AC$3:$AZ$3000,MATCH('Hàng Theo FCTS 14.09'!$B12,'FCST SDV'!$C$3:$C$3000,0),MATCH('Hàng Theo FCTS 14.09'!K$1,'FCST SDV'!$AC$2:$AZ$2,0))/'Hàng Theo FCTS 14.09'!$C12,0)</f>
        <v>12</v>
      </c>
      <c r="L12" s="134">
        <f t="array" ref="L12">+IFERROR(INDEX('FCST SDV'!$AC$3:$AZ$3000,MATCH('Hàng Theo FCTS 14.09'!$B12,'FCST SDV'!$C$3:$C$3000,0),MATCH('Hàng Theo FCTS 14.09'!L$1,'FCST SDV'!$AC$2:$AZ$2,0))/'Hàng Theo FCTS 14.09'!$C12,0)</f>
        <v>12</v>
      </c>
      <c r="M12" s="134">
        <f t="array" ref="M12">+IFERROR(INDEX('FCST SDV'!$AC$3:$AZ$3000,MATCH('Hàng Theo FCTS 14.09'!$B12,'FCST SDV'!$C$3:$C$3000,0),MATCH('Hàng Theo FCTS 14.09'!M$1,'FCST SDV'!$AC$2:$AZ$2,0))/'Hàng Theo FCTS 14.09'!$C12,0)</f>
        <v>12</v>
      </c>
      <c r="N12" s="134">
        <f t="array" ref="N12">+IFERROR(INDEX('FCST SDV'!$AC$3:$AZ$3000,MATCH('Hàng Theo FCTS 14.09'!$B12,'FCST SDV'!$C$3:$C$3000,0),MATCH('Hàng Theo FCTS 14.09'!N$1,'FCST SDV'!$AC$2:$AZ$2,0))/'Hàng Theo FCTS 14.09'!$C12,0)</f>
        <v>6</v>
      </c>
      <c r="O12" s="134">
        <f t="array" ref="O12">+IFERROR(INDEX('FCST SDV'!$AC$3:$AZ$3000,MATCH('Hàng Theo FCTS 14.09'!$B12,'FCST SDV'!$C$3:$C$3000,0),MATCH('Hàng Theo FCTS 14.09'!O$1,'FCST SDV'!$AC$2:$AZ$2,0))/'Hàng Theo FCTS 14.09'!$C12,0)</f>
        <v>63.6</v>
      </c>
      <c r="P12" s="134">
        <f t="array" ref="P12">+IFERROR(INDEX('FCST SDV'!$AC$3:$AZ$3000,MATCH('Hàng Theo FCTS 14.09'!$B12,'FCST SDV'!$C$3:$C$3000,0),MATCH('Hàng Theo FCTS 14.09'!P$1,'FCST SDV'!$AC$2:$AZ$2,0))/'Hàng Theo FCTS 14.09'!$C12,0)</f>
        <v>0</v>
      </c>
      <c r="Q12" s="134">
        <f t="array" ref="Q12">+IFERROR(INDEX('FCST SDV'!$AC$3:$AZ$3000,MATCH('Hàng Theo FCTS 14.09'!$B12,'FCST SDV'!$C$3:$C$3000,0),MATCH('Hàng Theo FCTS 14.09'!Q$1,'FCST SDV'!$AC$2:$AZ$2,0))/'Hàng Theo FCTS 14.09'!$C12,0)</f>
        <v>0</v>
      </c>
    </row>
    <row r="13" spans="1:17" ht="36" customHeight="1">
      <c r="A13" s="584"/>
      <c r="B13" s="132" t="s">
        <v>17</v>
      </c>
      <c r="C13" s="132">
        <v>2500</v>
      </c>
      <c r="D13" s="564"/>
      <c r="E13" s="565"/>
      <c r="F13" s="564"/>
      <c r="G13" s="152">
        <f>+VLOOKUP(B13,'[6]FCST SDV'!$C:$AL,36,0)</f>
        <v>48000</v>
      </c>
      <c r="H13" s="153">
        <f t="shared" si="0"/>
        <v>19.2</v>
      </c>
      <c r="I13" s="134">
        <f t="array" ref="I13">+IFERROR(INDEX('FCST SDV'!$AC$3:$AZ$3000,MATCH('Hàng Theo FCTS 14.09'!$B13,'FCST SDV'!$C$3:$C$3000,0),MATCH('Hàng Theo FCTS 14.09'!I$1,'FCST SDV'!$AC$2:$AZ$2,0))/'Hàng Theo FCTS 14.09'!$C13,0)</f>
        <v>4.8</v>
      </c>
      <c r="J13" s="134">
        <f t="array" ref="J13">+IFERROR(INDEX('FCST SDV'!$AC$3:$AZ$3000,MATCH('Hàng Theo FCTS 14.09'!$B13,'FCST SDV'!$C$3:$C$3000,0),MATCH('Hàng Theo FCTS 14.09'!J$1,'FCST SDV'!$AC$2:$AZ$2,0))/'Hàng Theo FCTS 14.09'!$C13,0)</f>
        <v>2.4</v>
      </c>
      <c r="K13" s="134">
        <f t="array" ref="K13">+IFERROR(INDEX('FCST SDV'!$AC$3:$AZ$3000,MATCH('Hàng Theo FCTS 14.09'!$B13,'FCST SDV'!$C$3:$C$3000,0),MATCH('Hàng Theo FCTS 14.09'!K$1,'FCST SDV'!$AC$2:$AZ$2,0))/'Hàng Theo FCTS 14.09'!$C13,0)</f>
        <v>0</v>
      </c>
      <c r="L13" s="134">
        <f t="array" ref="L13">+IFERROR(INDEX('FCST SDV'!$AC$3:$AZ$3000,MATCH('Hàng Theo FCTS 14.09'!$B13,'FCST SDV'!$C$3:$C$3000,0),MATCH('Hàng Theo FCTS 14.09'!L$1,'FCST SDV'!$AC$2:$AZ$2,0))/'Hàng Theo FCTS 14.09'!$C13,0)</f>
        <v>0</v>
      </c>
      <c r="M13" s="134">
        <f t="array" ref="M13">+IFERROR(INDEX('FCST SDV'!$AC$3:$AZ$3000,MATCH('Hàng Theo FCTS 14.09'!$B13,'FCST SDV'!$C$3:$C$3000,0),MATCH('Hàng Theo FCTS 14.09'!M$1,'FCST SDV'!$AC$2:$AZ$2,0))/'Hàng Theo FCTS 14.09'!$C13,0)</f>
        <v>0</v>
      </c>
      <c r="N13" s="134">
        <f t="array" ref="N13">+IFERROR(INDEX('FCST SDV'!$AC$3:$AZ$3000,MATCH('Hàng Theo FCTS 14.09'!$B13,'FCST SDV'!$C$3:$C$3000,0),MATCH('Hàng Theo FCTS 14.09'!N$1,'FCST SDV'!$AC$2:$AZ$2,0))/'Hàng Theo FCTS 14.09'!$C13,0)</f>
        <v>0</v>
      </c>
      <c r="O13" s="134">
        <f t="array" ref="O13">+IFERROR(INDEX('FCST SDV'!$AC$3:$AZ$3000,MATCH('Hàng Theo FCTS 14.09'!$B13,'FCST SDV'!$C$3:$C$3000,0),MATCH('Hàng Theo FCTS 14.09'!O$1,'FCST SDV'!$AC$2:$AZ$2,0))/'Hàng Theo FCTS 14.09'!$C13,0)</f>
        <v>12</v>
      </c>
      <c r="P13" s="134">
        <f t="array" ref="P13">+IFERROR(INDEX('FCST SDV'!$AC$3:$AZ$3000,MATCH('Hàng Theo FCTS 14.09'!$B13,'FCST SDV'!$C$3:$C$3000,0),MATCH('Hàng Theo FCTS 14.09'!P$1,'FCST SDV'!$AC$2:$AZ$2,0))/'Hàng Theo FCTS 14.09'!$C13,0)</f>
        <v>0</v>
      </c>
      <c r="Q13" s="134">
        <f t="array" ref="Q13">+IFERROR(INDEX('FCST SDV'!$AC$3:$AZ$3000,MATCH('Hàng Theo FCTS 14.09'!$B13,'FCST SDV'!$C$3:$C$3000,0),MATCH('Hàng Theo FCTS 14.09'!Q$1,'FCST SDV'!$AC$2:$AZ$2,0))/'Hàng Theo FCTS 14.09'!$C13,0)</f>
        <v>0</v>
      </c>
    </row>
    <row r="14" spans="1:17" ht="36" customHeight="1">
      <c r="A14" s="584"/>
      <c r="B14" s="132" t="s">
        <v>18</v>
      </c>
      <c r="C14" s="132">
        <v>100</v>
      </c>
      <c r="D14" s="564"/>
      <c r="E14" s="565"/>
      <c r="F14" s="564"/>
      <c r="G14" s="152">
        <f>+VLOOKUP(B14,'[6]FCST SDV'!$C:$AL,36,0)</f>
        <v>292500</v>
      </c>
      <c r="H14" s="153">
        <f t="shared" si="0"/>
        <v>2925</v>
      </c>
      <c r="I14" s="134">
        <f t="array" ref="I14">+IFERROR(INDEX('FCST SDV'!$AC$3:$AZ$3000,MATCH('Hàng Theo FCTS 14.09'!$B14,'FCST SDV'!$C$3:$C$3000,0),MATCH('Hàng Theo FCTS 14.09'!I$1,'FCST SDV'!$AC$2:$AZ$2,0))/'Hàng Theo FCTS 14.09'!$C14,0)</f>
        <v>300</v>
      </c>
      <c r="J14" s="134">
        <f t="array" ref="J14">+IFERROR(INDEX('FCST SDV'!$AC$3:$AZ$3000,MATCH('Hàng Theo FCTS 14.09'!$B14,'FCST SDV'!$C$3:$C$3000,0),MATCH('Hàng Theo FCTS 14.09'!J$1,'FCST SDV'!$AC$2:$AZ$2,0))/'Hàng Theo FCTS 14.09'!$C14,0)</f>
        <v>300</v>
      </c>
      <c r="K14" s="134">
        <f t="array" ref="K14">+IFERROR(INDEX('FCST SDV'!$AC$3:$AZ$3000,MATCH('Hàng Theo FCTS 14.09'!$B14,'FCST SDV'!$C$3:$C$3000,0),MATCH('Hàng Theo FCTS 14.09'!K$1,'FCST SDV'!$AC$2:$AZ$2,0))/'Hàng Theo FCTS 14.09'!$C14,0)</f>
        <v>300</v>
      </c>
      <c r="L14" s="134">
        <f t="array" ref="L14">+IFERROR(INDEX('FCST SDV'!$AC$3:$AZ$3000,MATCH('Hàng Theo FCTS 14.09'!$B14,'FCST SDV'!$C$3:$C$3000,0),MATCH('Hàng Theo FCTS 14.09'!L$1,'FCST SDV'!$AC$2:$AZ$2,0))/'Hàng Theo FCTS 14.09'!$C14,0)</f>
        <v>0</v>
      </c>
      <c r="M14" s="134">
        <f t="array" ref="M14">+IFERROR(INDEX('FCST SDV'!$AC$3:$AZ$3000,MATCH('Hàng Theo FCTS 14.09'!$B14,'FCST SDV'!$C$3:$C$3000,0),MATCH('Hàng Theo FCTS 14.09'!M$1,'FCST SDV'!$AC$2:$AZ$2,0))/'Hàng Theo FCTS 14.09'!$C14,0)</f>
        <v>0</v>
      </c>
      <c r="N14" s="134">
        <f t="array" ref="N14">+IFERROR(INDEX('FCST SDV'!$AC$3:$AZ$3000,MATCH('Hàng Theo FCTS 14.09'!$B14,'FCST SDV'!$C$3:$C$3000,0),MATCH('Hàng Theo FCTS 14.09'!N$1,'FCST SDV'!$AC$2:$AZ$2,0))/'Hàng Theo FCTS 14.09'!$C14,0)</f>
        <v>0</v>
      </c>
      <c r="O14" s="134">
        <f t="array" ref="O14">+IFERROR(INDEX('FCST SDV'!$AC$3:$AZ$3000,MATCH('Hàng Theo FCTS 14.09'!$B14,'FCST SDV'!$C$3:$C$3000,0),MATCH('Hàng Theo FCTS 14.09'!O$1,'FCST SDV'!$AC$2:$AZ$2,0))/'Hàng Theo FCTS 14.09'!$C14,0)</f>
        <v>1325</v>
      </c>
      <c r="P14" s="134">
        <f t="array" ref="P14">+IFERROR(INDEX('FCST SDV'!$AC$3:$AZ$3000,MATCH('Hàng Theo FCTS 14.09'!$B14,'FCST SDV'!$C$3:$C$3000,0),MATCH('Hàng Theo FCTS 14.09'!P$1,'FCST SDV'!$AC$2:$AZ$2,0))/'Hàng Theo FCTS 14.09'!$C14,0)</f>
        <v>700</v>
      </c>
      <c r="Q14" s="134">
        <f t="array" ref="Q14">+IFERROR(INDEX('FCST SDV'!$AC$3:$AZ$3000,MATCH('Hàng Theo FCTS 14.09'!$B14,'FCST SDV'!$C$3:$C$3000,0),MATCH('Hàng Theo FCTS 14.09'!Q$1,'FCST SDV'!$AC$2:$AZ$2,0))/'Hàng Theo FCTS 14.09'!$C14,0)</f>
        <v>0</v>
      </c>
    </row>
    <row r="15" spans="1:17" ht="36" customHeight="1">
      <c r="A15" s="584"/>
      <c r="B15" s="132" t="s">
        <v>19</v>
      </c>
      <c r="C15" s="132">
        <v>1000</v>
      </c>
      <c r="D15" s="564"/>
      <c r="E15" s="565"/>
      <c r="F15" s="564"/>
      <c r="G15" s="152">
        <f>+VLOOKUP(B15,'[6]FCST SDV'!$C:$AL,36,0)</f>
        <v>37800</v>
      </c>
      <c r="H15" s="153">
        <f t="shared" si="0"/>
        <v>37.799999999999997</v>
      </c>
      <c r="I15" s="134">
        <f t="array" ref="I15">+IFERROR(INDEX('FCST SDV'!$AC$3:$AZ$3000,MATCH('Hàng Theo FCTS 14.09'!$B15,'FCST SDV'!$C$3:$C$3000,0),MATCH('Hàng Theo FCTS 14.09'!I$1,'FCST SDV'!$AC$2:$AZ$2,0))/'Hàng Theo FCTS 14.09'!$C15,0)</f>
        <v>0</v>
      </c>
      <c r="J15" s="134">
        <f t="array" ref="J15">+IFERROR(INDEX('FCST SDV'!$AC$3:$AZ$3000,MATCH('Hàng Theo FCTS 14.09'!$B15,'FCST SDV'!$C$3:$C$3000,0),MATCH('Hàng Theo FCTS 14.09'!J$1,'FCST SDV'!$AC$2:$AZ$2,0))/'Hàng Theo FCTS 14.09'!$C15,0)</f>
        <v>0</v>
      </c>
      <c r="K15" s="134">
        <f t="array" ref="K15">+IFERROR(INDEX('FCST SDV'!$AC$3:$AZ$3000,MATCH('Hàng Theo FCTS 14.09'!$B15,'FCST SDV'!$C$3:$C$3000,0),MATCH('Hàng Theo FCTS 14.09'!K$1,'FCST SDV'!$AC$2:$AZ$2,0))/'Hàng Theo FCTS 14.09'!$C15,0)</f>
        <v>0</v>
      </c>
      <c r="L15" s="134">
        <f t="array" ref="L15">+IFERROR(INDEX('FCST SDV'!$AC$3:$AZ$3000,MATCH('Hàng Theo FCTS 14.09'!$B15,'FCST SDV'!$C$3:$C$3000,0),MATCH('Hàng Theo FCTS 14.09'!L$1,'FCST SDV'!$AC$2:$AZ$2,0))/'Hàng Theo FCTS 14.09'!$C15,0)</f>
        <v>18.899999999999999</v>
      </c>
      <c r="M15" s="134">
        <f t="array" ref="M15">+IFERROR(INDEX('FCST SDV'!$AC$3:$AZ$3000,MATCH('Hàng Theo FCTS 14.09'!$B15,'FCST SDV'!$C$3:$C$3000,0),MATCH('Hàng Theo FCTS 14.09'!M$1,'FCST SDV'!$AC$2:$AZ$2,0))/'Hàng Theo FCTS 14.09'!$C15,0)</f>
        <v>0</v>
      </c>
      <c r="N15" s="134">
        <f t="array" ref="N15">+IFERROR(INDEX('FCST SDV'!$AC$3:$AZ$3000,MATCH('Hàng Theo FCTS 14.09'!$B15,'FCST SDV'!$C$3:$C$3000,0),MATCH('Hàng Theo FCTS 14.09'!N$1,'FCST SDV'!$AC$2:$AZ$2,0))/'Hàng Theo FCTS 14.09'!$C15,0)</f>
        <v>0</v>
      </c>
      <c r="O15" s="134">
        <f t="array" ref="O15">+IFERROR(INDEX('FCST SDV'!$AC$3:$AZ$3000,MATCH('Hàng Theo FCTS 14.09'!$B15,'FCST SDV'!$C$3:$C$3000,0),MATCH('Hàng Theo FCTS 14.09'!O$1,'FCST SDV'!$AC$2:$AZ$2,0))/'Hàng Theo FCTS 14.09'!$C15,0)</f>
        <v>18.899999999999999</v>
      </c>
      <c r="P15" s="134">
        <f t="array" ref="P15">+IFERROR(INDEX('FCST SDV'!$AC$3:$AZ$3000,MATCH('Hàng Theo FCTS 14.09'!$B15,'FCST SDV'!$C$3:$C$3000,0),MATCH('Hàng Theo FCTS 14.09'!P$1,'FCST SDV'!$AC$2:$AZ$2,0))/'Hàng Theo FCTS 14.09'!$C15,0)</f>
        <v>0</v>
      </c>
      <c r="Q15" s="134">
        <f t="array" ref="Q15">+IFERROR(INDEX('FCST SDV'!$AC$3:$AZ$3000,MATCH('Hàng Theo FCTS 14.09'!$B15,'FCST SDV'!$C$3:$C$3000,0),MATCH('Hàng Theo FCTS 14.09'!Q$1,'FCST SDV'!$AC$2:$AZ$2,0))/'Hàng Theo FCTS 14.09'!$C15,0)</f>
        <v>0</v>
      </c>
    </row>
    <row r="16" spans="1:17" ht="36" customHeight="1">
      <c r="A16" s="584"/>
      <c r="B16" s="132" t="s">
        <v>20</v>
      </c>
      <c r="C16" s="132">
        <v>1000</v>
      </c>
      <c r="D16" s="564"/>
      <c r="E16" s="565"/>
      <c r="F16" s="564"/>
      <c r="G16" s="152">
        <f>+VLOOKUP(B16,'[6]FCST SDV'!$C:$AL,36,0)</f>
        <v>86625</v>
      </c>
      <c r="H16" s="153">
        <f t="shared" si="0"/>
        <v>86.625</v>
      </c>
      <c r="I16" s="134">
        <f t="array" ref="I16">+IFERROR(INDEX('FCST SDV'!$AC$3:$AZ$3000,MATCH('Hàng Theo FCTS 14.09'!$B16,'FCST SDV'!$C$3:$C$3000,0),MATCH('Hàng Theo FCTS 14.09'!I$1,'FCST SDV'!$AC$2:$AZ$2,0))/'Hàng Theo FCTS 14.09'!$C16,0)</f>
        <v>0</v>
      </c>
      <c r="J16" s="134">
        <f t="array" ref="J16">+IFERROR(INDEX('FCST SDV'!$AC$3:$AZ$3000,MATCH('Hàng Theo FCTS 14.09'!$B16,'FCST SDV'!$C$3:$C$3000,0),MATCH('Hàng Theo FCTS 14.09'!J$1,'FCST SDV'!$AC$2:$AZ$2,0))/'Hàng Theo FCTS 14.09'!$C16,0)</f>
        <v>0</v>
      </c>
      <c r="K16" s="134">
        <f t="array" ref="K16">+IFERROR(INDEX('FCST SDV'!$AC$3:$AZ$3000,MATCH('Hàng Theo FCTS 14.09'!$B16,'FCST SDV'!$C$3:$C$3000,0),MATCH('Hàng Theo FCTS 14.09'!K$1,'FCST SDV'!$AC$2:$AZ$2,0))/'Hàng Theo FCTS 14.09'!$C16,0)</f>
        <v>5.25</v>
      </c>
      <c r="L16" s="134">
        <f t="array" ref="L16">+IFERROR(INDEX('FCST SDV'!$AC$3:$AZ$3000,MATCH('Hàng Theo FCTS 14.09'!$B16,'FCST SDV'!$C$3:$C$3000,0),MATCH('Hàng Theo FCTS 14.09'!L$1,'FCST SDV'!$AC$2:$AZ$2,0))/'Hàng Theo FCTS 14.09'!$C16,0)</f>
        <v>10.5</v>
      </c>
      <c r="M16" s="134">
        <f t="array" ref="M16">+IFERROR(INDEX('FCST SDV'!$AC$3:$AZ$3000,MATCH('Hàng Theo FCTS 14.09'!$B16,'FCST SDV'!$C$3:$C$3000,0),MATCH('Hàng Theo FCTS 14.09'!M$1,'FCST SDV'!$AC$2:$AZ$2,0))/'Hàng Theo FCTS 14.09'!$C16,0)</f>
        <v>10.5</v>
      </c>
      <c r="N16" s="134">
        <f t="array" ref="N16">+IFERROR(INDEX('FCST SDV'!$AC$3:$AZ$3000,MATCH('Hàng Theo FCTS 14.09'!$B16,'FCST SDV'!$C$3:$C$3000,0),MATCH('Hàng Theo FCTS 14.09'!N$1,'FCST SDV'!$AC$2:$AZ$2,0))/'Hàng Theo FCTS 14.09'!$C16,0)</f>
        <v>0</v>
      </c>
      <c r="O16" s="134">
        <f t="array" ref="O16">+IFERROR(INDEX('FCST SDV'!$AC$3:$AZ$3000,MATCH('Hàng Theo FCTS 14.09'!$B16,'FCST SDV'!$C$3:$C$3000,0),MATCH('Hàng Theo FCTS 14.09'!O$1,'FCST SDV'!$AC$2:$AZ$2,0))/'Hàng Theo FCTS 14.09'!$C16,0)</f>
        <v>26.25</v>
      </c>
      <c r="P16" s="134">
        <f t="array" ref="P16">+IFERROR(INDEX('FCST SDV'!$AC$3:$AZ$3000,MATCH('Hàng Theo FCTS 14.09'!$B16,'FCST SDV'!$C$3:$C$3000,0),MATCH('Hàng Theo FCTS 14.09'!P$1,'FCST SDV'!$AC$2:$AZ$2,0))/'Hàng Theo FCTS 14.09'!$C16,0)</f>
        <v>34.125</v>
      </c>
      <c r="Q16" s="134">
        <f t="array" ref="Q16">+IFERROR(INDEX('FCST SDV'!$AC$3:$AZ$3000,MATCH('Hàng Theo FCTS 14.09'!$B16,'FCST SDV'!$C$3:$C$3000,0),MATCH('Hàng Theo FCTS 14.09'!Q$1,'FCST SDV'!$AC$2:$AZ$2,0))/'Hàng Theo FCTS 14.09'!$C16,0)</f>
        <v>0</v>
      </c>
    </row>
    <row r="17" spans="1:17" ht="36" customHeight="1">
      <c r="A17" s="584"/>
      <c r="B17" s="132" t="s">
        <v>21</v>
      </c>
      <c r="C17" s="132">
        <v>1000</v>
      </c>
      <c r="D17" s="564"/>
      <c r="E17" s="565"/>
      <c r="F17" s="564"/>
      <c r="G17" s="152">
        <f>+VLOOKUP(B17,'[6]FCST SDV'!$C:$AL,36,0)</f>
        <v>308250</v>
      </c>
      <c r="H17" s="153">
        <f t="shared" si="0"/>
        <v>308.25</v>
      </c>
      <c r="I17" s="134">
        <f t="array" ref="I17">+IFERROR(INDEX('FCST SDV'!$AC$3:$AZ$3000,MATCH('Hàng Theo FCTS 14.09'!$B17,'FCST SDV'!$C$3:$C$3000,0),MATCH('Hàng Theo FCTS 14.09'!I$1,'FCST SDV'!$AC$2:$AZ$2,0))/'Hàng Theo FCTS 14.09'!$C17,0)</f>
        <v>24.5</v>
      </c>
      <c r="J17" s="134">
        <f t="array" ref="J17">+IFERROR(INDEX('FCST SDV'!$AC$3:$AZ$3000,MATCH('Hàng Theo FCTS 14.09'!$B17,'FCST SDV'!$C$3:$C$3000,0),MATCH('Hàng Theo FCTS 14.09'!J$1,'FCST SDV'!$AC$2:$AZ$2,0))/'Hàng Theo FCTS 14.09'!$C17,0)</f>
        <v>24.5</v>
      </c>
      <c r="K17" s="134">
        <f t="array" ref="K17">+IFERROR(INDEX('FCST SDV'!$AC$3:$AZ$3000,MATCH('Hàng Theo FCTS 14.09'!$B17,'FCST SDV'!$C$3:$C$3000,0),MATCH('Hàng Theo FCTS 14.09'!K$1,'FCST SDV'!$AC$2:$AZ$2,0))/'Hàng Theo FCTS 14.09'!$C17,0)</f>
        <v>24.5</v>
      </c>
      <c r="L17" s="134">
        <f t="array" ref="L17">+IFERROR(INDEX('FCST SDV'!$AC$3:$AZ$3000,MATCH('Hàng Theo FCTS 14.09'!$B17,'FCST SDV'!$C$3:$C$3000,0),MATCH('Hàng Theo FCTS 14.09'!L$1,'FCST SDV'!$AC$2:$AZ$2,0))/'Hàng Theo FCTS 14.09'!$C17,0)</f>
        <v>24.5</v>
      </c>
      <c r="M17" s="134">
        <f t="array" ref="M17">+IFERROR(INDEX('FCST SDV'!$AC$3:$AZ$3000,MATCH('Hàng Theo FCTS 14.09'!$B17,'FCST SDV'!$C$3:$C$3000,0),MATCH('Hàng Theo FCTS 14.09'!M$1,'FCST SDV'!$AC$2:$AZ$2,0))/'Hàng Theo FCTS 14.09'!$C17,0)</f>
        <v>24.5</v>
      </c>
      <c r="N17" s="134">
        <f t="array" ref="N17">+IFERROR(INDEX('FCST SDV'!$AC$3:$AZ$3000,MATCH('Hàng Theo FCTS 14.09'!$B17,'FCST SDV'!$C$3:$C$3000,0),MATCH('Hàng Theo FCTS 14.09'!N$1,'FCST SDV'!$AC$2:$AZ$2,0))/'Hàng Theo FCTS 14.09'!$C17,0)</f>
        <v>24.5</v>
      </c>
      <c r="O17" s="134">
        <f t="array" ref="O17">+IFERROR(INDEX('FCST SDV'!$AC$3:$AZ$3000,MATCH('Hàng Theo FCTS 14.09'!$B17,'FCST SDV'!$C$3:$C$3000,0),MATCH('Hàng Theo FCTS 14.09'!O$1,'FCST SDV'!$AC$2:$AZ$2,0))/'Hàng Theo FCTS 14.09'!$C17,0)</f>
        <v>161.25</v>
      </c>
      <c r="P17" s="134">
        <f t="array" ref="P17">+IFERROR(INDEX('FCST SDV'!$AC$3:$AZ$3000,MATCH('Hàng Theo FCTS 14.09'!$B17,'FCST SDV'!$C$3:$C$3000,0),MATCH('Hàng Theo FCTS 14.09'!P$1,'FCST SDV'!$AC$2:$AZ$2,0))/'Hàng Theo FCTS 14.09'!$C17,0)</f>
        <v>0</v>
      </c>
      <c r="Q17" s="134">
        <f t="array" ref="Q17">+IFERROR(INDEX('FCST SDV'!$AC$3:$AZ$3000,MATCH('Hàng Theo FCTS 14.09'!$B17,'FCST SDV'!$C$3:$C$3000,0),MATCH('Hàng Theo FCTS 14.09'!Q$1,'FCST SDV'!$AC$2:$AZ$2,0))/'Hàng Theo FCTS 14.09'!$C17,0)</f>
        <v>0</v>
      </c>
    </row>
    <row r="18" spans="1:17" ht="36" customHeight="1">
      <c r="A18" s="584"/>
      <c r="B18" s="132" t="s">
        <v>22</v>
      </c>
      <c r="C18" s="132">
        <v>1000</v>
      </c>
      <c r="D18" s="564"/>
      <c r="E18" s="565"/>
      <c r="F18" s="564"/>
      <c r="G18" s="152">
        <f>+VLOOKUP(B18,'[6]FCST SDV'!$C:$AL,36,0)</f>
        <v>72000</v>
      </c>
      <c r="H18" s="153">
        <f t="shared" si="0"/>
        <v>72</v>
      </c>
      <c r="I18" s="134">
        <f t="array" ref="I18">+IFERROR(INDEX('FCST SDV'!$AC$3:$AZ$3000,MATCH('Hàng Theo FCTS 14.09'!$B18,'FCST SDV'!$C$3:$C$3000,0),MATCH('Hàng Theo FCTS 14.09'!I$1,'FCST SDV'!$AC$2:$AZ$2,0))/'Hàng Theo FCTS 14.09'!$C18,0)</f>
        <v>0</v>
      </c>
      <c r="J18" s="134">
        <f t="array" ref="J18">+IFERROR(INDEX('FCST SDV'!$AC$3:$AZ$3000,MATCH('Hàng Theo FCTS 14.09'!$B18,'FCST SDV'!$C$3:$C$3000,0),MATCH('Hàng Theo FCTS 14.09'!J$1,'FCST SDV'!$AC$2:$AZ$2,0))/'Hàng Theo FCTS 14.09'!$C18,0)</f>
        <v>10</v>
      </c>
      <c r="K18" s="134">
        <f t="array" ref="K18">+IFERROR(INDEX('FCST SDV'!$AC$3:$AZ$3000,MATCH('Hàng Theo FCTS 14.09'!$B18,'FCST SDV'!$C$3:$C$3000,0),MATCH('Hàng Theo FCTS 14.09'!K$1,'FCST SDV'!$AC$2:$AZ$2,0))/'Hàng Theo FCTS 14.09'!$C18,0)</f>
        <v>10</v>
      </c>
      <c r="L18" s="134">
        <f t="array" ref="L18">+IFERROR(INDEX('FCST SDV'!$AC$3:$AZ$3000,MATCH('Hàng Theo FCTS 14.09'!$B18,'FCST SDV'!$C$3:$C$3000,0),MATCH('Hàng Theo FCTS 14.09'!L$1,'FCST SDV'!$AC$2:$AZ$2,0))/'Hàng Theo FCTS 14.09'!$C18,0)</f>
        <v>10</v>
      </c>
      <c r="M18" s="134">
        <f t="array" ref="M18">+IFERROR(INDEX('FCST SDV'!$AC$3:$AZ$3000,MATCH('Hàng Theo FCTS 14.09'!$B18,'FCST SDV'!$C$3:$C$3000,0),MATCH('Hàng Theo FCTS 14.09'!M$1,'FCST SDV'!$AC$2:$AZ$2,0))/'Hàng Theo FCTS 14.09'!$C18,0)</f>
        <v>0</v>
      </c>
      <c r="N18" s="134">
        <f t="array" ref="N18">+IFERROR(INDEX('FCST SDV'!$AC$3:$AZ$3000,MATCH('Hàng Theo FCTS 14.09'!$B18,'FCST SDV'!$C$3:$C$3000,0),MATCH('Hàng Theo FCTS 14.09'!N$1,'FCST SDV'!$AC$2:$AZ$2,0))/'Hàng Theo FCTS 14.09'!$C18,0)</f>
        <v>0</v>
      </c>
      <c r="O18" s="134">
        <f t="array" ref="O18">+IFERROR(INDEX('FCST SDV'!$AC$3:$AZ$3000,MATCH('Hàng Theo FCTS 14.09'!$B18,'FCST SDV'!$C$3:$C$3000,0),MATCH('Hàng Theo FCTS 14.09'!O$1,'FCST SDV'!$AC$2:$AZ$2,0))/'Hàng Theo FCTS 14.09'!$C18,0)</f>
        <v>42</v>
      </c>
      <c r="P18" s="134">
        <f t="array" ref="P18">+IFERROR(INDEX('FCST SDV'!$AC$3:$AZ$3000,MATCH('Hàng Theo FCTS 14.09'!$B18,'FCST SDV'!$C$3:$C$3000,0),MATCH('Hàng Theo FCTS 14.09'!P$1,'FCST SDV'!$AC$2:$AZ$2,0))/'Hàng Theo FCTS 14.09'!$C18,0)</f>
        <v>0</v>
      </c>
      <c r="Q18" s="134">
        <f t="array" ref="Q18">+IFERROR(INDEX('FCST SDV'!$AC$3:$AZ$3000,MATCH('Hàng Theo FCTS 14.09'!$B18,'FCST SDV'!$C$3:$C$3000,0),MATCH('Hàng Theo FCTS 14.09'!Q$1,'FCST SDV'!$AC$2:$AZ$2,0))/'Hàng Theo FCTS 14.09'!$C18,0)</f>
        <v>0</v>
      </c>
    </row>
    <row r="19" spans="1:17" ht="36" customHeight="1">
      <c r="A19" s="584"/>
      <c r="B19" s="132" t="s">
        <v>23</v>
      </c>
      <c r="C19" s="132">
        <v>375</v>
      </c>
      <c r="D19" s="564"/>
      <c r="E19" s="565"/>
      <c r="F19" s="564"/>
      <c r="G19" s="152">
        <f>+VLOOKUP(B19,'[6]FCST SDV'!$C:$AL,36,0)</f>
        <v>15800</v>
      </c>
      <c r="H19" s="153">
        <f t="shared" si="0"/>
        <v>42.133333333333333</v>
      </c>
      <c r="I19" s="134">
        <f t="array" ref="I19">+IFERROR(INDEX('FCST SDV'!$AC$3:$AZ$3000,MATCH('Hàng Theo FCTS 14.09'!$B19,'FCST SDV'!$C$3:$C$3000,0),MATCH('Hàng Theo FCTS 14.09'!I$1,'FCST SDV'!$AC$2:$AZ$2,0))/'Hàng Theo FCTS 14.09'!$C19,0)</f>
        <v>0</v>
      </c>
      <c r="J19" s="134">
        <f t="array" ref="J19">+IFERROR(INDEX('FCST SDV'!$AC$3:$AZ$3000,MATCH('Hàng Theo FCTS 14.09'!$B19,'FCST SDV'!$C$3:$C$3000,0),MATCH('Hàng Theo FCTS 14.09'!J$1,'FCST SDV'!$AC$2:$AZ$2,0))/'Hàng Theo FCTS 14.09'!$C19,0)</f>
        <v>0</v>
      </c>
      <c r="K19" s="134">
        <f t="array" ref="K19">+IFERROR(INDEX('FCST SDV'!$AC$3:$AZ$3000,MATCH('Hàng Theo FCTS 14.09'!$B19,'FCST SDV'!$C$3:$C$3000,0),MATCH('Hàng Theo FCTS 14.09'!K$1,'FCST SDV'!$AC$2:$AZ$2,0))/'Hàng Theo FCTS 14.09'!$C19,0)</f>
        <v>0</v>
      </c>
      <c r="L19" s="134">
        <f t="array" ref="L19">+IFERROR(INDEX('FCST SDV'!$AC$3:$AZ$3000,MATCH('Hàng Theo FCTS 14.09'!$B19,'FCST SDV'!$C$3:$C$3000,0),MATCH('Hàng Theo FCTS 14.09'!L$1,'FCST SDV'!$AC$2:$AZ$2,0))/'Hàng Theo FCTS 14.09'!$C19,0)</f>
        <v>0</v>
      </c>
      <c r="M19" s="134">
        <f t="array" ref="M19">+IFERROR(INDEX('FCST SDV'!$AC$3:$AZ$3000,MATCH('Hàng Theo FCTS 14.09'!$B19,'FCST SDV'!$C$3:$C$3000,0),MATCH('Hàng Theo FCTS 14.09'!M$1,'FCST SDV'!$AC$2:$AZ$2,0))/'Hàng Theo FCTS 14.09'!$C19,0)</f>
        <v>0</v>
      </c>
      <c r="N19" s="134">
        <f t="array" ref="N19">+IFERROR(INDEX('FCST SDV'!$AC$3:$AZ$3000,MATCH('Hàng Theo FCTS 14.09'!$B19,'FCST SDV'!$C$3:$C$3000,0),MATCH('Hàng Theo FCTS 14.09'!N$1,'FCST SDV'!$AC$2:$AZ$2,0))/'Hàng Theo FCTS 14.09'!$C19,0)</f>
        <v>0</v>
      </c>
      <c r="O19" s="134">
        <f t="array" ref="O19">+IFERROR(INDEX('FCST SDV'!$AC$3:$AZ$3000,MATCH('Hàng Theo FCTS 14.09'!$B19,'FCST SDV'!$C$3:$C$3000,0),MATCH('Hàng Theo FCTS 14.09'!O$1,'FCST SDV'!$AC$2:$AZ$2,0))/'Hàng Theo FCTS 14.09'!$C19,0)</f>
        <v>0</v>
      </c>
      <c r="P19" s="134">
        <f t="array" ref="P19">+IFERROR(INDEX('FCST SDV'!$AC$3:$AZ$3000,MATCH('Hàng Theo FCTS 14.09'!$B19,'FCST SDV'!$C$3:$C$3000,0),MATCH('Hàng Theo FCTS 14.09'!P$1,'FCST SDV'!$AC$2:$AZ$2,0))/'Hàng Theo FCTS 14.09'!$C19,0)</f>
        <v>42.133333333333333</v>
      </c>
      <c r="Q19" s="134">
        <f t="array" ref="Q19">+IFERROR(INDEX('FCST SDV'!$AC$3:$AZ$3000,MATCH('Hàng Theo FCTS 14.09'!$B19,'FCST SDV'!$C$3:$C$3000,0),MATCH('Hàng Theo FCTS 14.09'!Q$1,'FCST SDV'!$AC$2:$AZ$2,0))/'Hàng Theo FCTS 14.09'!$C19,0)</f>
        <v>0</v>
      </c>
    </row>
    <row r="20" spans="1:17" ht="36" customHeight="1">
      <c r="A20" s="584"/>
      <c r="B20" s="132" t="s">
        <v>24</v>
      </c>
      <c r="C20" s="132">
        <v>2500</v>
      </c>
      <c r="D20" s="564"/>
      <c r="E20" s="565"/>
      <c r="F20" s="564"/>
      <c r="G20" s="152">
        <f>+VLOOKUP(B20,'[6]FCST SDV'!$C:$AL,36,0)</f>
        <v>237000</v>
      </c>
      <c r="H20" s="153">
        <f t="shared" si="0"/>
        <v>94.8</v>
      </c>
      <c r="I20" s="134">
        <f t="array" ref="I20">+IFERROR(INDEX('FCST SDV'!$AC$3:$AZ$3000,MATCH('Hàng Theo FCTS 14.09'!$B20,'FCST SDV'!$C$3:$C$3000,0),MATCH('Hàng Theo FCTS 14.09'!I$1,'FCST SDV'!$AC$2:$AZ$2,0))/'Hàng Theo FCTS 14.09'!$C20,0)</f>
        <v>0</v>
      </c>
      <c r="J20" s="134">
        <f t="array" ref="J20">+IFERROR(INDEX('FCST SDV'!$AC$3:$AZ$3000,MATCH('Hàng Theo FCTS 14.09'!$B20,'FCST SDV'!$C$3:$C$3000,0),MATCH('Hàng Theo FCTS 14.09'!J$1,'FCST SDV'!$AC$2:$AZ$2,0))/'Hàng Theo FCTS 14.09'!$C20,0)</f>
        <v>3.6</v>
      </c>
      <c r="K20" s="134">
        <f t="array" ref="K20">+IFERROR(INDEX('FCST SDV'!$AC$3:$AZ$3000,MATCH('Hàng Theo FCTS 14.09'!$B20,'FCST SDV'!$C$3:$C$3000,0),MATCH('Hàng Theo FCTS 14.09'!K$1,'FCST SDV'!$AC$2:$AZ$2,0))/'Hàng Theo FCTS 14.09'!$C20,0)</f>
        <v>3.6</v>
      </c>
      <c r="L20" s="134">
        <f t="array" ref="L20">+IFERROR(INDEX('FCST SDV'!$AC$3:$AZ$3000,MATCH('Hàng Theo FCTS 14.09'!$B20,'FCST SDV'!$C$3:$C$3000,0),MATCH('Hàng Theo FCTS 14.09'!L$1,'FCST SDV'!$AC$2:$AZ$2,0))/'Hàng Theo FCTS 14.09'!$C20,0)</f>
        <v>3.6</v>
      </c>
      <c r="M20" s="134">
        <f t="array" ref="M20">+IFERROR(INDEX('FCST SDV'!$AC$3:$AZ$3000,MATCH('Hàng Theo FCTS 14.09'!$B20,'FCST SDV'!$C$3:$C$3000,0),MATCH('Hàng Theo FCTS 14.09'!M$1,'FCST SDV'!$AC$2:$AZ$2,0))/'Hàng Theo FCTS 14.09'!$C20,0)</f>
        <v>3.6</v>
      </c>
      <c r="N20" s="134">
        <f t="array" ref="N20">+IFERROR(INDEX('FCST SDV'!$AC$3:$AZ$3000,MATCH('Hàng Theo FCTS 14.09'!$B20,'FCST SDV'!$C$3:$C$3000,0),MATCH('Hàng Theo FCTS 14.09'!N$1,'FCST SDV'!$AC$2:$AZ$2,0))/'Hàng Theo FCTS 14.09'!$C20,0)</f>
        <v>7.2</v>
      </c>
      <c r="O20" s="134">
        <f t="array" ref="O20">+IFERROR(INDEX('FCST SDV'!$AC$3:$AZ$3000,MATCH('Hàng Theo FCTS 14.09'!$B20,'FCST SDV'!$C$3:$C$3000,0),MATCH('Hàng Theo FCTS 14.09'!O$1,'FCST SDV'!$AC$2:$AZ$2,0))/'Hàng Theo FCTS 14.09'!$C20,0)</f>
        <v>25.2</v>
      </c>
      <c r="P20" s="134">
        <f t="array" ref="P20">+IFERROR(INDEX('FCST SDV'!$AC$3:$AZ$3000,MATCH('Hàng Theo FCTS 14.09'!$B20,'FCST SDV'!$C$3:$C$3000,0),MATCH('Hàng Theo FCTS 14.09'!P$1,'FCST SDV'!$AC$2:$AZ$2,0))/'Hàng Theo FCTS 14.09'!$C20,0)</f>
        <v>25.2</v>
      </c>
      <c r="Q20" s="134">
        <f t="array" ref="Q20">+IFERROR(INDEX('FCST SDV'!$AC$3:$AZ$3000,MATCH('Hàng Theo FCTS 14.09'!$B20,'FCST SDV'!$C$3:$C$3000,0),MATCH('Hàng Theo FCTS 14.09'!Q$1,'FCST SDV'!$AC$2:$AZ$2,0))/'Hàng Theo FCTS 14.09'!$C20,0)</f>
        <v>22.8</v>
      </c>
    </row>
    <row r="21" spans="1:17" ht="36" customHeight="1">
      <c r="A21" s="584"/>
      <c r="B21" s="132" t="s">
        <v>25</v>
      </c>
      <c r="C21" s="132">
        <v>1000</v>
      </c>
      <c r="D21" s="564"/>
      <c r="E21" s="565"/>
      <c r="F21" s="564"/>
      <c r="G21" s="152">
        <f>+VLOOKUP(B21,'[6]FCST SDV'!$C:$AL,36,0)</f>
        <v>227000</v>
      </c>
      <c r="H21" s="153">
        <f t="shared" si="0"/>
        <v>227</v>
      </c>
      <c r="I21" s="134">
        <f t="array" ref="I21">+IFERROR(INDEX('FCST SDV'!$AC$3:$AZ$3000,MATCH('Hàng Theo FCTS 14.09'!$B21,'FCST SDV'!$C$3:$C$3000,0),MATCH('Hàng Theo FCTS 14.09'!I$1,'FCST SDV'!$AC$2:$AZ$2,0))/'Hàng Theo FCTS 14.09'!$C21,0)</f>
        <v>0</v>
      </c>
      <c r="J21" s="134">
        <f t="array" ref="J21">+IFERROR(INDEX('FCST SDV'!$AC$3:$AZ$3000,MATCH('Hàng Theo FCTS 14.09'!$B21,'FCST SDV'!$C$3:$C$3000,0),MATCH('Hàng Theo FCTS 14.09'!J$1,'FCST SDV'!$AC$2:$AZ$2,0))/'Hàng Theo FCTS 14.09'!$C21,0)</f>
        <v>8</v>
      </c>
      <c r="K21" s="134">
        <f t="array" ref="K21">+IFERROR(INDEX('FCST SDV'!$AC$3:$AZ$3000,MATCH('Hàng Theo FCTS 14.09'!$B21,'FCST SDV'!$C$3:$C$3000,0),MATCH('Hàng Theo FCTS 14.09'!K$1,'FCST SDV'!$AC$2:$AZ$2,0))/'Hàng Theo FCTS 14.09'!$C21,0)</f>
        <v>8</v>
      </c>
      <c r="L21" s="134">
        <f t="array" ref="L21">+IFERROR(INDEX('FCST SDV'!$AC$3:$AZ$3000,MATCH('Hàng Theo FCTS 14.09'!$B21,'FCST SDV'!$C$3:$C$3000,0),MATCH('Hàng Theo FCTS 14.09'!L$1,'FCST SDV'!$AC$2:$AZ$2,0))/'Hàng Theo FCTS 14.09'!$C21,0)</f>
        <v>7</v>
      </c>
      <c r="M21" s="134">
        <f t="array" ref="M21">+IFERROR(INDEX('FCST SDV'!$AC$3:$AZ$3000,MATCH('Hàng Theo FCTS 14.09'!$B21,'FCST SDV'!$C$3:$C$3000,0),MATCH('Hàng Theo FCTS 14.09'!M$1,'FCST SDV'!$AC$2:$AZ$2,0))/'Hàng Theo FCTS 14.09'!$C21,0)</f>
        <v>16</v>
      </c>
      <c r="N21" s="134">
        <f t="array" ref="N21">+IFERROR(INDEX('FCST SDV'!$AC$3:$AZ$3000,MATCH('Hàng Theo FCTS 14.09'!$B21,'FCST SDV'!$C$3:$C$3000,0),MATCH('Hàng Theo FCTS 14.09'!N$1,'FCST SDV'!$AC$2:$AZ$2,0))/'Hàng Theo FCTS 14.09'!$C21,0)</f>
        <v>18</v>
      </c>
      <c r="O21" s="134">
        <f t="array" ref="O21">+IFERROR(INDEX('FCST SDV'!$AC$3:$AZ$3000,MATCH('Hàng Theo FCTS 14.09'!$B21,'FCST SDV'!$C$3:$C$3000,0),MATCH('Hàng Theo FCTS 14.09'!O$1,'FCST SDV'!$AC$2:$AZ$2,0))/'Hàng Theo FCTS 14.09'!$C21,0)</f>
        <v>65</v>
      </c>
      <c r="P21" s="134">
        <f t="array" ref="P21">+IFERROR(INDEX('FCST SDV'!$AC$3:$AZ$3000,MATCH('Hàng Theo FCTS 14.09'!$B21,'FCST SDV'!$C$3:$C$3000,0),MATCH('Hàng Theo FCTS 14.09'!P$1,'FCST SDV'!$AC$2:$AZ$2,0))/'Hàng Theo FCTS 14.09'!$C21,0)</f>
        <v>40</v>
      </c>
      <c r="Q21" s="134">
        <f t="array" ref="Q21">+IFERROR(INDEX('FCST SDV'!$AC$3:$AZ$3000,MATCH('Hàng Theo FCTS 14.09'!$B21,'FCST SDV'!$C$3:$C$3000,0),MATCH('Hàng Theo FCTS 14.09'!Q$1,'FCST SDV'!$AC$2:$AZ$2,0))/'Hàng Theo FCTS 14.09'!$C21,0)</f>
        <v>65</v>
      </c>
    </row>
    <row r="22" spans="1:17" ht="36" customHeight="1">
      <c r="A22" s="584"/>
      <c r="B22" s="132" t="s">
        <v>26</v>
      </c>
      <c r="C22" s="132">
        <v>1000</v>
      </c>
      <c r="D22" s="564"/>
      <c r="E22" s="565"/>
      <c r="F22" s="564"/>
      <c r="G22" s="152">
        <f>+VLOOKUP(B22,'[6]FCST SDV'!$C:$AL,36,0)</f>
        <v>530000</v>
      </c>
      <c r="H22" s="153">
        <f t="shared" si="0"/>
        <v>530</v>
      </c>
      <c r="I22" s="134">
        <f t="array" ref="I22">+IFERROR(INDEX('FCST SDV'!$AC$3:$AZ$3000,MATCH('Hàng Theo FCTS 14.09'!$B22,'FCST SDV'!$C$3:$C$3000,0),MATCH('Hàng Theo FCTS 14.09'!I$1,'FCST SDV'!$AC$2:$AZ$2,0))/'Hàng Theo FCTS 14.09'!$C22,0)</f>
        <v>20</v>
      </c>
      <c r="J22" s="134">
        <f t="array" ref="J22">+IFERROR(INDEX('FCST SDV'!$AC$3:$AZ$3000,MATCH('Hàng Theo FCTS 14.09'!$B22,'FCST SDV'!$C$3:$C$3000,0),MATCH('Hàng Theo FCTS 14.09'!J$1,'FCST SDV'!$AC$2:$AZ$2,0))/'Hàng Theo FCTS 14.09'!$C22,0)</f>
        <v>20</v>
      </c>
      <c r="K22" s="134">
        <f t="array" ref="K22">+IFERROR(INDEX('FCST SDV'!$AC$3:$AZ$3000,MATCH('Hàng Theo FCTS 14.09'!$B22,'FCST SDV'!$C$3:$C$3000,0),MATCH('Hàng Theo FCTS 14.09'!K$1,'FCST SDV'!$AC$2:$AZ$2,0))/'Hàng Theo FCTS 14.09'!$C22,0)</f>
        <v>20</v>
      </c>
      <c r="L22" s="134">
        <f t="array" ref="L22">+IFERROR(INDEX('FCST SDV'!$AC$3:$AZ$3000,MATCH('Hàng Theo FCTS 14.09'!$B22,'FCST SDV'!$C$3:$C$3000,0),MATCH('Hàng Theo FCTS 14.09'!L$1,'FCST SDV'!$AC$2:$AZ$2,0))/'Hàng Theo FCTS 14.09'!$C22,0)</f>
        <v>20</v>
      </c>
      <c r="M22" s="134">
        <f t="array" ref="M22">+IFERROR(INDEX('FCST SDV'!$AC$3:$AZ$3000,MATCH('Hàng Theo FCTS 14.09'!$B22,'FCST SDV'!$C$3:$C$3000,0),MATCH('Hàng Theo FCTS 14.09'!M$1,'FCST SDV'!$AC$2:$AZ$2,0))/'Hàng Theo FCTS 14.09'!$C22,0)</f>
        <v>20</v>
      </c>
      <c r="N22" s="134">
        <f t="array" ref="N22">+IFERROR(INDEX('FCST SDV'!$AC$3:$AZ$3000,MATCH('Hàng Theo FCTS 14.09'!$B22,'FCST SDV'!$C$3:$C$3000,0),MATCH('Hàng Theo FCTS 14.09'!N$1,'FCST SDV'!$AC$2:$AZ$2,0))/'Hàng Theo FCTS 14.09'!$C22,0)</f>
        <v>20</v>
      </c>
      <c r="O22" s="134">
        <f t="array" ref="O22">+IFERROR(INDEX('FCST SDV'!$AC$3:$AZ$3000,MATCH('Hàng Theo FCTS 14.09'!$B22,'FCST SDV'!$C$3:$C$3000,0),MATCH('Hàng Theo FCTS 14.09'!O$1,'FCST SDV'!$AC$2:$AZ$2,0))/'Hàng Theo FCTS 14.09'!$C22,0)</f>
        <v>140</v>
      </c>
      <c r="P22" s="134">
        <f t="array" ref="P22">+IFERROR(INDEX('FCST SDV'!$AC$3:$AZ$3000,MATCH('Hàng Theo FCTS 14.09'!$B22,'FCST SDV'!$C$3:$C$3000,0),MATCH('Hàng Theo FCTS 14.09'!P$1,'FCST SDV'!$AC$2:$AZ$2,0))/'Hàng Theo FCTS 14.09'!$C22,0)</f>
        <v>140</v>
      </c>
      <c r="Q22" s="134">
        <f t="array" ref="Q22">+IFERROR(INDEX('FCST SDV'!$AC$3:$AZ$3000,MATCH('Hàng Theo FCTS 14.09'!$B22,'FCST SDV'!$C$3:$C$3000,0),MATCH('Hàng Theo FCTS 14.09'!Q$1,'FCST SDV'!$AC$2:$AZ$2,0))/'Hàng Theo FCTS 14.09'!$C22,0)</f>
        <v>130</v>
      </c>
    </row>
    <row r="23" spans="1:17" ht="36" customHeight="1">
      <c r="A23" s="584"/>
      <c r="B23" s="132" t="s">
        <v>27</v>
      </c>
      <c r="C23" s="132">
        <v>2500</v>
      </c>
      <c r="D23" s="564"/>
      <c r="E23" s="565"/>
      <c r="F23" s="564"/>
      <c r="G23" s="152">
        <f>+VLOOKUP(B23,'[6]FCST SDV'!$C:$AL,36,0)</f>
        <v>228000</v>
      </c>
      <c r="H23" s="153">
        <f t="shared" si="0"/>
        <v>91.2</v>
      </c>
      <c r="I23" s="134">
        <f t="array" ref="I23">+IFERROR(INDEX('FCST SDV'!$AC$3:$AZ$3000,MATCH('Hàng Theo FCTS 14.09'!$B23,'FCST SDV'!$C$3:$C$3000,0),MATCH('Hàng Theo FCTS 14.09'!I$1,'FCST SDV'!$AC$2:$AZ$2,0))/'Hàng Theo FCTS 14.09'!$C23,0)</f>
        <v>3.6</v>
      </c>
      <c r="J23" s="134">
        <f t="array" ref="J23">+IFERROR(INDEX('FCST SDV'!$AC$3:$AZ$3000,MATCH('Hàng Theo FCTS 14.09'!$B23,'FCST SDV'!$C$3:$C$3000,0),MATCH('Hàng Theo FCTS 14.09'!J$1,'FCST SDV'!$AC$2:$AZ$2,0))/'Hàng Theo FCTS 14.09'!$C23,0)</f>
        <v>6</v>
      </c>
      <c r="K23" s="134">
        <f t="array" ref="K23">+IFERROR(INDEX('FCST SDV'!$AC$3:$AZ$3000,MATCH('Hàng Theo FCTS 14.09'!$B23,'FCST SDV'!$C$3:$C$3000,0),MATCH('Hàng Theo FCTS 14.09'!K$1,'FCST SDV'!$AC$2:$AZ$2,0))/'Hàng Theo FCTS 14.09'!$C23,0)</f>
        <v>6</v>
      </c>
      <c r="L23" s="134">
        <f t="array" ref="L23">+IFERROR(INDEX('FCST SDV'!$AC$3:$AZ$3000,MATCH('Hàng Theo FCTS 14.09'!$B23,'FCST SDV'!$C$3:$C$3000,0),MATCH('Hàng Theo FCTS 14.09'!L$1,'FCST SDV'!$AC$2:$AZ$2,0))/'Hàng Theo FCTS 14.09'!$C23,0)</f>
        <v>6</v>
      </c>
      <c r="M23" s="134">
        <f t="array" ref="M23">+IFERROR(INDEX('FCST SDV'!$AC$3:$AZ$3000,MATCH('Hàng Theo FCTS 14.09'!$B23,'FCST SDV'!$C$3:$C$3000,0),MATCH('Hàng Theo FCTS 14.09'!M$1,'FCST SDV'!$AC$2:$AZ$2,0))/'Hàng Theo FCTS 14.09'!$C23,0)</f>
        <v>6</v>
      </c>
      <c r="N23" s="134">
        <f t="array" ref="N23">+IFERROR(INDEX('FCST SDV'!$AC$3:$AZ$3000,MATCH('Hàng Theo FCTS 14.09'!$B23,'FCST SDV'!$C$3:$C$3000,0),MATCH('Hàng Theo FCTS 14.09'!N$1,'FCST SDV'!$AC$2:$AZ$2,0))/'Hàng Theo FCTS 14.09'!$C23,0)</f>
        <v>6</v>
      </c>
      <c r="O23" s="134">
        <f t="array" ref="O23">+IFERROR(INDEX('FCST SDV'!$AC$3:$AZ$3000,MATCH('Hàng Theo FCTS 14.09'!$B23,'FCST SDV'!$C$3:$C$3000,0),MATCH('Hàng Theo FCTS 14.09'!O$1,'FCST SDV'!$AC$2:$AZ$2,0))/'Hàng Theo FCTS 14.09'!$C23,0)</f>
        <v>39.6</v>
      </c>
      <c r="P23" s="134">
        <f t="array" ref="P23">+IFERROR(INDEX('FCST SDV'!$AC$3:$AZ$3000,MATCH('Hàng Theo FCTS 14.09'!$B23,'FCST SDV'!$C$3:$C$3000,0),MATCH('Hàng Theo FCTS 14.09'!P$1,'FCST SDV'!$AC$2:$AZ$2,0))/'Hàng Theo FCTS 14.09'!$C23,0)</f>
        <v>12</v>
      </c>
      <c r="Q23" s="134">
        <f t="array" ref="Q23">+IFERROR(INDEX('FCST SDV'!$AC$3:$AZ$3000,MATCH('Hàng Theo FCTS 14.09'!$B23,'FCST SDV'!$C$3:$C$3000,0),MATCH('Hàng Theo FCTS 14.09'!Q$1,'FCST SDV'!$AC$2:$AZ$2,0))/'Hàng Theo FCTS 14.09'!$C23,0)</f>
        <v>6</v>
      </c>
    </row>
    <row r="24" spans="1:17" ht="36" customHeight="1">
      <c r="A24" s="584"/>
      <c r="B24" s="131" t="s">
        <v>28</v>
      </c>
      <c r="C24" s="135">
        <v>1000</v>
      </c>
      <c r="D24" s="564"/>
      <c r="E24" s="565"/>
      <c r="F24" s="564"/>
      <c r="G24" s="152">
        <f>+VLOOKUP(B24,'[6]FCST SDV'!$C:$AL,36,0)</f>
        <v>628000</v>
      </c>
      <c r="H24" s="153">
        <f t="shared" si="0"/>
        <v>628</v>
      </c>
      <c r="I24" s="134">
        <f t="array" ref="I24">+IFERROR(INDEX('FCST SDV'!$AC$3:$AZ$3000,MATCH('Hàng Theo FCTS 14.09'!$B24,'FCST SDV'!$C$3:$C$3000,0),MATCH('Hàng Theo FCTS 14.09'!I$1,'FCST SDV'!$AC$2:$AZ$2,0))/'Hàng Theo FCTS 14.09'!$C24,0)</f>
        <v>26</v>
      </c>
      <c r="J24" s="134">
        <f t="array" ref="J24">+IFERROR(INDEX('FCST SDV'!$AC$3:$AZ$3000,MATCH('Hàng Theo FCTS 14.09'!$B24,'FCST SDV'!$C$3:$C$3000,0),MATCH('Hàng Theo FCTS 14.09'!J$1,'FCST SDV'!$AC$2:$AZ$2,0))/'Hàng Theo FCTS 14.09'!$C24,0)</f>
        <v>32</v>
      </c>
      <c r="K24" s="134">
        <f t="array" ref="K24">+IFERROR(INDEX('FCST SDV'!$AC$3:$AZ$3000,MATCH('Hàng Theo FCTS 14.09'!$B24,'FCST SDV'!$C$3:$C$3000,0),MATCH('Hàng Theo FCTS 14.09'!K$1,'FCST SDV'!$AC$2:$AZ$2,0))/'Hàng Theo FCTS 14.09'!$C24,0)</f>
        <v>32</v>
      </c>
      <c r="L24" s="134">
        <f t="array" ref="L24">+IFERROR(INDEX('FCST SDV'!$AC$3:$AZ$3000,MATCH('Hàng Theo FCTS 14.09'!$B24,'FCST SDV'!$C$3:$C$3000,0),MATCH('Hàng Theo FCTS 14.09'!L$1,'FCST SDV'!$AC$2:$AZ$2,0))/'Hàng Theo FCTS 14.09'!$C24,0)</f>
        <v>32</v>
      </c>
      <c r="M24" s="134">
        <f t="array" ref="M24">+IFERROR(INDEX('FCST SDV'!$AC$3:$AZ$3000,MATCH('Hàng Theo FCTS 14.09'!$B24,'FCST SDV'!$C$3:$C$3000,0),MATCH('Hàng Theo FCTS 14.09'!M$1,'FCST SDV'!$AC$2:$AZ$2,0))/'Hàng Theo FCTS 14.09'!$C24,0)</f>
        <v>32</v>
      </c>
      <c r="N24" s="134">
        <f t="array" ref="N24">+IFERROR(INDEX('FCST SDV'!$AC$3:$AZ$3000,MATCH('Hàng Theo FCTS 14.09'!$B24,'FCST SDV'!$C$3:$C$3000,0),MATCH('Hàng Theo FCTS 14.09'!N$1,'FCST SDV'!$AC$2:$AZ$2,0))/'Hàng Theo FCTS 14.09'!$C24,0)</f>
        <v>32</v>
      </c>
      <c r="O24" s="134">
        <f t="array" ref="O24">+IFERROR(INDEX('FCST SDV'!$AC$3:$AZ$3000,MATCH('Hàng Theo FCTS 14.09'!$B24,'FCST SDV'!$C$3:$C$3000,0),MATCH('Hàng Theo FCTS 14.09'!O$1,'FCST SDV'!$AC$2:$AZ$2,0))/'Hàng Theo FCTS 14.09'!$C24,0)</f>
        <v>218</v>
      </c>
      <c r="P24" s="134">
        <f t="array" ref="P24">+IFERROR(INDEX('FCST SDV'!$AC$3:$AZ$3000,MATCH('Hàng Theo FCTS 14.09'!$B24,'FCST SDV'!$C$3:$C$3000,0),MATCH('Hàng Theo FCTS 14.09'!P$1,'FCST SDV'!$AC$2:$AZ$2,0))/'Hàng Theo FCTS 14.09'!$C24,0)</f>
        <v>128</v>
      </c>
      <c r="Q24" s="134">
        <f t="array" ref="Q24">+IFERROR(INDEX('FCST SDV'!$AC$3:$AZ$3000,MATCH('Hàng Theo FCTS 14.09'!$B24,'FCST SDV'!$C$3:$C$3000,0),MATCH('Hàng Theo FCTS 14.09'!Q$1,'FCST SDV'!$AC$2:$AZ$2,0))/'Hàng Theo FCTS 14.09'!$C24,0)</f>
        <v>96</v>
      </c>
    </row>
    <row r="25" spans="1:17" ht="36" customHeight="1">
      <c r="A25" s="584"/>
      <c r="B25" s="136" t="s">
        <v>29</v>
      </c>
      <c r="C25" s="132">
        <v>2500</v>
      </c>
      <c r="D25" s="564"/>
      <c r="E25" s="565"/>
      <c r="F25" s="564"/>
      <c r="G25" s="152">
        <f>+VLOOKUP(B25,'[6]FCST SDV'!$C:$AL,36,0)</f>
        <v>300000</v>
      </c>
      <c r="H25" s="153">
        <f t="shared" si="0"/>
        <v>120</v>
      </c>
      <c r="I25" s="134">
        <f t="array" ref="I25">+IFERROR(INDEX('FCST SDV'!$AC$3:$AZ$3000,MATCH('Hàng Theo FCTS 14.09'!$B25,'FCST SDV'!$C$3:$C$3000,0),MATCH('Hàng Theo FCTS 14.09'!I$1,'FCST SDV'!$AC$2:$AZ$2,0))/'Hàng Theo FCTS 14.09'!$C25,0)</f>
        <v>6</v>
      </c>
      <c r="J25" s="134">
        <f t="array" ref="J25">+IFERROR(INDEX('FCST SDV'!$AC$3:$AZ$3000,MATCH('Hàng Theo FCTS 14.09'!$B25,'FCST SDV'!$C$3:$C$3000,0),MATCH('Hàng Theo FCTS 14.09'!J$1,'FCST SDV'!$AC$2:$AZ$2,0))/'Hàng Theo FCTS 14.09'!$C25,0)</f>
        <v>6</v>
      </c>
      <c r="K25" s="134">
        <f t="array" ref="K25">+IFERROR(INDEX('FCST SDV'!$AC$3:$AZ$3000,MATCH('Hàng Theo FCTS 14.09'!$B25,'FCST SDV'!$C$3:$C$3000,0),MATCH('Hàng Theo FCTS 14.09'!K$1,'FCST SDV'!$AC$2:$AZ$2,0))/'Hàng Theo FCTS 14.09'!$C25,0)</f>
        <v>6</v>
      </c>
      <c r="L25" s="134">
        <f t="array" ref="L25">+IFERROR(INDEX('FCST SDV'!$AC$3:$AZ$3000,MATCH('Hàng Theo FCTS 14.09'!$B25,'FCST SDV'!$C$3:$C$3000,0),MATCH('Hàng Theo FCTS 14.09'!L$1,'FCST SDV'!$AC$2:$AZ$2,0))/'Hàng Theo FCTS 14.09'!$C25,0)</f>
        <v>6</v>
      </c>
      <c r="M25" s="134">
        <f t="array" ref="M25">+IFERROR(INDEX('FCST SDV'!$AC$3:$AZ$3000,MATCH('Hàng Theo FCTS 14.09'!$B25,'FCST SDV'!$C$3:$C$3000,0),MATCH('Hàng Theo FCTS 14.09'!M$1,'FCST SDV'!$AC$2:$AZ$2,0))/'Hàng Theo FCTS 14.09'!$C25,0)</f>
        <v>6</v>
      </c>
      <c r="N25" s="134">
        <f t="array" ref="N25">+IFERROR(INDEX('FCST SDV'!$AC$3:$AZ$3000,MATCH('Hàng Theo FCTS 14.09'!$B25,'FCST SDV'!$C$3:$C$3000,0),MATCH('Hàng Theo FCTS 14.09'!N$1,'FCST SDV'!$AC$2:$AZ$2,0))/'Hàng Theo FCTS 14.09'!$C25,0)</f>
        <v>6</v>
      </c>
      <c r="O25" s="134">
        <f t="array" ref="O25">+IFERROR(INDEX('FCST SDV'!$AC$3:$AZ$3000,MATCH('Hàng Theo FCTS 14.09'!$B25,'FCST SDV'!$C$3:$C$3000,0),MATCH('Hàng Theo FCTS 14.09'!O$1,'FCST SDV'!$AC$2:$AZ$2,0))/'Hàng Theo FCTS 14.09'!$C25,0)</f>
        <v>42</v>
      </c>
      <c r="P25" s="134">
        <f t="array" ref="P25">+IFERROR(INDEX('FCST SDV'!$AC$3:$AZ$3000,MATCH('Hàng Theo FCTS 14.09'!$B25,'FCST SDV'!$C$3:$C$3000,0),MATCH('Hàng Theo FCTS 14.09'!P$1,'FCST SDV'!$AC$2:$AZ$2,0))/'Hàng Theo FCTS 14.09'!$C25,0)</f>
        <v>24</v>
      </c>
      <c r="Q25" s="134">
        <f t="array" ref="Q25">+IFERROR(INDEX('FCST SDV'!$AC$3:$AZ$3000,MATCH('Hàng Theo FCTS 14.09'!$B25,'FCST SDV'!$C$3:$C$3000,0),MATCH('Hàng Theo FCTS 14.09'!Q$1,'FCST SDV'!$AC$2:$AZ$2,0))/'Hàng Theo FCTS 14.09'!$C25,0)</f>
        <v>18</v>
      </c>
    </row>
    <row r="26" spans="1:17" ht="36" customHeight="1">
      <c r="A26" s="584"/>
      <c r="B26" s="132" t="s">
        <v>30</v>
      </c>
      <c r="C26" s="132">
        <v>180</v>
      </c>
      <c r="D26" s="564"/>
      <c r="E26" s="565"/>
      <c r="F26" s="564"/>
      <c r="G26" s="152">
        <f>+VLOOKUP(B26,'[6]FCST SDV'!$C:$AL,36,0)</f>
        <v>978000</v>
      </c>
      <c r="H26" s="153">
        <f t="shared" si="0"/>
        <v>5433.333333333333</v>
      </c>
      <c r="I26" s="134">
        <f t="array" ref="I26">+IFERROR(INDEX('FCST SDV'!$AC$3:$AZ$3000,MATCH('Hàng Theo FCTS 14.09'!$B26,'FCST SDV'!$C$3:$C$3000,0),MATCH('Hàng Theo FCTS 14.09'!I$1,'FCST SDV'!$AC$2:$AZ$2,0))/'Hàng Theo FCTS 14.09'!$C26,0)</f>
        <v>266.66666666666669</v>
      </c>
      <c r="J26" s="134">
        <f t="array" ref="J26">+IFERROR(INDEX('FCST SDV'!$AC$3:$AZ$3000,MATCH('Hàng Theo FCTS 14.09'!$B26,'FCST SDV'!$C$3:$C$3000,0),MATCH('Hàng Theo FCTS 14.09'!J$1,'FCST SDV'!$AC$2:$AZ$2,0))/'Hàng Theo FCTS 14.09'!$C26,0)</f>
        <v>166.66666666666666</v>
      </c>
      <c r="K26" s="134">
        <f t="array" ref="K26">+IFERROR(INDEX('FCST SDV'!$AC$3:$AZ$3000,MATCH('Hàng Theo FCTS 14.09'!$B26,'FCST SDV'!$C$3:$C$3000,0),MATCH('Hàng Theo FCTS 14.09'!K$1,'FCST SDV'!$AC$2:$AZ$2,0))/'Hàng Theo FCTS 14.09'!$C26,0)</f>
        <v>250</v>
      </c>
      <c r="L26" s="134">
        <f t="array" ref="L26">+IFERROR(INDEX('FCST SDV'!$AC$3:$AZ$3000,MATCH('Hàng Theo FCTS 14.09'!$B26,'FCST SDV'!$C$3:$C$3000,0),MATCH('Hàng Theo FCTS 14.09'!L$1,'FCST SDV'!$AC$2:$AZ$2,0))/'Hàng Theo FCTS 14.09'!$C26,0)</f>
        <v>250</v>
      </c>
      <c r="M26" s="134">
        <f t="array" ref="M26">+IFERROR(INDEX('FCST SDV'!$AC$3:$AZ$3000,MATCH('Hàng Theo FCTS 14.09'!$B26,'FCST SDV'!$C$3:$C$3000,0),MATCH('Hàng Theo FCTS 14.09'!M$1,'FCST SDV'!$AC$2:$AZ$2,0))/'Hàng Theo FCTS 14.09'!$C26,0)</f>
        <v>250</v>
      </c>
      <c r="N26" s="134">
        <f t="array" ref="N26">+IFERROR(INDEX('FCST SDV'!$AC$3:$AZ$3000,MATCH('Hàng Theo FCTS 14.09'!$B26,'FCST SDV'!$C$3:$C$3000,0),MATCH('Hàng Theo FCTS 14.09'!N$1,'FCST SDV'!$AC$2:$AZ$2,0))/'Hàng Theo FCTS 14.09'!$C26,0)</f>
        <v>333.33333333333331</v>
      </c>
      <c r="O26" s="134">
        <f t="array" ref="O26">+IFERROR(INDEX('FCST SDV'!$AC$3:$AZ$3000,MATCH('Hàng Theo FCTS 14.09'!$B26,'FCST SDV'!$C$3:$C$3000,0),MATCH('Hàng Theo FCTS 14.09'!O$1,'FCST SDV'!$AC$2:$AZ$2,0))/'Hàng Theo FCTS 14.09'!$C26,0)</f>
        <v>1666.6666666666667</v>
      </c>
      <c r="P26" s="134">
        <f t="array" ref="P26">+IFERROR(INDEX('FCST SDV'!$AC$3:$AZ$3000,MATCH('Hàng Theo FCTS 14.09'!$B26,'FCST SDV'!$C$3:$C$3000,0),MATCH('Hàng Theo FCTS 14.09'!P$1,'FCST SDV'!$AC$2:$AZ$2,0))/'Hàng Theo FCTS 14.09'!$C26,0)</f>
        <v>2250</v>
      </c>
      <c r="Q26" s="134">
        <f t="array" ref="Q26">+IFERROR(INDEX('FCST SDV'!$AC$3:$AZ$3000,MATCH('Hàng Theo FCTS 14.09'!$B26,'FCST SDV'!$C$3:$C$3000,0),MATCH('Hàng Theo FCTS 14.09'!Q$1,'FCST SDV'!$AC$2:$AZ$2,0))/'Hàng Theo FCTS 14.09'!$C26,0)</f>
        <v>0</v>
      </c>
    </row>
    <row r="27" spans="1:17" ht="36" customHeight="1">
      <c r="A27" s="584"/>
      <c r="B27" s="132" t="s">
        <v>31</v>
      </c>
      <c r="C27" s="132">
        <v>180</v>
      </c>
      <c r="D27" s="564"/>
      <c r="E27" s="565"/>
      <c r="F27" s="564"/>
      <c r="G27" s="152">
        <f>+VLOOKUP(B27,'[6]FCST SDV'!$C:$AL,36,0)</f>
        <v>975000</v>
      </c>
      <c r="H27" s="153">
        <f t="shared" si="0"/>
        <v>5416.666666666667</v>
      </c>
      <c r="I27" s="134">
        <f t="array" ref="I27">+IFERROR(INDEX('FCST SDV'!$AC$3:$AZ$3000,MATCH('Hàng Theo FCTS 14.09'!$B27,'FCST SDV'!$C$3:$C$3000,0),MATCH('Hàng Theo FCTS 14.09'!I$1,'FCST SDV'!$AC$2:$AZ$2,0))/'Hàng Theo FCTS 14.09'!$C27,0)</f>
        <v>250</v>
      </c>
      <c r="J27" s="134">
        <f t="array" ref="J27">+IFERROR(INDEX('FCST SDV'!$AC$3:$AZ$3000,MATCH('Hàng Theo FCTS 14.09'!$B27,'FCST SDV'!$C$3:$C$3000,0),MATCH('Hàng Theo FCTS 14.09'!J$1,'FCST SDV'!$AC$2:$AZ$2,0))/'Hàng Theo FCTS 14.09'!$C27,0)</f>
        <v>166.66666666666666</v>
      </c>
      <c r="K27" s="134">
        <f t="array" ref="K27">+IFERROR(INDEX('FCST SDV'!$AC$3:$AZ$3000,MATCH('Hàng Theo FCTS 14.09'!$B27,'FCST SDV'!$C$3:$C$3000,0),MATCH('Hàng Theo FCTS 14.09'!K$1,'FCST SDV'!$AC$2:$AZ$2,0))/'Hàng Theo FCTS 14.09'!$C27,0)</f>
        <v>250</v>
      </c>
      <c r="L27" s="134">
        <f t="array" ref="L27">+IFERROR(INDEX('FCST SDV'!$AC$3:$AZ$3000,MATCH('Hàng Theo FCTS 14.09'!$B27,'FCST SDV'!$C$3:$C$3000,0),MATCH('Hàng Theo FCTS 14.09'!L$1,'FCST SDV'!$AC$2:$AZ$2,0))/'Hàng Theo FCTS 14.09'!$C27,0)</f>
        <v>250</v>
      </c>
      <c r="M27" s="134">
        <f t="array" ref="M27">+IFERROR(INDEX('FCST SDV'!$AC$3:$AZ$3000,MATCH('Hàng Theo FCTS 14.09'!$B27,'FCST SDV'!$C$3:$C$3000,0),MATCH('Hàng Theo FCTS 14.09'!M$1,'FCST SDV'!$AC$2:$AZ$2,0))/'Hàng Theo FCTS 14.09'!$C27,0)</f>
        <v>250</v>
      </c>
      <c r="N27" s="134">
        <f t="array" ref="N27">+IFERROR(INDEX('FCST SDV'!$AC$3:$AZ$3000,MATCH('Hàng Theo FCTS 14.09'!$B27,'FCST SDV'!$C$3:$C$3000,0),MATCH('Hàng Theo FCTS 14.09'!N$1,'FCST SDV'!$AC$2:$AZ$2,0))/'Hàng Theo FCTS 14.09'!$C27,0)</f>
        <v>333.33333333333331</v>
      </c>
      <c r="O27" s="134">
        <f t="array" ref="O27">+IFERROR(INDEX('FCST SDV'!$AC$3:$AZ$3000,MATCH('Hàng Theo FCTS 14.09'!$B27,'FCST SDV'!$C$3:$C$3000,0),MATCH('Hàng Theo FCTS 14.09'!O$1,'FCST SDV'!$AC$2:$AZ$2,0))/'Hàng Theo FCTS 14.09'!$C27,0)</f>
        <v>1666.6666666666667</v>
      </c>
      <c r="P27" s="134">
        <f t="array" ref="P27">+IFERROR(INDEX('FCST SDV'!$AC$3:$AZ$3000,MATCH('Hàng Theo FCTS 14.09'!$B27,'FCST SDV'!$C$3:$C$3000,0),MATCH('Hàng Theo FCTS 14.09'!P$1,'FCST SDV'!$AC$2:$AZ$2,0))/'Hàng Theo FCTS 14.09'!$C27,0)</f>
        <v>2250</v>
      </c>
      <c r="Q27" s="134">
        <f t="array" ref="Q27">+IFERROR(INDEX('FCST SDV'!$AC$3:$AZ$3000,MATCH('Hàng Theo FCTS 14.09'!$B27,'FCST SDV'!$C$3:$C$3000,0),MATCH('Hàng Theo FCTS 14.09'!Q$1,'FCST SDV'!$AC$2:$AZ$2,0))/'Hàng Theo FCTS 14.09'!$C27,0)</f>
        <v>0</v>
      </c>
    </row>
    <row r="28" spans="1:17" ht="36" customHeight="1">
      <c r="A28" s="584"/>
      <c r="B28" s="132" t="s">
        <v>32</v>
      </c>
      <c r="C28" s="132">
        <v>180</v>
      </c>
      <c r="D28" s="564"/>
      <c r="E28" s="565"/>
      <c r="F28" s="564"/>
      <c r="G28" s="152">
        <f>+VLOOKUP(B28,'[6]FCST SDV'!$C:$AL,36,0)</f>
        <v>1225000</v>
      </c>
      <c r="H28" s="153">
        <f t="shared" si="0"/>
        <v>6805.5555555555557</v>
      </c>
      <c r="I28" s="134">
        <f t="array" ref="I28">+IFERROR(INDEX('FCST SDV'!$AC$3:$AZ$3000,MATCH('Hàng Theo FCTS 14.09'!$B28,'FCST SDV'!$C$3:$C$3000,0),MATCH('Hàng Theo FCTS 14.09'!I$1,'FCST SDV'!$AC$2:$AZ$2,0))/'Hàng Theo FCTS 14.09'!$C28,0)</f>
        <v>416.66666666666669</v>
      </c>
      <c r="J28" s="134">
        <f t="array" ref="J28">+IFERROR(INDEX('FCST SDV'!$AC$3:$AZ$3000,MATCH('Hàng Theo FCTS 14.09'!$B28,'FCST SDV'!$C$3:$C$3000,0),MATCH('Hàng Theo FCTS 14.09'!J$1,'FCST SDV'!$AC$2:$AZ$2,0))/'Hàng Theo FCTS 14.09'!$C28,0)</f>
        <v>333.33333333333331</v>
      </c>
      <c r="K28" s="134">
        <f t="array" ref="K28">+IFERROR(INDEX('FCST SDV'!$AC$3:$AZ$3000,MATCH('Hàng Theo FCTS 14.09'!$B28,'FCST SDV'!$C$3:$C$3000,0),MATCH('Hàng Theo FCTS 14.09'!K$1,'FCST SDV'!$AC$2:$AZ$2,0))/'Hàng Theo FCTS 14.09'!$C28,0)</f>
        <v>333.33333333333331</v>
      </c>
      <c r="L28" s="134">
        <f t="array" ref="L28">+IFERROR(INDEX('FCST SDV'!$AC$3:$AZ$3000,MATCH('Hàng Theo FCTS 14.09'!$B28,'FCST SDV'!$C$3:$C$3000,0),MATCH('Hàng Theo FCTS 14.09'!L$1,'FCST SDV'!$AC$2:$AZ$2,0))/'Hàng Theo FCTS 14.09'!$C28,0)</f>
        <v>333.33333333333331</v>
      </c>
      <c r="M28" s="134">
        <f t="array" ref="M28">+IFERROR(INDEX('FCST SDV'!$AC$3:$AZ$3000,MATCH('Hàng Theo FCTS 14.09'!$B28,'FCST SDV'!$C$3:$C$3000,0),MATCH('Hàng Theo FCTS 14.09'!M$1,'FCST SDV'!$AC$2:$AZ$2,0))/'Hàng Theo FCTS 14.09'!$C28,0)</f>
        <v>500</v>
      </c>
      <c r="N28" s="134">
        <f t="array" ref="N28">+IFERROR(INDEX('FCST SDV'!$AC$3:$AZ$3000,MATCH('Hàng Theo FCTS 14.09'!$B28,'FCST SDV'!$C$3:$C$3000,0),MATCH('Hàng Theo FCTS 14.09'!N$1,'FCST SDV'!$AC$2:$AZ$2,0))/'Hàng Theo FCTS 14.09'!$C28,0)</f>
        <v>500</v>
      </c>
      <c r="O28" s="134">
        <f t="array" ref="O28">+IFERROR(INDEX('FCST SDV'!$AC$3:$AZ$3000,MATCH('Hàng Theo FCTS 14.09'!$B28,'FCST SDV'!$C$3:$C$3000,0),MATCH('Hàng Theo FCTS 14.09'!O$1,'FCST SDV'!$AC$2:$AZ$2,0))/'Hàng Theo FCTS 14.09'!$C28,0)</f>
        <v>2833.3333333333335</v>
      </c>
      <c r="P28" s="134">
        <f t="array" ref="P28">+IFERROR(INDEX('FCST SDV'!$AC$3:$AZ$3000,MATCH('Hàng Theo FCTS 14.09'!$B28,'FCST SDV'!$C$3:$C$3000,0),MATCH('Hàng Theo FCTS 14.09'!P$1,'FCST SDV'!$AC$2:$AZ$2,0))/'Hàng Theo FCTS 14.09'!$C28,0)</f>
        <v>1555.5555555555557</v>
      </c>
      <c r="Q28" s="134">
        <f t="array" ref="Q28">+IFERROR(INDEX('FCST SDV'!$AC$3:$AZ$3000,MATCH('Hàng Theo FCTS 14.09'!$B28,'FCST SDV'!$C$3:$C$3000,0),MATCH('Hàng Theo FCTS 14.09'!Q$1,'FCST SDV'!$AC$2:$AZ$2,0))/'Hàng Theo FCTS 14.09'!$C28,0)</f>
        <v>0</v>
      </c>
    </row>
    <row r="29" spans="1:17" ht="36" customHeight="1">
      <c r="A29" s="584"/>
      <c r="B29" s="132" t="s">
        <v>33</v>
      </c>
      <c r="C29" s="132">
        <v>180</v>
      </c>
      <c r="D29" s="564"/>
      <c r="E29" s="565"/>
      <c r="F29" s="564"/>
      <c r="G29" s="152">
        <f>+VLOOKUP(B29,'[6]FCST SDV'!$C:$AL,36,0)</f>
        <v>975000</v>
      </c>
      <c r="H29" s="153">
        <f t="shared" si="0"/>
        <v>5416.666666666667</v>
      </c>
      <c r="I29" s="134">
        <f t="array" ref="I29">+IFERROR(INDEX('FCST SDV'!$AC$3:$AZ$3000,MATCH('Hàng Theo FCTS 14.09'!$B29,'FCST SDV'!$C$3:$C$3000,0),MATCH('Hàng Theo FCTS 14.09'!I$1,'FCST SDV'!$AC$2:$AZ$2,0))/'Hàng Theo FCTS 14.09'!$C29,0)</f>
        <v>250</v>
      </c>
      <c r="J29" s="134">
        <f t="array" ref="J29">+IFERROR(INDEX('FCST SDV'!$AC$3:$AZ$3000,MATCH('Hàng Theo FCTS 14.09'!$B29,'FCST SDV'!$C$3:$C$3000,0),MATCH('Hàng Theo FCTS 14.09'!J$1,'FCST SDV'!$AC$2:$AZ$2,0))/'Hàng Theo FCTS 14.09'!$C29,0)</f>
        <v>166.66666666666666</v>
      </c>
      <c r="K29" s="134">
        <f t="array" ref="K29">+IFERROR(INDEX('FCST SDV'!$AC$3:$AZ$3000,MATCH('Hàng Theo FCTS 14.09'!$B29,'FCST SDV'!$C$3:$C$3000,0),MATCH('Hàng Theo FCTS 14.09'!K$1,'FCST SDV'!$AC$2:$AZ$2,0))/'Hàng Theo FCTS 14.09'!$C29,0)</f>
        <v>250</v>
      </c>
      <c r="L29" s="134">
        <f t="array" ref="L29">+IFERROR(INDEX('FCST SDV'!$AC$3:$AZ$3000,MATCH('Hàng Theo FCTS 14.09'!$B29,'FCST SDV'!$C$3:$C$3000,0),MATCH('Hàng Theo FCTS 14.09'!L$1,'FCST SDV'!$AC$2:$AZ$2,0))/'Hàng Theo FCTS 14.09'!$C29,0)</f>
        <v>250</v>
      </c>
      <c r="M29" s="134">
        <f t="array" ref="M29">+IFERROR(INDEX('FCST SDV'!$AC$3:$AZ$3000,MATCH('Hàng Theo FCTS 14.09'!$B29,'FCST SDV'!$C$3:$C$3000,0),MATCH('Hàng Theo FCTS 14.09'!M$1,'FCST SDV'!$AC$2:$AZ$2,0))/'Hàng Theo FCTS 14.09'!$C29,0)</f>
        <v>250</v>
      </c>
      <c r="N29" s="134">
        <f t="array" ref="N29">+IFERROR(INDEX('FCST SDV'!$AC$3:$AZ$3000,MATCH('Hàng Theo FCTS 14.09'!$B29,'FCST SDV'!$C$3:$C$3000,0),MATCH('Hàng Theo FCTS 14.09'!N$1,'FCST SDV'!$AC$2:$AZ$2,0))/'Hàng Theo FCTS 14.09'!$C29,0)</f>
        <v>333.33333333333331</v>
      </c>
      <c r="O29" s="134">
        <f t="array" ref="O29">+IFERROR(INDEX('FCST SDV'!$AC$3:$AZ$3000,MATCH('Hàng Theo FCTS 14.09'!$B29,'FCST SDV'!$C$3:$C$3000,0),MATCH('Hàng Theo FCTS 14.09'!O$1,'FCST SDV'!$AC$2:$AZ$2,0))/'Hàng Theo FCTS 14.09'!$C29,0)</f>
        <v>1666.6666666666667</v>
      </c>
      <c r="P29" s="134">
        <f t="array" ref="P29">+IFERROR(INDEX('FCST SDV'!$AC$3:$AZ$3000,MATCH('Hàng Theo FCTS 14.09'!$B29,'FCST SDV'!$C$3:$C$3000,0),MATCH('Hàng Theo FCTS 14.09'!P$1,'FCST SDV'!$AC$2:$AZ$2,0))/'Hàng Theo FCTS 14.09'!$C29,0)</f>
        <v>2250</v>
      </c>
      <c r="Q29" s="134">
        <f t="array" ref="Q29">+IFERROR(INDEX('FCST SDV'!$AC$3:$AZ$3000,MATCH('Hàng Theo FCTS 14.09'!$B29,'FCST SDV'!$C$3:$C$3000,0),MATCH('Hàng Theo FCTS 14.09'!Q$1,'FCST SDV'!$AC$2:$AZ$2,0))/'Hàng Theo FCTS 14.09'!$C29,0)</f>
        <v>0</v>
      </c>
    </row>
    <row r="30" spans="1:17" ht="36" customHeight="1">
      <c r="A30" s="584"/>
      <c r="B30" s="132" t="s">
        <v>34</v>
      </c>
      <c r="C30" s="132">
        <v>180</v>
      </c>
      <c r="D30" s="564"/>
      <c r="E30" s="565"/>
      <c r="F30" s="564"/>
      <c r="G30" s="152">
        <f>+VLOOKUP(B30,'[6]FCST SDV'!$C:$AL,36,0)</f>
        <v>1053000</v>
      </c>
      <c r="H30" s="153">
        <f t="shared" si="0"/>
        <v>5850</v>
      </c>
      <c r="I30" s="134">
        <f t="array" ref="I30">+IFERROR(INDEX('FCST SDV'!$AC$3:$AZ$3000,MATCH('Hàng Theo FCTS 14.09'!$B30,'FCST SDV'!$C$3:$C$3000,0),MATCH('Hàng Theo FCTS 14.09'!I$1,'FCST SDV'!$AC$2:$AZ$2,0))/'Hàng Theo FCTS 14.09'!$C30,0)</f>
        <v>300</v>
      </c>
      <c r="J30" s="134">
        <f t="array" ref="J30">+IFERROR(INDEX('FCST SDV'!$AC$3:$AZ$3000,MATCH('Hàng Theo FCTS 14.09'!$B30,'FCST SDV'!$C$3:$C$3000,0),MATCH('Hàng Theo FCTS 14.09'!J$1,'FCST SDV'!$AC$2:$AZ$2,0))/'Hàng Theo FCTS 14.09'!$C30,0)</f>
        <v>300</v>
      </c>
      <c r="K30" s="134">
        <f t="array" ref="K30">+IFERROR(INDEX('FCST SDV'!$AC$3:$AZ$3000,MATCH('Hàng Theo FCTS 14.09'!$B30,'FCST SDV'!$C$3:$C$3000,0),MATCH('Hàng Theo FCTS 14.09'!K$1,'FCST SDV'!$AC$2:$AZ$2,0))/'Hàng Theo FCTS 14.09'!$C30,0)</f>
        <v>300</v>
      </c>
      <c r="L30" s="134">
        <f t="array" ref="L30">+IFERROR(INDEX('FCST SDV'!$AC$3:$AZ$3000,MATCH('Hàng Theo FCTS 14.09'!$B30,'FCST SDV'!$C$3:$C$3000,0),MATCH('Hàng Theo FCTS 14.09'!L$1,'FCST SDV'!$AC$2:$AZ$2,0))/'Hàng Theo FCTS 14.09'!$C30,0)</f>
        <v>300</v>
      </c>
      <c r="M30" s="134">
        <f t="array" ref="M30">+IFERROR(INDEX('FCST SDV'!$AC$3:$AZ$3000,MATCH('Hàng Theo FCTS 14.09'!$B30,'FCST SDV'!$C$3:$C$3000,0),MATCH('Hàng Theo FCTS 14.09'!M$1,'FCST SDV'!$AC$2:$AZ$2,0))/'Hàng Theo FCTS 14.09'!$C30,0)</f>
        <v>300</v>
      </c>
      <c r="N30" s="134">
        <f t="array" ref="N30">+IFERROR(INDEX('FCST SDV'!$AC$3:$AZ$3000,MATCH('Hàng Theo FCTS 14.09'!$B30,'FCST SDV'!$C$3:$C$3000,0),MATCH('Hàng Theo FCTS 14.09'!N$1,'FCST SDV'!$AC$2:$AZ$2,0))/'Hàng Theo FCTS 14.09'!$C30,0)</f>
        <v>150</v>
      </c>
      <c r="O30" s="134">
        <f t="array" ref="O30">+IFERROR(INDEX('FCST SDV'!$AC$3:$AZ$3000,MATCH('Hàng Theo FCTS 14.09'!$B30,'FCST SDV'!$C$3:$C$3000,0),MATCH('Hàng Theo FCTS 14.09'!O$1,'FCST SDV'!$AC$2:$AZ$2,0))/'Hàng Theo FCTS 14.09'!$C30,0)</f>
        <v>1950</v>
      </c>
      <c r="P30" s="134">
        <f t="array" ref="P30">+IFERROR(INDEX('FCST SDV'!$AC$3:$AZ$3000,MATCH('Hàng Theo FCTS 14.09'!$B30,'FCST SDV'!$C$3:$C$3000,0),MATCH('Hàng Theo FCTS 14.09'!P$1,'FCST SDV'!$AC$2:$AZ$2,0))/'Hàng Theo FCTS 14.09'!$C30,0)</f>
        <v>2250</v>
      </c>
      <c r="Q30" s="134">
        <f t="array" ref="Q30">+IFERROR(INDEX('FCST SDV'!$AC$3:$AZ$3000,MATCH('Hàng Theo FCTS 14.09'!$B30,'FCST SDV'!$C$3:$C$3000,0),MATCH('Hàng Theo FCTS 14.09'!Q$1,'FCST SDV'!$AC$2:$AZ$2,0))/'Hàng Theo FCTS 14.09'!$C30,0)</f>
        <v>0</v>
      </c>
    </row>
    <row r="31" spans="1:17" ht="36" customHeight="1">
      <c r="A31" s="584"/>
      <c r="B31" s="132" t="s">
        <v>35</v>
      </c>
      <c r="C31" s="132">
        <v>50</v>
      </c>
      <c r="D31" s="564"/>
      <c r="E31" s="565"/>
      <c r="F31" s="564"/>
      <c r="G31" s="152">
        <f>+VLOOKUP(B31,'[6]FCST SDV'!$C:$AL,36,0)</f>
        <v>275000</v>
      </c>
      <c r="H31" s="153">
        <f t="shared" si="0"/>
        <v>5500</v>
      </c>
      <c r="I31" s="134">
        <f t="array" ref="I31">+IFERROR(INDEX('FCST SDV'!$AC$3:$AZ$3000,MATCH('Hàng Theo FCTS 14.09'!$B31,'FCST SDV'!$C$3:$C$3000,0),MATCH('Hàng Theo FCTS 14.09'!I$1,'FCST SDV'!$AC$2:$AZ$2,0))/'Hàng Theo FCTS 14.09'!$C31,0)</f>
        <v>300</v>
      </c>
      <c r="J31" s="134">
        <f t="array" ref="J31">+IFERROR(INDEX('FCST SDV'!$AC$3:$AZ$3000,MATCH('Hàng Theo FCTS 14.09'!$B31,'FCST SDV'!$C$3:$C$3000,0),MATCH('Hàng Theo FCTS 14.09'!J$1,'FCST SDV'!$AC$2:$AZ$2,0))/'Hàng Theo FCTS 14.09'!$C31,0)</f>
        <v>300</v>
      </c>
      <c r="K31" s="134">
        <f t="array" ref="K31">+IFERROR(INDEX('FCST SDV'!$AC$3:$AZ$3000,MATCH('Hàng Theo FCTS 14.09'!$B31,'FCST SDV'!$C$3:$C$3000,0),MATCH('Hàng Theo FCTS 14.09'!K$1,'FCST SDV'!$AC$2:$AZ$2,0))/'Hàng Theo FCTS 14.09'!$C31,0)</f>
        <v>300</v>
      </c>
      <c r="L31" s="134">
        <f t="array" ref="L31">+IFERROR(INDEX('FCST SDV'!$AC$3:$AZ$3000,MATCH('Hàng Theo FCTS 14.09'!$B31,'FCST SDV'!$C$3:$C$3000,0),MATCH('Hàng Theo FCTS 14.09'!L$1,'FCST SDV'!$AC$2:$AZ$2,0))/'Hàng Theo FCTS 14.09'!$C31,0)</f>
        <v>300</v>
      </c>
      <c r="M31" s="134">
        <f t="array" ref="M31">+IFERROR(INDEX('FCST SDV'!$AC$3:$AZ$3000,MATCH('Hàng Theo FCTS 14.09'!$B31,'FCST SDV'!$C$3:$C$3000,0),MATCH('Hàng Theo FCTS 14.09'!M$1,'FCST SDV'!$AC$2:$AZ$2,0))/'Hàng Theo FCTS 14.09'!$C31,0)</f>
        <v>300</v>
      </c>
      <c r="N31" s="134">
        <f t="array" ref="N31">+IFERROR(INDEX('FCST SDV'!$AC$3:$AZ$3000,MATCH('Hàng Theo FCTS 14.09'!$B31,'FCST SDV'!$C$3:$C$3000,0),MATCH('Hàng Theo FCTS 14.09'!N$1,'FCST SDV'!$AC$2:$AZ$2,0))/'Hàng Theo FCTS 14.09'!$C31,0)</f>
        <v>300</v>
      </c>
      <c r="O31" s="134">
        <f t="array" ref="O31">+IFERROR(INDEX('FCST SDV'!$AC$3:$AZ$3000,MATCH('Hàng Theo FCTS 14.09'!$B31,'FCST SDV'!$C$3:$C$3000,0),MATCH('Hàng Theo FCTS 14.09'!O$1,'FCST SDV'!$AC$2:$AZ$2,0))/'Hàng Theo FCTS 14.09'!$C31,0)</f>
        <v>2100</v>
      </c>
      <c r="P31" s="134">
        <f t="array" ref="P31">+IFERROR(INDEX('FCST SDV'!$AC$3:$AZ$3000,MATCH('Hàng Theo FCTS 14.09'!$B31,'FCST SDV'!$C$3:$C$3000,0),MATCH('Hàng Theo FCTS 14.09'!P$1,'FCST SDV'!$AC$2:$AZ$2,0))/'Hàng Theo FCTS 14.09'!$C31,0)</f>
        <v>1600</v>
      </c>
      <c r="Q31" s="134">
        <f t="array" ref="Q31">+IFERROR(INDEX('FCST SDV'!$AC$3:$AZ$3000,MATCH('Hàng Theo FCTS 14.09'!$B31,'FCST SDV'!$C$3:$C$3000,0),MATCH('Hàng Theo FCTS 14.09'!Q$1,'FCST SDV'!$AC$2:$AZ$2,0))/'Hàng Theo FCTS 14.09'!$C31,0)</f>
        <v>0</v>
      </c>
    </row>
    <row r="32" spans="1:17" ht="36" customHeight="1">
      <c r="A32" s="584"/>
      <c r="B32" s="132" t="s">
        <v>36</v>
      </c>
      <c r="C32" s="132">
        <v>50</v>
      </c>
      <c r="D32" s="564"/>
      <c r="E32" s="565"/>
      <c r="F32" s="564"/>
      <c r="G32" s="152">
        <f>+VLOOKUP(B32,'[6]FCST SDV'!$C:$AL,36,0)</f>
        <v>275000</v>
      </c>
      <c r="H32" s="153">
        <f t="shared" si="0"/>
        <v>5500</v>
      </c>
      <c r="I32" s="134">
        <f t="array" ref="I32">+IFERROR(INDEX('FCST SDV'!$AC$3:$AZ$3000,MATCH('Hàng Theo FCTS 14.09'!$B32,'FCST SDV'!$C$3:$C$3000,0),MATCH('Hàng Theo FCTS 14.09'!I$1,'FCST SDV'!$AC$2:$AZ$2,0))/'Hàng Theo FCTS 14.09'!$C32,0)</f>
        <v>300</v>
      </c>
      <c r="J32" s="134">
        <f t="array" ref="J32">+IFERROR(INDEX('FCST SDV'!$AC$3:$AZ$3000,MATCH('Hàng Theo FCTS 14.09'!$B32,'FCST SDV'!$C$3:$C$3000,0),MATCH('Hàng Theo FCTS 14.09'!J$1,'FCST SDV'!$AC$2:$AZ$2,0))/'Hàng Theo FCTS 14.09'!$C32,0)</f>
        <v>300</v>
      </c>
      <c r="K32" s="134">
        <f t="array" ref="K32">+IFERROR(INDEX('FCST SDV'!$AC$3:$AZ$3000,MATCH('Hàng Theo FCTS 14.09'!$B32,'FCST SDV'!$C$3:$C$3000,0),MATCH('Hàng Theo FCTS 14.09'!K$1,'FCST SDV'!$AC$2:$AZ$2,0))/'Hàng Theo FCTS 14.09'!$C32,0)</f>
        <v>300</v>
      </c>
      <c r="L32" s="134">
        <f t="array" ref="L32">+IFERROR(INDEX('FCST SDV'!$AC$3:$AZ$3000,MATCH('Hàng Theo FCTS 14.09'!$B32,'FCST SDV'!$C$3:$C$3000,0),MATCH('Hàng Theo FCTS 14.09'!L$1,'FCST SDV'!$AC$2:$AZ$2,0))/'Hàng Theo FCTS 14.09'!$C32,0)</f>
        <v>300</v>
      </c>
      <c r="M32" s="134">
        <f t="array" ref="M32">+IFERROR(INDEX('FCST SDV'!$AC$3:$AZ$3000,MATCH('Hàng Theo FCTS 14.09'!$B32,'FCST SDV'!$C$3:$C$3000,0),MATCH('Hàng Theo FCTS 14.09'!M$1,'FCST SDV'!$AC$2:$AZ$2,0))/'Hàng Theo FCTS 14.09'!$C32,0)</f>
        <v>300</v>
      </c>
      <c r="N32" s="134">
        <f t="array" ref="N32">+IFERROR(INDEX('FCST SDV'!$AC$3:$AZ$3000,MATCH('Hàng Theo FCTS 14.09'!$B32,'FCST SDV'!$C$3:$C$3000,0),MATCH('Hàng Theo FCTS 14.09'!N$1,'FCST SDV'!$AC$2:$AZ$2,0))/'Hàng Theo FCTS 14.09'!$C32,0)</f>
        <v>300</v>
      </c>
      <c r="O32" s="134">
        <f t="array" ref="O32">+IFERROR(INDEX('FCST SDV'!$AC$3:$AZ$3000,MATCH('Hàng Theo FCTS 14.09'!$B32,'FCST SDV'!$C$3:$C$3000,0),MATCH('Hàng Theo FCTS 14.09'!O$1,'FCST SDV'!$AC$2:$AZ$2,0))/'Hàng Theo FCTS 14.09'!$C32,0)</f>
        <v>2100</v>
      </c>
      <c r="P32" s="134">
        <f t="array" ref="P32">+IFERROR(INDEX('FCST SDV'!$AC$3:$AZ$3000,MATCH('Hàng Theo FCTS 14.09'!$B32,'FCST SDV'!$C$3:$C$3000,0),MATCH('Hàng Theo FCTS 14.09'!P$1,'FCST SDV'!$AC$2:$AZ$2,0))/'Hàng Theo FCTS 14.09'!$C32,0)</f>
        <v>1600</v>
      </c>
      <c r="Q32" s="134">
        <f t="array" ref="Q32">+IFERROR(INDEX('FCST SDV'!$AC$3:$AZ$3000,MATCH('Hàng Theo FCTS 14.09'!$B32,'FCST SDV'!$C$3:$C$3000,0),MATCH('Hàng Theo FCTS 14.09'!Q$1,'FCST SDV'!$AC$2:$AZ$2,0))/'Hàng Theo FCTS 14.09'!$C32,0)</f>
        <v>0</v>
      </c>
    </row>
    <row r="33" spans="1:17" ht="36" customHeight="1">
      <c r="A33" s="584"/>
      <c r="B33" s="132" t="s">
        <v>37</v>
      </c>
      <c r="C33" s="132">
        <v>50</v>
      </c>
      <c r="D33" s="564"/>
      <c r="E33" s="565"/>
      <c r="F33" s="564"/>
      <c r="G33" s="152">
        <f>+VLOOKUP(B33,'[6]FCST SDV'!$C:$AL,36,0)</f>
        <v>275000</v>
      </c>
      <c r="H33" s="153">
        <f t="shared" si="0"/>
        <v>5500</v>
      </c>
      <c r="I33" s="134">
        <f t="array" ref="I33">+IFERROR(INDEX('FCST SDV'!$AC$3:$AZ$3000,MATCH('Hàng Theo FCTS 14.09'!$B33,'FCST SDV'!$C$3:$C$3000,0),MATCH('Hàng Theo FCTS 14.09'!I$1,'FCST SDV'!$AC$2:$AZ$2,0))/'Hàng Theo FCTS 14.09'!$C33,0)</f>
        <v>300</v>
      </c>
      <c r="J33" s="134">
        <f t="array" ref="J33">+IFERROR(INDEX('FCST SDV'!$AC$3:$AZ$3000,MATCH('Hàng Theo FCTS 14.09'!$B33,'FCST SDV'!$C$3:$C$3000,0),MATCH('Hàng Theo FCTS 14.09'!J$1,'FCST SDV'!$AC$2:$AZ$2,0))/'Hàng Theo FCTS 14.09'!$C33,0)</f>
        <v>300</v>
      </c>
      <c r="K33" s="134">
        <f t="array" ref="K33">+IFERROR(INDEX('FCST SDV'!$AC$3:$AZ$3000,MATCH('Hàng Theo FCTS 14.09'!$B33,'FCST SDV'!$C$3:$C$3000,0),MATCH('Hàng Theo FCTS 14.09'!K$1,'FCST SDV'!$AC$2:$AZ$2,0))/'Hàng Theo FCTS 14.09'!$C33,0)</f>
        <v>300</v>
      </c>
      <c r="L33" s="134">
        <f t="array" ref="L33">+IFERROR(INDEX('FCST SDV'!$AC$3:$AZ$3000,MATCH('Hàng Theo FCTS 14.09'!$B33,'FCST SDV'!$C$3:$C$3000,0),MATCH('Hàng Theo FCTS 14.09'!L$1,'FCST SDV'!$AC$2:$AZ$2,0))/'Hàng Theo FCTS 14.09'!$C33,0)</f>
        <v>300</v>
      </c>
      <c r="M33" s="134">
        <f t="array" ref="M33">+IFERROR(INDEX('FCST SDV'!$AC$3:$AZ$3000,MATCH('Hàng Theo FCTS 14.09'!$B33,'FCST SDV'!$C$3:$C$3000,0),MATCH('Hàng Theo FCTS 14.09'!M$1,'FCST SDV'!$AC$2:$AZ$2,0))/'Hàng Theo FCTS 14.09'!$C33,0)</f>
        <v>300</v>
      </c>
      <c r="N33" s="134">
        <f t="array" ref="N33">+IFERROR(INDEX('FCST SDV'!$AC$3:$AZ$3000,MATCH('Hàng Theo FCTS 14.09'!$B33,'FCST SDV'!$C$3:$C$3000,0),MATCH('Hàng Theo FCTS 14.09'!N$1,'FCST SDV'!$AC$2:$AZ$2,0))/'Hàng Theo FCTS 14.09'!$C33,0)</f>
        <v>300</v>
      </c>
      <c r="O33" s="134">
        <f t="array" ref="O33">+IFERROR(INDEX('FCST SDV'!$AC$3:$AZ$3000,MATCH('Hàng Theo FCTS 14.09'!$B33,'FCST SDV'!$C$3:$C$3000,0),MATCH('Hàng Theo FCTS 14.09'!O$1,'FCST SDV'!$AC$2:$AZ$2,0))/'Hàng Theo FCTS 14.09'!$C33,0)</f>
        <v>2100</v>
      </c>
      <c r="P33" s="134">
        <f t="array" ref="P33">+IFERROR(INDEX('FCST SDV'!$AC$3:$AZ$3000,MATCH('Hàng Theo FCTS 14.09'!$B33,'FCST SDV'!$C$3:$C$3000,0),MATCH('Hàng Theo FCTS 14.09'!P$1,'FCST SDV'!$AC$2:$AZ$2,0))/'Hàng Theo FCTS 14.09'!$C33,0)</f>
        <v>1600</v>
      </c>
      <c r="Q33" s="134">
        <f t="array" ref="Q33">+IFERROR(INDEX('FCST SDV'!$AC$3:$AZ$3000,MATCH('Hàng Theo FCTS 14.09'!$B33,'FCST SDV'!$C$3:$C$3000,0),MATCH('Hàng Theo FCTS 14.09'!Q$1,'FCST SDV'!$AC$2:$AZ$2,0))/'Hàng Theo FCTS 14.09'!$C33,0)</f>
        <v>0</v>
      </c>
    </row>
    <row r="34" spans="1:17" ht="36" customHeight="1">
      <c r="A34" s="584"/>
      <c r="B34" s="132" t="s">
        <v>38</v>
      </c>
      <c r="C34" s="132">
        <v>50</v>
      </c>
      <c r="D34" s="564"/>
      <c r="E34" s="565"/>
      <c r="F34" s="564"/>
      <c r="G34" s="152">
        <f>+VLOOKUP(B34,'[6]FCST SDV'!$C:$AL,36,0)</f>
        <v>275000</v>
      </c>
      <c r="H34" s="153">
        <f t="shared" si="0"/>
        <v>5500</v>
      </c>
      <c r="I34" s="134">
        <f t="array" ref="I34">+IFERROR(INDEX('FCST SDV'!$AC$3:$AZ$3000,MATCH('Hàng Theo FCTS 14.09'!$B34,'FCST SDV'!$C$3:$C$3000,0),MATCH('Hàng Theo FCTS 14.09'!I$1,'FCST SDV'!$AC$2:$AZ$2,0))/'Hàng Theo FCTS 14.09'!$C34,0)</f>
        <v>300</v>
      </c>
      <c r="J34" s="134">
        <f t="array" ref="J34">+IFERROR(INDEX('FCST SDV'!$AC$3:$AZ$3000,MATCH('Hàng Theo FCTS 14.09'!$B34,'FCST SDV'!$C$3:$C$3000,0),MATCH('Hàng Theo FCTS 14.09'!J$1,'FCST SDV'!$AC$2:$AZ$2,0))/'Hàng Theo FCTS 14.09'!$C34,0)</f>
        <v>300</v>
      </c>
      <c r="K34" s="134">
        <f t="array" ref="K34">+IFERROR(INDEX('FCST SDV'!$AC$3:$AZ$3000,MATCH('Hàng Theo FCTS 14.09'!$B34,'FCST SDV'!$C$3:$C$3000,0),MATCH('Hàng Theo FCTS 14.09'!K$1,'FCST SDV'!$AC$2:$AZ$2,0))/'Hàng Theo FCTS 14.09'!$C34,0)</f>
        <v>300</v>
      </c>
      <c r="L34" s="134">
        <f t="array" ref="L34">+IFERROR(INDEX('FCST SDV'!$AC$3:$AZ$3000,MATCH('Hàng Theo FCTS 14.09'!$B34,'FCST SDV'!$C$3:$C$3000,0),MATCH('Hàng Theo FCTS 14.09'!L$1,'FCST SDV'!$AC$2:$AZ$2,0))/'Hàng Theo FCTS 14.09'!$C34,0)</f>
        <v>300</v>
      </c>
      <c r="M34" s="134">
        <f t="array" ref="M34">+IFERROR(INDEX('FCST SDV'!$AC$3:$AZ$3000,MATCH('Hàng Theo FCTS 14.09'!$B34,'FCST SDV'!$C$3:$C$3000,0),MATCH('Hàng Theo FCTS 14.09'!M$1,'FCST SDV'!$AC$2:$AZ$2,0))/'Hàng Theo FCTS 14.09'!$C34,0)</f>
        <v>300</v>
      </c>
      <c r="N34" s="134">
        <f t="array" ref="N34">+IFERROR(INDEX('FCST SDV'!$AC$3:$AZ$3000,MATCH('Hàng Theo FCTS 14.09'!$B34,'FCST SDV'!$C$3:$C$3000,0),MATCH('Hàng Theo FCTS 14.09'!N$1,'FCST SDV'!$AC$2:$AZ$2,0))/'Hàng Theo FCTS 14.09'!$C34,0)</f>
        <v>300</v>
      </c>
      <c r="O34" s="134">
        <f t="array" ref="O34">+IFERROR(INDEX('FCST SDV'!$AC$3:$AZ$3000,MATCH('Hàng Theo FCTS 14.09'!$B34,'FCST SDV'!$C$3:$C$3000,0),MATCH('Hàng Theo FCTS 14.09'!O$1,'FCST SDV'!$AC$2:$AZ$2,0))/'Hàng Theo FCTS 14.09'!$C34,0)</f>
        <v>2100</v>
      </c>
      <c r="P34" s="134">
        <f t="array" ref="P34">+IFERROR(INDEX('FCST SDV'!$AC$3:$AZ$3000,MATCH('Hàng Theo FCTS 14.09'!$B34,'FCST SDV'!$C$3:$C$3000,0),MATCH('Hàng Theo FCTS 14.09'!P$1,'FCST SDV'!$AC$2:$AZ$2,0))/'Hàng Theo FCTS 14.09'!$C34,0)</f>
        <v>1600</v>
      </c>
      <c r="Q34" s="134">
        <f t="array" ref="Q34">+IFERROR(INDEX('FCST SDV'!$AC$3:$AZ$3000,MATCH('Hàng Theo FCTS 14.09'!$B34,'FCST SDV'!$C$3:$C$3000,0),MATCH('Hàng Theo FCTS 14.09'!Q$1,'FCST SDV'!$AC$2:$AZ$2,0))/'Hàng Theo FCTS 14.09'!$C34,0)</f>
        <v>0</v>
      </c>
    </row>
    <row r="35" spans="1:17" ht="36" customHeight="1">
      <c r="A35" s="584"/>
      <c r="B35" s="132" t="s">
        <v>39</v>
      </c>
      <c r="C35" s="132">
        <v>50</v>
      </c>
      <c r="D35" s="564"/>
      <c r="E35" s="565"/>
      <c r="F35" s="564"/>
      <c r="G35" s="152">
        <f>+VLOOKUP(B35,'[6]FCST SDV'!$C:$AL,36,0)</f>
        <v>275000</v>
      </c>
      <c r="H35" s="153">
        <f t="shared" si="0"/>
        <v>5500</v>
      </c>
      <c r="I35" s="134">
        <f t="array" ref="I35">+IFERROR(INDEX('FCST SDV'!$AC$3:$AZ$3000,MATCH('Hàng Theo FCTS 14.09'!$B35,'FCST SDV'!$C$3:$C$3000,0),MATCH('Hàng Theo FCTS 14.09'!I$1,'FCST SDV'!$AC$2:$AZ$2,0))/'Hàng Theo FCTS 14.09'!$C35,0)</f>
        <v>300</v>
      </c>
      <c r="J35" s="134">
        <f t="array" ref="J35">+IFERROR(INDEX('FCST SDV'!$AC$3:$AZ$3000,MATCH('Hàng Theo FCTS 14.09'!$B35,'FCST SDV'!$C$3:$C$3000,0),MATCH('Hàng Theo FCTS 14.09'!J$1,'FCST SDV'!$AC$2:$AZ$2,0))/'Hàng Theo FCTS 14.09'!$C35,0)</f>
        <v>300</v>
      </c>
      <c r="K35" s="134">
        <f t="array" ref="K35">+IFERROR(INDEX('FCST SDV'!$AC$3:$AZ$3000,MATCH('Hàng Theo FCTS 14.09'!$B35,'FCST SDV'!$C$3:$C$3000,0),MATCH('Hàng Theo FCTS 14.09'!K$1,'FCST SDV'!$AC$2:$AZ$2,0))/'Hàng Theo FCTS 14.09'!$C35,0)</f>
        <v>300</v>
      </c>
      <c r="L35" s="134">
        <f t="array" ref="L35">+IFERROR(INDEX('FCST SDV'!$AC$3:$AZ$3000,MATCH('Hàng Theo FCTS 14.09'!$B35,'FCST SDV'!$C$3:$C$3000,0),MATCH('Hàng Theo FCTS 14.09'!L$1,'FCST SDV'!$AC$2:$AZ$2,0))/'Hàng Theo FCTS 14.09'!$C35,0)</f>
        <v>300</v>
      </c>
      <c r="M35" s="134">
        <f t="array" ref="M35">+IFERROR(INDEX('FCST SDV'!$AC$3:$AZ$3000,MATCH('Hàng Theo FCTS 14.09'!$B35,'FCST SDV'!$C$3:$C$3000,0),MATCH('Hàng Theo FCTS 14.09'!M$1,'FCST SDV'!$AC$2:$AZ$2,0))/'Hàng Theo FCTS 14.09'!$C35,0)</f>
        <v>300</v>
      </c>
      <c r="N35" s="134">
        <f t="array" ref="N35">+IFERROR(INDEX('FCST SDV'!$AC$3:$AZ$3000,MATCH('Hàng Theo FCTS 14.09'!$B35,'FCST SDV'!$C$3:$C$3000,0),MATCH('Hàng Theo FCTS 14.09'!N$1,'FCST SDV'!$AC$2:$AZ$2,0))/'Hàng Theo FCTS 14.09'!$C35,0)</f>
        <v>300</v>
      </c>
      <c r="O35" s="134">
        <f t="array" ref="O35">+IFERROR(INDEX('FCST SDV'!$AC$3:$AZ$3000,MATCH('Hàng Theo FCTS 14.09'!$B35,'FCST SDV'!$C$3:$C$3000,0),MATCH('Hàng Theo FCTS 14.09'!O$1,'FCST SDV'!$AC$2:$AZ$2,0))/'Hàng Theo FCTS 14.09'!$C35,0)</f>
        <v>2100</v>
      </c>
      <c r="P35" s="134">
        <f t="array" ref="P35">+IFERROR(INDEX('FCST SDV'!$AC$3:$AZ$3000,MATCH('Hàng Theo FCTS 14.09'!$B35,'FCST SDV'!$C$3:$C$3000,0),MATCH('Hàng Theo FCTS 14.09'!P$1,'FCST SDV'!$AC$2:$AZ$2,0))/'Hàng Theo FCTS 14.09'!$C35,0)</f>
        <v>1600</v>
      </c>
      <c r="Q35" s="134">
        <f t="array" ref="Q35">+IFERROR(INDEX('FCST SDV'!$AC$3:$AZ$3000,MATCH('Hàng Theo FCTS 14.09'!$B35,'FCST SDV'!$C$3:$C$3000,0),MATCH('Hàng Theo FCTS 14.09'!Q$1,'FCST SDV'!$AC$2:$AZ$2,0))/'Hàng Theo FCTS 14.09'!$C35,0)</f>
        <v>0</v>
      </c>
    </row>
    <row r="36" spans="1:17" ht="36" customHeight="1">
      <c r="A36" s="584"/>
      <c r="B36" s="132" t="s">
        <v>40</v>
      </c>
      <c r="C36" s="132">
        <v>50</v>
      </c>
      <c r="D36" s="564"/>
      <c r="E36" s="565"/>
      <c r="F36" s="564"/>
      <c r="G36" s="152">
        <f>+VLOOKUP(B36,'[6]FCST SDV'!$C:$AL,36,0)</f>
        <v>324700</v>
      </c>
      <c r="H36" s="153">
        <f t="shared" si="0"/>
        <v>6494</v>
      </c>
      <c r="I36" s="134">
        <f t="array" ref="I36">+IFERROR(INDEX('FCST SDV'!$AC$3:$AZ$3000,MATCH('Hàng Theo FCTS 14.09'!$B36,'FCST SDV'!$C$3:$C$3000,0),MATCH('Hàng Theo FCTS 14.09'!I$1,'FCST SDV'!$AC$2:$AZ$2,0))/'Hàng Theo FCTS 14.09'!$C36,0)</f>
        <v>874</v>
      </c>
      <c r="J36" s="134">
        <f t="array" ref="J36">+IFERROR(INDEX('FCST SDV'!$AC$3:$AZ$3000,MATCH('Hàng Theo FCTS 14.09'!$B36,'FCST SDV'!$C$3:$C$3000,0),MATCH('Hàng Theo FCTS 14.09'!J$1,'FCST SDV'!$AC$2:$AZ$2,0))/'Hàng Theo FCTS 14.09'!$C36,0)</f>
        <v>300</v>
      </c>
      <c r="K36" s="134">
        <f t="array" ref="K36">+IFERROR(INDEX('FCST SDV'!$AC$3:$AZ$3000,MATCH('Hàng Theo FCTS 14.09'!$B36,'FCST SDV'!$C$3:$C$3000,0),MATCH('Hàng Theo FCTS 14.09'!K$1,'FCST SDV'!$AC$2:$AZ$2,0))/'Hàng Theo FCTS 14.09'!$C36,0)</f>
        <v>300</v>
      </c>
      <c r="L36" s="134">
        <f t="array" ref="L36">+IFERROR(INDEX('FCST SDV'!$AC$3:$AZ$3000,MATCH('Hàng Theo FCTS 14.09'!$B36,'FCST SDV'!$C$3:$C$3000,0),MATCH('Hàng Theo FCTS 14.09'!L$1,'FCST SDV'!$AC$2:$AZ$2,0))/'Hàng Theo FCTS 14.09'!$C36,0)</f>
        <v>300</v>
      </c>
      <c r="M36" s="134">
        <f t="array" ref="M36">+IFERROR(INDEX('FCST SDV'!$AC$3:$AZ$3000,MATCH('Hàng Theo FCTS 14.09'!$B36,'FCST SDV'!$C$3:$C$3000,0),MATCH('Hàng Theo FCTS 14.09'!M$1,'FCST SDV'!$AC$2:$AZ$2,0))/'Hàng Theo FCTS 14.09'!$C36,0)</f>
        <v>300</v>
      </c>
      <c r="N36" s="134">
        <f t="array" ref="N36">+IFERROR(INDEX('FCST SDV'!$AC$3:$AZ$3000,MATCH('Hàng Theo FCTS 14.09'!$B36,'FCST SDV'!$C$3:$C$3000,0),MATCH('Hàng Theo FCTS 14.09'!N$1,'FCST SDV'!$AC$2:$AZ$2,0))/'Hàng Theo FCTS 14.09'!$C36,0)</f>
        <v>300</v>
      </c>
      <c r="O36" s="134">
        <f t="array" ref="O36">+IFERROR(INDEX('FCST SDV'!$AC$3:$AZ$3000,MATCH('Hàng Theo FCTS 14.09'!$B36,'FCST SDV'!$C$3:$C$3000,0),MATCH('Hàng Theo FCTS 14.09'!O$1,'FCST SDV'!$AC$2:$AZ$2,0))/'Hàng Theo FCTS 14.09'!$C36,0)</f>
        <v>2520</v>
      </c>
      <c r="P36" s="134">
        <f t="array" ref="P36">+IFERROR(INDEX('FCST SDV'!$AC$3:$AZ$3000,MATCH('Hàng Theo FCTS 14.09'!$B36,'FCST SDV'!$C$3:$C$3000,0),MATCH('Hàng Theo FCTS 14.09'!P$1,'FCST SDV'!$AC$2:$AZ$2,0))/'Hàng Theo FCTS 14.09'!$C36,0)</f>
        <v>1600</v>
      </c>
      <c r="Q36" s="134">
        <f t="array" ref="Q36">+IFERROR(INDEX('FCST SDV'!$AC$3:$AZ$3000,MATCH('Hàng Theo FCTS 14.09'!$B36,'FCST SDV'!$C$3:$C$3000,0),MATCH('Hàng Theo FCTS 14.09'!Q$1,'FCST SDV'!$AC$2:$AZ$2,0))/'Hàng Theo FCTS 14.09'!$C36,0)</f>
        <v>0</v>
      </c>
    </row>
    <row r="37" spans="1:17" ht="36" customHeight="1">
      <c r="A37" s="584"/>
      <c r="B37" s="132" t="s">
        <v>41</v>
      </c>
      <c r="C37" s="132">
        <v>50</v>
      </c>
      <c r="D37" s="564"/>
      <c r="E37" s="565"/>
      <c r="F37" s="564"/>
      <c r="G37" s="152">
        <f>+VLOOKUP(B37,'[6]FCST SDV'!$C:$AL,36,0)</f>
        <v>275000</v>
      </c>
      <c r="H37" s="153">
        <f t="shared" si="0"/>
        <v>5500</v>
      </c>
      <c r="I37" s="134">
        <f t="array" ref="I37">+IFERROR(INDEX('FCST SDV'!$AC$3:$AZ$3000,MATCH('Hàng Theo FCTS 14.09'!$B37,'FCST SDV'!$C$3:$C$3000,0),MATCH('Hàng Theo FCTS 14.09'!I$1,'FCST SDV'!$AC$2:$AZ$2,0))/'Hàng Theo FCTS 14.09'!$C37,0)</f>
        <v>300</v>
      </c>
      <c r="J37" s="134">
        <f t="array" ref="J37">+IFERROR(INDEX('FCST SDV'!$AC$3:$AZ$3000,MATCH('Hàng Theo FCTS 14.09'!$B37,'FCST SDV'!$C$3:$C$3000,0),MATCH('Hàng Theo FCTS 14.09'!J$1,'FCST SDV'!$AC$2:$AZ$2,0))/'Hàng Theo FCTS 14.09'!$C37,0)</f>
        <v>300</v>
      </c>
      <c r="K37" s="134">
        <f t="array" ref="K37">+IFERROR(INDEX('FCST SDV'!$AC$3:$AZ$3000,MATCH('Hàng Theo FCTS 14.09'!$B37,'FCST SDV'!$C$3:$C$3000,0),MATCH('Hàng Theo FCTS 14.09'!K$1,'FCST SDV'!$AC$2:$AZ$2,0))/'Hàng Theo FCTS 14.09'!$C37,0)</f>
        <v>300</v>
      </c>
      <c r="L37" s="134">
        <f t="array" ref="L37">+IFERROR(INDEX('FCST SDV'!$AC$3:$AZ$3000,MATCH('Hàng Theo FCTS 14.09'!$B37,'FCST SDV'!$C$3:$C$3000,0),MATCH('Hàng Theo FCTS 14.09'!L$1,'FCST SDV'!$AC$2:$AZ$2,0))/'Hàng Theo FCTS 14.09'!$C37,0)</f>
        <v>300</v>
      </c>
      <c r="M37" s="134">
        <f t="array" ref="M37">+IFERROR(INDEX('FCST SDV'!$AC$3:$AZ$3000,MATCH('Hàng Theo FCTS 14.09'!$B37,'FCST SDV'!$C$3:$C$3000,0),MATCH('Hàng Theo FCTS 14.09'!M$1,'FCST SDV'!$AC$2:$AZ$2,0))/'Hàng Theo FCTS 14.09'!$C37,0)</f>
        <v>300</v>
      </c>
      <c r="N37" s="134">
        <f t="array" ref="N37">+IFERROR(INDEX('FCST SDV'!$AC$3:$AZ$3000,MATCH('Hàng Theo FCTS 14.09'!$B37,'FCST SDV'!$C$3:$C$3000,0),MATCH('Hàng Theo FCTS 14.09'!N$1,'FCST SDV'!$AC$2:$AZ$2,0))/'Hàng Theo FCTS 14.09'!$C37,0)</f>
        <v>300</v>
      </c>
      <c r="O37" s="134">
        <f t="array" ref="O37">+IFERROR(INDEX('FCST SDV'!$AC$3:$AZ$3000,MATCH('Hàng Theo FCTS 14.09'!$B37,'FCST SDV'!$C$3:$C$3000,0),MATCH('Hàng Theo FCTS 14.09'!O$1,'FCST SDV'!$AC$2:$AZ$2,0))/'Hàng Theo FCTS 14.09'!$C37,0)</f>
        <v>2100</v>
      </c>
      <c r="P37" s="134">
        <f t="array" ref="P37">+IFERROR(INDEX('FCST SDV'!$AC$3:$AZ$3000,MATCH('Hàng Theo FCTS 14.09'!$B37,'FCST SDV'!$C$3:$C$3000,0),MATCH('Hàng Theo FCTS 14.09'!P$1,'FCST SDV'!$AC$2:$AZ$2,0))/'Hàng Theo FCTS 14.09'!$C37,0)</f>
        <v>1600</v>
      </c>
      <c r="Q37" s="134">
        <f t="array" ref="Q37">+IFERROR(INDEX('FCST SDV'!$AC$3:$AZ$3000,MATCH('Hàng Theo FCTS 14.09'!$B37,'FCST SDV'!$C$3:$C$3000,0),MATCH('Hàng Theo FCTS 14.09'!Q$1,'FCST SDV'!$AC$2:$AZ$2,0))/'Hàng Theo FCTS 14.09'!$C37,0)</f>
        <v>0</v>
      </c>
    </row>
    <row r="38" spans="1:17" ht="36" customHeight="1">
      <c r="A38" s="596" t="s">
        <v>254</v>
      </c>
      <c r="B38" s="597"/>
      <c r="C38" s="597"/>
      <c r="D38" s="597"/>
      <c r="E38" s="597"/>
      <c r="F38" s="597"/>
      <c r="G38" s="598"/>
      <c r="H38" s="155"/>
      <c r="I38" s="137">
        <f>+F2-SUM(I2:I37)</f>
        <v>44164.566666666666</v>
      </c>
      <c r="J38" s="137">
        <f>+I38-SUM(J2:J37)</f>
        <v>40289.933333333334</v>
      </c>
      <c r="K38" s="137">
        <f t="shared" ref="K38:Q38" si="1">+J38-SUM(K2:K37)</f>
        <v>36181.25</v>
      </c>
      <c r="L38" s="137">
        <f t="shared" si="1"/>
        <v>32389.416666666668</v>
      </c>
      <c r="M38" s="137">
        <f t="shared" si="1"/>
        <v>28510.816666666669</v>
      </c>
      <c r="N38" s="137">
        <f t="shared" si="1"/>
        <v>24549.51666666667</v>
      </c>
      <c r="O38" s="137">
        <f t="shared" si="1"/>
        <v>-3597.236666666664</v>
      </c>
      <c r="P38" s="137">
        <f t="shared" si="1"/>
        <v>-27354.850555555553</v>
      </c>
      <c r="Q38" s="137">
        <f t="shared" si="1"/>
        <v>-28278.250555555554</v>
      </c>
    </row>
    <row r="39" spans="1:17" ht="36" customHeight="1">
      <c r="A39" s="584" t="s">
        <v>43</v>
      </c>
      <c r="B39" s="131" t="s">
        <v>44</v>
      </c>
      <c r="C39" s="132">
        <v>180</v>
      </c>
      <c r="D39" s="564">
        <v>51580</v>
      </c>
      <c r="E39" s="565"/>
      <c r="F39" s="564">
        <f>+D39</f>
        <v>51580</v>
      </c>
      <c r="G39" s="152">
        <f>+VLOOKUP(B39,'[6]FCST SDV'!$C:$AL,36,0)</f>
        <v>1053000</v>
      </c>
      <c r="H39" s="153">
        <f t="shared" ref="H39:H44" si="2">+G39/C39</f>
        <v>5850</v>
      </c>
      <c r="I39" s="134">
        <f t="array" ref="I39">+IFERROR(INDEX('FCST SDV'!$AC$3:$AZ$3000,MATCH('Hàng Theo FCTS 14.09'!$B39,'FCST SDV'!$C$3:$C$3000,0),MATCH('Hàng Theo FCTS 14.09'!I$1,'FCST SDV'!$AC$2:$AZ$2,0))/'Hàng Theo FCTS 14.09'!$C39,0)</f>
        <v>250</v>
      </c>
      <c r="J39" s="134">
        <f t="array" ref="J39">+IFERROR(INDEX('FCST SDV'!$AC$3:$AZ$3000,MATCH('Hàng Theo FCTS 14.09'!$B39,'FCST SDV'!$C$3:$C$3000,0),MATCH('Hàng Theo FCTS 14.09'!J$1,'FCST SDV'!$AC$2:$AZ$2,0))/'Hàng Theo FCTS 14.09'!$C39,0)</f>
        <v>250</v>
      </c>
      <c r="K39" s="134">
        <f t="array" ref="K39">+IFERROR(INDEX('FCST SDV'!$AC$3:$AZ$3000,MATCH('Hàng Theo FCTS 14.09'!$B39,'FCST SDV'!$C$3:$C$3000,0),MATCH('Hàng Theo FCTS 14.09'!K$1,'FCST SDV'!$AC$2:$AZ$2,0))/'Hàng Theo FCTS 14.09'!$C39,0)</f>
        <v>250</v>
      </c>
      <c r="L39" s="134">
        <f t="array" ref="L39">+IFERROR(INDEX('FCST SDV'!$AC$3:$AZ$3000,MATCH('Hàng Theo FCTS 14.09'!$B39,'FCST SDV'!$C$3:$C$3000,0),MATCH('Hàng Theo FCTS 14.09'!L$1,'FCST SDV'!$AC$2:$AZ$2,0))/'Hàng Theo FCTS 14.09'!$C39,0)</f>
        <v>250</v>
      </c>
      <c r="M39" s="134">
        <f t="array" ref="M39">+IFERROR(INDEX('FCST SDV'!$AC$3:$AZ$3000,MATCH('Hàng Theo FCTS 14.09'!$B39,'FCST SDV'!$C$3:$C$3000,0),MATCH('Hàng Theo FCTS 14.09'!M$1,'FCST SDV'!$AC$2:$AZ$2,0))/'Hàng Theo FCTS 14.09'!$C39,0)</f>
        <v>333.33333333333331</v>
      </c>
      <c r="N39" s="134">
        <f t="array" ref="N39">+IFERROR(INDEX('FCST SDV'!$AC$3:$AZ$3000,MATCH('Hàng Theo FCTS 14.09'!$B39,'FCST SDV'!$C$3:$C$3000,0),MATCH('Hàng Theo FCTS 14.09'!N$1,'FCST SDV'!$AC$2:$AZ$2,0))/'Hàng Theo FCTS 14.09'!$C39,0)</f>
        <v>266.66666666666669</v>
      </c>
      <c r="O39" s="134">
        <f t="array" ref="O39">+IFERROR(INDEX('FCST SDV'!$AC$3:$AZ$3000,MATCH('Hàng Theo FCTS 14.09'!$B39,'FCST SDV'!$C$3:$C$3000,0),MATCH('Hàng Theo FCTS 14.09'!O$1,'FCST SDV'!$AC$2:$AZ$2,0))/'Hàng Theo FCTS 14.09'!$C39,0)</f>
        <v>1850</v>
      </c>
      <c r="P39" s="134">
        <f t="array" ref="P39">+IFERROR(INDEX('FCST SDV'!$AC$3:$AZ$3000,MATCH('Hàng Theo FCTS 14.09'!$B39,'FCST SDV'!$C$3:$C$3000,0),MATCH('Hàng Theo FCTS 14.09'!P$1,'FCST SDV'!$AC$2:$AZ$2,0))/'Hàng Theo FCTS 14.09'!$C39,0)</f>
        <v>2400</v>
      </c>
      <c r="Q39" s="134">
        <f t="array" ref="Q39">+IFERROR(INDEX('FCST SDV'!$AC$3:$AZ$3000,MATCH('Hàng Theo FCTS 14.09'!$B39,'FCST SDV'!$C$3:$C$3000,0),MATCH('Hàng Theo FCTS 14.09'!Q$1,'FCST SDV'!$AC$2:$AZ$2,0))/'Hàng Theo FCTS 14.09'!$C39,0)</f>
        <v>0</v>
      </c>
    </row>
    <row r="40" spans="1:17" ht="36" customHeight="1">
      <c r="A40" s="584"/>
      <c r="B40" s="131" t="s">
        <v>45</v>
      </c>
      <c r="C40" s="132">
        <v>180</v>
      </c>
      <c r="D40" s="564"/>
      <c r="E40" s="565"/>
      <c r="F40" s="564"/>
      <c r="G40" s="152">
        <f>+VLOOKUP(B40,'[6]FCST SDV'!$C:$AL,36,0)</f>
        <v>1053000</v>
      </c>
      <c r="H40" s="153">
        <f t="shared" si="2"/>
        <v>5850</v>
      </c>
      <c r="I40" s="134">
        <f t="array" ref="I40">+IFERROR(INDEX('FCST SDV'!$AC$3:$AZ$3000,MATCH('Hàng Theo FCTS 14.09'!$B40,'FCST SDV'!$C$3:$C$3000,0),MATCH('Hàng Theo FCTS 14.09'!I$1,'FCST SDV'!$AC$2:$AZ$2,0))/'Hàng Theo FCTS 14.09'!$C40,0)</f>
        <v>250</v>
      </c>
      <c r="J40" s="134">
        <f t="array" ref="J40">+IFERROR(INDEX('FCST SDV'!$AC$3:$AZ$3000,MATCH('Hàng Theo FCTS 14.09'!$B40,'FCST SDV'!$C$3:$C$3000,0),MATCH('Hàng Theo FCTS 14.09'!J$1,'FCST SDV'!$AC$2:$AZ$2,0))/'Hàng Theo FCTS 14.09'!$C40,0)</f>
        <v>250</v>
      </c>
      <c r="K40" s="134">
        <f t="array" ref="K40">+IFERROR(INDEX('FCST SDV'!$AC$3:$AZ$3000,MATCH('Hàng Theo FCTS 14.09'!$B40,'FCST SDV'!$C$3:$C$3000,0),MATCH('Hàng Theo FCTS 14.09'!K$1,'FCST SDV'!$AC$2:$AZ$2,0))/'Hàng Theo FCTS 14.09'!$C40,0)</f>
        <v>250</v>
      </c>
      <c r="L40" s="134">
        <f t="array" ref="L40">+IFERROR(INDEX('FCST SDV'!$AC$3:$AZ$3000,MATCH('Hàng Theo FCTS 14.09'!$B40,'FCST SDV'!$C$3:$C$3000,0),MATCH('Hàng Theo FCTS 14.09'!L$1,'FCST SDV'!$AC$2:$AZ$2,0))/'Hàng Theo FCTS 14.09'!$C40,0)</f>
        <v>250</v>
      </c>
      <c r="M40" s="134">
        <f t="array" ref="M40">+IFERROR(INDEX('FCST SDV'!$AC$3:$AZ$3000,MATCH('Hàng Theo FCTS 14.09'!$B40,'FCST SDV'!$C$3:$C$3000,0),MATCH('Hàng Theo FCTS 14.09'!M$1,'FCST SDV'!$AC$2:$AZ$2,0))/'Hàng Theo FCTS 14.09'!$C40,0)</f>
        <v>333.33333333333331</v>
      </c>
      <c r="N40" s="134">
        <f t="array" ref="N40">+IFERROR(INDEX('FCST SDV'!$AC$3:$AZ$3000,MATCH('Hàng Theo FCTS 14.09'!$B40,'FCST SDV'!$C$3:$C$3000,0),MATCH('Hàng Theo FCTS 14.09'!N$1,'FCST SDV'!$AC$2:$AZ$2,0))/'Hàng Theo FCTS 14.09'!$C40,0)</f>
        <v>266.66666666666669</v>
      </c>
      <c r="O40" s="134">
        <f t="array" ref="O40">+IFERROR(INDEX('FCST SDV'!$AC$3:$AZ$3000,MATCH('Hàng Theo FCTS 14.09'!$B40,'FCST SDV'!$C$3:$C$3000,0),MATCH('Hàng Theo FCTS 14.09'!O$1,'FCST SDV'!$AC$2:$AZ$2,0))/'Hàng Theo FCTS 14.09'!$C40,0)</f>
        <v>1850</v>
      </c>
      <c r="P40" s="134">
        <f t="array" ref="P40">+IFERROR(INDEX('FCST SDV'!$AC$3:$AZ$3000,MATCH('Hàng Theo FCTS 14.09'!$B40,'FCST SDV'!$C$3:$C$3000,0),MATCH('Hàng Theo FCTS 14.09'!P$1,'FCST SDV'!$AC$2:$AZ$2,0))/'Hàng Theo FCTS 14.09'!$C40,0)</f>
        <v>2400</v>
      </c>
      <c r="Q40" s="134">
        <f t="array" ref="Q40">+IFERROR(INDEX('FCST SDV'!$AC$3:$AZ$3000,MATCH('Hàng Theo FCTS 14.09'!$B40,'FCST SDV'!$C$3:$C$3000,0),MATCH('Hàng Theo FCTS 14.09'!Q$1,'FCST SDV'!$AC$2:$AZ$2,0))/'Hàng Theo FCTS 14.09'!$C40,0)</f>
        <v>0</v>
      </c>
    </row>
    <row r="41" spans="1:17" ht="36" customHeight="1">
      <c r="A41" s="584"/>
      <c r="B41" s="131" t="s">
        <v>46</v>
      </c>
      <c r="C41" s="132">
        <v>3500</v>
      </c>
      <c r="D41" s="564"/>
      <c r="E41" s="565"/>
      <c r="F41" s="564"/>
      <c r="G41" s="152">
        <f>+VLOOKUP(B41,'[6]FCST SDV'!$C:$AL,36,0)</f>
        <v>133000</v>
      </c>
      <c r="H41" s="153">
        <f t="shared" si="2"/>
        <v>38</v>
      </c>
      <c r="I41" s="134">
        <f t="array" ref="I41">+IFERROR(INDEX('FCST SDV'!$AC$3:$AZ$3000,MATCH('Hàng Theo FCTS 14.09'!$B41,'FCST SDV'!$C$3:$C$3000,0),MATCH('Hàng Theo FCTS 14.09'!I$1,'FCST SDV'!$AC$2:$AZ$2,0))/'Hàng Theo FCTS 14.09'!$C41,0)</f>
        <v>0</v>
      </c>
      <c r="J41" s="134">
        <f t="array" ref="J41">+IFERROR(INDEX('FCST SDV'!$AC$3:$AZ$3000,MATCH('Hàng Theo FCTS 14.09'!$B41,'FCST SDV'!$C$3:$C$3000,0),MATCH('Hàng Theo FCTS 14.09'!J$1,'FCST SDV'!$AC$2:$AZ$2,0))/'Hàng Theo FCTS 14.09'!$C41,0)</f>
        <v>3</v>
      </c>
      <c r="K41" s="134">
        <f t="array" ref="K41">+IFERROR(INDEX('FCST SDV'!$AC$3:$AZ$3000,MATCH('Hàng Theo FCTS 14.09'!$B41,'FCST SDV'!$C$3:$C$3000,0),MATCH('Hàng Theo FCTS 14.09'!K$1,'FCST SDV'!$AC$2:$AZ$2,0))/'Hàng Theo FCTS 14.09'!$C41,0)</f>
        <v>3</v>
      </c>
      <c r="L41" s="134">
        <f t="array" ref="L41">+IFERROR(INDEX('FCST SDV'!$AC$3:$AZ$3000,MATCH('Hàng Theo FCTS 14.09'!$B41,'FCST SDV'!$C$3:$C$3000,0),MATCH('Hàng Theo FCTS 14.09'!L$1,'FCST SDV'!$AC$2:$AZ$2,0))/'Hàng Theo FCTS 14.09'!$C41,0)</f>
        <v>3</v>
      </c>
      <c r="M41" s="134">
        <f t="array" ref="M41">+IFERROR(INDEX('FCST SDV'!$AC$3:$AZ$3000,MATCH('Hàng Theo FCTS 14.09'!$B41,'FCST SDV'!$C$3:$C$3000,0),MATCH('Hàng Theo FCTS 14.09'!M$1,'FCST SDV'!$AC$2:$AZ$2,0))/'Hàng Theo FCTS 14.09'!$C41,0)</f>
        <v>3</v>
      </c>
      <c r="N41" s="134">
        <f t="array" ref="N41">+IFERROR(INDEX('FCST SDV'!$AC$3:$AZ$3000,MATCH('Hàng Theo FCTS 14.09'!$B41,'FCST SDV'!$C$3:$C$3000,0),MATCH('Hàng Theo FCTS 14.09'!N$1,'FCST SDV'!$AC$2:$AZ$2,0))/'Hàng Theo FCTS 14.09'!$C41,0)</f>
        <v>3</v>
      </c>
      <c r="O41" s="134">
        <f t="array" ref="O41">+IFERROR(INDEX('FCST SDV'!$AC$3:$AZ$3000,MATCH('Hàng Theo FCTS 14.09'!$B41,'FCST SDV'!$C$3:$C$3000,0),MATCH('Hàng Theo FCTS 14.09'!O$1,'FCST SDV'!$AC$2:$AZ$2,0))/'Hàng Theo FCTS 14.09'!$C41,0)</f>
        <v>18</v>
      </c>
      <c r="P41" s="134">
        <f t="array" ref="P41">+IFERROR(INDEX('FCST SDV'!$AC$3:$AZ$3000,MATCH('Hàng Theo FCTS 14.09'!$B41,'FCST SDV'!$C$3:$C$3000,0),MATCH('Hàng Theo FCTS 14.09'!P$1,'FCST SDV'!$AC$2:$AZ$2,0))/'Hàng Theo FCTS 14.09'!$C41,0)</f>
        <v>5</v>
      </c>
      <c r="Q41" s="134">
        <f t="array" ref="Q41">+IFERROR(INDEX('FCST SDV'!$AC$3:$AZ$3000,MATCH('Hàng Theo FCTS 14.09'!$B41,'FCST SDV'!$C$3:$C$3000,0),MATCH('Hàng Theo FCTS 14.09'!Q$1,'FCST SDV'!$AC$2:$AZ$2,0))/'Hàng Theo FCTS 14.09'!$C41,0)</f>
        <v>0</v>
      </c>
    </row>
    <row r="42" spans="1:17" ht="36" customHeight="1">
      <c r="A42" s="584"/>
      <c r="B42" s="131" t="s">
        <v>47</v>
      </c>
      <c r="C42" s="132">
        <v>150</v>
      </c>
      <c r="D42" s="564"/>
      <c r="E42" s="565"/>
      <c r="F42" s="564"/>
      <c r="G42" s="152">
        <f>+VLOOKUP(B42,'[6]FCST SDV'!$C:$AL,36,0)</f>
        <v>156000</v>
      </c>
      <c r="H42" s="153">
        <f t="shared" si="2"/>
        <v>1040</v>
      </c>
      <c r="I42" s="134">
        <f t="array" ref="I42">+IFERROR(INDEX('FCST SDV'!$AC$3:$AZ$3000,MATCH('Hàng Theo FCTS 14.09'!$B42,'FCST SDV'!$C$3:$C$3000,0),MATCH('Hàng Theo FCTS 14.09'!I$1,'FCST SDV'!$AC$2:$AZ$2,0))/'Hàng Theo FCTS 14.09'!$C42,0)</f>
        <v>40</v>
      </c>
      <c r="J42" s="134">
        <f t="array" ref="J42">+IFERROR(INDEX('FCST SDV'!$AC$3:$AZ$3000,MATCH('Hàng Theo FCTS 14.09'!$B42,'FCST SDV'!$C$3:$C$3000,0),MATCH('Hàng Theo FCTS 14.09'!J$1,'FCST SDV'!$AC$2:$AZ$2,0))/'Hàng Theo FCTS 14.09'!$C42,0)</f>
        <v>40</v>
      </c>
      <c r="K42" s="134">
        <f t="array" ref="K42">+IFERROR(INDEX('FCST SDV'!$AC$3:$AZ$3000,MATCH('Hàng Theo FCTS 14.09'!$B42,'FCST SDV'!$C$3:$C$3000,0),MATCH('Hàng Theo FCTS 14.09'!K$1,'FCST SDV'!$AC$2:$AZ$2,0))/'Hàng Theo FCTS 14.09'!$C42,0)</f>
        <v>40</v>
      </c>
      <c r="L42" s="134">
        <f t="array" ref="L42">+IFERROR(INDEX('FCST SDV'!$AC$3:$AZ$3000,MATCH('Hàng Theo FCTS 14.09'!$B42,'FCST SDV'!$C$3:$C$3000,0),MATCH('Hàng Theo FCTS 14.09'!L$1,'FCST SDV'!$AC$2:$AZ$2,0))/'Hàng Theo FCTS 14.09'!$C42,0)</f>
        <v>40</v>
      </c>
      <c r="M42" s="134">
        <f t="array" ref="M42">+IFERROR(INDEX('FCST SDV'!$AC$3:$AZ$3000,MATCH('Hàng Theo FCTS 14.09'!$B42,'FCST SDV'!$C$3:$C$3000,0),MATCH('Hàng Theo FCTS 14.09'!M$1,'FCST SDV'!$AC$2:$AZ$2,0))/'Hàng Theo FCTS 14.09'!$C42,0)</f>
        <v>40</v>
      </c>
      <c r="N42" s="134">
        <f t="array" ref="N42">+IFERROR(INDEX('FCST SDV'!$AC$3:$AZ$3000,MATCH('Hàng Theo FCTS 14.09'!$B42,'FCST SDV'!$C$3:$C$3000,0),MATCH('Hàng Theo FCTS 14.09'!N$1,'FCST SDV'!$AC$2:$AZ$2,0))/'Hàng Theo FCTS 14.09'!$C42,0)</f>
        <v>40</v>
      </c>
      <c r="O42" s="134">
        <f t="array" ref="O42">+IFERROR(INDEX('FCST SDV'!$AC$3:$AZ$3000,MATCH('Hàng Theo FCTS 14.09'!$B42,'FCST SDV'!$C$3:$C$3000,0),MATCH('Hàng Theo FCTS 14.09'!O$1,'FCST SDV'!$AC$2:$AZ$2,0))/'Hàng Theo FCTS 14.09'!$C42,0)</f>
        <v>240</v>
      </c>
      <c r="P42" s="134">
        <f t="array" ref="P42">+IFERROR(INDEX('FCST SDV'!$AC$3:$AZ$3000,MATCH('Hàng Theo FCTS 14.09'!$B42,'FCST SDV'!$C$3:$C$3000,0),MATCH('Hàng Theo FCTS 14.09'!P$1,'FCST SDV'!$AC$2:$AZ$2,0))/'Hàng Theo FCTS 14.09'!$C42,0)</f>
        <v>280</v>
      </c>
      <c r="Q42" s="134">
        <f t="array" ref="Q42">+IFERROR(INDEX('FCST SDV'!$AC$3:$AZ$3000,MATCH('Hàng Theo FCTS 14.09'!$B42,'FCST SDV'!$C$3:$C$3000,0),MATCH('Hàng Theo FCTS 14.09'!Q$1,'FCST SDV'!$AC$2:$AZ$2,0))/'Hàng Theo FCTS 14.09'!$C42,0)</f>
        <v>280</v>
      </c>
    </row>
    <row r="43" spans="1:17" ht="36" customHeight="1">
      <c r="A43" s="584"/>
      <c r="B43" s="131" t="s">
        <v>48</v>
      </c>
      <c r="C43" s="135">
        <v>1000</v>
      </c>
      <c r="D43" s="564"/>
      <c r="E43" s="565"/>
      <c r="F43" s="564"/>
      <c r="G43" s="152">
        <f>+VLOOKUP(B43,'[6]FCST SDV'!$C:$AL,36,0)</f>
        <v>600000</v>
      </c>
      <c r="H43" s="153">
        <f t="shared" si="2"/>
        <v>600</v>
      </c>
      <c r="I43" s="134">
        <f t="array" ref="I43">+IFERROR(INDEX('FCST SDV'!$AC$3:$AZ$3000,MATCH('Hàng Theo FCTS 14.09'!$B43,'FCST SDV'!$C$3:$C$3000,0),MATCH('Hàng Theo FCTS 14.09'!I$1,'FCST SDV'!$AC$2:$AZ$2,0))/'Hàng Theo FCTS 14.09'!$C43,0)</f>
        <v>0</v>
      </c>
      <c r="J43" s="134">
        <f t="array" ref="J43">+IFERROR(INDEX('FCST SDV'!$AC$3:$AZ$3000,MATCH('Hàng Theo FCTS 14.09'!$B43,'FCST SDV'!$C$3:$C$3000,0),MATCH('Hàng Theo FCTS 14.09'!J$1,'FCST SDV'!$AC$2:$AZ$2,0))/'Hàng Theo FCTS 14.09'!$C43,0)</f>
        <v>0</v>
      </c>
      <c r="K43" s="134">
        <f t="array" ref="K43">+IFERROR(INDEX('FCST SDV'!$AC$3:$AZ$3000,MATCH('Hàng Theo FCTS 14.09'!$B43,'FCST SDV'!$C$3:$C$3000,0),MATCH('Hàng Theo FCTS 14.09'!K$1,'FCST SDV'!$AC$2:$AZ$2,0))/'Hàng Theo FCTS 14.09'!$C43,0)</f>
        <v>0</v>
      </c>
      <c r="L43" s="134">
        <f t="array" ref="L43">+IFERROR(INDEX('FCST SDV'!$AC$3:$AZ$3000,MATCH('Hàng Theo FCTS 14.09'!$B43,'FCST SDV'!$C$3:$C$3000,0),MATCH('Hàng Theo FCTS 14.09'!L$1,'FCST SDV'!$AC$2:$AZ$2,0))/'Hàng Theo FCTS 14.09'!$C43,0)</f>
        <v>100</v>
      </c>
      <c r="M43" s="134">
        <f t="array" ref="M43">+IFERROR(INDEX('FCST SDV'!$AC$3:$AZ$3000,MATCH('Hàng Theo FCTS 14.09'!$B43,'FCST SDV'!$C$3:$C$3000,0),MATCH('Hàng Theo FCTS 14.09'!M$1,'FCST SDV'!$AC$2:$AZ$2,0))/'Hàng Theo FCTS 14.09'!$C43,0)</f>
        <v>0</v>
      </c>
      <c r="N43" s="134">
        <f t="array" ref="N43">+IFERROR(INDEX('FCST SDV'!$AC$3:$AZ$3000,MATCH('Hàng Theo FCTS 14.09'!$B43,'FCST SDV'!$C$3:$C$3000,0),MATCH('Hàng Theo FCTS 14.09'!N$1,'FCST SDV'!$AC$2:$AZ$2,0))/'Hàng Theo FCTS 14.09'!$C43,0)</f>
        <v>0</v>
      </c>
      <c r="O43" s="134">
        <f t="array" ref="O43">+IFERROR(INDEX('FCST SDV'!$AC$3:$AZ$3000,MATCH('Hàng Theo FCTS 14.09'!$B43,'FCST SDV'!$C$3:$C$3000,0),MATCH('Hàng Theo FCTS 14.09'!O$1,'FCST SDV'!$AC$2:$AZ$2,0))/'Hàng Theo FCTS 14.09'!$C43,0)</f>
        <v>180</v>
      </c>
      <c r="P43" s="134">
        <f t="array" ref="P43">+IFERROR(INDEX('FCST SDV'!$AC$3:$AZ$3000,MATCH('Hàng Theo FCTS 14.09'!$B43,'FCST SDV'!$C$3:$C$3000,0),MATCH('Hàng Theo FCTS 14.09'!P$1,'FCST SDV'!$AC$2:$AZ$2,0))/'Hàng Theo FCTS 14.09'!$C43,0)</f>
        <v>160</v>
      </c>
      <c r="Q43" s="134">
        <f t="array" ref="Q43">+IFERROR(INDEX('FCST SDV'!$AC$3:$AZ$3000,MATCH('Hàng Theo FCTS 14.09'!$B43,'FCST SDV'!$C$3:$C$3000,0),MATCH('Hàng Theo FCTS 14.09'!Q$1,'FCST SDV'!$AC$2:$AZ$2,0))/'Hàng Theo FCTS 14.09'!$C43,0)</f>
        <v>160</v>
      </c>
    </row>
    <row r="44" spans="1:17" ht="36" customHeight="1">
      <c r="A44" s="584"/>
      <c r="B44" s="131" t="s">
        <v>49</v>
      </c>
      <c r="C44" s="135">
        <v>1000</v>
      </c>
      <c r="D44" s="564"/>
      <c r="E44" s="565"/>
      <c r="F44" s="564"/>
      <c r="G44" s="152">
        <f>+VLOOKUP(B44,'[6]FCST SDV'!$C:$AL,36,0)</f>
        <v>260000</v>
      </c>
      <c r="H44" s="153">
        <f t="shared" si="2"/>
        <v>260</v>
      </c>
      <c r="I44" s="134">
        <f t="array" ref="I44">+IFERROR(INDEX('FCST SDV'!$AC$3:$AZ$3000,MATCH('Hàng Theo FCTS 14.09'!$B44,'FCST SDV'!$C$3:$C$3000,0),MATCH('Hàng Theo FCTS 14.09'!I$1,'FCST SDV'!$AC$2:$AZ$2,0))/'Hàng Theo FCTS 14.09'!$C44,0)</f>
        <v>0</v>
      </c>
      <c r="J44" s="134">
        <f t="array" ref="J44">+IFERROR(INDEX('FCST SDV'!$AC$3:$AZ$3000,MATCH('Hàng Theo FCTS 14.09'!$B44,'FCST SDV'!$C$3:$C$3000,0),MATCH('Hàng Theo FCTS 14.09'!J$1,'FCST SDV'!$AC$2:$AZ$2,0))/'Hàng Theo FCTS 14.09'!$C44,0)</f>
        <v>0</v>
      </c>
      <c r="K44" s="134">
        <f t="array" ref="K44">+IFERROR(INDEX('FCST SDV'!$AC$3:$AZ$3000,MATCH('Hàng Theo FCTS 14.09'!$B44,'FCST SDV'!$C$3:$C$3000,0),MATCH('Hàng Theo FCTS 14.09'!K$1,'FCST SDV'!$AC$2:$AZ$2,0))/'Hàng Theo FCTS 14.09'!$C44,0)</f>
        <v>0</v>
      </c>
      <c r="L44" s="134">
        <f t="array" ref="L44">+IFERROR(INDEX('FCST SDV'!$AC$3:$AZ$3000,MATCH('Hàng Theo FCTS 14.09'!$B44,'FCST SDV'!$C$3:$C$3000,0),MATCH('Hàng Theo FCTS 14.09'!L$1,'FCST SDV'!$AC$2:$AZ$2,0))/'Hàng Theo FCTS 14.09'!$C44,0)</f>
        <v>0</v>
      </c>
      <c r="M44" s="134">
        <f t="array" ref="M44">+IFERROR(INDEX('FCST SDV'!$AC$3:$AZ$3000,MATCH('Hàng Theo FCTS 14.09'!$B44,'FCST SDV'!$C$3:$C$3000,0),MATCH('Hàng Theo FCTS 14.09'!M$1,'FCST SDV'!$AC$2:$AZ$2,0))/'Hàng Theo FCTS 14.09'!$C44,0)</f>
        <v>0</v>
      </c>
      <c r="N44" s="134">
        <f t="array" ref="N44">+IFERROR(INDEX('FCST SDV'!$AC$3:$AZ$3000,MATCH('Hàng Theo FCTS 14.09'!$B44,'FCST SDV'!$C$3:$C$3000,0),MATCH('Hàng Theo FCTS 14.09'!N$1,'FCST SDV'!$AC$2:$AZ$2,0))/'Hàng Theo FCTS 14.09'!$C44,0)</f>
        <v>0</v>
      </c>
      <c r="O44" s="134">
        <f t="array" ref="O44">+IFERROR(INDEX('FCST SDV'!$AC$3:$AZ$3000,MATCH('Hàng Theo FCTS 14.09'!$B44,'FCST SDV'!$C$3:$C$3000,0),MATCH('Hàng Theo FCTS 14.09'!O$1,'FCST SDV'!$AC$2:$AZ$2,0))/'Hàng Theo FCTS 14.09'!$C44,0)</f>
        <v>60</v>
      </c>
      <c r="P44" s="134">
        <f t="array" ref="P44">+IFERROR(INDEX('FCST SDV'!$AC$3:$AZ$3000,MATCH('Hàng Theo FCTS 14.09'!$B44,'FCST SDV'!$C$3:$C$3000,0),MATCH('Hàng Theo FCTS 14.09'!P$1,'FCST SDV'!$AC$2:$AZ$2,0))/'Hàng Theo FCTS 14.09'!$C44,0)</f>
        <v>100</v>
      </c>
      <c r="Q44" s="134">
        <f t="array" ref="Q44">+IFERROR(INDEX('FCST SDV'!$AC$3:$AZ$3000,MATCH('Hàng Theo FCTS 14.09'!$B44,'FCST SDV'!$C$3:$C$3000,0),MATCH('Hàng Theo FCTS 14.09'!Q$1,'FCST SDV'!$AC$2:$AZ$2,0))/'Hàng Theo FCTS 14.09'!$C44,0)</f>
        <v>100</v>
      </c>
    </row>
    <row r="45" spans="1:17" ht="36" customHeight="1">
      <c r="A45" s="593" t="s">
        <v>254</v>
      </c>
      <c r="B45" s="594"/>
      <c r="C45" s="594"/>
      <c r="D45" s="594"/>
      <c r="E45" s="594"/>
      <c r="F45" s="594"/>
      <c r="G45" s="595"/>
      <c r="H45" s="155"/>
      <c r="I45" s="138">
        <f>+F39-SUM(I39:I44)</f>
        <v>51040</v>
      </c>
      <c r="J45" s="138">
        <f>+I45-SUM(J39:J44)</f>
        <v>50497</v>
      </c>
      <c r="K45" s="138">
        <f t="shared" ref="K45:Q45" si="3">+J45-SUM(K39:K44)</f>
        <v>49954</v>
      </c>
      <c r="L45" s="138">
        <f t="shared" si="3"/>
        <v>49311</v>
      </c>
      <c r="M45" s="138">
        <f t="shared" si="3"/>
        <v>48601.333333333336</v>
      </c>
      <c r="N45" s="138">
        <f t="shared" si="3"/>
        <v>48025</v>
      </c>
      <c r="O45" s="138">
        <f t="shared" si="3"/>
        <v>43827</v>
      </c>
      <c r="P45" s="138">
        <f t="shared" si="3"/>
        <v>38482</v>
      </c>
      <c r="Q45" s="138">
        <f t="shared" si="3"/>
        <v>37942</v>
      </c>
    </row>
    <row r="46" spans="1:17" ht="36" customHeight="1">
      <c r="A46" s="584" t="s">
        <v>59</v>
      </c>
      <c r="B46" s="131" t="s">
        <v>50</v>
      </c>
      <c r="C46" s="135">
        <v>100</v>
      </c>
      <c r="D46" s="564">
        <v>0</v>
      </c>
      <c r="E46" s="565"/>
      <c r="F46" s="564">
        <f>+D46</f>
        <v>0</v>
      </c>
      <c r="G46" s="152">
        <f>+VLOOKUP(B46,'[6]FCST SDV'!$C:$AL,36,0)</f>
        <v>0</v>
      </c>
      <c r="H46" s="153">
        <f t="shared" ref="H46:H62" si="4">+G46/C46</f>
        <v>0</v>
      </c>
      <c r="I46" s="134">
        <f t="array" ref="I46">+IFERROR(INDEX('FCST SDV'!$AC$3:$AZ$3000,MATCH('Hàng Theo FCTS 14.09'!$B46,'FCST SDV'!$C$3:$C$3000,0),MATCH('Hàng Theo FCTS 14.09'!I$1,'FCST SDV'!$AC$2:$AZ$2,0))/'Hàng Theo FCTS 14.09'!$C46,0)</f>
        <v>0</v>
      </c>
      <c r="J46" s="134">
        <f t="array" ref="J46">+IFERROR(INDEX('FCST SDV'!$AC$3:$AZ$3000,MATCH('Hàng Theo FCTS 14.09'!$B46,'FCST SDV'!$C$3:$C$3000,0),MATCH('Hàng Theo FCTS 14.09'!J$1,'FCST SDV'!$AC$2:$AZ$2,0))/'Hàng Theo FCTS 14.09'!$C46,0)</f>
        <v>0</v>
      </c>
      <c r="K46" s="134">
        <f t="array" ref="K46">+IFERROR(INDEX('FCST SDV'!$AC$3:$AZ$3000,MATCH('Hàng Theo FCTS 14.09'!$B46,'FCST SDV'!$C$3:$C$3000,0),MATCH('Hàng Theo FCTS 14.09'!K$1,'FCST SDV'!$AC$2:$AZ$2,0))/'Hàng Theo FCTS 14.09'!$C46,0)</f>
        <v>0</v>
      </c>
      <c r="L46" s="134">
        <f t="array" ref="L46">+IFERROR(INDEX('FCST SDV'!$AC$3:$AZ$3000,MATCH('Hàng Theo FCTS 14.09'!$B46,'FCST SDV'!$C$3:$C$3000,0),MATCH('Hàng Theo FCTS 14.09'!L$1,'FCST SDV'!$AC$2:$AZ$2,0))/'Hàng Theo FCTS 14.09'!$C46,0)</f>
        <v>0</v>
      </c>
      <c r="M46" s="134">
        <f t="array" ref="M46">+IFERROR(INDEX('FCST SDV'!$AC$3:$AZ$3000,MATCH('Hàng Theo FCTS 14.09'!$B46,'FCST SDV'!$C$3:$C$3000,0),MATCH('Hàng Theo FCTS 14.09'!M$1,'FCST SDV'!$AC$2:$AZ$2,0))/'Hàng Theo FCTS 14.09'!$C46,0)</f>
        <v>0</v>
      </c>
      <c r="N46" s="134">
        <f t="array" ref="N46">+IFERROR(INDEX('FCST SDV'!$AC$3:$AZ$3000,MATCH('Hàng Theo FCTS 14.09'!$B46,'FCST SDV'!$C$3:$C$3000,0),MATCH('Hàng Theo FCTS 14.09'!N$1,'FCST SDV'!$AC$2:$AZ$2,0))/'Hàng Theo FCTS 14.09'!$C46,0)</f>
        <v>0</v>
      </c>
      <c r="O46" s="134">
        <f t="array" ref="O46">+IFERROR(INDEX('FCST SDV'!$AC$3:$AZ$3000,MATCH('Hàng Theo FCTS 14.09'!$B46,'FCST SDV'!$C$3:$C$3000,0),MATCH('Hàng Theo FCTS 14.09'!O$1,'FCST SDV'!$AC$2:$AZ$2,0))/'Hàng Theo FCTS 14.09'!$C46,0)</f>
        <v>0</v>
      </c>
      <c r="P46" s="134">
        <f t="array" ref="P46">+IFERROR(INDEX('FCST SDV'!$AC$3:$AZ$3000,MATCH('Hàng Theo FCTS 14.09'!$B46,'FCST SDV'!$C$3:$C$3000,0),MATCH('Hàng Theo FCTS 14.09'!P$1,'FCST SDV'!$AC$2:$AZ$2,0))/'Hàng Theo FCTS 14.09'!$C46,0)</f>
        <v>0</v>
      </c>
      <c r="Q46" s="134">
        <f t="array" ref="Q46">+IFERROR(INDEX('FCST SDV'!$AC$3:$AZ$3000,MATCH('Hàng Theo FCTS 14.09'!$B46,'FCST SDV'!$C$3:$C$3000,0),MATCH('Hàng Theo FCTS 14.09'!Q$1,'FCST SDV'!$AC$2:$AZ$2,0))/'Hàng Theo FCTS 14.09'!$C46,0)</f>
        <v>0</v>
      </c>
    </row>
    <row r="47" spans="1:17" ht="36" customHeight="1">
      <c r="A47" s="584"/>
      <c r="B47" s="131" t="s">
        <v>51</v>
      </c>
      <c r="C47" s="135">
        <v>3000</v>
      </c>
      <c r="D47" s="564"/>
      <c r="E47" s="565"/>
      <c r="F47" s="564"/>
      <c r="G47" s="152">
        <f>+VLOOKUP(B47,'[6]FCST SDV'!$C:$AL,36,0)</f>
        <v>270000</v>
      </c>
      <c r="H47" s="153">
        <f t="shared" si="4"/>
        <v>90</v>
      </c>
      <c r="I47" s="134">
        <f t="array" ref="I47">+IFERROR(INDEX('FCST SDV'!$AC$3:$AZ$3000,MATCH('Hàng Theo FCTS 14.09'!$B47,'FCST SDV'!$C$3:$C$3000,0),MATCH('Hàng Theo FCTS 14.09'!I$1,'FCST SDV'!$AC$2:$AZ$2,0))/'Hàng Theo FCTS 14.09'!$C47,0)</f>
        <v>3.3333333333333335</v>
      </c>
      <c r="J47" s="134">
        <f t="array" ref="J47">+IFERROR(INDEX('FCST SDV'!$AC$3:$AZ$3000,MATCH('Hàng Theo FCTS 14.09'!$B47,'FCST SDV'!$C$3:$C$3000,0),MATCH('Hàng Theo FCTS 14.09'!J$1,'FCST SDV'!$AC$2:$AZ$2,0))/'Hàng Theo FCTS 14.09'!$C47,0)</f>
        <v>3.3333333333333335</v>
      </c>
      <c r="K47" s="134">
        <f t="array" ref="K47">+IFERROR(INDEX('FCST SDV'!$AC$3:$AZ$3000,MATCH('Hàng Theo FCTS 14.09'!$B47,'FCST SDV'!$C$3:$C$3000,0),MATCH('Hàng Theo FCTS 14.09'!K$1,'FCST SDV'!$AC$2:$AZ$2,0))/'Hàng Theo FCTS 14.09'!$C47,0)</f>
        <v>3.3333333333333335</v>
      </c>
      <c r="L47" s="134">
        <f t="array" ref="L47">+IFERROR(INDEX('FCST SDV'!$AC$3:$AZ$3000,MATCH('Hàng Theo FCTS 14.09'!$B47,'FCST SDV'!$C$3:$C$3000,0),MATCH('Hàng Theo FCTS 14.09'!L$1,'FCST SDV'!$AC$2:$AZ$2,0))/'Hàng Theo FCTS 14.09'!$C47,0)</f>
        <v>3.3333333333333335</v>
      </c>
      <c r="M47" s="134">
        <f t="array" ref="M47">+IFERROR(INDEX('FCST SDV'!$AC$3:$AZ$3000,MATCH('Hàng Theo FCTS 14.09'!$B47,'FCST SDV'!$C$3:$C$3000,0),MATCH('Hàng Theo FCTS 14.09'!M$1,'FCST SDV'!$AC$2:$AZ$2,0))/'Hàng Theo FCTS 14.09'!$C47,0)</f>
        <v>3.3333333333333335</v>
      </c>
      <c r="N47" s="134">
        <f t="array" ref="N47">+IFERROR(INDEX('FCST SDV'!$AC$3:$AZ$3000,MATCH('Hàng Theo FCTS 14.09'!$B47,'FCST SDV'!$C$3:$C$3000,0),MATCH('Hàng Theo FCTS 14.09'!N$1,'FCST SDV'!$AC$2:$AZ$2,0))/'Hàng Theo FCTS 14.09'!$C47,0)</f>
        <v>3.3333333333333335</v>
      </c>
      <c r="O47" s="134">
        <f t="array" ref="O47">+IFERROR(INDEX('FCST SDV'!$AC$3:$AZ$3000,MATCH('Hàng Theo FCTS 14.09'!$B47,'FCST SDV'!$C$3:$C$3000,0),MATCH('Hàng Theo FCTS 14.09'!O$1,'FCST SDV'!$AC$2:$AZ$2,0))/'Hàng Theo FCTS 14.09'!$C47,0)</f>
        <v>23.333333333333332</v>
      </c>
      <c r="P47" s="134">
        <f t="array" ref="P47">+IFERROR(INDEX('FCST SDV'!$AC$3:$AZ$3000,MATCH('Hàng Theo FCTS 14.09'!$B47,'FCST SDV'!$C$3:$C$3000,0),MATCH('Hàng Theo FCTS 14.09'!P$1,'FCST SDV'!$AC$2:$AZ$2,0))/'Hàng Theo FCTS 14.09'!$C47,0)</f>
        <v>23.333333333333332</v>
      </c>
      <c r="Q47" s="134">
        <f t="array" ref="Q47">+IFERROR(INDEX('FCST SDV'!$AC$3:$AZ$3000,MATCH('Hàng Theo FCTS 14.09'!$B47,'FCST SDV'!$C$3:$C$3000,0),MATCH('Hàng Theo FCTS 14.09'!Q$1,'FCST SDV'!$AC$2:$AZ$2,0))/'Hàng Theo FCTS 14.09'!$C47,0)</f>
        <v>23.333333333333332</v>
      </c>
    </row>
    <row r="48" spans="1:17" ht="36" customHeight="1">
      <c r="A48" s="584"/>
      <c r="B48" s="131" t="s">
        <v>52</v>
      </c>
      <c r="C48" s="135">
        <v>200</v>
      </c>
      <c r="D48" s="564"/>
      <c r="E48" s="565"/>
      <c r="F48" s="564"/>
      <c r="G48" s="152">
        <f>+VLOOKUP(B48,'[6]FCST SDV'!$C:$AL,36,0)</f>
        <v>0</v>
      </c>
      <c r="H48" s="153">
        <f t="shared" si="4"/>
        <v>0</v>
      </c>
      <c r="I48" s="134">
        <f t="array" ref="I48">+IFERROR(INDEX('FCST SDV'!$AC$3:$AZ$3000,MATCH('Hàng Theo FCTS 14.09'!$B48,'FCST SDV'!$C$3:$C$3000,0),MATCH('Hàng Theo FCTS 14.09'!I$1,'FCST SDV'!$AC$2:$AZ$2,0))/'Hàng Theo FCTS 14.09'!$C48,0)</f>
        <v>0</v>
      </c>
      <c r="J48" s="134">
        <f t="array" ref="J48">+IFERROR(INDEX('FCST SDV'!$AC$3:$AZ$3000,MATCH('Hàng Theo FCTS 14.09'!$B48,'FCST SDV'!$C$3:$C$3000,0),MATCH('Hàng Theo FCTS 14.09'!J$1,'FCST SDV'!$AC$2:$AZ$2,0))/'Hàng Theo FCTS 14.09'!$C48,0)</f>
        <v>0</v>
      </c>
      <c r="K48" s="134">
        <f t="array" ref="K48">+IFERROR(INDEX('FCST SDV'!$AC$3:$AZ$3000,MATCH('Hàng Theo FCTS 14.09'!$B48,'FCST SDV'!$C$3:$C$3000,0),MATCH('Hàng Theo FCTS 14.09'!K$1,'FCST SDV'!$AC$2:$AZ$2,0))/'Hàng Theo FCTS 14.09'!$C48,0)</f>
        <v>0</v>
      </c>
      <c r="L48" s="134">
        <f t="array" ref="L48">+IFERROR(INDEX('FCST SDV'!$AC$3:$AZ$3000,MATCH('Hàng Theo FCTS 14.09'!$B48,'FCST SDV'!$C$3:$C$3000,0),MATCH('Hàng Theo FCTS 14.09'!L$1,'FCST SDV'!$AC$2:$AZ$2,0))/'Hàng Theo FCTS 14.09'!$C48,0)</f>
        <v>0</v>
      </c>
      <c r="M48" s="134">
        <f t="array" ref="M48">+IFERROR(INDEX('FCST SDV'!$AC$3:$AZ$3000,MATCH('Hàng Theo FCTS 14.09'!$B48,'FCST SDV'!$C$3:$C$3000,0),MATCH('Hàng Theo FCTS 14.09'!M$1,'FCST SDV'!$AC$2:$AZ$2,0))/'Hàng Theo FCTS 14.09'!$C48,0)</f>
        <v>0</v>
      </c>
      <c r="N48" s="134">
        <f t="array" ref="N48">+IFERROR(INDEX('FCST SDV'!$AC$3:$AZ$3000,MATCH('Hàng Theo FCTS 14.09'!$B48,'FCST SDV'!$C$3:$C$3000,0),MATCH('Hàng Theo FCTS 14.09'!N$1,'FCST SDV'!$AC$2:$AZ$2,0))/'Hàng Theo FCTS 14.09'!$C48,0)</f>
        <v>0</v>
      </c>
      <c r="O48" s="134">
        <f t="array" ref="O48">+IFERROR(INDEX('FCST SDV'!$AC$3:$AZ$3000,MATCH('Hàng Theo FCTS 14.09'!$B48,'FCST SDV'!$C$3:$C$3000,0),MATCH('Hàng Theo FCTS 14.09'!O$1,'FCST SDV'!$AC$2:$AZ$2,0))/'Hàng Theo FCTS 14.09'!$C48,0)</f>
        <v>0</v>
      </c>
      <c r="P48" s="134">
        <f t="array" ref="P48">+IFERROR(INDEX('FCST SDV'!$AC$3:$AZ$3000,MATCH('Hàng Theo FCTS 14.09'!$B48,'FCST SDV'!$C$3:$C$3000,0),MATCH('Hàng Theo FCTS 14.09'!P$1,'FCST SDV'!$AC$2:$AZ$2,0))/'Hàng Theo FCTS 14.09'!$C48,0)</f>
        <v>0</v>
      </c>
      <c r="Q48" s="134">
        <f t="array" ref="Q48">+IFERROR(INDEX('FCST SDV'!$AC$3:$AZ$3000,MATCH('Hàng Theo FCTS 14.09'!$B48,'FCST SDV'!$C$3:$C$3000,0),MATCH('Hàng Theo FCTS 14.09'!Q$1,'FCST SDV'!$AC$2:$AZ$2,0))/'Hàng Theo FCTS 14.09'!$C48,0)</f>
        <v>0</v>
      </c>
    </row>
    <row r="49" spans="1:17" ht="36" customHeight="1">
      <c r="A49" s="584"/>
      <c r="B49" s="131" t="s">
        <v>52</v>
      </c>
      <c r="C49" s="135">
        <v>200</v>
      </c>
      <c r="D49" s="564"/>
      <c r="E49" s="565"/>
      <c r="F49" s="564"/>
      <c r="G49" s="152">
        <f>+VLOOKUP(B49,'[6]FCST SDV'!$C:$AL,36,0)</f>
        <v>0</v>
      </c>
      <c r="H49" s="153">
        <f t="shared" si="4"/>
        <v>0</v>
      </c>
      <c r="I49" s="134">
        <f t="array" ref="I49">+IFERROR(INDEX('FCST SDV'!$AC$3:$AZ$3000,MATCH('Hàng Theo FCTS 14.09'!$B49,'FCST SDV'!$C$3:$C$3000,0),MATCH('Hàng Theo FCTS 14.09'!I$1,'FCST SDV'!$AC$2:$AZ$2,0))/'Hàng Theo FCTS 14.09'!$C49,0)</f>
        <v>0</v>
      </c>
      <c r="J49" s="134">
        <f t="array" ref="J49">+IFERROR(INDEX('FCST SDV'!$AC$3:$AZ$3000,MATCH('Hàng Theo FCTS 14.09'!$B49,'FCST SDV'!$C$3:$C$3000,0),MATCH('Hàng Theo FCTS 14.09'!J$1,'FCST SDV'!$AC$2:$AZ$2,0))/'Hàng Theo FCTS 14.09'!$C49,0)</f>
        <v>0</v>
      </c>
      <c r="K49" s="134">
        <f t="array" ref="K49">+IFERROR(INDEX('FCST SDV'!$AC$3:$AZ$3000,MATCH('Hàng Theo FCTS 14.09'!$B49,'FCST SDV'!$C$3:$C$3000,0),MATCH('Hàng Theo FCTS 14.09'!K$1,'FCST SDV'!$AC$2:$AZ$2,0))/'Hàng Theo FCTS 14.09'!$C49,0)</f>
        <v>0</v>
      </c>
      <c r="L49" s="134">
        <f t="array" ref="L49">+IFERROR(INDEX('FCST SDV'!$AC$3:$AZ$3000,MATCH('Hàng Theo FCTS 14.09'!$B49,'FCST SDV'!$C$3:$C$3000,0),MATCH('Hàng Theo FCTS 14.09'!L$1,'FCST SDV'!$AC$2:$AZ$2,0))/'Hàng Theo FCTS 14.09'!$C49,0)</f>
        <v>0</v>
      </c>
      <c r="M49" s="134">
        <f t="array" ref="M49">+IFERROR(INDEX('FCST SDV'!$AC$3:$AZ$3000,MATCH('Hàng Theo FCTS 14.09'!$B49,'FCST SDV'!$C$3:$C$3000,0),MATCH('Hàng Theo FCTS 14.09'!M$1,'FCST SDV'!$AC$2:$AZ$2,0))/'Hàng Theo FCTS 14.09'!$C49,0)</f>
        <v>0</v>
      </c>
      <c r="N49" s="134">
        <f t="array" ref="N49">+IFERROR(INDEX('FCST SDV'!$AC$3:$AZ$3000,MATCH('Hàng Theo FCTS 14.09'!$B49,'FCST SDV'!$C$3:$C$3000,0),MATCH('Hàng Theo FCTS 14.09'!N$1,'FCST SDV'!$AC$2:$AZ$2,0))/'Hàng Theo FCTS 14.09'!$C49,0)</f>
        <v>0</v>
      </c>
      <c r="O49" s="134">
        <f t="array" ref="O49">+IFERROR(INDEX('FCST SDV'!$AC$3:$AZ$3000,MATCH('Hàng Theo FCTS 14.09'!$B49,'FCST SDV'!$C$3:$C$3000,0),MATCH('Hàng Theo FCTS 14.09'!O$1,'FCST SDV'!$AC$2:$AZ$2,0))/'Hàng Theo FCTS 14.09'!$C49,0)</f>
        <v>0</v>
      </c>
      <c r="P49" s="134">
        <f t="array" ref="P49">+IFERROR(INDEX('FCST SDV'!$AC$3:$AZ$3000,MATCH('Hàng Theo FCTS 14.09'!$B49,'FCST SDV'!$C$3:$C$3000,0),MATCH('Hàng Theo FCTS 14.09'!P$1,'FCST SDV'!$AC$2:$AZ$2,0))/'Hàng Theo FCTS 14.09'!$C49,0)</f>
        <v>0</v>
      </c>
      <c r="Q49" s="134">
        <f t="array" ref="Q49">+IFERROR(INDEX('FCST SDV'!$AC$3:$AZ$3000,MATCH('Hàng Theo FCTS 14.09'!$B49,'FCST SDV'!$C$3:$C$3000,0),MATCH('Hàng Theo FCTS 14.09'!Q$1,'FCST SDV'!$AC$2:$AZ$2,0))/'Hàng Theo FCTS 14.09'!$C49,0)</f>
        <v>0</v>
      </c>
    </row>
    <row r="50" spans="1:17" ht="36" customHeight="1">
      <c r="A50" s="584"/>
      <c r="B50" s="131" t="s">
        <v>53</v>
      </c>
      <c r="C50" s="135">
        <v>2500</v>
      </c>
      <c r="D50" s="564"/>
      <c r="E50" s="565"/>
      <c r="F50" s="564"/>
      <c r="G50" s="152">
        <f>+VLOOKUP(B50,'[6]FCST SDV'!$C:$AL,36,0)</f>
        <v>9000</v>
      </c>
      <c r="H50" s="153">
        <f t="shared" si="4"/>
        <v>3.6</v>
      </c>
      <c r="I50" s="134">
        <f t="array" ref="I50">+IFERROR(INDEX('FCST SDV'!$AC$3:$AZ$3000,MATCH('Hàng Theo FCTS 14.09'!$B50,'FCST SDV'!$C$3:$C$3000,0),MATCH('Hàng Theo FCTS 14.09'!I$1,'FCST SDV'!$AC$2:$AZ$2,0))/'Hàng Theo FCTS 14.09'!$C50,0)</f>
        <v>0</v>
      </c>
      <c r="J50" s="134">
        <f t="array" ref="J50">+IFERROR(INDEX('FCST SDV'!$AC$3:$AZ$3000,MATCH('Hàng Theo FCTS 14.09'!$B50,'FCST SDV'!$C$3:$C$3000,0),MATCH('Hàng Theo FCTS 14.09'!J$1,'FCST SDV'!$AC$2:$AZ$2,0))/'Hàng Theo FCTS 14.09'!$C50,0)</f>
        <v>0</v>
      </c>
      <c r="K50" s="134">
        <f t="array" ref="K50">+IFERROR(INDEX('FCST SDV'!$AC$3:$AZ$3000,MATCH('Hàng Theo FCTS 14.09'!$B50,'FCST SDV'!$C$3:$C$3000,0),MATCH('Hàng Theo FCTS 14.09'!K$1,'FCST SDV'!$AC$2:$AZ$2,0))/'Hàng Theo FCTS 14.09'!$C50,0)</f>
        <v>0</v>
      </c>
      <c r="L50" s="134">
        <f t="array" ref="L50">+IFERROR(INDEX('FCST SDV'!$AC$3:$AZ$3000,MATCH('Hàng Theo FCTS 14.09'!$B50,'FCST SDV'!$C$3:$C$3000,0),MATCH('Hàng Theo FCTS 14.09'!L$1,'FCST SDV'!$AC$2:$AZ$2,0))/'Hàng Theo FCTS 14.09'!$C50,0)</f>
        <v>0</v>
      </c>
      <c r="M50" s="134">
        <f t="array" ref="M50">+IFERROR(INDEX('FCST SDV'!$AC$3:$AZ$3000,MATCH('Hàng Theo FCTS 14.09'!$B50,'FCST SDV'!$C$3:$C$3000,0),MATCH('Hàng Theo FCTS 14.09'!M$1,'FCST SDV'!$AC$2:$AZ$2,0))/'Hàng Theo FCTS 14.09'!$C50,0)</f>
        <v>0</v>
      </c>
      <c r="N50" s="134">
        <f t="array" ref="N50">+IFERROR(INDEX('FCST SDV'!$AC$3:$AZ$3000,MATCH('Hàng Theo FCTS 14.09'!$B50,'FCST SDV'!$C$3:$C$3000,0),MATCH('Hàng Theo FCTS 14.09'!N$1,'FCST SDV'!$AC$2:$AZ$2,0))/'Hàng Theo FCTS 14.09'!$C50,0)</f>
        <v>0</v>
      </c>
      <c r="O50" s="134">
        <f t="array" ref="O50">+IFERROR(INDEX('FCST SDV'!$AC$3:$AZ$3000,MATCH('Hàng Theo FCTS 14.09'!$B50,'FCST SDV'!$C$3:$C$3000,0),MATCH('Hàng Theo FCTS 14.09'!O$1,'FCST SDV'!$AC$2:$AZ$2,0))/'Hàng Theo FCTS 14.09'!$C50,0)</f>
        <v>0</v>
      </c>
      <c r="P50" s="134">
        <f t="array" ref="P50">+IFERROR(INDEX('FCST SDV'!$AC$3:$AZ$3000,MATCH('Hàng Theo FCTS 14.09'!$B50,'FCST SDV'!$C$3:$C$3000,0),MATCH('Hàng Theo FCTS 14.09'!P$1,'FCST SDV'!$AC$2:$AZ$2,0))/'Hàng Theo FCTS 14.09'!$C50,0)</f>
        <v>3.6</v>
      </c>
      <c r="Q50" s="134">
        <f t="array" ref="Q50">+IFERROR(INDEX('FCST SDV'!$AC$3:$AZ$3000,MATCH('Hàng Theo FCTS 14.09'!$B50,'FCST SDV'!$C$3:$C$3000,0),MATCH('Hàng Theo FCTS 14.09'!Q$1,'FCST SDV'!$AC$2:$AZ$2,0))/'Hàng Theo FCTS 14.09'!$C50,0)</f>
        <v>0</v>
      </c>
    </row>
    <row r="51" spans="1:17" ht="36" customHeight="1">
      <c r="A51" s="584"/>
      <c r="B51" s="131" t="s">
        <v>54</v>
      </c>
      <c r="C51" s="135">
        <v>2500</v>
      </c>
      <c r="D51" s="564"/>
      <c r="E51" s="565"/>
      <c r="F51" s="564"/>
      <c r="G51" s="152">
        <f>+VLOOKUP(B51,'[6]FCST SDV'!$C:$AL,36,0)</f>
        <v>168000</v>
      </c>
      <c r="H51" s="153">
        <f t="shared" si="4"/>
        <v>67.2</v>
      </c>
      <c r="I51" s="134">
        <f t="array" ref="I51">+IFERROR(INDEX('FCST SDV'!$AC$3:$AZ$3000,MATCH('Hàng Theo FCTS 14.09'!$B51,'FCST SDV'!$C$3:$C$3000,0),MATCH('Hàng Theo FCTS 14.09'!I$1,'FCST SDV'!$AC$2:$AZ$2,0))/'Hàng Theo FCTS 14.09'!$C51,0)</f>
        <v>3.6</v>
      </c>
      <c r="J51" s="134">
        <f t="array" ref="J51">+IFERROR(INDEX('FCST SDV'!$AC$3:$AZ$3000,MATCH('Hàng Theo FCTS 14.09'!$B51,'FCST SDV'!$C$3:$C$3000,0),MATCH('Hàng Theo FCTS 14.09'!J$1,'FCST SDV'!$AC$2:$AZ$2,0))/'Hàng Theo FCTS 14.09'!$C51,0)</f>
        <v>2.4</v>
      </c>
      <c r="K51" s="134">
        <f t="array" ref="K51">+IFERROR(INDEX('FCST SDV'!$AC$3:$AZ$3000,MATCH('Hàng Theo FCTS 14.09'!$B51,'FCST SDV'!$C$3:$C$3000,0),MATCH('Hàng Theo FCTS 14.09'!K$1,'FCST SDV'!$AC$2:$AZ$2,0))/'Hàng Theo FCTS 14.09'!$C51,0)</f>
        <v>2.4</v>
      </c>
      <c r="L51" s="134">
        <f t="array" ref="L51">+IFERROR(INDEX('FCST SDV'!$AC$3:$AZ$3000,MATCH('Hàng Theo FCTS 14.09'!$B51,'FCST SDV'!$C$3:$C$3000,0),MATCH('Hàng Theo FCTS 14.09'!L$1,'FCST SDV'!$AC$2:$AZ$2,0))/'Hàng Theo FCTS 14.09'!$C51,0)</f>
        <v>2.4</v>
      </c>
      <c r="M51" s="134">
        <f t="array" ref="M51">+IFERROR(INDEX('FCST SDV'!$AC$3:$AZ$3000,MATCH('Hàng Theo FCTS 14.09'!$B51,'FCST SDV'!$C$3:$C$3000,0),MATCH('Hàng Theo FCTS 14.09'!M$1,'FCST SDV'!$AC$2:$AZ$2,0))/'Hàng Theo FCTS 14.09'!$C51,0)</f>
        <v>2.4</v>
      </c>
      <c r="N51" s="134">
        <f t="array" ref="N51">+IFERROR(INDEX('FCST SDV'!$AC$3:$AZ$3000,MATCH('Hàng Theo FCTS 14.09'!$B51,'FCST SDV'!$C$3:$C$3000,0),MATCH('Hàng Theo FCTS 14.09'!N$1,'FCST SDV'!$AC$2:$AZ$2,0))/'Hàng Theo FCTS 14.09'!$C51,0)</f>
        <v>2.4</v>
      </c>
      <c r="O51" s="134">
        <f t="array" ref="O51">+IFERROR(INDEX('FCST SDV'!$AC$3:$AZ$3000,MATCH('Hàng Theo FCTS 14.09'!$B51,'FCST SDV'!$C$3:$C$3000,0),MATCH('Hàng Theo FCTS 14.09'!O$1,'FCST SDV'!$AC$2:$AZ$2,0))/'Hàng Theo FCTS 14.09'!$C51,0)</f>
        <v>18</v>
      </c>
      <c r="P51" s="134">
        <f t="array" ref="P51">+IFERROR(INDEX('FCST SDV'!$AC$3:$AZ$3000,MATCH('Hàng Theo FCTS 14.09'!$B51,'FCST SDV'!$C$3:$C$3000,0),MATCH('Hàng Theo FCTS 14.09'!P$1,'FCST SDV'!$AC$2:$AZ$2,0))/'Hàng Theo FCTS 14.09'!$C51,0)</f>
        <v>16.8</v>
      </c>
      <c r="Q51" s="134">
        <f t="array" ref="Q51">+IFERROR(INDEX('FCST SDV'!$AC$3:$AZ$3000,MATCH('Hàng Theo FCTS 14.09'!$B51,'FCST SDV'!$C$3:$C$3000,0),MATCH('Hàng Theo FCTS 14.09'!Q$1,'FCST SDV'!$AC$2:$AZ$2,0))/'Hàng Theo FCTS 14.09'!$C51,0)</f>
        <v>16.8</v>
      </c>
    </row>
    <row r="52" spans="1:17" ht="36" customHeight="1">
      <c r="A52" s="584"/>
      <c r="B52" s="131" t="s">
        <v>55</v>
      </c>
      <c r="C52" s="135">
        <v>2500</v>
      </c>
      <c r="D52" s="564"/>
      <c r="E52" s="565"/>
      <c r="F52" s="564"/>
      <c r="G52" s="152">
        <f>+VLOOKUP(B52,'[6]FCST SDV'!$C:$AL,36,0)</f>
        <v>42000</v>
      </c>
      <c r="H52" s="153">
        <f t="shared" si="4"/>
        <v>16.8</v>
      </c>
      <c r="I52" s="134">
        <f t="array" ref="I52">+IFERROR(INDEX('FCST SDV'!$AC$3:$AZ$3000,MATCH('Hàng Theo FCTS 14.09'!$B52,'FCST SDV'!$C$3:$C$3000,0),MATCH('Hàng Theo FCTS 14.09'!I$1,'FCST SDV'!$AC$2:$AZ$2,0))/'Hàng Theo FCTS 14.09'!$C52,0)</f>
        <v>0</v>
      </c>
      <c r="J52" s="134">
        <f t="array" ref="J52">+IFERROR(INDEX('FCST SDV'!$AC$3:$AZ$3000,MATCH('Hàng Theo FCTS 14.09'!$B52,'FCST SDV'!$C$3:$C$3000,0),MATCH('Hàng Theo FCTS 14.09'!J$1,'FCST SDV'!$AC$2:$AZ$2,0))/'Hàng Theo FCTS 14.09'!$C52,0)</f>
        <v>0</v>
      </c>
      <c r="K52" s="134">
        <f t="array" ref="K52">+IFERROR(INDEX('FCST SDV'!$AC$3:$AZ$3000,MATCH('Hàng Theo FCTS 14.09'!$B52,'FCST SDV'!$C$3:$C$3000,0),MATCH('Hàng Theo FCTS 14.09'!K$1,'FCST SDV'!$AC$2:$AZ$2,0))/'Hàng Theo FCTS 14.09'!$C52,0)</f>
        <v>0</v>
      </c>
      <c r="L52" s="134">
        <f t="array" ref="L52">+IFERROR(INDEX('FCST SDV'!$AC$3:$AZ$3000,MATCH('Hàng Theo FCTS 14.09'!$B52,'FCST SDV'!$C$3:$C$3000,0),MATCH('Hàng Theo FCTS 14.09'!L$1,'FCST SDV'!$AC$2:$AZ$2,0))/'Hàng Theo FCTS 14.09'!$C52,0)</f>
        <v>0</v>
      </c>
      <c r="M52" s="134">
        <f t="array" ref="M52">+IFERROR(INDEX('FCST SDV'!$AC$3:$AZ$3000,MATCH('Hàng Theo FCTS 14.09'!$B52,'FCST SDV'!$C$3:$C$3000,0),MATCH('Hàng Theo FCTS 14.09'!M$1,'FCST SDV'!$AC$2:$AZ$2,0))/'Hàng Theo FCTS 14.09'!$C52,0)</f>
        <v>3.6</v>
      </c>
      <c r="N52" s="134">
        <f t="array" ref="N52">+IFERROR(INDEX('FCST SDV'!$AC$3:$AZ$3000,MATCH('Hàng Theo FCTS 14.09'!$B52,'FCST SDV'!$C$3:$C$3000,0),MATCH('Hàng Theo FCTS 14.09'!N$1,'FCST SDV'!$AC$2:$AZ$2,0))/'Hàng Theo FCTS 14.09'!$C52,0)</f>
        <v>4.8</v>
      </c>
      <c r="O52" s="134">
        <f t="array" ref="O52">+IFERROR(INDEX('FCST SDV'!$AC$3:$AZ$3000,MATCH('Hàng Theo FCTS 14.09'!$B52,'FCST SDV'!$C$3:$C$3000,0),MATCH('Hàng Theo FCTS 14.09'!O$1,'FCST SDV'!$AC$2:$AZ$2,0))/'Hàng Theo FCTS 14.09'!$C52,0)</f>
        <v>8.4</v>
      </c>
      <c r="P52" s="134">
        <f t="array" ref="P52">+IFERROR(INDEX('FCST SDV'!$AC$3:$AZ$3000,MATCH('Hàng Theo FCTS 14.09'!$B52,'FCST SDV'!$C$3:$C$3000,0),MATCH('Hàng Theo FCTS 14.09'!P$1,'FCST SDV'!$AC$2:$AZ$2,0))/'Hàng Theo FCTS 14.09'!$C52,0)</f>
        <v>0</v>
      </c>
      <c r="Q52" s="134">
        <f t="array" ref="Q52">+IFERROR(INDEX('FCST SDV'!$AC$3:$AZ$3000,MATCH('Hàng Theo FCTS 14.09'!$B52,'FCST SDV'!$C$3:$C$3000,0),MATCH('Hàng Theo FCTS 14.09'!Q$1,'FCST SDV'!$AC$2:$AZ$2,0))/'Hàng Theo FCTS 14.09'!$C52,0)</f>
        <v>0</v>
      </c>
    </row>
    <row r="53" spans="1:17" ht="36" customHeight="1">
      <c r="A53" s="584"/>
      <c r="B53" s="131" t="s">
        <v>56</v>
      </c>
      <c r="C53" s="135">
        <v>2500</v>
      </c>
      <c r="D53" s="564"/>
      <c r="E53" s="565"/>
      <c r="F53" s="564"/>
      <c r="G53" s="152">
        <f>+VLOOKUP(B53,'[6]FCST SDV'!$C:$AL,36,0)</f>
        <v>108000</v>
      </c>
      <c r="H53" s="153">
        <f t="shared" si="4"/>
        <v>43.2</v>
      </c>
      <c r="I53" s="134">
        <f t="array" ref="I53">+IFERROR(INDEX('FCST SDV'!$AC$3:$AZ$3000,MATCH('Hàng Theo FCTS 14.09'!$B53,'FCST SDV'!$C$3:$C$3000,0),MATCH('Hàng Theo FCTS 14.09'!I$1,'FCST SDV'!$AC$2:$AZ$2,0))/'Hàng Theo FCTS 14.09'!$C53,0)</f>
        <v>4.8</v>
      </c>
      <c r="J53" s="134">
        <f t="array" ref="J53">+IFERROR(INDEX('FCST SDV'!$AC$3:$AZ$3000,MATCH('Hàng Theo FCTS 14.09'!$B53,'FCST SDV'!$C$3:$C$3000,0),MATCH('Hàng Theo FCTS 14.09'!J$1,'FCST SDV'!$AC$2:$AZ$2,0))/'Hàng Theo FCTS 14.09'!$C53,0)</f>
        <v>3.6</v>
      </c>
      <c r="K53" s="134">
        <f t="array" ref="K53">+IFERROR(INDEX('FCST SDV'!$AC$3:$AZ$3000,MATCH('Hàng Theo FCTS 14.09'!$B53,'FCST SDV'!$C$3:$C$3000,0),MATCH('Hàng Theo FCTS 14.09'!K$1,'FCST SDV'!$AC$2:$AZ$2,0))/'Hàng Theo FCTS 14.09'!$C53,0)</f>
        <v>3.6</v>
      </c>
      <c r="L53" s="134">
        <f t="array" ref="L53">+IFERROR(INDEX('FCST SDV'!$AC$3:$AZ$3000,MATCH('Hàng Theo FCTS 14.09'!$B53,'FCST SDV'!$C$3:$C$3000,0),MATCH('Hàng Theo FCTS 14.09'!L$1,'FCST SDV'!$AC$2:$AZ$2,0))/'Hàng Theo FCTS 14.09'!$C53,0)</f>
        <v>3.6</v>
      </c>
      <c r="M53" s="134">
        <f t="array" ref="M53">+IFERROR(INDEX('FCST SDV'!$AC$3:$AZ$3000,MATCH('Hàng Theo FCTS 14.09'!$B53,'FCST SDV'!$C$3:$C$3000,0),MATCH('Hàng Theo FCTS 14.09'!M$1,'FCST SDV'!$AC$2:$AZ$2,0))/'Hàng Theo FCTS 14.09'!$C53,0)</f>
        <v>3.6</v>
      </c>
      <c r="N53" s="134">
        <f t="array" ref="N53">+IFERROR(INDEX('FCST SDV'!$AC$3:$AZ$3000,MATCH('Hàng Theo FCTS 14.09'!$B53,'FCST SDV'!$C$3:$C$3000,0),MATCH('Hàng Theo FCTS 14.09'!N$1,'FCST SDV'!$AC$2:$AZ$2,0))/'Hàng Theo FCTS 14.09'!$C53,0)</f>
        <v>0</v>
      </c>
      <c r="O53" s="134">
        <f t="array" ref="O53">+IFERROR(INDEX('FCST SDV'!$AC$3:$AZ$3000,MATCH('Hàng Theo FCTS 14.09'!$B53,'FCST SDV'!$C$3:$C$3000,0),MATCH('Hàng Theo FCTS 14.09'!O$1,'FCST SDV'!$AC$2:$AZ$2,0))/'Hàng Theo FCTS 14.09'!$C53,0)</f>
        <v>21.6</v>
      </c>
      <c r="P53" s="134">
        <f t="array" ref="P53">+IFERROR(INDEX('FCST SDV'!$AC$3:$AZ$3000,MATCH('Hàng Theo FCTS 14.09'!$B53,'FCST SDV'!$C$3:$C$3000,0),MATCH('Hàng Theo FCTS 14.09'!P$1,'FCST SDV'!$AC$2:$AZ$2,0))/'Hàng Theo FCTS 14.09'!$C53,0)</f>
        <v>2.4</v>
      </c>
      <c r="Q53" s="134">
        <f t="array" ref="Q53">+IFERROR(INDEX('FCST SDV'!$AC$3:$AZ$3000,MATCH('Hàng Theo FCTS 14.09'!$B53,'FCST SDV'!$C$3:$C$3000,0),MATCH('Hàng Theo FCTS 14.09'!Q$1,'FCST SDV'!$AC$2:$AZ$2,0))/'Hàng Theo FCTS 14.09'!$C53,0)</f>
        <v>0</v>
      </c>
    </row>
    <row r="54" spans="1:17" ht="36" customHeight="1">
      <c r="A54" s="584"/>
      <c r="B54" s="131" t="s">
        <v>57</v>
      </c>
      <c r="C54" s="135">
        <v>2500</v>
      </c>
      <c r="D54" s="564"/>
      <c r="E54" s="565"/>
      <c r="F54" s="564"/>
      <c r="G54" s="152">
        <f>+VLOOKUP(B54,'[6]FCST SDV'!$C:$AL,36,0)</f>
        <v>779000</v>
      </c>
      <c r="H54" s="153">
        <f t="shared" si="4"/>
        <v>311.60000000000002</v>
      </c>
      <c r="I54" s="134">
        <f t="array" ref="I54">+IFERROR(INDEX('FCST SDV'!$AC$3:$AZ$3000,MATCH('Hàng Theo FCTS 14.09'!$B54,'FCST SDV'!$C$3:$C$3000,0),MATCH('Hàng Theo FCTS 14.09'!I$1,'FCST SDV'!$AC$2:$AZ$2,0))/'Hàng Theo FCTS 14.09'!$C54,0)</f>
        <v>12</v>
      </c>
      <c r="J54" s="134">
        <f t="array" ref="J54">+IFERROR(INDEX('FCST SDV'!$AC$3:$AZ$3000,MATCH('Hàng Theo FCTS 14.09'!$B54,'FCST SDV'!$C$3:$C$3000,0),MATCH('Hàng Theo FCTS 14.09'!J$1,'FCST SDV'!$AC$2:$AZ$2,0))/'Hàng Theo FCTS 14.09'!$C54,0)</f>
        <v>20.399999999999999</v>
      </c>
      <c r="K54" s="134">
        <f t="array" ref="K54">+IFERROR(INDEX('FCST SDV'!$AC$3:$AZ$3000,MATCH('Hàng Theo FCTS 14.09'!$B54,'FCST SDV'!$C$3:$C$3000,0),MATCH('Hàng Theo FCTS 14.09'!K$1,'FCST SDV'!$AC$2:$AZ$2,0))/'Hàng Theo FCTS 14.09'!$C54,0)</f>
        <v>19.600000000000001</v>
      </c>
      <c r="L54" s="134">
        <f t="array" ref="L54">+IFERROR(INDEX('FCST SDV'!$AC$3:$AZ$3000,MATCH('Hàng Theo FCTS 14.09'!$B54,'FCST SDV'!$C$3:$C$3000,0),MATCH('Hàng Theo FCTS 14.09'!L$1,'FCST SDV'!$AC$2:$AZ$2,0))/'Hàng Theo FCTS 14.09'!$C54,0)</f>
        <v>18</v>
      </c>
      <c r="M54" s="134">
        <f t="array" ref="M54">+IFERROR(INDEX('FCST SDV'!$AC$3:$AZ$3000,MATCH('Hàng Theo FCTS 14.09'!$B54,'FCST SDV'!$C$3:$C$3000,0),MATCH('Hàng Theo FCTS 14.09'!M$1,'FCST SDV'!$AC$2:$AZ$2,0))/'Hàng Theo FCTS 14.09'!$C54,0)</f>
        <v>15.6</v>
      </c>
      <c r="N54" s="134">
        <f t="array" ref="N54">+IFERROR(INDEX('FCST SDV'!$AC$3:$AZ$3000,MATCH('Hàng Theo FCTS 14.09'!$B54,'FCST SDV'!$C$3:$C$3000,0),MATCH('Hàng Theo FCTS 14.09'!N$1,'FCST SDV'!$AC$2:$AZ$2,0))/'Hàng Theo FCTS 14.09'!$C54,0)</f>
        <v>15.6</v>
      </c>
      <c r="O54" s="134">
        <f t="array" ref="O54">+IFERROR(INDEX('FCST SDV'!$AC$3:$AZ$3000,MATCH('Hàng Theo FCTS 14.09'!$B54,'FCST SDV'!$C$3:$C$3000,0),MATCH('Hàng Theo FCTS 14.09'!O$1,'FCST SDV'!$AC$2:$AZ$2,0))/'Hàng Theo FCTS 14.09'!$C54,0)</f>
        <v>116.8</v>
      </c>
      <c r="P54" s="134">
        <f t="array" ref="P54">+IFERROR(INDEX('FCST SDV'!$AC$3:$AZ$3000,MATCH('Hàng Theo FCTS 14.09'!$B54,'FCST SDV'!$C$3:$C$3000,0),MATCH('Hàng Theo FCTS 14.09'!P$1,'FCST SDV'!$AC$2:$AZ$2,0))/'Hàng Theo FCTS 14.09'!$C54,0)</f>
        <v>75.599999999999994</v>
      </c>
      <c r="Q54" s="134">
        <f t="array" ref="Q54">+IFERROR(INDEX('FCST SDV'!$AC$3:$AZ$3000,MATCH('Hàng Theo FCTS 14.09'!$B54,'FCST SDV'!$C$3:$C$3000,0),MATCH('Hàng Theo FCTS 14.09'!Q$1,'FCST SDV'!$AC$2:$AZ$2,0))/'Hàng Theo FCTS 14.09'!$C54,0)</f>
        <v>18</v>
      </c>
    </row>
    <row r="55" spans="1:17" ht="36" customHeight="1">
      <c r="A55" s="584"/>
      <c r="B55" s="131" t="s">
        <v>58</v>
      </c>
      <c r="C55" s="135">
        <v>2500</v>
      </c>
      <c r="D55" s="564"/>
      <c r="E55" s="565"/>
      <c r="F55" s="564"/>
      <c r="G55" s="152">
        <f>+VLOOKUP(B55,'[6]FCST SDV'!$C:$AL,36,0)</f>
        <v>48000</v>
      </c>
      <c r="H55" s="153">
        <f t="shared" si="4"/>
        <v>19.2</v>
      </c>
      <c r="I55" s="134">
        <f t="array" ref="I55">+IFERROR(INDEX('FCST SDV'!$AC$3:$AZ$3000,MATCH('Hàng Theo FCTS 14.09'!$B55,'FCST SDV'!$C$3:$C$3000,0),MATCH('Hàng Theo FCTS 14.09'!I$1,'FCST SDV'!$AC$2:$AZ$2,0))/'Hàng Theo FCTS 14.09'!$C55,0)</f>
        <v>0</v>
      </c>
      <c r="J55" s="134">
        <f t="array" ref="J55">+IFERROR(INDEX('FCST SDV'!$AC$3:$AZ$3000,MATCH('Hàng Theo FCTS 14.09'!$B55,'FCST SDV'!$C$3:$C$3000,0),MATCH('Hàng Theo FCTS 14.09'!J$1,'FCST SDV'!$AC$2:$AZ$2,0))/'Hàng Theo FCTS 14.09'!$C55,0)</f>
        <v>4.8</v>
      </c>
      <c r="K55" s="134">
        <f t="array" ref="K55">+IFERROR(INDEX('FCST SDV'!$AC$3:$AZ$3000,MATCH('Hàng Theo FCTS 14.09'!$B55,'FCST SDV'!$C$3:$C$3000,0),MATCH('Hàng Theo FCTS 14.09'!K$1,'FCST SDV'!$AC$2:$AZ$2,0))/'Hàng Theo FCTS 14.09'!$C55,0)</f>
        <v>0</v>
      </c>
      <c r="L55" s="134">
        <f t="array" ref="L55">+IFERROR(INDEX('FCST SDV'!$AC$3:$AZ$3000,MATCH('Hàng Theo FCTS 14.09'!$B55,'FCST SDV'!$C$3:$C$3000,0),MATCH('Hàng Theo FCTS 14.09'!L$1,'FCST SDV'!$AC$2:$AZ$2,0))/'Hàng Theo FCTS 14.09'!$C55,0)</f>
        <v>0</v>
      </c>
      <c r="M55" s="134">
        <f t="array" ref="M55">+IFERROR(INDEX('FCST SDV'!$AC$3:$AZ$3000,MATCH('Hàng Theo FCTS 14.09'!$B55,'FCST SDV'!$C$3:$C$3000,0),MATCH('Hàng Theo FCTS 14.09'!M$1,'FCST SDV'!$AC$2:$AZ$2,0))/'Hàng Theo FCTS 14.09'!$C55,0)</f>
        <v>0</v>
      </c>
      <c r="N55" s="134">
        <f t="array" ref="N55">+IFERROR(INDEX('FCST SDV'!$AC$3:$AZ$3000,MATCH('Hàng Theo FCTS 14.09'!$B55,'FCST SDV'!$C$3:$C$3000,0),MATCH('Hàng Theo FCTS 14.09'!N$1,'FCST SDV'!$AC$2:$AZ$2,0))/'Hàng Theo FCTS 14.09'!$C55,0)</f>
        <v>0</v>
      </c>
      <c r="O55" s="134">
        <f t="array" ref="O55">+IFERROR(INDEX('FCST SDV'!$AC$3:$AZ$3000,MATCH('Hàng Theo FCTS 14.09'!$B55,'FCST SDV'!$C$3:$C$3000,0),MATCH('Hàng Theo FCTS 14.09'!O$1,'FCST SDV'!$AC$2:$AZ$2,0))/'Hàng Theo FCTS 14.09'!$C55,0)</f>
        <v>14.4</v>
      </c>
      <c r="P55" s="134">
        <f t="array" ref="P55">+IFERROR(INDEX('FCST SDV'!$AC$3:$AZ$3000,MATCH('Hàng Theo FCTS 14.09'!$B55,'FCST SDV'!$C$3:$C$3000,0),MATCH('Hàng Theo FCTS 14.09'!P$1,'FCST SDV'!$AC$2:$AZ$2,0))/'Hàng Theo FCTS 14.09'!$C55,0)</f>
        <v>0</v>
      </c>
      <c r="Q55" s="134">
        <f t="array" ref="Q55">+IFERROR(INDEX('FCST SDV'!$AC$3:$AZ$3000,MATCH('Hàng Theo FCTS 14.09'!$B55,'FCST SDV'!$C$3:$C$3000,0),MATCH('Hàng Theo FCTS 14.09'!Q$1,'FCST SDV'!$AC$2:$AZ$2,0))/'Hàng Theo FCTS 14.09'!$C55,0)</f>
        <v>0</v>
      </c>
    </row>
    <row r="56" spans="1:17" ht="36" customHeight="1">
      <c r="A56" s="584"/>
      <c r="B56" s="132" t="s">
        <v>14</v>
      </c>
      <c r="C56" s="132">
        <v>100</v>
      </c>
      <c r="D56" s="564"/>
      <c r="E56" s="565"/>
      <c r="F56" s="564"/>
      <c r="G56" s="152">
        <f>+VLOOKUP(B56,'[6]FCST SDV'!$C:$AL,36,0)</f>
        <v>0</v>
      </c>
      <c r="H56" s="153">
        <f t="shared" si="4"/>
        <v>0</v>
      </c>
      <c r="I56" s="134">
        <f t="array" ref="I56">+IFERROR(INDEX('FCST SDV'!$AC$3:$AZ$3000,MATCH('Hàng Theo FCTS 14.09'!$B56,'FCST SDV'!$C$3:$C$3000,0),MATCH('Hàng Theo FCTS 14.09'!I$1,'FCST SDV'!$AC$2:$AZ$2,0))/'Hàng Theo FCTS 14.09'!$C56,0)</f>
        <v>0</v>
      </c>
      <c r="J56" s="134">
        <f t="array" ref="J56">+IFERROR(INDEX('FCST SDV'!$AC$3:$AZ$3000,MATCH('Hàng Theo FCTS 14.09'!$B56,'FCST SDV'!$C$3:$C$3000,0),MATCH('Hàng Theo FCTS 14.09'!J$1,'FCST SDV'!$AC$2:$AZ$2,0))/'Hàng Theo FCTS 14.09'!$C56,0)</f>
        <v>0</v>
      </c>
      <c r="K56" s="134">
        <f t="array" ref="K56">+IFERROR(INDEX('FCST SDV'!$AC$3:$AZ$3000,MATCH('Hàng Theo FCTS 14.09'!$B56,'FCST SDV'!$C$3:$C$3000,0),MATCH('Hàng Theo FCTS 14.09'!K$1,'FCST SDV'!$AC$2:$AZ$2,0))/'Hàng Theo FCTS 14.09'!$C56,0)</f>
        <v>0</v>
      </c>
      <c r="L56" s="134">
        <f t="array" ref="L56">+IFERROR(INDEX('FCST SDV'!$AC$3:$AZ$3000,MATCH('Hàng Theo FCTS 14.09'!$B56,'FCST SDV'!$C$3:$C$3000,0),MATCH('Hàng Theo FCTS 14.09'!L$1,'FCST SDV'!$AC$2:$AZ$2,0))/'Hàng Theo FCTS 14.09'!$C56,0)</f>
        <v>0</v>
      </c>
      <c r="M56" s="134">
        <f t="array" ref="M56">+IFERROR(INDEX('FCST SDV'!$AC$3:$AZ$3000,MATCH('Hàng Theo FCTS 14.09'!$B56,'FCST SDV'!$C$3:$C$3000,0),MATCH('Hàng Theo FCTS 14.09'!M$1,'FCST SDV'!$AC$2:$AZ$2,0))/'Hàng Theo FCTS 14.09'!$C56,0)</f>
        <v>0</v>
      </c>
      <c r="N56" s="134">
        <f t="array" ref="N56">+IFERROR(INDEX('FCST SDV'!$AC$3:$AZ$3000,MATCH('Hàng Theo FCTS 14.09'!$B56,'FCST SDV'!$C$3:$C$3000,0),MATCH('Hàng Theo FCTS 14.09'!N$1,'FCST SDV'!$AC$2:$AZ$2,0))/'Hàng Theo FCTS 14.09'!$C56,0)</f>
        <v>0</v>
      </c>
      <c r="O56" s="134">
        <f t="array" ref="O56">+IFERROR(INDEX('FCST SDV'!$AC$3:$AZ$3000,MATCH('Hàng Theo FCTS 14.09'!$B56,'FCST SDV'!$C$3:$C$3000,0),MATCH('Hàng Theo FCTS 14.09'!O$1,'FCST SDV'!$AC$2:$AZ$2,0))/'Hàng Theo FCTS 14.09'!$C56,0)</f>
        <v>0</v>
      </c>
      <c r="P56" s="134">
        <f t="array" ref="P56">+IFERROR(INDEX('FCST SDV'!$AC$3:$AZ$3000,MATCH('Hàng Theo FCTS 14.09'!$B56,'FCST SDV'!$C$3:$C$3000,0),MATCH('Hàng Theo FCTS 14.09'!P$1,'FCST SDV'!$AC$2:$AZ$2,0))/'Hàng Theo FCTS 14.09'!$C56,0)</f>
        <v>0</v>
      </c>
      <c r="Q56" s="134">
        <f t="array" ref="Q56">+IFERROR(INDEX('FCST SDV'!$AC$3:$AZ$3000,MATCH('Hàng Theo FCTS 14.09'!$B56,'FCST SDV'!$C$3:$C$3000,0),MATCH('Hàng Theo FCTS 14.09'!Q$1,'FCST SDV'!$AC$2:$AZ$2,0))/'Hàng Theo FCTS 14.09'!$C56,0)</f>
        <v>0</v>
      </c>
    </row>
    <row r="57" spans="1:17" ht="36" customHeight="1">
      <c r="A57" s="584"/>
      <c r="B57" s="131" t="s">
        <v>15</v>
      </c>
      <c r="C57" s="132">
        <v>100</v>
      </c>
      <c r="D57" s="564"/>
      <c r="E57" s="565"/>
      <c r="F57" s="564"/>
      <c r="G57" s="152">
        <f>+VLOOKUP(B57,'[6]FCST SDV'!$C:$AL,36,0)</f>
        <v>68000</v>
      </c>
      <c r="H57" s="153">
        <f t="shared" si="4"/>
        <v>680</v>
      </c>
      <c r="I57" s="134">
        <f t="array" ref="I57">+IFERROR(INDEX('FCST SDV'!$AC$3:$AZ$3000,MATCH('Hàng Theo FCTS 14.09'!$B57,'FCST SDV'!$C$3:$C$3000,0),MATCH('Hàng Theo FCTS 14.09'!I$1,'FCST SDV'!$AC$2:$AZ$2,0))/'Hàng Theo FCTS 14.09'!$C57,0)</f>
        <v>0</v>
      </c>
      <c r="J57" s="134">
        <f t="array" ref="J57">+IFERROR(INDEX('FCST SDV'!$AC$3:$AZ$3000,MATCH('Hàng Theo FCTS 14.09'!$B57,'FCST SDV'!$C$3:$C$3000,0),MATCH('Hàng Theo FCTS 14.09'!J$1,'FCST SDV'!$AC$2:$AZ$2,0))/'Hàng Theo FCTS 14.09'!$C57,0)</f>
        <v>120</v>
      </c>
      <c r="K57" s="134">
        <f t="array" ref="K57">+IFERROR(INDEX('FCST SDV'!$AC$3:$AZ$3000,MATCH('Hàng Theo FCTS 14.09'!$B57,'FCST SDV'!$C$3:$C$3000,0),MATCH('Hàng Theo FCTS 14.09'!K$1,'FCST SDV'!$AC$2:$AZ$2,0))/'Hàng Theo FCTS 14.09'!$C57,0)</f>
        <v>100</v>
      </c>
      <c r="L57" s="134">
        <f t="array" ref="L57">+IFERROR(INDEX('FCST SDV'!$AC$3:$AZ$3000,MATCH('Hàng Theo FCTS 14.09'!$B57,'FCST SDV'!$C$3:$C$3000,0),MATCH('Hàng Theo FCTS 14.09'!L$1,'FCST SDV'!$AC$2:$AZ$2,0))/'Hàng Theo FCTS 14.09'!$C57,0)</f>
        <v>60</v>
      </c>
      <c r="M57" s="134">
        <f t="array" ref="M57">+IFERROR(INDEX('FCST SDV'!$AC$3:$AZ$3000,MATCH('Hàng Theo FCTS 14.09'!$B57,'FCST SDV'!$C$3:$C$3000,0),MATCH('Hàng Theo FCTS 14.09'!M$1,'FCST SDV'!$AC$2:$AZ$2,0))/'Hàng Theo FCTS 14.09'!$C57,0)</f>
        <v>0</v>
      </c>
      <c r="N57" s="134">
        <f t="array" ref="N57">+IFERROR(INDEX('FCST SDV'!$AC$3:$AZ$3000,MATCH('Hàng Theo FCTS 14.09'!$B57,'FCST SDV'!$C$3:$C$3000,0),MATCH('Hàng Theo FCTS 14.09'!N$1,'FCST SDV'!$AC$2:$AZ$2,0))/'Hàng Theo FCTS 14.09'!$C57,0)</f>
        <v>0</v>
      </c>
      <c r="O57" s="134">
        <f t="array" ref="O57">+IFERROR(INDEX('FCST SDV'!$AC$3:$AZ$3000,MATCH('Hàng Theo FCTS 14.09'!$B57,'FCST SDV'!$C$3:$C$3000,0),MATCH('Hàng Theo FCTS 14.09'!O$1,'FCST SDV'!$AC$2:$AZ$2,0))/'Hàng Theo FCTS 14.09'!$C57,0)</f>
        <v>400</v>
      </c>
      <c r="P57" s="134">
        <f t="array" ref="P57">+IFERROR(INDEX('FCST SDV'!$AC$3:$AZ$3000,MATCH('Hàng Theo FCTS 14.09'!$B57,'FCST SDV'!$C$3:$C$3000,0),MATCH('Hàng Theo FCTS 14.09'!P$1,'FCST SDV'!$AC$2:$AZ$2,0))/'Hàng Theo FCTS 14.09'!$C57,0)</f>
        <v>0</v>
      </c>
      <c r="Q57" s="134">
        <f t="array" ref="Q57">+IFERROR(INDEX('FCST SDV'!$AC$3:$AZ$3000,MATCH('Hàng Theo FCTS 14.09'!$B57,'FCST SDV'!$C$3:$C$3000,0),MATCH('Hàng Theo FCTS 14.09'!Q$1,'FCST SDV'!$AC$2:$AZ$2,0))/'Hàng Theo FCTS 14.09'!$C57,0)</f>
        <v>0</v>
      </c>
    </row>
    <row r="58" spans="1:17" ht="36" customHeight="1">
      <c r="A58" s="584"/>
      <c r="B58" s="132" t="s">
        <v>38</v>
      </c>
      <c r="C58" s="132">
        <v>50</v>
      </c>
      <c r="D58" s="564"/>
      <c r="E58" s="565"/>
      <c r="F58" s="564"/>
      <c r="G58" s="152">
        <f>+VLOOKUP(B58,'[6]FCST SDV'!$C:$AL,36,0)</f>
        <v>275000</v>
      </c>
      <c r="H58" s="153">
        <f t="shared" si="4"/>
        <v>5500</v>
      </c>
      <c r="I58" s="134">
        <f t="array" ref="I58">+IFERROR(INDEX('FCST SDV'!$AC$3:$AZ$3000,MATCH('Hàng Theo FCTS 14.09'!$B58,'FCST SDV'!$C$3:$C$3000,0),MATCH('Hàng Theo FCTS 14.09'!I$1,'FCST SDV'!$AC$2:$AZ$2,0))/'Hàng Theo FCTS 14.09'!$C58,0)</f>
        <v>300</v>
      </c>
      <c r="J58" s="134">
        <f t="array" ref="J58">+IFERROR(INDEX('FCST SDV'!$AC$3:$AZ$3000,MATCH('Hàng Theo FCTS 14.09'!$B58,'FCST SDV'!$C$3:$C$3000,0),MATCH('Hàng Theo FCTS 14.09'!J$1,'FCST SDV'!$AC$2:$AZ$2,0))/'Hàng Theo FCTS 14.09'!$C58,0)</f>
        <v>300</v>
      </c>
      <c r="K58" s="134">
        <f t="array" ref="K58">+IFERROR(INDEX('FCST SDV'!$AC$3:$AZ$3000,MATCH('Hàng Theo FCTS 14.09'!$B58,'FCST SDV'!$C$3:$C$3000,0),MATCH('Hàng Theo FCTS 14.09'!K$1,'FCST SDV'!$AC$2:$AZ$2,0))/'Hàng Theo FCTS 14.09'!$C58,0)</f>
        <v>300</v>
      </c>
      <c r="L58" s="134">
        <f t="array" ref="L58">+IFERROR(INDEX('FCST SDV'!$AC$3:$AZ$3000,MATCH('Hàng Theo FCTS 14.09'!$B58,'FCST SDV'!$C$3:$C$3000,0),MATCH('Hàng Theo FCTS 14.09'!L$1,'FCST SDV'!$AC$2:$AZ$2,0))/'Hàng Theo FCTS 14.09'!$C58,0)</f>
        <v>300</v>
      </c>
      <c r="M58" s="134">
        <f t="array" ref="M58">+IFERROR(INDEX('FCST SDV'!$AC$3:$AZ$3000,MATCH('Hàng Theo FCTS 14.09'!$B58,'FCST SDV'!$C$3:$C$3000,0),MATCH('Hàng Theo FCTS 14.09'!M$1,'FCST SDV'!$AC$2:$AZ$2,0))/'Hàng Theo FCTS 14.09'!$C58,0)</f>
        <v>300</v>
      </c>
      <c r="N58" s="134">
        <f t="array" ref="N58">+IFERROR(INDEX('FCST SDV'!$AC$3:$AZ$3000,MATCH('Hàng Theo FCTS 14.09'!$B58,'FCST SDV'!$C$3:$C$3000,0),MATCH('Hàng Theo FCTS 14.09'!N$1,'FCST SDV'!$AC$2:$AZ$2,0))/'Hàng Theo FCTS 14.09'!$C58,0)</f>
        <v>300</v>
      </c>
      <c r="O58" s="134">
        <f t="array" ref="O58">+IFERROR(INDEX('FCST SDV'!$AC$3:$AZ$3000,MATCH('Hàng Theo FCTS 14.09'!$B58,'FCST SDV'!$C$3:$C$3000,0),MATCH('Hàng Theo FCTS 14.09'!O$1,'FCST SDV'!$AC$2:$AZ$2,0))/'Hàng Theo FCTS 14.09'!$C58,0)</f>
        <v>2100</v>
      </c>
      <c r="P58" s="134">
        <f t="array" ref="P58">+IFERROR(INDEX('FCST SDV'!$AC$3:$AZ$3000,MATCH('Hàng Theo FCTS 14.09'!$B58,'FCST SDV'!$C$3:$C$3000,0),MATCH('Hàng Theo FCTS 14.09'!P$1,'FCST SDV'!$AC$2:$AZ$2,0))/'Hàng Theo FCTS 14.09'!$C58,0)</f>
        <v>1600</v>
      </c>
      <c r="Q58" s="134">
        <f t="array" ref="Q58">+IFERROR(INDEX('FCST SDV'!$AC$3:$AZ$3000,MATCH('Hàng Theo FCTS 14.09'!$B58,'FCST SDV'!$C$3:$C$3000,0),MATCH('Hàng Theo FCTS 14.09'!Q$1,'FCST SDV'!$AC$2:$AZ$2,0))/'Hàng Theo FCTS 14.09'!$C58,0)</f>
        <v>0</v>
      </c>
    </row>
    <row r="59" spans="1:17" ht="36" customHeight="1">
      <c r="A59" s="584"/>
      <c r="B59" s="132" t="s">
        <v>39</v>
      </c>
      <c r="C59" s="132">
        <v>50</v>
      </c>
      <c r="D59" s="564"/>
      <c r="E59" s="565"/>
      <c r="F59" s="564"/>
      <c r="G59" s="152">
        <f>+VLOOKUP(B59,'[6]FCST SDV'!$C:$AL,36,0)</f>
        <v>275000</v>
      </c>
      <c r="H59" s="153">
        <f t="shared" si="4"/>
        <v>5500</v>
      </c>
      <c r="I59" s="134">
        <f t="array" ref="I59">+IFERROR(INDEX('FCST SDV'!$AC$3:$AZ$3000,MATCH('Hàng Theo FCTS 14.09'!$B59,'FCST SDV'!$C$3:$C$3000,0),MATCH('Hàng Theo FCTS 14.09'!I$1,'FCST SDV'!$AC$2:$AZ$2,0))/'Hàng Theo FCTS 14.09'!$C59,0)</f>
        <v>300</v>
      </c>
      <c r="J59" s="134">
        <f t="array" ref="J59">+IFERROR(INDEX('FCST SDV'!$AC$3:$AZ$3000,MATCH('Hàng Theo FCTS 14.09'!$B59,'FCST SDV'!$C$3:$C$3000,0),MATCH('Hàng Theo FCTS 14.09'!J$1,'FCST SDV'!$AC$2:$AZ$2,0))/'Hàng Theo FCTS 14.09'!$C59,0)</f>
        <v>300</v>
      </c>
      <c r="K59" s="134">
        <f t="array" ref="K59">+IFERROR(INDEX('FCST SDV'!$AC$3:$AZ$3000,MATCH('Hàng Theo FCTS 14.09'!$B59,'FCST SDV'!$C$3:$C$3000,0),MATCH('Hàng Theo FCTS 14.09'!K$1,'FCST SDV'!$AC$2:$AZ$2,0))/'Hàng Theo FCTS 14.09'!$C59,0)</f>
        <v>300</v>
      </c>
      <c r="L59" s="134">
        <f t="array" ref="L59">+IFERROR(INDEX('FCST SDV'!$AC$3:$AZ$3000,MATCH('Hàng Theo FCTS 14.09'!$B59,'FCST SDV'!$C$3:$C$3000,0),MATCH('Hàng Theo FCTS 14.09'!L$1,'FCST SDV'!$AC$2:$AZ$2,0))/'Hàng Theo FCTS 14.09'!$C59,0)</f>
        <v>300</v>
      </c>
      <c r="M59" s="134">
        <f t="array" ref="M59">+IFERROR(INDEX('FCST SDV'!$AC$3:$AZ$3000,MATCH('Hàng Theo FCTS 14.09'!$B59,'FCST SDV'!$C$3:$C$3000,0),MATCH('Hàng Theo FCTS 14.09'!M$1,'FCST SDV'!$AC$2:$AZ$2,0))/'Hàng Theo FCTS 14.09'!$C59,0)</f>
        <v>300</v>
      </c>
      <c r="N59" s="134">
        <f t="array" ref="N59">+IFERROR(INDEX('FCST SDV'!$AC$3:$AZ$3000,MATCH('Hàng Theo FCTS 14.09'!$B59,'FCST SDV'!$C$3:$C$3000,0),MATCH('Hàng Theo FCTS 14.09'!N$1,'FCST SDV'!$AC$2:$AZ$2,0))/'Hàng Theo FCTS 14.09'!$C59,0)</f>
        <v>300</v>
      </c>
      <c r="O59" s="134">
        <f t="array" ref="O59">+IFERROR(INDEX('FCST SDV'!$AC$3:$AZ$3000,MATCH('Hàng Theo FCTS 14.09'!$B59,'FCST SDV'!$C$3:$C$3000,0),MATCH('Hàng Theo FCTS 14.09'!O$1,'FCST SDV'!$AC$2:$AZ$2,0))/'Hàng Theo FCTS 14.09'!$C59,0)</f>
        <v>2100</v>
      </c>
      <c r="P59" s="134">
        <f t="array" ref="P59">+IFERROR(INDEX('FCST SDV'!$AC$3:$AZ$3000,MATCH('Hàng Theo FCTS 14.09'!$B59,'FCST SDV'!$C$3:$C$3000,0),MATCH('Hàng Theo FCTS 14.09'!P$1,'FCST SDV'!$AC$2:$AZ$2,0))/'Hàng Theo FCTS 14.09'!$C59,0)</f>
        <v>1600</v>
      </c>
      <c r="Q59" s="134">
        <f t="array" ref="Q59">+IFERROR(INDEX('FCST SDV'!$AC$3:$AZ$3000,MATCH('Hàng Theo FCTS 14.09'!$B59,'FCST SDV'!$C$3:$C$3000,0),MATCH('Hàng Theo FCTS 14.09'!Q$1,'FCST SDV'!$AC$2:$AZ$2,0))/'Hàng Theo FCTS 14.09'!$C59,0)</f>
        <v>0</v>
      </c>
    </row>
    <row r="60" spans="1:17" ht="36" customHeight="1">
      <c r="A60" s="584"/>
      <c r="B60" s="131" t="s">
        <v>28</v>
      </c>
      <c r="C60" s="135">
        <v>375</v>
      </c>
      <c r="D60" s="564"/>
      <c r="E60" s="565"/>
      <c r="F60" s="564"/>
      <c r="G60" s="152">
        <f>+VLOOKUP(B60,'[6]FCST SDV'!$C:$AL,36,0)</f>
        <v>628000</v>
      </c>
      <c r="H60" s="153">
        <f t="shared" si="4"/>
        <v>1674.6666666666667</v>
      </c>
      <c r="I60" s="134">
        <f t="array" ref="I60">+IFERROR(INDEX('FCST SDV'!$AC$3:$AZ$3000,MATCH('Hàng Theo FCTS 14.09'!$B60,'FCST SDV'!$C$3:$C$3000,0),MATCH('Hàng Theo FCTS 14.09'!I$1,'FCST SDV'!$AC$2:$AZ$2,0))/'Hàng Theo FCTS 14.09'!$C60,0)</f>
        <v>69.333333333333329</v>
      </c>
      <c r="J60" s="134">
        <f t="array" ref="J60">+IFERROR(INDEX('FCST SDV'!$AC$3:$AZ$3000,MATCH('Hàng Theo FCTS 14.09'!$B60,'FCST SDV'!$C$3:$C$3000,0),MATCH('Hàng Theo FCTS 14.09'!J$1,'FCST SDV'!$AC$2:$AZ$2,0))/'Hàng Theo FCTS 14.09'!$C60,0)</f>
        <v>85.333333333333329</v>
      </c>
      <c r="K60" s="134">
        <f t="array" ref="K60">+IFERROR(INDEX('FCST SDV'!$AC$3:$AZ$3000,MATCH('Hàng Theo FCTS 14.09'!$B60,'FCST SDV'!$C$3:$C$3000,0),MATCH('Hàng Theo FCTS 14.09'!K$1,'FCST SDV'!$AC$2:$AZ$2,0))/'Hàng Theo FCTS 14.09'!$C60,0)</f>
        <v>85.333333333333329</v>
      </c>
      <c r="L60" s="134">
        <f t="array" ref="L60">+IFERROR(INDEX('FCST SDV'!$AC$3:$AZ$3000,MATCH('Hàng Theo FCTS 14.09'!$B60,'FCST SDV'!$C$3:$C$3000,0),MATCH('Hàng Theo FCTS 14.09'!L$1,'FCST SDV'!$AC$2:$AZ$2,0))/'Hàng Theo FCTS 14.09'!$C60,0)</f>
        <v>85.333333333333329</v>
      </c>
      <c r="M60" s="134">
        <f t="array" ref="M60">+IFERROR(INDEX('FCST SDV'!$AC$3:$AZ$3000,MATCH('Hàng Theo FCTS 14.09'!$B60,'FCST SDV'!$C$3:$C$3000,0),MATCH('Hàng Theo FCTS 14.09'!M$1,'FCST SDV'!$AC$2:$AZ$2,0))/'Hàng Theo FCTS 14.09'!$C60,0)</f>
        <v>85.333333333333329</v>
      </c>
      <c r="N60" s="134">
        <f t="array" ref="N60">+IFERROR(INDEX('FCST SDV'!$AC$3:$AZ$3000,MATCH('Hàng Theo FCTS 14.09'!$B60,'FCST SDV'!$C$3:$C$3000,0),MATCH('Hàng Theo FCTS 14.09'!N$1,'FCST SDV'!$AC$2:$AZ$2,0))/'Hàng Theo FCTS 14.09'!$C60,0)</f>
        <v>85.333333333333329</v>
      </c>
      <c r="O60" s="134">
        <f t="array" ref="O60">+IFERROR(INDEX('FCST SDV'!$AC$3:$AZ$3000,MATCH('Hàng Theo FCTS 14.09'!$B60,'FCST SDV'!$C$3:$C$3000,0),MATCH('Hàng Theo FCTS 14.09'!O$1,'FCST SDV'!$AC$2:$AZ$2,0))/'Hàng Theo FCTS 14.09'!$C60,0)</f>
        <v>581.33333333333337</v>
      </c>
      <c r="P60" s="134">
        <f t="array" ref="P60">+IFERROR(INDEX('FCST SDV'!$AC$3:$AZ$3000,MATCH('Hàng Theo FCTS 14.09'!$B60,'FCST SDV'!$C$3:$C$3000,0),MATCH('Hàng Theo FCTS 14.09'!P$1,'FCST SDV'!$AC$2:$AZ$2,0))/'Hàng Theo FCTS 14.09'!$C60,0)</f>
        <v>341.33333333333331</v>
      </c>
      <c r="Q60" s="134">
        <f t="array" ref="Q60">+IFERROR(INDEX('FCST SDV'!$AC$3:$AZ$3000,MATCH('Hàng Theo FCTS 14.09'!$B60,'FCST SDV'!$C$3:$C$3000,0),MATCH('Hàng Theo FCTS 14.09'!Q$1,'FCST SDV'!$AC$2:$AZ$2,0))/'Hàng Theo FCTS 14.09'!$C60,0)</f>
        <v>256</v>
      </c>
    </row>
    <row r="61" spans="1:17" ht="36" customHeight="1">
      <c r="A61" s="584"/>
      <c r="B61" s="131" t="s">
        <v>21</v>
      </c>
      <c r="C61" s="135">
        <v>375</v>
      </c>
      <c r="D61" s="564"/>
      <c r="E61" s="565"/>
      <c r="F61" s="564"/>
      <c r="G61" s="152">
        <f>+VLOOKUP(B61,'[6]FCST SDV'!$C:$AL,36,0)</f>
        <v>308250</v>
      </c>
      <c r="H61" s="153">
        <f t="shared" si="4"/>
        <v>822</v>
      </c>
      <c r="I61" s="134">
        <f t="array" ref="I61">+IFERROR(INDEX('FCST SDV'!$AC$3:$AZ$3000,MATCH('Hàng Theo FCTS 14.09'!$B61,'FCST SDV'!$C$3:$C$3000,0),MATCH('Hàng Theo FCTS 14.09'!I$1,'FCST SDV'!$AC$2:$AZ$2,0))/'Hàng Theo FCTS 14.09'!$C61,0)</f>
        <v>65.333333333333329</v>
      </c>
      <c r="J61" s="134">
        <f t="array" ref="J61">+IFERROR(INDEX('FCST SDV'!$AC$3:$AZ$3000,MATCH('Hàng Theo FCTS 14.09'!$B61,'FCST SDV'!$C$3:$C$3000,0),MATCH('Hàng Theo FCTS 14.09'!J$1,'FCST SDV'!$AC$2:$AZ$2,0))/'Hàng Theo FCTS 14.09'!$C61,0)</f>
        <v>65.333333333333329</v>
      </c>
      <c r="K61" s="134">
        <f t="array" ref="K61">+IFERROR(INDEX('FCST SDV'!$AC$3:$AZ$3000,MATCH('Hàng Theo FCTS 14.09'!$B61,'FCST SDV'!$C$3:$C$3000,0),MATCH('Hàng Theo FCTS 14.09'!K$1,'FCST SDV'!$AC$2:$AZ$2,0))/'Hàng Theo FCTS 14.09'!$C61,0)</f>
        <v>65.333333333333329</v>
      </c>
      <c r="L61" s="134">
        <f t="array" ref="L61">+IFERROR(INDEX('FCST SDV'!$AC$3:$AZ$3000,MATCH('Hàng Theo FCTS 14.09'!$B61,'FCST SDV'!$C$3:$C$3000,0),MATCH('Hàng Theo FCTS 14.09'!L$1,'FCST SDV'!$AC$2:$AZ$2,0))/'Hàng Theo FCTS 14.09'!$C61,0)</f>
        <v>65.333333333333329</v>
      </c>
      <c r="M61" s="134">
        <f t="array" ref="M61">+IFERROR(INDEX('FCST SDV'!$AC$3:$AZ$3000,MATCH('Hàng Theo FCTS 14.09'!$B61,'FCST SDV'!$C$3:$C$3000,0),MATCH('Hàng Theo FCTS 14.09'!M$1,'FCST SDV'!$AC$2:$AZ$2,0))/'Hàng Theo FCTS 14.09'!$C61,0)</f>
        <v>65.333333333333329</v>
      </c>
      <c r="N61" s="134">
        <f t="array" ref="N61">+IFERROR(INDEX('FCST SDV'!$AC$3:$AZ$3000,MATCH('Hàng Theo FCTS 14.09'!$B61,'FCST SDV'!$C$3:$C$3000,0),MATCH('Hàng Theo FCTS 14.09'!N$1,'FCST SDV'!$AC$2:$AZ$2,0))/'Hàng Theo FCTS 14.09'!$C61,0)</f>
        <v>65.333333333333329</v>
      </c>
      <c r="O61" s="134">
        <f t="array" ref="O61">+IFERROR(INDEX('FCST SDV'!$AC$3:$AZ$3000,MATCH('Hàng Theo FCTS 14.09'!$B61,'FCST SDV'!$C$3:$C$3000,0),MATCH('Hàng Theo FCTS 14.09'!O$1,'FCST SDV'!$AC$2:$AZ$2,0))/'Hàng Theo FCTS 14.09'!$C61,0)</f>
        <v>430</v>
      </c>
      <c r="P61" s="134">
        <f t="array" ref="P61">+IFERROR(INDEX('FCST SDV'!$AC$3:$AZ$3000,MATCH('Hàng Theo FCTS 14.09'!$B61,'FCST SDV'!$C$3:$C$3000,0),MATCH('Hàng Theo FCTS 14.09'!P$1,'FCST SDV'!$AC$2:$AZ$2,0))/'Hàng Theo FCTS 14.09'!$C61,0)</f>
        <v>0</v>
      </c>
      <c r="Q61" s="134">
        <f t="array" ref="Q61">+IFERROR(INDEX('FCST SDV'!$AC$3:$AZ$3000,MATCH('Hàng Theo FCTS 14.09'!$B61,'FCST SDV'!$C$3:$C$3000,0),MATCH('Hàng Theo FCTS 14.09'!Q$1,'FCST SDV'!$AC$2:$AZ$2,0))/'Hàng Theo FCTS 14.09'!$C61,0)</f>
        <v>0</v>
      </c>
    </row>
    <row r="62" spans="1:17" ht="36" customHeight="1">
      <c r="A62" s="584"/>
      <c r="B62" s="131" t="s">
        <v>22</v>
      </c>
      <c r="C62" s="135">
        <v>375</v>
      </c>
      <c r="D62" s="564"/>
      <c r="E62" s="565"/>
      <c r="F62" s="564"/>
      <c r="G62" s="152">
        <f>+VLOOKUP(B62,'[6]FCST SDV'!$C:$AL,36,0)</f>
        <v>72000</v>
      </c>
      <c r="H62" s="153">
        <f t="shared" si="4"/>
        <v>192</v>
      </c>
      <c r="I62" s="134">
        <f t="array" ref="I62">+IFERROR(INDEX('FCST SDV'!$AC$3:$AZ$3000,MATCH('Hàng Theo FCTS 14.09'!$B62,'FCST SDV'!$C$3:$C$3000,0),MATCH('Hàng Theo FCTS 14.09'!I$1,'FCST SDV'!$AC$2:$AZ$2,0))/'Hàng Theo FCTS 14.09'!$C62,0)</f>
        <v>0</v>
      </c>
      <c r="J62" s="134">
        <f t="array" ref="J62">+IFERROR(INDEX('FCST SDV'!$AC$3:$AZ$3000,MATCH('Hàng Theo FCTS 14.09'!$B62,'FCST SDV'!$C$3:$C$3000,0),MATCH('Hàng Theo FCTS 14.09'!J$1,'FCST SDV'!$AC$2:$AZ$2,0))/'Hàng Theo FCTS 14.09'!$C62,0)</f>
        <v>26.666666666666668</v>
      </c>
      <c r="K62" s="134">
        <f t="array" ref="K62">+IFERROR(INDEX('FCST SDV'!$AC$3:$AZ$3000,MATCH('Hàng Theo FCTS 14.09'!$B62,'FCST SDV'!$C$3:$C$3000,0),MATCH('Hàng Theo FCTS 14.09'!K$1,'FCST SDV'!$AC$2:$AZ$2,0))/'Hàng Theo FCTS 14.09'!$C62,0)</f>
        <v>26.666666666666668</v>
      </c>
      <c r="L62" s="134">
        <f t="array" ref="L62">+IFERROR(INDEX('FCST SDV'!$AC$3:$AZ$3000,MATCH('Hàng Theo FCTS 14.09'!$B62,'FCST SDV'!$C$3:$C$3000,0),MATCH('Hàng Theo FCTS 14.09'!L$1,'FCST SDV'!$AC$2:$AZ$2,0))/'Hàng Theo FCTS 14.09'!$C62,0)</f>
        <v>26.666666666666668</v>
      </c>
      <c r="M62" s="134">
        <f t="array" ref="M62">+IFERROR(INDEX('FCST SDV'!$AC$3:$AZ$3000,MATCH('Hàng Theo FCTS 14.09'!$B62,'FCST SDV'!$C$3:$C$3000,0),MATCH('Hàng Theo FCTS 14.09'!M$1,'FCST SDV'!$AC$2:$AZ$2,0))/'Hàng Theo FCTS 14.09'!$C62,0)</f>
        <v>0</v>
      </c>
      <c r="N62" s="134">
        <f t="array" ref="N62">+IFERROR(INDEX('FCST SDV'!$AC$3:$AZ$3000,MATCH('Hàng Theo FCTS 14.09'!$B62,'FCST SDV'!$C$3:$C$3000,0),MATCH('Hàng Theo FCTS 14.09'!N$1,'FCST SDV'!$AC$2:$AZ$2,0))/'Hàng Theo FCTS 14.09'!$C62,0)</f>
        <v>0</v>
      </c>
      <c r="O62" s="134">
        <f t="array" ref="O62">+IFERROR(INDEX('FCST SDV'!$AC$3:$AZ$3000,MATCH('Hàng Theo FCTS 14.09'!$B62,'FCST SDV'!$C$3:$C$3000,0),MATCH('Hàng Theo FCTS 14.09'!O$1,'FCST SDV'!$AC$2:$AZ$2,0))/'Hàng Theo FCTS 14.09'!$C62,0)</f>
        <v>112</v>
      </c>
      <c r="P62" s="134">
        <f t="array" ref="P62">+IFERROR(INDEX('FCST SDV'!$AC$3:$AZ$3000,MATCH('Hàng Theo FCTS 14.09'!$B62,'FCST SDV'!$C$3:$C$3000,0),MATCH('Hàng Theo FCTS 14.09'!P$1,'FCST SDV'!$AC$2:$AZ$2,0))/'Hàng Theo FCTS 14.09'!$C62,0)</f>
        <v>0</v>
      </c>
      <c r="Q62" s="134">
        <f t="array" ref="Q62">+IFERROR(INDEX('FCST SDV'!$AC$3:$AZ$3000,MATCH('Hàng Theo FCTS 14.09'!$B62,'FCST SDV'!$C$3:$C$3000,0),MATCH('Hàng Theo FCTS 14.09'!Q$1,'FCST SDV'!$AC$2:$AZ$2,0))/'Hàng Theo FCTS 14.09'!$C62,0)</f>
        <v>0</v>
      </c>
    </row>
    <row r="63" spans="1:17" ht="36" customHeight="1">
      <c r="A63" s="593" t="s">
        <v>254</v>
      </c>
      <c r="B63" s="594"/>
      <c r="C63" s="594"/>
      <c r="D63" s="594"/>
      <c r="E63" s="594"/>
      <c r="F63" s="595"/>
      <c r="G63" s="156"/>
      <c r="H63" s="157"/>
      <c r="I63" s="138">
        <f>+F46-SUM(I46:I62)</f>
        <v>-758.40000000000009</v>
      </c>
      <c r="J63" s="138">
        <f>+I63-SUM(J46:J62)</f>
        <v>-1690.2666666666669</v>
      </c>
      <c r="K63" s="138">
        <f t="shared" ref="K63:Q63" si="5">+J63-SUM(K46:K62)</f>
        <v>-2596.5333333333338</v>
      </c>
      <c r="L63" s="138">
        <f t="shared" si="5"/>
        <v>-3461.2000000000007</v>
      </c>
      <c r="M63" s="138">
        <f t="shared" si="5"/>
        <v>-4240.4000000000005</v>
      </c>
      <c r="N63" s="138">
        <f t="shared" si="5"/>
        <v>-5017.2000000000007</v>
      </c>
      <c r="O63" s="138">
        <f t="shared" si="5"/>
        <v>-10943.066666666666</v>
      </c>
      <c r="P63" s="138">
        <f t="shared" si="5"/>
        <v>-14606.133333333333</v>
      </c>
      <c r="Q63" s="138">
        <f t="shared" si="5"/>
        <v>-14920.266666666666</v>
      </c>
    </row>
    <row r="64" spans="1:17" ht="36" customHeight="1">
      <c r="A64" s="584" t="s">
        <v>64</v>
      </c>
      <c r="B64" s="139" t="s">
        <v>60</v>
      </c>
      <c r="C64" s="135">
        <v>1000</v>
      </c>
      <c r="D64" s="564">
        <v>50800</v>
      </c>
      <c r="E64" s="565"/>
      <c r="F64" s="564">
        <f>+D64</f>
        <v>50800</v>
      </c>
      <c r="G64" s="152">
        <f>+VLOOKUP(B64,'[6]FCST SDV'!$C:$AL,36,0)</f>
        <v>270000</v>
      </c>
      <c r="H64" s="153">
        <f t="shared" ref="H64:H67" si="6">+G64/C64</f>
        <v>270</v>
      </c>
      <c r="I64" s="134">
        <f t="array" ref="I64">+IFERROR(INDEX('FCST SDV'!$AC$3:$AZ$3000,MATCH('Hàng Theo FCTS 14.09'!$B64,'FCST SDV'!$C$3:$C$3000,0),MATCH('Hàng Theo FCTS 14.09'!I$1,'FCST SDV'!$AC$2:$AZ$2,0))/'Hàng Theo FCTS 14.09'!$C64,0)</f>
        <v>10</v>
      </c>
      <c r="J64" s="134">
        <f t="array" ref="J64">+IFERROR(INDEX('FCST SDV'!$AC$3:$AZ$3000,MATCH('Hàng Theo FCTS 14.09'!$B64,'FCST SDV'!$C$3:$C$3000,0),MATCH('Hàng Theo FCTS 14.09'!J$1,'FCST SDV'!$AC$2:$AZ$2,0))/'Hàng Theo FCTS 14.09'!$C64,0)</f>
        <v>10</v>
      </c>
      <c r="K64" s="134">
        <f t="array" ref="K64">+IFERROR(INDEX('FCST SDV'!$AC$3:$AZ$3000,MATCH('Hàng Theo FCTS 14.09'!$B64,'FCST SDV'!$C$3:$C$3000,0),MATCH('Hàng Theo FCTS 14.09'!K$1,'FCST SDV'!$AC$2:$AZ$2,0))/'Hàng Theo FCTS 14.09'!$C64,0)</f>
        <v>10</v>
      </c>
      <c r="L64" s="134">
        <f t="array" ref="L64">+IFERROR(INDEX('FCST SDV'!$AC$3:$AZ$3000,MATCH('Hàng Theo FCTS 14.09'!$B64,'FCST SDV'!$C$3:$C$3000,0),MATCH('Hàng Theo FCTS 14.09'!L$1,'FCST SDV'!$AC$2:$AZ$2,0))/'Hàng Theo FCTS 14.09'!$C64,0)</f>
        <v>10</v>
      </c>
      <c r="M64" s="134">
        <f t="array" ref="M64">+IFERROR(INDEX('FCST SDV'!$AC$3:$AZ$3000,MATCH('Hàng Theo FCTS 14.09'!$B64,'FCST SDV'!$C$3:$C$3000,0),MATCH('Hàng Theo FCTS 14.09'!M$1,'FCST SDV'!$AC$2:$AZ$2,0))/'Hàng Theo FCTS 14.09'!$C64,0)</f>
        <v>10</v>
      </c>
      <c r="N64" s="134">
        <f t="array" ref="N64">+IFERROR(INDEX('FCST SDV'!$AC$3:$AZ$3000,MATCH('Hàng Theo FCTS 14.09'!$B64,'FCST SDV'!$C$3:$C$3000,0),MATCH('Hàng Theo FCTS 14.09'!N$1,'FCST SDV'!$AC$2:$AZ$2,0))/'Hàng Theo FCTS 14.09'!$C64,0)</f>
        <v>10</v>
      </c>
      <c r="O64" s="134">
        <f t="array" ref="O64">+IFERROR(INDEX('FCST SDV'!$AC$3:$AZ$3000,MATCH('Hàng Theo FCTS 14.09'!$B64,'FCST SDV'!$C$3:$C$3000,0),MATCH('Hàng Theo FCTS 14.09'!O$1,'FCST SDV'!$AC$2:$AZ$2,0))/'Hàng Theo FCTS 14.09'!$C64,0)</f>
        <v>70</v>
      </c>
      <c r="P64" s="134">
        <f t="array" ref="P64">+IFERROR(INDEX('FCST SDV'!$AC$3:$AZ$3000,MATCH('Hàng Theo FCTS 14.09'!$B64,'FCST SDV'!$C$3:$C$3000,0),MATCH('Hàng Theo FCTS 14.09'!P$1,'FCST SDV'!$AC$2:$AZ$2,0))/'Hàng Theo FCTS 14.09'!$C64,0)</f>
        <v>70</v>
      </c>
      <c r="Q64" s="134">
        <f t="array" ref="Q64">+IFERROR(INDEX('FCST SDV'!$AC$3:$AZ$3000,MATCH('Hàng Theo FCTS 14.09'!$B64,'FCST SDV'!$C$3:$C$3000,0),MATCH('Hàng Theo FCTS 14.09'!Q$1,'FCST SDV'!$AC$2:$AZ$2,0))/'Hàng Theo FCTS 14.09'!$C64,0)</f>
        <v>70</v>
      </c>
    </row>
    <row r="65" spans="1:17" ht="36" customHeight="1">
      <c r="A65" s="583"/>
      <c r="B65" s="139" t="s">
        <v>61</v>
      </c>
      <c r="C65" s="135">
        <v>100</v>
      </c>
      <c r="D65" s="564"/>
      <c r="E65" s="565"/>
      <c r="F65" s="564"/>
      <c r="G65" s="152">
        <f>+VLOOKUP(B65,'[6]FCST SDV'!$C:$AL,36,0)</f>
        <v>576744</v>
      </c>
      <c r="H65" s="153">
        <f t="shared" si="6"/>
        <v>5767.44</v>
      </c>
      <c r="I65" s="134">
        <f t="array" ref="I65">+IFERROR(INDEX('FCST SDV'!$AC$3:$AZ$3000,MATCH('Hàng Theo FCTS 14.09'!$B65,'FCST SDV'!$C$3:$C$3000,0),MATCH('Hàng Theo FCTS 14.09'!I$1,'FCST SDV'!$AC$2:$AZ$2,0))/'Hàng Theo FCTS 14.09'!$C65,0)</f>
        <v>0</v>
      </c>
      <c r="J65" s="134">
        <f t="array" ref="J65">+IFERROR(INDEX('FCST SDV'!$AC$3:$AZ$3000,MATCH('Hàng Theo FCTS 14.09'!$B65,'FCST SDV'!$C$3:$C$3000,0),MATCH('Hàng Theo FCTS 14.09'!J$1,'FCST SDV'!$AC$2:$AZ$2,0))/'Hàng Theo FCTS 14.09'!$C65,0)</f>
        <v>600</v>
      </c>
      <c r="K65" s="134">
        <f t="array" ref="K65">+IFERROR(INDEX('FCST SDV'!$AC$3:$AZ$3000,MATCH('Hàng Theo FCTS 14.09'!$B65,'FCST SDV'!$C$3:$C$3000,0),MATCH('Hàng Theo FCTS 14.09'!K$1,'FCST SDV'!$AC$2:$AZ$2,0))/'Hàng Theo FCTS 14.09'!$C65,0)</f>
        <v>600</v>
      </c>
      <c r="L65" s="134">
        <f t="array" ref="L65">+IFERROR(INDEX('FCST SDV'!$AC$3:$AZ$3000,MATCH('Hàng Theo FCTS 14.09'!$B65,'FCST SDV'!$C$3:$C$3000,0),MATCH('Hàng Theo FCTS 14.09'!L$1,'FCST SDV'!$AC$2:$AZ$2,0))/'Hàng Theo FCTS 14.09'!$C65,0)</f>
        <v>600</v>
      </c>
      <c r="M65" s="134">
        <f t="array" ref="M65">+IFERROR(INDEX('FCST SDV'!$AC$3:$AZ$3000,MATCH('Hàng Theo FCTS 14.09'!$B65,'FCST SDV'!$C$3:$C$3000,0),MATCH('Hàng Theo FCTS 14.09'!M$1,'FCST SDV'!$AC$2:$AZ$2,0))/'Hàng Theo FCTS 14.09'!$C65,0)</f>
        <v>600</v>
      </c>
      <c r="N65" s="134">
        <f t="array" ref="N65">+IFERROR(INDEX('FCST SDV'!$AC$3:$AZ$3000,MATCH('Hàng Theo FCTS 14.09'!$B65,'FCST SDV'!$C$3:$C$3000,0),MATCH('Hàng Theo FCTS 14.09'!N$1,'FCST SDV'!$AC$2:$AZ$2,0))/'Hàng Theo FCTS 14.09'!$C65,0)</f>
        <v>483.72</v>
      </c>
      <c r="O65" s="134">
        <f t="array" ref="O65">+IFERROR(INDEX('FCST SDV'!$AC$3:$AZ$3000,MATCH('Hàng Theo FCTS 14.09'!$B65,'FCST SDV'!$C$3:$C$3000,0),MATCH('Hàng Theo FCTS 14.09'!O$1,'FCST SDV'!$AC$2:$AZ$2,0))/'Hàng Theo FCTS 14.09'!$C65,0)</f>
        <v>2883.72</v>
      </c>
      <c r="P65" s="134">
        <f t="array" ref="P65">+IFERROR(INDEX('FCST SDV'!$AC$3:$AZ$3000,MATCH('Hàng Theo FCTS 14.09'!$B65,'FCST SDV'!$C$3:$C$3000,0),MATCH('Hàng Theo FCTS 14.09'!P$1,'FCST SDV'!$AC$2:$AZ$2,0))/'Hàng Theo FCTS 14.09'!$C65,0)</f>
        <v>0</v>
      </c>
      <c r="Q65" s="134">
        <f t="array" ref="Q65">+IFERROR(INDEX('FCST SDV'!$AC$3:$AZ$3000,MATCH('Hàng Theo FCTS 14.09'!$B65,'FCST SDV'!$C$3:$C$3000,0),MATCH('Hàng Theo FCTS 14.09'!Q$1,'FCST SDV'!$AC$2:$AZ$2,0))/'Hàng Theo FCTS 14.09'!$C65,0)</f>
        <v>0</v>
      </c>
    </row>
    <row r="66" spans="1:17" ht="36" customHeight="1">
      <c r="A66" s="583"/>
      <c r="B66" s="139" t="s">
        <v>62</v>
      </c>
      <c r="C66" s="135">
        <v>180</v>
      </c>
      <c r="D66" s="564"/>
      <c r="E66" s="565"/>
      <c r="F66" s="564"/>
      <c r="G66" s="152">
        <f>+VLOOKUP(B66,'[6]FCST SDV'!$C:$AL,36,0)</f>
        <v>1605000</v>
      </c>
      <c r="H66" s="153">
        <f t="shared" si="6"/>
        <v>8916.6666666666661</v>
      </c>
      <c r="I66" s="134">
        <f t="array" ref="I66">+IFERROR(INDEX('FCST SDV'!$AC$3:$AZ$3000,MATCH('Hàng Theo FCTS 14.09'!$B66,'FCST SDV'!$C$3:$C$3000,0),MATCH('Hàng Theo FCTS 14.09'!I$1,'FCST SDV'!$AC$2:$AZ$2,0))/'Hàng Theo FCTS 14.09'!$C66,0)</f>
        <v>500</v>
      </c>
      <c r="J66" s="134">
        <f t="array" ref="J66">+IFERROR(INDEX('FCST SDV'!$AC$3:$AZ$3000,MATCH('Hàng Theo FCTS 14.09'!$B66,'FCST SDV'!$C$3:$C$3000,0),MATCH('Hàng Theo FCTS 14.09'!J$1,'FCST SDV'!$AC$2:$AZ$2,0))/'Hàng Theo FCTS 14.09'!$C66,0)</f>
        <v>500</v>
      </c>
      <c r="K66" s="134">
        <f t="array" ref="K66">+IFERROR(INDEX('FCST SDV'!$AC$3:$AZ$3000,MATCH('Hàng Theo FCTS 14.09'!$B66,'FCST SDV'!$C$3:$C$3000,0),MATCH('Hàng Theo FCTS 14.09'!K$1,'FCST SDV'!$AC$2:$AZ$2,0))/'Hàng Theo FCTS 14.09'!$C66,0)</f>
        <v>555.55555555555554</v>
      </c>
      <c r="L66" s="134">
        <f t="array" ref="L66">+IFERROR(INDEX('FCST SDV'!$AC$3:$AZ$3000,MATCH('Hàng Theo FCTS 14.09'!$B66,'FCST SDV'!$C$3:$C$3000,0),MATCH('Hàng Theo FCTS 14.09'!L$1,'FCST SDV'!$AC$2:$AZ$2,0))/'Hàng Theo FCTS 14.09'!$C66,0)</f>
        <v>555.55555555555554</v>
      </c>
      <c r="M66" s="134">
        <f t="array" ref="M66">+IFERROR(INDEX('FCST SDV'!$AC$3:$AZ$3000,MATCH('Hàng Theo FCTS 14.09'!$B66,'FCST SDV'!$C$3:$C$3000,0),MATCH('Hàng Theo FCTS 14.09'!M$1,'FCST SDV'!$AC$2:$AZ$2,0))/'Hàng Theo FCTS 14.09'!$C66,0)</f>
        <v>666.66666666666663</v>
      </c>
      <c r="N66" s="134">
        <f t="array" ref="N66">+IFERROR(INDEX('FCST SDV'!$AC$3:$AZ$3000,MATCH('Hàng Theo FCTS 14.09'!$B66,'FCST SDV'!$C$3:$C$3000,0),MATCH('Hàng Theo FCTS 14.09'!N$1,'FCST SDV'!$AC$2:$AZ$2,0))/'Hàng Theo FCTS 14.09'!$C66,0)</f>
        <v>666.66666666666663</v>
      </c>
      <c r="O66" s="134">
        <f t="array" ref="O66">+IFERROR(INDEX('FCST SDV'!$AC$3:$AZ$3000,MATCH('Hàng Theo FCTS 14.09'!$B66,'FCST SDV'!$C$3:$C$3000,0),MATCH('Hàng Theo FCTS 14.09'!O$1,'FCST SDV'!$AC$2:$AZ$2,0))/'Hàng Theo FCTS 14.09'!$C66,0)</f>
        <v>3944.4444444444443</v>
      </c>
      <c r="P66" s="134">
        <f t="array" ref="P66">+IFERROR(INDEX('FCST SDV'!$AC$3:$AZ$3000,MATCH('Hàng Theo FCTS 14.09'!$B66,'FCST SDV'!$C$3:$C$3000,0),MATCH('Hàng Theo FCTS 14.09'!P$1,'FCST SDV'!$AC$2:$AZ$2,0))/'Hàng Theo FCTS 14.09'!$C66,0)</f>
        <v>1527.7777777777778</v>
      </c>
      <c r="Q66" s="134">
        <f t="array" ref="Q66">+IFERROR(INDEX('FCST SDV'!$AC$3:$AZ$3000,MATCH('Hàng Theo FCTS 14.09'!$B66,'FCST SDV'!$C$3:$C$3000,0),MATCH('Hàng Theo FCTS 14.09'!Q$1,'FCST SDV'!$AC$2:$AZ$2,0))/'Hàng Theo FCTS 14.09'!$C66,0)</f>
        <v>0</v>
      </c>
    </row>
    <row r="67" spans="1:17" ht="36" customHeight="1">
      <c r="A67" s="583"/>
      <c r="B67" s="139" t="s">
        <v>63</v>
      </c>
      <c r="C67" s="135">
        <v>1000</v>
      </c>
      <c r="D67" s="564"/>
      <c r="E67" s="565"/>
      <c r="F67" s="564"/>
      <c r="G67" s="152">
        <f>+VLOOKUP(B67,'[6]FCST SDV'!$C:$AL,36,0)</f>
        <v>250000</v>
      </c>
      <c r="H67" s="153">
        <f t="shared" si="6"/>
        <v>250</v>
      </c>
      <c r="I67" s="134">
        <f t="array" ref="I67">+IFERROR(INDEX('FCST SDV'!$AC$3:$AZ$3000,MATCH('Hàng Theo FCTS 14.09'!$B67,'FCST SDV'!$C$3:$C$3000,0),MATCH('Hàng Theo FCTS 14.09'!I$1,'FCST SDV'!$AC$2:$AZ$2,0))/'Hàng Theo FCTS 14.09'!$C67,0)</f>
        <v>0</v>
      </c>
      <c r="J67" s="134">
        <f t="array" ref="J67">+IFERROR(INDEX('FCST SDV'!$AC$3:$AZ$3000,MATCH('Hàng Theo FCTS 14.09'!$B67,'FCST SDV'!$C$3:$C$3000,0),MATCH('Hàng Theo FCTS 14.09'!J$1,'FCST SDV'!$AC$2:$AZ$2,0))/'Hàng Theo FCTS 14.09'!$C67,0)</f>
        <v>10</v>
      </c>
      <c r="K67" s="134">
        <f t="array" ref="K67">+IFERROR(INDEX('FCST SDV'!$AC$3:$AZ$3000,MATCH('Hàng Theo FCTS 14.09'!$B67,'FCST SDV'!$C$3:$C$3000,0),MATCH('Hàng Theo FCTS 14.09'!K$1,'FCST SDV'!$AC$2:$AZ$2,0))/'Hàng Theo FCTS 14.09'!$C67,0)</f>
        <v>10</v>
      </c>
      <c r="L67" s="134">
        <f t="array" ref="L67">+IFERROR(INDEX('FCST SDV'!$AC$3:$AZ$3000,MATCH('Hàng Theo FCTS 14.09'!$B67,'FCST SDV'!$C$3:$C$3000,0),MATCH('Hàng Theo FCTS 14.09'!L$1,'FCST SDV'!$AC$2:$AZ$2,0))/'Hàng Theo FCTS 14.09'!$C67,0)</f>
        <v>10</v>
      </c>
      <c r="M67" s="134">
        <f t="array" ref="M67">+IFERROR(INDEX('FCST SDV'!$AC$3:$AZ$3000,MATCH('Hàng Theo FCTS 14.09'!$B67,'FCST SDV'!$C$3:$C$3000,0),MATCH('Hàng Theo FCTS 14.09'!M$1,'FCST SDV'!$AC$2:$AZ$2,0))/'Hàng Theo FCTS 14.09'!$C67,0)</f>
        <v>10</v>
      </c>
      <c r="N67" s="134">
        <f t="array" ref="N67">+IFERROR(INDEX('FCST SDV'!$AC$3:$AZ$3000,MATCH('Hàng Theo FCTS 14.09'!$B67,'FCST SDV'!$C$3:$C$3000,0),MATCH('Hàng Theo FCTS 14.09'!N$1,'FCST SDV'!$AC$2:$AZ$2,0))/'Hàng Theo FCTS 14.09'!$C67,0)</f>
        <v>10</v>
      </c>
      <c r="O67" s="134">
        <f t="array" ref="O67">+IFERROR(INDEX('FCST SDV'!$AC$3:$AZ$3000,MATCH('Hàng Theo FCTS 14.09'!$B67,'FCST SDV'!$C$3:$C$3000,0),MATCH('Hàng Theo FCTS 14.09'!O$1,'FCST SDV'!$AC$2:$AZ$2,0))/'Hàng Theo FCTS 14.09'!$C67,0)</f>
        <v>60</v>
      </c>
      <c r="P67" s="134">
        <f t="array" ref="P67">+IFERROR(INDEX('FCST SDV'!$AC$3:$AZ$3000,MATCH('Hàng Theo FCTS 14.09'!$B67,'FCST SDV'!$C$3:$C$3000,0),MATCH('Hàng Theo FCTS 14.09'!P$1,'FCST SDV'!$AC$2:$AZ$2,0))/'Hàng Theo FCTS 14.09'!$C67,0)</f>
        <v>70</v>
      </c>
      <c r="Q67" s="134">
        <f t="array" ref="Q67">+IFERROR(INDEX('FCST SDV'!$AC$3:$AZ$3000,MATCH('Hàng Theo FCTS 14.09'!$B67,'FCST SDV'!$C$3:$C$3000,0),MATCH('Hàng Theo FCTS 14.09'!Q$1,'FCST SDV'!$AC$2:$AZ$2,0))/'Hàng Theo FCTS 14.09'!$C67,0)</f>
        <v>70</v>
      </c>
    </row>
    <row r="68" spans="1:17" ht="36" customHeight="1">
      <c r="A68" s="590" t="s">
        <v>254</v>
      </c>
      <c r="B68" s="591"/>
      <c r="C68" s="591"/>
      <c r="D68" s="591"/>
      <c r="E68" s="591"/>
      <c r="F68" s="592"/>
      <c r="G68" s="156"/>
      <c r="H68" s="155"/>
      <c r="I68" s="155">
        <f>+F64-SUM(I64:I67)</f>
        <v>50290</v>
      </c>
      <c r="J68" s="155">
        <f>+I68-SUM(J64:J67)</f>
        <v>49170</v>
      </c>
      <c r="K68" s="155">
        <f t="shared" ref="K68:Q68" si="7">+J68-SUM(K64:K67)</f>
        <v>47994.444444444445</v>
      </c>
      <c r="L68" s="155">
        <f t="shared" si="7"/>
        <v>46818.888888888891</v>
      </c>
      <c r="M68" s="155">
        <f t="shared" si="7"/>
        <v>45532.222222222226</v>
      </c>
      <c r="N68" s="155">
        <f t="shared" si="7"/>
        <v>44361.835555555561</v>
      </c>
      <c r="O68" s="155">
        <f t="shared" si="7"/>
        <v>37403.671111111114</v>
      </c>
      <c r="P68" s="155">
        <f t="shared" si="7"/>
        <v>35735.893333333333</v>
      </c>
      <c r="Q68" s="155">
        <f t="shared" si="7"/>
        <v>35595.893333333333</v>
      </c>
    </row>
    <row r="69" spans="1:17" ht="36" customHeight="1">
      <c r="A69" s="584" t="s">
        <v>86</v>
      </c>
      <c r="B69" s="131" t="s">
        <v>65</v>
      </c>
      <c r="C69" s="135">
        <v>1000</v>
      </c>
      <c r="D69" s="564">
        <v>300</v>
      </c>
      <c r="E69" s="565"/>
      <c r="F69" s="564">
        <f>D69</f>
        <v>300</v>
      </c>
      <c r="G69" s="152">
        <f>+VLOOKUP(B69,'[6]FCST SDV'!$C:$AL,36,0)</f>
        <v>96000</v>
      </c>
      <c r="H69" s="153">
        <f t="shared" ref="H69:H98" si="8">+G69/C69</f>
        <v>96</v>
      </c>
      <c r="I69" s="134">
        <f t="array" ref="I69">+IFERROR(INDEX('FCST SDV'!$AC$3:$AZ$3000,MATCH('Hàng Theo FCTS 14.09'!$B69,'FCST SDV'!$C$3:$C$3000,0),MATCH('Hàng Theo FCTS 14.09'!I$1,'FCST SDV'!$AC$2:$AZ$2,0))/'Hàng Theo FCTS 14.09'!$C69,0)</f>
        <v>4</v>
      </c>
      <c r="J69" s="134">
        <f t="array" ref="J69">+IFERROR(INDEX('FCST SDV'!$AC$3:$AZ$3000,MATCH('Hàng Theo FCTS 14.09'!$B69,'FCST SDV'!$C$3:$C$3000,0),MATCH('Hàng Theo FCTS 14.09'!J$1,'FCST SDV'!$AC$2:$AZ$2,0))/'Hàng Theo FCTS 14.09'!$C69,0)</f>
        <v>8</v>
      </c>
      <c r="K69" s="134">
        <f t="array" ref="K69">+IFERROR(INDEX('FCST SDV'!$AC$3:$AZ$3000,MATCH('Hàng Theo FCTS 14.09'!$B69,'FCST SDV'!$C$3:$C$3000,0),MATCH('Hàng Theo FCTS 14.09'!K$1,'FCST SDV'!$AC$2:$AZ$2,0))/'Hàng Theo FCTS 14.09'!$C69,0)</f>
        <v>8</v>
      </c>
      <c r="L69" s="134">
        <f t="array" ref="L69">+IFERROR(INDEX('FCST SDV'!$AC$3:$AZ$3000,MATCH('Hàng Theo FCTS 14.09'!$B69,'FCST SDV'!$C$3:$C$3000,0),MATCH('Hàng Theo FCTS 14.09'!L$1,'FCST SDV'!$AC$2:$AZ$2,0))/'Hàng Theo FCTS 14.09'!$C69,0)</f>
        <v>8</v>
      </c>
      <c r="M69" s="134">
        <f t="array" ref="M69">+IFERROR(INDEX('FCST SDV'!$AC$3:$AZ$3000,MATCH('Hàng Theo FCTS 14.09'!$B69,'FCST SDV'!$C$3:$C$3000,0),MATCH('Hàng Theo FCTS 14.09'!M$1,'FCST SDV'!$AC$2:$AZ$2,0))/'Hàng Theo FCTS 14.09'!$C69,0)</f>
        <v>8</v>
      </c>
      <c r="N69" s="134">
        <f t="array" ref="N69">+IFERROR(INDEX('FCST SDV'!$AC$3:$AZ$3000,MATCH('Hàng Theo FCTS 14.09'!$B69,'FCST SDV'!$C$3:$C$3000,0),MATCH('Hàng Theo FCTS 14.09'!N$1,'FCST SDV'!$AC$2:$AZ$2,0))/'Hàng Theo FCTS 14.09'!$C69,0)</f>
        <v>8</v>
      </c>
      <c r="O69" s="134">
        <f t="array" ref="O69">+IFERROR(INDEX('FCST SDV'!$AC$3:$AZ$3000,MATCH('Hàng Theo FCTS 14.09'!$B69,'FCST SDV'!$C$3:$C$3000,0),MATCH('Hàng Theo FCTS 14.09'!O$1,'FCST SDV'!$AC$2:$AZ$2,0))/'Hàng Theo FCTS 14.09'!$C69,0)</f>
        <v>52</v>
      </c>
      <c r="P69" s="134">
        <f t="array" ref="P69">+IFERROR(INDEX('FCST SDV'!$AC$3:$AZ$3000,MATCH('Hàng Theo FCTS 14.09'!$B69,'FCST SDV'!$C$3:$C$3000,0),MATCH('Hàng Theo FCTS 14.09'!P$1,'FCST SDV'!$AC$2:$AZ$2,0))/'Hàng Theo FCTS 14.09'!$C69,0)</f>
        <v>0</v>
      </c>
      <c r="Q69" s="134">
        <f t="array" ref="Q69">+IFERROR(INDEX('FCST SDV'!$AC$3:$AZ$3000,MATCH('Hàng Theo FCTS 14.09'!$B69,'FCST SDV'!$C$3:$C$3000,0),MATCH('Hàng Theo FCTS 14.09'!Q$1,'FCST SDV'!$AC$2:$AZ$2,0))/'Hàng Theo FCTS 14.09'!$C69,0)</f>
        <v>0</v>
      </c>
    </row>
    <row r="70" spans="1:17" ht="36" customHeight="1">
      <c r="A70" s="583"/>
      <c r="B70" s="131" t="s">
        <v>66</v>
      </c>
      <c r="C70" s="135">
        <v>1000</v>
      </c>
      <c r="D70" s="564"/>
      <c r="E70" s="565"/>
      <c r="F70" s="564"/>
      <c r="G70" s="152">
        <f>+VLOOKUP(B70,'[6]FCST SDV'!$C:$AL,36,0)</f>
        <v>230000</v>
      </c>
      <c r="H70" s="153">
        <f t="shared" si="8"/>
        <v>230</v>
      </c>
      <c r="I70" s="134">
        <f t="array" ref="I70">+IFERROR(INDEX('FCST SDV'!$AC$3:$AZ$3000,MATCH('Hàng Theo FCTS 14.09'!$B70,'FCST SDV'!$C$3:$C$3000,0),MATCH('Hàng Theo FCTS 14.09'!I$1,'FCST SDV'!$AC$2:$AZ$2,0))/'Hàng Theo FCTS 14.09'!$C70,0)</f>
        <v>0</v>
      </c>
      <c r="J70" s="134">
        <f t="array" ref="J70">+IFERROR(INDEX('FCST SDV'!$AC$3:$AZ$3000,MATCH('Hàng Theo FCTS 14.09'!$B70,'FCST SDV'!$C$3:$C$3000,0),MATCH('Hàng Theo FCTS 14.09'!J$1,'FCST SDV'!$AC$2:$AZ$2,0))/'Hàng Theo FCTS 14.09'!$C70,0)</f>
        <v>10</v>
      </c>
      <c r="K70" s="134">
        <f t="array" ref="K70">+IFERROR(INDEX('FCST SDV'!$AC$3:$AZ$3000,MATCH('Hàng Theo FCTS 14.09'!$B70,'FCST SDV'!$C$3:$C$3000,0),MATCH('Hàng Theo FCTS 14.09'!K$1,'FCST SDV'!$AC$2:$AZ$2,0))/'Hàng Theo FCTS 14.09'!$C70,0)</f>
        <v>10</v>
      </c>
      <c r="L70" s="134">
        <f t="array" ref="L70">+IFERROR(INDEX('FCST SDV'!$AC$3:$AZ$3000,MATCH('Hàng Theo FCTS 14.09'!$B70,'FCST SDV'!$C$3:$C$3000,0),MATCH('Hàng Theo FCTS 14.09'!L$1,'FCST SDV'!$AC$2:$AZ$2,0))/'Hàng Theo FCTS 14.09'!$C70,0)</f>
        <v>10</v>
      </c>
      <c r="M70" s="134">
        <f t="array" ref="M70">+IFERROR(INDEX('FCST SDV'!$AC$3:$AZ$3000,MATCH('Hàng Theo FCTS 14.09'!$B70,'FCST SDV'!$C$3:$C$3000,0),MATCH('Hàng Theo FCTS 14.09'!M$1,'FCST SDV'!$AC$2:$AZ$2,0))/'Hàng Theo FCTS 14.09'!$C70,0)</f>
        <v>10</v>
      </c>
      <c r="N70" s="134">
        <f t="array" ref="N70">+IFERROR(INDEX('FCST SDV'!$AC$3:$AZ$3000,MATCH('Hàng Theo FCTS 14.09'!$B70,'FCST SDV'!$C$3:$C$3000,0),MATCH('Hàng Theo FCTS 14.09'!N$1,'FCST SDV'!$AC$2:$AZ$2,0))/'Hàng Theo FCTS 14.09'!$C70,0)</f>
        <v>10</v>
      </c>
      <c r="O70" s="134">
        <f t="array" ref="O70">+IFERROR(INDEX('FCST SDV'!$AC$3:$AZ$3000,MATCH('Hàng Theo FCTS 14.09'!$B70,'FCST SDV'!$C$3:$C$3000,0),MATCH('Hàng Theo FCTS 14.09'!O$1,'FCST SDV'!$AC$2:$AZ$2,0))/'Hàng Theo FCTS 14.09'!$C70,0)</f>
        <v>60</v>
      </c>
      <c r="P70" s="134">
        <f t="array" ref="P70">+IFERROR(INDEX('FCST SDV'!$AC$3:$AZ$3000,MATCH('Hàng Theo FCTS 14.09'!$B70,'FCST SDV'!$C$3:$C$3000,0),MATCH('Hàng Theo FCTS 14.09'!P$1,'FCST SDV'!$AC$2:$AZ$2,0))/'Hàng Theo FCTS 14.09'!$C70,0)</f>
        <v>70</v>
      </c>
      <c r="Q70" s="134">
        <f t="array" ref="Q70">+IFERROR(INDEX('FCST SDV'!$AC$3:$AZ$3000,MATCH('Hàng Theo FCTS 14.09'!$B70,'FCST SDV'!$C$3:$C$3000,0),MATCH('Hàng Theo FCTS 14.09'!Q$1,'FCST SDV'!$AC$2:$AZ$2,0))/'Hàng Theo FCTS 14.09'!$C70,0)</f>
        <v>50</v>
      </c>
    </row>
    <row r="71" spans="1:17" ht="36" customHeight="1">
      <c r="A71" s="583"/>
      <c r="B71" s="131" t="s">
        <v>67</v>
      </c>
      <c r="C71" s="135">
        <v>1000</v>
      </c>
      <c r="D71" s="564"/>
      <c r="E71" s="565"/>
      <c r="F71" s="564"/>
      <c r="G71" s="152">
        <f>+VLOOKUP(B71,'[6]FCST SDV'!$C:$AL,36,0)</f>
        <v>103000</v>
      </c>
      <c r="H71" s="153">
        <f t="shared" si="8"/>
        <v>103</v>
      </c>
      <c r="I71" s="134">
        <f t="array" ref="I71">+IFERROR(INDEX('FCST SDV'!$AC$3:$AZ$3000,MATCH('Hàng Theo FCTS 14.09'!$B71,'FCST SDV'!$C$3:$C$3000,0),MATCH('Hàng Theo FCTS 14.09'!I$1,'FCST SDV'!$AC$2:$AZ$2,0))/'Hàng Theo FCTS 14.09'!$C71,0)</f>
        <v>9</v>
      </c>
      <c r="J71" s="134">
        <f t="array" ref="J71">+IFERROR(INDEX('FCST SDV'!$AC$3:$AZ$3000,MATCH('Hàng Theo FCTS 14.09'!$B71,'FCST SDV'!$C$3:$C$3000,0),MATCH('Hàng Theo FCTS 14.09'!J$1,'FCST SDV'!$AC$2:$AZ$2,0))/'Hàng Theo FCTS 14.09'!$C71,0)</f>
        <v>9</v>
      </c>
      <c r="K71" s="134">
        <f t="array" ref="K71">+IFERROR(INDEX('FCST SDV'!$AC$3:$AZ$3000,MATCH('Hàng Theo FCTS 14.09'!$B71,'FCST SDV'!$C$3:$C$3000,0),MATCH('Hàng Theo FCTS 14.09'!K$1,'FCST SDV'!$AC$2:$AZ$2,0))/'Hàng Theo FCTS 14.09'!$C71,0)</f>
        <v>9</v>
      </c>
      <c r="L71" s="134">
        <f t="array" ref="L71">+IFERROR(INDEX('FCST SDV'!$AC$3:$AZ$3000,MATCH('Hàng Theo FCTS 14.09'!$B71,'FCST SDV'!$C$3:$C$3000,0),MATCH('Hàng Theo FCTS 14.09'!L$1,'FCST SDV'!$AC$2:$AZ$2,0))/'Hàng Theo FCTS 14.09'!$C71,0)</f>
        <v>2</v>
      </c>
      <c r="M71" s="134">
        <f t="array" ref="M71">+IFERROR(INDEX('FCST SDV'!$AC$3:$AZ$3000,MATCH('Hàng Theo FCTS 14.09'!$B71,'FCST SDV'!$C$3:$C$3000,0),MATCH('Hàng Theo FCTS 14.09'!M$1,'FCST SDV'!$AC$2:$AZ$2,0))/'Hàng Theo FCTS 14.09'!$C71,0)</f>
        <v>9</v>
      </c>
      <c r="N71" s="134">
        <f t="array" ref="N71">+IFERROR(INDEX('FCST SDV'!$AC$3:$AZ$3000,MATCH('Hàng Theo FCTS 14.09'!$B71,'FCST SDV'!$C$3:$C$3000,0),MATCH('Hàng Theo FCTS 14.09'!N$1,'FCST SDV'!$AC$2:$AZ$2,0))/'Hàng Theo FCTS 14.09'!$C71,0)</f>
        <v>9</v>
      </c>
      <c r="O71" s="134">
        <f t="array" ref="O71">+IFERROR(INDEX('FCST SDV'!$AC$3:$AZ$3000,MATCH('Hàng Theo FCTS 14.09'!$B71,'FCST SDV'!$C$3:$C$3000,0),MATCH('Hàng Theo FCTS 14.09'!O$1,'FCST SDV'!$AC$2:$AZ$2,0))/'Hàng Theo FCTS 14.09'!$C71,0)</f>
        <v>56</v>
      </c>
      <c r="P71" s="134">
        <f t="array" ref="P71">+IFERROR(INDEX('FCST SDV'!$AC$3:$AZ$3000,MATCH('Hàng Theo FCTS 14.09'!$B71,'FCST SDV'!$C$3:$C$3000,0),MATCH('Hàng Theo FCTS 14.09'!P$1,'FCST SDV'!$AC$2:$AZ$2,0))/'Hàng Theo FCTS 14.09'!$C71,0)</f>
        <v>0</v>
      </c>
      <c r="Q71" s="134">
        <f t="array" ref="Q71">+IFERROR(INDEX('FCST SDV'!$AC$3:$AZ$3000,MATCH('Hàng Theo FCTS 14.09'!$B71,'FCST SDV'!$C$3:$C$3000,0),MATCH('Hàng Theo FCTS 14.09'!Q$1,'FCST SDV'!$AC$2:$AZ$2,0))/'Hàng Theo FCTS 14.09'!$C71,0)</f>
        <v>0</v>
      </c>
    </row>
    <row r="72" spans="1:17" ht="36" customHeight="1">
      <c r="A72" s="583"/>
      <c r="B72" s="141" t="s">
        <v>68</v>
      </c>
      <c r="C72" s="135">
        <v>1000</v>
      </c>
      <c r="D72" s="564"/>
      <c r="E72" s="565"/>
      <c r="F72" s="564"/>
      <c r="G72" s="152">
        <f>+VLOOKUP(B72,'[6]FCST SDV'!$C:$AL,36,0)</f>
        <v>0</v>
      </c>
      <c r="H72" s="153">
        <f t="shared" si="8"/>
        <v>0</v>
      </c>
      <c r="I72" s="134">
        <f t="array" ref="I72">+IFERROR(INDEX('FCST SDV'!$AC$3:$AZ$3000,MATCH('Hàng Theo FCTS 14.09'!$B72,'FCST SDV'!$C$3:$C$3000,0),MATCH('Hàng Theo FCTS 14.09'!I$1,'FCST SDV'!$AC$2:$AZ$2,0))/'Hàng Theo FCTS 14.09'!$C72,0)</f>
        <v>0</v>
      </c>
      <c r="J72" s="134">
        <f t="array" ref="J72">+IFERROR(INDEX('FCST SDV'!$AC$3:$AZ$3000,MATCH('Hàng Theo FCTS 14.09'!$B72,'FCST SDV'!$C$3:$C$3000,0),MATCH('Hàng Theo FCTS 14.09'!J$1,'FCST SDV'!$AC$2:$AZ$2,0))/'Hàng Theo FCTS 14.09'!$C72,0)</f>
        <v>0</v>
      </c>
      <c r="K72" s="134">
        <f t="array" ref="K72">+IFERROR(INDEX('FCST SDV'!$AC$3:$AZ$3000,MATCH('Hàng Theo FCTS 14.09'!$B72,'FCST SDV'!$C$3:$C$3000,0),MATCH('Hàng Theo FCTS 14.09'!K$1,'FCST SDV'!$AC$2:$AZ$2,0))/'Hàng Theo FCTS 14.09'!$C72,0)</f>
        <v>0</v>
      </c>
      <c r="L72" s="134">
        <f t="array" ref="L72">+IFERROR(INDEX('FCST SDV'!$AC$3:$AZ$3000,MATCH('Hàng Theo FCTS 14.09'!$B72,'FCST SDV'!$C$3:$C$3000,0),MATCH('Hàng Theo FCTS 14.09'!L$1,'FCST SDV'!$AC$2:$AZ$2,0))/'Hàng Theo FCTS 14.09'!$C72,0)</f>
        <v>0</v>
      </c>
      <c r="M72" s="134">
        <f t="array" ref="M72">+IFERROR(INDEX('FCST SDV'!$AC$3:$AZ$3000,MATCH('Hàng Theo FCTS 14.09'!$B72,'FCST SDV'!$C$3:$C$3000,0),MATCH('Hàng Theo FCTS 14.09'!M$1,'FCST SDV'!$AC$2:$AZ$2,0))/'Hàng Theo FCTS 14.09'!$C72,0)</f>
        <v>0</v>
      </c>
      <c r="N72" s="134">
        <f t="array" ref="N72">+IFERROR(INDEX('FCST SDV'!$AC$3:$AZ$3000,MATCH('Hàng Theo FCTS 14.09'!$B72,'FCST SDV'!$C$3:$C$3000,0),MATCH('Hàng Theo FCTS 14.09'!N$1,'FCST SDV'!$AC$2:$AZ$2,0))/'Hàng Theo FCTS 14.09'!$C72,0)</f>
        <v>0</v>
      </c>
      <c r="O72" s="134">
        <f t="array" ref="O72">+IFERROR(INDEX('FCST SDV'!$AC$3:$AZ$3000,MATCH('Hàng Theo FCTS 14.09'!$B72,'FCST SDV'!$C$3:$C$3000,0),MATCH('Hàng Theo FCTS 14.09'!O$1,'FCST SDV'!$AC$2:$AZ$2,0))/'Hàng Theo FCTS 14.09'!$C72,0)</f>
        <v>0</v>
      </c>
      <c r="P72" s="134">
        <f t="array" ref="P72">+IFERROR(INDEX('FCST SDV'!$AC$3:$AZ$3000,MATCH('Hàng Theo FCTS 14.09'!$B72,'FCST SDV'!$C$3:$C$3000,0),MATCH('Hàng Theo FCTS 14.09'!P$1,'FCST SDV'!$AC$2:$AZ$2,0))/'Hàng Theo FCTS 14.09'!$C72,0)</f>
        <v>0</v>
      </c>
      <c r="Q72" s="134">
        <f t="array" ref="Q72">+IFERROR(INDEX('FCST SDV'!$AC$3:$AZ$3000,MATCH('Hàng Theo FCTS 14.09'!$B72,'FCST SDV'!$C$3:$C$3000,0),MATCH('Hàng Theo FCTS 14.09'!Q$1,'FCST SDV'!$AC$2:$AZ$2,0))/'Hàng Theo FCTS 14.09'!$C72,0)</f>
        <v>0</v>
      </c>
    </row>
    <row r="73" spans="1:17" ht="36" customHeight="1">
      <c r="A73" s="583"/>
      <c r="B73" s="131" t="s">
        <v>69</v>
      </c>
      <c r="C73" s="135">
        <v>1000</v>
      </c>
      <c r="D73" s="564"/>
      <c r="E73" s="565"/>
      <c r="F73" s="564"/>
      <c r="G73" s="152">
        <f>+VLOOKUP(B73,'[6]FCST SDV'!$C:$AL,36,0)</f>
        <v>273000</v>
      </c>
      <c r="H73" s="153">
        <f t="shared" si="8"/>
        <v>273</v>
      </c>
      <c r="I73" s="134">
        <f t="array" ref="I73">+IFERROR(INDEX('FCST SDV'!$AC$3:$AZ$3000,MATCH('Hàng Theo FCTS 14.09'!$B73,'FCST SDV'!$C$3:$C$3000,0),MATCH('Hàng Theo FCTS 14.09'!I$1,'FCST SDV'!$AC$2:$AZ$2,0))/'Hàng Theo FCTS 14.09'!$C73,0)</f>
        <v>13</v>
      </c>
      <c r="J73" s="134">
        <f t="array" ref="J73">+IFERROR(INDEX('FCST SDV'!$AC$3:$AZ$3000,MATCH('Hàng Theo FCTS 14.09'!$B73,'FCST SDV'!$C$3:$C$3000,0),MATCH('Hàng Theo FCTS 14.09'!J$1,'FCST SDV'!$AC$2:$AZ$2,0))/'Hàng Theo FCTS 14.09'!$C73,0)</f>
        <v>10</v>
      </c>
      <c r="K73" s="134">
        <f t="array" ref="K73">+IFERROR(INDEX('FCST SDV'!$AC$3:$AZ$3000,MATCH('Hàng Theo FCTS 14.09'!$B73,'FCST SDV'!$C$3:$C$3000,0),MATCH('Hàng Theo FCTS 14.09'!K$1,'FCST SDV'!$AC$2:$AZ$2,0))/'Hàng Theo FCTS 14.09'!$C73,0)</f>
        <v>10</v>
      </c>
      <c r="L73" s="134">
        <f t="array" ref="L73">+IFERROR(INDEX('FCST SDV'!$AC$3:$AZ$3000,MATCH('Hàng Theo FCTS 14.09'!$B73,'FCST SDV'!$C$3:$C$3000,0),MATCH('Hàng Theo FCTS 14.09'!L$1,'FCST SDV'!$AC$2:$AZ$2,0))/'Hàng Theo FCTS 14.09'!$C73,0)</f>
        <v>10</v>
      </c>
      <c r="M73" s="134">
        <f t="array" ref="M73">+IFERROR(INDEX('FCST SDV'!$AC$3:$AZ$3000,MATCH('Hàng Theo FCTS 14.09'!$B73,'FCST SDV'!$C$3:$C$3000,0),MATCH('Hàng Theo FCTS 14.09'!M$1,'FCST SDV'!$AC$2:$AZ$2,0))/'Hàng Theo FCTS 14.09'!$C73,0)</f>
        <v>10</v>
      </c>
      <c r="N73" s="134">
        <f t="array" ref="N73">+IFERROR(INDEX('FCST SDV'!$AC$3:$AZ$3000,MATCH('Hàng Theo FCTS 14.09'!$B73,'FCST SDV'!$C$3:$C$3000,0),MATCH('Hàng Theo FCTS 14.09'!N$1,'FCST SDV'!$AC$2:$AZ$2,0))/'Hàng Theo FCTS 14.09'!$C73,0)</f>
        <v>10</v>
      </c>
      <c r="O73" s="134">
        <f t="array" ref="O73">+IFERROR(INDEX('FCST SDV'!$AC$3:$AZ$3000,MATCH('Hàng Theo FCTS 14.09'!$B73,'FCST SDV'!$C$3:$C$3000,0),MATCH('Hàng Theo FCTS 14.09'!O$1,'FCST SDV'!$AC$2:$AZ$2,0))/'Hàng Theo FCTS 14.09'!$C73,0)</f>
        <v>70</v>
      </c>
      <c r="P73" s="134">
        <f t="array" ref="P73">+IFERROR(INDEX('FCST SDV'!$AC$3:$AZ$3000,MATCH('Hàng Theo FCTS 14.09'!$B73,'FCST SDV'!$C$3:$C$3000,0),MATCH('Hàng Theo FCTS 14.09'!P$1,'FCST SDV'!$AC$2:$AZ$2,0))/'Hàng Theo FCTS 14.09'!$C73,0)</f>
        <v>70</v>
      </c>
      <c r="Q73" s="134">
        <f t="array" ref="Q73">+IFERROR(INDEX('FCST SDV'!$AC$3:$AZ$3000,MATCH('Hàng Theo FCTS 14.09'!$B73,'FCST SDV'!$C$3:$C$3000,0),MATCH('Hàng Theo FCTS 14.09'!Q$1,'FCST SDV'!$AC$2:$AZ$2,0))/'Hàng Theo FCTS 14.09'!$C73,0)</f>
        <v>70</v>
      </c>
    </row>
    <row r="74" spans="1:17" ht="36" customHeight="1">
      <c r="A74" s="583"/>
      <c r="B74" s="131" t="s">
        <v>70</v>
      </c>
      <c r="C74" s="135">
        <v>11000</v>
      </c>
      <c r="D74" s="564"/>
      <c r="E74" s="565"/>
      <c r="F74" s="564"/>
      <c r="G74" s="152">
        <f>+VLOOKUP(B74,'[6]FCST SDV'!$C:$AL,36,0)</f>
        <v>23000</v>
      </c>
      <c r="H74" s="153">
        <f t="shared" si="8"/>
        <v>2.0909090909090908</v>
      </c>
      <c r="I74" s="134">
        <f t="array" ref="I74">+IFERROR(INDEX('FCST SDV'!$AC$3:$AZ$3000,MATCH('Hàng Theo FCTS 14.09'!$B74,'FCST SDV'!$C$3:$C$3000,0),MATCH('Hàng Theo FCTS 14.09'!I$1,'FCST SDV'!$AC$2:$AZ$2,0))/'Hàng Theo FCTS 14.09'!$C74,0)</f>
        <v>0</v>
      </c>
      <c r="J74" s="134">
        <f t="array" ref="J74">+IFERROR(INDEX('FCST SDV'!$AC$3:$AZ$3000,MATCH('Hàng Theo FCTS 14.09'!$B74,'FCST SDV'!$C$3:$C$3000,0),MATCH('Hàng Theo FCTS 14.09'!J$1,'FCST SDV'!$AC$2:$AZ$2,0))/'Hàng Theo FCTS 14.09'!$C74,0)</f>
        <v>0</v>
      </c>
      <c r="K74" s="134">
        <f t="array" ref="K74">+IFERROR(INDEX('FCST SDV'!$AC$3:$AZ$3000,MATCH('Hàng Theo FCTS 14.09'!$B74,'FCST SDV'!$C$3:$C$3000,0),MATCH('Hàng Theo FCTS 14.09'!K$1,'FCST SDV'!$AC$2:$AZ$2,0))/'Hàng Theo FCTS 14.09'!$C74,0)</f>
        <v>0</v>
      </c>
      <c r="L74" s="134">
        <f t="array" ref="L74">+IFERROR(INDEX('FCST SDV'!$AC$3:$AZ$3000,MATCH('Hàng Theo FCTS 14.09'!$B74,'FCST SDV'!$C$3:$C$3000,0),MATCH('Hàng Theo FCTS 14.09'!L$1,'FCST SDV'!$AC$2:$AZ$2,0))/'Hàng Theo FCTS 14.09'!$C74,0)</f>
        <v>0</v>
      </c>
      <c r="M74" s="134">
        <f t="array" ref="M74">+IFERROR(INDEX('FCST SDV'!$AC$3:$AZ$3000,MATCH('Hàng Theo FCTS 14.09'!$B74,'FCST SDV'!$C$3:$C$3000,0),MATCH('Hàng Theo FCTS 14.09'!M$1,'FCST SDV'!$AC$2:$AZ$2,0))/'Hàng Theo FCTS 14.09'!$C74,0)</f>
        <v>1.0454545454545454</v>
      </c>
      <c r="N74" s="134">
        <f t="array" ref="N74">+IFERROR(INDEX('FCST SDV'!$AC$3:$AZ$3000,MATCH('Hàng Theo FCTS 14.09'!$B74,'FCST SDV'!$C$3:$C$3000,0),MATCH('Hàng Theo FCTS 14.09'!N$1,'FCST SDV'!$AC$2:$AZ$2,0))/'Hàng Theo FCTS 14.09'!$C74,0)</f>
        <v>0</v>
      </c>
      <c r="O74" s="134">
        <f t="array" ref="O74">+IFERROR(INDEX('FCST SDV'!$AC$3:$AZ$3000,MATCH('Hàng Theo FCTS 14.09'!$B74,'FCST SDV'!$C$3:$C$3000,0),MATCH('Hàng Theo FCTS 14.09'!O$1,'FCST SDV'!$AC$2:$AZ$2,0))/'Hàng Theo FCTS 14.09'!$C74,0)</f>
        <v>1.0454545454545454</v>
      </c>
      <c r="P74" s="134">
        <f t="array" ref="P74">+IFERROR(INDEX('FCST SDV'!$AC$3:$AZ$3000,MATCH('Hàng Theo FCTS 14.09'!$B74,'FCST SDV'!$C$3:$C$3000,0),MATCH('Hàng Theo FCTS 14.09'!P$1,'FCST SDV'!$AC$2:$AZ$2,0))/'Hàng Theo FCTS 14.09'!$C74,0)</f>
        <v>0</v>
      </c>
      <c r="Q74" s="134">
        <f t="array" ref="Q74">+IFERROR(INDEX('FCST SDV'!$AC$3:$AZ$3000,MATCH('Hàng Theo FCTS 14.09'!$B74,'FCST SDV'!$C$3:$C$3000,0),MATCH('Hàng Theo FCTS 14.09'!Q$1,'FCST SDV'!$AC$2:$AZ$2,0))/'Hàng Theo FCTS 14.09'!$C74,0)</f>
        <v>0</v>
      </c>
    </row>
    <row r="75" spans="1:17" ht="36" customHeight="1">
      <c r="A75" s="583"/>
      <c r="B75" s="131" t="s">
        <v>71</v>
      </c>
      <c r="C75" s="135">
        <v>19000</v>
      </c>
      <c r="D75" s="564"/>
      <c r="E75" s="565"/>
      <c r="F75" s="564"/>
      <c r="G75" s="152">
        <f>+VLOOKUP(B75,'[6]FCST SDV'!$C:$AL,36,0)</f>
        <v>19000</v>
      </c>
      <c r="H75" s="153">
        <f t="shared" si="8"/>
        <v>1</v>
      </c>
      <c r="I75" s="134">
        <f t="array" ref="I75">+IFERROR(INDEX('FCST SDV'!$AC$3:$AZ$3000,MATCH('Hàng Theo FCTS 14.09'!$B75,'FCST SDV'!$C$3:$C$3000,0),MATCH('Hàng Theo FCTS 14.09'!I$1,'FCST SDV'!$AC$2:$AZ$2,0))/'Hàng Theo FCTS 14.09'!$C75,0)</f>
        <v>0</v>
      </c>
      <c r="J75" s="134">
        <f t="array" ref="J75">+IFERROR(INDEX('FCST SDV'!$AC$3:$AZ$3000,MATCH('Hàng Theo FCTS 14.09'!$B75,'FCST SDV'!$C$3:$C$3000,0),MATCH('Hàng Theo FCTS 14.09'!J$1,'FCST SDV'!$AC$2:$AZ$2,0))/'Hàng Theo FCTS 14.09'!$C75,0)</f>
        <v>0</v>
      </c>
      <c r="K75" s="134">
        <f t="array" ref="K75">+IFERROR(INDEX('FCST SDV'!$AC$3:$AZ$3000,MATCH('Hàng Theo FCTS 14.09'!$B75,'FCST SDV'!$C$3:$C$3000,0),MATCH('Hàng Theo FCTS 14.09'!K$1,'FCST SDV'!$AC$2:$AZ$2,0))/'Hàng Theo FCTS 14.09'!$C75,0)</f>
        <v>0</v>
      </c>
      <c r="L75" s="134">
        <f t="array" ref="L75">+IFERROR(INDEX('FCST SDV'!$AC$3:$AZ$3000,MATCH('Hàng Theo FCTS 14.09'!$B75,'FCST SDV'!$C$3:$C$3000,0),MATCH('Hàng Theo FCTS 14.09'!L$1,'FCST SDV'!$AC$2:$AZ$2,0))/'Hàng Theo FCTS 14.09'!$C75,0)</f>
        <v>0</v>
      </c>
      <c r="M75" s="134">
        <f t="array" ref="M75">+IFERROR(INDEX('FCST SDV'!$AC$3:$AZ$3000,MATCH('Hàng Theo FCTS 14.09'!$B75,'FCST SDV'!$C$3:$C$3000,0),MATCH('Hàng Theo FCTS 14.09'!M$1,'FCST SDV'!$AC$2:$AZ$2,0))/'Hàng Theo FCTS 14.09'!$C75,0)</f>
        <v>0</v>
      </c>
      <c r="N75" s="134">
        <f t="array" ref="N75">+IFERROR(INDEX('FCST SDV'!$AC$3:$AZ$3000,MATCH('Hàng Theo FCTS 14.09'!$B75,'FCST SDV'!$C$3:$C$3000,0),MATCH('Hàng Theo FCTS 14.09'!N$1,'FCST SDV'!$AC$2:$AZ$2,0))/'Hàng Theo FCTS 14.09'!$C75,0)</f>
        <v>0</v>
      </c>
      <c r="O75" s="134">
        <f t="array" ref="O75">+IFERROR(INDEX('FCST SDV'!$AC$3:$AZ$3000,MATCH('Hàng Theo FCTS 14.09'!$B75,'FCST SDV'!$C$3:$C$3000,0),MATCH('Hàng Theo FCTS 14.09'!O$1,'FCST SDV'!$AC$2:$AZ$2,0))/'Hàng Theo FCTS 14.09'!$C75,0)</f>
        <v>0</v>
      </c>
      <c r="P75" s="134">
        <f t="array" ref="P75">+IFERROR(INDEX('FCST SDV'!$AC$3:$AZ$3000,MATCH('Hàng Theo FCTS 14.09'!$B75,'FCST SDV'!$C$3:$C$3000,0),MATCH('Hàng Theo FCTS 14.09'!P$1,'FCST SDV'!$AC$2:$AZ$2,0))/'Hàng Theo FCTS 14.09'!$C75,0)</f>
        <v>1</v>
      </c>
      <c r="Q75" s="134">
        <f t="array" ref="Q75">+IFERROR(INDEX('FCST SDV'!$AC$3:$AZ$3000,MATCH('Hàng Theo FCTS 14.09'!$B75,'FCST SDV'!$C$3:$C$3000,0),MATCH('Hàng Theo FCTS 14.09'!Q$1,'FCST SDV'!$AC$2:$AZ$2,0))/'Hàng Theo FCTS 14.09'!$C75,0)</f>
        <v>0</v>
      </c>
    </row>
    <row r="76" spans="1:17" ht="36" customHeight="1">
      <c r="A76" s="583"/>
      <c r="B76" s="131" t="s">
        <v>71</v>
      </c>
      <c r="C76" s="135">
        <v>19000</v>
      </c>
      <c r="D76" s="564"/>
      <c r="E76" s="565"/>
      <c r="F76" s="564"/>
      <c r="G76" s="152">
        <f>+VLOOKUP(B76,'[6]FCST SDV'!$C:$AL,36,0)</f>
        <v>19000</v>
      </c>
      <c r="H76" s="153">
        <f t="shared" si="8"/>
        <v>1</v>
      </c>
      <c r="I76" s="134">
        <f t="array" ref="I76">+IFERROR(INDEX('FCST SDV'!$AC$3:$AZ$3000,MATCH('Hàng Theo FCTS 14.09'!$B76,'FCST SDV'!$C$3:$C$3000,0),MATCH('Hàng Theo FCTS 14.09'!I$1,'FCST SDV'!$AC$2:$AZ$2,0))/'Hàng Theo FCTS 14.09'!$C76,0)</f>
        <v>0</v>
      </c>
      <c r="J76" s="134">
        <f t="array" ref="J76">+IFERROR(INDEX('FCST SDV'!$AC$3:$AZ$3000,MATCH('Hàng Theo FCTS 14.09'!$B76,'FCST SDV'!$C$3:$C$3000,0),MATCH('Hàng Theo FCTS 14.09'!J$1,'FCST SDV'!$AC$2:$AZ$2,0))/'Hàng Theo FCTS 14.09'!$C76,0)</f>
        <v>0</v>
      </c>
      <c r="K76" s="134">
        <f t="array" ref="K76">+IFERROR(INDEX('FCST SDV'!$AC$3:$AZ$3000,MATCH('Hàng Theo FCTS 14.09'!$B76,'FCST SDV'!$C$3:$C$3000,0),MATCH('Hàng Theo FCTS 14.09'!K$1,'FCST SDV'!$AC$2:$AZ$2,0))/'Hàng Theo FCTS 14.09'!$C76,0)</f>
        <v>0</v>
      </c>
      <c r="L76" s="134">
        <f t="array" ref="L76">+IFERROR(INDEX('FCST SDV'!$AC$3:$AZ$3000,MATCH('Hàng Theo FCTS 14.09'!$B76,'FCST SDV'!$C$3:$C$3000,0),MATCH('Hàng Theo FCTS 14.09'!L$1,'FCST SDV'!$AC$2:$AZ$2,0))/'Hàng Theo FCTS 14.09'!$C76,0)</f>
        <v>0</v>
      </c>
      <c r="M76" s="134">
        <f t="array" ref="M76">+IFERROR(INDEX('FCST SDV'!$AC$3:$AZ$3000,MATCH('Hàng Theo FCTS 14.09'!$B76,'FCST SDV'!$C$3:$C$3000,0),MATCH('Hàng Theo FCTS 14.09'!M$1,'FCST SDV'!$AC$2:$AZ$2,0))/'Hàng Theo FCTS 14.09'!$C76,0)</f>
        <v>0</v>
      </c>
      <c r="N76" s="134">
        <f t="array" ref="N76">+IFERROR(INDEX('FCST SDV'!$AC$3:$AZ$3000,MATCH('Hàng Theo FCTS 14.09'!$B76,'FCST SDV'!$C$3:$C$3000,0),MATCH('Hàng Theo FCTS 14.09'!N$1,'FCST SDV'!$AC$2:$AZ$2,0))/'Hàng Theo FCTS 14.09'!$C76,0)</f>
        <v>0</v>
      </c>
      <c r="O76" s="134">
        <f t="array" ref="O76">+IFERROR(INDEX('FCST SDV'!$AC$3:$AZ$3000,MATCH('Hàng Theo FCTS 14.09'!$B76,'FCST SDV'!$C$3:$C$3000,0),MATCH('Hàng Theo FCTS 14.09'!O$1,'FCST SDV'!$AC$2:$AZ$2,0))/'Hàng Theo FCTS 14.09'!$C76,0)</f>
        <v>0</v>
      </c>
      <c r="P76" s="134">
        <f t="array" ref="P76">+IFERROR(INDEX('FCST SDV'!$AC$3:$AZ$3000,MATCH('Hàng Theo FCTS 14.09'!$B76,'FCST SDV'!$C$3:$C$3000,0),MATCH('Hàng Theo FCTS 14.09'!P$1,'FCST SDV'!$AC$2:$AZ$2,0))/'Hàng Theo FCTS 14.09'!$C76,0)</f>
        <v>1</v>
      </c>
      <c r="Q76" s="134">
        <f t="array" ref="Q76">+IFERROR(INDEX('FCST SDV'!$AC$3:$AZ$3000,MATCH('Hàng Theo FCTS 14.09'!$B76,'FCST SDV'!$C$3:$C$3000,0),MATCH('Hàng Theo FCTS 14.09'!Q$1,'FCST SDV'!$AC$2:$AZ$2,0))/'Hàng Theo FCTS 14.09'!$C76,0)</f>
        <v>0</v>
      </c>
    </row>
    <row r="77" spans="1:17" ht="36" customHeight="1">
      <c r="A77" s="583"/>
      <c r="B77" s="131" t="s">
        <v>72</v>
      </c>
      <c r="C77" s="135">
        <v>1000</v>
      </c>
      <c r="D77" s="564"/>
      <c r="E77" s="565"/>
      <c r="F77" s="564"/>
      <c r="G77" s="152">
        <f>+VLOOKUP(B77,'[6]FCST SDV'!$C:$AL,36,0)</f>
        <v>510000</v>
      </c>
      <c r="H77" s="153">
        <f t="shared" si="8"/>
        <v>510</v>
      </c>
      <c r="I77" s="134">
        <f t="array" ref="I77">+IFERROR(INDEX('FCST SDV'!$AC$3:$AZ$3000,MATCH('Hàng Theo FCTS 14.09'!$B77,'FCST SDV'!$C$3:$C$3000,0),MATCH('Hàng Theo FCTS 14.09'!I$1,'FCST SDV'!$AC$2:$AZ$2,0))/'Hàng Theo FCTS 14.09'!$C77,0)</f>
        <v>24</v>
      </c>
      <c r="J77" s="134">
        <f t="array" ref="J77">+IFERROR(INDEX('FCST SDV'!$AC$3:$AZ$3000,MATCH('Hàng Theo FCTS 14.09'!$B77,'FCST SDV'!$C$3:$C$3000,0),MATCH('Hàng Theo FCTS 14.09'!J$1,'FCST SDV'!$AC$2:$AZ$2,0))/'Hàng Theo FCTS 14.09'!$C77,0)</f>
        <v>24</v>
      </c>
      <c r="K77" s="134">
        <f t="array" ref="K77">+IFERROR(INDEX('FCST SDV'!$AC$3:$AZ$3000,MATCH('Hàng Theo FCTS 14.09'!$B77,'FCST SDV'!$C$3:$C$3000,0),MATCH('Hàng Theo FCTS 14.09'!K$1,'FCST SDV'!$AC$2:$AZ$2,0))/'Hàng Theo FCTS 14.09'!$C77,0)</f>
        <v>24</v>
      </c>
      <c r="L77" s="134">
        <f t="array" ref="L77">+IFERROR(INDEX('FCST SDV'!$AC$3:$AZ$3000,MATCH('Hàng Theo FCTS 14.09'!$B77,'FCST SDV'!$C$3:$C$3000,0),MATCH('Hàng Theo FCTS 14.09'!L$1,'FCST SDV'!$AC$2:$AZ$2,0))/'Hàng Theo FCTS 14.09'!$C77,0)</f>
        <v>24</v>
      </c>
      <c r="M77" s="134">
        <f t="array" ref="M77">+IFERROR(INDEX('FCST SDV'!$AC$3:$AZ$3000,MATCH('Hàng Theo FCTS 14.09'!$B77,'FCST SDV'!$C$3:$C$3000,0),MATCH('Hàng Theo FCTS 14.09'!M$1,'FCST SDV'!$AC$2:$AZ$2,0))/'Hàng Theo FCTS 14.09'!$C77,0)</f>
        <v>24</v>
      </c>
      <c r="N77" s="134">
        <f t="array" ref="N77">+IFERROR(INDEX('FCST SDV'!$AC$3:$AZ$3000,MATCH('Hàng Theo FCTS 14.09'!$B77,'FCST SDV'!$C$3:$C$3000,0),MATCH('Hàng Theo FCTS 14.09'!N$1,'FCST SDV'!$AC$2:$AZ$2,0))/'Hàng Theo FCTS 14.09'!$C77,0)</f>
        <v>24</v>
      </c>
      <c r="O77" s="134">
        <f t="array" ref="O77">+IFERROR(INDEX('FCST SDV'!$AC$3:$AZ$3000,MATCH('Hàng Theo FCTS 14.09'!$B77,'FCST SDV'!$C$3:$C$3000,0),MATCH('Hàng Theo FCTS 14.09'!O$1,'FCST SDV'!$AC$2:$AZ$2,0))/'Hàng Theo FCTS 14.09'!$C77,0)</f>
        <v>168</v>
      </c>
      <c r="P77" s="134">
        <f t="array" ref="P77">+IFERROR(INDEX('FCST SDV'!$AC$3:$AZ$3000,MATCH('Hàng Theo FCTS 14.09'!$B77,'FCST SDV'!$C$3:$C$3000,0),MATCH('Hàng Theo FCTS 14.09'!P$1,'FCST SDV'!$AC$2:$AZ$2,0))/'Hàng Theo FCTS 14.09'!$C77,0)</f>
        <v>126</v>
      </c>
      <c r="Q77" s="134">
        <f t="array" ref="Q77">+IFERROR(INDEX('FCST SDV'!$AC$3:$AZ$3000,MATCH('Hàng Theo FCTS 14.09'!$B77,'FCST SDV'!$C$3:$C$3000,0),MATCH('Hàng Theo FCTS 14.09'!Q$1,'FCST SDV'!$AC$2:$AZ$2,0))/'Hàng Theo FCTS 14.09'!$C77,0)</f>
        <v>72</v>
      </c>
    </row>
    <row r="78" spans="1:17" ht="36" customHeight="1">
      <c r="A78" s="583"/>
      <c r="B78" s="131" t="s">
        <v>73</v>
      </c>
      <c r="C78" s="135">
        <v>2000</v>
      </c>
      <c r="D78" s="564"/>
      <c r="E78" s="565"/>
      <c r="F78" s="564"/>
      <c r="G78" s="152">
        <f>+VLOOKUP(B78,'[6]FCST SDV'!$C:$AL,36,0)</f>
        <v>0</v>
      </c>
      <c r="H78" s="153">
        <f t="shared" si="8"/>
        <v>0</v>
      </c>
      <c r="I78" s="134">
        <f t="array" ref="I78">+IFERROR(INDEX('FCST SDV'!$AC$3:$AZ$3000,MATCH('Hàng Theo FCTS 14.09'!$B78,'FCST SDV'!$C$3:$C$3000,0),MATCH('Hàng Theo FCTS 14.09'!I$1,'FCST SDV'!$AC$2:$AZ$2,0))/'Hàng Theo FCTS 14.09'!$C78,0)</f>
        <v>0</v>
      </c>
      <c r="J78" s="134">
        <f t="array" ref="J78">+IFERROR(INDEX('FCST SDV'!$AC$3:$AZ$3000,MATCH('Hàng Theo FCTS 14.09'!$B78,'FCST SDV'!$C$3:$C$3000,0),MATCH('Hàng Theo FCTS 14.09'!J$1,'FCST SDV'!$AC$2:$AZ$2,0))/'Hàng Theo FCTS 14.09'!$C78,0)</f>
        <v>0</v>
      </c>
      <c r="K78" s="134">
        <f t="array" ref="K78">+IFERROR(INDEX('FCST SDV'!$AC$3:$AZ$3000,MATCH('Hàng Theo FCTS 14.09'!$B78,'FCST SDV'!$C$3:$C$3000,0),MATCH('Hàng Theo FCTS 14.09'!K$1,'FCST SDV'!$AC$2:$AZ$2,0))/'Hàng Theo FCTS 14.09'!$C78,0)</f>
        <v>0</v>
      </c>
      <c r="L78" s="134">
        <f t="array" ref="L78">+IFERROR(INDEX('FCST SDV'!$AC$3:$AZ$3000,MATCH('Hàng Theo FCTS 14.09'!$B78,'FCST SDV'!$C$3:$C$3000,0),MATCH('Hàng Theo FCTS 14.09'!L$1,'FCST SDV'!$AC$2:$AZ$2,0))/'Hàng Theo FCTS 14.09'!$C78,0)</f>
        <v>0</v>
      </c>
      <c r="M78" s="134">
        <f t="array" ref="M78">+IFERROR(INDEX('FCST SDV'!$AC$3:$AZ$3000,MATCH('Hàng Theo FCTS 14.09'!$B78,'FCST SDV'!$C$3:$C$3000,0),MATCH('Hàng Theo FCTS 14.09'!M$1,'FCST SDV'!$AC$2:$AZ$2,0))/'Hàng Theo FCTS 14.09'!$C78,0)</f>
        <v>0</v>
      </c>
      <c r="N78" s="134">
        <f t="array" ref="N78">+IFERROR(INDEX('FCST SDV'!$AC$3:$AZ$3000,MATCH('Hàng Theo FCTS 14.09'!$B78,'FCST SDV'!$C$3:$C$3000,0),MATCH('Hàng Theo FCTS 14.09'!N$1,'FCST SDV'!$AC$2:$AZ$2,0))/'Hàng Theo FCTS 14.09'!$C78,0)</f>
        <v>0</v>
      </c>
      <c r="O78" s="134">
        <f t="array" ref="O78">+IFERROR(INDEX('FCST SDV'!$AC$3:$AZ$3000,MATCH('Hàng Theo FCTS 14.09'!$B78,'FCST SDV'!$C$3:$C$3000,0),MATCH('Hàng Theo FCTS 14.09'!O$1,'FCST SDV'!$AC$2:$AZ$2,0))/'Hàng Theo FCTS 14.09'!$C78,0)</f>
        <v>0</v>
      </c>
      <c r="P78" s="134">
        <f t="array" ref="P78">+IFERROR(INDEX('FCST SDV'!$AC$3:$AZ$3000,MATCH('Hàng Theo FCTS 14.09'!$B78,'FCST SDV'!$C$3:$C$3000,0),MATCH('Hàng Theo FCTS 14.09'!P$1,'FCST SDV'!$AC$2:$AZ$2,0))/'Hàng Theo FCTS 14.09'!$C78,0)</f>
        <v>0</v>
      </c>
      <c r="Q78" s="134">
        <f t="array" ref="Q78">+IFERROR(INDEX('FCST SDV'!$AC$3:$AZ$3000,MATCH('Hàng Theo FCTS 14.09'!$B78,'FCST SDV'!$C$3:$C$3000,0),MATCH('Hàng Theo FCTS 14.09'!Q$1,'FCST SDV'!$AC$2:$AZ$2,0))/'Hàng Theo FCTS 14.09'!$C78,0)</f>
        <v>0</v>
      </c>
    </row>
    <row r="79" spans="1:17" ht="36" customHeight="1">
      <c r="A79" s="583"/>
      <c r="B79" s="131" t="s">
        <v>74</v>
      </c>
      <c r="C79" s="135">
        <v>1000</v>
      </c>
      <c r="D79" s="564"/>
      <c r="E79" s="565"/>
      <c r="F79" s="564"/>
      <c r="G79" s="152">
        <f>+VLOOKUP(B79,'[6]FCST SDV'!$C:$AL,36,0)</f>
        <v>115000</v>
      </c>
      <c r="H79" s="153">
        <f t="shared" si="8"/>
        <v>115</v>
      </c>
      <c r="I79" s="134">
        <f t="array" ref="I79">+IFERROR(INDEX('FCST SDV'!$AC$3:$AZ$3000,MATCH('Hàng Theo FCTS 14.09'!$B79,'FCST SDV'!$C$3:$C$3000,0),MATCH('Hàng Theo FCTS 14.09'!I$1,'FCST SDV'!$AC$2:$AZ$2,0))/'Hàng Theo FCTS 14.09'!$C79,0)</f>
        <v>0</v>
      </c>
      <c r="J79" s="134">
        <f t="array" ref="J79">+IFERROR(INDEX('FCST SDV'!$AC$3:$AZ$3000,MATCH('Hàng Theo FCTS 14.09'!$B79,'FCST SDV'!$C$3:$C$3000,0),MATCH('Hàng Theo FCTS 14.09'!J$1,'FCST SDV'!$AC$2:$AZ$2,0))/'Hàng Theo FCTS 14.09'!$C79,0)</f>
        <v>8</v>
      </c>
      <c r="K79" s="134">
        <f t="array" ref="K79">+IFERROR(INDEX('FCST SDV'!$AC$3:$AZ$3000,MATCH('Hàng Theo FCTS 14.09'!$B79,'FCST SDV'!$C$3:$C$3000,0),MATCH('Hàng Theo FCTS 14.09'!K$1,'FCST SDV'!$AC$2:$AZ$2,0))/'Hàng Theo FCTS 14.09'!$C79,0)</f>
        <v>8</v>
      </c>
      <c r="L79" s="134">
        <f t="array" ref="L79">+IFERROR(INDEX('FCST SDV'!$AC$3:$AZ$3000,MATCH('Hàng Theo FCTS 14.09'!$B79,'FCST SDV'!$C$3:$C$3000,0),MATCH('Hàng Theo FCTS 14.09'!L$1,'FCST SDV'!$AC$2:$AZ$2,0))/'Hàng Theo FCTS 14.09'!$C79,0)</f>
        <v>8</v>
      </c>
      <c r="M79" s="134">
        <f t="array" ref="M79">+IFERROR(INDEX('FCST SDV'!$AC$3:$AZ$3000,MATCH('Hàng Theo FCTS 14.09'!$B79,'FCST SDV'!$C$3:$C$3000,0),MATCH('Hàng Theo FCTS 14.09'!M$1,'FCST SDV'!$AC$2:$AZ$2,0))/'Hàng Theo FCTS 14.09'!$C79,0)</f>
        <v>8</v>
      </c>
      <c r="N79" s="134">
        <f t="array" ref="N79">+IFERROR(INDEX('FCST SDV'!$AC$3:$AZ$3000,MATCH('Hàng Theo FCTS 14.09'!$B79,'FCST SDV'!$C$3:$C$3000,0),MATCH('Hàng Theo FCTS 14.09'!N$1,'FCST SDV'!$AC$2:$AZ$2,0))/'Hàng Theo FCTS 14.09'!$C79,0)</f>
        <v>8</v>
      </c>
      <c r="O79" s="134">
        <f t="array" ref="O79">+IFERROR(INDEX('FCST SDV'!$AC$3:$AZ$3000,MATCH('Hàng Theo FCTS 14.09'!$B79,'FCST SDV'!$C$3:$C$3000,0),MATCH('Hàng Theo FCTS 14.09'!O$1,'FCST SDV'!$AC$2:$AZ$2,0))/'Hàng Theo FCTS 14.09'!$C79,0)</f>
        <v>48</v>
      </c>
      <c r="P79" s="134">
        <f t="array" ref="P79">+IFERROR(INDEX('FCST SDV'!$AC$3:$AZ$3000,MATCH('Hàng Theo FCTS 14.09'!$B79,'FCST SDV'!$C$3:$C$3000,0),MATCH('Hàng Theo FCTS 14.09'!P$1,'FCST SDV'!$AC$2:$AZ$2,0))/'Hàng Theo FCTS 14.09'!$C79,0)</f>
        <v>19</v>
      </c>
      <c r="Q79" s="134">
        <f t="array" ref="Q79">+IFERROR(INDEX('FCST SDV'!$AC$3:$AZ$3000,MATCH('Hàng Theo FCTS 14.09'!$B79,'FCST SDV'!$C$3:$C$3000,0),MATCH('Hàng Theo FCTS 14.09'!Q$1,'FCST SDV'!$AC$2:$AZ$2,0))/'Hàng Theo FCTS 14.09'!$C79,0)</f>
        <v>8</v>
      </c>
    </row>
    <row r="80" spans="1:17" ht="36" customHeight="1">
      <c r="A80" s="583"/>
      <c r="B80" s="131" t="s">
        <v>75</v>
      </c>
      <c r="C80" s="135">
        <v>3000</v>
      </c>
      <c r="D80" s="564"/>
      <c r="E80" s="565"/>
      <c r="F80" s="564"/>
      <c r="G80" s="152">
        <f>+VLOOKUP(B80,'[6]FCST SDV'!$C:$AL,36,0)</f>
        <v>38400</v>
      </c>
      <c r="H80" s="153">
        <f t="shared" si="8"/>
        <v>12.8</v>
      </c>
      <c r="I80" s="134">
        <f t="array" ref="I80">+IFERROR(INDEX('FCST SDV'!$AC$3:$AZ$3000,MATCH('Hàng Theo FCTS 14.09'!$B80,'FCST SDV'!$C$3:$C$3000,0),MATCH('Hàng Theo FCTS 14.09'!I$1,'FCST SDV'!$AC$2:$AZ$2,0))/'Hàng Theo FCTS 14.09'!$C80,0)</f>
        <v>0</v>
      </c>
      <c r="J80" s="134">
        <f t="array" ref="J80">+IFERROR(INDEX('FCST SDV'!$AC$3:$AZ$3000,MATCH('Hàng Theo FCTS 14.09'!$B80,'FCST SDV'!$C$3:$C$3000,0),MATCH('Hàng Theo FCTS 14.09'!J$1,'FCST SDV'!$AC$2:$AZ$2,0))/'Hàng Theo FCTS 14.09'!$C80,0)</f>
        <v>0</v>
      </c>
      <c r="K80" s="134">
        <f t="array" ref="K80">+IFERROR(INDEX('FCST SDV'!$AC$3:$AZ$3000,MATCH('Hàng Theo FCTS 14.09'!$B80,'FCST SDV'!$C$3:$C$3000,0),MATCH('Hàng Theo FCTS 14.09'!K$1,'FCST SDV'!$AC$2:$AZ$2,0))/'Hàng Theo FCTS 14.09'!$C80,0)</f>
        <v>0</v>
      </c>
      <c r="L80" s="134">
        <f t="array" ref="L80">+IFERROR(INDEX('FCST SDV'!$AC$3:$AZ$3000,MATCH('Hàng Theo FCTS 14.09'!$B80,'FCST SDV'!$C$3:$C$3000,0),MATCH('Hàng Theo FCTS 14.09'!L$1,'FCST SDV'!$AC$2:$AZ$2,0))/'Hàng Theo FCTS 14.09'!$C80,0)</f>
        <v>0</v>
      </c>
      <c r="M80" s="134">
        <f t="array" ref="M80">+IFERROR(INDEX('FCST SDV'!$AC$3:$AZ$3000,MATCH('Hàng Theo FCTS 14.09'!$B80,'FCST SDV'!$C$3:$C$3000,0),MATCH('Hàng Theo FCTS 14.09'!M$1,'FCST SDV'!$AC$2:$AZ$2,0))/'Hàng Theo FCTS 14.09'!$C80,0)</f>
        <v>0</v>
      </c>
      <c r="N80" s="134">
        <f t="array" ref="N80">+IFERROR(INDEX('FCST SDV'!$AC$3:$AZ$3000,MATCH('Hàng Theo FCTS 14.09'!$B80,'FCST SDV'!$C$3:$C$3000,0),MATCH('Hàng Theo FCTS 14.09'!N$1,'FCST SDV'!$AC$2:$AZ$2,0))/'Hàng Theo FCTS 14.09'!$C80,0)</f>
        <v>0</v>
      </c>
      <c r="O80" s="134">
        <f t="array" ref="O80">+IFERROR(INDEX('FCST SDV'!$AC$3:$AZ$3000,MATCH('Hàng Theo FCTS 14.09'!$B80,'FCST SDV'!$C$3:$C$3000,0),MATCH('Hàng Theo FCTS 14.09'!O$1,'FCST SDV'!$AC$2:$AZ$2,0))/'Hàng Theo FCTS 14.09'!$C80,0)</f>
        <v>2.1333333333333333</v>
      </c>
      <c r="P80" s="134">
        <f t="array" ref="P80">+IFERROR(INDEX('FCST SDV'!$AC$3:$AZ$3000,MATCH('Hàng Theo FCTS 14.09'!$B80,'FCST SDV'!$C$3:$C$3000,0),MATCH('Hàng Theo FCTS 14.09'!P$1,'FCST SDV'!$AC$2:$AZ$2,0))/'Hàng Theo FCTS 14.09'!$C80,0)</f>
        <v>10.666666666666666</v>
      </c>
      <c r="Q80" s="134">
        <f t="array" ref="Q80">+IFERROR(INDEX('FCST SDV'!$AC$3:$AZ$3000,MATCH('Hàng Theo FCTS 14.09'!$B80,'FCST SDV'!$C$3:$C$3000,0),MATCH('Hàng Theo FCTS 14.09'!Q$1,'FCST SDV'!$AC$2:$AZ$2,0))/'Hàng Theo FCTS 14.09'!$C80,0)</f>
        <v>0</v>
      </c>
    </row>
    <row r="81" spans="1:17" ht="36" customHeight="1">
      <c r="A81" s="583"/>
      <c r="B81" s="131" t="s">
        <v>76</v>
      </c>
      <c r="C81" s="135">
        <v>30000</v>
      </c>
      <c r="D81" s="564"/>
      <c r="E81" s="565"/>
      <c r="F81" s="564"/>
      <c r="G81" s="152">
        <f>+VLOOKUP(B81,'[6]FCST SDV'!$C:$AL,36,0)</f>
        <v>38500</v>
      </c>
      <c r="H81" s="153">
        <f t="shared" si="8"/>
        <v>1.2833333333333334</v>
      </c>
      <c r="I81" s="134">
        <f t="array" ref="I81">+IFERROR(INDEX('FCST SDV'!$AC$3:$AZ$3000,MATCH('Hàng Theo FCTS 14.09'!$B81,'FCST SDV'!$C$3:$C$3000,0),MATCH('Hàng Theo FCTS 14.09'!I$1,'FCST SDV'!$AC$2:$AZ$2,0))/'Hàng Theo FCTS 14.09'!$C81,0)</f>
        <v>0</v>
      </c>
      <c r="J81" s="134">
        <f t="array" ref="J81">+IFERROR(INDEX('FCST SDV'!$AC$3:$AZ$3000,MATCH('Hàng Theo FCTS 14.09'!$B81,'FCST SDV'!$C$3:$C$3000,0),MATCH('Hàng Theo FCTS 14.09'!J$1,'FCST SDV'!$AC$2:$AZ$2,0))/'Hàng Theo FCTS 14.09'!$C81,0)</f>
        <v>0.11666666666666667</v>
      </c>
      <c r="K81" s="134">
        <f t="array" ref="K81">+IFERROR(INDEX('FCST SDV'!$AC$3:$AZ$3000,MATCH('Hàng Theo FCTS 14.09'!$B81,'FCST SDV'!$C$3:$C$3000,0),MATCH('Hàng Theo FCTS 14.09'!K$1,'FCST SDV'!$AC$2:$AZ$2,0))/'Hàng Theo FCTS 14.09'!$C81,0)</f>
        <v>0</v>
      </c>
      <c r="L81" s="134">
        <f t="array" ref="L81">+IFERROR(INDEX('FCST SDV'!$AC$3:$AZ$3000,MATCH('Hàng Theo FCTS 14.09'!$B81,'FCST SDV'!$C$3:$C$3000,0),MATCH('Hàng Theo FCTS 14.09'!L$1,'FCST SDV'!$AC$2:$AZ$2,0))/'Hàng Theo FCTS 14.09'!$C81,0)</f>
        <v>0.23333333333333334</v>
      </c>
      <c r="M81" s="134">
        <f t="array" ref="M81">+IFERROR(INDEX('FCST SDV'!$AC$3:$AZ$3000,MATCH('Hàng Theo FCTS 14.09'!$B81,'FCST SDV'!$C$3:$C$3000,0),MATCH('Hàng Theo FCTS 14.09'!M$1,'FCST SDV'!$AC$2:$AZ$2,0))/'Hàng Theo FCTS 14.09'!$C81,0)</f>
        <v>0.11666666666666667</v>
      </c>
      <c r="N81" s="134">
        <f t="array" ref="N81">+IFERROR(INDEX('FCST SDV'!$AC$3:$AZ$3000,MATCH('Hàng Theo FCTS 14.09'!$B81,'FCST SDV'!$C$3:$C$3000,0),MATCH('Hàng Theo FCTS 14.09'!N$1,'FCST SDV'!$AC$2:$AZ$2,0))/'Hàng Theo FCTS 14.09'!$C81,0)</f>
        <v>0.11666666666666667</v>
      </c>
      <c r="O81" s="134">
        <f t="array" ref="O81">+IFERROR(INDEX('FCST SDV'!$AC$3:$AZ$3000,MATCH('Hàng Theo FCTS 14.09'!$B81,'FCST SDV'!$C$3:$C$3000,0),MATCH('Hàng Theo FCTS 14.09'!O$1,'FCST SDV'!$AC$2:$AZ$2,0))/'Hàng Theo FCTS 14.09'!$C81,0)</f>
        <v>0.58333333333333337</v>
      </c>
      <c r="P81" s="134">
        <f t="array" ref="P81">+IFERROR(INDEX('FCST SDV'!$AC$3:$AZ$3000,MATCH('Hàng Theo FCTS 14.09'!$B81,'FCST SDV'!$C$3:$C$3000,0),MATCH('Hàng Theo FCTS 14.09'!P$1,'FCST SDV'!$AC$2:$AZ$2,0))/'Hàng Theo FCTS 14.09'!$C81,0)</f>
        <v>0.11666666666666667</v>
      </c>
      <c r="Q81" s="134">
        <f t="array" ref="Q81">+IFERROR(INDEX('FCST SDV'!$AC$3:$AZ$3000,MATCH('Hàng Theo FCTS 14.09'!$B81,'FCST SDV'!$C$3:$C$3000,0),MATCH('Hàng Theo FCTS 14.09'!Q$1,'FCST SDV'!$AC$2:$AZ$2,0))/'Hàng Theo FCTS 14.09'!$C81,0)</f>
        <v>0</v>
      </c>
    </row>
    <row r="82" spans="1:17" ht="36" customHeight="1">
      <c r="A82" s="583"/>
      <c r="B82" s="131" t="s">
        <v>77</v>
      </c>
      <c r="C82" s="135">
        <v>3000</v>
      </c>
      <c r="D82" s="564"/>
      <c r="E82" s="565"/>
      <c r="F82" s="564"/>
      <c r="G82" s="152">
        <f>+VLOOKUP(B82,'[6]FCST SDV'!$C:$AL,36,0)</f>
        <v>208600</v>
      </c>
      <c r="H82" s="153">
        <f t="shared" si="8"/>
        <v>69.533333333333331</v>
      </c>
      <c r="I82" s="134">
        <f t="array" ref="I82">+IFERROR(INDEX('FCST SDV'!$AC$3:$AZ$3000,MATCH('Hàng Theo FCTS 14.09'!$B82,'FCST SDV'!$C$3:$C$3000,0),MATCH('Hàng Theo FCTS 14.09'!I$1,'FCST SDV'!$AC$2:$AZ$2,0))/'Hàng Theo FCTS 14.09'!$C82,0)</f>
        <v>0</v>
      </c>
      <c r="J82" s="134">
        <f t="array" ref="J82">+IFERROR(INDEX('FCST SDV'!$AC$3:$AZ$3000,MATCH('Hàng Theo FCTS 14.09'!$B82,'FCST SDV'!$C$3:$C$3000,0),MATCH('Hàng Theo FCTS 14.09'!J$1,'FCST SDV'!$AC$2:$AZ$2,0))/'Hàng Theo FCTS 14.09'!$C82,0)</f>
        <v>10</v>
      </c>
      <c r="K82" s="134">
        <f t="array" ref="K82">+IFERROR(INDEX('FCST SDV'!$AC$3:$AZ$3000,MATCH('Hàng Theo FCTS 14.09'!$B82,'FCST SDV'!$C$3:$C$3000,0),MATCH('Hàng Theo FCTS 14.09'!K$1,'FCST SDV'!$AC$2:$AZ$2,0))/'Hàng Theo FCTS 14.09'!$C82,0)</f>
        <v>0</v>
      </c>
      <c r="L82" s="134">
        <f t="array" ref="L82">+IFERROR(INDEX('FCST SDV'!$AC$3:$AZ$3000,MATCH('Hàng Theo FCTS 14.09'!$B82,'FCST SDV'!$C$3:$C$3000,0),MATCH('Hàng Theo FCTS 14.09'!L$1,'FCST SDV'!$AC$2:$AZ$2,0))/'Hàng Theo FCTS 14.09'!$C82,0)</f>
        <v>0</v>
      </c>
      <c r="M82" s="134">
        <f t="array" ref="M82">+IFERROR(INDEX('FCST SDV'!$AC$3:$AZ$3000,MATCH('Hàng Theo FCTS 14.09'!$B82,'FCST SDV'!$C$3:$C$3000,0),MATCH('Hàng Theo FCTS 14.09'!M$1,'FCST SDV'!$AC$2:$AZ$2,0))/'Hàng Theo FCTS 14.09'!$C82,0)</f>
        <v>0</v>
      </c>
      <c r="N82" s="134">
        <f t="array" ref="N82">+IFERROR(INDEX('FCST SDV'!$AC$3:$AZ$3000,MATCH('Hàng Theo FCTS 14.09'!$B82,'FCST SDV'!$C$3:$C$3000,0),MATCH('Hàng Theo FCTS 14.09'!N$1,'FCST SDV'!$AC$2:$AZ$2,0))/'Hàng Theo FCTS 14.09'!$C82,0)</f>
        <v>0</v>
      </c>
      <c r="O82" s="134">
        <f t="array" ref="O82">+IFERROR(INDEX('FCST SDV'!$AC$3:$AZ$3000,MATCH('Hàng Theo FCTS 14.09'!$B82,'FCST SDV'!$C$3:$C$3000,0),MATCH('Hàng Theo FCTS 14.09'!O$1,'FCST SDV'!$AC$2:$AZ$2,0))/'Hàng Theo FCTS 14.09'!$C82,0)</f>
        <v>18.333333333333332</v>
      </c>
      <c r="P82" s="134">
        <f t="array" ref="P82">+IFERROR(INDEX('FCST SDV'!$AC$3:$AZ$3000,MATCH('Hàng Theo FCTS 14.09'!$B82,'FCST SDV'!$C$3:$C$3000,0),MATCH('Hàng Theo FCTS 14.09'!P$1,'FCST SDV'!$AC$2:$AZ$2,0))/'Hàng Theo FCTS 14.09'!$C82,0)</f>
        <v>20.6</v>
      </c>
      <c r="Q82" s="134">
        <f t="array" ref="Q82">+IFERROR(INDEX('FCST SDV'!$AC$3:$AZ$3000,MATCH('Hàng Theo FCTS 14.09'!$B82,'FCST SDV'!$C$3:$C$3000,0),MATCH('Hàng Theo FCTS 14.09'!Q$1,'FCST SDV'!$AC$2:$AZ$2,0))/'Hàng Theo FCTS 14.09'!$C82,0)</f>
        <v>20.6</v>
      </c>
    </row>
    <row r="83" spans="1:17" ht="36" customHeight="1">
      <c r="A83" s="583"/>
      <c r="B83" s="131" t="s">
        <v>78</v>
      </c>
      <c r="C83" s="135">
        <v>11000</v>
      </c>
      <c r="D83" s="564"/>
      <c r="E83" s="565"/>
      <c r="F83" s="564"/>
      <c r="G83" s="152">
        <f>+VLOOKUP(B83,'[6]FCST SDV'!$C:$AL,36,0)</f>
        <v>34500</v>
      </c>
      <c r="H83" s="153">
        <f t="shared" si="8"/>
        <v>3.1363636363636362</v>
      </c>
      <c r="I83" s="134">
        <f t="array" ref="I83">+IFERROR(INDEX('FCST SDV'!$AC$3:$AZ$3000,MATCH('Hàng Theo FCTS 14.09'!$B83,'FCST SDV'!$C$3:$C$3000,0),MATCH('Hàng Theo FCTS 14.09'!I$1,'FCST SDV'!$AC$2:$AZ$2,0))/'Hàng Theo FCTS 14.09'!$C83,0)</f>
        <v>0</v>
      </c>
      <c r="J83" s="134">
        <f t="array" ref="J83">+IFERROR(INDEX('FCST SDV'!$AC$3:$AZ$3000,MATCH('Hàng Theo FCTS 14.09'!$B83,'FCST SDV'!$C$3:$C$3000,0),MATCH('Hàng Theo FCTS 14.09'!J$1,'FCST SDV'!$AC$2:$AZ$2,0))/'Hàng Theo FCTS 14.09'!$C83,0)</f>
        <v>1.0454545454545454</v>
      </c>
      <c r="K83" s="134">
        <f t="array" ref="K83">+IFERROR(INDEX('FCST SDV'!$AC$3:$AZ$3000,MATCH('Hàng Theo FCTS 14.09'!$B83,'FCST SDV'!$C$3:$C$3000,0),MATCH('Hàng Theo FCTS 14.09'!K$1,'FCST SDV'!$AC$2:$AZ$2,0))/'Hàng Theo FCTS 14.09'!$C83,0)</f>
        <v>0</v>
      </c>
      <c r="L83" s="134">
        <f t="array" ref="L83">+IFERROR(INDEX('FCST SDV'!$AC$3:$AZ$3000,MATCH('Hàng Theo FCTS 14.09'!$B83,'FCST SDV'!$C$3:$C$3000,0),MATCH('Hàng Theo FCTS 14.09'!L$1,'FCST SDV'!$AC$2:$AZ$2,0))/'Hàng Theo FCTS 14.09'!$C83,0)</f>
        <v>0</v>
      </c>
      <c r="M83" s="134">
        <f t="array" ref="M83">+IFERROR(INDEX('FCST SDV'!$AC$3:$AZ$3000,MATCH('Hàng Theo FCTS 14.09'!$B83,'FCST SDV'!$C$3:$C$3000,0),MATCH('Hàng Theo FCTS 14.09'!M$1,'FCST SDV'!$AC$2:$AZ$2,0))/'Hàng Theo FCTS 14.09'!$C83,0)</f>
        <v>0</v>
      </c>
      <c r="N83" s="134">
        <f t="array" ref="N83">+IFERROR(INDEX('FCST SDV'!$AC$3:$AZ$3000,MATCH('Hàng Theo FCTS 14.09'!$B83,'FCST SDV'!$C$3:$C$3000,0),MATCH('Hàng Theo FCTS 14.09'!N$1,'FCST SDV'!$AC$2:$AZ$2,0))/'Hàng Theo FCTS 14.09'!$C83,0)</f>
        <v>0</v>
      </c>
      <c r="O83" s="134">
        <f t="array" ref="O83">+IFERROR(INDEX('FCST SDV'!$AC$3:$AZ$3000,MATCH('Hàng Theo FCTS 14.09'!$B83,'FCST SDV'!$C$3:$C$3000,0),MATCH('Hàng Theo FCTS 14.09'!O$1,'FCST SDV'!$AC$2:$AZ$2,0))/'Hàng Theo FCTS 14.09'!$C83,0)</f>
        <v>1.0454545454545454</v>
      </c>
      <c r="P83" s="134">
        <f t="array" ref="P83">+IFERROR(INDEX('FCST SDV'!$AC$3:$AZ$3000,MATCH('Hàng Theo FCTS 14.09'!$B83,'FCST SDV'!$C$3:$C$3000,0),MATCH('Hàng Theo FCTS 14.09'!P$1,'FCST SDV'!$AC$2:$AZ$2,0))/'Hàng Theo FCTS 14.09'!$C83,0)</f>
        <v>1.0454545454545454</v>
      </c>
      <c r="Q83" s="134">
        <f t="array" ref="Q83">+IFERROR(INDEX('FCST SDV'!$AC$3:$AZ$3000,MATCH('Hàng Theo FCTS 14.09'!$B83,'FCST SDV'!$C$3:$C$3000,0),MATCH('Hàng Theo FCTS 14.09'!Q$1,'FCST SDV'!$AC$2:$AZ$2,0))/'Hàng Theo FCTS 14.09'!$C83,0)</f>
        <v>0</v>
      </c>
    </row>
    <row r="84" spans="1:17" ht="36" customHeight="1">
      <c r="A84" s="583"/>
      <c r="B84" s="131" t="s">
        <v>79</v>
      </c>
      <c r="C84" s="135">
        <v>1000</v>
      </c>
      <c r="D84" s="564"/>
      <c r="E84" s="565"/>
      <c r="F84" s="564"/>
      <c r="G84" s="152">
        <f>+VLOOKUP(B84,'[6]FCST SDV'!$C:$AL,36,0)</f>
        <v>230000</v>
      </c>
      <c r="H84" s="153">
        <f t="shared" si="8"/>
        <v>230</v>
      </c>
      <c r="I84" s="134">
        <f t="array" ref="I84">+IFERROR(INDEX('FCST SDV'!$AC$3:$AZ$3000,MATCH('Hàng Theo FCTS 14.09'!$B84,'FCST SDV'!$C$3:$C$3000,0),MATCH('Hàng Theo FCTS 14.09'!I$1,'FCST SDV'!$AC$2:$AZ$2,0))/'Hàng Theo FCTS 14.09'!$C84,0)</f>
        <v>0</v>
      </c>
      <c r="J84" s="134">
        <f t="array" ref="J84">+IFERROR(INDEX('FCST SDV'!$AC$3:$AZ$3000,MATCH('Hàng Theo FCTS 14.09'!$B84,'FCST SDV'!$C$3:$C$3000,0),MATCH('Hàng Theo FCTS 14.09'!J$1,'FCST SDV'!$AC$2:$AZ$2,0))/'Hàng Theo FCTS 14.09'!$C84,0)</f>
        <v>8</v>
      </c>
      <c r="K84" s="134">
        <f t="array" ref="K84">+IFERROR(INDEX('FCST SDV'!$AC$3:$AZ$3000,MATCH('Hàng Theo FCTS 14.09'!$B84,'FCST SDV'!$C$3:$C$3000,0),MATCH('Hàng Theo FCTS 14.09'!K$1,'FCST SDV'!$AC$2:$AZ$2,0))/'Hàng Theo FCTS 14.09'!$C84,0)</f>
        <v>8</v>
      </c>
      <c r="L84" s="134">
        <f t="array" ref="L84">+IFERROR(INDEX('FCST SDV'!$AC$3:$AZ$3000,MATCH('Hàng Theo FCTS 14.09'!$B84,'FCST SDV'!$C$3:$C$3000,0),MATCH('Hàng Theo FCTS 14.09'!L$1,'FCST SDV'!$AC$2:$AZ$2,0))/'Hàng Theo FCTS 14.09'!$C84,0)</f>
        <v>8</v>
      </c>
      <c r="M84" s="134">
        <f t="array" ref="M84">+IFERROR(INDEX('FCST SDV'!$AC$3:$AZ$3000,MATCH('Hàng Theo FCTS 14.09'!$B84,'FCST SDV'!$C$3:$C$3000,0),MATCH('Hàng Theo FCTS 14.09'!M$1,'FCST SDV'!$AC$2:$AZ$2,0))/'Hàng Theo FCTS 14.09'!$C84,0)</f>
        <v>8</v>
      </c>
      <c r="N84" s="134">
        <f t="array" ref="N84">+IFERROR(INDEX('FCST SDV'!$AC$3:$AZ$3000,MATCH('Hàng Theo FCTS 14.09'!$B84,'FCST SDV'!$C$3:$C$3000,0),MATCH('Hàng Theo FCTS 14.09'!N$1,'FCST SDV'!$AC$2:$AZ$2,0))/'Hàng Theo FCTS 14.09'!$C84,0)</f>
        <v>8</v>
      </c>
      <c r="O84" s="134">
        <f t="array" ref="O84">+IFERROR(INDEX('FCST SDV'!$AC$3:$AZ$3000,MATCH('Hàng Theo FCTS 14.09'!$B84,'FCST SDV'!$C$3:$C$3000,0),MATCH('Hàng Theo FCTS 14.09'!O$1,'FCST SDV'!$AC$2:$AZ$2,0))/'Hàng Theo FCTS 14.09'!$C84,0)</f>
        <v>50</v>
      </c>
      <c r="P84" s="134">
        <f t="array" ref="P84">+IFERROR(INDEX('FCST SDV'!$AC$3:$AZ$3000,MATCH('Hàng Theo FCTS 14.09'!$B84,'FCST SDV'!$C$3:$C$3000,0),MATCH('Hàng Theo FCTS 14.09'!P$1,'FCST SDV'!$AC$2:$AZ$2,0))/'Hàng Theo FCTS 14.09'!$C84,0)</f>
        <v>70</v>
      </c>
      <c r="Q84" s="134">
        <f t="array" ref="Q84">+IFERROR(INDEX('FCST SDV'!$AC$3:$AZ$3000,MATCH('Hàng Theo FCTS 14.09'!$B84,'FCST SDV'!$C$3:$C$3000,0),MATCH('Hàng Theo FCTS 14.09'!Q$1,'FCST SDV'!$AC$2:$AZ$2,0))/'Hàng Theo FCTS 14.09'!$C84,0)</f>
        <v>70</v>
      </c>
    </row>
    <row r="85" spans="1:17" ht="36" customHeight="1">
      <c r="A85" s="583"/>
      <c r="B85" s="131" t="s">
        <v>80</v>
      </c>
      <c r="C85" s="135">
        <v>15000</v>
      </c>
      <c r="D85" s="564"/>
      <c r="E85" s="565"/>
      <c r="F85" s="564"/>
      <c r="G85" s="152">
        <f>+VLOOKUP(B85,'[6]FCST SDV'!$C:$AL,36,0)</f>
        <v>30000</v>
      </c>
      <c r="H85" s="153">
        <f t="shared" si="8"/>
        <v>2</v>
      </c>
      <c r="I85" s="134">
        <f t="array" ref="I85">+IFERROR(INDEX('FCST SDV'!$AC$3:$AZ$3000,MATCH('Hàng Theo FCTS 14.09'!$B85,'FCST SDV'!$C$3:$C$3000,0),MATCH('Hàng Theo FCTS 14.09'!I$1,'FCST SDV'!$AC$2:$AZ$2,0))/'Hàng Theo FCTS 14.09'!$C85,0)</f>
        <v>0</v>
      </c>
      <c r="J85" s="134">
        <f t="array" ref="J85">+IFERROR(INDEX('FCST SDV'!$AC$3:$AZ$3000,MATCH('Hàng Theo FCTS 14.09'!$B85,'FCST SDV'!$C$3:$C$3000,0),MATCH('Hàng Theo FCTS 14.09'!J$1,'FCST SDV'!$AC$2:$AZ$2,0))/'Hàng Theo FCTS 14.09'!$C85,0)</f>
        <v>0</v>
      </c>
      <c r="K85" s="134">
        <f t="array" ref="K85">+IFERROR(INDEX('FCST SDV'!$AC$3:$AZ$3000,MATCH('Hàng Theo FCTS 14.09'!$B85,'FCST SDV'!$C$3:$C$3000,0),MATCH('Hàng Theo FCTS 14.09'!K$1,'FCST SDV'!$AC$2:$AZ$2,0))/'Hàng Theo FCTS 14.09'!$C85,0)</f>
        <v>1</v>
      </c>
      <c r="L85" s="134">
        <f t="array" ref="L85">+IFERROR(INDEX('FCST SDV'!$AC$3:$AZ$3000,MATCH('Hàng Theo FCTS 14.09'!$B85,'FCST SDV'!$C$3:$C$3000,0),MATCH('Hàng Theo FCTS 14.09'!L$1,'FCST SDV'!$AC$2:$AZ$2,0))/'Hàng Theo FCTS 14.09'!$C85,0)</f>
        <v>0</v>
      </c>
      <c r="M85" s="134">
        <f t="array" ref="M85">+IFERROR(INDEX('FCST SDV'!$AC$3:$AZ$3000,MATCH('Hàng Theo FCTS 14.09'!$B85,'FCST SDV'!$C$3:$C$3000,0),MATCH('Hàng Theo FCTS 14.09'!M$1,'FCST SDV'!$AC$2:$AZ$2,0))/'Hàng Theo FCTS 14.09'!$C85,0)</f>
        <v>0</v>
      </c>
      <c r="N85" s="134">
        <f t="array" ref="N85">+IFERROR(INDEX('FCST SDV'!$AC$3:$AZ$3000,MATCH('Hàng Theo FCTS 14.09'!$B85,'FCST SDV'!$C$3:$C$3000,0),MATCH('Hàng Theo FCTS 14.09'!N$1,'FCST SDV'!$AC$2:$AZ$2,0))/'Hàng Theo FCTS 14.09'!$C85,0)</f>
        <v>0</v>
      </c>
      <c r="O85" s="134">
        <f t="array" ref="O85">+IFERROR(INDEX('FCST SDV'!$AC$3:$AZ$3000,MATCH('Hàng Theo FCTS 14.09'!$B85,'FCST SDV'!$C$3:$C$3000,0),MATCH('Hàng Theo FCTS 14.09'!O$1,'FCST SDV'!$AC$2:$AZ$2,0))/'Hàng Theo FCTS 14.09'!$C85,0)</f>
        <v>1</v>
      </c>
      <c r="P85" s="134">
        <f t="array" ref="P85">+IFERROR(INDEX('FCST SDV'!$AC$3:$AZ$3000,MATCH('Hàng Theo FCTS 14.09'!$B85,'FCST SDV'!$C$3:$C$3000,0),MATCH('Hàng Theo FCTS 14.09'!P$1,'FCST SDV'!$AC$2:$AZ$2,0))/'Hàng Theo FCTS 14.09'!$C85,0)</f>
        <v>0</v>
      </c>
      <c r="Q85" s="134">
        <f t="array" ref="Q85">+IFERROR(INDEX('FCST SDV'!$AC$3:$AZ$3000,MATCH('Hàng Theo FCTS 14.09'!$B85,'FCST SDV'!$C$3:$C$3000,0),MATCH('Hàng Theo FCTS 14.09'!Q$1,'FCST SDV'!$AC$2:$AZ$2,0))/'Hàng Theo FCTS 14.09'!$C85,0)</f>
        <v>0</v>
      </c>
    </row>
    <row r="86" spans="1:17" ht="36" customHeight="1">
      <c r="A86" s="583"/>
      <c r="B86" s="131" t="s">
        <v>81</v>
      </c>
      <c r="C86" s="135">
        <v>11000</v>
      </c>
      <c r="D86" s="564"/>
      <c r="E86" s="565"/>
      <c r="F86" s="564"/>
      <c r="G86" s="152">
        <f>+VLOOKUP(B86,'[6]FCST SDV'!$C:$AL,36,0)</f>
        <v>46000</v>
      </c>
      <c r="H86" s="153">
        <f t="shared" si="8"/>
        <v>4.1818181818181817</v>
      </c>
      <c r="I86" s="134">
        <f t="array" ref="I86">+IFERROR(INDEX('FCST SDV'!$AC$3:$AZ$3000,MATCH('Hàng Theo FCTS 14.09'!$B86,'FCST SDV'!$C$3:$C$3000,0),MATCH('Hàng Theo FCTS 14.09'!I$1,'FCST SDV'!$AC$2:$AZ$2,0))/'Hàng Theo FCTS 14.09'!$C86,0)</f>
        <v>1.0454545454545454</v>
      </c>
      <c r="J86" s="134">
        <f t="array" ref="J86">+IFERROR(INDEX('FCST SDV'!$AC$3:$AZ$3000,MATCH('Hàng Theo FCTS 14.09'!$B86,'FCST SDV'!$C$3:$C$3000,0),MATCH('Hàng Theo FCTS 14.09'!J$1,'FCST SDV'!$AC$2:$AZ$2,0))/'Hàng Theo FCTS 14.09'!$C86,0)</f>
        <v>0</v>
      </c>
      <c r="K86" s="134">
        <f t="array" ref="K86">+IFERROR(INDEX('FCST SDV'!$AC$3:$AZ$3000,MATCH('Hàng Theo FCTS 14.09'!$B86,'FCST SDV'!$C$3:$C$3000,0),MATCH('Hàng Theo FCTS 14.09'!K$1,'FCST SDV'!$AC$2:$AZ$2,0))/'Hàng Theo FCTS 14.09'!$C86,0)</f>
        <v>0</v>
      </c>
      <c r="L86" s="134">
        <f t="array" ref="L86">+IFERROR(INDEX('FCST SDV'!$AC$3:$AZ$3000,MATCH('Hàng Theo FCTS 14.09'!$B86,'FCST SDV'!$C$3:$C$3000,0),MATCH('Hàng Theo FCTS 14.09'!L$1,'FCST SDV'!$AC$2:$AZ$2,0))/'Hàng Theo FCTS 14.09'!$C86,0)</f>
        <v>0</v>
      </c>
      <c r="M86" s="134">
        <f t="array" ref="M86">+IFERROR(INDEX('FCST SDV'!$AC$3:$AZ$3000,MATCH('Hàng Theo FCTS 14.09'!$B86,'FCST SDV'!$C$3:$C$3000,0),MATCH('Hàng Theo FCTS 14.09'!M$1,'FCST SDV'!$AC$2:$AZ$2,0))/'Hàng Theo FCTS 14.09'!$C86,0)</f>
        <v>0</v>
      </c>
      <c r="N86" s="134">
        <f t="array" ref="N86">+IFERROR(INDEX('FCST SDV'!$AC$3:$AZ$3000,MATCH('Hàng Theo FCTS 14.09'!$B86,'FCST SDV'!$C$3:$C$3000,0),MATCH('Hàng Theo FCTS 14.09'!N$1,'FCST SDV'!$AC$2:$AZ$2,0))/'Hàng Theo FCTS 14.09'!$C86,0)</f>
        <v>0</v>
      </c>
      <c r="O86" s="134">
        <f t="array" ref="O86">+IFERROR(INDEX('FCST SDV'!$AC$3:$AZ$3000,MATCH('Hàng Theo FCTS 14.09'!$B86,'FCST SDV'!$C$3:$C$3000,0),MATCH('Hàng Theo FCTS 14.09'!O$1,'FCST SDV'!$AC$2:$AZ$2,0))/'Hàng Theo FCTS 14.09'!$C86,0)</f>
        <v>1.0454545454545454</v>
      </c>
      <c r="P86" s="134">
        <f t="array" ref="P86">+IFERROR(INDEX('FCST SDV'!$AC$3:$AZ$3000,MATCH('Hàng Theo FCTS 14.09'!$B86,'FCST SDV'!$C$3:$C$3000,0),MATCH('Hàng Theo FCTS 14.09'!P$1,'FCST SDV'!$AC$2:$AZ$2,0))/'Hàng Theo FCTS 14.09'!$C86,0)</f>
        <v>2.0909090909090908</v>
      </c>
      <c r="Q86" s="134">
        <f t="array" ref="Q86">+IFERROR(INDEX('FCST SDV'!$AC$3:$AZ$3000,MATCH('Hàng Theo FCTS 14.09'!$B86,'FCST SDV'!$C$3:$C$3000,0),MATCH('Hàng Theo FCTS 14.09'!Q$1,'FCST SDV'!$AC$2:$AZ$2,0))/'Hàng Theo FCTS 14.09'!$C86,0)</f>
        <v>0</v>
      </c>
    </row>
    <row r="87" spans="1:17" ht="36" customHeight="1">
      <c r="A87" s="583"/>
      <c r="B87" s="131" t="s">
        <v>82</v>
      </c>
      <c r="C87" s="135">
        <v>3000</v>
      </c>
      <c r="D87" s="564"/>
      <c r="E87" s="565"/>
      <c r="F87" s="564"/>
      <c r="G87" s="152">
        <f>+VLOOKUP(B87,'[6]FCST SDV'!$C:$AL,36,0)</f>
        <v>768000</v>
      </c>
      <c r="H87" s="153">
        <f t="shared" si="8"/>
        <v>256</v>
      </c>
      <c r="I87" s="134">
        <f t="array" ref="I87">+IFERROR(INDEX('FCST SDV'!$AC$3:$AZ$3000,MATCH('Hàng Theo FCTS 14.09'!$B87,'FCST SDV'!$C$3:$C$3000,0),MATCH('Hàng Theo FCTS 14.09'!I$1,'FCST SDV'!$AC$2:$AZ$2,0))/'Hàng Theo FCTS 14.09'!$C87,0)</f>
        <v>16</v>
      </c>
      <c r="J87" s="134">
        <f t="array" ref="J87">+IFERROR(INDEX('FCST SDV'!$AC$3:$AZ$3000,MATCH('Hàng Theo FCTS 14.09'!$B87,'FCST SDV'!$C$3:$C$3000,0),MATCH('Hàng Theo FCTS 14.09'!J$1,'FCST SDV'!$AC$2:$AZ$2,0))/'Hàng Theo FCTS 14.09'!$C87,0)</f>
        <v>16</v>
      </c>
      <c r="K87" s="134">
        <f t="array" ref="K87">+IFERROR(INDEX('FCST SDV'!$AC$3:$AZ$3000,MATCH('Hàng Theo FCTS 14.09'!$B87,'FCST SDV'!$C$3:$C$3000,0),MATCH('Hàng Theo FCTS 14.09'!K$1,'FCST SDV'!$AC$2:$AZ$2,0))/'Hàng Theo FCTS 14.09'!$C87,0)</f>
        <v>10.666666666666666</v>
      </c>
      <c r="L87" s="134">
        <f t="array" ref="L87">+IFERROR(INDEX('FCST SDV'!$AC$3:$AZ$3000,MATCH('Hàng Theo FCTS 14.09'!$B87,'FCST SDV'!$C$3:$C$3000,0),MATCH('Hàng Theo FCTS 14.09'!L$1,'FCST SDV'!$AC$2:$AZ$2,0))/'Hàng Theo FCTS 14.09'!$C87,0)</f>
        <v>10.666666666666666</v>
      </c>
      <c r="M87" s="134">
        <f t="array" ref="M87">+IFERROR(INDEX('FCST SDV'!$AC$3:$AZ$3000,MATCH('Hàng Theo FCTS 14.09'!$B87,'FCST SDV'!$C$3:$C$3000,0),MATCH('Hàng Theo FCTS 14.09'!M$1,'FCST SDV'!$AC$2:$AZ$2,0))/'Hàng Theo FCTS 14.09'!$C87,0)</f>
        <v>16</v>
      </c>
      <c r="N87" s="134">
        <f t="array" ref="N87">+IFERROR(INDEX('FCST SDV'!$AC$3:$AZ$3000,MATCH('Hàng Theo FCTS 14.09'!$B87,'FCST SDV'!$C$3:$C$3000,0),MATCH('Hàng Theo FCTS 14.09'!N$1,'FCST SDV'!$AC$2:$AZ$2,0))/'Hàng Theo FCTS 14.09'!$C87,0)</f>
        <v>16</v>
      </c>
      <c r="O87" s="134">
        <f t="array" ref="O87">+IFERROR(INDEX('FCST SDV'!$AC$3:$AZ$3000,MATCH('Hàng Theo FCTS 14.09'!$B87,'FCST SDV'!$C$3:$C$3000,0),MATCH('Hàng Theo FCTS 14.09'!O$1,'FCST SDV'!$AC$2:$AZ$2,0))/'Hàng Theo FCTS 14.09'!$C87,0)</f>
        <v>96</v>
      </c>
      <c r="P87" s="134">
        <f t="array" ref="P87">+IFERROR(INDEX('FCST SDV'!$AC$3:$AZ$3000,MATCH('Hàng Theo FCTS 14.09'!$B87,'FCST SDV'!$C$3:$C$3000,0),MATCH('Hàng Theo FCTS 14.09'!P$1,'FCST SDV'!$AC$2:$AZ$2,0))/'Hàng Theo FCTS 14.09'!$C87,0)</f>
        <v>74.666666666666671</v>
      </c>
      <c r="Q87" s="134">
        <f t="array" ref="Q87">+IFERROR(INDEX('FCST SDV'!$AC$3:$AZ$3000,MATCH('Hàng Theo FCTS 14.09'!$B87,'FCST SDV'!$C$3:$C$3000,0),MATCH('Hàng Theo FCTS 14.09'!Q$1,'FCST SDV'!$AC$2:$AZ$2,0))/'Hàng Theo FCTS 14.09'!$C87,0)</f>
        <v>0</v>
      </c>
    </row>
    <row r="88" spans="1:17" ht="36" customHeight="1">
      <c r="A88" s="583"/>
      <c r="B88" s="131" t="s">
        <v>83</v>
      </c>
      <c r="C88" s="135">
        <v>11500</v>
      </c>
      <c r="D88" s="564"/>
      <c r="E88" s="565"/>
      <c r="F88" s="564"/>
      <c r="G88" s="152">
        <f>+VLOOKUP(B88,'[6]FCST SDV'!$C:$AL,36,0)</f>
        <v>750000</v>
      </c>
      <c r="H88" s="153">
        <f t="shared" si="8"/>
        <v>65.217391304347828</v>
      </c>
      <c r="I88" s="134">
        <f t="array" ref="I88">+IFERROR(INDEX('FCST SDV'!$AC$3:$AZ$3000,MATCH('Hàng Theo FCTS 14.09'!$B88,'FCST SDV'!$C$3:$C$3000,0),MATCH('Hàng Theo FCTS 14.09'!I$1,'FCST SDV'!$AC$2:$AZ$2,0))/'Hàng Theo FCTS 14.09'!$C88,0)</f>
        <v>4.3478260869565215</v>
      </c>
      <c r="J88" s="134">
        <f t="array" ref="J88">+IFERROR(INDEX('FCST SDV'!$AC$3:$AZ$3000,MATCH('Hàng Theo FCTS 14.09'!$B88,'FCST SDV'!$C$3:$C$3000,0),MATCH('Hàng Theo FCTS 14.09'!J$1,'FCST SDV'!$AC$2:$AZ$2,0))/'Hàng Theo FCTS 14.09'!$C88,0)</f>
        <v>4.3478260869565215</v>
      </c>
      <c r="K88" s="134">
        <f t="array" ref="K88">+IFERROR(INDEX('FCST SDV'!$AC$3:$AZ$3000,MATCH('Hàng Theo FCTS 14.09'!$B88,'FCST SDV'!$C$3:$C$3000,0),MATCH('Hàng Theo FCTS 14.09'!K$1,'FCST SDV'!$AC$2:$AZ$2,0))/'Hàng Theo FCTS 14.09'!$C88,0)</f>
        <v>2.6086956521739131</v>
      </c>
      <c r="L88" s="134">
        <f t="array" ref="L88">+IFERROR(INDEX('FCST SDV'!$AC$3:$AZ$3000,MATCH('Hàng Theo FCTS 14.09'!$B88,'FCST SDV'!$C$3:$C$3000,0),MATCH('Hàng Theo FCTS 14.09'!L$1,'FCST SDV'!$AC$2:$AZ$2,0))/'Hàng Theo FCTS 14.09'!$C88,0)</f>
        <v>2.6086956521739131</v>
      </c>
      <c r="M88" s="134">
        <f t="array" ref="M88">+IFERROR(INDEX('FCST SDV'!$AC$3:$AZ$3000,MATCH('Hàng Theo FCTS 14.09'!$B88,'FCST SDV'!$C$3:$C$3000,0),MATCH('Hàng Theo FCTS 14.09'!M$1,'FCST SDV'!$AC$2:$AZ$2,0))/'Hàng Theo FCTS 14.09'!$C88,0)</f>
        <v>3.4782608695652173</v>
      </c>
      <c r="N88" s="134">
        <f t="array" ref="N88">+IFERROR(INDEX('FCST SDV'!$AC$3:$AZ$3000,MATCH('Hàng Theo FCTS 14.09'!$B88,'FCST SDV'!$C$3:$C$3000,0),MATCH('Hàng Theo FCTS 14.09'!N$1,'FCST SDV'!$AC$2:$AZ$2,0))/'Hàng Theo FCTS 14.09'!$C88,0)</f>
        <v>2.6086956521739131</v>
      </c>
      <c r="O88" s="134">
        <f t="array" ref="O88">+IFERROR(INDEX('FCST SDV'!$AC$3:$AZ$3000,MATCH('Hàng Theo FCTS 14.09'!$B88,'FCST SDV'!$C$3:$C$3000,0),MATCH('Hàng Theo FCTS 14.09'!O$1,'FCST SDV'!$AC$2:$AZ$2,0))/'Hàng Theo FCTS 14.09'!$C88,0)</f>
        <v>24.347826086956523</v>
      </c>
      <c r="P88" s="134">
        <f t="array" ref="P88">+IFERROR(INDEX('FCST SDV'!$AC$3:$AZ$3000,MATCH('Hàng Theo FCTS 14.09'!$B88,'FCST SDV'!$C$3:$C$3000,0),MATCH('Hàng Theo FCTS 14.09'!P$1,'FCST SDV'!$AC$2:$AZ$2,0))/'Hàng Theo FCTS 14.09'!$C88,0)</f>
        <v>20.869565217391305</v>
      </c>
      <c r="Q88" s="134">
        <f t="array" ref="Q88">+IFERROR(INDEX('FCST SDV'!$AC$3:$AZ$3000,MATCH('Hàng Theo FCTS 14.09'!$B88,'FCST SDV'!$C$3:$C$3000,0),MATCH('Hàng Theo FCTS 14.09'!Q$1,'FCST SDV'!$AC$2:$AZ$2,0))/'Hàng Theo FCTS 14.09'!$C88,0)</f>
        <v>0</v>
      </c>
    </row>
    <row r="89" spans="1:17" ht="36" customHeight="1">
      <c r="A89" s="583"/>
      <c r="B89" s="131" t="s">
        <v>84</v>
      </c>
      <c r="C89" s="135">
        <v>19000</v>
      </c>
      <c r="D89" s="564"/>
      <c r="E89" s="565"/>
      <c r="F89" s="564"/>
      <c r="G89" s="152">
        <f>+VLOOKUP(B89,'[6]FCST SDV'!$C:$AL,36,0)</f>
        <v>735000</v>
      </c>
      <c r="H89" s="153">
        <f t="shared" si="8"/>
        <v>38.684210526315788</v>
      </c>
      <c r="I89" s="134">
        <f t="array" ref="I89">+IFERROR(INDEX('FCST SDV'!$AC$3:$AZ$3000,MATCH('Hàng Theo FCTS 14.09'!$B89,'FCST SDV'!$C$3:$C$3000,0),MATCH('Hàng Theo FCTS 14.09'!I$1,'FCST SDV'!$AC$2:$AZ$2,0))/'Hàng Theo FCTS 14.09'!$C89,0)</f>
        <v>1.5789473684210527</v>
      </c>
      <c r="J89" s="134">
        <f t="array" ref="J89">+IFERROR(INDEX('FCST SDV'!$AC$3:$AZ$3000,MATCH('Hàng Theo FCTS 14.09'!$B89,'FCST SDV'!$C$3:$C$3000,0),MATCH('Hàng Theo FCTS 14.09'!J$1,'FCST SDV'!$AC$2:$AZ$2,0))/'Hàng Theo FCTS 14.09'!$C89,0)</f>
        <v>2.3684210526315788</v>
      </c>
      <c r="K89" s="134">
        <f t="array" ref="K89">+IFERROR(INDEX('FCST SDV'!$AC$3:$AZ$3000,MATCH('Hàng Theo FCTS 14.09'!$B89,'FCST SDV'!$C$3:$C$3000,0),MATCH('Hàng Theo FCTS 14.09'!K$1,'FCST SDV'!$AC$2:$AZ$2,0))/'Hàng Theo FCTS 14.09'!$C89,0)</f>
        <v>1.5789473684210527</v>
      </c>
      <c r="L89" s="134">
        <f t="array" ref="L89">+IFERROR(INDEX('FCST SDV'!$AC$3:$AZ$3000,MATCH('Hàng Theo FCTS 14.09'!$B89,'FCST SDV'!$C$3:$C$3000,0),MATCH('Hàng Theo FCTS 14.09'!L$1,'FCST SDV'!$AC$2:$AZ$2,0))/'Hàng Theo FCTS 14.09'!$C89,0)</f>
        <v>2.3684210526315788</v>
      </c>
      <c r="M89" s="134">
        <f t="array" ref="M89">+IFERROR(INDEX('FCST SDV'!$AC$3:$AZ$3000,MATCH('Hàng Theo FCTS 14.09'!$B89,'FCST SDV'!$C$3:$C$3000,0),MATCH('Hàng Theo FCTS 14.09'!M$1,'FCST SDV'!$AC$2:$AZ$2,0))/'Hàng Theo FCTS 14.09'!$C89,0)</f>
        <v>1.5789473684210527</v>
      </c>
      <c r="N89" s="134">
        <f t="array" ref="N89">+IFERROR(INDEX('FCST SDV'!$AC$3:$AZ$3000,MATCH('Hàng Theo FCTS 14.09'!$B89,'FCST SDV'!$C$3:$C$3000,0),MATCH('Hàng Theo FCTS 14.09'!N$1,'FCST SDV'!$AC$2:$AZ$2,0))/'Hàng Theo FCTS 14.09'!$C89,0)</f>
        <v>2.3684210526315788</v>
      </c>
      <c r="O89" s="134">
        <f t="array" ref="O89">+IFERROR(INDEX('FCST SDV'!$AC$3:$AZ$3000,MATCH('Hàng Theo FCTS 14.09'!$B89,'FCST SDV'!$C$3:$C$3000,0),MATCH('Hàng Theo FCTS 14.09'!O$1,'FCST SDV'!$AC$2:$AZ$2,0))/'Hàng Theo FCTS 14.09'!$C89,0)</f>
        <v>14.210526315789474</v>
      </c>
      <c r="P89" s="134">
        <f t="array" ref="P89">+IFERROR(INDEX('FCST SDV'!$AC$3:$AZ$3000,MATCH('Hàng Theo FCTS 14.09'!$B89,'FCST SDV'!$C$3:$C$3000,0),MATCH('Hàng Theo FCTS 14.09'!P$1,'FCST SDV'!$AC$2:$AZ$2,0))/'Hàng Theo FCTS 14.09'!$C89,0)</f>
        <v>12.631578947368421</v>
      </c>
      <c r="Q89" s="134">
        <f t="array" ref="Q89">+IFERROR(INDEX('FCST SDV'!$AC$3:$AZ$3000,MATCH('Hàng Theo FCTS 14.09'!$B89,'FCST SDV'!$C$3:$C$3000,0),MATCH('Hàng Theo FCTS 14.09'!Q$1,'FCST SDV'!$AC$2:$AZ$2,0))/'Hàng Theo FCTS 14.09'!$C89,0)</f>
        <v>0</v>
      </c>
    </row>
    <row r="90" spans="1:17" ht="36" customHeight="1">
      <c r="A90" s="583"/>
      <c r="B90" s="131" t="s">
        <v>30</v>
      </c>
      <c r="C90" s="135">
        <v>3000</v>
      </c>
      <c r="D90" s="564"/>
      <c r="E90" s="565"/>
      <c r="F90" s="564"/>
      <c r="G90" s="152">
        <f>+VLOOKUP(B90,'[6]FCST SDV'!$C:$AL,36,0)</f>
        <v>978000</v>
      </c>
      <c r="H90" s="153">
        <f t="shared" si="8"/>
        <v>326</v>
      </c>
      <c r="I90" s="134">
        <f t="array" ref="I90">+IFERROR(INDEX('FCST SDV'!$AC$3:$AZ$3000,MATCH('Hàng Theo FCTS 14.09'!$B90,'FCST SDV'!$C$3:$C$3000,0),MATCH('Hàng Theo FCTS 14.09'!I$1,'FCST SDV'!$AC$2:$AZ$2,0))/'Hàng Theo FCTS 14.09'!$C90,0)</f>
        <v>16</v>
      </c>
      <c r="J90" s="134">
        <f t="array" ref="J90">+IFERROR(INDEX('FCST SDV'!$AC$3:$AZ$3000,MATCH('Hàng Theo FCTS 14.09'!$B90,'FCST SDV'!$C$3:$C$3000,0),MATCH('Hàng Theo FCTS 14.09'!J$1,'FCST SDV'!$AC$2:$AZ$2,0))/'Hàng Theo FCTS 14.09'!$C90,0)</f>
        <v>10</v>
      </c>
      <c r="K90" s="134">
        <f t="array" ref="K90">+IFERROR(INDEX('FCST SDV'!$AC$3:$AZ$3000,MATCH('Hàng Theo FCTS 14.09'!$B90,'FCST SDV'!$C$3:$C$3000,0),MATCH('Hàng Theo FCTS 14.09'!K$1,'FCST SDV'!$AC$2:$AZ$2,0))/'Hàng Theo FCTS 14.09'!$C90,0)</f>
        <v>15</v>
      </c>
      <c r="L90" s="134">
        <f t="array" ref="L90">+IFERROR(INDEX('FCST SDV'!$AC$3:$AZ$3000,MATCH('Hàng Theo FCTS 14.09'!$B90,'FCST SDV'!$C$3:$C$3000,0),MATCH('Hàng Theo FCTS 14.09'!L$1,'FCST SDV'!$AC$2:$AZ$2,0))/'Hàng Theo FCTS 14.09'!$C90,0)</f>
        <v>15</v>
      </c>
      <c r="M90" s="134">
        <f t="array" ref="M90">+IFERROR(INDEX('FCST SDV'!$AC$3:$AZ$3000,MATCH('Hàng Theo FCTS 14.09'!$B90,'FCST SDV'!$C$3:$C$3000,0),MATCH('Hàng Theo FCTS 14.09'!M$1,'FCST SDV'!$AC$2:$AZ$2,0))/'Hàng Theo FCTS 14.09'!$C90,0)</f>
        <v>15</v>
      </c>
      <c r="N90" s="134">
        <f t="array" ref="N90">+IFERROR(INDEX('FCST SDV'!$AC$3:$AZ$3000,MATCH('Hàng Theo FCTS 14.09'!$B90,'FCST SDV'!$C$3:$C$3000,0),MATCH('Hàng Theo FCTS 14.09'!N$1,'FCST SDV'!$AC$2:$AZ$2,0))/'Hàng Theo FCTS 14.09'!$C90,0)</f>
        <v>20</v>
      </c>
      <c r="O90" s="134">
        <f t="array" ref="O90">+IFERROR(INDEX('FCST SDV'!$AC$3:$AZ$3000,MATCH('Hàng Theo FCTS 14.09'!$B90,'FCST SDV'!$C$3:$C$3000,0),MATCH('Hàng Theo FCTS 14.09'!O$1,'FCST SDV'!$AC$2:$AZ$2,0))/'Hàng Theo FCTS 14.09'!$C90,0)</f>
        <v>100</v>
      </c>
      <c r="P90" s="134">
        <f t="array" ref="P90">+IFERROR(INDEX('FCST SDV'!$AC$3:$AZ$3000,MATCH('Hàng Theo FCTS 14.09'!$B90,'FCST SDV'!$C$3:$C$3000,0),MATCH('Hàng Theo FCTS 14.09'!P$1,'FCST SDV'!$AC$2:$AZ$2,0))/'Hàng Theo FCTS 14.09'!$C90,0)</f>
        <v>135</v>
      </c>
      <c r="Q90" s="134">
        <f t="array" ref="Q90">+IFERROR(INDEX('FCST SDV'!$AC$3:$AZ$3000,MATCH('Hàng Theo FCTS 14.09'!$B90,'FCST SDV'!$C$3:$C$3000,0),MATCH('Hàng Theo FCTS 14.09'!Q$1,'FCST SDV'!$AC$2:$AZ$2,0))/'Hàng Theo FCTS 14.09'!$C90,0)</f>
        <v>0</v>
      </c>
    </row>
    <row r="91" spans="1:17" ht="36" customHeight="1">
      <c r="A91" s="583"/>
      <c r="B91" s="131" t="s">
        <v>31</v>
      </c>
      <c r="C91" s="135">
        <v>3000</v>
      </c>
      <c r="D91" s="564"/>
      <c r="E91" s="565"/>
      <c r="F91" s="564"/>
      <c r="G91" s="152">
        <f>+VLOOKUP(B91,'[6]FCST SDV'!$C:$AL,36,0)</f>
        <v>975000</v>
      </c>
      <c r="H91" s="153">
        <f t="shared" si="8"/>
        <v>325</v>
      </c>
      <c r="I91" s="134">
        <f t="array" ref="I91">+IFERROR(INDEX('FCST SDV'!$AC$3:$AZ$3000,MATCH('Hàng Theo FCTS 14.09'!$B91,'FCST SDV'!$C$3:$C$3000,0),MATCH('Hàng Theo FCTS 14.09'!I$1,'FCST SDV'!$AC$2:$AZ$2,0))/'Hàng Theo FCTS 14.09'!$C91,0)</f>
        <v>15</v>
      </c>
      <c r="J91" s="134">
        <f t="array" ref="J91">+IFERROR(INDEX('FCST SDV'!$AC$3:$AZ$3000,MATCH('Hàng Theo FCTS 14.09'!$B91,'FCST SDV'!$C$3:$C$3000,0),MATCH('Hàng Theo FCTS 14.09'!J$1,'FCST SDV'!$AC$2:$AZ$2,0))/'Hàng Theo FCTS 14.09'!$C91,0)</f>
        <v>10</v>
      </c>
      <c r="K91" s="134">
        <f t="array" ref="K91">+IFERROR(INDEX('FCST SDV'!$AC$3:$AZ$3000,MATCH('Hàng Theo FCTS 14.09'!$B91,'FCST SDV'!$C$3:$C$3000,0),MATCH('Hàng Theo FCTS 14.09'!K$1,'FCST SDV'!$AC$2:$AZ$2,0))/'Hàng Theo FCTS 14.09'!$C91,0)</f>
        <v>15</v>
      </c>
      <c r="L91" s="134">
        <f t="array" ref="L91">+IFERROR(INDEX('FCST SDV'!$AC$3:$AZ$3000,MATCH('Hàng Theo FCTS 14.09'!$B91,'FCST SDV'!$C$3:$C$3000,0),MATCH('Hàng Theo FCTS 14.09'!L$1,'FCST SDV'!$AC$2:$AZ$2,0))/'Hàng Theo FCTS 14.09'!$C91,0)</f>
        <v>15</v>
      </c>
      <c r="M91" s="134">
        <f t="array" ref="M91">+IFERROR(INDEX('FCST SDV'!$AC$3:$AZ$3000,MATCH('Hàng Theo FCTS 14.09'!$B91,'FCST SDV'!$C$3:$C$3000,0),MATCH('Hàng Theo FCTS 14.09'!M$1,'FCST SDV'!$AC$2:$AZ$2,0))/'Hàng Theo FCTS 14.09'!$C91,0)</f>
        <v>15</v>
      </c>
      <c r="N91" s="134">
        <f t="array" ref="N91">+IFERROR(INDEX('FCST SDV'!$AC$3:$AZ$3000,MATCH('Hàng Theo FCTS 14.09'!$B91,'FCST SDV'!$C$3:$C$3000,0),MATCH('Hàng Theo FCTS 14.09'!N$1,'FCST SDV'!$AC$2:$AZ$2,0))/'Hàng Theo FCTS 14.09'!$C91,0)</f>
        <v>20</v>
      </c>
      <c r="O91" s="134">
        <f t="array" ref="O91">+IFERROR(INDEX('FCST SDV'!$AC$3:$AZ$3000,MATCH('Hàng Theo FCTS 14.09'!$B91,'FCST SDV'!$C$3:$C$3000,0),MATCH('Hàng Theo FCTS 14.09'!O$1,'FCST SDV'!$AC$2:$AZ$2,0))/'Hàng Theo FCTS 14.09'!$C91,0)</f>
        <v>100</v>
      </c>
      <c r="P91" s="134">
        <f t="array" ref="P91">+IFERROR(INDEX('FCST SDV'!$AC$3:$AZ$3000,MATCH('Hàng Theo FCTS 14.09'!$B91,'FCST SDV'!$C$3:$C$3000,0),MATCH('Hàng Theo FCTS 14.09'!P$1,'FCST SDV'!$AC$2:$AZ$2,0))/'Hàng Theo FCTS 14.09'!$C91,0)</f>
        <v>135</v>
      </c>
      <c r="Q91" s="134">
        <f t="array" ref="Q91">+IFERROR(INDEX('FCST SDV'!$AC$3:$AZ$3000,MATCH('Hàng Theo FCTS 14.09'!$B91,'FCST SDV'!$C$3:$C$3000,0),MATCH('Hàng Theo FCTS 14.09'!Q$1,'FCST SDV'!$AC$2:$AZ$2,0))/'Hàng Theo FCTS 14.09'!$C91,0)</f>
        <v>0</v>
      </c>
    </row>
    <row r="92" spans="1:17" ht="36" customHeight="1">
      <c r="A92" s="583"/>
      <c r="B92" s="131" t="s">
        <v>32</v>
      </c>
      <c r="C92" s="135">
        <v>5000</v>
      </c>
      <c r="D92" s="564"/>
      <c r="E92" s="565"/>
      <c r="F92" s="564"/>
      <c r="G92" s="152">
        <f>+VLOOKUP(B92,'[6]FCST SDV'!$C:$AL,36,0)</f>
        <v>1225000</v>
      </c>
      <c r="H92" s="153">
        <f t="shared" si="8"/>
        <v>245</v>
      </c>
      <c r="I92" s="134">
        <f t="array" ref="I92">+IFERROR(INDEX('FCST SDV'!$AC$3:$AZ$3000,MATCH('Hàng Theo FCTS 14.09'!$B92,'FCST SDV'!$C$3:$C$3000,0),MATCH('Hàng Theo FCTS 14.09'!I$1,'FCST SDV'!$AC$2:$AZ$2,0))/'Hàng Theo FCTS 14.09'!$C92,0)</f>
        <v>15</v>
      </c>
      <c r="J92" s="134">
        <f t="array" ref="J92">+IFERROR(INDEX('FCST SDV'!$AC$3:$AZ$3000,MATCH('Hàng Theo FCTS 14.09'!$B92,'FCST SDV'!$C$3:$C$3000,0),MATCH('Hàng Theo FCTS 14.09'!J$1,'FCST SDV'!$AC$2:$AZ$2,0))/'Hàng Theo FCTS 14.09'!$C92,0)</f>
        <v>12</v>
      </c>
      <c r="K92" s="134">
        <f t="array" ref="K92">+IFERROR(INDEX('FCST SDV'!$AC$3:$AZ$3000,MATCH('Hàng Theo FCTS 14.09'!$B92,'FCST SDV'!$C$3:$C$3000,0),MATCH('Hàng Theo FCTS 14.09'!K$1,'FCST SDV'!$AC$2:$AZ$2,0))/'Hàng Theo FCTS 14.09'!$C92,0)</f>
        <v>12</v>
      </c>
      <c r="L92" s="134">
        <f t="array" ref="L92">+IFERROR(INDEX('FCST SDV'!$AC$3:$AZ$3000,MATCH('Hàng Theo FCTS 14.09'!$B92,'FCST SDV'!$C$3:$C$3000,0),MATCH('Hàng Theo FCTS 14.09'!L$1,'FCST SDV'!$AC$2:$AZ$2,0))/'Hàng Theo FCTS 14.09'!$C92,0)</f>
        <v>12</v>
      </c>
      <c r="M92" s="134">
        <f t="array" ref="M92">+IFERROR(INDEX('FCST SDV'!$AC$3:$AZ$3000,MATCH('Hàng Theo FCTS 14.09'!$B92,'FCST SDV'!$C$3:$C$3000,0),MATCH('Hàng Theo FCTS 14.09'!M$1,'FCST SDV'!$AC$2:$AZ$2,0))/'Hàng Theo FCTS 14.09'!$C92,0)</f>
        <v>18</v>
      </c>
      <c r="N92" s="134">
        <f t="array" ref="N92">+IFERROR(INDEX('FCST SDV'!$AC$3:$AZ$3000,MATCH('Hàng Theo FCTS 14.09'!$B92,'FCST SDV'!$C$3:$C$3000,0),MATCH('Hàng Theo FCTS 14.09'!N$1,'FCST SDV'!$AC$2:$AZ$2,0))/'Hàng Theo FCTS 14.09'!$C92,0)</f>
        <v>18</v>
      </c>
      <c r="O92" s="134">
        <f t="array" ref="O92">+IFERROR(INDEX('FCST SDV'!$AC$3:$AZ$3000,MATCH('Hàng Theo FCTS 14.09'!$B92,'FCST SDV'!$C$3:$C$3000,0),MATCH('Hàng Theo FCTS 14.09'!O$1,'FCST SDV'!$AC$2:$AZ$2,0))/'Hàng Theo FCTS 14.09'!$C92,0)</f>
        <v>102</v>
      </c>
      <c r="P92" s="134">
        <f t="array" ref="P92">+IFERROR(INDEX('FCST SDV'!$AC$3:$AZ$3000,MATCH('Hàng Theo FCTS 14.09'!$B92,'FCST SDV'!$C$3:$C$3000,0),MATCH('Hàng Theo FCTS 14.09'!P$1,'FCST SDV'!$AC$2:$AZ$2,0))/'Hàng Theo FCTS 14.09'!$C92,0)</f>
        <v>56</v>
      </c>
      <c r="Q92" s="134">
        <f t="array" ref="Q92">+IFERROR(INDEX('FCST SDV'!$AC$3:$AZ$3000,MATCH('Hàng Theo FCTS 14.09'!$B92,'FCST SDV'!$C$3:$C$3000,0),MATCH('Hàng Theo FCTS 14.09'!Q$1,'FCST SDV'!$AC$2:$AZ$2,0))/'Hàng Theo FCTS 14.09'!$C92,0)</f>
        <v>0</v>
      </c>
    </row>
    <row r="93" spans="1:17" ht="36" customHeight="1">
      <c r="A93" s="583"/>
      <c r="B93" s="131" t="s">
        <v>34</v>
      </c>
      <c r="C93" s="135">
        <v>2700</v>
      </c>
      <c r="D93" s="564"/>
      <c r="E93" s="565"/>
      <c r="F93" s="564"/>
      <c r="G93" s="152">
        <f>+VLOOKUP(B93,'[6]FCST SDV'!$C:$AL,36,0)</f>
        <v>1053000</v>
      </c>
      <c r="H93" s="153">
        <f t="shared" si="8"/>
        <v>390</v>
      </c>
      <c r="I93" s="134">
        <f t="array" ref="I93">+IFERROR(INDEX('FCST SDV'!$AC$3:$AZ$3000,MATCH('Hàng Theo FCTS 14.09'!$B93,'FCST SDV'!$C$3:$C$3000,0),MATCH('Hàng Theo FCTS 14.09'!I$1,'FCST SDV'!$AC$2:$AZ$2,0))/'Hàng Theo FCTS 14.09'!$C93,0)</f>
        <v>20</v>
      </c>
      <c r="J93" s="134">
        <f t="array" ref="J93">+IFERROR(INDEX('FCST SDV'!$AC$3:$AZ$3000,MATCH('Hàng Theo FCTS 14.09'!$B93,'FCST SDV'!$C$3:$C$3000,0),MATCH('Hàng Theo FCTS 14.09'!J$1,'FCST SDV'!$AC$2:$AZ$2,0))/'Hàng Theo FCTS 14.09'!$C93,0)</f>
        <v>20</v>
      </c>
      <c r="K93" s="134">
        <f t="array" ref="K93">+IFERROR(INDEX('FCST SDV'!$AC$3:$AZ$3000,MATCH('Hàng Theo FCTS 14.09'!$B93,'FCST SDV'!$C$3:$C$3000,0),MATCH('Hàng Theo FCTS 14.09'!K$1,'FCST SDV'!$AC$2:$AZ$2,0))/'Hàng Theo FCTS 14.09'!$C93,0)</f>
        <v>20</v>
      </c>
      <c r="L93" s="134">
        <f t="array" ref="L93">+IFERROR(INDEX('FCST SDV'!$AC$3:$AZ$3000,MATCH('Hàng Theo FCTS 14.09'!$B93,'FCST SDV'!$C$3:$C$3000,0),MATCH('Hàng Theo FCTS 14.09'!L$1,'FCST SDV'!$AC$2:$AZ$2,0))/'Hàng Theo FCTS 14.09'!$C93,0)</f>
        <v>20</v>
      </c>
      <c r="M93" s="134">
        <f t="array" ref="M93">+IFERROR(INDEX('FCST SDV'!$AC$3:$AZ$3000,MATCH('Hàng Theo FCTS 14.09'!$B93,'FCST SDV'!$C$3:$C$3000,0),MATCH('Hàng Theo FCTS 14.09'!M$1,'FCST SDV'!$AC$2:$AZ$2,0))/'Hàng Theo FCTS 14.09'!$C93,0)</f>
        <v>20</v>
      </c>
      <c r="N93" s="134">
        <f t="array" ref="N93">+IFERROR(INDEX('FCST SDV'!$AC$3:$AZ$3000,MATCH('Hàng Theo FCTS 14.09'!$B93,'FCST SDV'!$C$3:$C$3000,0),MATCH('Hàng Theo FCTS 14.09'!N$1,'FCST SDV'!$AC$2:$AZ$2,0))/'Hàng Theo FCTS 14.09'!$C93,0)</f>
        <v>10</v>
      </c>
      <c r="O93" s="134">
        <f t="array" ref="O93">+IFERROR(INDEX('FCST SDV'!$AC$3:$AZ$3000,MATCH('Hàng Theo FCTS 14.09'!$B93,'FCST SDV'!$C$3:$C$3000,0),MATCH('Hàng Theo FCTS 14.09'!O$1,'FCST SDV'!$AC$2:$AZ$2,0))/'Hàng Theo FCTS 14.09'!$C93,0)</f>
        <v>130</v>
      </c>
      <c r="P93" s="134">
        <f t="array" ref="P93">+IFERROR(INDEX('FCST SDV'!$AC$3:$AZ$3000,MATCH('Hàng Theo FCTS 14.09'!$B93,'FCST SDV'!$C$3:$C$3000,0),MATCH('Hàng Theo FCTS 14.09'!P$1,'FCST SDV'!$AC$2:$AZ$2,0))/'Hàng Theo FCTS 14.09'!$C93,0)</f>
        <v>150</v>
      </c>
      <c r="Q93" s="134">
        <f t="array" ref="Q93">+IFERROR(INDEX('FCST SDV'!$AC$3:$AZ$3000,MATCH('Hàng Theo FCTS 14.09'!$B93,'FCST SDV'!$C$3:$C$3000,0),MATCH('Hàng Theo FCTS 14.09'!Q$1,'FCST SDV'!$AC$2:$AZ$2,0))/'Hàng Theo FCTS 14.09'!$C93,0)</f>
        <v>0</v>
      </c>
    </row>
    <row r="94" spans="1:17" ht="36" customHeight="1">
      <c r="A94" s="583"/>
      <c r="B94" s="131" t="s">
        <v>45</v>
      </c>
      <c r="C94" s="135">
        <v>3000</v>
      </c>
      <c r="D94" s="564"/>
      <c r="E94" s="565"/>
      <c r="F94" s="564"/>
      <c r="G94" s="152">
        <f>+VLOOKUP(B94,'[6]FCST SDV'!$C:$AL,36,0)</f>
        <v>1053000</v>
      </c>
      <c r="H94" s="153">
        <f t="shared" si="8"/>
        <v>351</v>
      </c>
      <c r="I94" s="134">
        <f t="array" ref="I94">+IFERROR(INDEX('FCST SDV'!$AC$3:$AZ$3000,MATCH('Hàng Theo FCTS 14.09'!$B94,'FCST SDV'!$C$3:$C$3000,0),MATCH('Hàng Theo FCTS 14.09'!I$1,'FCST SDV'!$AC$2:$AZ$2,0))/'Hàng Theo FCTS 14.09'!$C94,0)</f>
        <v>15</v>
      </c>
      <c r="J94" s="134">
        <f t="array" ref="J94">+IFERROR(INDEX('FCST SDV'!$AC$3:$AZ$3000,MATCH('Hàng Theo FCTS 14.09'!$B94,'FCST SDV'!$C$3:$C$3000,0),MATCH('Hàng Theo FCTS 14.09'!J$1,'FCST SDV'!$AC$2:$AZ$2,0))/'Hàng Theo FCTS 14.09'!$C94,0)</f>
        <v>15</v>
      </c>
      <c r="K94" s="134">
        <f t="array" ref="K94">+IFERROR(INDEX('FCST SDV'!$AC$3:$AZ$3000,MATCH('Hàng Theo FCTS 14.09'!$B94,'FCST SDV'!$C$3:$C$3000,0),MATCH('Hàng Theo FCTS 14.09'!K$1,'FCST SDV'!$AC$2:$AZ$2,0))/'Hàng Theo FCTS 14.09'!$C94,0)</f>
        <v>15</v>
      </c>
      <c r="L94" s="134">
        <f t="array" ref="L94">+IFERROR(INDEX('FCST SDV'!$AC$3:$AZ$3000,MATCH('Hàng Theo FCTS 14.09'!$B94,'FCST SDV'!$C$3:$C$3000,0),MATCH('Hàng Theo FCTS 14.09'!L$1,'FCST SDV'!$AC$2:$AZ$2,0))/'Hàng Theo FCTS 14.09'!$C94,0)</f>
        <v>15</v>
      </c>
      <c r="M94" s="134">
        <f t="array" ref="M94">+IFERROR(INDEX('FCST SDV'!$AC$3:$AZ$3000,MATCH('Hàng Theo FCTS 14.09'!$B94,'FCST SDV'!$C$3:$C$3000,0),MATCH('Hàng Theo FCTS 14.09'!M$1,'FCST SDV'!$AC$2:$AZ$2,0))/'Hàng Theo FCTS 14.09'!$C94,0)</f>
        <v>20</v>
      </c>
      <c r="N94" s="134">
        <f t="array" ref="N94">+IFERROR(INDEX('FCST SDV'!$AC$3:$AZ$3000,MATCH('Hàng Theo FCTS 14.09'!$B94,'FCST SDV'!$C$3:$C$3000,0),MATCH('Hàng Theo FCTS 14.09'!N$1,'FCST SDV'!$AC$2:$AZ$2,0))/'Hàng Theo FCTS 14.09'!$C94,0)</f>
        <v>16</v>
      </c>
      <c r="O94" s="134">
        <f t="array" ref="O94">+IFERROR(INDEX('FCST SDV'!$AC$3:$AZ$3000,MATCH('Hàng Theo FCTS 14.09'!$B94,'FCST SDV'!$C$3:$C$3000,0),MATCH('Hàng Theo FCTS 14.09'!O$1,'FCST SDV'!$AC$2:$AZ$2,0))/'Hàng Theo FCTS 14.09'!$C94,0)</f>
        <v>111</v>
      </c>
      <c r="P94" s="134">
        <f t="array" ref="P94">+IFERROR(INDEX('FCST SDV'!$AC$3:$AZ$3000,MATCH('Hàng Theo FCTS 14.09'!$B94,'FCST SDV'!$C$3:$C$3000,0),MATCH('Hàng Theo FCTS 14.09'!P$1,'FCST SDV'!$AC$2:$AZ$2,0))/'Hàng Theo FCTS 14.09'!$C94,0)</f>
        <v>144</v>
      </c>
      <c r="Q94" s="134">
        <f t="array" ref="Q94">+IFERROR(INDEX('FCST SDV'!$AC$3:$AZ$3000,MATCH('Hàng Theo FCTS 14.09'!$B94,'FCST SDV'!$C$3:$C$3000,0),MATCH('Hàng Theo FCTS 14.09'!Q$1,'FCST SDV'!$AC$2:$AZ$2,0))/'Hàng Theo FCTS 14.09'!$C94,0)</f>
        <v>0</v>
      </c>
    </row>
    <row r="95" spans="1:17" ht="36" customHeight="1">
      <c r="A95" s="583"/>
      <c r="B95" s="131" t="s">
        <v>62</v>
      </c>
      <c r="C95" s="135">
        <v>5000</v>
      </c>
      <c r="D95" s="564"/>
      <c r="E95" s="565"/>
      <c r="F95" s="564"/>
      <c r="G95" s="152">
        <f>+VLOOKUP(B95,'[6]FCST SDV'!$C:$AL,36,0)</f>
        <v>1605000</v>
      </c>
      <c r="H95" s="153">
        <f t="shared" si="8"/>
        <v>321</v>
      </c>
      <c r="I95" s="134">
        <f t="array" ref="I95">+IFERROR(INDEX('FCST SDV'!$AC$3:$AZ$3000,MATCH('Hàng Theo FCTS 14.09'!$B95,'FCST SDV'!$C$3:$C$3000,0),MATCH('Hàng Theo FCTS 14.09'!I$1,'FCST SDV'!$AC$2:$AZ$2,0))/'Hàng Theo FCTS 14.09'!$C95,0)</f>
        <v>18</v>
      </c>
      <c r="J95" s="134">
        <f t="array" ref="J95">+IFERROR(INDEX('FCST SDV'!$AC$3:$AZ$3000,MATCH('Hàng Theo FCTS 14.09'!$B95,'FCST SDV'!$C$3:$C$3000,0),MATCH('Hàng Theo FCTS 14.09'!J$1,'FCST SDV'!$AC$2:$AZ$2,0))/'Hàng Theo FCTS 14.09'!$C95,0)</f>
        <v>18</v>
      </c>
      <c r="K95" s="134">
        <f t="array" ref="K95">+IFERROR(INDEX('FCST SDV'!$AC$3:$AZ$3000,MATCH('Hàng Theo FCTS 14.09'!$B95,'FCST SDV'!$C$3:$C$3000,0),MATCH('Hàng Theo FCTS 14.09'!K$1,'FCST SDV'!$AC$2:$AZ$2,0))/'Hàng Theo FCTS 14.09'!$C95,0)</f>
        <v>20</v>
      </c>
      <c r="L95" s="134">
        <f t="array" ref="L95">+IFERROR(INDEX('FCST SDV'!$AC$3:$AZ$3000,MATCH('Hàng Theo FCTS 14.09'!$B95,'FCST SDV'!$C$3:$C$3000,0),MATCH('Hàng Theo FCTS 14.09'!L$1,'FCST SDV'!$AC$2:$AZ$2,0))/'Hàng Theo FCTS 14.09'!$C95,0)</f>
        <v>20</v>
      </c>
      <c r="M95" s="134">
        <f t="array" ref="M95">+IFERROR(INDEX('FCST SDV'!$AC$3:$AZ$3000,MATCH('Hàng Theo FCTS 14.09'!$B95,'FCST SDV'!$C$3:$C$3000,0),MATCH('Hàng Theo FCTS 14.09'!M$1,'FCST SDV'!$AC$2:$AZ$2,0))/'Hàng Theo FCTS 14.09'!$C95,0)</f>
        <v>24</v>
      </c>
      <c r="N95" s="134">
        <f t="array" ref="N95">+IFERROR(INDEX('FCST SDV'!$AC$3:$AZ$3000,MATCH('Hàng Theo FCTS 14.09'!$B95,'FCST SDV'!$C$3:$C$3000,0),MATCH('Hàng Theo FCTS 14.09'!N$1,'FCST SDV'!$AC$2:$AZ$2,0))/'Hàng Theo FCTS 14.09'!$C95,0)</f>
        <v>24</v>
      </c>
      <c r="O95" s="134">
        <f t="array" ref="O95">+IFERROR(INDEX('FCST SDV'!$AC$3:$AZ$3000,MATCH('Hàng Theo FCTS 14.09'!$B95,'FCST SDV'!$C$3:$C$3000,0),MATCH('Hàng Theo FCTS 14.09'!O$1,'FCST SDV'!$AC$2:$AZ$2,0))/'Hàng Theo FCTS 14.09'!$C95,0)</f>
        <v>142</v>
      </c>
      <c r="P95" s="134">
        <f t="array" ref="P95">+IFERROR(INDEX('FCST SDV'!$AC$3:$AZ$3000,MATCH('Hàng Theo FCTS 14.09'!$B95,'FCST SDV'!$C$3:$C$3000,0),MATCH('Hàng Theo FCTS 14.09'!P$1,'FCST SDV'!$AC$2:$AZ$2,0))/'Hàng Theo FCTS 14.09'!$C95,0)</f>
        <v>55</v>
      </c>
      <c r="Q95" s="134">
        <f t="array" ref="Q95">+IFERROR(INDEX('FCST SDV'!$AC$3:$AZ$3000,MATCH('Hàng Theo FCTS 14.09'!$B95,'FCST SDV'!$C$3:$C$3000,0),MATCH('Hàng Theo FCTS 14.09'!Q$1,'FCST SDV'!$AC$2:$AZ$2,0))/'Hàng Theo FCTS 14.09'!$C95,0)</f>
        <v>0</v>
      </c>
    </row>
    <row r="96" spans="1:17" ht="36" customHeight="1">
      <c r="A96" s="583"/>
      <c r="B96" s="131" t="s">
        <v>44</v>
      </c>
      <c r="C96" s="135">
        <v>3000</v>
      </c>
      <c r="D96" s="564"/>
      <c r="E96" s="565"/>
      <c r="F96" s="564"/>
      <c r="G96" s="152">
        <f>+VLOOKUP(B96,'[6]FCST SDV'!$C:$AL,36,0)</f>
        <v>1053000</v>
      </c>
      <c r="H96" s="153">
        <f t="shared" si="8"/>
        <v>351</v>
      </c>
      <c r="I96" s="134">
        <f t="array" ref="I96">+IFERROR(INDEX('FCST SDV'!$AC$3:$AZ$3000,MATCH('Hàng Theo FCTS 14.09'!$B96,'FCST SDV'!$C$3:$C$3000,0),MATCH('Hàng Theo FCTS 14.09'!I$1,'FCST SDV'!$AC$2:$AZ$2,0))/'Hàng Theo FCTS 14.09'!$C96,0)</f>
        <v>15</v>
      </c>
      <c r="J96" s="134">
        <f t="array" ref="J96">+IFERROR(INDEX('FCST SDV'!$AC$3:$AZ$3000,MATCH('Hàng Theo FCTS 14.09'!$B96,'FCST SDV'!$C$3:$C$3000,0),MATCH('Hàng Theo FCTS 14.09'!J$1,'FCST SDV'!$AC$2:$AZ$2,0))/'Hàng Theo FCTS 14.09'!$C96,0)</f>
        <v>15</v>
      </c>
      <c r="K96" s="134">
        <f t="array" ref="K96">+IFERROR(INDEX('FCST SDV'!$AC$3:$AZ$3000,MATCH('Hàng Theo FCTS 14.09'!$B96,'FCST SDV'!$C$3:$C$3000,0),MATCH('Hàng Theo FCTS 14.09'!K$1,'FCST SDV'!$AC$2:$AZ$2,0))/'Hàng Theo FCTS 14.09'!$C96,0)</f>
        <v>15</v>
      </c>
      <c r="L96" s="134">
        <f t="array" ref="L96">+IFERROR(INDEX('FCST SDV'!$AC$3:$AZ$3000,MATCH('Hàng Theo FCTS 14.09'!$B96,'FCST SDV'!$C$3:$C$3000,0),MATCH('Hàng Theo FCTS 14.09'!L$1,'FCST SDV'!$AC$2:$AZ$2,0))/'Hàng Theo FCTS 14.09'!$C96,0)</f>
        <v>15</v>
      </c>
      <c r="M96" s="134">
        <f t="array" ref="M96">+IFERROR(INDEX('FCST SDV'!$AC$3:$AZ$3000,MATCH('Hàng Theo FCTS 14.09'!$B96,'FCST SDV'!$C$3:$C$3000,0),MATCH('Hàng Theo FCTS 14.09'!M$1,'FCST SDV'!$AC$2:$AZ$2,0))/'Hàng Theo FCTS 14.09'!$C96,0)</f>
        <v>20</v>
      </c>
      <c r="N96" s="134">
        <f t="array" ref="N96">+IFERROR(INDEX('FCST SDV'!$AC$3:$AZ$3000,MATCH('Hàng Theo FCTS 14.09'!$B96,'FCST SDV'!$C$3:$C$3000,0),MATCH('Hàng Theo FCTS 14.09'!N$1,'FCST SDV'!$AC$2:$AZ$2,0))/'Hàng Theo FCTS 14.09'!$C96,0)</f>
        <v>16</v>
      </c>
      <c r="O96" s="134">
        <f t="array" ref="O96">+IFERROR(INDEX('FCST SDV'!$AC$3:$AZ$3000,MATCH('Hàng Theo FCTS 14.09'!$B96,'FCST SDV'!$C$3:$C$3000,0),MATCH('Hàng Theo FCTS 14.09'!O$1,'FCST SDV'!$AC$2:$AZ$2,0))/'Hàng Theo FCTS 14.09'!$C96,0)</f>
        <v>111</v>
      </c>
      <c r="P96" s="134">
        <f t="array" ref="P96">+IFERROR(INDEX('FCST SDV'!$AC$3:$AZ$3000,MATCH('Hàng Theo FCTS 14.09'!$B96,'FCST SDV'!$C$3:$C$3000,0),MATCH('Hàng Theo FCTS 14.09'!P$1,'FCST SDV'!$AC$2:$AZ$2,0))/'Hàng Theo FCTS 14.09'!$C96,0)</f>
        <v>144</v>
      </c>
      <c r="Q96" s="134">
        <f t="array" ref="Q96">+IFERROR(INDEX('FCST SDV'!$AC$3:$AZ$3000,MATCH('Hàng Theo FCTS 14.09'!$B96,'FCST SDV'!$C$3:$C$3000,0),MATCH('Hàng Theo FCTS 14.09'!Q$1,'FCST SDV'!$AC$2:$AZ$2,0))/'Hàng Theo FCTS 14.09'!$C96,0)</f>
        <v>0</v>
      </c>
    </row>
    <row r="97" spans="1:17" ht="36" customHeight="1">
      <c r="A97" s="583"/>
      <c r="B97" s="131" t="s">
        <v>85</v>
      </c>
      <c r="C97" s="135">
        <v>15000</v>
      </c>
      <c r="D97" s="564"/>
      <c r="E97" s="565"/>
      <c r="F97" s="564"/>
      <c r="G97" s="152">
        <f>+VLOOKUP(B97,'[6]FCST SDV'!$C:$AL,36,0)</f>
        <v>45000</v>
      </c>
      <c r="H97" s="153">
        <f t="shared" si="8"/>
        <v>3</v>
      </c>
      <c r="I97" s="134">
        <f t="array" ref="I97">+IFERROR(INDEX('FCST SDV'!$AC$3:$AZ$3000,MATCH('Hàng Theo FCTS 14.09'!$B97,'FCST SDV'!$C$3:$C$3000,0),MATCH('Hàng Theo FCTS 14.09'!I$1,'FCST SDV'!$AC$2:$AZ$2,0))/'Hàng Theo FCTS 14.09'!$C97,0)</f>
        <v>0</v>
      </c>
      <c r="J97" s="134">
        <f t="array" ref="J97">+IFERROR(INDEX('FCST SDV'!$AC$3:$AZ$3000,MATCH('Hàng Theo FCTS 14.09'!$B97,'FCST SDV'!$C$3:$C$3000,0),MATCH('Hàng Theo FCTS 14.09'!J$1,'FCST SDV'!$AC$2:$AZ$2,0))/'Hàng Theo FCTS 14.09'!$C97,0)</f>
        <v>0</v>
      </c>
      <c r="K97" s="134">
        <f t="array" ref="K97">+IFERROR(INDEX('FCST SDV'!$AC$3:$AZ$3000,MATCH('Hàng Theo FCTS 14.09'!$B97,'FCST SDV'!$C$3:$C$3000,0),MATCH('Hàng Theo FCTS 14.09'!K$1,'FCST SDV'!$AC$2:$AZ$2,0))/'Hàng Theo FCTS 14.09'!$C97,0)</f>
        <v>0</v>
      </c>
      <c r="L97" s="134">
        <f t="array" ref="L97">+IFERROR(INDEX('FCST SDV'!$AC$3:$AZ$3000,MATCH('Hàng Theo FCTS 14.09'!$B97,'FCST SDV'!$C$3:$C$3000,0),MATCH('Hàng Theo FCTS 14.09'!L$1,'FCST SDV'!$AC$2:$AZ$2,0))/'Hàng Theo FCTS 14.09'!$C97,0)</f>
        <v>0</v>
      </c>
      <c r="M97" s="134">
        <f t="array" ref="M97">+IFERROR(INDEX('FCST SDV'!$AC$3:$AZ$3000,MATCH('Hàng Theo FCTS 14.09'!$B97,'FCST SDV'!$C$3:$C$3000,0),MATCH('Hàng Theo FCTS 14.09'!M$1,'FCST SDV'!$AC$2:$AZ$2,0))/'Hàng Theo FCTS 14.09'!$C97,0)</f>
        <v>0</v>
      </c>
      <c r="N97" s="134">
        <f t="array" ref="N97">+IFERROR(INDEX('FCST SDV'!$AC$3:$AZ$3000,MATCH('Hàng Theo FCTS 14.09'!$B97,'FCST SDV'!$C$3:$C$3000,0),MATCH('Hàng Theo FCTS 14.09'!N$1,'FCST SDV'!$AC$2:$AZ$2,0))/'Hàng Theo FCTS 14.09'!$C97,0)</f>
        <v>0</v>
      </c>
      <c r="O97" s="134">
        <f t="array" ref="O97">+IFERROR(INDEX('FCST SDV'!$AC$3:$AZ$3000,MATCH('Hàng Theo FCTS 14.09'!$B97,'FCST SDV'!$C$3:$C$3000,0),MATCH('Hàng Theo FCTS 14.09'!O$1,'FCST SDV'!$AC$2:$AZ$2,0))/'Hàng Theo FCTS 14.09'!$C97,0)</f>
        <v>1</v>
      </c>
      <c r="P97" s="134">
        <f t="array" ref="P97">+IFERROR(INDEX('FCST SDV'!$AC$3:$AZ$3000,MATCH('Hàng Theo FCTS 14.09'!$B97,'FCST SDV'!$C$3:$C$3000,0),MATCH('Hàng Theo FCTS 14.09'!P$1,'FCST SDV'!$AC$2:$AZ$2,0))/'Hàng Theo FCTS 14.09'!$C97,0)</f>
        <v>2</v>
      </c>
      <c r="Q97" s="134">
        <f t="array" ref="Q97">+IFERROR(INDEX('FCST SDV'!$AC$3:$AZ$3000,MATCH('Hàng Theo FCTS 14.09'!$B97,'FCST SDV'!$C$3:$C$3000,0),MATCH('Hàng Theo FCTS 14.09'!Q$1,'FCST SDV'!$AC$2:$AZ$2,0))/'Hàng Theo FCTS 14.09'!$C97,0)</f>
        <v>0</v>
      </c>
    </row>
    <row r="98" spans="1:17" ht="36" customHeight="1">
      <c r="A98" s="583"/>
      <c r="B98" s="131" t="s">
        <v>65</v>
      </c>
      <c r="C98" s="135">
        <v>1000</v>
      </c>
      <c r="D98" s="564"/>
      <c r="E98" s="565"/>
      <c r="F98" s="564"/>
      <c r="G98" s="152">
        <f>+VLOOKUP(B98,'[6]FCST SDV'!$C:$AL,36,0)</f>
        <v>96000</v>
      </c>
      <c r="H98" s="153">
        <f t="shared" si="8"/>
        <v>96</v>
      </c>
      <c r="I98" s="134">
        <f t="array" ref="I98">+IFERROR(INDEX('FCST SDV'!$AC$3:$AZ$3000,MATCH('Hàng Theo FCTS 14.09'!$B98,'FCST SDV'!$C$3:$C$3000,0),MATCH('Hàng Theo FCTS 14.09'!I$1,'FCST SDV'!$AC$2:$AZ$2,0))/'Hàng Theo FCTS 14.09'!$C98,0)</f>
        <v>4</v>
      </c>
      <c r="J98" s="134">
        <f t="array" ref="J98">+IFERROR(INDEX('FCST SDV'!$AC$3:$AZ$3000,MATCH('Hàng Theo FCTS 14.09'!$B98,'FCST SDV'!$C$3:$C$3000,0),MATCH('Hàng Theo FCTS 14.09'!J$1,'FCST SDV'!$AC$2:$AZ$2,0))/'Hàng Theo FCTS 14.09'!$C98,0)</f>
        <v>8</v>
      </c>
      <c r="K98" s="134">
        <f t="array" ref="K98">+IFERROR(INDEX('FCST SDV'!$AC$3:$AZ$3000,MATCH('Hàng Theo FCTS 14.09'!$B98,'FCST SDV'!$C$3:$C$3000,0),MATCH('Hàng Theo FCTS 14.09'!K$1,'FCST SDV'!$AC$2:$AZ$2,0))/'Hàng Theo FCTS 14.09'!$C98,0)</f>
        <v>8</v>
      </c>
      <c r="L98" s="134">
        <f t="array" ref="L98">+IFERROR(INDEX('FCST SDV'!$AC$3:$AZ$3000,MATCH('Hàng Theo FCTS 14.09'!$B98,'FCST SDV'!$C$3:$C$3000,0),MATCH('Hàng Theo FCTS 14.09'!L$1,'FCST SDV'!$AC$2:$AZ$2,0))/'Hàng Theo FCTS 14.09'!$C98,0)</f>
        <v>8</v>
      </c>
      <c r="M98" s="134">
        <f t="array" ref="M98">+IFERROR(INDEX('FCST SDV'!$AC$3:$AZ$3000,MATCH('Hàng Theo FCTS 14.09'!$B98,'FCST SDV'!$C$3:$C$3000,0),MATCH('Hàng Theo FCTS 14.09'!M$1,'FCST SDV'!$AC$2:$AZ$2,0))/'Hàng Theo FCTS 14.09'!$C98,0)</f>
        <v>8</v>
      </c>
      <c r="N98" s="134">
        <f t="array" ref="N98">+IFERROR(INDEX('FCST SDV'!$AC$3:$AZ$3000,MATCH('Hàng Theo FCTS 14.09'!$B98,'FCST SDV'!$C$3:$C$3000,0),MATCH('Hàng Theo FCTS 14.09'!N$1,'FCST SDV'!$AC$2:$AZ$2,0))/'Hàng Theo FCTS 14.09'!$C98,0)</f>
        <v>8</v>
      </c>
      <c r="O98" s="134">
        <f t="array" ref="O98">+IFERROR(INDEX('FCST SDV'!$AC$3:$AZ$3000,MATCH('Hàng Theo FCTS 14.09'!$B98,'FCST SDV'!$C$3:$C$3000,0),MATCH('Hàng Theo FCTS 14.09'!O$1,'FCST SDV'!$AC$2:$AZ$2,0))/'Hàng Theo FCTS 14.09'!$C98,0)</f>
        <v>52</v>
      </c>
      <c r="P98" s="134">
        <f t="array" ref="P98">+IFERROR(INDEX('FCST SDV'!$AC$3:$AZ$3000,MATCH('Hàng Theo FCTS 14.09'!$B98,'FCST SDV'!$C$3:$C$3000,0),MATCH('Hàng Theo FCTS 14.09'!P$1,'FCST SDV'!$AC$2:$AZ$2,0))/'Hàng Theo FCTS 14.09'!$C98,0)</f>
        <v>0</v>
      </c>
      <c r="Q98" s="134">
        <f t="array" ref="Q98">+IFERROR(INDEX('FCST SDV'!$AC$3:$AZ$3000,MATCH('Hàng Theo FCTS 14.09'!$B98,'FCST SDV'!$C$3:$C$3000,0),MATCH('Hàng Theo FCTS 14.09'!Q$1,'FCST SDV'!$AC$2:$AZ$2,0))/'Hàng Theo FCTS 14.09'!$C98,0)</f>
        <v>0</v>
      </c>
    </row>
    <row r="99" spans="1:17" s="158" customFormat="1" ht="36" customHeight="1">
      <c r="A99" s="590" t="s">
        <v>254</v>
      </c>
      <c r="B99" s="591"/>
      <c r="C99" s="591"/>
      <c r="D99" s="591"/>
      <c r="E99" s="591"/>
      <c r="F99" s="592"/>
      <c r="G99" s="156"/>
      <c r="H99" s="155"/>
      <c r="I99" s="138">
        <f>+F69-SUM(I69:I98)</f>
        <v>109.0277719991679</v>
      </c>
      <c r="J99" s="138">
        <f>+I99-SUM(J69:J98)</f>
        <v>-109.8505963525414</v>
      </c>
      <c r="K99" s="138">
        <f t="shared" ref="K99:Q99" si="9">+J99-SUM(K69:K98)</f>
        <v>-322.70490603980306</v>
      </c>
      <c r="L99" s="138">
        <f t="shared" si="9"/>
        <v>-528.58202274460859</v>
      </c>
      <c r="M99" s="138">
        <f t="shared" si="9"/>
        <v>-767.80135219471606</v>
      </c>
      <c r="N99" s="138">
        <f t="shared" si="9"/>
        <v>-997.89513556618817</v>
      </c>
      <c r="O99" s="138">
        <f t="shared" si="9"/>
        <v>-2510.6398516052977</v>
      </c>
      <c r="P99" s="138">
        <f t="shared" si="9"/>
        <v>-3831.3273594064212</v>
      </c>
      <c r="Q99" s="138">
        <f t="shared" si="9"/>
        <v>-4121.9273594064216</v>
      </c>
    </row>
    <row r="100" spans="1:17" ht="36" customHeight="1">
      <c r="A100" s="584" t="s">
        <v>88</v>
      </c>
      <c r="B100" s="131" t="s">
        <v>19</v>
      </c>
      <c r="C100" s="135">
        <v>1000</v>
      </c>
      <c r="D100" s="564">
        <v>5300</v>
      </c>
      <c r="E100" s="565"/>
      <c r="F100" s="564">
        <f>+D100</f>
        <v>5300</v>
      </c>
      <c r="G100" s="152">
        <f>+VLOOKUP(B100,'[6]FCST SDV'!$C:$AL,36,0)</f>
        <v>37800</v>
      </c>
      <c r="H100" s="153">
        <f t="shared" ref="H100:H112" si="10">+G100/C100</f>
        <v>37.799999999999997</v>
      </c>
      <c r="I100" s="134">
        <f t="array" ref="I100">+IFERROR(INDEX('FCST SDV'!$AC$3:$AZ$3000,MATCH('Hàng Theo FCTS 14.09'!$B100,'FCST SDV'!$C$3:$C$3000,0),MATCH('Hàng Theo FCTS 14.09'!I$1,'FCST SDV'!$AC$2:$AZ$2,0))/'Hàng Theo FCTS 14.09'!$C100,0)</f>
        <v>0</v>
      </c>
      <c r="J100" s="134">
        <f t="array" ref="J100">+IFERROR(INDEX('FCST SDV'!$AC$3:$AZ$3000,MATCH('Hàng Theo FCTS 14.09'!$B100,'FCST SDV'!$C$3:$C$3000,0),MATCH('Hàng Theo FCTS 14.09'!J$1,'FCST SDV'!$AC$2:$AZ$2,0))/'Hàng Theo FCTS 14.09'!$C100,0)</f>
        <v>0</v>
      </c>
      <c r="K100" s="134">
        <f t="array" ref="K100">+IFERROR(INDEX('FCST SDV'!$AC$3:$AZ$3000,MATCH('Hàng Theo FCTS 14.09'!$B100,'FCST SDV'!$C$3:$C$3000,0),MATCH('Hàng Theo FCTS 14.09'!K$1,'FCST SDV'!$AC$2:$AZ$2,0))/'Hàng Theo FCTS 14.09'!$C100,0)</f>
        <v>0</v>
      </c>
      <c r="L100" s="134">
        <f t="array" ref="L100">+IFERROR(INDEX('FCST SDV'!$AC$3:$AZ$3000,MATCH('Hàng Theo FCTS 14.09'!$B100,'FCST SDV'!$C$3:$C$3000,0),MATCH('Hàng Theo FCTS 14.09'!L$1,'FCST SDV'!$AC$2:$AZ$2,0))/'Hàng Theo FCTS 14.09'!$C100,0)</f>
        <v>18.899999999999999</v>
      </c>
      <c r="M100" s="134">
        <f t="array" ref="M100">+IFERROR(INDEX('FCST SDV'!$AC$3:$AZ$3000,MATCH('Hàng Theo FCTS 14.09'!$B100,'FCST SDV'!$C$3:$C$3000,0),MATCH('Hàng Theo FCTS 14.09'!M$1,'FCST SDV'!$AC$2:$AZ$2,0))/'Hàng Theo FCTS 14.09'!$C100,0)</f>
        <v>0</v>
      </c>
      <c r="N100" s="134">
        <f t="array" ref="N100">+IFERROR(INDEX('FCST SDV'!$AC$3:$AZ$3000,MATCH('Hàng Theo FCTS 14.09'!$B100,'FCST SDV'!$C$3:$C$3000,0),MATCH('Hàng Theo FCTS 14.09'!N$1,'FCST SDV'!$AC$2:$AZ$2,0))/'Hàng Theo FCTS 14.09'!$C100,0)</f>
        <v>0</v>
      </c>
      <c r="O100" s="134">
        <f t="array" ref="O100">+IFERROR(INDEX('FCST SDV'!$AC$3:$AZ$3000,MATCH('Hàng Theo FCTS 14.09'!$B100,'FCST SDV'!$C$3:$C$3000,0),MATCH('Hàng Theo FCTS 14.09'!O$1,'FCST SDV'!$AC$2:$AZ$2,0))/'Hàng Theo FCTS 14.09'!$C100,0)</f>
        <v>18.899999999999999</v>
      </c>
      <c r="P100" s="134">
        <f t="array" ref="P100">+IFERROR(INDEX('FCST SDV'!$AC$3:$AZ$3000,MATCH('Hàng Theo FCTS 14.09'!$B100,'FCST SDV'!$C$3:$C$3000,0),MATCH('Hàng Theo FCTS 14.09'!P$1,'FCST SDV'!$AC$2:$AZ$2,0))/'Hàng Theo FCTS 14.09'!$C100,0)</f>
        <v>0</v>
      </c>
      <c r="Q100" s="134">
        <f t="array" ref="Q100">+IFERROR(INDEX('FCST SDV'!$AC$3:$AZ$3000,MATCH('Hàng Theo FCTS 14.09'!$B100,'FCST SDV'!$C$3:$C$3000,0),MATCH('Hàng Theo FCTS 14.09'!Q$1,'FCST SDV'!$AC$2:$AZ$2,0))/'Hàng Theo FCTS 14.09'!$C100,0)</f>
        <v>0</v>
      </c>
    </row>
    <row r="101" spans="1:17" ht="36" customHeight="1">
      <c r="A101" s="583"/>
      <c r="B101" s="131" t="s">
        <v>87</v>
      </c>
      <c r="C101" s="135">
        <v>375</v>
      </c>
      <c r="D101" s="564"/>
      <c r="E101" s="565"/>
      <c r="F101" s="564"/>
      <c r="G101" s="152">
        <f>+VLOOKUP(B101,'[6]FCST SDV'!$C:$AL,36,0)</f>
        <v>109000</v>
      </c>
      <c r="H101" s="153">
        <f t="shared" si="10"/>
        <v>290.66666666666669</v>
      </c>
      <c r="I101" s="134">
        <f t="array" ref="I101">+IFERROR(INDEX('FCST SDV'!$AC$3:$AZ$3000,MATCH('Hàng Theo FCTS 14.09'!$B101,'FCST SDV'!$C$3:$C$3000,0),MATCH('Hàng Theo FCTS 14.09'!I$1,'FCST SDV'!$AC$2:$AZ$2,0))/'Hàng Theo FCTS 14.09'!$C101,0)</f>
        <v>24</v>
      </c>
      <c r="J101" s="134">
        <f t="array" ref="J101">+IFERROR(INDEX('FCST SDV'!$AC$3:$AZ$3000,MATCH('Hàng Theo FCTS 14.09'!$B101,'FCST SDV'!$C$3:$C$3000,0),MATCH('Hàng Theo FCTS 14.09'!J$1,'FCST SDV'!$AC$2:$AZ$2,0))/'Hàng Theo FCTS 14.09'!$C101,0)</f>
        <v>24</v>
      </c>
      <c r="K101" s="134">
        <f t="array" ref="K101">+IFERROR(INDEX('FCST SDV'!$AC$3:$AZ$3000,MATCH('Hàng Theo FCTS 14.09'!$B101,'FCST SDV'!$C$3:$C$3000,0),MATCH('Hàng Theo FCTS 14.09'!K$1,'FCST SDV'!$AC$2:$AZ$2,0))/'Hàng Theo FCTS 14.09'!$C101,0)</f>
        <v>24</v>
      </c>
      <c r="L101" s="134">
        <f t="array" ref="L101">+IFERROR(INDEX('FCST SDV'!$AC$3:$AZ$3000,MATCH('Hàng Theo FCTS 14.09'!$B101,'FCST SDV'!$C$3:$C$3000,0),MATCH('Hàng Theo FCTS 14.09'!L$1,'FCST SDV'!$AC$2:$AZ$2,0))/'Hàng Theo FCTS 14.09'!$C101,0)</f>
        <v>24</v>
      </c>
      <c r="M101" s="134">
        <f t="array" ref="M101">+IFERROR(INDEX('FCST SDV'!$AC$3:$AZ$3000,MATCH('Hàng Theo FCTS 14.09'!$B101,'FCST SDV'!$C$3:$C$3000,0),MATCH('Hàng Theo FCTS 14.09'!M$1,'FCST SDV'!$AC$2:$AZ$2,0))/'Hàng Theo FCTS 14.09'!$C101,0)</f>
        <v>24</v>
      </c>
      <c r="N101" s="134">
        <f t="array" ref="N101">+IFERROR(INDEX('FCST SDV'!$AC$3:$AZ$3000,MATCH('Hàng Theo FCTS 14.09'!$B101,'FCST SDV'!$C$3:$C$3000,0),MATCH('Hàng Theo FCTS 14.09'!N$1,'FCST SDV'!$AC$2:$AZ$2,0))/'Hàng Theo FCTS 14.09'!$C101,0)</f>
        <v>13.333333333333334</v>
      </c>
      <c r="O101" s="134">
        <f t="array" ref="O101">+IFERROR(INDEX('FCST SDV'!$AC$3:$AZ$3000,MATCH('Hàng Theo FCTS 14.09'!$B101,'FCST SDV'!$C$3:$C$3000,0),MATCH('Hàng Theo FCTS 14.09'!O$1,'FCST SDV'!$AC$2:$AZ$2,0))/'Hàng Theo FCTS 14.09'!$C101,0)</f>
        <v>157.33333333333334</v>
      </c>
      <c r="P101" s="134">
        <f t="array" ref="P101">+IFERROR(INDEX('FCST SDV'!$AC$3:$AZ$3000,MATCH('Hàng Theo FCTS 14.09'!$B101,'FCST SDV'!$C$3:$C$3000,0),MATCH('Hàng Theo FCTS 14.09'!P$1,'FCST SDV'!$AC$2:$AZ$2,0))/'Hàng Theo FCTS 14.09'!$C101,0)</f>
        <v>0</v>
      </c>
      <c r="Q101" s="134">
        <f t="array" ref="Q101">+IFERROR(INDEX('FCST SDV'!$AC$3:$AZ$3000,MATCH('Hàng Theo FCTS 14.09'!$B101,'FCST SDV'!$C$3:$C$3000,0),MATCH('Hàng Theo FCTS 14.09'!Q$1,'FCST SDV'!$AC$2:$AZ$2,0))/'Hàng Theo FCTS 14.09'!$C101,0)</f>
        <v>0</v>
      </c>
    </row>
    <row r="102" spans="1:17" ht="36" customHeight="1">
      <c r="A102" s="583"/>
      <c r="B102" s="131" t="s">
        <v>20</v>
      </c>
      <c r="C102" s="135">
        <v>525</v>
      </c>
      <c r="D102" s="564"/>
      <c r="E102" s="565"/>
      <c r="F102" s="564"/>
      <c r="G102" s="152">
        <f>+VLOOKUP(B102,'[6]FCST SDV'!$C:$AL,36,0)</f>
        <v>86625</v>
      </c>
      <c r="H102" s="153">
        <f t="shared" si="10"/>
        <v>165</v>
      </c>
      <c r="I102" s="134">
        <f t="array" ref="I102">+IFERROR(INDEX('FCST SDV'!$AC$3:$AZ$3000,MATCH('Hàng Theo FCTS 14.09'!$B102,'FCST SDV'!$C$3:$C$3000,0),MATCH('Hàng Theo FCTS 14.09'!I$1,'FCST SDV'!$AC$2:$AZ$2,0))/'Hàng Theo FCTS 14.09'!$C102,0)</f>
        <v>0</v>
      </c>
      <c r="J102" s="134">
        <f t="array" ref="J102">+IFERROR(INDEX('FCST SDV'!$AC$3:$AZ$3000,MATCH('Hàng Theo FCTS 14.09'!$B102,'FCST SDV'!$C$3:$C$3000,0),MATCH('Hàng Theo FCTS 14.09'!J$1,'FCST SDV'!$AC$2:$AZ$2,0))/'Hàng Theo FCTS 14.09'!$C102,0)</f>
        <v>0</v>
      </c>
      <c r="K102" s="134">
        <f t="array" ref="K102">+IFERROR(INDEX('FCST SDV'!$AC$3:$AZ$3000,MATCH('Hàng Theo FCTS 14.09'!$B102,'FCST SDV'!$C$3:$C$3000,0),MATCH('Hàng Theo FCTS 14.09'!K$1,'FCST SDV'!$AC$2:$AZ$2,0))/'Hàng Theo FCTS 14.09'!$C102,0)</f>
        <v>10</v>
      </c>
      <c r="L102" s="134">
        <f t="array" ref="L102">+IFERROR(INDEX('FCST SDV'!$AC$3:$AZ$3000,MATCH('Hàng Theo FCTS 14.09'!$B102,'FCST SDV'!$C$3:$C$3000,0),MATCH('Hàng Theo FCTS 14.09'!L$1,'FCST SDV'!$AC$2:$AZ$2,0))/'Hàng Theo FCTS 14.09'!$C102,0)</f>
        <v>20</v>
      </c>
      <c r="M102" s="134">
        <f t="array" ref="M102">+IFERROR(INDEX('FCST SDV'!$AC$3:$AZ$3000,MATCH('Hàng Theo FCTS 14.09'!$B102,'FCST SDV'!$C$3:$C$3000,0),MATCH('Hàng Theo FCTS 14.09'!M$1,'FCST SDV'!$AC$2:$AZ$2,0))/'Hàng Theo FCTS 14.09'!$C102,0)</f>
        <v>20</v>
      </c>
      <c r="N102" s="134">
        <f t="array" ref="N102">+IFERROR(INDEX('FCST SDV'!$AC$3:$AZ$3000,MATCH('Hàng Theo FCTS 14.09'!$B102,'FCST SDV'!$C$3:$C$3000,0),MATCH('Hàng Theo FCTS 14.09'!N$1,'FCST SDV'!$AC$2:$AZ$2,0))/'Hàng Theo FCTS 14.09'!$C102,0)</f>
        <v>0</v>
      </c>
      <c r="O102" s="134">
        <f t="array" ref="O102">+IFERROR(INDEX('FCST SDV'!$AC$3:$AZ$3000,MATCH('Hàng Theo FCTS 14.09'!$B102,'FCST SDV'!$C$3:$C$3000,0),MATCH('Hàng Theo FCTS 14.09'!O$1,'FCST SDV'!$AC$2:$AZ$2,0))/'Hàng Theo FCTS 14.09'!$C102,0)</f>
        <v>50</v>
      </c>
      <c r="P102" s="134">
        <f t="array" ref="P102">+IFERROR(INDEX('FCST SDV'!$AC$3:$AZ$3000,MATCH('Hàng Theo FCTS 14.09'!$B102,'FCST SDV'!$C$3:$C$3000,0),MATCH('Hàng Theo FCTS 14.09'!P$1,'FCST SDV'!$AC$2:$AZ$2,0))/'Hàng Theo FCTS 14.09'!$C102,0)</f>
        <v>65</v>
      </c>
      <c r="Q102" s="134">
        <f t="array" ref="Q102">+IFERROR(INDEX('FCST SDV'!$AC$3:$AZ$3000,MATCH('Hàng Theo FCTS 14.09'!$B102,'FCST SDV'!$C$3:$C$3000,0),MATCH('Hàng Theo FCTS 14.09'!Q$1,'FCST SDV'!$AC$2:$AZ$2,0))/'Hàng Theo FCTS 14.09'!$C102,0)</f>
        <v>0</v>
      </c>
    </row>
    <row r="103" spans="1:17" ht="36" customHeight="1">
      <c r="A103" s="583"/>
      <c r="B103" s="131" t="s">
        <v>25</v>
      </c>
      <c r="C103" s="135">
        <v>375</v>
      </c>
      <c r="D103" s="564"/>
      <c r="E103" s="565"/>
      <c r="F103" s="564"/>
      <c r="G103" s="152">
        <f>+VLOOKUP(B103,'[6]FCST SDV'!$C:$AL,36,0)</f>
        <v>227000</v>
      </c>
      <c r="H103" s="153">
        <f t="shared" si="10"/>
        <v>605.33333333333337</v>
      </c>
      <c r="I103" s="134">
        <f t="array" ref="I103">+IFERROR(INDEX('FCST SDV'!$AC$3:$AZ$3000,MATCH('Hàng Theo FCTS 14.09'!$B103,'FCST SDV'!$C$3:$C$3000,0),MATCH('Hàng Theo FCTS 14.09'!I$1,'FCST SDV'!$AC$2:$AZ$2,0))/'Hàng Theo FCTS 14.09'!$C103,0)</f>
        <v>0</v>
      </c>
      <c r="J103" s="134">
        <f t="array" ref="J103">+IFERROR(INDEX('FCST SDV'!$AC$3:$AZ$3000,MATCH('Hàng Theo FCTS 14.09'!$B103,'FCST SDV'!$C$3:$C$3000,0),MATCH('Hàng Theo FCTS 14.09'!J$1,'FCST SDV'!$AC$2:$AZ$2,0))/'Hàng Theo FCTS 14.09'!$C103,0)</f>
        <v>21.333333333333332</v>
      </c>
      <c r="K103" s="134">
        <f t="array" ref="K103">+IFERROR(INDEX('FCST SDV'!$AC$3:$AZ$3000,MATCH('Hàng Theo FCTS 14.09'!$B103,'FCST SDV'!$C$3:$C$3000,0),MATCH('Hàng Theo FCTS 14.09'!K$1,'FCST SDV'!$AC$2:$AZ$2,0))/'Hàng Theo FCTS 14.09'!$C103,0)</f>
        <v>21.333333333333332</v>
      </c>
      <c r="L103" s="134">
        <f t="array" ref="L103">+IFERROR(INDEX('FCST SDV'!$AC$3:$AZ$3000,MATCH('Hàng Theo FCTS 14.09'!$B103,'FCST SDV'!$C$3:$C$3000,0),MATCH('Hàng Theo FCTS 14.09'!L$1,'FCST SDV'!$AC$2:$AZ$2,0))/'Hàng Theo FCTS 14.09'!$C103,0)</f>
        <v>18.666666666666668</v>
      </c>
      <c r="M103" s="134">
        <f t="array" ref="M103">+IFERROR(INDEX('FCST SDV'!$AC$3:$AZ$3000,MATCH('Hàng Theo FCTS 14.09'!$B103,'FCST SDV'!$C$3:$C$3000,0),MATCH('Hàng Theo FCTS 14.09'!M$1,'FCST SDV'!$AC$2:$AZ$2,0))/'Hàng Theo FCTS 14.09'!$C103,0)</f>
        <v>42.666666666666664</v>
      </c>
      <c r="N103" s="134">
        <f t="array" ref="N103">+IFERROR(INDEX('FCST SDV'!$AC$3:$AZ$3000,MATCH('Hàng Theo FCTS 14.09'!$B103,'FCST SDV'!$C$3:$C$3000,0),MATCH('Hàng Theo FCTS 14.09'!N$1,'FCST SDV'!$AC$2:$AZ$2,0))/'Hàng Theo FCTS 14.09'!$C103,0)</f>
        <v>48</v>
      </c>
      <c r="O103" s="134">
        <f t="array" ref="O103">+IFERROR(INDEX('FCST SDV'!$AC$3:$AZ$3000,MATCH('Hàng Theo FCTS 14.09'!$B103,'FCST SDV'!$C$3:$C$3000,0),MATCH('Hàng Theo FCTS 14.09'!O$1,'FCST SDV'!$AC$2:$AZ$2,0))/'Hàng Theo FCTS 14.09'!$C103,0)</f>
        <v>173.33333333333334</v>
      </c>
      <c r="P103" s="134">
        <f t="array" ref="P103">+IFERROR(INDEX('FCST SDV'!$AC$3:$AZ$3000,MATCH('Hàng Theo FCTS 14.09'!$B103,'FCST SDV'!$C$3:$C$3000,0),MATCH('Hàng Theo FCTS 14.09'!P$1,'FCST SDV'!$AC$2:$AZ$2,0))/'Hàng Theo FCTS 14.09'!$C103,0)</f>
        <v>106.66666666666667</v>
      </c>
      <c r="Q103" s="134">
        <f t="array" ref="Q103">+IFERROR(INDEX('FCST SDV'!$AC$3:$AZ$3000,MATCH('Hàng Theo FCTS 14.09'!$B103,'FCST SDV'!$C$3:$C$3000,0),MATCH('Hàng Theo FCTS 14.09'!Q$1,'FCST SDV'!$AC$2:$AZ$2,0))/'Hàng Theo FCTS 14.09'!$C103,0)</f>
        <v>173.33333333333334</v>
      </c>
    </row>
    <row r="104" spans="1:17" ht="36" customHeight="1">
      <c r="A104" s="583"/>
      <c r="B104" s="131" t="s">
        <v>11</v>
      </c>
      <c r="C104" s="135">
        <v>375</v>
      </c>
      <c r="D104" s="564"/>
      <c r="E104" s="565"/>
      <c r="F104" s="564"/>
      <c r="G104" s="152">
        <f>+VLOOKUP(B104,'[6]FCST SDV'!$C:$AL,36,0)</f>
        <v>1371220</v>
      </c>
      <c r="H104" s="153">
        <f t="shared" si="10"/>
        <v>3656.5866666666666</v>
      </c>
      <c r="I104" s="134">
        <f t="array" ref="I104">+IFERROR(INDEX('FCST SDV'!$AC$3:$AZ$3000,MATCH('Hàng Theo FCTS 14.09'!$B104,'FCST SDV'!$C$3:$C$3000,0),MATCH('Hàng Theo FCTS 14.09'!I$1,'FCST SDV'!$AC$2:$AZ$2,0))/'Hàng Theo FCTS 14.09'!$C104,0)</f>
        <v>101.33333333333333</v>
      </c>
      <c r="J104" s="134">
        <f t="array" ref="J104">+IFERROR(INDEX('FCST SDV'!$AC$3:$AZ$3000,MATCH('Hàng Theo FCTS 14.09'!$B104,'FCST SDV'!$C$3:$C$3000,0),MATCH('Hàng Theo FCTS 14.09'!J$1,'FCST SDV'!$AC$2:$AZ$2,0))/'Hàng Theo FCTS 14.09'!$C104,0)</f>
        <v>101.33333333333333</v>
      </c>
      <c r="K104" s="134">
        <f t="array" ref="K104">+IFERROR(INDEX('FCST SDV'!$AC$3:$AZ$3000,MATCH('Hàng Theo FCTS 14.09'!$B104,'FCST SDV'!$C$3:$C$3000,0),MATCH('Hàng Theo FCTS 14.09'!K$1,'FCST SDV'!$AC$2:$AZ$2,0))/'Hàng Theo FCTS 14.09'!$C104,0)</f>
        <v>101.33333333333333</v>
      </c>
      <c r="L104" s="134">
        <f t="array" ref="L104">+IFERROR(INDEX('FCST SDV'!$AC$3:$AZ$3000,MATCH('Hàng Theo FCTS 14.09'!$B104,'FCST SDV'!$C$3:$C$3000,0),MATCH('Hàng Theo FCTS 14.09'!L$1,'FCST SDV'!$AC$2:$AZ$2,0))/'Hàng Theo FCTS 14.09'!$C104,0)</f>
        <v>101.33333333333333</v>
      </c>
      <c r="M104" s="134">
        <f t="array" ref="M104">+IFERROR(INDEX('FCST SDV'!$AC$3:$AZ$3000,MATCH('Hàng Theo FCTS 14.09'!$B104,'FCST SDV'!$C$3:$C$3000,0),MATCH('Hàng Theo FCTS 14.09'!M$1,'FCST SDV'!$AC$2:$AZ$2,0))/'Hàng Theo FCTS 14.09'!$C104,0)</f>
        <v>101.33333333333333</v>
      </c>
      <c r="N104" s="134">
        <f t="array" ref="N104">+IFERROR(INDEX('FCST SDV'!$AC$3:$AZ$3000,MATCH('Hàng Theo FCTS 14.09'!$B104,'FCST SDV'!$C$3:$C$3000,0),MATCH('Hàng Theo FCTS 14.09'!N$1,'FCST SDV'!$AC$2:$AZ$2,0))/'Hàng Theo FCTS 14.09'!$C104,0)</f>
        <v>101.33333333333333</v>
      </c>
      <c r="O104" s="134">
        <f t="array" ref="O104">+IFERROR(INDEX('FCST SDV'!$AC$3:$AZ$3000,MATCH('Hàng Theo FCTS 14.09'!$B104,'FCST SDV'!$C$3:$C$3000,0),MATCH('Hàng Theo FCTS 14.09'!O$1,'FCST SDV'!$AC$2:$AZ$2,0))/'Hàng Theo FCTS 14.09'!$C104,0)</f>
        <v>672.5866666666667</v>
      </c>
      <c r="P104" s="134">
        <f t="array" ref="P104">+IFERROR(INDEX('FCST SDV'!$AC$3:$AZ$3000,MATCH('Hàng Theo FCTS 14.09'!$B104,'FCST SDV'!$C$3:$C$3000,0),MATCH('Hàng Theo FCTS 14.09'!P$1,'FCST SDV'!$AC$2:$AZ$2,0))/'Hàng Theo FCTS 14.09'!$C104,0)</f>
        <v>1512</v>
      </c>
      <c r="Q104" s="134">
        <f t="array" ref="Q104">+IFERROR(INDEX('FCST SDV'!$AC$3:$AZ$3000,MATCH('Hàng Theo FCTS 14.09'!$B104,'FCST SDV'!$C$3:$C$3000,0),MATCH('Hàng Theo FCTS 14.09'!Q$1,'FCST SDV'!$AC$2:$AZ$2,0))/'Hàng Theo FCTS 14.09'!$C104,0)</f>
        <v>864</v>
      </c>
    </row>
    <row r="105" spans="1:17" ht="36" customHeight="1">
      <c r="A105" s="583"/>
      <c r="B105" s="131" t="s">
        <v>23</v>
      </c>
      <c r="C105" s="135">
        <v>375</v>
      </c>
      <c r="D105" s="564"/>
      <c r="E105" s="565"/>
      <c r="F105" s="564"/>
      <c r="G105" s="152">
        <f>+VLOOKUP(B105,'[6]FCST SDV'!$C:$AL,36,0)</f>
        <v>15800</v>
      </c>
      <c r="H105" s="153">
        <f t="shared" si="10"/>
        <v>42.133333333333333</v>
      </c>
      <c r="I105" s="134">
        <f t="array" ref="I105">+IFERROR(INDEX('FCST SDV'!$AC$3:$AZ$3000,MATCH('Hàng Theo FCTS 14.09'!$B105,'FCST SDV'!$C$3:$C$3000,0),MATCH('Hàng Theo FCTS 14.09'!I$1,'FCST SDV'!$AC$2:$AZ$2,0))/'Hàng Theo FCTS 14.09'!$C105,0)</f>
        <v>0</v>
      </c>
      <c r="J105" s="134">
        <f t="array" ref="J105">+IFERROR(INDEX('FCST SDV'!$AC$3:$AZ$3000,MATCH('Hàng Theo FCTS 14.09'!$B105,'FCST SDV'!$C$3:$C$3000,0),MATCH('Hàng Theo FCTS 14.09'!J$1,'FCST SDV'!$AC$2:$AZ$2,0))/'Hàng Theo FCTS 14.09'!$C105,0)</f>
        <v>0</v>
      </c>
      <c r="K105" s="134">
        <f t="array" ref="K105">+IFERROR(INDEX('FCST SDV'!$AC$3:$AZ$3000,MATCH('Hàng Theo FCTS 14.09'!$B105,'FCST SDV'!$C$3:$C$3000,0),MATCH('Hàng Theo FCTS 14.09'!K$1,'FCST SDV'!$AC$2:$AZ$2,0))/'Hàng Theo FCTS 14.09'!$C105,0)</f>
        <v>0</v>
      </c>
      <c r="L105" s="134">
        <f t="array" ref="L105">+IFERROR(INDEX('FCST SDV'!$AC$3:$AZ$3000,MATCH('Hàng Theo FCTS 14.09'!$B105,'FCST SDV'!$C$3:$C$3000,0),MATCH('Hàng Theo FCTS 14.09'!L$1,'FCST SDV'!$AC$2:$AZ$2,0))/'Hàng Theo FCTS 14.09'!$C105,0)</f>
        <v>0</v>
      </c>
      <c r="M105" s="134">
        <f t="array" ref="M105">+IFERROR(INDEX('FCST SDV'!$AC$3:$AZ$3000,MATCH('Hàng Theo FCTS 14.09'!$B105,'FCST SDV'!$C$3:$C$3000,0),MATCH('Hàng Theo FCTS 14.09'!M$1,'FCST SDV'!$AC$2:$AZ$2,0))/'Hàng Theo FCTS 14.09'!$C105,0)</f>
        <v>0</v>
      </c>
      <c r="N105" s="134">
        <f t="array" ref="N105">+IFERROR(INDEX('FCST SDV'!$AC$3:$AZ$3000,MATCH('Hàng Theo FCTS 14.09'!$B105,'FCST SDV'!$C$3:$C$3000,0),MATCH('Hàng Theo FCTS 14.09'!N$1,'FCST SDV'!$AC$2:$AZ$2,0))/'Hàng Theo FCTS 14.09'!$C105,0)</f>
        <v>0</v>
      </c>
      <c r="O105" s="134">
        <f t="array" ref="O105">+IFERROR(INDEX('FCST SDV'!$AC$3:$AZ$3000,MATCH('Hàng Theo FCTS 14.09'!$B105,'FCST SDV'!$C$3:$C$3000,0),MATCH('Hàng Theo FCTS 14.09'!O$1,'FCST SDV'!$AC$2:$AZ$2,0))/'Hàng Theo FCTS 14.09'!$C105,0)</f>
        <v>0</v>
      </c>
      <c r="P105" s="134">
        <f t="array" ref="P105">+IFERROR(INDEX('FCST SDV'!$AC$3:$AZ$3000,MATCH('Hàng Theo FCTS 14.09'!$B105,'FCST SDV'!$C$3:$C$3000,0),MATCH('Hàng Theo FCTS 14.09'!P$1,'FCST SDV'!$AC$2:$AZ$2,0))/'Hàng Theo FCTS 14.09'!$C105,0)</f>
        <v>42.133333333333333</v>
      </c>
      <c r="Q105" s="134">
        <f t="array" ref="Q105">+IFERROR(INDEX('FCST SDV'!$AC$3:$AZ$3000,MATCH('Hàng Theo FCTS 14.09'!$B105,'FCST SDV'!$C$3:$C$3000,0),MATCH('Hàng Theo FCTS 14.09'!Q$1,'FCST SDV'!$AC$2:$AZ$2,0))/'Hàng Theo FCTS 14.09'!$C105,0)</f>
        <v>0</v>
      </c>
    </row>
    <row r="106" spans="1:17" ht="36" customHeight="1">
      <c r="A106" s="583"/>
      <c r="B106" s="131" t="s">
        <v>28</v>
      </c>
      <c r="C106" s="135">
        <v>375</v>
      </c>
      <c r="D106" s="564"/>
      <c r="E106" s="565"/>
      <c r="F106" s="564"/>
      <c r="G106" s="152">
        <f>+VLOOKUP(B106,'[6]FCST SDV'!$C:$AL,36,0)</f>
        <v>628000</v>
      </c>
      <c r="H106" s="153">
        <f t="shared" si="10"/>
        <v>1674.6666666666667</v>
      </c>
      <c r="I106" s="134">
        <f t="array" ref="I106">+IFERROR(INDEX('FCST SDV'!$AC$3:$AZ$3000,MATCH('Hàng Theo FCTS 14.09'!$B106,'FCST SDV'!$C$3:$C$3000,0),MATCH('Hàng Theo FCTS 14.09'!I$1,'FCST SDV'!$AC$2:$AZ$2,0))/'Hàng Theo FCTS 14.09'!$C106,0)</f>
        <v>69.333333333333329</v>
      </c>
      <c r="J106" s="134">
        <f t="array" ref="J106">+IFERROR(INDEX('FCST SDV'!$AC$3:$AZ$3000,MATCH('Hàng Theo FCTS 14.09'!$B106,'FCST SDV'!$C$3:$C$3000,0),MATCH('Hàng Theo FCTS 14.09'!J$1,'FCST SDV'!$AC$2:$AZ$2,0))/'Hàng Theo FCTS 14.09'!$C106,0)</f>
        <v>85.333333333333329</v>
      </c>
      <c r="K106" s="134">
        <f t="array" ref="K106">+IFERROR(INDEX('FCST SDV'!$AC$3:$AZ$3000,MATCH('Hàng Theo FCTS 14.09'!$B106,'FCST SDV'!$C$3:$C$3000,0),MATCH('Hàng Theo FCTS 14.09'!K$1,'FCST SDV'!$AC$2:$AZ$2,0))/'Hàng Theo FCTS 14.09'!$C106,0)</f>
        <v>85.333333333333329</v>
      </c>
      <c r="L106" s="134">
        <f t="array" ref="L106">+IFERROR(INDEX('FCST SDV'!$AC$3:$AZ$3000,MATCH('Hàng Theo FCTS 14.09'!$B106,'FCST SDV'!$C$3:$C$3000,0),MATCH('Hàng Theo FCTS 14.09'!L$1,'FCST SDV'!$AC$2:$AZ$2,0))/'Hàng Theo FCTS 14.09'!$C106,0)</f>
        <v>85.333333333333329</v>
      </c>
      <c r="M106" s="134">
        <f t="array" ref="M106">+IFERROR(INDEX('FCST SDV'!$AC$3:$AZ$3000,MATCH('Hàng Theo FCTS 14.09'!$B106,'FCST SDV'!$C$3:$C$3000,0),MATCH('Hàng Theo FCTS 14.09'!M$1,'FCST SDV'!$AC$2:$AZ$2,0))/'Hàng Theo FCTS 14.09'!$C106,0)</f>
        <v>85.333333333333329</v>
      </c>
      <c r="N106" s="134">
        <f t="array" ref="N106">+IFERROR(INDEX('FCST SDV'!$AC$3:$AZ$3000,MATCH('Hàng Theo FCTS 14.09'!$B106,'FCST SDV'!$C$3:$C$3000,0),MATCH('Hàng Theo FCTS 14.09'!N$1,'FCST SDV'!$AC$2:$AZ$2,0))/'Hàng Theo FCTS 14.09'!$C106,0)</f>
        <v>85.333333333333329</v>
      </c>
      <c r="O106" s="134">
        <f t="array" ref="O106">+IFERROR(INDEX('FCST SDV'!$AC$3:$AZ$3000,MATCH('Hàng Theo FCTS 14.09'!$B106,'FCST SDV'!$C$3:$C$3000,0),MATCH('Hàng Theo FCTS 14.09'!O$1,'FCST SDV'!$AC$2:$AZ$2,0))/'Hàng Theo FCTS 14.09'!$C106,0)</f>
        <v>581.33333333333337</v>
      </c>
      <c r="P106" s="134">
        <f t="array" ref="P106">+IFERROR(INDEX('FCST SDV'!$AC$3:$AZ$3000,MATCH('Hàng Theo FCTS 14.09'!$B106,'FCST SDV'!$C$3:$C$3000,0),MATCH('Hàng Theo FCTS 14.09'!P$1,'FCST SDV'!$AC$2:$AZ$2,0))/'Hàng Theo FCTS 14.09'!$C106,0)</f>
        <v>341.33333333333331</v>
      </c>
      <c r="Q106" s="134">
        <f t="array" ref="Q106">+IFERROR(INDEX('FCST SDV'!$AC$3:$AZ$3000,MATCH('Hàng Theo FCTS 14.09'!$B106,'FCST SDV'!$C$3:$C$3000,0),MATCH('Hàng Theo FCTS 14.09'!Q$1,'FCST SDV'!$AC$2:$AZ$2,0))/'Hàng Theo FCTS 14.09'!$C106,0)</f>
        <v>256</v>
      </c>
    </row>
    <row r="107" spans="1:17" ht="36" customHeight="1">
      <c r="A107" s="583"/>
      <c r="B107" s="131" t="s">
        <v>21</v>
      </c>
      <c r="C107" s="135">
        <v>375</v>
      </c>
      <c r="D107" s="564"/>
      <c r="E107" s="565"/>
      <c r="F107" s="564"/>
      <c r="G107" s="152">
        <f>+VLOOKUP(B107,'[6]FCST SDV'!$C:$AL,36,0)</f>
        <v>308250</v>
      </c>
      <c r="H107" s="153">
        <f t="shared" si="10"/>
        <v>822</v>
      </c>
      <c r="I107" s="134">
        <f t="array" ref="I107">+IFERROR(INDEX('FCST SDV'!$AC$3:$AZ$3000,MATCH('Hàng Theo FCTS 14.09'!$B107,'FCST SDV'!$C$3:$C$3000,0),MATCH('Hàng Theo FCTS 14.09'!I$1,'FCST SDV'!$AC$2:$AZ$2,0))/'Hàng Theo FCTS 14.09'!$C107,0)</f>
        <v>65.333333333333329</v>
      </c>
      <c r="J107" s="134">
        <f t="array" ref="J107">+IFERROR(INDEX('FCST SDV'!$AC$3:$AZ$3000,MATCH('Hàng Theo FCTS 14.09'!$B107,'FCST SDV'!$C$3:$C$3000,0),MATCH('Hàng Theo FCTS 14.09'!J$1,'FCST SDV'!$AC$2:$AZ$2,0))/'Hàng Theo FCTS 14.09'!$C107,0)</f>
        <v>65.333333333333329</v>
      </c>
      <c r="K107" s="134">
        <f t="array" ref="K107">+IFERROR(INDEX('FCST SDV'!$AC$3:$AZ$3000,MATCH('Hàng Theo FCTS 14.09'!$B107,'FCST SDV'!$C$3:$C$3000,0),MATCH('Hàng Theo FCTS 14.09'!K$1,'FCST SDV'!$AC$2:$AZ$2,0))/'Hàng Theo FCTS 14.09'!$C107,0)</f>
        <v>65.333333333333329</v>
      </c>
      <c r="L107" s="134">
        <f t="array" ref="L107">+IFERROR(INDEX('FCST SDV'!$AC$3:$AZ$3000,MATCH('Hàng Theo FCTS 14.09'!$B107,'FCST SDV'!$C$3:$C$3000,0),MATCH('Hàng Theo FCTS 14.09'!L$1,'FCST SDV'!$AC$2:$AZ$2,0))/'Hàng Theo FCTS 14.09'!$C107,0)</f>
        <v>65.333333333333329</v>
      </c>
      <c r="M107" s="134">
        <f t="array" ref="M107">+IFERROR(INDEX('FCST SDV'!$AC$3:$AZ$3000,MATCH('Hàng Theo FCTS 14.09'!$B107,'FCST SDV'!$C$3:$C$3000,0),MATCH('Hàng Theo FCTS 14.09'!M$1,'FCST SDV'!$AC$2:$AZ$2,0))/'Hàng Theo FCTS 14.09'!$C107,0)</f>
        <v>65.333333333333329</v>
      </c>
      <c r="N107" s="134">
        <f t="array" ref="N107">+IFERROR(INDEX('FCST SDV'!$AC$3:$AZ$3000,MATCH('Hàng Theo FCTS 14.09'!$B107,'FCST SDV'!$C$3:$C$3000,0),MATCH('Hàng Theo FCTS 14.09'!N$1,'FCST SDV'!$AC$2:$AZ$2,0))/'Hàng Theo FCTS 14.09'!$C107,0)</f>
        <v>65.333333333333329</v>
      </c>
      <c r="O107" s="134">
        <f t="array" ref="O107">+IFERROR(INDEX('FCST SDV'!$AC$3:$AZ$3000,MATCH('Hàng Theo FCTS 14.09'!$B107,'FCST SDV'!$C$3:$C$3000,0),MATCH('Hàng Theo FCTS 14.09'!O$1,'FCST SDV'!$AC$2:$AZ$2,0))/'Hàng Theo FCTS 14.09'!$C107,0)</f>
        <v>430</v>
      </c>
      <c r="P107" s="134">
        <f t="array" ref="P107">+IFERROR(INDEX('FCST SDV'!$AC$3:$AZ$3000,MATCH('Hàng Theo FCTS 14.09'!$B107,'FCST SDV'!$C$3:$C$3000,0),MATCH('Hàng Theo FCTS 14.09'!P$1,'FCST SDV'!$AC$2:$AZ$2,0))/'Hàng Theo FCTS 14.09'!$C107,0)</f>
        <v>0</v>
      </c>
      <c r="Q107" s="134">
        <f t="array" ref="Q107">+IFERROR(INDEX('FCST SDV'!$AC$3:$AZ$3000,MATCH('Hàng Theo FCTS 14.09'!$B107,'FCST SDV'!$C$3:$C$3000,0),MATCH('Hàng Theo FCTS 14.09'!Q$1,'FCST SDV'!$AC$2:$AZ$2,0))/'Hàng Theo FCTS 14.09'!$C107,0)</f>
        <v>0</v>
      </c>
    </row>
    <row r="108" spans="1:17" ht="36" customHeight="1">
      <c r="A108" s="583"/>
      <c r="B108" s="131" t="s">
        <v>22</v>
      </c>
      <c r="C108" s="135">
        <v>375</v>
      </c>
      <c r="D108" s="564"/>
      <c r="E108" s="565"/>
      <c r="F108" s="564"/>
      <c r="G108" s="152">
        <f>+VLOOKUP(B108,'[6]FCST SDV'!$C:$AL,36,0)</f>
        <v>72000</v>
      </c>
      <c r="H108" s="153">
        <f t="shared" si="10"/>
        <v>192</v>
      </c>
      <c r="I108" s="134">
        <f t="array" ref="I108">+IFERROR(INDEX('FCST SDV'!$AC$3:$AZ$3000,MATCH('Hàng Theo FCTS 14.09'!$B108,'FCST SDV'!$C$3:$C$3000,0),MATCH('Hàng Theo FCTS 14.09'!I$1,'FCST SDV'!$AC$2:$AZ$2,0))/'Hàng Theo FCTS 14.09'!$C108,0)</f>
        <v>0</v>
      </c>
      <c r="J108" s="134">
        <f t="array" ref="J108">+IFERROR(INDEX('FCST SDV'!$AC$3:$AZ$3000,MATCH('Hàng Theo FCTS 14.09'!$B108,'FCST SDV'!$C$3:$C$3000,0),MATCH('Hàng Theo FCTS 14.09'!J$1,'FCST SDV'!$AC$2:$AZ$2,0))/'Hàng Theo FCTS 14.09'!$C108,0)</f>
        <v>26.666666666666668</v>
      </c>
      <c r="K108" s="134">
        <f t="array" ref="K108">+IFERROR(INDEX('FCST SDV'!$AC$3:$AZ$3000,MATCH('Hàng Theo FCTS 14.09'!$B108,'FCST SDV'!$C$3:$C$3000,0),MATCH('Hàng Theo FCTS 14.09'!K$1,'FCST SDV'!$AC$2:$AZ$2,0))/'Hàng Theo FCTS 14.09'!$C108,0)</f>
        <v>26.666666666666668</v>
      </c>
      <c r="L108" s="134">
        <f t="array" ref="L108">+IFERROR(INDEX('FCST SDV'!$AC$3:$AZ$3000,MATCH('Hàng Theo FCTS 14.09'!$B108,'FCST SDV'!$C$3:$C$3000,0),MATCH('Hàng Theo FCTS 14.09'!L$1,'FCST SDV'!$AC$2:$AZ$2,0))/'Hàng Theo FCTS 14.09'!$C108,0)</f>
        <v>26.666666666666668</v>
      </c>
      <c r="M108" s="134">
        <f t="array" ref="M108">+IFERROR(INDEX('FCST SDV'!$AC$3:$AZ$3000,MATCH('Hàng Theo FCTS 14.09'!$B108,'FCST SDV'!$C$3:$C$3000,0),MATCH('Hàng Theo FCTS 14.09'!M$1,'FCST SDV'!$AC$2:$AZ$2,0))/'Hàng Theo FCTS 14.09'!$C108,0)</f>
        <v>0</v>
      </c>
      <c r="N108" s="134">
        <f t="array" ref="N108">+IFERROR(INDEX('FCST SDV'!$AC$3:$AZ$3000,MATCH('Hàng Theo FCTS 14.09'!$B108,'FCST SDV'!$C$3:$C$3000,0),MATCH('Hàng Theo FCTS 14.09'!N$1,'FCST SDV'!$AC$2:$AZ$2,0))/'Hàng Theo FCTS 14.09'!$C108,0)</f>
        <v>0</v>
      </c>
      <c r="O108" s="134">
        <f t="array" ref="O108">+IFERROR(INDEX('FCST SDV'!$AC$3:$AZ$3000,MATCH('Hàng Theo FCTS 14.09'!$B108,'FCST SDV'!$C$3:$C$3000,0),MATCH('Hàng Theo FCTS 14.09'!O$1,'FCST SDV'!$AC$2:$AZ$2,0))/'Hàng Theo FCTS 14.09'!$C108,0)</f>
        <v>112</v>
      </c>
      <c r="P108" s="134">
        <f t="array" ref="P108">+IFERROR(INDEX('FCST SDV'!$AC$3:$AZ$3000,MATCH('Hàng Theo FCTS 14.09'!$B108,'FCST SDV'!$C$3:$C$3000,0),MATCH('Hàng Theo FCTS 14.09'!P$1,'FCST SDV'!$AC$2:$AZ$2,0))/'Hàng Theo FCTS 14.09'!$C108,0)</f>
        <v>0</v>
      </c>
      <c r="Q108" s="134">
        <f t="array" ref="Q108">+IFERROR(INDEX('FCST SDV'!$AC$3:$AZ$3000,MATCH('Hàng Theo FCTS 14.09'!$B108,'FCST SDV'!$C$3:$C$3000,0),MATCH('Hàng Theo FCTS 14.09'!Q$1,'FCST SDV'!$AC$2:$AZ$2,0))/'Hàng Theo FCTS 14.09'!$C108,0)</f>
        <v>0</v>
      </c>
    </row>
    <row r="109" spans="1:17" ht="36" customHeight="1">
      <c r="A109" s="583"/>
      <c r="B109" s="131" t="s">
        <v>26</v>
      </c>
      <c r="C109" s="135">
        <v>1000</v>
      </c>
      <c r="D109" s="564"/>
      <c r="E109" s="565"/>
      <c r="F109" s="564"/>
      <c r="G109" s="152">
        <f>+VLOOKUP(B109,'[6]FCST SDV'!$C:$AL,36,0)</f>
        <v>530000</v>
      </c>
      <c r="H109" s="153">
        <f t="shared" si="10"/>
        <v>530</v>
      </c>
      <c r="I109" s="134">
        <f t="array" ref="I109">+IFERROR(INDEX('FCST SDV'!$AC$3:$AZ$3000,MATCH('Hàng Theo FCTS 14.09'!$B109,'FCST SDV'!$C$3:$C$3000,0),MATCH('Hàng Theo FCTS 14.09'!I$1,'FCST SDV'!$AC$2:$AZ$2,0))/'Hàng Theo FCTS 14.09'!$C109,0)</f>
        <v>20</v>
      </c>
      <c r="J109" s="134">
        <f t="array" ref="J109">+IFERROR(INDEX('FCST SDV'!$AC$3:$AZ$3000,MATCH('Hàng Theo FCTS 14.09'!$B109,'FCST SDV'!$C$3:$C$3000,0),MATCH('Hàng Theo FCTS 14.09'!J$1,'FCST SDV'!$AC$2:$AZ$2,0))/'Hàng Theo FCTS 14.09'!$C109,0)</f>
        <v>20</v>
      </c>
      <c r="K109" s="134">
        <f t="array" ref="K109">+IFERROR(INDEX('FCST SDV'!$AC$3:$AZ$3000,MATCH('Hàng Theo FCTS 14.09'!$B109,'FCST SDV'!$C$3:$C$3000,0),MATCH('Hàng Theo FCTS 14.09'!K$1,'FCST SDV'!$AC$2:$AZ$2,0))/'Hàng Theo FCTS 14.09'!$C109,0)</f>
        <v>20</v>
      </c>
      <c r="L109" s="134">
        <f t="array" ref="L109">+IFERROR(INDEX('FCST SDV'!$AC$3:$AZ$3000,MATCH('Hàng Theo FCTS 14.09'!$B109,'FCST SDV'!$C$3:$C$3000,0),MATCH('Hàng Theo FCTS 14.09'!L$1,'FCST SDV'!$AC$2:$AZ$2,0))/'Hàng Theo FCTS 14.09'!$C109,0)</f>
        <v>20</v>
      </c>
      <c r="M109" s="134">
        <f t="array" ref="M109">+IFERROR(INDEX('FCST SDV'!$AC$3:$AZ$3000,MATCH('Hàng Theo FCTS 14.09'!$B109,'FCST SDV'!$C$3:$C$3000,0),MATCH('Hàng Theo FCTS 14.09'!M$1,'FCST SDV'!$AC$2:$AZ$2,0))/'Hàng Theo FCTS 14.09'!$C109,0)</f>
        <v>20</v>
      </c>
      <c r="N109" s="134">
        <f t="array" ref="N109">+IFERROR(INDEX('FCST SDV'!$AC$3:$AZ$3000,MATCH('Hàng Theo FCTS 14.09'!$B109,'FCST SDV'!$C$3:$C$3000,0),MATCH('Hàng Theo FCTS 14.09'!N$1,'FCST SDV'!$AC$2:$AZ$2,0))/'Hàng Theo FCTS 14.09'!$C109,0)</f>
        <v>20</v>
      </c>
      <c r="O109" s="134">
        <f t="array" ref="O109">+IFERROR(INDEX('FCST SDV'!$AC$3:$AZ$3000,MATCH('Hàng Theo FCTS 14.09'!$B109,'FCST SDV'!$C$3:$C$3000,0),MATCH('Hàng Theo FCTS 14.09'!O$1,'FCST SDV'!$AC$2:$AZ$2,0))/'Hàng Theo FCTS 14.09'!$C109,0)</f>
        <v>140</v>
      </c>
      <c r="P109" s="134">
        <f t="array" ref="P109">+IFERROR(INDEX('FCST SDV'!$AC$3:$AZ$3000,MATCH('Hàng Theo FCTS 14.09'!$B109,'FCST SDV'!$C$3:$C$3000,0),MATCH('Hàng Theo FCTS 14.09'!P$1,'FCST SDV'!$AC$2:$AZ$2,0))/'Hàng Theo FCTS 14.09'!$C109,0)</f>
        <v>140</v>
      </c>
      <c r="Q109" s="134">
        <f t="array" ref="Q109">+IFERROR(INDEX('FCST SDV'!$AC$3:$AZ$3000,MATCH('Hàng Theo FCTS 14.09'!$B109,'FCST SDV'!$C$3:$C$3000,0),MATCH('Hàng Theo FCTS 14.09'!Q$1,'FCST SDV'!$AC$2:$AZ$2,0))/'Hàng Theo FCTS 14.09'!$C109,0)</f>
        <v>130</v>
      </c>
    </row>
    <row r="110" spans="1:17" ht="36" customHeight="1">
      <c r="A110" s="583"/>
      <c r="B110" s="131" t="s">
        <v>44</v>
      </c>
      <c r="C110" s="135">
        <v>3000</v>
      </c>
      <c r="D110" s="564"/>
      <c r="E110" s="565"/>
      <c r="F110" s="564"/>
      <c r="G110" s="152">
        <f>+VLOOKUP(B110,'[6]FCST SDV'!$C:$AL,36,0)</f>
        <v>1053000</v>
      </c>
      <c r="H110" s="153">
        <f t="shared" si="10"/>
        <v>351</v>
      </c>
      <c r="I110" s="134">
        <f t="array" ref="I110">+IFERROR(INDEX('FCST SDV'!$AC$3:$AZ$3000,MATCH('Hàng Theo FCTS 14.09'!$B110,'FCST SDV'!$C$3:$C$3000,0),MATCH('Hàng Theo FCTS 14.09'!I$1,'FCST SDV'!$AC$2:$AZ$2,0))/'Hàng Theo FCTS 14.09'!$C110,0)</f>
        <v>15</v>
      </c>
      <c r="J110" s="134">
        <f t="array" ref="J110">+IFERROR(INDEX('FCST SDV'!$AC$3:$AZ$3000,MATCH('Hàng Theo FCTS 14.09'!$B110,'FCST SDV'!$C$3:$C$3000,0),MATCH('Hàng Theo FCTS 14.09'!J$1,'FCST SDV'!$AC$2:$AZ$2,0))/'Hàng Theo FCTS 14.09'!$C110,0)</f>
        <v>15</v>
      </c>
      <c r="K110" s="134">
        <f t="array" ref="K110">+IFERROR(INDEX('FCST SDV'!$AC$3:$AZ$3000,MATCH('Hàng Theo FCTS 14.09'!$B110,'FCST SDV'!$C$3:$C$3000,0),MATCH('Hàng Theo FCTS 14.09'!K$1,'FCST SDV'!$AC$2:$AZ$2,0))/'Hàng Theo FCTS 14.09'!$C110,0)</f>
        <v>15</v>
      </c>
      <c r="L110" s="134">
        <f t="array" ref="L110">+IFERROR(INDEX('FCST SDV'!$AC$3:$AZ$3000,MATCH('Hàng Theo FCTS 14.09'!$B110,'FCST SDV'!$C$3:$C$3000,0),MATCH('Hàng Theo FCTS 14.09'!L$1,'FCST SDV'!$AC$2:$AZ$2,0))/'Hàng Theo FCTS 14.09'!$C110,0)</f>
        <v>15</v>
      </c>
      <c r="M110" s="134">
        <f t="array" ref="M110">+IFERROR(INDEX('FCST SDV'!$AC$3:$AZ$3000,MATCH('Hàng Theo FCTS 14.09'!$B110,'FCST SDV'!$C$3:$C$3000,0),MATCH('Hàng Theo FCTS 14.09'!M$1,'FCST SDV'!$AC$2:$AZ$2,0))/'Hàng Theo FCTS 14.09'!$C110,0)</f>
        <v>20</v>
      </c>
      <c r="N110" s="134">
        <f t="array" ref="N110">+IFERROR(INDEX('FCST SDV'!$AC$3:$AZ$3000,MATCH('Hàng Theo FCTS 14.09'!$B110,'FCST SDV'!$C$3:$C$3000,0),MATCH('Hàng Theo FCTS 14.09'!N$1,'FCST SDV'!$AC$2:$AZ$2,0))/'Hàng Theo FCTS 14.09'!$C110,0)</f>
        <v>16</v>
      </c>
      <c r="O110" s="134">
        <f t="array" ref="O110">+IFERROR(INDEX('FCST SDV'!$AC$3:$AZ$3000,MATCH('Hàng Theo FCTS 14.09'!$B110,'FCST SDV'!$C$3:$C$3000,0),MATCH('Hàng Theo FCTS 14.09'!O$1,'FCST SDV'!$AC$2:$AZ$2,0))/'Hàng Theo FCTS 14.09'!$C110,0)</f>
        <v>111</v>
      </c>
      <c r="P110" s="134">
        <f t="array" ref="P110">+IFERROR(INDEX('FCST SDV'!$AC$3:$AZ$3000,MATCH('Hàng Theo FCTS 14.09'!$B110,'FCST SDV'!$C$3:$C$3000,0),MATCH('Hàng Theo FCTS 14.09'!P$1,'FCST SDV'!$AC$2:$AZ$2,0))/'Hàng Theo FCTS 14.09'!$C110,0)</f>
        <v>144</v>
      </c>
      <c r="Q110" s="134">
        <f t="array" ref="Q110">+IFERROR(INDEX('FCST SDV'!$AC$3:$AZ$3000,MATCH('Hàng Theo FCTS 14.09'!$B110,'FCST SDV'!$C$3:$C$3000,0),MATCH('Hàng Theo FCTS 14.09'!Q$1,'FCST SDV'!$AC$2:$AZ$2,0))/'Hàng Theo FCTS 14.09'!$C110,0)</f>
        <v>0</v>
      </c>
    </row>
    <row r="111" spans="1:17" ht="36" customHeight="1">
      <c r="A111" s="583"/>
      <c r="B111" s="131" t="s">
        <v>85</v>
      </c>
      <c r="C111" s="135">
        <v>15000</v>
      </c>
      <c r="D111" s="564"/>
      <c r="E111" s="565"/>
      <c r="F111" s="564"/>
      <c r="G111" s="152">
        <f>+VLOOKUP(B111,'[6]FCST SDV'!$C:$AL,36,0)</f>
        <v>45000</v>
      </c>
      <c r="H111" s="153">
        <f t="shared" si="10"/>
        <v>3</v>
      </c>
      <c r="I111" s="134">
        <f t="array" ref="I111">+IFERROR(INDEX('FCST SDV'!$AC$3:$AZ$3000,MATCH('Hàng Theo FCTS 14.09'!$B111,'FCST SDV'!$C$3:$C$3000,0),MATCH('Hàng Theo FCTS 14.09'!I$1,'FCST SDV'!$AC$2:$AZ$2,0))/'Hàng Theo FCTS 14.09'!$C111,0)</f>
        <v>0</v>
      </c>
      <c r="J111" s="134">
        <f t="array" ref="J111">+IFERROR(INDEX('FCST SDV'!$AC$3:$AZ$3000,MATCH('Hàng Theo FCTS 14.09'!$B111,'FCST SDV'!$C$3:$C$3000,0),MATCH('Hàng Theo FCTS 14.09'!J$1,'FCST SDV'!$AC$2:$AZ$2,0))/'Hàng Theo FCTS 14.09'!$C111,0)</f>
        <v>0</v>
      </c>
      <c r="K111" s="134">
        <f t="array" ref="K111">+IFERROR(INDEX('FCST SDV'!$AC$3:$AZ$3000,MATCH('Hàng Theo FCTS 14.09'!$B111,'FCST SDV'!$C$3:$C$3000,0),MATCH('Hàng Theo FCTS 14.09'!K$1,'FCST SDV'!$AC$2:$AZ$2,0))/'Hàng Theo FCTS 14.09'!$C111,0)</f>
        <v>0</v>
      </c>
      <c r="L111" s="134">
        <f t="array" ref="L111">+IFERROR(INDEX('FCST SDV'!$AC$3:$AZ$3000,MATCH('Hàng Theo FCTS 14.09'!$B111,'FCST SDV'!$C$3:$C$3000,0),MATCH('Hàng Theo FCTS 14.09'!L$1,'FCST SDV'!$AC$2:$AZ$2,0))/'Hàng Theo FCTS 14.09'!$C111,0)</f>
        <v>0</v>
      </c>
      <c r="M111" s="134">
        <f t="array" ref="M111">+IFERROR(INDEX('FCST SDV'!$AC$3:$AZ$3000,MATCH('Hàng Theo FCTS 14.09'!$B111,'FCST SDV'!$C$3:$C$3000,0),MATCH('Hàng Theo FCTS 14.09'!M$1,'FCST SDV'!$AC$2:$AZ$2,0))/'Hàng Theo FCTS 14.09'!$C111,0)</f>
        <v>0</v>
      </c>
      <c r="N111" s="134">
        <f t="array" ref="N111">+IFERROR(INDEX('FCST SDV'!$AC$3:$AZ$3000,MATCH('Hàng Theo FCTS 14.09'!$B111,'FCST SDV'!$C$3:$C$3000,0),MATCH('Hàng Theo FCTS 14.09'!N$1,'FCST SDV'!$AC$2:$AZ$2,0))/'Hàng Theo FCTS 14.09'!$C111,0)</f>
        <v>0</v>
      </c>
      <c r="O111" s="134">
        <f t="array" ref="O111">+IFERROR(INDEX('FCST SDV'!$AC$3:$AZ$3000,MATCH('Hàng Theo FCTS 14.09'!$B111,'FCST SDV'!$C$3:$C$3000,0),MATCH('Hàng Theo FCTS 14.09'!O$1,'FCST SDV'!$AC$2:$AZ$2,0))/'Hàng Theo FCTS 14.09'!$C111,0)</f>
        <v>1</v>
      </c>
      <c r="P111" s="134">
        <f t="array" ref="P111">+IFERROR(INDEX('FCST SDV'!$AC$3:$AZ$3000,MATCH('Hàng Theo FCTS 14.09'!$B111,'FCST SDV'!$C$3:$C$3000,0),MATCH('Hàng Theo FCTS 14.09'!P$1,'FCST SDV'!$AC$2:$AZ$2,0))/'Hàng Theo FCTS 14.09'!$C111,0)</f>
        <v>2</v>
      </c>
      <c r="Q111" s="134">
        <f t="array" ref="Q111">+IFERROR(INDEX('FCST SDV'!$AC$3:$AZ$3000,MATCH('Hàng Theo FCTS 14.09'!$B111,'FCST SDV'!$C$3:$C$3000,0),MATCH('Hàng Theo FCTS 14.09'!Q$1,'FCST SDV'!$AC$2:$AZ$2,0))/'Hàng Theo FCTS 14.09'!$C111,0)</f>
        <v>0</v>
      </c>
    </row>
    <row r="112" spans="1:17" ht="36" customHeight="1">
      <c r="A112" s="583"/>
      <c r="B112" s="131" t="s">
        <v>65</v>
      </c>
      <c r="C112" s="135">
        <v>1000</v>
      </c>
      <c r="D112" s="564"/>
      <c r="E112" s="565"/>
      <c r="F112" s="564"/>
      <c r="G112" s="152">
        <f>+VLOOKUP(B112,'[6]FCST SDV'!$C:$AL,36,0)</f>
        <v>96000</v>
      </c>
      <c r="H112" s="153">
        <f t="shared" si="10"/>
        <v>96</v>
      </c>
      <c r="I112" s="134">
        <f t="array" ref="I112">+IFERROR(INDEX('FCST SDV'!$AC$3:$AZ$3000,MATCH('Hàng Theo FCTS 14.09'!$B112,'FCST SDV'!$C$3:$C$3000,0),MATCH('Hàng Theo FCTS 14.09'!I$1,'FCST SDV'!$AC$2:$AZ$2,0))/'Hàng Theo FCTS 14.09'!$C112,0)</f>
        <v>4</v>
      </c>
      <c r="J112" s="134">
        <f t="array" ref="J112">+IFERROR(INDEX('FCST SDV'!$AC$3:$AZ$3000,MATCH('Hàng Theo FCTS 14.09'!$B112,'FCST SDV'!$C$3:$C$3000,0),MATCH('Hàng Theo FCTS 14.09'!J$1,'FCST SDV'!$AC$2:$AZ$2,0))/'Hàng Theo FCTS 14.09'!$C112,0)</f>
        <v>8</v>
      </c>
      <c r="K112" s="134">
        <f t="array" ref="K112">+IFERROR(INDEX('FCST SDV'!$AC$3:$AZ$3000,MATCH('Hàng Theo FCTS 14.09'!$B112,'FCST SDV'!$C$3:$C$3000,0),MATCH('Hàng Theo FCTS 14.09'!K$1,'FCST SDV'!$AC$2:$AZ$2,0))/'Hàng Theo FCTS 14.09'!$C112,0)</f>
        <v>8</v>
      </c>
      <c r="L112" s="134">
        <f t="array" ref="L112">+IFERROR(INDEX('FCST SDV'!$AC$3:$AZ$3000,MATCH('Hàng Theo FCTS 14.09'!$B112,'FCST SDV'!$C$3:$C$3000,0),MATCH('Hàng Theo FCTS 14.09'!L$1,'FCST SDV'!$AC$2:$AZ$2,0))/'Hàng Theo FCTS 14.09'!$C112,0)</f>
        <v>8</v>
      </c>
      <c r="M112" s="134">
        <f t="array" ref="M112">+IFERROR(INDEX('FCST SDV'!$AC$3:$AZ$3000,MATCH('Hàng Theo FCTS 14.09'!$B112,'FCST SDV'!$C$3:$C$3000,0),MATCH('Hàng Theo FCTS 14.09'!M$1,'FCST SDV'!$AC$2:$AZ$2,0))/'Hàng Theo FCTS 14.09'!$C112,0)</f>
        <v>8</v>
      </c>
      <c r="N112" s="134">
        <f t="array" ref="N112">+IFERROR(INDEX('FCST SDV'!$AC$3:$AZ$3000,MATCH('Hàng Theo FCTS 14.09'!$B112,'FCST SDV'!$C$3:$C$3000,0),MATCH('Hàng Theo FCTS 14.09'!N$1,'FCST SDV'!$AC$2:$AZ$2,0))/'Hàng Theo FCTS 14.09'!$C112,0)</f>
        <v>8</v>
      </c>
      <c r="O112" s="134">
        <f t="array" ref="O112">+IFERROR(INDEX('FCST SDV'!$AC$3:$AZ$3000,MATCH('Hàng Theo FCTS 14.09'!$B112,'FCST SDV'!$C$3:$C$3000,0),MATCH('Hàng Theo FCTS 14.09'!O$1,'FCST SDV'!$AC$2:$AZ$2,0))/'Hàng Theo FCTS 14.09'!$C112,0)</f>
        <v>52</v>
      </c>
      <c r="P112" s="134">
        <f t="array" ref="P112">+IFERROR(INDEX('FCST SDV'!$AC$3:$AZ$3000,MATCH('Hàng Theo FCTS 14.09'!$B112,'FCST SDV'!$C$3:$C$3000,0),MATCH('Hàng Theo FCTS 14.09'!P$1,'FCST SDV'!$AC$2:$AZ$2,0))/'Hàng Theo FCTS 14.09'!$C112,0)</f>
        <v>0</v>
      </c>
      <c r="Q112" s="134">
        <f t="array" ref="Q112">+IFERROR(INDEX('FCST SDV'!$AC$3:$AZ$3000,MATCH('Hàng Theo FCTS 14.09'!$B112,'FCST SDV'!$C$3:$C$3000,0),MATCH('Hàng Theo FCTS 14.09'!Q$1,'FCST SDV'!$AC$2:$AZ$2,0))/'Hàng Theo FCTS 14.09'!$C112,0)</f>
        <v>0</v>
      </c>
    </row>
    <row r="113" spans="1:17" s="158" customFormat="1" ht="36" customHeight="1">
      <c r="A113" s="590" t="s">
        <v>254</v>
      </c>
      <c r="B113" s="591"/>
      <c r="C113" s="591"/>
      <c r="D113" s="591"/>
      <c r="E113" s="591"/>
      <c r="F113" s="592"/>
      <c r="G113" s="156"/>
      <c r="H113" s="155"/>
      <c r="I113" s="138">
        <f>+F100-SUM(I100:I112)</f>
        <v>5001</v>
      </c>
      <c r="J113" s="138">
        <f>+I113-SUM(J100:J112)</f>
        <v>4634</v>
      </c>
      <c r="K113" s="138">
        <f t="shared" ref="K113:Q113" si="11">+J113-SUM(K100:K112)</f>
        <v>4257</v>
      </c>
      <c r="L113" s="138">
        <f t="shared" si="11"/>
        <v>3853.7666666666669</v>
      </c>
      <c r="M113" s="138">
        <f t="shared" si="11"/>
        <v>3467.1000000000004</v>
      </c>
      <c r="N113" s="138">
        <f t="shared" si="11"/>
        <v>3109.7666666666669</v>
      </c>
      <c r="O113" s="138">
        <f t="shared" si="11"/>
        <v>610.2800000000002</v>
      </c>
      <c r="P113" s="138">
        <f t="shared" si="11"/>
        <v>-1742.8533333333335</v>
      </c>
      <c r="Q113" s="138">
        <f t="shared" si="11"/>
        <v>-3166.1866666666665</v>
      </c>
    </row>
    <row r="114" spans="1:17" ht="36" customHeight="1">
      <c r="A114" s="584" t="s">
        <v>89</v>
      </c>
      <c r="B114" s="141" t="s">
        <v>90</v>
      </c>
      <c r="C114" s="135">
        <v>3000</v>
      </c>
      <c r="D114" s="564">
        <v>917</v>
      </c>
      <c r="E114" s="142"/>
      <c r="F114" s="564">
        <f>D114</f>
        <v>917</v>
      </c>
      <c r="G114" s="152">
        <f>+VLOOKUP(B114,'[6]FCST SDV'!$C:$AL,36,0)</f>
        <v>111000</v>
      </c>
      <c r="H114" s="153">
        <f t="shared" ref="H114:H123" si="12">+G114/C114</f>
        <v>37</v>
      </c>
      <c r="I114" s="134">
        <f t="array" ref="I114">+IFERROR(INDEX('FCST SDV'!$AC$3:$AZ$3000,MATCH('Hàng Theo FCTS 14.09'!$B114,'FCST SDV'!$C$3:$C$3000,0),MATCH('Hàng Theo FCTS 14.09'!I$1,'FCST SDV'!$AC$2:$AZ$2,0))/'Hàng Theo FCTS 14.09'!$C114,0)</f>
        <v>3</v>
      </c>
      <c r="J114" s="134">
        <f t="array" ref="J114">+IFERROR(INDEX('FCST SDV'!$AC$3:$AZ$3000,MATCH('Hàng Theo FCTS 14.09'!$B114,'FCST SDV'!$C$3:$C$3000,0),MATCH('Hàng Theo FCTS 14.09'!J$1,'FCST SDV'!$AC$2:$AZ$2,0))/'Hàng Theo FCTS 14.09'!$C114,0)</f>
        <v>3</v>
      </c>
      <c r="K114" s="134">
        <f t="array" ref="K114">+IFERROR(INDEX('FCST SDV'!$AC$3:$AZ$3000,MATCH('Hàng Theo FCTS 14.09'!$B114,'FCST SDV'!$C$3:$C$3000,0),MATCH('Hàng Theo FCTS 14.09'!K$1,'FCST SDV'!$AC$2:$AZ$2,0))/'Hàng Theo FCTS 14.09'!$C114,0)</f>
        <v>3</v>
      </c>
      <c r="L114" s="134">
        <f t="array" ref="L114">+IFERROR(INDEX('FCST SDV'!$AC$3:$AZ$3000,MATCH('Hàng Theo FCTS 14.09'!$B114,'FCST SDV'!$C$3:$C$3000,0),MATCH('Hàng Theo FCTS 14.09'!L$1,'FCST SDV'!$AC$2:$AZ$2,0))/'Hàng Theo FCTS 14.09'!$C114,0)</f>
        <v>3</v>
      </c>
      <c r="M114" s="134">
        <f t="array" ref="M114">+IFERROR(INDEX('FCST SDV'!$AC$3:$AZ$3000,MATCH('Hàng Theo FCTS 14.09'!$B114,'FCST SDV'!$C$3:$C$3000,0),MATCH('Hàng Theo FCTS 14.09'!M$1,'FCST SDV'!$AC$2:$AZ$2,0))/'Hàng Theo FCTS 14.09'!$C114,0)</f>
        <v>3</v>
      </c>
      <c r="N114" s="134">
        <f t="array" ref="N114">+IFERROR(INDEX('FCST SDV'!$AC$3:$AZ$3000,MATCH('Hàng Theo FCTS 14.09'!$B114,'FCST SDV'!$C$3:$C$3000,0),MATCH('Hàng Theo FCTS 14.09'!N$1,'FCST SDV'!$AC$2:$AZ$2,0))/'Hàng Theo FCTS 14.09'!$C114,0)</f>
        <v>2</v>
      </c>
      <c r="O114" s="134">
        <f t="array" ref="O114">+IFERROR(INDEX('FCST SDV'!$AC$3:$AZ$3000,MATCH('Hàng Theo FCTS 14.09'!$B114,'FCST SDV'!$C$3:$C$3000,0),MATCH('Hàng Theo FCTS 14.09'!O$1,'FCST SDV'!$AC$2:$AZ$2,0))/'Hàng Theo FCTS 14.09'!$C114,0)</f>
        <v>20</v>
      </c>
      <c r="P114" s="134">
        <f t="array" ref="P114">+IFERROR(INDEX('FCST SDV'!$AC$3:$AZ$3000,MATCH('Hàng Theo FCTS 14.09'!$B114,'FCST SDV'!$C$3:$C$3000,0),MATCH('Hàng Theo FCTS 14.09'!P$1,'FCST SDV'!$AC$2:$AZ$2,0))/'Hàng Theo FCTS 14.09'!$C114,0)</f>
        <v>0</v>
      </c>
      <c r="Q114" s="134">
        <f t="array" ref="Q114">+IFERROR(INDEX('FCST SDV'!$AC$3:$AZ$3000,MATCH('Hàng Theo FCTS 14.09'!$B114,'FCST SDV'!$C$3:$C$3000,0),MATCH('Hàng Theo FCTS 14.09'!Q$1,'FCST SDV'!$AC$2:$AZ$2,0))/'Hàng Theo FCTS 14.09'!$C114,0)</f>
        <v>0</v>
      </c>
    </row>
    <row r="115" spans="1:17" ht="36" customHeight="1">
      <c r="A115" s="584"/>
      <c r="B115" s="141" t="s">
        <v>91</v>
      </c>
      <c r="C115" s="135">
        <v>3000</v>
      </c>
      <c r="D115" s="564"/>
      <c r="E115" s="565"/>
      <c r="F115" s="564"/>
      <c r="G115" s="152">
        <f>+VLOOKUP(B115,'[6]FCST SDV'!$C:$AL,36,0)</f>
        <v>93000</v>
      </c>
      <c r="H115" s="153">
        <f t="shared" si="12"/>
        <v>31</v>
      </c>
      <c r="I115" s="134">
        <f t="array" ref="I115">+IFERROR(INDEX('FCST SDV'!$AC$3:$AZ$3000,MATCH('Hàng Theo FCTS 14.09'!$B115,'FCST SDV'!$C$3:$C$3000,0),MATCH('Hàng Theo FCTS 14.09'!I$1,'FCST SDV'!$AC$2:$AZ$2,0))/'Hàng Theo FCTS 14.09'!$C115,0)</f>
        <v>0</v>
      </c>
      <c r="J115" s="134">
        <f t="array" ref="J115">+IFERROR(INDEX('FCST SDV'!$AC$3:$AZ$3000,MATCH('Hàng Theo FCTS 14.09'!$B115,'FCST SDV'!$C$3:$C$3000,0),MATCH('Hàng Theo FCTS 14.09'!J$1,'FCST SDV'!$AC$2:$AZ$2,0))/'Hàng Theo FCTS 14.09'!$C115,0)</f>
        <v>3</v>
      </c>
      <c r="K115" s="134">
        <f t="array" ref="K115">+IFERROR(INDEX('FCST SDV'!$AC$3:$AZ$3000,MATCH('Hàng Theo FCTS 14.09'!$B115,'FCST SDV'!$C$3:$C$3000,0),MATCH('Hàng Theo FCTS 14.09'!K$1,'FCST SDV'!$AC$2:$AZ$2,0))/'Hàng Theo FCTS 14.09'!$C115,0)</f>
        <v>3</v>
      </c>
      <c r="L115" s="134">
        <f t="array" ref="L115">+IFERROR(INDEX('FCST SDV'!$AC$3:$AZ$3000,MATCH('Hàng Theo FCTS 14.09'!$B115,'FCST SDV'!$C$3:$C$3000,0),MATCH('Hàng Theo FCTS 14.09'!L$1,'FCST SDV'!$AC$2:$AZ$2,0))/'Hàng Theo FCTS 14.09'!$C115,0)</f>
        <v>3</v>
      </c>
      <c r="M115" s="134">
        <f t="array" ref="M115">+IFERROR(INDEX('FCST SDV'!$AC$3:$AZ$3000,MATCH('Hàng Theo FCTS 14.09'!$B115,'FCST SDV'!$C$3:$C$3000,0),MATCH('Hàng Theo FCTS 14.09'!M$1,'FCST SDV'!$AC$2:$AZ$2,0))/'Hàng Theo FCTS 14.09'!$C115,0)</f>
        <v>3</v>
      </c>
      <c r="N115" s="134">
        <f t="array" ref="N115">+IFERROR(INDEX('FCST SDV'!$AC$3:$AZ$3000,MATCH('Hàng Theo FCTS 14.09'!$B115,'FCST SDV'!$C$3:$C$3000,0),MATCH('Hàng Theo FCTS 14.09'!N$1,'FCST SDV'!$AC$2:$AZ$2,0))/'Hàng Theo FCTS 14.09'!$C115,0)</f>
        <v>2</v>
      </c>
      <c r="O115" s="134">
        <f t="array" ref="O115">+IFERROR(INDEX('FCST SDV'!$AC$3:$AZ$3000,MATCH('Hàng Theo FCTS 14.09'!$B115,'FCST SDV'!$C$3:$C$3000,0),MATCH('Hàng Theo FCTS 14.09'!O$1,'FCST SDV'!$AC$2:$AZ$2,0))/'Hàng Theo FCTS 14.09'!$C115,0)</f>
        <v>17</v>
      </c>
      <c r="P115" s="134">
        <f t="array" ref="P115">+IFERROR(INDEX('FCST SDV'!$AC$3:$AZ$3000,MATCH('Hàng Theo FCTS 14.09'!$B115,'FCST SDV'!$C$3:$C$3000,0),MATCH('Hàng Theo FCTS 14.09'!P$1,'FCST SDV'!$AC$2:$AZ$2,0))/'Hàng Theo FCTS 14.09'!$C115,0)</f>
        <v>0</v>
      </c>
      <c r="Q115" s="134">
        <f t="array" ref="Q115">+IFERROR(INDEX('FCST SDV'!$AC$3:$AZ$3000,MATCH('Hàng Theo FCTS 14.09'!$B115,'FCST SDV'!$C$3:$C$3000,0),MATCH('Hàng Theo FCTS 14.09'!Q$1,'FCST SDV'!$AC$2:$AZ$2,0))/'Hàng Theo FCTS 14.09'!$C115,0)</f>
        <v>0</v>
      </c>
    </row>
    <row r="116" spans="1:17" ht="36" customHeight="1">
      <c r="A116" s="584"/>
      <c r="B116" s="141" t="s">
        <v>92</v>
      </c>
      <c r="C116" s="135">
        <v>3000</v>
      </c>
      <c r="D116" s="564"/>
      <c r="E116" s="565"/>
      <c r="F116" s="564"/>
      <c r="G116" s="152">
        <f>+VLOOKUP(B116,'[6]FCST SDV'!$C:$AL,36,0)</f>
        <v>0</v>
      </c>
      <c r="H116" s="153">
        <f t="shared" si="12"/>
        <v>0</v>
      </c>
      <c r="I116" s="134">
        <f t="array" ref="I116">+IFERROR(INDEX('FCST SDV'!$AC$3:$AZ$3000,MATCH('Hàng Theo FCTS 14.09'!$B116,'FCST SDV'!$C$3:$C$3000,0),MATCH('Hàng Theo FCTS 14.09'!I$1,'FCST SDV'!$AC$2:$AZ$2,0))/'Hàng Theo FCTS 14.09'!$C116,0)</f>
        <v>0</v>
      </c>
      <c r="J116" s="134">
        <f t="array" ref="J116">+IFERROR(INDEX('FCST SDV'!$AC$3:$AZ$3000,MATCH('Hàng Theo FCTS 14.09'!$B116,'FCST SDV'!$C$3:$C$3000,0),MATCH('Hàng Theo FCTS 14.09'!J$1,'FCST SDV'!$AC$2:$AZ$2,0))/'Hàng Theo FCTS 14.09'!$C116,0)</f>
        <v>0</v>
      </c>
      <c r="K116" s="134">
        <f t="array" ref="K116">+IFERROR(INDEX('FCST SDV'!$AC$3:$AZ$3000,MATCH('Hàng Theo FCTS 14.09'!$B116,'FCST SDV'!$C$3:$C$3000,0),MATCH('Hàng Theo FCTS 14.09'!K$1,'FCST SDV'!$AC$2:$AZ$2,0))/'Hàng Theo FCTS 14.09'!$C116,0)</f>
        <v>0</v>
      </c>
      <c r="L116" s="134">
        <f t="array" ref="L116">+IFERROR(INDEX('FCST SDV'!$AC$3:$AZ$3000,MATCH('Hàng Theo FCTS 14.09'!$B116,'FCST SDV'!$C$3:$C$3000,0),MATCH('Hàng Theo FCTS 14.09'!L$1,'FCST SDV'!$AC$2:$AZ$2,0))/'Hàng Theo FCTS 14.09'!$C116,0)</f>
        <v>0</v>
      </c>
      <c r="M116" s="134">
        <f t="array" ref="M116">+IFERROR(INDEX('FCST SDV'!$AC$3:$AZ$3000,MATCH('Hàng Theo FCTS 14.09'!$B116,'FCST SDV'!$C$3:$C$3000,0),MATCH('Hàng Theo FCTS 14.09'!M$1,'FCST SDV'!$AC$2:$AZ$2,0))/'Hàng Theo FCTS 14.09'!$C116,0)</f>
        <v>0</v>
      </c>
      <c r="N116" s="134">
        <f t="array" ref="N116">+IFERROR(INDEX('FCST SDV'!$AC$3:$AZ$3000,MATCH('Hàng Theo FCTS 14.09'!$B116,'FCST SDV'!$C$3:$C$3000,0),MATCH('Hàng Theo FCTS 14.09'!N$1,'FCST SDV'!$AC$2:$AZ$2,0))/'Hàng Theo FCTS 14.09'!$C116,0)</f>
        <v>0</v>
      </c>
      <c r="O116" s="134">
        <f t="array" ref="O116">+IFERROR(INDEX('FCST SDV'!$AC$3:$AZ$3000,MATCH('Hàng Theo FCTS 14.09'!$B116,'FCST SDV'!$C$3:$C$3000,0),MATCH('Hàng Theo FCTS 14.09'!O$1,'FCST SDV'!$AC$2:$AZ$2,0))/'Hàng Theo FCTS 14.09'!$C116,0)</f>
        <v>0</v>
      </c>
      <c r="P116" s="134">
        <f t="array" ref="P116">+IFERROR(INDEX('FCST SDV'!$AC$3:$AZ$3000,MATCH('Hàng Theo FCTS 14.09'!$B116,'FCST SDV'!$C$3:$C$3000,0),MATCH('Hàng Theo FCTS 14.09'!P$1,'FCST SDV'!$AC$2:$AZ$2,0))/'Hàng Theo FCTS 14.09'!$C116,0)</f>
        <v>0</v>
      </c>
      <c r="Q116" s="134">
        <f t="array" ref="Q116">+IFERROR(INDEX('FCST SDV'!$AC$3:$AZ$3000,MATCH('Hàng Theo FCTS 14.09'!$B116,'FCST SDV'!$C$3:$C$3000,0),MATCH('Hàng Theo FCTS 14.09'!Q$1,'FCST SDV'!$AC$2:$AZ$2,0))/'Hàng Theo FCTS 14.09'!$C116,0)</f>
        <v>0</v>
      </c>
    </row>
    <row r="117" spans="1:17" ht="36" customHeight="1">
      <c r="A117" s="584"/>
      <c r="B117" s="141" t="s">
        <v>91</v>
      </c>
      <c r="C117" s="135">
        <v>3000</v>
      </c>
      <c r="D117" s="564"/>
      <c r="E117" s="565"/>
      <c r="F117" s="564"/>
      <c r="G117" s="152">
        <f>+VLOOKUP(B117,'[6]FCST SDV'!$C:$AL,36,0)</f>
        <v>93000</v>
      </c>
      <c r="H117" s="153">
        <f t="shared" si="12"/>
        <v>31</v>
      </c>
      <c r="I117" s="134">
        <f t="array" ref="I117">+IFERROR(INDEX('FCST SDV'!$AC$3:$AZ$3000,MATCH('Hàng Theo FCTS 14.09'!$B117,'FCST SDV'!$C$3:$C$3000,0),MATCH('Hàng Theo FCTS 14.09'!I$1,'FCST SDV'!$AC$2:$AZ$2,0))/'Hàng Theo FCTS 14.09'!$C117,0)</f>
        <v>0</v>
      </c>
      <c r="J117" s="134">
        <f t="array" ref="J117">+IFERROR(INDEX('FCST SDV'!$AC$3:$AZ$3000,MATCH('Hàng Theo FCTS 14.09'!$B117,'FCST SDV'!$C$3:$C$3000,0),MATCH('Hàng Theo FCTS 14.09'!J$1,'FCST SDV'!$AC$2:$AZ$2,0))/'Hàng Theo FCTS 14.09'!$C117,0)</f>
        <v>3</v>
      </c>
      <c r="K117" s="134">
        <f t="array" ref="K117">+IFERROR(INDEX('FCST SDV'!$AC$3:$AZ$3000,MATCH('Hàng Theo FCTS 14.09'!$B117,'FCST SDV'!$C$3:$C$3000,0),MATCH('Hàng Theo FCTS 14.09'!K$1,'FCST SDV'!$AC$2:$AZ$2,0))/'Hàng Theo FCTS 14.09'!$C117,0)</f>
        <v>3</v>
      </c>
      <c r="L117" s="134">
        <f t="array" ref="L117">+IFERROR(INDEX('FCST SDV'!$AC$3:$AZ$3000,MATCH('Hàng Theo FCTS 14.09'!$B117,'FCST SDV'!$C$3:$C$3000,0),MATCH('Hàng Theo FCTS 14.09'!L$1,'FCST SDV'!$AC$2:$AZ$2,0))/'Hàng Theo FCTS 14.09'!$C117,0)</f>
        <v>3</v>
      </c>
      <c r="M117" s="134">
        <f t="array" ref="M117">+IFERROR(INDEX('FCST SDV'!$AC$3:$AZ$3000,MATCH('Hàng Theo FCTS 14.09'!$B117,'FCST SDV'!$C$3:$C$3000,0),MATCH('Hàng Theo FCTS 14.09'!M$1,'FCST SDV'!$AC$2:$AZ$2,0))/'Hàng Theo FCTS 14.09'!$C117,0)</f>
        <v>3</v>
      </c>
      <c r="N117" s="134">
        <f t="array" ref="N117">+IFERROR(INDEX('FCST SDV'!$AC$3:$AZ$3000,MATCH('Hàng Theo FCTS 14.09'!$B117,'FCST SDV'!$C$3:$C$3000,0),MATCH('Hàng Theo FCTS 14.09'!N$1,'FCST SDV'!$AC$2:$AZ$2,0))/'Hàng Theo FCTS 14.09'!$C117,0)</f>
        <v>2</v>
      </c>
      <c r="O117" s="134">
        <f t="array" ref="O117">+IFERROR(INDEX('FCST SDV'!$AC$3:$AZ$3000,MATCH('Hàng Theo FCTS 14.09'!$B117,'FCST SDV'!$C$3:$C$3000,0),MATCH('Hàng Theo FCTS 14.09'!O$1,'FCST SDV'!$AC$2:$AZ$2,0))/'Hàng Theo FCTS 14.09'!$C117,0)</f>
        <v>17</v>
      </c>
      <c r="P117" s="134">
        <f t="array" ref="P117">+IFERROR(INDEX('FCST SDV'!$AC$3:$AZ$3000,MATCH('Hàng Theo FCTS 14.09'!$B117,'FCST SDV'!$C$3:$C$3000,0),MATCH('Hàng Theo FCTS 14.09'!P$1,'FCST SDV'!$AC$2:$AZ$2,0))/'Hàng Theo FCTS 14.09'!$C117,0)</f>
        <v>0</v>
      </c>
      <c r="Q117" s="134">
        <f t="array" ref="Q117">+IFERROR(INDEX('FCST SDV'!$AC$3:$AZ$3000,MATCH('Hàng Theo FCTS 14.09'!$B117,'FCST SDV'!$C$3:$C$3000,0),MATCH('Hàng Theo FCTS 14.09'!Q$1,'FCST SDV'!$AC$2:$AZ$2,0))/'Hàng Theo FCTS 14.09'!$C117,0)</f>
        <v>0</v>
      </c>
    </row>
    <row r="118" spans="1:17" ht="36" customHeight="1">
      <c r="A118" s="584"/>
      <c r="B118" s="131" t="s">
        <v>93</v>
      </c>
      <c r="C118" s="135">
        <v>3000</v>
      </c>
      <c r="D118" s="564"/>
      <c r="E118" s="565"/>
      <c r="F118" s="564"/>
      <c r="G118" s="152">
        <f>+VLOOKUP(B118,'[6]FCST SDV'!$C:$AL,36,0)</f>
        <v>18000</v>
      </c>
      <c r="H118" s="153">
        <f t="shared" si="12"/>
        <v>6</v>
      </c>
      <c r="I118" s="134">
        <f t="array" ref="I118">+IFERROR(INDEX('FCST SDV'!$AC$3:$AZ$3000,MATCH('Hàng Theo FCTS 14.09'!$B118,'FCST SDV'!$C$3:$C$3000,0),MATCH('Hàng Theo FCTS 14.09'!I$1,'FCST SDV'!$AC$2:$AZ$2,0))/'Hàng Theo FCTS 14.09'!$C118,0)</f>
        <v>0</v>
      </c>
      <c r="J118" s="134">
        <f t="array" ref="J118">+IFERROR(INDEX('FCST SDV'!$AC$3:$AZ$3000,MATCH('Hàng Theo FCTS 14.09'!$B118,'FCST SDV'!$C$3:$C$3000,0),MATCH('Hàng Theo FCTS 14.09'!J$1,'FCST SDV'!$AC$2:$AZ$2,0))/'Hàng Theo FCTS 14.09'!$C118,0)</f>
        <v>0</v>
      </c>
      <c r="K118" s="134">
        <f t="array" ref="K118">+IFERROR(INDEX('FCST SDV'!$AC$3:$AZ$3000,MATCH('Hàng Theo FCTS 14.09'!$B118,'FCST SDV'!$C$3:$C$3000,0),MATCH('Hàng Theo FCTS 14.09'!K$1,'FCST SDV'!$AC$2:$AZ$2,0))/'Hàng Theo FCTS 14.09'!$C118,0)</f>
        <v>0</v>
      </c>
      <c r="L118" s="134">
        <f t="array" ref="L118">+IFERROR(INDEX('FCST SDV'!$AC$3:$AZ$3000,MATCH('Hàng Theo FCTS 14.09'!$B118,'FCST SDV'!$C$3:$C$3000,0),MATCH('Hàng Theo FCTS 14.09'!L$1,'FCST SDV'!$AC$2:$AZ$2,0))/'Hàng Theo FCTS 14.09'!$C118,0)</f>
        <v>0</v>
      </c>
      <c r="M118" s="134">
        <f t="array" ref="M118">+IFERROR(INDEX('FCST SDV'!$AC$3:$AZ$3000,MATCH('Hàng Theo FCTS 14.09'!$B118,'FCST SDV'!$C$3:$C$3000,0),MATCH('Hàng Theo FCTS 14.09'!M$1,'FCST SDV'!$AC$2:$AZ$2,0))/'Hàng Theo FCTS 14.09'!$C118,0)</f>
        <v>0</v>
      </c>
      <c r="N118" s="134">
        <f t="array" ref="N118">+IFERROR(INDEX('FCST SDV'!$AC$3:$AZ$3000,MATCH('Hàng Theo FCTS 14.09'!$B118,'FCST SDV'!$C$3:$C$3000,0),MATCH('Hàng Theo FCTS 14.09'!N$1,'FCST SDV'!$AC$2:$AZ$2,0))/'Hàng Theo FCTS 14.09'!$C118,0)</f>
        <v>0</v>
      </c>
      <c r="O118" s="134">
        <f t="array" ref="O118">+IFERROR(INDEX('FCST SDV'!$AC$3:$AZ$3000,MATCH('Hàng Theo FCTS 14.09'!$B118,'FCST SDV'!$C$3:$C$3000,0),MATCH('Hàng Theo FCTS 14.09'!O$1,'FCST SDV'!$AC$2:$AZ$2,0))/'Hàng Theo FCTS 14.09'!$C118,0)</f>
        <v>0</v>
      </c>
      <c r="P118" s="134">
        <f t="array" ref="P118">+IFERROR(INDEX('FCST SDV'!$AC$3:$AZ$3000,MATCH('Hàng Theo FCTS 14.09'!$B118,'FCST SDV'!$C$3:$C$3000,0),MATCH('Hàng Theo FCTS 14.09'!P$1,'FCST SDV'!$AC$2:$AZ$2,0))/'Hàng Theo FCTS 14.09'!$C118,0)</f>
        <v>6</v>
      </c>
      <c r="Q118" s="134">
        <f t="array" ref="Q118">+IFERROR(INDEX('FCST SDV'!$AC$3:$AZ$3000,MATCH('Hàng Theo FCTS 14.09'!$B118,'FCST SDV'!$C$3:$C$3000,0),MATCH('Hàng Theo FCTS 14.09'!Q$1,'FCST SDV'!$AC$2:$AZ$2,0))/'Hàng Theo FCTS 14.09'!$C118,0)</f>
        <v>0</v>
      </c>
    </row>
    <row r="119" spans="1:17" ht="36" customHeight="1">
      <c r="A119" s="584"/>
      <c r="B119" s="131" t="s">
        <v>94</v>
      </c>
      <c r="C119" s="135">
        <v>3000</v>
      </c>
      <c r="D119" s="564"/>
      <c r="E119" s="565"/>
      <c r="F119" s="564"/>
      <c r="G119" s="152">
        <f>+VLOOKUP(B119,'[6]FCST SDV'!$C:$AL,36,0)</f>
        <v>156000</v>
      </c>
      <c r="H119" s="153">
        <f t="shared" si="12"/>
        <v>52</v>
      </c>
      <c r="I119" s="134">
        <f t="array" ref="I119">+IFERROR(INDEX('FCST SDV'!$AC$3:$AZ$3000,MATCH('Hàng Theo FCTS 14.09'!$B119,'FCST SDV'!$C$3:$C$3000,0),MATCH('Hàng Theo FCTS 14.09'!I$1,'FCST SDV'!$AC$2:$AZ$2,0))/'Hàng Theo FCTS 14.09'!$C119,0)</f>
        <v>3</v>
      </c>
      <c r="J119" s="134">
        <f t="array" ref="J119">+IFERROR(INDEX('FCST SDV'!$AC$3:$AZ$3000,MATCH('Hàng Theo FCTS 14.09'!$B119,'FCST SDV'!$C$3:$C$3000,0),MATCH('Hàng Theo FCTS 14.09'!J$1,'FCST SDV'!$AC$2:$AZ$2,0))/'Hàng Theo FCTS 14.09'!$C119,0)</f>
        <v>3</v>
      </c>
      <c r="K119" s="134">
        <f t="array" ref="K119">+IFERROR(INDEX('FCST SDV'!$AC$3:$AZ$3000,MATCH('Hàng Theo FCTS 14.09'!$B119,'FCST SDV'!$C$3:$C$3000,0),MATCH('Hàng Theo FCTS 14.09'!K$1,'FCST SDV'!$AC$2:$AZ$2,0))/'Hàng Theo FCTS 14.09'!$C119,0)</f>
        <v>3</v>
      </c>
      <c r="L119" s="134">
        <f t="array" ref="L119">+IFERROR(INDEX('FCST SDV'!$AC$3:$AZ$3000,MATCH('Hàng Theo FCTS 14.09'!$B119,'FCST SDV'!$C$3:$C$3000,0),MATCH('Hàng Theo FCTS 14.09'!L$1,'FCST SDV'!$AC$2:$AZ$2,0))/'Hàng Theo FCTS 14.09'!$C119,0)</f>
        <v>3</v>
      </c>
      <c r="M119" s="134">
        <f t="array" ref="M119">+IFERROR(INDEX('FCST SDV'!$AC$3:$AZ$3000,MATCH('Hàng Theo FCTS 14.09'!$B119,'FCST SDV'!$C$3:$C$3000,0),MATCH('Hàng Theo FCTS 14.09'!M$1,'FCST SDV'!$AC$2:$AZ$2,0))/'Hàng Theo FCTS 14.09'!$C119,0)</f>
        <v>3</v>
      </c>
      <c r="N119" s="134">
        <f t="array" ref="N119">+IFERROR(INDEX('FCST SDV'!$AC$3:$AZ$3000,MATCH('Hàng Theo FCTS 14.09'!$B119,'FCST SDV'!$C$3:$C$3000,0),MATCH('Hàng Theo FCTS 14.09'!N$1,'FCST SDV'!$AC$2:$AZ$2,0))/'Hàng Theo FCTS 14.09'!$C119,0)</f>
        <v>2</v>
      </c>
      <c r="O119" s="134">
        <f t="array" ref="O119">+IFERROR(INDEX('FCST SDV'!$AC$3:$AZ$3000,MATCH('Hàng Theo FCTS 14.09'!$B119,'FCST SDV'!$C$3:$C$3000,0),MATCH('Hàng Theo FCTS 14.09'!O$1,'FCST SDV'!$AC$2:$AZ$2,0))/'Hàng Theo FCTS 14.09'!$C119,0)</f>
        <v>20</v>
      </c>
      <c r="P119" s="134">
        <f t="array" ref="P119">+IFERROR(INDEX('FCST SDV'!$AC$3:$AZ$3000,MATCH('Hàng Theo FCTS 14.09'!$B119,'FCST SDV'!$C$3:$C$3000,0),MATCH('Hàng Theo FCTS 14.09'!P$1,'FCST SDV'!$AC$2:$AZ$2,0))/'Hàng Theo FCTS 14.09'!$C119,0)</f>
        <v>6</v>
      </c>
      <c r="Q119" s="134">
        <f t="array" ref="Q119">+IFERROR(INDEX('FCST SDV'!$AC$3:$AZ$3000,MATCH('Hàng Theo FCTS 14.09'!$B119,'FCST SDV'!$C$3:$C$3000,0),MATCH('Hàng Theo FCTS 14.09'!Q$1,'FCST SDV'!$AC$2:$AZ$2,0))/'Hàng Theo FCTS 14.09'!$C119,0)</f>
        <v>9</v>
      </c>
    </row>
    <row r="120" spans="1:17" ht="36" customHeight="1">
      <c r="A120" s="584"/>
      <c r="B120" s="131" t="s">
        <v>95</v>
      </c>
      <c r="C120" s="135">
        <v>3000</v>
      </c>
      <c r="D120" s="564"/>
      <c r="E120" s="565"/>
      <c r="F120" s="564"/>
      <c r="G120" s="152">
        <f>+VLOOKUP(B120,'[6]FCST SDV'!$C:$AL,36,0)</f>
        <v>300000</v>
      </c>
      <c r="H120" s="153">
        <f t="shared" si="12"/>
        <v>100</v>
      </c>
      <c r="I120" s="134">
        <f t="array" ref="I120">+IFERROR(INDEX('FCST SDV'!$AC$3:$AZ$3000,MATCH('Hàng Theo FCTS 14.09'!$B120,'FCST SDV'!$C$3:$C$3000,0),MATCH('Hàng Theo FCTS 14.09'!I$1,'FCST SDV'!$AC$2:$AZ$2,0))/'Hàng Theo FCTS 14.09'!$C120,0)</f>
        <v>8</v>
      </c>
      <c r="J120" s="134">
        <f t="array" ref="J120">+IFERROR(INDEX('FCST SDV'!$AC$3:$AZ$3000,MATCH('Hàng Theo FCTS 14.09'!$B120,'FCST SDV'!$C$3:$C$3000,0),MATCH('Hàng Theo FCTS 14.09'!J$1,'FCST SDV'!$AC$2:$AZ$2,0))/'Hàng Theo FCTS 14.09'!$C120,0)</f>
        <v>8</v>
      </c>
      <c r="K120" s="134">
        <f t="array" ref="K120">+IFERROR(INDEX('FCST SDV'!$AC$3:$AZ$3000,MATCH('Hàng Theo FCTS 14.09'!$B120,'FCST SDV'!$C$3:$C$3000,0),MATCH('Hàng Theo FCTS 14.09'!K$1,'FCST SDV'!$AC$2:$AZ$2,0))/'Hàng Theo FCTS 14.09'!$C120,0)</f>
        <v>8</v>
      </c>
      <c r="L120" s="134">
        <f t="array" ref="L120">+IFERROR(INDEX('FCST SDV'!$AC$3:$AZ$3000,MATCH('Hàng Theo FCTS 14.09'!$B120,'FCST SDV'!$C$3:$C$3000,0),MATCH('Hàng Theo FCTS 14.09'!L$1,'FCST SDV'!$AC$2:$AZ$2,0))/'Hàng Theo FCTS 14.09'!$C120,0)</f>
        <v>8</v>
      </c>
      <c r="M120" s="134">
        <f t="array" ref="M120">+IFERROR(INDEX('FCST SDV'!$AC$3:$AZ$3000,MATCH('Hàng Theo FCTS 14.09'!$B120,'FCST SDV'!$C$3:$C$3000,0),MATCH('Hàng Theo FCTS 14.09'!M$1,'FCST SDV'!$AC$2:$AZ$2,0))/'Hàng Theo FCTS 14.09'!$C120,0)</f>
        <v>8</v>
      </c>
      <c r="N120" s="134">
        <f t="array" ref="N120">+IFERROR(INDEX('FCST SDV'!$AC$3:$AZ$3000,MATCH('Hàng Theo FCTS 14.09'!$B120,'FCST SDV'!$C$3:$C$3000,0),MATCH('Hàng Theo FCTS 14.09'!N$1,'FCST SDV'!$AC$2:$AZ$2,0))/'Hàng Theo FCTS 14.09'!$C120,0)</f>
        <v>8</v>
      </c>
      <c r="O120" s="134">
        <f t="array" ref="O120">+IFERROR(INDEX('FCST SDV'!$AC$3:$AZ$3000,MATCH('Hàng Theo FCTS 14.09'!$B120,'FCST SDV'!$C$3:$C$3000,0),MATCH('Hàng Theo FCTS 14.09'!O$1,'FCST SDV'!$AC$2:$AZ$2,0))/'Hàng Theo FCTS 14.09'!$C120,0)</f>
        <v>52</v>
      </c>
      <c r="P120" s="134">
        <f t="array" ref="P120">+IFERROR(INDEX('FCST SDV'!$AC$3:$AZ$3000,MATCH('Hàng Theo FCTS 14.09'!$B120,'FCST SDV'!$C$3:$C$3000,0),MATCH('Hàng Theo FCTS 14.09'!P$1,'FCST SDV'!$AC$2:$AZ$2,0))/'Hàng Theo FCTS 14.09'!$C120,0)</f>
        <v>0</v>
      </c>
      <c r="Q120" s="134">
        <f t="array" ref="Q120">+IFERROR(INDEX('FCST SDV'!$AC$3:$AZ$3000,MATCH('Hàng Theo FCTS 14.09'!$B120,'FCST SDV'!$C$3:$C$3000,0),MATCH('Hàng Theo FCTS 14.09'!Q$1,'FCST SDV'!$AC$2:$AZ$2,0))/'Hàng Theo FCTS 14.09'!$C120,0)</f>
        <v>0</v>
      </c>
    </row>
    <row r="121" spans="1:17" ht="36" customHeight="1">
      <c r="A121" s="584"/>
      <c r="B121" s="131" t="s">
        <v>96</v>
      </c>
      <c r="C121" s="135">
        <v>3000</v>
      </c>
      <c r="D121" s="564"/>
      <c r="E121" s="565"/>
      <c r="F121" s="564"/>
      <c r="G121" s="152">
        <f>+VLOOKUP(B121,'[6]FCST SDV'!$C:$AL,36,0)</f>
        <v>510000</v>
      </c>
      <c r="H121" s="153">
        <f t="shared" si="12"/>
        <v>170</v>
      </c>
      <c r="I121" s="134">
        <f t="array" ref="I121">+IFERROR(INDEX('FCST SDV'!$AC$3:$AZ$3000,MATCH('Hàng Theo FCTS 14.09'!$B121,'FCST SDV'!$C$3:$C$3000,0),MATCH('Hàng Theo FCTS 14.09'!I$1,'FCST SDV'!$AC$2:$AZ$2,0))/'Hàng Theo FCTS 14.09'!$C121,0)</f>
        <v>8</v>
      </c>
      <c r="J121" s="134">
        <f t="array" ref="J121">+IFERROR(INDEX('FCST SDV'!$AC$3:$AZ$3000,MATCH('Hàng Theo FCTS 14.09'!$B121,'FCST SDV'!$C$3:$C$3000,0),MATCH('Hàng Theo FCTS 14.09'!J$1,'FCST SDV'!$AC$2:$AZ$2,0))/'Hàng Theo FCTS 14.09'!$C121,0)</f>
        <v>8</v>
      </c>
      <c r="K121" s="134">
        <f t="array" ref="K121">+IFERROR(INDEX('FCST SDV'!$AC$3:$AZ$3000,MATCH('Hàng Theo FCTS 14.09'!$B121,'FCST SDV'!$C$3:$C$3000,0),MATCH('Hàng Theo FCTS 14.09'!K$1,'FCST SDV'!$AC$2:$AZ$2,0))/'Hàng Theo FCTS 14.09'!$C121,0)</f>
        <v>8</v>
      </c>
      <c r="L121" s="134">
        <f t="array" ref="L121">+IFERROR(INDEX('FCST SDV'!$AC$3:$AZ$3000,MATCH('Hàng Theo FCTS 14.09'!$B121,'FCST SDV'!$C$3:$C$3000,0),MATCH('Hàng Theo FCTS 14.09'!L$1,'FCST SDV'!$AC$2:$AZ$2,0))/'Hàng Theo FCTS 14.09'!$C121,0)</f>
        <v>8</v>
      </c>
      <c r="M121" s="134">
        <f t="array" ref="M121">+IFERROR(INDEX('FCST SDV'!$AC$3:$AZ$3000,MATCH('Hàng Theo FCTS 14.09'!$B121,'FCST SDV'!$C$3:$C$3000,0),MATCH('Hàng Theo FCTS 14.09'!M$1,'FCST SDV'!$AC$2:$AZ$2,0))/'Hàng Theo FCTS 14.09'!$C121,0)</f>
        <v>8</v>
      </c>
      <c r="N121" s="134">
        <f t="array" ref="N121">+IFERROR(INDEX('FCST SDV'!$AC$3:$AZ$3000,MATCH('Hàng Theo FCTS 14.09'!$B121,'FCST SDV'!$C$3:$C$3000,0),MATCH('Hàng Theo FCTS 14.09'!N$1,'FCST SDV'!$AC$2:$AZ$2,0))/'Hàng Theo FCTS 14.09'!$C121,0)</f>
        <v>8</v>
      </c>
      <c r="O121" s="134">
        <f t="array" ref="O121">+IFERROR(INDEX('FCST SDV'!$AC$3:$AZ$3000,MATCH('Hàng Theo FCTS 14.09'!$B121,'FCST SDV'!$C$3:$C$3000,0),MATCH('Hàng Theo FCTS 14.09'!O$1,'FCST SDV'!$AC$2:$AZ$2,0))/'Hàng Theo FCTS 14.09'!$C121,0)</f>
        <v>56</v>
      </c>
      <c r="P121" s="134">
        <f t="array" ref="P121">+IFERROR(INDEX('FCST SDV'!$AC$3:$AZ$3000,MATCH('Hàng Theo FCTS 14.09'!$B121,'FCST SDV'!$C$3:$C$3000,0),MATCH('Hàng Theo FCTS 14.09'!P$1,'FCST SDV'!$AC$2:$AZ$2,0))/'Hàng Theo FCTS 14.09'!$C121,0)</f>
        <v>42</v>
      </c>
      <c r="Q121" s="134">
        <f t="array" ref="Q121">+IFERROR(INDEX('FCST SDV'!$AC$3:$AZ$3000,MATCH('Hàng Theo FCTS 14.09'!$B121,'FCST SDV'!$C$3:$C$3000,0),MATCH('Hàng Theo FCTS 14.09'!Q$1,'FCST SDV'!$AC$2:$AZ$2,0))/'Hàng Theo FCTS 14.09'!$C121,0)</f>
        <v>24</v>
      </c>
    </row>
    <row r="122" spans="1:17" ht="36" customHeight="1">
      <c r="A122" s="584"/>
      <c r="B122" s="131" t="s">
        <v>97</v>
      </c>
      <c r="C122" s="135">
        <v>1500</v>
      </c>
      <c r="D122" s="564"/>
      <c r="E122" s="565"/>
      <c r="F122" s="564"/>
      <c r="G122" s="152">
        <f>+VLOOKUP(B122,'[6]FCST SDV'!$C:$AL,36,0)</f>
        <v>84000</v>
      </c>
      <c r="H122" s="153">
        <f t="shared" si="12"/>
        <v>56</v>
      </c>
      <c r="I122" s="134">
        <f t="array" ref="I122">+IFERROR(INDEX('FCST SDV'!$AC$3:$AZ$3000,MATCH('Hàng Theo FCTS 14.09'!$B122,'FCST SDV'!$C$3:$C$3000,0),MATCH('Hàng Theo FCTS 14.09'!I$1,'FCST SDV'!$AC$2:$AZ$2,0))/'Hàng Theo FCTS 14.09'!$C122,0)</f>
        <v>8</v>
      </c>
      <c r="J122" s="134">
        <f t="array" ref="J122">+IFERROR(INDEX('FCST SDV'!$AC$3:$AZ$3000,MATCH('Hàng Theo FCTS 14.09'!$B122,'FCST SDV'!$C$3:$C$3000,0),MATCH('Hàng Theo FCTS 14.09'!J$1,'FCST SDV'!$AC$2:$AZ$2,0))/'Hàng Theo FCTS 14.09'!$C122,0)</f>
        <v>8</v>
      </c>
      <c r="K122" s="134">
        <f t="array" ref="K122">+IFERROR(INDEX('FCST SDV'!$AC$3:$AZ$3000,MATCH('Hàng Theo FCTS 14.09'!$B122,'FCST SDV'!$C$3:$C$3000,0),MATCH('Hàng Theo FCTS 14.09'!K$1,'FCST SDV'!$AC$2:$AZ$2,0))/'Hàng Theo FCTS 14.09'!$C122,0)</f>
        <v>8</v>
      </c>
      <c r="L122" s="134">
        <f t="array" ref="L122">+IFERROR(INDEX('FCST SDV'!$AC$3:$AZ$3000,MATCH('Hàng Theo FCTS 14.09'!$B122,'FCST SDV'!$C$3:$C$3000,0),MATCH('Hàng Theo FCTS 14.09'!L$1,'FCST SDV'!$AC$2:$AZ$2,0))/'Hàng Theo FCTS 14.09'!$C122,0)</f>
        <v>0</v>
      </c>
      <c r="M122" s="134">
        <f t="array" ref="M122">+IFERROR(INDEX('FCST SDV'!$AC$3:$AZ$3000,MATCH('Hàng Theo FCTS 14.09'!$B122,'FCST SDV'!$C$3:$C$3000,0),MATCH('Hàng Theo FCTS 14.09'!M$1,'FCST SDV'!$AC$2:$AZ$2,0))/'Hàng Theo FCTS 14.09'!$C122,0)</f>
        <v>0</v>
      </c>
      <c r="N122" s="134">
        <f t="array" ref="N122">+IFERROR(INDEX('FCST SDV'!$AC$3:$AZ$3000,MATCH('Hàng Theo FCTS 14.09'!$B122,'FCST SDV'!$C$3:$C$3000,0),MATCH('Hàng Theo FCTS 14.09'!N$1,'FCST SDV'!$AC$2:$AZ$2,0))/'Hàng Theo FCTS 14.09'!$C122,0)</f>
        <v>0</v>
      </c>
      <c r="O122" s="134">
        <f t="array" ref="O122">+IFERROR(INDEX('FCST SDV'!$AC$3:$AZ$3000,MATCH('Hàng Theo FCTS 14.09'!$B122,'FCST SDV'!$C$3:$C$3000,0),MATCH('Hàng Theo FCTS 14.09'!O$1,'FCST SDV'!$AC$2:$AZ$2,0))/'Hàng Theo FCTS 14.09'!$C122,0)</f>
        <v>32</v>
      </c>
      <c r="P122" s="134">
        <f t="array" ref="P122">+IFERROR(INDEX('FCST SDV'!$AC$3:$AZ$3000,MATCH('Hàng Theo FCTS 14.09'!$B122,'FCST SDV'!$C$3:$C$3000,0),MATCH('Hàng Theo FCTS 14.09'!P$1,'FCST SDV'!$AC$2:$AZ$2,0))/'Hàng Theo FCTS 14.09'!$C122,0)</f>
        <v>0</v>
      </c>
      <c r="Q122" s="134">
        <f t="array" ref="Q122">+IFERROR(INDEX('FCST SDV'!$AC$3:$AZ$3000,MATCH('Hàng Theo FCTS 14.09'!$B122,'FCST SDV'!$C$3:$C$3000,0),MATCH('Hàng Theo FCTS 14.09'!Q$1,'FCST SDV'!$AC$2:$AZ$2,0))/'Hàng Theo FCTS 14.09'!$C122,0)</f>
        <v>0</v>
      </c>
    </row>
    <row r="123" spans="1:17" ht="36" customHeight="1">
      <c r="A123" s="584"/>
      <c r="B123" s="131" t="s">
        <v>98</v>
      </c>
      <c r="C123" s="135">
        <v>3000</v>
      </c>
      <c r="D123" s="564"/>
      <c r="E123" s="565"/>
      <c r="F123" s="564"/>
      <c r="G123" s="152">
        <f>+VLOOKUP(B123,'[6]FCST SDV'!$C:$AL,36,0)</f>
        <v>288000</v>
      </c>
      <c r="H123" s="153">
        <f t="shared" si="12"/>
        <v>96</v>
      </c>
      <c r="I123" s="134">
        <f t="array" ref="I123">+IFERROR(INDEX('FCST SDV'!$AC$3:$AZ$3000,MATCH('Hàng Theo FCTS 14.09'!$B123,'FCST SDV'!$C$3:$C$3000,0),MATCH('Hàng Theo FCTS 14.09'!I$1,'FCST SDV'!$AC$2:$AZ$2,0))/'Hàng Theo FCTS 14.09'!$C123,0)</f>
        <v>3</v>
      </c>
      <c r="J123" s="134">
        <f t="array" ref="J123">+IFERROR(INDEX('FCST SDV'!$AC$3:$AZ$3000,MATCH('Hàng Theo FCTS 14.09'!$B123,'FCST SDV'!$C$3:$C$3000,0),MATCH('Hàng Theo FCTS 14.09'!J$1,'FCST SDV'!$AC$2:$AZ$2,0))/'Hàng Theo FCTS 14.09'!$C123,0)</f>
        <v>5</v>
      </c>
      <c r="K123" s="134">
        <f t="array" ref="K123">+IFERROR(INDEX('FCST SDV'!$AC$3:$AZ$3000,MATCH('Hàng Theo FCTS 14.09'!$B123,'FCST SDV'!$C$3:$C$3000,0),MATCH('Hàng Theo FCTS 14.09'!K$1,'FCST SDV'!$AC$2:$AZ$2,0))/'Hàng Theo FCTS 14.09'!$C123,0)</f>
        <v>5</v>
      </c>
      <c r="L123" s="134">
        <f t="array" ref="L123">+IFERROR(INDEX('FCST SDV'!$AC$3:$AZ$3000,MATCH('Hàng Theo FCTS 14.09'!$B123,'FCST SDV'!$C$3:$C$3000,0),MATCH('Hàng Theo FCTS 14.09'!L$1,'FCST SDV'!$AC$2:$AZ$2,0))/'Hàng Theo FCTS 14.09'!$C123,0)</f>
        <v>5</v>
      </c>
      <c r="M123" s="134">
        <f t="array" ref="M123">+IFERROR(INDEX('FCST SDV'!$AC$3:$AZ$3000,MATCH('Hàng Theo FCTS 14.09'!$B123,'FCST SDV'!$C$3:$C$3000,0),MATCH('Hàng Theo FCTS 14.09'!M$1,'FCST SDV'!$AC$2:$AZ$2,0))/'Hàng Theo FCTS 14.09'!$C123,0)</f>
        <v>5</v>
      </c>
      <c r="N123" s="134">
        <f t="array" ref="N123">+IFERROR(INDEX('FCST SDV'!$AC$3:$AZ$3000,MATCH('Hàng Theo FCTS 14.09'!$B123,'FCST SDV'!$C$3:$C$3000,0),MATCH('Hàng Theo FCTS 14.09'!N$1,'FCST SDV'!$AC$2:$AZ$2,0))/'Hàng Theo FCTS 14.09'!$C123,0)</f>
        <v>5</v>
      </c>
      <c r="O123" s="134">
        <f t="array" ref="O123">+IFERROR(INDEX('FCST SDV'!$AC$3:$AZ$3000,MATCH('Hàng Theo FCTS 14.09'!$B123,'FCST SDV'!$C$3:$C$3000,0),MATCH('Hàng Theo FCTS 14.09'!O$1,'FCST SDV'!$AC$2:$AZ$2,0))/'Hàng Theo FCTS 14.09'!$C123,0)</f>
        <v>33</v>
      </c>
      <c r="P123" s="134">
        <f t="array" ref="P123">+IFERROR(INDEX('FCST SDV'!$AC$3:$AZ$3000,MATCH('Hàng Theo FCTS 14.09'!$B123,'FCST SDV'!$C$3:$C$3000,0),MATCH('Hàng Theo FCTS 14.09'!P$1,'FCST SDV'!$AC$2:$AZ$2,0))/'Hàng Theo FCTS 14.09'!$C123,0)</f>
        <v>20</v>
      </c>
      <c r="Q123" s="134">
        <f t="array" ref="Q123">+IFERROR(INDEX('FCST SDV'!$AC$3:$AZ$3000,MATCH('Hàng Theo FCTS 14.09'!$B123,'FCST SDV'!$C$3:$C$3000,0),MATCH('Hàng Theo FCTS 14.09'!Q$1,'FCST SDV'!$AC$2:$AZ$2,0))/'Hàng Theo FCTS 14.09'!$C123,0)</f>
        <v>15</v>
      </c>
    </row>
    <row r="124" spans="1:17" s="158" customFormat="1" ht="36" customHeight="1">
      <c r="A124" s="587" t="s">
        <v>254</v>
      </c>
      <c r="B124" s="588"/>
      <c r="C124" s="588"/>
      <c r="D124" s="588"/>
      <c r="E124" s="588"/>
      <c r="F124" s="589"/>
      <c r="G124" s="156"/>
      <c r="H124" s="155"/>
      <c r="I124" s="138">
        <f>+F114-SUM(I114:I123)</f>
        <v>884</v>
      </c>
      <c r="J124" s="138">
        <f>I124-SUM(J114:J123)</f>
        <v>843</v>
      </c>
      <c r="K124" s="138">
        <f t="shared" ref="K124:Q124" si="13">J124-SUM(K114:K123)</f>
        <v>802</v>
      </c>
      <c r="L124" s="138">
        <f t="shared" si="13"/>
        <v>769</v>
      </c>
      <c r="M124" s="138">
        <f t="shared" si="13"/>
        <v>736</v>
      </c>
      <c r="N124" s="138">
        <f t="shared" si="13"/>
        <v>707</v>
      </c>
      <c r="O124" s="138">
        <f t="shared" si="13"/>
        <v>460</v>
      </c>
      <c r="P124" s="138">
        <f t="shared" si="13"/>
        <v>386</v>
      </c>
      <c r="Q124" s="138">
        <f t="shared" si="13"/>
        <v>338</v>
      </c>
    </row>
    <row r="125" spans="1:17" ht="36" customHeight="1">
      <c r="A125" s="584" t="s">
        <v>99</v>
      </c>
      <c r="B125" s="131" t="s">
        <v>18</v>
      </c>
      <c r="C125" s="135">
        <v>50</v>
      </c>
      <c r="D125" s="564">
        <v>5750</v>
      </c>
      <c r="E125" s="565"/>
      <c r="F125" s="564">
        <f>D125</f>
        <v>5750</v>
      </c>
      <c r="G125" s="152">
        <f>+VLOOKUP(B125,'[6]FCST SDV'!$C:$AL,36,0)</f>
        <v>292500</v>
      </c>
      <c r="H125" s="153">
        <f t="shared" ref="H125:H126" si="14">+G125/C125</f>
        <v>5850</v>
      </c>
      <c r="I125" s="134">
        <f t="array" ref="I125">+IFERROR(INDEX('FCST SDV'!$AC$3:$AZ$3000,MATCH('Hàng Theo FCTS 14.09'!$B125,'FCST SDV'!$C$3:$C$3000,0),MATCH('Hàng Theo FCTS 14.09'!I$1,'FCST SDV'!$AC$2:$AZ$2,0))/'Hàng Theo FCTS 14.09'!$C125,0)</f>
        <v>600</v>
      </c>
      <c r="J125" s="134">
        <f t="array" ref="J125">+IFERROR(INDEX('FCST SDV'!$AC$3:$AZ$3000,MATCH('Hàng Theo FCTS 14.09'!$B125,'FCST SDV'!$C$3:$C$3000,0),MATCH('Hàng Theo FCTS 14.09'!J$1,'FCST SDV'!$AC$2:$AZ$2,0))/'Hàng Theo FCTS 14.09'!$C125,0)</f>
        <v>600</v>
      </c>
      <c r="K125" s="134">
        <f t="array" ref="K125">+IFERROR(INDEX('FCST SDV'!$AC$3:$AZ$3000,MATCH('Hàng Theo FCTS 14.09'!$B125,'FCST SDV'!$C$3:$C$3000,0),MATCH('Hàng Theo FCTS 14.09'!K$1,'FCST SDV'!$AC$2:$AZ$2,0))/'Hàng Theo FCTS 14.09'!$C125,0)</f>
        <v>600</v>
      </c>
      <c r="L125" s="134">
        <f t="array" ref="L125">+IFERROR(INDEX('FCST SDV'!$AC$3:$AZ$3000,MATCH('Hàng Theo FCTS 14.09'!$B125,'FCST SDV'!$C$3:$C$3000,0),MATCH('Hàng Theo FCTS 14.09'!L$1,'FCST SDV'!$AC$2:$AZ$2,0))/'Hàng Theo FCTS 14.09'!$C125,0)</f>
        <v>0</v>
      </c>
      <c r="M125" s="134">
        <f t="array" ref="M125">+IFERROR(INDEX('FCST SDV'!$AC$3:$AZ$3000,MATCH('Hàng Theo FCTS 14.09'!$B125,'FCST SDV'!$C$3:$C$3000,0),MATCH('Hàng Theo FCTS 14.09'!M$1,'FCST SDV'!$AC$2:$AZ$2,0))/'Hàng Theo FCTS 14.09'!$C125,0)</f>
        <v>0</v>
      </c>
      <c r="N125" s="134">
        <f t="array" ref="N125">+IFERROR(INDEX('FCST SDV'!$AC$3:$AZ$3000,MATCH('Hàng Theo FCTS 14.09'!$B125,'FCST SDV'!$C$3:$C$3000,0),MATCH('Hàng Theo FCTS 14.09'!N$1,'FCST SDV'!$AC$2:$AZ$2,0))/'Hàng Theo FCTS 14.09'!$C125,0)</f>
        <v>0</v>
      </c>
      <c r="O125" s="134">
        <f t="array" ref="O125">+IFERROR(INDEX('FCST SDV'!$AC$3:$AZ$3000,MATCH('Hàng Theo FCTS 14.09'!$B125,'FCST SDV'!$C$3:$C$3000,0),MATCH('Hàng Theo FCTS 14.09'!O$1,'FCST SDV'!$AC$2:$AZ$2,0))/'Hàng Theo FCTS 14.09'!$C125,0)</f>
        <v>2650</v>
      </c>
      <c r="P125" s="134">
        <f t="array" ref="P125">+IFERROR(INDEX('FCST SDV'!$AC$3:$AZ$3000,MATCH('Hàng Theo FCTS 14.09'!$B125,'FCST SDV'!$C$3:$C$3000,0),MATCH('Hàng Theo FCTS 14.09'!P$1,'FCST SDV'!$AC$2:$AZ$2,0))/'Hàng Theo FCTS 14.09'!$C125,0)</f>
        <v>1400</v>
      </c>
      <c r="Q125" s="134">
        <f t="array" ref="Q125">+IFERROR(INDEX('FCST SDV'!$AC$3:$AZ$3000,MATCH('Hàng Theo FCTS 14.09'!$B125,'FCST SDV'!$C$3:$C$3000,0),MATCH('Hàng Theo FCTS 14.09'!Q$1,'FCST SDV'!$AC$2:$AZ$2,0))/'Hàng Theo FCTS 14.09'!$C125,0)</f>
        <v>0</v>
      </c>
    </row>
    <row r="126" spans="1:17" ht="36" customHeight="1">
      <c r="A126" s="583"/>
      <c r="B126" s="131" t="s">
        <v>15</v>
      </c>
      <c r="C126" s="135">
        <v>50</v>
      </c>
      <c r="D126" s="564"/>
      <c r="E126" s="565"/>
      <c r="F126" s="564"/>
      <c r="G126" s="152">
        <f>+VLOOKUP(B126,'[6]FCST SDV'!$C:$AL,36,0)</f>
        <v>68000</v>
      </c>
      <c r="H126" s="153">
        <f t="shared" si="14"/>
        <v>1360</v>
      </c>
      <c r="I126" s="134">
        <f t="array" ref="I126">+IFERROR(INDEX('FCST SDV'!$AC$3:$AZ$3000,MATCH('Hàng Theo FCTS 14.09'!$B126,'FCST SDV'!$C$3:$C$3000,0),MATCH('Hàng Theo FCTS 14.09'!I$1,'FCST SDV'!$AC$2:$AZ$2,0))/'Hàng Theo FCTS 14.09'!$C126,0)</f>
        <v>0</v>
      </c>
      <c r="J126" s="134">
        <f t="array" ref="J126">+IFERROR(INDEX('FCST SDV'!$AC$3:$AZ$3000,MATCH('Hàng Theo FCTS 14.09'!$B126,'FCST SDV'!$C$3:$C$3000,0),MATCH('Hàng Theo FCTS 14.09'!J$1,'FCST SDV'!$AC$2:$AZ$2,0))/'Hàng Theo FCTS 14.09'!$C126,0)</f>
        <v>240</v>
      </c>
      <c r="K126" s="134">
        <f t="array" ref="K126">+IFERROR(INDEX('FCST SDV'!$AC$3:$AZ$3000,MATCH('Hàng Theo FCTS 14.09'!$B126,'FCST SDV'!$C$3:$C$3000,0),MATCH('Hàng Theo FCTS 14.09'!K$1,'FCST SDV'!$AC$2:$AZ$2,0))/'Hàng Theo FCTS 14.09'!$C126,0)</f>
        <v>200</v>
      </c>
      <c r="L126" s="134">
        <f t="array" ref="L126">+IFERROR(INDEX('FCST SDV'!$AC$3:$AZ$3000,MATCH('Hàng Theo FCTS 14.09'!$B126,'FCST SDV'!$C$3:$C$3000,0),MATCH('Hàng Theo FCTS 14.09'!L$1,'FCST SDV'!$AC$2:$AZ$2,0))/'Hàng Theo FCTS 14.09'!$C126,0)</f>
        <v>120</v>
      </c>
      <c r="M126" s="134">
        <f t="array" ref="M126">+IFERROR(INDEX('FCST SDV'!$AC$3:$AZ$3000,MATCH('Hàng Theo FCTS 14.09'!$B126,'FCST SDV'!$C$3:$C$3000,0),MATCH('Hàng Theo FCTS 14.09'!M$1,'FCST SDV'!$AC$2:$AZ$2,0))/'Hàng Theo FCTS 14.09'!$C126,0)</f>
        <v>0</v>
      </c>
      <c r="N126" s="134">
        <f t="array" ref="N126">+IFERROR(INDEX('FCST SDV'!$AC$3:$AZ$3000,MATCH('Hàng Theo FCTS 14.09'!$B126,'FCST SDV'!$C$3:$C$3000,0),MATCH('Hàng Theo FCTS 14.09'!N$1,'FCST SDV'!$AC$2:$AZ$2,0))/'Hàng Theo FCTS 14.09'!$C126,0)</f>
        <v>0</v>
      </c>
      <c r="O126" s="134">
        <f t="array" ref="O126">+IFERROR(INDEX('FCST SDV'!$AC$3:$AZ$3000,MATCH('Hàng Theo FCTS 14.09'!$B126,'FCST SDV'!$C$3:$C$3000,0),MATCH('Hàng Theo FCTS 14.09'!O$1,'FCST SDV'!$AC$2:$AZ$2,0))/'Hàng Theo FCTS 14.09'!$C126,0)</f>
        <v>800</v>
      </c>
      <c r="P126" s="134">
        <f t="array" ref="P126">+IFERROR(INDEX('FCST SDV'!$AC$3:$AZ$3000,MATCH('Hàng Theo FCTS 14.09'!$B126,'FCST SDV'!$C$3:$C$3000,0),MATCH('Hàng Theo FCTS 14.09'!P$1,'FCST SDV'!$AC$2:$AZ$2,0))/'Hàng Theo FCTS 14.09'!$C126,0)</f>
        <v>0</v>
      </c>
      <c r="Q126" s="134">
        <f t="array" ref="Q126">+IFERROR(INDEX('FCST SDV'!$AC$3:$AZ$3000,MATCH('Hàng Theo FCTS 14.09'!$B126,'FCST SDV'!$C$3:$C$3000,0),MATCH('Hàng Theo FCTS 14.09'!Q$1,'FCST SDV'!$AC$2:$AZ$2,0))/'Hàng Theo FCTS 14.09'!$C126,0)</f>
        <v>0</v>
      </c>
    </row>
    <row r="127" spans="1:17" ht="36" customHeight="1">
      <c r="A127" s="590" t="s">
        <v>254</v>
      </c>
      <c r="B127" s="591"/>
      <c r="C127" s="591"/>
      <c r="D127" s="591"/>
      <c r="E127" s="591"/>
      <c r="F127" s="592"/>
      <c r="G127" s="156"/>
      <c r="H127" s="155"/>
      <c r="I127" s="138">
        <f>F125-SUM(I125:I126)</f>
        <v>5150</v>
      </c>
      <c r="J127" s="138">
        <f>I127-SUM(J125:J126)</f>
        <v>4310</v>
      </c>
      <c r="K127" s="138">
        <f t="shared" ref="K127:Q127" si="15">J127-SUM(K125:K126)</f>
        <v>3510</v>
      </c>
      <c r="L127" s="138">
        <f t="shared" si="15"/>
        <v>3390</v>
      </c>
      <c r="M127" s="138">
        <f t="shared" si="15"/>
        <v>3390</v>
      </c>
      <c r="N127" s="138">
        <f t="shared" si="15"/>
        <v>3390</v>
      </c>
      <c r="O127" s="138">
        <f t="shared" si="15"/>
        <v>-60</v>
      </c>
      <c r="P127" s="138">
        <f t="shared" si="15"/>
        <v>-1460</v>
      </c>
      <c r="Q127" s="138">
        <f t="shared" si="15"/>
        <v>-1460</v>
      </c>
    </row>
    <row r="128" spans="1:17" ht="36" customHeight="1">
      <c r="A128" s="584" t="s">
        <v>102</v>
      </c>
      <c r="B128" s="131" t="s">
        <v>100</v>
      </c>
      <c r="C128" s="135">
        <v>100</v>
      </c>
      <c r="D128" s="564">
        <v>0</v>
      </c>
      <c r="E128" s="565"/>
      <c r="F128" s="564">
        <f>D128</f>
        <v>0</v>
      </c>
      <c r="G128" s="152">
        <f>+VLOOKUP(B128,'[6]FCST SDV'!$C:$AL,36,0)</f>
        <v>15800</v>
      </c>
      <c r="H128" s="153">
        <f t="shared" ref="H128:H129" si="16">+G128/C128</f>
        <v>158</v>
      </c>
      <c r="I128" s="134">
        <f t="array" ref="I128">+IFERROR(INDEX('FCST SDV'!$AC$3:$AZ$3000,MATCH('Hàng Theo FCTS 14.09'!$B128,'FCST SDV'!$C$3:$C$3000,0),MATCH('Hàng Theo FCTS 14.09'!I$1,'FCST SDV'!$AC$2:$AZ$2,0))/'Hàng Theo FCTS 14.09'!$C128,0)</f>
        <v>0</v>
      </c>
      <c r="J128" s="134">
        <f t="array" ref="J128">+IFERROR(INDEX('FCST SDV'!$AC$3:$AZ$3000,MATCH('Hàng Theo FCTS 14.09'!$B128,'FCST SDV'!$C$3:$C$3000,0),MATCH('Hàng Theo FCTS 14.09'!J$1,'FCST SDV'!$AC$2:$AZ$2,0))/'Hàng Theo FCTS 14.09'!$C128,0)</f>
        <v>0</v>
      </c>
      <c r="K128" s="134">
        <f t="array" ref="K128">+IFERROR(INDEX('FCST SDV'!$AC$3:$AZ$3000,MATCH('Hàng Theo FCTS 14.09'!$B128,'FCST SDV'!$C$3:$C$3000,0),MATCH('Hàng Theo FCTS 14.09'!K$1,'FCST SDV'!$AC$2:$AZ$2,0))/'Hàng Theo FCTS 14.09'!$C128,0)</f>
        <v>0</v>
      </c>
      <c r="L128" s="134">
        <f t="array" ref="L128">+IFERROR(INDEX('FCST SDV'!$AC$3:$AZ$3000,MATCH('Hàng Theo FCTS 14.09'!$B128,'FCST SDV'!$C$3:$C$3000,0),MATCH('Hàng Theo FCTS 14.09'!L$1,'FCST SDV'!$AC$2:$AZ$2,0))/'Hàng Theo FCTS 14.09'!$C128,0)</f>
        <v>0</v>
      </c>
      <c r="M128" s="134">
        <f t="array" ref="M128">+IFERROR(INDEX('FCST SDV'!$AC$3:$AZ$3000,MATCH('Hàng Theo FCTS 14.09'!$B128,'FCST SDV'!$C$3:$C$3000,0),MATCH('Hàng Theo FCTS 14.09'!M$1,'FCST SDV'!$AC$2:$AZ$2,0))/'Hàng Theo FCTS 14.09'!$C128,0)</f>
        <v>0</v>
      </c>
      <c r="N128" s="134">
        <f t="array" ref="N128">+IFERROR(INDEX('FCST SDV'!$AC$3:$AZ$3000,MATCH('Hàng Theo FCTS 14.09'!$B128,'FCST SDV'!$C$3:$C$3000,0),MATCH('Hàng Theo FCTS 14.09'!N$1,'FCST SDV'!$AC$2:$AZ$2,0))/'Hàng Theo FCTS 14.09'!$C128,0)</f>
        <v>0</v>
      </c>
      <c r="O128" s="134">
        <f t="array" ref="O128">+IFERROR(INDEX('FCST SDV'!$AC$3:$AZ$3000,MATCH('Hàng Theo FCTS 14.09'!$B128,'FCST SDV'!$C$3:$C$3000,0),MATCH('Hàng Theo FCTS 14.09'!O$1,'FCST SDV'!$AC$2:$AZ$2,0))/'Hàng Theo FCTS 14.09'!$C128,0)</f>
        <v>0</v>
      </c>
      <c r="P128" s="134">
        <f t="array" ref="P128">+IFERROR(INDEX('FCST SDV'!$AC$3:$AZ$3000,MATCH('Hàng Theo FCTS 14.09'!$B128,'FCST SDV'!$C$3:$C$3000,0),MATCH('Hàng Theo FCTS 14.09'!P$1,'FCST SDV'!$AC$2:$AZ$2,0))/'Hàng Theo FCTS 14.09'!$C128,0)</f>
        <v>158</v>
      </c>
      <c r="Q128" s="134">
        <f t="array" ref="Q128">+IFERROR(INDEX('FCST SDV'!$AC$3:$AZ$3000,MATCH('Hàng Theo FCTS 14.09'!$B128,'FCST SDV'!$C$3:$C$3000,0),MATCH('Hàng Theo FCTS 14.09'!Q$1,'FCST SDV'!$AC$2:$AZ$2,0))/'Hàng Theo FCTS 14.09'!$C128,0)</f>
        <v>0</v>
      </c>
    </row>
    <row r="129" spans="1:17" ht="36" customHeight="1">
      <c r="A129" s="583"/>
      <c r="B129" s="131" t="s">
        <v>101</v>
      </c>
      <c r="C129" s="135">
        <v>1500</v>
      </c>
      <c r="D129" s="564"/>
      <c r="E129" s="565"/>
      <c r="F129" s="564"/>
      <c r="G129" s="152">
        <f>+VLOOKUP(B129,'[6]FCST SDV'!$C:$AL,36,0)</f>
        <v>0</v>
      </c>
      <c r="H129" s="153">
        <f t="shared" si="16"/>
        <v>0</v>
      </c>
      <c r="I129" s="134">
        <f t="array" ref="I129">+IFERROR(INDEX('FCST SDV'!$AC$3:$AZ$3000,MATCH('Hàng Theo FCTS 14.09'!$B129,'FCST SDV'!$C$3:$C$3000,0),MATCH('Hàng Theo FCTS 14.09'!I$1,'FCST SDV'!$AC$2:$AZ$2,0))/'Hàng Theo FCTS 14.09'!$C129,0)</f>
        <v>0</v>
      </c>
      <c r="J129" s="134">
        <f t="array" ref="J129">+IFERROR(INDEX('FCST SDV'!$AC$3:$AZ$3000,MATCH('Hàng Theo FCTS 14.09'!$B129,'FCST SDV'!$C$3:$C$3000,0),MATCH('Hàng Theo FCTS 14.09'!J$1,'FCST SDV'!$AC$2:$AZ$2,0))/'Hàng Theo FCTS 14.09'!$C129,0)</f>
        <v>0</v>
      </c>
      <c r="K129" s="134">
        <f t="array" ref="K129">+IFERROR(INDEX('FCST SDV'!$AC$3:$AZ$3000,MATCH('Hàng Theo FCTS 14.09'!$B129,'FCST SDV'!$C$3:$C$3000,0),MATCH('Hàng Theo FCTS 14.09'!K$1,'FCST SDV'!$AC$2:$AZ$2,0))/'Hàng Theo FCTS 14.09'!$C129,0)</f>
        <v>0</v>
      </c>
      <c r="L129" s="134">
        <f t="array" ref="L129">+IFERROR(INDEX('FCST SDV'!$AC$3:$AZ$3000,MATCH('Hàng Theo FCTS 14.09'!$B129,'FCST SDV'!$C$3:$C$3000,0),MATCH('Hàng Theo FCTS 14.09'!L$1,'FCST SDV'!$AC$2:$AZ$2,0))/'Hàng Theo FCTS 14.09'!$C129,0)</f>
        <v>0</v>
      </c>
      <c r="M129" s="134">
        <f t="array" ref="M129">+IFERROR(INDEX('FCST SDV'!$AC$3:$AZ$3000,MATCH('Hàng Theo FCTS 14.09'!$B129,'FCST SDV'!$C$3:$C$3000,0),MATCH('Hàng Theo FCTS 14.09'!M$1,'FCST SDV'!$AC$2:$AZ$2,0))/'Hàng Theo FCTS 14.09'!$C129,0)</f>
        <v>0</v>
      </c>
      <c r="N129" s="134">
        <f t="array" ref="N129">+IFERROR(INDEX('FCST SDV'!$AC$3:$AZ$3000,MATCH('Hàng Theo FCTS 14.09'!$B129,'FCST SDV'!$C$3:$C$3000,0),MATCH('Hàng Theo FCTS 14.09'!N$1,'FCST SDV'!$AC$2:$AZ$2,0))/'Hàng Theo FCTS 14.09'!$C129,0)</f>
        <v>0</v>
      </c>
      <c r="O129" s="134">
        <f t="array" ref="O129">+IFERROR(INDEX('FCST SDV'!$AC$3:$AZ$3000,MATCH('Hàng Theo FCTS 14.09'!$B129,'FCST SDV'!$C$3:$C$3000,0),MATCH('Hàng Theo FCTS 14.09'!O$1,'FCST SDV'!$AC$2:$AZ$2,0))/'Hàng Theo FCTS 14.09'!$C129,0)</f>
        <v>0</v>
      </c>
      <c r="P129" s="134">
        <f t="array" ref="P129">+IFERROR(INDEX('FCST SDV'!$AC$3:$AZ$3000,MATCH('Hàng Theo FCTS 14.09'!$B129,'FCST SDV'!$C$3:$C$3000,0),MATCH('Hàng Theo FCTS 14.09'!P$1,'FCST SDV'!$AC$2:$AZ$2,0))/'Hàng Theo FCTS 14.09'!$C129,0)</f>
        <v>0</v>
      </c>
      <c r="Q129" s="134">
        <f t="array" ref="Q129">+IFERROR(INDEX('FCST SDV'!$AC$3:$AZ$3000,MATCH('Hàng Theo FCTS 14.09'!$B129,'FCST SDV'!$C$3:$C$3000,0),MATCH('Hàng Theo FCTS 14.09'!Q$1,'FCST SDV'!$AC$2:$AZ$2,0))/'Hàng Theo FCTS 14.09'!$C129,0)</f>
        <v>0</v>
      </c>
    </row>
    <row r="130" spans="1:17" ht="36" customHeight="1">
      <c r="A130" s="590" t="s">
        <v>254</v>
      </c>
      <c r="B130" s="591"/>
      <c r="C130" s="591"/>
      <c r="D130" s="591"/>
      <c r="E130" s="591"/>
      <c r="F130" s="592"/>
      <c r="G130" s="156"/>
      <c r="H130" s="155"/>
      <c r="I130" s="138">
        <f>F128-SUM(I128:I129)</f>
        <v>0</v>
      </c>
      <c r="J130" s="138">
        <f>I130-SUM(J128:J129)</f>
        <v>0</v>
      </c>
      <c r="K130" s="138">
        <f t="shared" ref="K130:Q130" si="17">J130-SUM(K128:K129)</f>
        <v>0</v>
      </c>
      <c r="L130" s="138">
        <f t="shared" si="17"/>
        <v>0</v>
      </c>
      <c r="M130" s="138">
        <f t="shared" si="17"/>
        <v>0</v>
      </c>
      <c r="N130" s="138">
        <f t="shared" si="17"/>
        <v>0</v>
      </c>
      <c r="O130" s="138">
        <f t="shared" si="17"/>
        <v>0</v>
      </c>
      <c r="P130" s="138">
        <f t="shared" si="17"/>
        <v>-158</v>
      </c>
      <c r="Q130" s="138">
        <f t="shared" si="17"/>
        <v>-158</v>
      </c>
    </row>
    <row r="131" spans="1:17" ht="36" customHeight="1">
      <c r="A131" s="584" t="s">
        <v>105</v>
      </c>
      <c r="B131" s="131" t="s">
        <v>103</v>
      </c>
      <c r="C131" s="135">
        <v>100</v>
      </c>
      <c r="D131" s="564">
        <v>0</v>
      </c>
      <c r="E131" s="585"/>
      <c r="F131" s="564">
        <f>D131</f>
        <v>0</v>
      </c>
      <c r="G131" s="152">
        <f>+VLOOKUP(B131,'[6]FCST SDV'!$C:$AL,36,0)</f>
        <v>0</v>
      </c>
      <c r="H131" s="153">
        <f t="shared" ref="H131:H132" si="18">+G131/C131</f>
        <v>0</v>
      </c>
      <c r="I131" s="134">
        <f t="array" ref="I131">+IFERROR(INDEX('FCST SDV'!$AC$3:$AZ$3000,MATCH('Hàng Theo FCTS 14.09'!$B131,'FCST SDV'!$C$3:$C$3000,0),MATCH('Hàng Theo FCTS 14.09'!I$1,'FCST SDV'!$AC$2:$AZ$2,0))/'Hàng Theo FCTS 14.09'!$C131,0)</f>
        <v>0</v>
      </c>
      <c r="J131" s="134">
        <f t="array" ref="J131">+IFERROR(INDEX('FCST SDV'!$AC$3:$AZ$3000,MATCH('Hàng Theo FCTS 14.09'!$B131,'FCST SDV'!$C$3:$C$3000,0),MATCH('Hàng Theo FCTS 14.09'!J$1,'FCST SDV'!$AC$2:$AZ$2,0))/'Hàng Theo FCTS 14.09'!$C131,0)</f>
        <v>0</v>
      </c>
      <c r="K131" s="134">
        <f t="array" ref="K131">+IFERROR(INDEX('FCST SDV'!$AC$3:$AZ$3000,MATCH('Hàng Theo FCTS 14.09'!$B131,'FCST SDV'!$C$3:$C$3000,0),MATCH('Hàng Theo FCTS 14.09'!K$1,'FCST SDV'!$AC$2:$AZ$2,0))/'Hàng Theo FCTS 14.09'!$C131,0)</f>
        <v>0</v>
      </c>
      <c r="L131" s="134">
        <f t="array" ref="L131">+IFERROR(INDEX('FCST SDV'!$AC$3:$AZ$3000,MATCH('Hàng Theo FCTS 14.09'!$B131,'FCST SDV'!$C$3:$C$3000,0),MATCH('Hàng Theo FCTS 14.09'!L$1,'FCST SDV'!$AC$2:$AZ$2,0))/'Hàng Theo FCTS 14.09'!$C131,0)</f>
        <v>0</v>
      </c>
      <c r="M131" s="134">
        <f t="array" ref="M131">+IFERROR(INDEX('FCST SDV'!$AC$3:$AZ$3000,MATCH('Hàng Theo FCTS 14.09'!$B131,'FCST SDV'!$C$3:$C$3000,0),MATCH('Hàng Theo FCTS 14.09'!M$1,'FCST SDV'!$AC$2:$AZ$2,0))/'Hàng Theo FCTS 14.09'!$C131,0)</f>
        <v>0</v>
      </c>
      <c r="N131" s="134">
        <f t="array" ref="N131">+IFERROR(INDEX('FCST SDV'!$AC$3:$AZ$3000,MATCH('Hàng Theo FCTS 14.09'!$B131,'FCST SDV'!$C$3:$C$3000,0),MATCH('Hàng Theo FCTS 14.09'!N$1,'FCST SDV'!$AC$2:$AZ$2,0))/'Hàng Theo FCTS 14.09'!$C131,0)</f>
        <v>0</v>
      </c>
      <c r="O131" s="134">
        <f t="array" ref="O131">+IFERROR(INDEX('FCST SDV'!$AC$3:$AZ$3000,MATCH('Hàng Theo FCTS 14.09'!$B131,'FCST SDV'!$C$3:$C$3000,0),MATCH('Hàng Theo FCTS 14.09'!O$1,'FCST SDV'!$AC$2:$AZ$2,0))/'Hàng Theo FCTS 14.09'!$C131,0)</f>
        <v>0</v>
      </c>
      <c r="P131" s="134">
        <f t="array" ref="P131">+IFERROR(INDEX('FCST SDV'!$AC$3:$AZ$3000,MATCH('Hàng Theo FCTS 14.09'!$B131,'FCST SDV'!$C$3:$C$3000,0),MATCH('Hàng Theo FCTS 14.09'!P$1,'FCST SDV'!$AC$2:$AZ$2,0))/'Hàng Theo FCTS 14.09'!$C131,0)</f>
        <v>0</v>
      </c>
      <c r="Q131" s="134">
        <f t="array" ref="Q131">+IFERROR(INDEX('FCST SDV'!$AC$3:$AZ$3000,MATCH('Hàng Theo FCTS 14.09'!$B131,'FCST SDV'!$C$3:$C$3000,0),MATCH('Hàng Theo FCTS 14.09'!Q$1,'FCST SDV'!$AC$2:$AZ$2,0))/'Hàng Theo FCTS 14.09'!$C131,0)</f>
        <v>0</v>
      </c>
    </row>
    <row r="132" spans="1:17" ht="36" customHeight="1">
      <c r="A132" s="584"/>
      <c r="B132" s="131" t="s">
        <v>104</v>
      </c>
      <c r="C132" s="135">
        <v>100</v>
      </c>
      <c r="D132" s="564"/>
      <c r="E132" s="586"/>
      <c r="F132" s="564"/>
      <c r="G132" s="152">
        <f>+VLOOKUP(B132,'[6]FCST SDV'!$C:$AL,36,0)</f>
        <v>0</v>
      </c>
      <c r="H132" s="153">
        <f t="shared" si="18"/>
        <v>0</v>
      </c>
      <c r="I132" s="134">
        <f t="array" ref="I132">+IFERROR(INDEX('FCST SDV'!$AC$3:$AZ$3000,MATCH('Hàng Theo FCTS 14.09'!$B132,'FCST SDV'!$C$3:$C$3000,0),MATCH('Hàng Theo FCTS 14.09'!I$1,'FCST SDV'!$AC$2:$AZ$2,0))/'Hàng Theo FCTS 14.09'!$C132,0)</f>
        <v>0</v>
      </c>
      <c r="J132" s="134">
        <f t="array" ref="J132">+IFERROR(INDEX('FCST SDV'!$AC$3:$AZ$3000,MATCH('Hàng Theo FCTS 14.09'!$B132,'FCST SDV'!$C$3:$C$3000,0),MATCH('Hàng Theo FCTS 14.09'!J$1,'FCST SDV'!$AC$2:$AZ$2,0))/'Hàng Theo FCTS 14.09'!$C132,0)</f>
        <v>0</v>
      </c>
      <c r="K132" s="134">
        <f t="array" ref="K132">+IFERROR(INDEX('FCST SDV'!$AC$3:$AZ$3000,MATCH('Hàng Theo FCTS 14.09'!$B132,'FCST SDV'!$C$3:$C$3000,0),MATCH('Hàng Theo FCTS 14.09'!K$1,'FCST SDV'!$AC$2:$AZ$2,0))/'Hàng Theo FCTS 14.09'!$C132,0)</f>
        <v>0</v>
      </c>
      <c r="L132" s="134">
        <f t="array" ref="L132">+IFERROR(INDEX('FCST SDV'!$AC$3:$AZ$3000,MATCH('Hàng Theo FCTS 14.09'!$B132,'FCST SDV'!$C$3:$C$3000,0),MATCH('Hàng Theo FCTS 14.09'!L$1,'FCST SDV'!$AC$2:$AZ$2,0))/'Hàng Theo FCTS 14.09'!$C132,0)</f>
        <v>0</v>
      </c>
      <c r="M132" s="134">
        <f t="array" ref="M132">+IFERROR(INDEX('FCST SDV'!$AC$3:$AZ$3000,MATCH('Hàng Theo FCTS 14.09'!$B132,'FCST SDV'!$C$3:$C$3000,0),MATCH('Hàng Theo FCTS 14.09'!M$1,'FCST SDV'!$AC$2:$AZ$2,0))/'Hàng Theo FCTS 14.09'!$C132,0)</f>
        <v>0</v>
      </c>
      <c r="N132" s="134">
        <f t="array" ref="N132">+IFERROR(INDEX('FCST SDV'!$AC$3:$AZ$3000,MATCH('Hàng Theo FCTS 14.09'!$B132,'FCST SDV'!$C$3:$C$3000,0),MATCH('Hàng Theo FCTS 14.09'!N$1,'FCST SDV'!$AC$2:$AZ$2,0))/'Hàng Theo FCTS 14.09'!$C132,0)</f>
        <v>0</v>
      </c>
      <c r="O132" s="134">
        <f t="array" ref="O132">+IFERROR(INDEX('FCST SDV'!$AC$3:$AZ$3000,MATCH('Hàng Theo FCTS 14.09'!$B132,'FCST SDV'!$C$3:$C$3000,0),MATCH('Hàng Theo FCTS 14.09'!O$1,'FCST SDV'!$AC$2:$AZ$2,0))/'Hàng Theo FCTS 14.09'!$C132,0)</f>
        <v>0</v>
      </c>
      <c r="P132" s="134">
        <f t="array" ref="P132">+IFERROR(INDEX('FCST SDV'!$AC$3:$AZ$3000,MATCH('Hàng Theo FCTS 14.09'!$B132,'FCST SDV'!$C$3:$C$3000,0),MATCH('Hàng Theo FCTS 14.09'!P$1,'FCST SDV'!$AC$2:$AZ$2,0))/'Hàng Theo FCTS 14.09'!$C132,0)</f>
        <v>0</v>
      </c>
      <c r="Q132" s="134">
        <f t="array" ref="Q132">+IFERROR(INDEX('FCST SDV'!$AC$3:$AZ$3000,MATCH('Hàng Theo FCTS 14.09'!$B132,'FCST SDV'!$C$3:$C$3000,0),MATCH('Hàng Theo FCTS 14.09'!Q$1,'FCST SDV'!$AC$2:$AZ$2,0))/'Hàng Theo FCTS 14.09'!$C132,0)</f>
        <v>0</v>
      </c>
    </row>
    <row r="133" spans="1:17" s="158" customFormat="1" ht="36" customHeight="1">
      <c r="A133" s="587" t="s">
        <v>254</v>
      </c>
      <c r="B133" s="588"/>
      <c r="C133" s="588"/>
      <c r="D133" s="588"/>
      <c r="E133" s="588"/>
      <c r="F133" s="588"/>
      <c r="G133" s="589"/>
      <c r="H133" s="155"/>
      <c r="I133" s="138">
        <f>F131-SUM(I131:I132)</f>
        <v>0</v>
      </c>
      <c r="J133" s="138">
        <f>I133-SUM(J131:J132)</f>
        <v>0</v>
      </c>
      <c r="K133" s="138">
        <f t="shared" ref="K133:Q133" si="19">J133-SUM(K131:K132)</f>
        <v>0</v>
      </c>
      <c r="L133" s="138">
        <f t="shared" si="19"/>
        <v>0</v>
      </c>
      <c r="M133" s="138">
        <f t="shared" si="19"/>
        <v>0</v>
      </c>
      <c r="N133" s="138">
        <f t="shared" si="19"/>
        <v>0</v>
      </c>
      <c r="O133" s="138">
        <f t="shared" si="19"/>
        <v>0</v>
      </c>
      <c r="P133" s="138">
        <f t="shared" si="19"/>
        <v>0</v>
      </c>
      <c r="Q133" s="138">
        <f t="shared" si="19"/>
        <v>0</v>
      </c>
    </row>
    <row r="134" spans="1:17" ht="36" customHeight="1">
      <c r="A134" s="584" t="s">
        <v>106</v>
      </c>
      <c r="B134" s="131" t="s">
        <v>18</v>
      </c>
      <c r="C134" s="135">
        <v>50</v>
      </c>
      <c r="D134" s="564">
        <v>96014</v>
      </c>
      <c r="E134" s="565"/>
      <c r="F134" s="564">
        <f>D134</f>
        <v>96014</v>
      </c>
      <c r="G134" s="152">
        <f>+VLOOKUP(B134,'[6]FCST SDV'!$C:$AL,36,0)</f>
        <v>292500</v>
      </c>
      <c r="H134" s="153">
        <f t="shared" ref="H134:H135" si="20">+G134/C134</f>
        <v>5850</v>
      </c>
      <c r="I134" s="134">
        <f t="array" ref="I134">+IFERROR(INDEX('FCST SDV'!$AC$3:$AZ$3000,MATCH('Hàng Theo FCTS 14.09'!$B134,'FCST SDV'!$C$3:$C$3000,0),MATCH('Hàng Theo FCTS 14.09'!I$1,'FCST SDV'!$AC$2:$AZ$2,0))/'Hàng Theo FCTS 14.09'!$C134,0)</f>
        <v>600</v>
      </c>
      <c r="J134" s="134">
        <f t="array" ref="J134">+IFERROR(INDEX('FCST SDV'!$AC$3:$AZ$3000,MATCH('Hàng Theo FCTS 14.09'!$B134,'FCST SDV'!$C$3:$C$3000,0),MATCH('Hàng Theo FCTS 14.09'!J$1,'FCST SDV'!$AC$2:$AZ$2,0))/'Hàng Theo FCTS 14.09'!$C134,0)</f>
        <v>600</v>
      </c>
      <c r="K134" s="134">
        <f t="array" ref="K134">+IFERROR(INDEX('FCST SDV'!$AC$3:$AZ$3000,MATCH('Hàng Theo FCTS 14.09'!$B134,'FCST SDV'!$C$3:$C$3000,0),MATCH('Hàng Theo FCTS 14.09'!K$1,'FCST SDV'!$AC$2:$AZ$2,0))/'Hàng Theo FCTS 14.09'!$C134,0)</f>
        <v>600</v>
      </c>
      <c r="L134" s="134">
        <f t="array" ref="L134">+IFERROR(INDEX('FCST SDV'!$AC$3:$AZ$3000,MATCH('Hàng Theo FCTS 14.09'!$B134,'FCST SDV'!$C$3:$C$3000,0),MATCH('Hàng Theo FCTS 14.09'!L$1,'FCST SDV'!$AC$2:$AZ$2,0))/'Hàng Theo FCTS 14.09'!$C134,0)</f>
        <v>0</v>
      </c>
      <c r="M134" s="134">
        <f t="array" ref="M134">+IFERROR(INDEX('FCST SDV'!$AC$3:$AZ$3000,MATCH('Hàng Theo FCTS 14.09'!$B134,'FCST SDV'!$C$3:$C$3000,0),MATCH('Hàng Theo FCTS 14.09'!M$1,'FCST SDV'!$AC$2:$AZ$2,0))/'Hàng Theo FCTS 14.09'!$C134,0)</f>
        <v>0</v>
      </c>
      <c r="N134" s="134">
        <f t="array" ref="N134">+IFERROR(INDEX('FCST SDV'!$AC$3:$AZ$3000,MATCH('Hàng Theo FCTS 14.09'!$B134,'FCST SDV'!$C$3:$C$3000,0),MATCH('Hàng Theo FCTS 14.09'!N$1,'FCST SDV'!$AC$2:$AZ$2,0))/'Hàng Theo FCTS 14.09'!$C134,0)</f>
        <v>0</v>
      </c>
      <c r="O134" s="134">
        <f t="array" ref="O134">+IFERROR(INDEX('FCST SDV'!$AC$3:$AZ$3000,MATCH('Hàng Theo FCTS 14.09'!$B134,'FCST SDV'!$C$3:$C$3000,0),MATCH('Hàng Theo FCTS 14.09'!O$1,'FCST SDV'!$AC$2:$AZ$2,0))/'Hàng Theo FCTS 14.09'!$C134,0)</f>
        <v>2650</v>
      </c>
      <c r="P134" s="134">
        <f t="array" ref="P134">+IFERROR(INDEX('FCST SDV'!$AC$3:$AZ$3000,MATCH('Hàng Theo FCTS 14.09'!$B134,'FCST SDV'!$C$3:$C$3000,0),MATCH('Hàng Theo FCTS 14.09'!P$1,'FCST SDV'!$AC$2:$AZ$2,0))/'Hàng Theo FCTS 14.09'!$C134,0)</f>
        <v>1400</v>
      </c>
      <c r="Q134" s="134">
        <f t="array" ref="Q134">+IFERROR(INDEX('FCST SDV'!$AC$3:$AZ$3000,MATCH('Hàng Theo FCTS 14.09'!$B134,'FCST SDV'!$C$3:$C$3000,0),MATCH('Hàng Theo FCTS 14.09'!Q$1,'FCST SDV'!$AC$2:$AZ$2,0))/'Hàng Theo FCTS 14.09'!$C134,0)</f>
        <v>0</v>
      </c>
    </row>
    <row r="135" spans="1:17" ht="45.75" customHeight="1">
      <c r="A135" s="583"/>
      <c r="B135" s="131" t="s">
        <v>100</v>
      </c>
      <c r="C135" s="135">
        <v>50</v>
      </c>
      <c r="D135" s="564"/>
      <c r="E135" s="565"/>
      <c r="F135" s="564"/>
      <c r="G135" s="152">
        <f>+VLOOKUP(B135,'[6]FCST SDV'!$C:$AL,36,0)</f>
        <v>15800</v>
      </c>
      <c r="H135" s="153">
        <f t="shared" si="20"/>
        <v>316</v>
      </c>
      <c r="I135" s="134">
        <f t="array" ref="I135">+IFERROR(INDEX('FCST SDV'!$AC$3:$AZ$3000,MATCH('Hàng Theo FCTS 14.09'!$B135,'FCST SDV'!$C$3:$C$3000,0),MATCH('Hàng Theo FCTS 14.09'!I$1,'FCST SDV'!$AC$2:$AZ$2,0))/'Hàng Theo FCTS 14.09'!$C135,0)</f>
        <v>0</v>
      </c>
      <c r="J135" s="134">
        <f t="array" ref="J135">+IFERROR(INDEX('FCST SDV'!$AC$3:$AZ$3000,MATCH('Hàng Theo FCTS 14.09'!$B135,'FCST SDV'!$C$3:$C$3000,0),MATCH('Hàng Theo FCTS 14.09'!J$1,'FCST SDV'!$AC$2:$AZ$2,0))/'Hàng Theo FCTS 14.09'!$C135,0)</f>
        <v>0</v>
      </c>
      <c r="K135" s="134">
        <f t="array" ref="K135">+IFERROR(INDEX('FCST SDV'!$AC$3:$AZ$3000,MATCH('Hàng Theo FCTS 14.09'!$B135,'FCST SDV'!$C$3:$C$3000,0),MATCH('Hàng Theo FCTS 14.09'!K$1,'FCST SDV'!$AC$2:$AZ$2,0))/'Hàng Theo FCTS 14.09'!$C135,0)</f>
        <v>0</v>
      </c>
      <c r="L135" s="134">
        <f t="array" ref="L135">+IFERROR(INDEX('FCST SDV'!$AC$3:$AZ$3000,MATCH('Hàng Theo FCTS 14.09'!$B135,'FCST SDV'!$C$3:$C$3000,0),MATCH('Hàng Theo FCTS 14.09'!L$1,'FCST SDV'!$AC$2:$AZ$2,0))/'Hàng Theo FCTS 14.09'!$C135,0)</f>
        <v>0</v>
      </c>
      <c r="M135" s="134">
        <f t="array" ref="M135">+IFERROR(INDEX('FCST SDV'!$AC$3:$AZ$3000,MATCH('Hàng Theo FCTS 14.09'!$B135,'FCST SDV'!$C$3:$C$3000,0),MATCH('Hàng Theo FCTS 14.09'!M$1,'FCST SDV'!$AC$2:$AZ$2,0))/'Hàng Theo FCTS 14.09'!$C135,0)</f>
        <v>0</v>
      </c>
      <c r="N135" s="134">
        <f t="array" ref="N135">+IFERROR(INDEX('FCST SDV'!$AC$3:$AZ$3000,MATCH('Hàng Theo FCTS 14.09'!$B135,'FCST SDV'!$C$3:$C$3000,0),MATCH('Hàng Theo FCTS 14.09'!N$1,'FCST SDV'!$AC$2:$AZ$2,0))/'Hàng Theo FCTS 14.09'!$C135,0)</f>
        <v>0</v>
      </c>
      <c r="O135" s="134">
        <f t="array" ref="O135">+IFERROR(INDEX('FCST SDV'!$AC$3:$AZ$3000,MATCH('Hàng Theo FCTS 14.09'!$B135,'FCST SDV'!$C$3:$C$3000,0),MATCH('Hàng Theo FCTS 14.09'!O$1,'FCST SDV'!$AC$2:$AZ$2,0))/'Hàng Theo FCTS 14.09'!$C135,0)</f>
        <v>0</v>
      </c>
      <c r="P135" s="134">
        <f t="array" ref="P135">+IFERROR(INDEX('FCST SDV'!$AC$3:$AZ$3000,MATCH('Hàng Theo FCTS 14.09'!$B135,'FCST SDV'!$C$3:$C$3000,0),MATCH('Hàng Theo FCTS 14.09'!P$1,'FCST SDV'!$AC$2:$AZ$2,0))/'Hàng Theo FCTS 14.09'!$C135,0)</f>
        <v>316</v>
      </c>
      <c r="Q135" s="134">
        <f t="array" ref="Q135">+IFERROR(INDEX('FCST SDV'!$AC$3:$AZ$3000,MATCH('Hàng Theo FCTS 14.09'!$B135,'FCST SDV'!$C$3:$C$3000,0),MATCH('Hàng Theo FCTS 14.09'!Q$1,'FCST SDV'!$AC$2:$AZ$2,0))/'Hàng Theo FCTS 14.09'!$C135,0)</f>
        <v>0</v>
      </c>
    </row>
    <row r="136" spans="1:17" ht="36" customHeight="1">
      <c r="A136" s="580" t="s">
        <v>254</v>
      </c>
      <c r="B136" s="581"/>
      <c r="C136" s="581"/>
      <c r="D136" s="581"/>
      <c r="E136" s="581"/>
      <c r="F136" s="582"/>
      <c r="G136" s="156"/>
      <c r="H136" s="155"/>
      <c r="I136" s="138">
        <f>F134-SUM(I134:I135)</f>
        <v>95414</v>
      </c>
      <c r="J136" s="138">
        <f>I136-SUM(J134:J135)</f>
        <v>94814</v>
      </c>
      <c r="K136" s="138">
        <f t="shared" ref="K136:Q136" si="21">J136-SUM(K134:K135)</f>
        <v>94214</v>
      </c>
      <c r="L136" s="138">
        <f t="shared" si="21"/>
        <v>94214</v>
      </c>
      <c r="M136" s="138">
        <f t="shared" si="21"/>
        <v>94214</v>
      </c>
      <c r="N136" s="138">
        <f t="shared" si="21"/>
        <v>94214</v>
      </c>
      <c r="O136" s="138">
        <f t="shared" si="21"/>
        <v>91564</v>
      </c>
      <c r="P136" s="138">
        <f t="shared" si="21"/>
        <v>89848</v>
      </c>
      <c r="Q136" s="138">
        <f t="shared" si="21"/>
        <v>89848</v>
      </c>
    </row>
    <row r="137" spans="1:17" ht="49.5" customHeight="1">
      <c r="A137" s="151" t="s">
        <v>107</v>
      </c>
      <c r="B137" s="131" t="s">
        <v>100</v>
      </c>
      <c r="C137" s="135">
        <v>100</v>
      </c>
      <c r="D137" s="126">
        <v>28014</v>
      </c>
      <c r="E137" s="142"/>
      <c r="F137" s="126">
        <f>D137</f>
        <v>28014</v>
      </c>
      <c r="G137" s="152">
        <f>+VLOOKUP(B137,'[6]FCST SDV'!$C:$AL,36,0)</f>
        <v>15800</v>
      </c>
      <c r="H137" s="153">
        <f t="shared" ref="H137" si="22">+G137/C137</f>
        <v>158</v>
      </c>
      <c r="I137" s="134">
        <f t="array" ref="I137">+IFERROR(INDEX('FCST SDV'!$AC$3:$AZ$3000,MATCH('Hàng Theo FCTS 14.09'!$B137,'FCST SDV'!$C$3:$C$3000,0),MATCH('Hàng Theo FCTS 14.09'!I$1,'FCST SDV'!$AC$2:$AZ$2,0))/'Hàng Theo FCTS 14.09'!$C137,0)</f>
        <v>0</v>
      </c>
      <c r="J137" s="134">
        <f t="array" ref="J137">+IFERROR(INDEX('FCST SDV'!$AC$3:$AZ$3000,MATCH('Hàng Theo FCTS 14.09'!$B137,'FCST SDV'!$C$3:$C$3000,0),MATCH('Hàng Theo FCTS 14.09'!J$1,'FCST SDV'!$AC$2:$AZ$2,0))/'Hàng Theo FCTS 14.09'!$C137,0)</f>
        <v>0</v>
      </c>
      <c r="K137" s="134">
        <f t="array" ref="K137">+IFERROR(INDEX('FCST SDV'!$AC$3:$AZ$3000,MATCH('Hàng Theo FCTS 14.09'!$B137,'FCST SDV'!$C$3:$C$3000,0),MATCH('Hàng Theo FCTS 14.09'!K$1,'FCST SDV'!$AC$2:$AZ$2,0))/'Hàng Theo FCTS 14.09'!$C137,0)</f>
        <v>0</v>
      </c>
      <c r="L137" s="134">
        <f t="array" ref="L137">+IFERROR(INDEX('FCST SDV'!$AC$3:$AZ$3000,MATCH('Hàng Theo FCTS 14.09'!$B137,'FCST SDV'!$C$3:$C$3000,0),MATCH('Hàng Theo FCTS 14.09'!L$1,'FCST SDV'!$AC$2:$AZ$2,0))/'Hàng Theo FCTS 14.09'!$C137,0)</f>
        <v>0</v>
      </c>
      <c r="M137" s="134">
        <f t="array" ref="M137">+IFERROR(INDEX('FCST SDV'!$AC$3:$AZ$3000,MATCH('Hàng Theo FCTS 14.09'!$B137,'FCST SDV'!$C$3:$C$3000,0),MATCH('Hàng Theo FCTS 14.09'!M$1,'FCST SDV'!$AC$2:$AZ$2,0))/'Hàng Theo FCTS 14.09'!$C137,0)</f>
        <v>0</v>
      </c>
      <c r="N137" s="134">
        <f t="array" ref="N137">+IFERROR(INDEX('FCST SDV'!$AC$3:$AZ$3000,MATCH('Hàng Theo FCTS 14.09'!$B137,'FCST SDV'!$C$3:$C$3000,0),MATCH('Hàng Theo FCTS 14.09'!N$1,'FCST SDV'!$AC$2:$AZ$2,0))/'Hàng Theo FCTS 14.09'!$C137,0)</f>
        <v>0</v>
      </c>
      <c r="O137" s="134">
        <f t="array" ref="O137">+IFERROR(INDEX('FCST SDV'!$AC$3:$AZ$3000,MATCH('Hàng Theo FCTS 14.09'!$B137,'FCST SDV'!$C$3:$C$3000,0),MATCH('Hàng Theo FCTS 14.09'!O$1,'FCST SDV'!$AC$2:$AZ$2,0))/'Hàng Theo FCTS 14.09'!$C137,0)</f>
        <v>0</v>
      </c>
      <c r="P137" s="134">
        <f t="array" ref="P137">+IFERROR(INDEX('FCST SDV'!$AC$3:$AZ$3000,MATCH('Hàng Theo FCTS 14.09'!$B137,'FCST SDV'!$C$3:$C$3000,0),MATCH('Hàng Theo FCTS 14.09'!P$1,'FCST SDV'!$AC$2:$AZ$2,0))/'Hàng Theo FCTS 14.09'!$C137,0)</f>
        <v>158</v>
      </c>
      <c r="Q137" s="134">
        <f t="array" ref="Q137">+IFERROR(INDEX('FCST SDV'!$AC$3:$AZ$3000,MATCH('Hàng Theo FCTS 14.09'!$B137,'FCST SDV'!$C$3:$C$3000,0),MATCH('Hàng Theo FCTS 14.09'!Q$1,'FCST SDV'!$AC$2:$AZ$2,0))/'Hàng Theo FCTS 14.09'!$C137,0)</f>
        <v>0</v>
      </c>
    </row>
    <row r="138" spans="1:17" ht="36" customHeight="1">
      <c r="A138" s="577" t="s">
        <v>254</v>
      </c>
      <c r="B138" s="578"/>
      <c r="C138" s="578"/>
      <c r="D138" s="578"/>
      <c r="E138" s="578"/>
      <c r="F138" s="579"/>
      <c r="G138" s="156"/>
      <c r="H138" s="155"/>
      <c r="I138" s="138">
        <f>F137-SUM(I137)</f>
        <v>28014</v>
      </c>
      <c r="J138" s="138">
        <f>I138-SUM(J137)</f>
        <v>28014</v>
      </c>
      <c r="K138" s="138">
        <f t="shared" ref="K138:Q138" si="23">J138-SUM(K137)</f>
        <v>28014</v>
      </c>
      <c r="L138" s="138">
        <f t="shared" si="23"/>
        <v>28014</v>
      </c>
      <c r="M138" s="138">
        <f t="shared" si="23"/>
        <v>28014</v>
      </c>
      <c r="N138" s="138">
        <f t="shared" si="23"/>
        <v>28014</v>
      </c>
      <c r="O138" s="138">
        <f t="shared" si="23"/>
        <v>28014</v>
      </c>
      <c r="P138" s="138">
        <f t="shared" si="23"/>
        <v>27856</v>
      </c>
      <c r="Q138" s="138">
        <f t="shared" si="23"/>
        <v>27856</v>
      </c>
    </row>
    <row r="139" spans="1:17" ht="36" customHeight="1">
      <c r="A139" s="584" t="s">
        <v>109</v>
      </c>
      <c r="B139" s="131" t="s">
        <v>108</v>
      </c>
      <c r="C139" s="135">
        <v>3000</v>
      </c>
      <c r="D139" s="564">
        <v>40</v>
      </c>
      <c r="E139" s="565"/>
      <c r="F139" s="564">
        <f>D139</f>
        <v>40</v>
      </c>
      <c r="G139" s="152">
        <f>+VLOOKUP(B139,'[6]FCST SDV'!$C:$AL,36,0)</f>
        <v>34100</v>
      </c>
      <c r="H139" s="153">
        <f t="shared" ref="H139:H147" si="24">+G139/C139</f>
        <v>11.366666666666667</v>
      </c>
      <c r="I139" s="134">
        <f t="array" ref="I139">+IFERROR(INDEX('FCST SDV'!$AC$3:$AZ$3000,MATCH('Hàng Theo FCTS 14.09'!$B139,'FCST SDV'!$C$3:$C$3000,0),MATCH('Hàng Theo FCTS 14.09'!I$1,'FCST SDV'!$AC$2:$AZ$2,0))/'Hàng Theo FCTS 14.09'!$C139,0)</f>
        <v>0</v>
      </c>
      <c r="J139" s="134">
        <f t="array" ref="J139">+IFERROR(INDEX('FCST SDV'!$AC$3:$AZ$3000,MATCH('Hàng Theo FCTS 14.09'!$B139,'FCST SDV'!$C$3:$C$3000,0),MATCH('Hàng Theo FCTS 14.09'!J$1,'FCST SDV'!$AC$2:$AZ$2,0))/'Hàng Theo FCTS 14.09'!$C139,0)</f>
        <v>0</v>
      </c>
      <c r="K139" s="134">
        <f t="array" ref="K139">+IFERROR(INDEX('FCST SDV'!$AC$3:$AZ$3000,MATCH('Hàng Theo FCTS 14.09'!$B139,'FCST SDV'!$C$3:$C$3000,0),MATCH('Hàng Theo FCTS 14.09'!K$1,'FCST SDV'!$AC$2:$AZ$2,0))/'Hàng Theo FCTS 14.09'!$C139,0)</f>
        <v>0</v>
      </c>
      <c r="L139" s="134">
        <f t="array" ref="L139">+IFERROR(INDEX('FCST SDV'!$AC$3:$AZ$3000,MATCH('Hàng Theo FCTS 14.09'!$B139,'FCST SDV'!$C$3:$C$3000,0),MATCH('Hàng Theo FCTS 14.09'!L$1,'FCST SDV'!$AC$2:$AZ$2,0))/'Hàng Theo FCTS 14.09'!$C139,0)</f>
        <v>1.0333333333333334</v>
      </c>
      <c r="M139" s="134">
        <f t="array" ref="M139">+IFERROR(INDEX('FCST SDV'!$AC$3:$AZ$3000,MATCH('Hàng Theo FCTS 14.09'!$B139,'FCST SDV'!$C$3:$C$3000,0),MATCH('Hàng Theo FCTS 14.09'!M$1,'FCST SDV'!$AC$2:$AZ$2,0))/'Hàng Theo FCTS 14.09'!$C139,0)</f>
        <v>2.0666666666666669</v>
      </c>
      <c r="N139" s="134">
        <f t="array" ref="N139">+IFERROR(INDEX('FCST SDV'!$AC$3:$AZ$3000,MATCH('Hàng Theo FCTS 14.09'!$B139,'FCST SDV'!$C$3:$C$3000,0),MATCH('Hàng Theo FCTS 14.09'!N$1,'FCST SDV'!$AC$2:$AZ$2,0))/'Hàng Theo FCTS 14.09'!$C139,0)</f>
        <v>1.0333333333333334</v>
      </c>
      <c r="O139" s="134">
        <f t="array" ref="O139">+IFERROR(INDEX('FCST SDV'!$AC$3:$AZ$3000,MATCH('Hàng Theo FCTS 14.09'!$B139,'FCST SDV'!$C$3:$C$3000,0),MATCH('Hàng Theo FCTS 14.09'!O$1,'FCST SDV'!$AC$2:$AZ$2,0))/'Hàng Theo FCTS 14.09'!$C139,0)</f>
        <v>4.1333333333333337</v>
      </c>
      <c r="P139" s="134">
        <f t="array" ref="P139">+IFERROR(INDEX('FCST SDV'!$AC$3:$AZ$3000,MATCH('Hàng Theo FCTS 14.09'!$B139,'FCST SDV'!$C$3:$C$3000,0),MATCH('Hàng Theo FCTS 14.09'!P$1,'FCST SDV'!$AC$2:$AZ$2,0))/'Hàng Theo FCTS 14.09'!$C139,0)</f>
        <v>3.1</v>
      </c>
      <c r="Q139" s="134">
        <f t="array" ref="Q139">+IFERROR(INDEX('FCST SDV'!$AC$3:$AZ$3000,MATCH('Hàng Theo FCTS 14.09'!$B139,'FCST SDV'!$C$3:$C$3000,0),MATCH('Hàng Theo FCTS 14.09'!Q$1,'FCST SDV'!$AC$2:$AZ$2,0))/'Hàng Theo FCTS 14.09'!$C139,0)</f>
        <v>0</v>
      </c>
    </row>
    <row r="140" spans="1:17" ht="36" customHeight="1">
      <c r="A140" s="583"/>
      <c r="B140" s="131" t="s">
        <v>34</v>
      </c>
      <c r="C140" s="135">
        <v>2700</v>
      </c>
      <c r="D140" s="564"/>
      <c r="E140" s="565"/>
      <c r="F140" s="564"/>
      <c r="G140" s="152">
        <f>+VLOOKUP(B140,'[6]FCST SDV'!$C:$AL,36,0)</f>
        <v>1053000</v>
      </c>
      <c r="H140" s="153">
        <f t="shared" si="24"/>
        <v>390</v>
      </c>
      <c r="I140" s="134">
        <f t="array" ref="I140">+IFERROR(INDEX('FCST SDV'!$AC$3:$AZ$3000,MATCH('Hàng Theo FCTS 14.09'!$B140,'FCST SDV'!$C$3:$C$3000,0),MATCH('Hàng Theo FCTS 14.09'!I$1,'FCST SDV'!$AC$2:$AZ$2,0))/'Hàng Theo FCTS 14.09'!$C140,0)</f>
        <v>20</v>
      </c>
      <c r="J140" s="134">
        <f t="array" ref="J140">+IFERROR(INDEX('FCST SDV'!$AC$3:$AZ$3000,MATCH('Hàng Theo FCTS 14.09'!$B140,'FCST SDV'!$C$3:$C$3000,0),MATCH('Hàng Theo FCTS 14.09'!J$1,'FCST SDV'!$AC$2:$AZ$2,0))/'Hàng Theo FCTS 14.09'!$C140,0)</f>
        <v>20</v>
      </c>
      <c r="K140" s="134">
        <f t="array" ref="K140">+IFERROR(INDEX('FCST SDV'!$AC$3:$AZ$3000,MATCH('Hàng Theo FCTS 14.09'!$B140,'FCST SDV'!$C$3:$C$3000,0),MATCH('Hàng Theo FCTS 14.09'!K$1,'FCST SDV'!$AC$2:$AZ$2,0))/'Hàng Theo FCTS 14.09'!$C140,0)</f>
        <v>20</v>
      </c>
      <c r="L140" s="134">
        <f t="array" ref="L140">+IFERROR(INDEX('FCST SDV'!$AC$3:$AZ$3000,MATCH('Hàng Theo FCTS 14.09'!$B140,'FCST SDV'!$C$3:$C$3000,0),MATCH('Hàng Theo FCTS 14.09'!L$1,'FCST SDV'!$AC$2:$AZ$2,0))/'Hàng Theo FCTS 14.09'!$C140,0)</f>
        <v>20</v>
      </c>
      <c r="M140" s="134">
        <f t="array" ref="M140">+IFERROR(INDEX('FCST SDV'!$AC$3:$AZ$3000,MATCH('Hàng Theo FCTS 14.09'!$B140,'FCST SDV'!$C$3:$C$3000,0),MATCH('Hàng Theo FCTS 14.09'!M$1,'FCST SDV'!$AC$2:$AZ$2,0))/'Hàng Theo FCTS 14.09'!$C140,0)</f>
        <v>20</v>
      </c>
      <c r="N140" s="134">
        <f t="array" ref="N140">+IFERROR(INDEX('FCST SDV'!$AC$3:$AZ$3000,MATCH('Hàng Theo FCTS 14.09'!$B140,'FCST SDV'!$C$3:$C$3000,0),MATCH('Hàng Theo FCTS 14.09'!N$1,'FCST SDV'!$AC$2:$AZ$2,0))/'Hàng Theo FCTS 14.09'!$C140,0)</f>
        <v>10</v>
      </c>
      <c r="O140" s="134">
        <f t="array" ref="O140">+IFERROR(INDEX('FCST SDV'!$AC$3:$AZ$3000,MATCH('Hàng Theo FCTS 14.09'!$B140,'FCST SDV'!$C$3:$C$3000,0),MATCH('Hàng Theo FCTS 14.09'!O$1,'FCST SDV'!$AC$2:$AZ$2,0))/'Hàng Theo FCTS 14.09'!$C140,0)</f>
        <v>130</v>
      </c>
      <c r="P140" s="134">
        <f t="array" ref="P140">+IFERROR(INDEX('FCST SDV'!$AC$3:$AZ$3000,MATCH('Hàng Theo FCTS 14.09'!$B140,'FCST SDV'!$C$3:$C$3000,0),MATCH('Hàng Theo FCTS 14.09'!P$1,'FCST SDV'!$AC$2:$AZ$2,0))/'Hàng Theo FCTS 14.09'!$C140,0)</f>
        <v>150</v>
      </c>
      <c r="Q140" s="134">
        <f t="array" ref="Q140">+IFERROR(INDEX('FCST SDV'!$AC$3:$AZ$3000,MATCH('Hàng Theo FCTS 14.09'!$B140,'FCST SDV'!$C$3:$C$3000,0),MATCH('Hàng Theo FCTS 14.09'!Q$1,'FCST SDV'!$AC$2:$AZ$2,0))/'Hàng Theo FCTS 14.09'!$C140,0)</f>
        <v>0</v>
      </c>
    </row>
    <row r="141" spans="1:17" ht="36" customHeight="1">
      <c r="A141" s="583"/>
      <c r="B141" s="131" t="s">
        <v>30</v>
      </c>
      <c r="C141" s="135">
        <v>3000</v>
      </c>
      <c r="D141" s="564"/>
      <c r="E141" s="565"/>
      <c r="F141" s="564"/>
      <c r="G141" s="152">
        <f>+VLOOKUP(B141,'[6]FCST SDV'!$C:$AL,36,0)</f>
        <v>978000</v>
      </c>
      <c r="H141" s="153">
        <f t="shared" si="24"/>
        <v>326</v>
      </c>
      <c r="I141" s="134">
        <f t="array" ref="I141">+IFERROR(INDEX('FCST SDV'!$AC$3:$AZ$3000,MATCH('Hàng Theo FCTS 14.09'!$B141,'FCST SDV'!$C$3:$C$3000,0),MATCH('Hàng Theo FCTS 14.09'!I$1,'FCST SDV'!$AC$2:$AZ$2,0))/'Hàng Theo FCTS 14.09'!$C141,0)</f>
        <v>16</v>
      </c>
      <c r="J141" s="134">
        <f t="array" ref="J141">+IFERROR(INDEX('FCST SDV'!$AC$3:$AZ$3000,MATCH('Hàng Theo FCTS 14.09'!$B141,'FCST SDV'!$C$3:$C$3000,0),MATCH('Hàng Theo FCTS 14.09'!J$1,'FCST SDV'!$AC$2:$AZ$2,0))/'Hàng Theo FCTS 14.09'!$C141,0)</f>
        <v>10</v>
      </c>
      <c r="K141" s="134">
        <f t="array" ref="K141">+IFERROR(INDEX('FCST SDV'!$AC$3:$AZ$3000,MATCH('Hàng Theo FCTS 14.09'!$B141,'FCST SDV'!$C$3:$C$3000,0),MATCH('Hàng Theo FCTS 14.09'!K$1,'FCST SDV'!$AC$2:$AZ$2,0))/'Hàng Theo FCTS 14.09'!$C141,0)</f>
        <v>15</v>
      </c>
      <c r="L141" s="134">
        <f t="array" ref="L141">+IFERROR(INDEX('FCST SDV'!$AC$3:$AZ$3000,MATCH('Hàng Theo FCTS 14.09'!$B141,'FCST SDV'!$C$3:$C$3000,0),MATCH('Hàng Theo FCTS 14.09'!L$1,'FCST SDV'!$AC$2:$AZ$2,0))/'Hàng Theo FCTS 14.09'!$C141,0)</f>
        <v>15</v>
      </c>
      <c r="M141" s="134">
        <f t="array" ref="M141">+IFERROR(INDEX('FCST SDV'!$AC$3:$AZ$3000,MATCH('Hàng Theo FCTS 14.09'!$B141,'FCST SDV'!$C$3:$C$3000,0),MATCH('Hàng Theo FCTS 14.09'!M$1,'FCST SDV'!$AC$2:$AZ$2,0))/'Hàng Theo FCTS 14.09'!$C141,0)</f>
        <v>15</v>
      </c>
      <c r="N141" s="134">
        <f t="array" ref="N141">+IFERROR(INDEX('FCST SDV'!$AC$3:$AZ$3000,MATCH('Hàng Theo FCTS 14.09'!$B141,'FCST SDV'!$C$3:$C$3000,0),MATCH('Hàng Theo FCTS 14.09'!N$1,'FCST SDV'!$AC$2:$AZ$2,0))/'Hàng Theo FCTS 14.09'!$C141,0)</f>
        <v>20</v>
      </c>
      <c r="O141" s="134">
        <f t="array" ref="O141">+IFERROR(INDEX('FCST SDV'!$AC$3:$AZ$3000,MATCH('Hàng Theo FCTS 14.09'!$B141,'FCST SDV'!$C$3:$C$3000,0),MATCH('Hàng Theo FCTS 14.09'!O$1,'FCST SDV'!$AC$2:$AZ$2,0))/'Hàng Theo FCTS 14.09'!$C141,0)</f>
        <v>100</v>
      </c>
      <c r="P141" s="134">
        <f t="array" ref="P141">+IFERROR(INDEX('FCST SDV'!$AC$3:$AZ$3000,MATCH('Hàng Theo FCTS 14.09'!$B141,'FCST SDV'!$C$3:$C$3000,0),MATCH('Hàng Theo FCTS 14.09'!P$1,'FCST SDV'!$AC$2:$AZ$2,0))/'Hàng Theo FCTS 14.09'!$C141,0)</f>
        <v>135</v>
      </c>
      <c r="Q141" s="134">
        <f t="array" ref="Q141">+IFERROR(INDEX('FCST SDV'!$AC$3:$AZ$3000,MATCH('Hàng Theo FCTS 14.09'!$B141,'FCST SDV'!$C$3:$C$3000,0),MATCH('Hàng Theo FCTS 14.09'!Q$1,'FCST SDV'!$AC$2:$AZ$2,0))/'Hàng Theo FCTS 14.09'!$C141,0)</f>
        <v>0</v>
      </c>
    </row>
    <row r="142" spans="1:17" ht="36" customHeight="1">
      <c r="A142" s="583"/>
      <c r="B142" s="131" t="s">
        <v>82</v>
      </c>
      <c r="C142" s="135">
        <v>3000</v>
      </c>
      <c r="D142" s="564"/>
      <c r="E142" s="565"/>
      <c r="F142" s="564"/>
      <c r="G142" s="152">
        <f>+VLOOKUP(B142,'[6]FCST SDV'!$C:$AL,36,0)</f>
        <v>768000</v>
      </c>
      <c r="H142" s="153">
        <f t="shared" si="24"/>
        <v>256</v>
      </c>
      <c r="I142" s="134">
        <f t="array" ref="I142">+IFERROR(INDEX('FCST SDV'!$AC$3:$AZ$3000,MATCH('Hàng Theo FCTS 14.09'!$B142,'FCST SDV'!$C$3:$C$3000,0),MATCH('Hàng Theo FCTS 14.09'!I$1,'FCST SDV'!$AC$2:$AZ$2,0))/'Hàng Theo FCTS 14.09'!$C142,0)</f>
        <v>16</v>
      </c>
      <c r="J142" s="134">
        <f t="array" ref="J142">+IFERROR(INDEX('FCST SDV'!$AC$3:$AZ$3000,MATCH('Hàng Theo FCTS 14.09'!$B142,'FCST SDV'!$C$3:$C$3000,0),MATCH('Hàng Theo FCTS 14.09'!J$1,'FCST SDV'!$AC$2:$AZ$2,0))/'Hàng Theo FCTS 14.09'!$C142,0)</f>
        <v>16</v>
      </c>
      <c r="K142" s="134">
        <f t="array" ref="K142">+IFERROR(INDEX('FCST SDV'!$AC$3:$AZ$3000,MATCH('Hàng Theo FCTS 14.09'!$B142,'FCST SDV'!$C$3:$C$3000,0),MATCH('Hàng Theo FCTS 14.09'!K$1,'FCST SDV'!$AC$2:$AZ$2,0))/'Hàng Theo FCTS 14.09'!$C142,0)</f>
        <v>10.666666666666666</v>
      </c>
      <c r="L142" s="134">
        <f t="array" ref="L142">+IFERROR(INDEX('FCST SDV'!$AC$3:$AZ$3000,MATCH('Hàng Theo FCTS 14.09'!$B142,'FCST SDV'!$C$3:$C$3000,0),MATCH('Hàng Theo FCTS 14.09'!L$1,'FCST SDV'!$AC$2:$AZ$2,0))/'Hàng Theo FCTS 14.09'!$C142,0)</f>
        <v>10.666666666666666</v>
      </c>
      <c r="M142" s="134">
        <f t="array" ref="M142">+IFERROR(INDEX('FCST SDV'!$AC$3:$AZ$3000,MATCH('Hàng Theo FCTS 14.09'!$B142,'FCST SDV'!$C$3:$C$3000,0),MATCH('Hàng Theo FCTS 14.09'!M$1,'FCST SDV'!$AC$2:$AZ$2,0))/'Hàng Theo FCTS 14.09'!$C142,0)</f>
        <v>16</v>
      </c>
      <c r="N142" s="134">
        <f t="array" ref="N142">+IFERROR(INDEX('FCST SDV'!$AC$3:$AZ$3000,MATCH('Hàng Theo FCTS 14.09'!$B142,'FCST SDV'!$C$3:$C$3000,0),MATCH('Hàng Theo FCTS 14.09'!N$1,'FCST SDV'!$AC$2:$AZ$2,0))/'Hàng Theo FCTS 14.09'!$C142,0)</f>
        <v>16</v>
      </c>
      <c r="O142" s="134">
        <f t="array" ref="O142">+IFERROR(INDEX('FCST SDV'!$AC$3:$AZ$3000,MATCH('Hàng Theo FCTS 14.09'!$B142,'FCST SDV'!$C$3:$C$3000,0),MATCH('Hàng Theo FCTS 14.09'!O$1,'FCST SDV'!$AC$2:$AZ$2,0))/'Hàng Theo FCTS 14.09'!$C142,0)</f>
        <v>96</v>
      </c>
      <c r="P142" s="134">
        <f t="array" ref="P142">+IFERROR(INDEX('FCST SDV'!$AC$3:$AZ$3000,MATCH('Hàng Theo FCTS 14.09'!$B142,'FCST SDV'!$C$3:$C$3000,0),MATCH('Hàng Theo FCTS 14.09'!P$1,'FCST SDV'!$AC$2:$AZ$2,0))/'Hàng Theo FCTS 14.09'!$C142,0)</f>
        <v>74.666666666666671</v>
      </c>
      <c r="Q142" s="134">
        <f t="array" ref="Q142">+IFERROR(INDEX('FCST SDV'!$AC$3:$AZ$3000,MATCH('Hàng Theo FCTS 14.09'!$B142,'FCST SDV'!$C$3:$C$3000,0),MATCH('Hàng Theo FCTS 14.09'!Q$1,'FCST SDV'!$AC$2:$AZ$2,0))/'Hàng Theo FCTS 14.09'!$C142,0)</f>
        <v>0</v>
      </c>
    </row>
    <row r="143" spans="1:17" ht="36" customHeight="1">
      <c r="A143" s="583"/>
      <c r="B143" s="131" t="s">
        <v>73</v>
      </c>
      <c r="C143" s="135">
        <v>2000</v>
      </c>
      <c r="D143" s="564"/>
      <c r="E143" s="565"/>
      <c r="F143" s="564"/>
      <c r="G143" s="152">
        <f>+VLOOKUP(B143,'[6]FCST SDV'!$C:$AL,36,0)</f>
        <v>0</v>
      </c>
      <c r="H143" s="153">
        <f t="shared" si="24"/>
        <v>0</v>
      </c>
      <c r="I143" s="134">
        <f t="array" ref="I143">+IFERROR(INDEX('FCST SDV'!$AC$3:$AZ$3000,MATCH('Hàng Theo FCTS 14.09'!$B143,'FCST SDV'!$C$3:$C$3000,0),MATCH('Hàng Theo FCTS 14.09'!I$1,'FCST SDV'!$AC$2:$AZ$2,0))/'Hàng Theo FCTS 14.09'!$C143,0)</f>
        <v>0</v>
      </c>
      <c r="J143" s="134">
        <f t="array" ref="J143">+IFERROR(INDEX('FCST SDV'!$AC$3:$AZ$3000,MATCH('Hàng Theo FCTS 14.09'!$B143,'FCST SDV'!$C$3:$C$3000,0),MATCH('Hàng Theo FCTS 14.09'!J$1,'FCST SDV'!$AC$2:$AZ$2,0))/'Hàng Theo FCTS 14.09'!$C143,0)</f>
        <v>0</v>
      </c>
      <c r="K143" s="134">
        <f t="array" ref="K143">+IFERROR(INDEX('FCST SDV'!$AC$3:$AZ$3000,MATCH('Hàng Theo FCTS 14.09'!$B143,'FCST SDV'!$C$3:$C$3000,0),MATCH('Hàng Theo FCTS 14.09'!K$1,'FCST SDV'!$AC$2:$AZ$2,0))/'Hàng Theo FCTS 14.09'!$C143,0)</f>
        <v>0</v>
      </c>
      <c r="L143" s="134">
        <f t="array" ref="L143">+IFERROR(INDEX('FCST SDV'!$AC$3:$AZ$3000,MATCH('Hàng Theo FCTS 14.09'!$B143,'FCST SDV'!$C$3:$C$3000,0),MATCH('Hàng Theo FCTS 14.09'!L$1,'FCST SDV'!$AC$2:$AZ$2,0))/'Hàng Theo FCTS 14.09'!$C143,0)</f>
        <v>0</v>
      </c>
      <c r="M143" s="134">
        <f t="array" ref="M143">+IFERROR(INDEX('FCST SDV'!$AC$3:$AZ$3000,MATCH('Hàng Theo FCTS 14.09'!$B143,'FCST SDV'!$C$3:$C$3000,0),MATCH('Hàng Theo FCTS 14.09'!M$1,'FCST SDV'!$AC$2:$AZ$2,0))/'Hàng Theo FCTS 14.09'!$C143,0)</f>
        <v>0</v>
      </c>
      <c r="N143" s="134">
        <f t="array" ref="N143">+IFERROR(INDEX('FCST SDV'!$AC$3:$AZ$3000,MATCH('Hàng Theo FCTS 14.09'!$B143,'FCST SDV'!$C$3:$C$3000,0),MATCH('Hàng Theo FCTS 14.09'!N$1,'FCST SDV'!$AC$2:$AZ$2,0))/'Hàng Theo FCTS 14.09'!$C143,0)</f>
        <v>0</v>
      </c>
      <c r="O143" s="134">
        <f t="array" ref="O143">+IFERROR(INDEX('FCST SDV'!$AC$3:$AZ$3000,MATCH('Hàng Theo FCTS 14.09'!$B143,'FCST SDV'!$C$3:$C$3000,0),MATCH('Hàng Theo FCTS 14.09'!O$1,'FCST SDV'!$AC$2:$AZ$2,0))/'Hàng Theo FCTS 14.09'!$C143,0)</f>
        <v>0</v>
      </c>
      <c r="P143" s="134">
        <f t="array" ref="P143">+IFERROR(INDEX('FCST SDV'!$AC$3:$AZ$3000,MATCH('Hàng Theo FCTS 14.09'!$B143,'FCST SDV'!$C$3:$C$3000,0),MATCH('Hàng Theo FCTS 14.09'!P$1,'FCST SDV'!$AC$2:$AZ$2,0))/'Hàng Theo FCTS 14.09'!$C143,0)</f>
        <v>0</v>
      </c>
      <c r="Q143" s="134">
        <f t="array" ref="Q143">+IFERROR(INDEX('FCST SDV'!$AC$3:$AZ$3000,MATCH('Hàng Theo FCTS 14.09'!$B143,'FCST SDV'!$C$3:$C$3000,0),MATCH('Hàng Theo FCTS 14.09'!Q$1,'FCST SDV'!$AC$2:$AZ$2,0))/'Hàng Theo FCTS 14.09'!$C143,0)</f>
        <v>0</v>
      </c>
    </row>
    <row r="144" spans="1:17" ht="36" customHeight="1">
      <c r="A144" s="583"/>
      <c r="B144" s="131" t="s">
        <v>73</v>
      </c>
      <c r="C144" s="135">
        <v>2000</v>
      </c>
      <c r="D144" s="564"/>
      <c r="E144" s="565"/>
      <c r="F144" s="564"/>
      <c r="G144" s="152">
        <f>+VLOOKUP(B144,'[6]FCST SDV'!$C:$AL,36,0)</f>
        <v>0</v>
      </c>
      <c r="H144" s="153">
        <f t="shared" si="24"/>
        <v>0</v>
      </c>
      <c r="I144" s="134">
        <f t="array" ref="I144">+IFERROR(INDEX('FCST SDV'!$AC$3:$AZ$3000,MATCH('Hàng Theo FCTS 14.09'!$B144,'FCST SDV'!$C$3:$C$3000,0),MATCH('Hàng Theo FCTS 14.09'!I$1,'FCST SDV'!$AC$2:$AZ$2,0))/'Hàng Theo FCTS 14.09'!$C144,0)</f>
        <v>0</v>
      </c>
      <c r="J144" s="134">
        <f t="array" ref="J144">+IFERROR(INDEX('FCST SDV'!$AC$3:$AZ$3000,MATCH('Hàng Theo FCTS 14.09'!$B144,'FCST SDV'!$C$3:$C$3000,0),MATCH('Hàng Theo FCTS 14.09'!J$1,'FCST SDV'!$AC$2:$AZ$2,0))/'Hàng Theo FCTS 14.09'!$C144,0)</f>
        <v>0</v>
      </c>
      <c r="K144" s="134">
        <f t="array" ref="K144">+IFERROR(INDEX('FCST SDV'!$AC$3:$AZ$3000,MATCH('Hàng Theo FCTS 14.09'!$B144,'FCST SDV'!$C$3:$C$3000,0),MATCH('Hàng Theo FCTS 14.09'!K$1,'FCST SDV'!$AC$2:$AZ$2,0))/'Hàng Theo FCTS 14.09'!$C144,0)</f>
        <v>0</v>
      </c>
      <c r="L144" s="134">
        <f t="array" ref="L144">+IFERROR(INDEX('FCST SDV'!$AC$3:$AZ$3000,MATCH('Hàng Theo FCTS 14.09'!$B144,'FCST SDV'!$C$3:$C$3000,0),MATCH('Hàng Theo FCTS 14.09'!L$1,'FCST SDV'!$AC$2:$AZ$2,0))/'Hàng Theo FCTS 14.09'!$C144,0)</f>
        <v>0</v>
      </c>
      <c r="M144" s="134">
        <f t="array" ref="M144">+IFERROR(INDEX('FCST SDV'!$AC$3:$AZ$3000,MATCH('Hàng Theo FCTS 14.09'!$B144,'FCST SDV'!$C$3:$C$3000,0),MATCH('Hàng Theo FCTS 14.09'!M$1,'FCST SDV'!$AC$2:$AZ$2,0))/'Hàng Theo FCTS 14.09'!$C144,0)</f>
        <v>0</v>
      </c>
      <c r="N144" s="134">
        <f t="array" ref="N144">+IFERROR(INDEX('FCST SDV'!$AC$3:$AZ$3000,MATCH('Hàng Theo FCTS 14.09'!$B144,'FCST SDV'!$C$3:$C$3000,0),MATCH('Hàng Theo FCTS 14.09'!N$1,'FCST SDV'!$AC$2:$AZ$2,0))/'Hàng Theo FCTS 14.09'!$C144,0)</f>
        <v>0</v>
      </c>
      <c r="O144" s="134">
        <f t="array" ref="O144">+IFERROR(INDEX('FCST SDV'!$AC$3:$AZ$3000,MATCH('Hàng Theo FCTS 14.09'!$B144,'FCST SDV'!$C$3:$C$3000,0),MATCH('Hàng Theo FCTS 14.09'!O$1,'FCST SDV'!$AC$2:$AZ$2,0))/'Hàng Theo FCTS 14.09'!$C144,0)</f>
        <v>0</v>
      </c>
      <c r="P144" s="134">
        <f t="array" ref="P144">+IFERROR(INDEX('FCST SDV'!$AC$3:$AZ$3000,MATCH('Hàng Theo FCTS 14.09'!$B144,'FCST SDV'!$C$3:$C$3000,0),MATCH('Hàng Theo FCTS 14.09'!P$1,'FCST SDV'!$AC$2:$AZ$2,0))/'Hàng Theo FCTS 14.09'!$C144,0)</f>
        <v>0</v>
      </c>
      <c r="Q144" s="134">
        <f t="array" ref="Q144">+IFERROR(INDEX('FCST SDV'!$AC$3:$AZ$3000,MATCH('Hàng Theo FCTS 14.09'!$B144,'FCST SDV'!$C$3:$C$3000,0),MATCH('Hàng Theo FCTS 14.09'!Q$1,'FCST SDV'!$AC$2:$AZ$2,0))/'Hàng Theo FCTS 14.09'!$C144,0)</f>
        <v>0</v>
      </c>
    </row>
    <row r="145" spans="1:17" ht="36" customHeight="1">
      <c r="A145" s="583"/>
      <c r="B145" s="131" t="s">
        <v>77</v>
      </c>
      <c r="C145" s="135">
        <v>3000</v>
      </c>
      <c r="D145" s="564"/>
      <c r="E145" s="565"/>
      <c r="F145" s="564"/>
      <c r="G145" s="152">
        <f>+VLOOKUP(B145,'[6]FCST SDV'!$C:$AL,36,0)</f>
        <v>208600</v>
      </c>
      <c r="H145" s="153">
        <f t="shared" si="24"/>
        <v>69.533333333333331</v>
      </c>
      <c r="I145" s="134">
        <f t="array" ref="I145">+IFERROR(INDEX('FCST SDV'!$AC$3:$AZ$3000,MATCH('Hàng Theo FCTS 14.09'!$B145,'FCST SDV'!$C$3:$C$3000,0),MATCH('Hàng Theo FCTS 14.09'!I$1,'FCST SDV'!$AC$2:$AZ$2,0))/'Hàng Theo FCTS 14.09'!$C145,0)</f>
        <v>0</v>
      </c>
      <c r="J145" s="134">
        <f t="array" ref="J145">+IFERROR(INDEX('FCST SDV'!$AC$3:$AZ$3000,MATCH('Hàng Theo FCTS 14.09'!$B145,'FCST SDV'!$C$3:$C$3000,0),MATCH('Hàng Theo FCTS 14.09'!J$1,'FCST SDV'!$AC$2:$AZ$2,0))/'Hàng Theo FCTS 14.09'!$C145,0)</f>
        <v>10</v>
      </c>
      <c r="K145" s="134">
        <f t="array" ref="K145">+IFERROR(INDEX('FCST SDV'!$AC$3:$AZ$3000,MATCH('Hàng Theo FCTS 14.09'!$B145,'FCST SDV'!$C$3:$C$3000,0),MATCH('Hàng Theo FCTS 14.09'!K$1,'FCST SDV'!$AC$2:$AZ$2,0))/'Hàng Theo FCTS 14.09'!$C145,0)</f>
        <v>0</v>
      </c>
      <c r="L145" s="134">
        <f t="array" ref="L145">+IFERROR(INDEX('FCST SDV'!$AC$3:$AZ$3000,MATCH('Hàng Theo FCTS 14.09'!$B145,'FCST SDV'!$C$3:$C$3000,0),MATCH('Hàng Theo FCTS 14.09'!L$1,'FCST SDV'!$AC$2:$AZ$2,0))/'Hàng Theo FCTS 14.09'!$C145,0)</f>
        <v>0</v>
      </c>
      <c r="M145" s="134">
        <f t="array" ref="M145">+IFERROR(INDEX('FCST SDV'!$AC$3:$AZ$3000,MATCH('Hàng Theo FCTS 14.09'!$B145,'FCST SDV'!$C$3:$C$3000,0),MATCH('Hàng Theo FCTS 14.09'!M$1,'FCST SDV'!$AC$2:$AZ$2,0))/'Hàng Theo FCTS 14.09'!$C145,0)</f>
        <v>0</v>
      </c>
      <c r="N145" s="134">
        <f t="array" ref="N145">+IFERROR(INDEX('FCST SDV'!$AC$3:$AZ$3000,MATCH('Hàng Theo FCTS 14.09'!$B145,'FCST SDV'!$C$3:$C$3000,0),MATCH('Hàng Theo FCTS 14.09'!N$1,'FCST SDV'!$AC$2:$AZ$2,0))/'Hàng Theo FCTS 14.09'!$C145,0)</f>
        <v>0</v>
      </c>
      <c r="O145" s="134">
        <f t="array" ref="O145">+IFERROR(INDEX('FCST SDV'!$AC$3:$AZ$3000,MATCH('Hàng Theo FCTS 14.09'!$B145,'FCST SDV'!$C$3:$C$3000,0),MATCH('Hàng Theo FCTS 14.09'!O$1,'FCST SDV'!$AC$2:$AZ$2,0))/'Hàng Theo FCTS 14.09'!$C145,0)</f>
        <v>18.333333333333332</v>
      </c>
      <c r="P145" s="134">
        <f t="array" ref="P145">+IFERROR(INDEX('FCST SDV'!$AC$3:$AZ$3000,MATCH('Hàng Theo FCTS 14.09'!$B145,'FCST SDV'!$C$3:$C$3000,0),MATCH('Hàng Theo FCTS 14.09'!P$1,'FCST SDV'!$AC$2:$AZ$2,0))/'Hàng Theo FCTS 14.09'!$C145,0)</f>
        <v>20.6</v>
      </c>
      <c r="Q145" s="134">
        <f t="array" ref="Q145">+IFERROR(INDEX('FCST SDV'!$AC$3:$AZ$3000,MATCH('Hàng Theo FCTS 14.09'!$B145,'FCST SDV'!$C$3:$C$3000,0),MATCH('Hàng Theo FCTS 14.09'!Q$1,'FCST SDV'!$AC$2:$AZ$2,0))/'Hàng Theo FCTS 14.09'!$C145,0)</f>
        <v>20.6</v>
      </c>
    </row>
    <row r="146" spans="1:17" ht="36" customHeight="1">
      <c r="A146" s="583"/>
      <c r="B146" s="131" t="s">
        <v>75</v>
      </c>
      <c r="C146" s="135">
        <v>3000</v>
      </c>
      <c r="D146" s="564"/>
      <c r="E146" s="565"/>
      <c r="F146" s="564"/>
      <c r="G146" s="152">
        <f>+VLOOKUP(B146,'[6]FCST SDV'!$C:$AL,36,0)</f>
        <v>38400</v>
      </c>
      <c r="H146" s="153">
        <f t="shared" si="24"/>
        <v>12.8</v>
      </c>
      <c r="I146" s="134">
        <f t="array" ref="I146">+IFERROR(INDEX('FCST SDV'!$AC$3:$AZ$3000,MATCH('Hàng Theo FCTS 14.09'!$B146,'FCST SDV'!$C$3:$C$3000,0),MATCH('Hàng Theo FCTS 14.09'!I$1,'FCST SDV'!$AC$2:$AZ$2,0))/'Hàng Theo FCTS 14.09'!$C146,0)</f>
        <v>0</v>
      </c>
      <c r="J146" s="134">
        <f t="array" ref="J146">+IFERROR(INDEX('FCST SDV'!$AC$3:$AZ$3000,MATCH('Hàng Theo FCTS 14.09'!$B146,'FCST SDV'!$C$3:$C$3000,0),MATCH('Hàng Theo FCTS 14.09'!J$1,'FCST SDV'!$AC$2:$AZ$2,0))/'Hàng Theo FCTS 14.09'!$C146,0)</f>
        <v>0</v>
      </c>
      <c r="K146" s="134">
        <f t="array" ref="K146">+IFERROR(INDEX('FCST SDV'!$AC$3:$AZ$3000,MATCH('Hàng Theo FCTS 14.09'!$B146,'FCST SDV'!$C$3:$C$3000,0),MATCH('Hàng Theo FCTS 14.09'!K$1,'FCST SDV'!$AC$2:$AZ$2,0))/'Hàng Theo FCTS 14.09'!$C146,0)</f>
        <v>0</v>
      </c>
      <c r="L146" s="134">
        <f t="array" ref="L146">+IFERROR(INDEX('FCST SDV'!$AC$3:$AZ$3000,MATCH('Hàng Theo FCTS 14.09'!$B146,'FCST SDV'!$C$3:$C$3000,0),MATCH('Hàng Theo FCTS 14.09'!L$1,'FCST SDV'!$AC$2:$AZ$2,0))/'Hàng Theo FCTS 14.09'!$C146,0)</f>
        <v>0</v>
      </c>
      <c r="M146" s="134">
        <f t="array" ref="M146">+IFERROR(INDEX('FCST SDV'!$AC$3:$AZ$3000,MATCH('Hàng Theo FCTS 14.09'!$B146,'FCST SDV'!$C$3:$C$3000,0),MATCH('Hàng Theo FCTS 14.09'!M$1,'FCST SDV'!$AC$2:$AZ$2,0))/'Hàng Theo FCTS 14.09'!$C146,0)</f>
        <v>0</v>
      </c>
      <c r="N146" s="134">
        <f t="array" ref="N146">+IFERROR(INDEX('FCST SDV'!$AC$3:$AZ$3000,MATCH('Hàng Theo FCTS 14.09'!$B146,'FCST SDV'!$C$3:$C$3000,0),MATCH('Hàng Theo FCTS 14.09'!N$1,'FCST SDV'!$AC$2:$AZ$2,0))/'Hàng Theo FCTS 14.09'!$C146,0)</f>
        <v>0</v>
      </c>
      <c r="O146" s="134">
        <f t="array" ref="O146">+IFERROR(INDEX('FCST SDV'!$AC$3:$AZ$3000,MATCH('Hàng Theo FCTS 14.09'!$B146,'FCST SDV'!$C$3:$C$3000,0),MATCH('Hàng Theo FCTS 14.09'!O$1,'FCST SDV'!$AC$2:$AZ$2,0))/'Hàng Theo FCTS 14.09'!$C146,0)</f>
        <v>2.1333333333333333</v>
      </c>
      <c r="P146" s="134">
        <f t="array" ref="P146">+IFERROR(INDEX('FCST SDV'!$AC$3:$AZ$3000,MATCH('Hàng Theo FCTS 14.09'!$B146,'FCST SDV'!$C$3:$C$3000,0),MATCH('Hàng Theo FCTS 14.09'!P$1,'FCST SDV'!$AC$2:$AZ$2,0))/'Hàng Theo FCTS 14.09'!$C146,0)</f>
        <v>10.666666666666666</v>
      </c>
      <c r="Q146" s="134">
        <f t="array" ref="Q146">+IFERROR(INDEX('FCST SDV'!$AC$3:$AZ$3000,MATCH('Hàng Theo FCTS 14.09'!$B146,'FCST SDV'!$C$3:$C$3000,0),MATCH('Hàng Theo FCTS 14.09'!Q$1,'FCST SDV'!$AC$2:$AZ$2,0))/'Hàng Theo FCTS 14.09'!$C146,0)</f>
        <v>0</v>
      </c>
    </row>
    <row r="147" spans="1:17" ht="36" customHeight="1">
      <c r="A147" s="583"/>
      <c r="B147" s="131" t="s">
        <v>76</v>
      </c>
      <c r="C147" s="135">
        <v>30000</v>
      </c>
      <c r="D147" s="564"/>
      <c r="E147" s="565"/>
      <c r="F147" s="564"/>
      <c r="G147" s="152">
        <f>+VLOOKUP(B147,'[6]FCST SDV'!$C:$AL,36,0)</f>
        <v>38500</v>
      </c>
      <c r="H147" s="153">
        <f t="shared" si="24"/>
        <v>1.2833333333333334</v>
      </c>
      <c r="I147" s="134">
        <f t="array" ref="I147">+IFERROR(INDEX('FCST SDV'!$AC$3:$AZ$3000,MATCH('Hàng Theo FCTS 14.09'!$B147,'FCST SDV'!$C$3:$C$3000,0),MATCH('Hàng Theo FCTS 14.09'!I$1,'FCST SDV'!$AC$2:$AZ$2,0))/'Hàng Theo FCTS 14.09'!$C147,0)</f>
        <v>0</v>
      </c>
      <c r="J147" s="134">
        <f t="array" ref="J147">+IFERROR(INDEX('FCST SDV'!$AC$3:$AZ$3000,MATCH('Hàng Theo FCTS 14.09'!$B147,'FCST SDV'!$C$3:$C$3000,0),MATCH('Hàng Theo FCTS 14.09'!J$1,'FCST SDV'!$AC$2:$AZ$2,0))/'Hàng Theo FCTS 14.09'!$C147,0)</f>
        <v>0.11666666666666667</v>
      </c>
      <c r="K147" s="134">
        <f t="array" ref="K147">+IFERROR(INDEX('FCST SDV'!$AC$3:$AZ$3000,MATCH('Hàng Theo FCTS 14.09'!$B147,'FCST SDV'!$C$3:$C$3000,0),MATCH('Hàng Theo FCTS 14.09'!K$1,'FCST SDV'!$AC$2:$AZ$2,0))/'Hàng Theo FCTS 14.09'!$C147,0)</f>
        <v>0</v>
      </c>
      <c r="L147" s="134">
        <f t="array" ref="L147">+IFERROR(INDEX('FCST SDV'!$AC$3:$AZ$3000,MATCH('Hàng Theo FCTS 14.09'!$B147,'FCST SDV'!$C$3:$C$3000,0),MATCH('Hàng Theo FCTS 14.09'!L$1,'FCST SDV'!$AC$2:$AZ$2,0))/'Hàng Theo FCTS 14.09'!$C147,0)</f>
        <v>0.23333333333333334</v>
      </c>
      <c r="M147" s="134">
        <f t="array" ref="M147">+IFERROR(INDEX('FCST SDV'!$AC$3:$AZ$3000,MATCH('Hàng Theo FCTS 14.09'!$B147,'FCST SDV'!$C$3:$C$3000,0),MATCH('Hàng Theo FCTS 14.09'!M$1,'FCST SDV'!$AC$2:$AZ$2,0))/'Hàng Theo FCTS 14.09'!$C147,0)</f>
        <v>0.11666666666666667</v>
      </c>
      <c r="N147" s="134">
        <f t="array" ref="N147">+IFERROR(INDEX('FCST SDV'!$AC$3:$AZ$3000,MATCH('Hàng Theo FCTS 14.09'!$B147,'FCST SDV'!$C$3:$C$3000,0),MATCH('Hàng Theo FCTS 14.09'!N$1,'FCST SDV'!$AC$2:$AZ$2,0))/'Hàng Theo FCTS 14.09'!$C147,0)</f>
        <v>0.11666666666666667</v>
      </c>
      <c r="O147" s="134">
        <f t="array" ref="O147">+IFERROR(INDEX('FCST SDV'!$AC$3:$AZ$3000,MATCH('Hàng Theo FCTS 14.09'!$B147,'FCST SDV'!$C$3:$C$3000,0),MATCH('Hàng Theo FCTS 14.09'!O$1,'FCST SDV'!$AC$2:$AZ$2,0))/'Hàng Theo FCTS 14.09'!$C147,0)</f>
        <v>0.58333333333333337</v>
      </c>
      <c r="P147" s="134">
        <f t="array" ref="P147">+IFERROR(INDEX('FCST SDV'!$AC$3:$AZ$3000,MATCH('Hàng Theo FCTS 14.09'!$B147,'FCST SDV'!$C$3:$C$3000,0),MATCH('Hàng Theo FCTS 14.09'!P$1,'FCST SDV'!$AC$2:$AZ$2,0))/'Hàng Theo FCTS 14.09'!$C147,0)</f>
        <v>0.11666666666666667</v>
      </c>
      <c r="Q147" s="134">
        <f t="array" ref="Q147">+IFERROR(INDEX('FCST SDV'!$AC$3:$AZ$3000,MATCH('Hàng Theo FCTS 14.09'!$B147,'FCST SDV'!$C$3:$C$3000,0),MATCH('Hàng Theo FCTS 14.09'!Q$1,'FCST SDV'!$AC$2:$AZ$2,0))/'Hàng Theo FCTS 14.09'!$C147,0)</f>
        <v>0</v>
      </c>
    </row>
    <row r="148" spans="1:17" ht="36" customHeight="1">
      <c r="A148" s="580" t="s">
        <v>254</v>
      </c>
      <c r="B148" s="581"/>
      <c r="C148" s="581"/>
      <c r="D148" s="581"/>
      <c r="E148" s="581"/>
      <c r="F148" s="582"/>
      <c r="G148" s="156"/>
      <c r="H148" s="155"/>
      <c r="I148" s="138">
        <f>F139-SUM(I139:I147)</f>
        <v>-12</v>
      </c>
      <c r="J148" s="138">
        <f>I148-SUM(J139:J147)</f>
        <v>-68.116666666666674</v>
      </c>
      <c r="K148" s="138">
        <f t="shared" ref="K148:Q148" si="25">J148-SUM(K139:K147)</f>
        <v>-113.78333333333333</v>
      </c>
      <c r="L148" s="138">
        <f t="shared" si="25"/>
        <v>-160.71666666666667</v>
      </c>
      <c r="M148" s="138">
        <f t="shared" si="25"/>
        <v>-213.9</v>
      </c>
      <c r="N148" s="138">
        <f t="shared" si="25"/>
        <v>-261.05</v>
      </c>
      <c r="O148" s="138">
        <f t="shared" si="25"/>
        <v>-612.23333333333335</v>
      </c>
      <c r="P148" s="138">
        <f t="shared" si="25"/>
        <v>-1006.3833333333334</v>
      </c>
      <c r="Q148" s="138">
        <f t="shared" si="25"/>
        <v>-1026.9833333333333</v>
      </c>
    </row>
    <row r="149" spans="1:17" ht="36" customHeight="1">
      <c r="A149" s="584" t="s">
        <v>110</v>
      </c>
      <c r="B149" s="131" t="s">
        <v>45</v>
      </c>
      <c r="C149" s="135">
        <v>3000</v>
      </c>
      <c r="D149" s="564">
        <v>76</v>
      </c>
      <c r="E149" s="565"/>
      <c r="F149" s="564">
        <f>D149</f>
        <v>76</v>
      </c>
      <c r="G149" s="152">
        <f>+VLOOKUP(B149,'[6]FCST SDV'!$C:$AL,36,0)</f>
        <v>1053000</v>
      </c>
      <c r="H149" s="153">
        <f t="shared" ref="H149:H154" si="26">+G149/C149</f>
        <v>351</v>
      </c>
      <c r="I149" s="134">
        <f t="array" ref="I149">+IFERROR(INDEX('FCST SDV'!$AC$3:$AZ$3000,MATCH('Hàng Theo FCTS 14.09'!$B149,'FCST SDV'!$C$3:$C$3000,0),MATCH('Hàng Theo FCTS 14.09'!I$1,'FCST SDV'!$AC$2:$AZ$2,0))/'Hàng Theo FCTS 14.09'!$C149,0)</f>
        <v>15</v>
      </c>
      <c r="J149" s="134">
        <f t="array" ref="J149">+IFERROR(INDEX('FCST SDV'!$AC$3:$AZ$3000,MATCH('Hàng Theo FCTS 14.09'!$B149,'FCST SDV'!$C$3:$C$3000,0),MATCH('Hàng Theo FCTS 14.09'!J$1,'FCST SDV'!$AC$2:$AZ$2,0))/'Hàng Theo FCTS 14.09'!$C149,0)</f>
        <v>15</v>
      </c>
      <c r="K149" s="134">
        <f t="array" ref="K149">+IFERROR(INDEX('FCST SDV'!$AC$3:$AZ$3000,MATCH('Hàng Theo FCTS 14.09'!$B149,'FCST SDV'!$C$3:$C$3000,0),MATCH('Hàng Theo FCTS 14.09'!K$1,'FCST SDV'!$AC$2:$AZ$2,0))/'Hàng Theo FCTS 14.09'!$C149,0)</f>
        <v>15</v>
      </c>
      <c r="L149" s="134">
        <f t="array" ref="L149">+IFERROR(INDEX('FCST SDV'!$AC$3:$AZ$3000,MATCH('Hàng Theo FCTS 14.09'!$B149,'FCST SDV'!$C$3:$C$3000,0),MATCH('Hàng Theo FCTS 14.09'!L$1,'FCST SDV'!$AC$2:$AZ$2,0))/'Hàng Theo FCTS 14.09'!$C149,0)</f>
        <v>15</v>
      </c>
      <c r="M149" s="134">
        <f t="array" ref="M149">+IFERROR(INDEX('FCST SDV'!$AC$3:$AZ$3000,MATCH('Hàng Theo FCTS 14.09'!$B149,'FCST SDV'!$C$3:$C$3000,0),MATCH('Hàng Theo FCTS 14.09'!M$1,'FCST SDV'!$AC$2:$AZ$2,0))/'Hàng Theo FCTS 14.09'!$C149,0)</f>
        <v>20</v>
      </c>
      <c r="N149" s="134">
        <f t="array" ref="N149">+IFERROR(INDEX('FCST SDV'!$AC$3:$AZ$3000,MATCH('Hàng Theo FCTS 14.09'!$B149,'FCST SDV'!$C$3:$C$3000,0),MATCH('Hàng Theo FCTS 14.09'!N$1,'FCST SDV'!$AC$2:$AZ$2,0))/'Hàng Theo FCTS 14.09'!$C149,0)</f>
        <v>16</v>
      </c>
      <c r="O149" s="134">
        <f t="array" ref="O149">+IFERROR(INDEX('FCST SDV'!$AC$3:$AZ$3000,MATCH('Hàng Theo FCTS 14.09'!$B149,'FCST SDV'!$C$3:$C$3000,0),MATCH('Hàng Theo FCTS 14.09'!O$1,'FCST SDV'!$AC$2:$AZ$2,0))/'Hàng Theo FCTS 14.09'!$C149,0)</f>
        <v>111</v>
      </c>
      <c r="P149" s="134">
        <f t="array" ref="P149">+IFERROR(INDEX('FCST SDV'!$AC$3:$AZ$3000,MATCH('Hàng Theo FCTS 14.09'!$B149,'FCST SDV'!$C$3:$C$3000,0),MATCH('Hàng Theo FCTS 14.09'!P$1,'FCST SDV'!$AC$2:$AZ$2,0))/'Hàng Theo FCTS 14.09'!$C149,0)</f>
        <v>144</v>
      </c>
      <c r="Q149" s="134">
        <f t="array" ref="Q149">+IFERROR(INDEX('FCST SDV'!$AC$3:$AZ$3000,MATCH('Hàng Theo FCTS 14.09'!$B149,'FCST SDV'!$C$3:$C$3000,0),MATCH('Hàng Theo FCTS 14.09'!Q$1,'FCST SDV'!$AC$2:$AZ$2,0))/'Hàng Theo FCTS 14.09'!$C149,0)</f>
        <v>0</v>
      </c>
    </row>
    <row r="150" spans="1:17" ht="36" customHeight="1">
      <c r="A150" s="583"/>
      <c r="B150" s="131" t="s">
        <v>31</v>
      </c>
      <c r="C150" s="135">
        <v>3000</v>
      </c>
      <c r="D150" s="564"/>
      <c r="E150" s="565"/>
      <c r="F150" s="564"/>
      <c r="G150" s="152">
        <f>+VLOOKUP(B150,'[6]FCST SDV'!$C:$AL,36,0)</f>
        <v>975000</v>
      </c>
      <c r="H150" s="153">
        <f t="shared" si="26"/>
        <v>325</v>
      </c>
      <c r="I150" s="134">
        <f t="array" ref="I150">+IFERROR(INDEX('FCST SDV'!$AC$3:$AZ$3000,MATCH('Hàng Theo FCTS 14.09'!$B150,'FCST SDV'!$C$3:$C$3000,0),MATCH('Hàng Theo FCTS 14.09'!I$1,'FCST SDV'!$AC$2:$AZ$2,0))/'Hàng Theo FCTS 14.09'!$C150,0)</f>
        <v>15</v>
      </c>
      <c r="J150" s="134">
        <f t="array" ref="J150">+IFERROR(INDEX('FCST SDV'!$AC$3:$AZ$3000,MATCH('Hàng Theo FCTS 14.09'!$B150,'FCST SDV'!$C$3:$C$3000,0),MATCH('Hàng Theo FCTS 14.09'!J$1,'FCST SDV'!$AC$2:$AZ$2,0))/'Hàng Theo FCTS 14.09'!$C150,0)</f>
        <v>10</v>
      </c>
      <c r="K150" s="134">
        <f t="array" ref="K150">+IFERROR(INDEX('FCST SDV'!$AC$3:$AZ$3000,MATCH('Hàng Theo FCTS 14.09'!$B150,'FCST SDV'!$C$3:$C$3000,0),MATCH('Hàng Theo FCTS 14.09'!K$1,'FCST SDV'!$AC$2:$AZ$2,0))/'Hàng Theo FCTS 14.09'!$C150,0)</f>
        <v>15</v>
      </c>
      <c r="L150" s="134">
        <f t="array" ref="L150">+IFERROR(INDEX('FCST SDV'!$AC$3:$AZ$3000,MATCH('Hàng Theo FCTS 14.09'!$B150,'FCST SDV'!$C$3:$C$3000,0),MATCH('Hàng Theo FCTS 14.09'!L$1,'FCST SDV'!$AC$2:$AZ$2,0))/'Hàng Theo FCTS 14.09'!$C150,0)</f>
        <v>15</v>
      </c>
      <c r="M150" s="134">
        <f t="array" ref="M150">+IFERROR(INDEX('FCST SDV'!$AC$3:$AZ$3000,MATCH('Hàng Theo FCTS 14.09'!$B150,'FCST SDV'!$C$3:$C$3000,0),MATCH('Hàng Theo FCTS 14.09'!M$1,'FCST SDV'!$AC$2:$AZ$2,0))/'Hàng Theo FCTS 14.09'!$C150,0)</f>
        <v>15</v>
      </c>
      <c r="N150" s="134">
        <f t="array" ref="N150">+IFERROR(INDEX('FCST SDV'!$AC$3:$AZ$3000,MATCH('Hàng Theo FCTS 14.09'!$B150,'FCST SDV'!$C$3:$C$3000,0),MATCH('Hàng Theo FCTS 14.09'!N$1,'FCST SDV'!$AC$2:$AZ$2,0))/'Hàng Theo FCTS 14.09'!$C150,0)</f>
        <v>20</v>
      </c>
      <c r="O150" s="134">
        <f t="array" ref="O150">+IFERROR(INDEX('FCST SDV'!$AC$3:$AZ$3000,MATCH('Hàng Theo FCTS 14.09'!$B150,'FCST SDV'!$C$3:$C$3000,0),MATCH('Hàng Theo FCTS 14.09'!O$1,'FCST SDV'!$AC$2:$AZ$2,0))/'Hàng Theo FCTS 14.09'!$C150,0)</f>
        <v>100</v>
      </c>
      <c r="P150" s="134">
        <f t="array" ref="P150">+IFERROR(INDEX('FCST SDV'!$AC$3:$AZ$3000,MATCH('Hàng Theo FCTS 14.09'!$B150,'FCST SDV'!$C$3:$C$3000,0),MATCH('Hàng Theo FCTS 14.09'!P$1,'FCST SDV'!$AC$2:$AZ$2,0))/'Hàng Theo FCTS 14.09'!$C150,0)</f>
        <v>135</v>
      </c>
      <c r="Q150" s="134">
        <f t="array" ref="Q150">+IFERROR(INDEX('FCST SDV'!$AC$3:$AZ$3000,MATCH('Hàng Theo FCTS 14.09'!$B150,'FCST SDV'!$C$3:$C$3000,0),MATCH('Hàng Theo FCTS 14.09'!Q$1,'FCST SDV'!$AC$2:$AZ$2,0))/'Hàng Theo FCTS 14.09'!$C150,0)</f>
        <v>0</v>
      </c>
    </row>
    <row r="151" spans="1:17" ht="36" customHeight="1">
      <c r="A151" s="583"/>
      <c r="B151" s="131" t="s">
        <v>78</v>
      </c>
      <c r="C151" s="135">
        <v>11000</v>
      </c>
      <c r="D151" s="564"/>
      <c r="E151" s="565"/>
      <c r="F151" s="564"/>
      <c r="G151" s="152">
        <f>+VLOOKUP(B151,'[6]FCST SDV'!$C:$AL,36,0)</f>
        <v>34500</v>
      </c>
      <c r="H151" s="153">
        <f t="shared" si="26"/>
        <v>3.1363636363636362</v>
      </c>
      <c r="I151" s="134">
        <f t="array" ref="I151">+IFERROR(INDEX('FCST SDV'!$AC$3:$AZ$3000,MATCH('Hàng Theo FCTS 14.09'!$B151,'FCST SDV'!$C$3:$C$3000,0),MATCH('Hàng Theo FCTS 14.09'!I$1,'FCST SDV'!$AC$2:$AZ$2,0))/'Hàng Theo FCTS 14.09'!$C151,0)</f>
        <v>0</v>
      </c>
      <c r="J151" s="134">
        <f t="array" ref="J151">+IFERROR(INDEX('FCST SDV'!$AC$3:$AZ$3000,MATCH('Hàng Theo FCTS 14.09'!$B151,'FCST SDV'!$C$3:$C$3000,0),MATCH('Hàng Theo FCTS 14.09'!J$1,'FCST SDV'!$AC$2:$AZ$2,0))/'Hàng Theo FCTS 14.09'!$C151,0)</f>
        <v>1.0454545454545454</v>
      </c>
      <c r="K151" s="134">
        <f t="array" ref="K151">+IFERROR(INDEX('FCST SDV'!$AC$3:$AZ$3000,MATCH('Hàng Theo FCTS 14.09'!$B151,'FCST SDV'!$C$3:$C$3000,0),MATCH('Hàng Theo FCTS 14.09'!K$1,'FCST SDV'!$AC$2:$AZ$2,0))/'Hàng Theo FCTS 14.09'!$C151,0)</f>
        <v>0</v>
      </c>
      <c r="L151" s="134">
        <f t="array" ref="L151">+IFERROR(INDEX('FCST SDV'!$AC$3:$AZ$3000,MATCH('Hàng Theo FCTS 14.09'!$B151,'FCST SDV'!$C$3:$C$3000,0),MATCH('Hàng Theo FCTS 14.09'!L$1,'FCST SDV'!$AC$2:$AZ$2,0))/'Hàng Theo FCTS 14.09'!$C151,0)</f>
        <v>0</v>
      </c>
      <c r="M151" s="134">
        <f t="array" ref="M151">+IFERROR(INDEX('FCST SDV'!$AC$3:$AZ$3000,MATCH('Hàng Theo FCTS 14.09'!$B151,'FCST SDV'!$C$3:$C$3000,0),MATCH('Hàng Theo FCTS 14.09'!M$1,'FCST SDV'!$AC$2:$AZ$2,0))/'Hàng Theo FCTS 14.09'!$C151,0)</f>
        <v>0</v>
      </c>
      <c r="N151" s="134">
        <f t="array" ref="N151">+IFERROR(INDEX('FCST SDV'!$AC$3:$AZ$3000,MATCH('Hàng Theo FCTS 14.09'!$B151,'FCST SDV'!$C$3:$C$3000,0),MATCH('Hàng Theo FCTS 14.09'!N$1,'FCST SDV'!$AC$2:$AZ$2,0))/'Hàng Theo FCTS 14.09'!$C151,0)</f>
        <v>0</v>
      </c>
      <c r="O151" s="134">
        <f t="array" ref="O151">+IFERROR(INDEX('FCST SDV'!$AC$3:$AZ$3000,MATCH('Hàng Theo FCTS 14.09'!$B151,'FCST SDV'!$C$3:$C$3000,0),MATCH('Hàng Theo FCTS 14.09'!O$1,'FCST SDV'!$AC$2:$AZ$2,0))/'Hàng Theo FCTS 14.09'!$C151,0)</f>
        <v>1.0454545454545454</v>
      </c>
      <c r="P151" s="134">
        <f t="array" ref="P151">+IFERROR(INDEX('FCST SDV'!$AC$3:$AZ$3000,MATCH('Hàng Theo FCTS 14.09'!$B151,'FCST SDV'!$C$3:$C$3000,0),MATCH('Hàng Theo FCTS 14.09'!P$1,'FCST SDV'!$AC$2:$AZ$2,0))/'Hàng Theo FCTS 14.09'!$C151,0)</f>
        <v>1.0454545454545454</v>
      </c>
      <c r="Q151" s="134">
        <f t="array" ref="Q151">+IFERROR(INDEX('FCST SDV'!$AC$3:$AZ$3000,MATCH('Hàng Theo FCTS 14.09'!$B151,'FCST SDV'!$C$3:$C$3000,0),MATCH('Hàng Theo FCTS 14.09'!Q$1,'FCST SDV'!$AC$2:$AZ$2,0))/'Hàng Theo FCTS 14.09'!$C151,0)</f>
        <v>0</v>
      </c>
    </row>
    <row r="152" spans="1:17" ht="36" customHeight="1">
      <c r="A152" s="583"/>
      <c r="B152" s="131" t="s">
        <v>83</v>
      </c>
      <c r="C152" s="135">
        <v>10000</v>
      </c>
      <c r="D152" s="564"/>
      <c r="E152" s="565"/>
      <c r="F152" s="564"/>
      <c r="G152" s="152">
        <f>+VLOOKUP(B152,'[6]FCST SDV'!$C:$AL,36,0)</f>
        <v>750000</v>
      </c>
      <c r="H152" s="153">
        <f t="shared" si="26"/>
        <v>75</v>
      </c>
      <c r="I152" s="134">
        <f t="array" ref="I152">+IFERROR(INDEX('FCST SDV'!$AC$3:$AZ$3000,MATCH('Hàng Theo FCTS 14.09'!$B152,'FCST SDV'!$C$3:$C$3000,0),MATCH('Hàng Theo FCTS 14.09'!I$1,'FCST SDV'!$AC$2:$AZ$2,0))/'Hàng Theo FCTS 14.09'!$C152,0)</f>
        <v>5</v>
      </c>
      <c r="J152" s="134">
        <f t="array" ref="J152">+IFERROR(INDEX('FCST SDV'!$AC$3:$AZ$3000,MATCH('Hàng Theo FCTS 14.09'!$B152,'FCST SDV'!$C$3:$C$3000,0),MATCH('Hàng Theo FCTS 14.09'!J$1,'FCST SDV'!$AC$2:$AZ$2,0))/'Hàng Theo FCTS 14.09'!$C152,0)</f>
        <v>5</v>
      </c>
      <c r="K152" s="134">
        <f t="array" ref="K152">+IFERROR(INDEX('FCST SDV'!$AC$3:$AZ$3000,MATCH('Hàng Theo FCTS 14.09'!$B152,'FCST SDV'!$C$3:$C$3000,0),MATCH('Hàng Theo FCTS 14.09'!K$1,'FCST SDV'!$AC$2:$AZ$2,0))/'Hàng Theo FCTS 14.09'!$C152,0)</f>
        <v>3</v>
      </c>
      <c r="L152" s="134">
        <f t="array" ref="L152">+IFERROR(INDEX('FCST SDV'!$AC$3:$AZ$3000,MATCH('Hàng Theo FCTS 14.09'!$B152,'FCST SDV'!$C$3:$C$3000,0),MATCH('Hàng Theo FCTS 14.09'!L$1,'FCST SDV'!$AC$2:$AZ$2,0))/'Hàng Theo FCTS 14.09'!$C152,0)</f>
        <v>3</v>
      </c>
      <c r="M152" s="134">
        <f t="array" ref="M152">+IFERROR(INDEX('FCST SDV'!$AC$3:$AZ$3000,MATCH('Hàng Theo FCTS 14.09'!$B152,'FCST SDV'!$C$3:$C$3000,0),MATCH('Hàng Theo FCTS 14.09'!M$1,'FCST SDV'!$AC$2:$AZ$2,0))/'Hàng Theo FCTS 14.09'!$C152,0)</f>
        <v>4</v>
      </c>
      <c r="N152" s="134">
        <f t="array" ref="N152">+IFERROR(INDEX('FCST SDV'!$AC$3:$AZ$3000,MATCH('Hàng Theo FCTS 14.09'!$B152,'FCST SDV'!$C$3:$C$3000,0),MATCH('Hàng Theo FCTS 14.09'!N$1,'FCST SDV'!$AC$2:$AZ$2,0))/'Hàng Theo FCTS 14.09'!$C152,0)</f>
        <v>3</v>
      </c>
      <c r="O152" s="134">
        <f t="array" ref="O152">+IFERROR(INDEX('FCST SDV'!$AC$3:$AZ$3000,MATCH('Hàng Theo FCTS 14.09'!$B152,'FCST SDV'!$C$3:$C$3000,0),MATCH('Hàng Theo FCTS 14.09'!O$1,'FCST SDV'!$AC$2:$AZ$2,0))/'Hàng Theo FCTS 14.09'!$C152,0)</f>
        <v>28</v>
      </c>
      <c r="P152" s="134">
        <f t="array" ref="P152">+IFERROR(INDEX('FCST SDV'!$AC$3:$AZ$3000,MATCH('Hàng Theo FCTS 14.09'!$B152,'FCST SDV'!$C$3:$C$3000,0),MATCH('Hàng Theo FCTS 14.09'!P$1,'FCST SDV'!$AC$2:$AZ$2,0))/'Hàng Theo FCTS 14.09'!$C152,0)</f>
        <v>24</v>
      </c>
      <c r="Q152" s="134">
        <f t="array" ref="Q152">+IFERROR(INDEX('FCST SDV'!$AC$3:$AZ$3000,MATCH('Hàng Theo FCTS 14.09'!$B152,'FCST SDV'!$C$3:$C$3000,0),MATCH('Hàng Theo FCTS 14.09'!Q$1,'FCST SDV'!$AC$2:$AZ$2,0))/'Hàng Theo FCTS 14.09'!$C152,0)</f>
        <v>0</v>
      </c>
    </row>
    <row r="153" spans="1:17" ht="36" customHeight="1">
      <c r="A153" s="583"/>
      <c r="B153" s="131" t="s">
        <v>81</v>
      </c>
      <c r="C153" s="135">
        <v>11000</v>
      </c>
      <c r="D153" s="564"/>
      <c r="E153" s="565"/>
      <c r="F153" s="564"/>
      <c r="G153" s="152">
        <f>+VLOOKUP(B153,'[6]FCST SDV'!$C:$AL,36,0)</f>
        <v>46000</v>
      </c>
      <c r="H153" s="153">
        <f t="shared" si="26"/>
        <v>4.1818181818181817</v>
      </c>
      <c r="I153" s="134">
        <f t="array" ref="I153">+IFERROR(INDEX('FCST SDV'!$AC$3:$AZ$3000,MATCH('Hàng Theo FCTS 14.09'!$B153,'FCST SDV'!$C$3:$C$3000,0),MATCH('Hàng Theo FCTS 14.09'!I$1,'FCST SDV'!$AC$2:$AZ$2,0))/'Hàng Theo FCTS 14.09'!$C153,0)</f>
        <v>1.0454545454545454</v>
      </c>
      <c r="J153" s="134">
        <f t="array" ref="J153">+IFERROR(INDEX('FCST SDV'!$AC$3:$AZ$3000,MATCH('Hàng Theo FCTS 14.09'!$B153,'FCST SDV'!$C$3:$C$3000,0),MATCH('Hàng Theo FCTS 14.09'!J$1,'FCST SDV'!$AC$2:$AZ$2,0))/'Hàng Theo FCTS 14.09'!$C153,0)</f>
        <v>0</v>
      </c>
      <c r="K153" s="134">
        <f t="array" ref="K153">+IFERROR(INDEX('FCST SDV'!$AC$3:$AZ$3000,MATCH('Hàng Theo FCTS 14.09'!$B153,'FCST SDV'!$C$3:$C$3000,0),MATCH('Hàng Theo FCTS 14.09'!K$1,'FCST SDV'!$AC$2:$AZ$2,0))/'Hàng Theo FCTS 14.09'!$C153,0)</f>
        <v>0</v>
      </c>
      <c r="L153" s="134">
        <f t="array" ref="L153">+IFERROR(INDEX('FCST SDV'!$AC$3:$AZ$3000,MATCH('Hàng Theo FCTS 14.09'!$B153,'FCST SDV'!$C$3:$C$3000,0),MATCH('Hàng Theo FCTS 14.09'!L$1,'FCST SDV'!$AC$2:$AZ$2,0))/'Hàng Theo FCTS 14.09'!$C153,0)</f>
        <v>0</v>
      </c>
      <c r="M153" s="134">
        <f t="array" ref="M153">+IFERROR(INDEX('FCST SDV'!$AC$3:$AZ$3000,MATCH('Hàng Theo FCTS 14.09'!$B153,'FCST SDV'!$C$3:$C$3000,0),MATCH('Hàng Theo FCTS 14.09'!M$1,'FCST SDV'!$AC$2:$AZ$2,0))/'Hàng Theo FCTS 14.09'!$C153,0)</f>
        <v>0</v>
      </c>
      <c r="N153" s="134">
        <f t="array" ref="N153">+IFERROR(INDEX('FCST SDV'!$AC$3:$AZ$3000,MATCH('Hàng Theo FCTS 14.09'!$B153,'FCST SDV'!$C$3:$C$3000,0),MATCH('Hàng Theo FCTS 14.09'!N$1,'FCST SDV'!$AC$2:$AZ$2,0))/'Hàng Theo FCTS 14.09'!$C153,0)</f>
        <v>0</v>
      </c>
      <c r="O153" s="134">
        <f t="array" ref="O153">+IFERROR(INDEX('FCST SDV'!$AC$3:$AZ$3000,MATCH('Hàng Theo FCTS 14.09'!$B153,'FCST SDV'!$C$3:$C$3000,0),MATCH('Hàng Theo FCTS 14.09'!O$1,'FCST SDV'!$AC$2:$AZ$2,0))/'Hàng Theo FCTS 14.09'!$C153,0)</f>
        <v>1.0454545454545454</v>
      </c>
      <c r="P153" s="134">
        <f t="array" ref="P153">+IFERROR(INDEX('FCST SDV'!$AC$3:$AZ$3000,MATCH('Hàng Theo FCTS 14.09'!$B153,'FCST SDV'!$C$3:$C$3000,0),MATCH('Hàng Theo FCTS 14.09'!P$1,'FCST SDV'!$AC$2:$AZ$2,0))/'Hàng Theo FCTS 14.09'!$C153,0)</f>
        <v>2.0909090909090908</v>
      </c>
      <c r="Q153" s="134">
        <f t="array" ref="Q153">+IFERROR(INDEX('FCST SDV'!$AC$3:$AZ$3000,MATCH('Hàng Theo FCTS 14.09'!$B153,'FCST SDV'!$C$3:$C$3000,0),MATCH('Hàng Theo FCTS 14.09'!Q$1,'FCST SDV'!$AC$2:$AZ$2,0))/'Hàng Theo FCTS 14.09'!$C153,0)</f>
        <v>0</v>
      </c>
    </row>
    <row r="154" spans="1:17" ht="36" customHeight="1">
      <c r="A154" s="583"/>
      <c r="B154" s="131" t="s">
        <v>70</v>
      </c>
      <c r="C154" s="135">
        <v>11000</v>
      </c>
      <c r="D154" s="564"/>
      <c r="E154" s="565"/>
      <c r="F154" s="564"/>
      <c r="G154" s="152">
        <f>+VLOOKUP(B154,'[6]FCST SDV'!$C:$AL,36,0)</f>
        <v>23000</v>
      </c>
      <c r="H154" s="153">
        <f t="shared" si="26"/>
        <v>2.0909090909090908</v>
      </c>
      <c r="I154" s="134">
        <f t="array" ref="I154">+IFERROR(INDEX('FCST SDV'!$AC$3:$AZ$3000,MATCH('Hàng Theo FCTS 14.09'!$B154,'FCST SDV'!$C$3:$C$3000,0),MATCH('Hàng Theo FCTS 14.09'!I$1,'FCST SDV'!$AC$2:$AZ$2,0))/'Hàng Theo FCTS 14.09'!$C154,0)</f>
        <v>0</v>
      </c>
      <c r="J154" s="134">
        <f t="array" ref="J154">+IFERROR(INDEX('FCST SDV'!$AC$3:$AZ$3000,MATCH('Hàng Theo FCTS 14.09'!$B154,'FCST SDV'!$C$3:$C$3000,0),MATCH('Hàng Theo FCTS 14.09'!J$1,'FCST SDV'!$AC$2:$AZ$2,0))/'Hàng Theo FCTS 14.09'!$C154,0)</f>
        <v>0</v>
      </c>
      <c r="K154" s="134">
        <f t="array" ref="K154">+IFERROR(INDEX('FCST SDV'!$AC$3:$AZ$3000,MATCH('Hàng Theo FCTS 14.09'!$B154,'FCST SDV'!$C$3:$C$3000,0),MATCH('Hàng Theo FCTS 14.09'!K$1,'FCST SDV'!$AC$2:$AZ$2,0))/'Hàng Theo FCTS 14.09'!$C154,0)</f>
        <v>0</v>
      </c>
      <c r="L154" s="134">
        <f t="array" ref="L154">+IFERROR(INDEX('FCST SDV'!$AC$3:$AZ$3000,MATCH('Hàng Theo FCTS 14.09'!$B154,'FCST SDV'!$C$3:$C$3000,0),MATCH('Hàng Theo FCTS 14.09'!L$1,'FCST SDV'!$AC$2:$AZ$2,0))/'Hàng Theo FCTS 14.09'!$C154,0)</f>
        <v>0</v>
      </c>
      <c r="M154" s="134">
        <f t="array" ref="M154">+IFERROR(INDEX('FCST SDV'!$AC$3:$AZ$3000,MATCH('Hàng Theo FCTS 14.09'!$B154,'FCST SDV'!$C$3:$C$3000,0),MATCH('Hàng Theo FCTS 14.09'!M$1,'FCST SDV'!$AC$2:$AZ$2,0))/'Hàng Theo FCTS 14.09'!$C154,0)</f>
        <v>1.0454545454545454</v>
      </c>
      <c r="N154" s="134">
        <f t="array" ref="N154">+IFERROR(INDEX('FCST SDV'!$AC$3:$AZ$3000,MATCH('Hàng Theo FCTS 14.09'!$B154,'FCST SDV'!$C$3:$C$3000,0),MATCH('Hàng Theo FCTS 14.09'!N$1,'FCST SDV'!$AC$2:$AZ$2,0))/'Hàng Theo FCTS 14.09'!$C154,0)</f>
        <v>0</v>
      </c>
      <c r="O154" s="134">
        <f t="array" ref="O154">+IFERROR(INDEX('FCST SDV'!$AC$3:$AZ$3000,MATCH('Hàng Theo FCTS 14.09'!$B154,'FCST SDV'!$C$3:$C$3000,0),MATCH('Hàng Theo FCTS 14.09'!O$1,'FCST SDV'!$AC$2:$AZ$2,0))/'Hàng Theo FCTS 14.09'!$C154,0)</f>
        <v>1.0454545454545454</v>
      </c>
      <c r="P154" s="134">
        <f t="array" ref="P154">+IFERROR(INDEX('FCST SDV'!$AC$3:$AZ$3000,MATCH('Hàng Theo FCTS 14.09'!$B154,'FCST SDV'!$C$3:$C$3000,0),MATCH('Hàng Theo FCTS 14.09'!P$1,'FCST SDV'!$AC$2:$AZ$2,0))/'Hàng Theo FCTS 14.09'!$C154,0)</f>
        <v>0</v>
      </c>
      <c r="Q154" s="134">
        <f t="array" ref="Q154">+IFERROR(INDEX('FCST SDV'!$AC$3:$AZ$3000,MATCH('Hàng Theo FCTS 14.09'!$B154,'FCST SDV'!$C$3:$C$3000,0),MATCH('Hàng Theo FCTS 14.09'!Q$1,'FCST SDV'!$AC$2:$AZ$2,0))/'Hàng Theo FCTS 14.09'!$C154,0)</f>
        <v>0</v>
      </c>
    </row>
    <row r="155" spans="1:17" ht="36" customHeight="1">
      <c r="A155" s="580" t="s">
        <v>254</v>
      </c>
      <c r="B155" s="581"/>
      <c r="C155" s="581"/>
      <c r="D155" s="581"/>
      <c r="E155" s="581"/>
      <c r="F155" s="582"/>
      <c r="G155" s="156"/>
      <c r="H155" s="155"/>
      <c r="I155" s="138">
        <f>F149-SUM(I149:I154)</f>
        <v>39.954545454545453</v>
      </c>
      <c r="J155" s="138">
        <f>I155-SUM(J149:J154)</f>
        <v>8.9090909090909065</v>
      </c>
      <c r="K155" s="138">
        <f t="shared" ref="K155:Q155" si="27">J155-SUM(K149:K154)</f>
        <v>-24.090909090909093</v>
      </c>
      <c r="L155" s="138">
        <f t="shared" si="27"/>
        <v>-57.090909090909093</v>
      </c>
      <c r="M155" s="138">
        <f t="shared" si="27"/>
        <v>-97.13636363636364</v>
      </c>
      <c r="N155" s="138">
        <f t="shared" si="27"/>
        <v>-136.13636363636363</v>
      </c>
      <c r="O155" s="138">
        <f t="shared" si="27"/>
        <v>-378.27272727272725</v>
      </c>
      <c r="P155" s="138">
        <f t="shared" si="27"/>
        <v>-684.40909090909088</v>
      </c>
      <c r="Q155" s="138">
        <f t="shared" si="27"/>
        <v>-684.40909090909088</v>
      </c>
    </row>
    <row r="156" spans="1:17" ht="36" customHeight="1">
      <c r="A156" s="584" t="s">
        <v>111</v>
      </c>
      <c r="B156" s="131" t="s">
        <v>71</v>
      </c>
      <c r="C156" s="135">
        <v>19000</v>
      </c>
      <c r="D156" s="564">
        <v>30</v>
      </c>
      <c r="E156" s="565"/>
      <c r="F156" s="564">
        <f>D156</f>
        <v>30</v>
      </c>
      <c r="G156" s="152">
        <f>+VLOOKUP(B156,'[6]FCST SDV'!$C:$AL,36,0)</f>
        <v>19000</v>
      </c>
      <c r="H156" s="153">
        <f t="shared" ref="H156:H163" si="28">+G156/C156</f>
        <v>1</v>
      </c>
      <c r="I156" s="134">
        <f t="array" ref="I156">+IFERROR(INDEX('FCST SDV'!$AC$3:$AZ$3000,MATCH('Hàng Theo FCTS 14.09'!$B156,'FCST SDV'!$C$3:$C$3000,0),MATCH('Hàng Theo FCTS 14.09'!I$1,'FCST SDV'!$AC$2:$AZ$2,0))/'Hàng Theo FCTS 14.09'!$C156,0)</f>
        <v>0</v>
      </c>
      <c r="J156" s="134">
        <f t="array" ref="J156">+IFERROR(INDEX('FCST SDV'!$AC$3:$AZ$3000,MATCH('Hàng Theo FCTS 14.09'!$B156,'FCST SDV'!$C$3:$C$3000,0),MATCH('Hàng Theo FCTS 14.09'!J$1,'FCST SDV'!$AC$2:$AZ$2,0))/'Hàng Theo FCTS 14.09'!$C156,0)</f>
        <v>0</v>
      </c>
      <c r="K156" s="134">
        <f t="array" ref="K156">+IFERROR(INDEX('FCST SDV'!$AC$3:$AZ$3000,MATCH('Hàng Theo FCTS 14.09'!$B156,'FCST SDV'!$C$3:$C$3000,0),MATCH('Hàng Theo FCTS 14.09'!K$1,'FCST SDV'!$AC$2:$AZ$2,0))/'Hàng Theo FCTS 14.09'!$C156,0)</f>
        <v>0</v>
      </c>
      <c r="L156" s="134">
        <f t="array" ref="L156">+IFERROR(INDEX('FCST SDV'!$AC$3:$AZ$3000,MATCH('Hàng Theo FCTS 14.09'!$B156,'FCST SDV'!$C$3:$C$3000,0),MATCH('Hàng Theo FCTS 14.09'!L$1,'FCST SDV'!$AC$2:$AZ$2,0))/'Hàng Theo FCTS 14.09'!$C156,0)</f>
        <v>0</v>
      </c>
      <c r="M156" s="134">
        <f t="array" ref="M156">+IFERROR(INDEX('FCST SDV'!$AC$3:$AZ$3000,MATCH('Hàng Theo FCTS 14.09'!$B156,'FCST SDV'!$C$3:$C$3000,0),MATCH('Hàng Theo FCTS 14.09'!M$1,'FCST SDV'!$AC$2:$AZ$2,0))/'Hàng Theo FCTS 14.09'!$C156,0)</f>
        <v>0</v>
      </c>
      <c r="N156" s="134">
        <f t="array" ref="N156">+IFERROR(INDEX('FCST SDV'!$AC$3:$AZ$3000,MATCH('Hàng Theo FCTS 14.09'!$B156,'FCST SDV'!$C$3:$C$3000,0),MATCH('Hàng Theo FCTS 14.09'!N$1,'FCST SDV'!$AC$2:$AZ$2,0))/'Hàng Theo FCTS 14.09'!$C156,0)</f>
        <v>0</v>
      </c>
      <c r="O156" s="134">
        <f t="array" ref="O156">+IFERROR(INDEX('FCST SDV'!$AC$3:$AZ$3000,MATCH('Hàng Theo FCTS 14.09'!$B156,'FCST SDV'!$C$3:$C$3000,0),MATCH('Hàng Theo FCTS 14.09'!O$1,'FCST SDV'!$AC$2:$AZ$2,0))/'Hàng Theo FCTS 14.09'!$C156,0)</f>
        <v>0</v>
      </c>
      <c r="P156" s="134">
        <f t="array" ref="P156">+IFERROR(INDEX('FCST SDV'!$AC$3:$AZ$3000,MATCH('Hàng Theo FCTS 14.09'!$B156,'FCST SDV'!$C$3:$C$3000,0),MATCH('Hàng Theo FCTS 14.09'!P$1,'FCST SDV'!$AC$2:$AZ$2,0))/'Hàng Theo FCTS 14.09'!$C156,0)</f>
        <v>1</v>
      </c>
      <c r="Q156" s="134">
        <f t="array" ref="Q156">+IFERROR(INDEX('FCST SDV'!$AC$3:$AZ$3000,MATCH('Hàng Theo FCTS 14.09'!$B156,'FCST SDV'!$C$3:$C$3000,0),MATCH('Hàng Theo FCTS 14.09'!Q$1,'FCST SDV'!$AC$2:$AZ$2,0))/'Hàng Theo FCTS 14.09'!$C156,0)</f>
        <v>0</v>
      </c>
    </row>
    <row r="157" spans="1:17" ht="36" customHeight="1">
      <c r="A157" s="584"/>
      <c r="B157" s="131" t="s">
        <v>44</v>
      </c>
      <c r="C157" s="135">
        <v>3000</v>
      </c>
      <c r="D157" s="564"/>
      <c r="E157" s="565"/>
      <c r="F157" s="564"/>
      <c r="G157" s="152">
        <f>+VLOOKUP(B157,'[6]FCST SDV'!$C:$AL,36,0)</f>
        <v>1053000</v>
      </c>
      <c r="H157" s="153">
        <f t="shared" si="28"/>
        <v>351</v>
      </c>
      <c r="I157" s="134">
        <f t="array" ref="I157">+IFERROR(INDEX('FCST SDV'!$AC$3:$AZ$3000,MATCH('Hàng Theo FCTS 14.09'!$B157,'FCST SDV'!$C$3:$C$3000,0),MATCH('Hàng Theo FCTS 14.09'!I$1,'FCST SDV'!$AC$2:$AZ$2,0))/'Hàng Theo FCTS 14.09'!$C157,0)</f>
        <v>15</v>
      </c>
      <c r="J157" s="134">
        <f t="array" ref="J157">+IFERROR(INDEX('FCST SDV'!$AC$3:$AZ$3000,MATCH('Hàng Theo FCTS 14.09'!$B157,'FCST SDV'!$C$3:$C$3000,0),MATCH('Hàng Theo FCTS 14.09'!J$1,'FCST SDV'!$AC$2:$AZ$2,0))/'Hàng Theo FCTS 14.09'!$C157,0)</f>
        <v>15</v>
      </c>
      <c r="K157" s="134">
        <f t="array" ref="K157">+IFERROR(INDEX('FCST SDV'!$AC$3:$AZ$3000,MATCH('Hàng Theo FCTS 14.09'!$B157,'FCST SDV'!$C$3:$C$3000,0),MATCH('Hàng Theo FCTS 14.09'!K$1,'FCST SDV'!$AC$2:$AZ$2,0))/'Hàng Theo FCTS 14.09'!$C157,0)</f>
        <v>15</v>
      </c>
      <c r="L157" s="134">
        <f t="array" ref="L157">+IFERROR(INDEX('FCST SDV'!$AC$3:$AZ$3000,MATCH('Hàng Theo FCTS 14.09'!$B157,'FCST SDV'!$C$3:$C$3000,0),MATCH('Hàng Theo FCTS 14.09'!L$1,'FCST SDV'!$AC$2:$AZ$2,0))/'Hàng Theo FCTS 14.09'!$C157,0)</f>
        <v>15</v>
      </c>
      <c r="M157" s="134">
        <f t="array" ref="M157">+IFERROR(INDEX('FCST SDV'!$AC$3:$AZ$3000,MATCH('Hàng Theo FCTS 14.09'!$B157,'FCST SDV'!$C$3:$C$3000,0),MATCH('Hàng Theo FCTS 14.09'!M$1,'FCST SDV'!$AC$2:$AZ$2,0))/'Hàng Theo FCTS 14.09'!$C157,0)</f>
        <v>20</v>
      </c>
      <c r="N157" s="134">
        <f t="array" ref="N157">+IFERROR(INDEX('FCST SDV'!$AC$3:$AZ$3000,MATCH('Hàng Theo FCTS 14.09'!$B157,'FCST SDV'!$C$3:$C$3000,0),MATCH('Hàng Theo FCTS 14.09'!N$1,'FCST SDV'!$AC$2:$AZ$2,0))/'Hàng Theo FCTS 14.09'!$C157,0)</f>
        <v>16</v>
      </c>
      <c r="O157" s="134">
        <f t="array" ref="O157">+IFERROR(INDEX('FCST SDV'!$AC$3:$AZ$3000,MATCH('Hàng Theo FCTS 14.09'!$B157,'FCST SDV'!$C$3:$C$3000,0),MATCH('Hàng Theo FCTS 14.09'!O$1,'FCST SDV'!$AC$2:$AZ$2,0))/'Hàng Theo FCTS 14.09'!$C157,0)</f>
        <v>111</v>
      </c>
      <c r="P157" s="134">
        <f t="array" ref="P157">+IFERROR(INDEX('FCST SDV'!$AC$3:$AZ$3000,MATCH('Hàng Theo FCTS 14.09'!$B157,'FCST SDV'!$C$3:$C$3000,0),MATCH('Hàng Theo FCTS 14.09'!P$1,'FCST SDV'!$AC$2:$AZ$2,0))/'Hàng Theo FCTS 14.09'!$C157,0)</f>
        <v>144</v>
      </c>
      <c r="Q157" s="134">
        <f t="array" ref="Q157">+IFERROR(INDEX('FCST SDV'!$AC$3:$AZ$3000,MATCH('Hàng Theo FCTS 14.09'!$B157,'FCST SDV'!$C$3:$C$3000,0),MATCH('Hàng Theo FCTS 14.09'!Q$1,'FCST SDV'!$AC$2:$AZ$2,0))/'Hàng Theo FCTS 14.09'!$C157,0)</f>
        <v>0</v>
      </c>
    </row>
    <row r="158" spans="1:17" ht="36" customHeight="1">
      <c r="A158" s="584"/>
      <c r="B158" s="131" t="s">
        <v>62</v>
      </c>
      <c r="C158" s="135">
        <v>5000</v>
      </c>
      <c r="D158" s="564"/>
      <c r="E158" s="565"/>
      <c r="F158" s="564"/>
      <c r="G158" s="152">
        <f>+VLOOKUP(B158,'[6]FCST SDV'!$C:$AL,36,0)</f>
        <v>1605000</v>
      </c>
      <c r="H158" s="153">
        <f t="shared" si="28"/>
        <v>321</v>
      </c>
      <c r="I158" s="134">
        <f t="array" ref="I158">+IFERROR(INDEX('FCST SDV'!$AC$3:$AZ$3000,MATCH('Hàng Theo FCTS 14.09'!$B158,'FCST SDV'!$C$3:$C$3000,0),MATCH('Hàng Theo FCTS 14.09'!I$1,'FCST SDV'!$AC$2:$AZ$2,0))/'Hàng Theo FCTS 14.09'!$C158,0)</f>
        <v>18</v>
      </c>
      <c r="J158" s="134">
        <f t="array" ref="J158">+IFERROR(INDEX('FCST SDV'!$AC$3:$AZ$3000,MATCH('Hàng Theo FCTS 14.09'!$B158,'FCST SDV'!$C$3:$C$3000,0),MATCH('Hàng Theo FCTS 14.09'!J$1,'FCST SDV'!$AC$2:$AZ$2,0))/'Hàng Theo FCTS 14.09'!$C158,0)</f>
        <v>18</v>
      </c>
      <c r="K158" s="134">
        <f t="array" ref="K158">+IFERROR(INDEX('FCST SDV'!$AC$3:$AZ$3000,MATCH('Hàng Theo FCTS 14.09'!$B158,'FCST SDV'!$C$3:$C$3000,0),MATCH('Hàng Theo FCTS 14.09'!K$1,'FCST SDV'!$AC$2:$AZ$2,0))/'Hàng Theo FCTS 14.09'!$C158,0)</f>
        <v>20</v>
      </c>
      <c r="L158" s="134">
        <f t="array" ref="L158">+IFERROR(INDEX('FCST SDV'!$AC$3:$AZ$3000,MATCH('Hàng Theo FCTS 14.09'!$B158,'FCST SDV'!$C$3:$C$3000,0),MATCH('Hàng Theo FCTS 14.09'!L$1,'FCST SDV'!$AC$2:$AZ$2,0))/'Hàng Theo FCTS 14.09'!$C158,0)</f>
        <v>20</v>
      </c>
      <c r="M158" s="134">
        <f t="array" ref="M158">+IFERROR(INDEX('FCST SDV'!$AC$3:$AZ$3000,MATCH('Hàng Theo FCTS 14.09'!$B158,'FCST SDV'!$C$3:$C$3000,0),MATCH('Hàng Theo FCTS 14.09'!M$1,'FCST SDV'!$AC$2:$AZ$2,0))/'Hàng Theo FCTS 14.09'!$C158,0)</f>
        <v>24</v>
      </c>
      <c r="N158" s="134">
        <f t="array" ref="N158">+IFERROR(INDEX('FCST SDV'!$AC$3:$AZ$3000,MATCH('Hàng Theo FCTS 14.09'!$B158,'FCST SDV'!$C$3:$C$3000,0),MATCH('Hàng Theo FCTS 14.09'!N$1,'FCST SDV'!$AC$2:$AZ$2,0))/'Hàng Theo FCTS 14.09'!$C158,0)</f>
        <v>24</v>
      </c>
      <c r="O158" s="134">
        <f t="array" ref="O158">+IFERROR(INDEX('FCST SDV'!$AC$3:$AZ$3000,MATCH('Hàng Theo FCTS 14.09'!$B158,'FCST SDV'!$C$3:$C$3000,0),MATCH('Hàng Theo FCTS 14.09'!O$1,'FCST SDV'!$AC$2:$AZ$2,0))/'Hàng Theo FCTS 14.09'!$C158,0)</f>
        <v>142</v>
      </c>
      <c r="P158" s="134">
        <f t="array" ref="P158">+IFERROR(INDEX('FCST SDV'!$AC$3:$AZ$3000,MATCH('Hàng Theo FCTS 14.09'!$B158,'FCST SDV'!$C$3:$C$3000,0),MATCH('Hàng Theo FCTS 14.09'!P$1,'FCST SDV'!$AC$2:$AZ$2,0))/'Hàng Theo FCTS 14.09'!$C158,0)</f>
        <v>55</v>
      </c>
      <c r="Q158" s="134">
        <f t="array" ref="Q158">+IFERROR(INDEX('FCST SDV'!$AC$3:$AZ$3000,MATCH('Hàng Theo FCTS 14.09'!$B158,'FCST SDV'!$C$3:$C$3000,0),MATCH('Hàng Theo FCTS 14.09'!Q$1,'FCST SDV'!$AC$2:$AZ$2,0))/'Hàng Theo FCTS 14.09'!$C158,0)</f>
        <v>0</v>
      </c>
    </row>
    <row r="159" spans="1:17" ht="36" customHeight="1">
      <c r="A159" s="584"/>
      <c r="B159" s="131" t="s">
        <v>33</v>
      </c>
      <c r="C159" s="135">
        <v>3000</v>
      </c>
      <c r="D159" s="564"/>
      <c r="E159" s="565"/>
      <c r="F159" s="564"/>
      <c r="G159" s="152">
        <f>+VLOOKUP(B159,'[6]FCST SDV'!$C:$AL,36,0)</f>
        <v>975000</v>
      </c>
      <c r="H159" s="153">
        <f t="shared" si="28"/>
        <v>325</v>
      </c>
      <c r="I159" s="134">
        <f t="array" ref="I159">+IFERROR(INDEX('FCST SDV'!$AC$3:$AZ$3000,MATCH('Hàng Theo FCTS 14.09'!$B159,'FCST SDV'!$C$3:$C$3000,0),MATCH('Hàng Theo FCTS 14.09'!I$1,'FCST SDV'!$AC$2:$AZ$2,0))/'Hàng Theo FCTS 14.09'!$C159,0)</f>
        <v>15</v>
      </c>
      <c r="J159" s="134">
        <f t="array" ref="J159">+IFERROR(INDEX('FCST SDV'!$AC$3:$AZ$3000,MATCH('Hàng Theo FCTS 14.09'!$B159,'FCST SDV'!$C$3:$C$3000,0),MATCH('Hàng Theo FCTS 14.09'!J$1,'FCST SDV'!$AC$2:$AZ$2,0))/'Hàng Theo FCTS 14.09'!$C159,0)</f>
        <v>10</v>
      </c>
      <c r="K159" s="134">
        <f t="array" ref="K159">+IFERROR(INDEX('FCST SDV'!$AC$3:$AZ$3000,MATCH('Hàng Theo FCTS 14.09'!$B159,'FCST SDV'!$C$3:$C$3000,0),MATCH('Hàng Theo FCTS 14.09'!K$1,'FCST SDV'!$AC$2:$AZ$2,0))/'Hàng Theo FCTS 14.09'!$C159,0)</f>
        <v>15</v>
      </c>
      <c r="L159" s="134">
        <f t="array" ref="L159">+IFERROR(INDEX('FCST SDV'!$AC$3:$AZ$3000,MATCH('Hàng Theo FCTS 14.09'!$B159,'FCST SDV'!$C$3:$C$3000,0),MATCH('Hàng Theo FCTS 14.09'!L$1,'FCST SDV'!$AC$2:$AZ$2,0))/'Hàng Theo FCTS 14.09'!$C159,0)</f>
        <v>15</v>
      </c>
      <c r="M159" s="134">
        <f t="array" ref="M159">+IFERROR(INDEX('FCST SDV'!$AC$3:$AZ$3000,MATCH('Hàng Theo FCTS 14.09'!$B159,'FCST SDV'!$C$3:$C$3000,0),MATCH('Hàng Theo FCTS 14.09'!M$1,'FCST SDV'!$AC$2:$AZ$2,0))/'Hàng Theo FCTS 14.09'!$C159,0)</f>
        <v>15</v>
      </c>
      <c r="N159" s="134">
        <f t="array" ref="N159">+IFERROR(INDEX('FCST SDV'!$AC$3:$AZ$3000,MATCH('Hàng Theo FCTS 14.09'!$B159,'FCST SDV'!$C$3:$C$3000,0),MATCH('Hàng Theo FCTS 14.09'!N$1,'FCST SDV'!$AC$2:$AZ$2,0))/'Hàng Theo FCTS 14.09'!$C159,0)</f>
        <v>20</v>
      </c>
      <c r="O159" s="134">
        <f t="array" ref="O159">+IFERROR(INDEX('FCST SDV'!$AC$3:$AZ$3000,MATCH('Hàng Theo FCTS 14.09'!$B159,'FCST SDV'!$C$3:$C$3000,0),MATCH('Hàng Theo FCTS 14.09'!O$1,'FCST SDV'!$AC$2:$AZ$2,0))/'Hàng Theo FCTS 14.09'!$C159,0)</f>
        <v>100</v>
      </c>
      <c r="P159" s="134">
        <f t="array" ref="P159">+IFERROR(INDEX('FCST SDV'!$AC$3:$AZ$3000,MATCH('Hàng Theo FCTS 14.09'!$B159,'FCST SDV'!$C$3:$C$3000,0),MATCH('Hàng Theo FCTS 14.09'!P$1,'FCST SDV'!$AC$2:$AZ$2,0))/'Hàng Theo FCTS 14.09'!$C159,0)</f>
        <v>135</v>
      </c>
      <c r="Q159" s="134">
        <f t="array" ref="Q159">+IFERROR(INDEX('FCST SDV'!$AC$3:$AZ$3000,MATCH('Hàng Theo FCTS 14.09'!$B159,'FCST SDV'!$C$3:$C$3000,0),MATCH('Hàng Theo FCTS 14.09'!Q$1,'FCST SDV'!$AC$2:$AZ$2,0))/'Hàng Theo FCTS 14.09'!$C159,0)</f>
        <v>0</v>
      </c>
    </row>
    <row r="160" spans="1:17" ht="36" customHeight="1">
      <c r="A160" s="584"/>
      <c r="B160" s="131" t="s">
        <v>32</v>
      </c>
      <c r="C160" s="135">
        <v>5000</v>
      </c>
      <c r="D160" s="564"/>
      <c r="E160" s="565"/>
      <c r="F160" s="564"/>
      <c r="G160" s="152">
        <f>+VLOOKUP(B160,'[6]FCST SDV'!$C:$AL,36,0)</f>
        <v>1225000</v>
      </c>
      <c r="H160" s="153">
        <f t="shared" si="28"/>
        <v>245</v>
      </c>
      <c r="I160" s="134">
        <f t="array" ref="I160">+IFERROR(INDEX('FCST SDV'!$AC$3:$AZ$3000,MATCH('Hàng Theo FCTS 14.09'!$B160,'FCST SDV'!$C$3:$C$3000,0),MATCH('Hàng Theo FCTS 14.09'!I$1,'FCST SDV'!$AC$2:$AZ$2,0))/'Hàng Theo FCTS 14.09'!$C160,0)</f>
        <v>15</v>
      </c>
      <c r="J160" s="134">
        <f t="array" ref="J160">+IFERROR(INDEX('FCST SDV'!$AC$3:$AZ$3000,MATCH('Hàng Theo FCTS 14.09'!$B160,'FCST SDV'!$C$3:$C$3000,0),MATCH('Hàng Theo FCTS 14.09'!J$1,'FCST SDV'!$AC$2:$AZ$2,0))/'Hàng Theo FCTS 14.09'!$C160,0)</f>
        <v>12</v>
      </c>
      <c r="K160" s="134">
        <f t="array" ref="K160">+IFERROR(INDEX('FCST SDV'!$AC$3:$AZ$3000,MATCH('Hàng Theo FCTS 14.09'!$B160,'FCST SDV'!$C$3:$C$3000,0),MATCH('Hàng Theo FCTS 14.09'!K$1,'FCST SDV'!$AC$2:$AZ$2,0))/'Hàng Theo FCTS 14.09'!$C160,0)</f>
        <v>12</v>
      </c>
      <c r="L160" s="134">
        <f t="array" ref="L160">+IFERROR(INDEX('FCST SDV'!$AC$3:$AZ$3000,MATCH('Hàng Theo FCTS 14.09'!$B160,'FCST SDV'!$C$3:$C$3000,0),MATCH('Hàng Theo FCTS 14.09'!L$1,'FCST SDV'!$AC$2:$AZ$2,0))/'Hàng Theo FCTS 14.09'!$C160,0)</f>
        <v>12</v>
      </c>
      <c r="M160" s="134">
        <f t="array" ref="M160">+IFERROR(INDEX('FCST SDV'!$AC$3:$AZ$3000,MATCH('Hàng Theo FCTS 14.09'!$B160,'FCST SDV'!$C$3:$C$3000,0),MATCH('Hàng Theo FCTS 14.09'!M$1,'FCST SDV'!$AC$2:$AZ$2,0))/'Hàng Theo FCTS 14.09'!$C160,0)</f>
        <v>18</v>
      </c>
      <c r="N160" s="134">
        <f t="array" ref="N160">+IFERROR(INDEX('FCST SDV'!$AC$3:$AZ$3000,MATCH('Hàng Theo FCTS 14.09'!$B160,'FCST SDV'!$C$3:$C$3000,0),MATCH('Hàng Theo FCTS 14.09'!N$1,'FCST SDV'!$AC$2:$AZ$2,0))/'Hàng Theo FCTS 14.09'!$C160,0)</f>
        <v>18</v>
      </c>
      <c r="O160" s="134">
        <f t="array" ref="O160">+IFERROR(INDEX('FCST SDV'!$AC$3:$AZ$3000,MATCH('Hàng Theo FCTS 14.09'!$B160,'FCST SDV'!$C$3:$C$3000,0),MATCH('Hàng Theo FCTS 14.09'!O$1,'FCST SDV'!$AC$2:$AZ$2,0))/'Hàng Theo FCTS 14.09'!$C160,0)</f>
        <v>102</v>
      </c>
      <c r="P160" s="134">
        <f t="array" ref="P160">+IFERROR(INDEX('FCST SDV'!$AC$3:$AZ$3000,MATCH('Hàng Theo FCTS 14.09'!$B160,'FCST SDV'!$C$3:$C$3000,0),MATCH('Hàng Theo FCTS 14.09'!P$1,'FCST SDV'!$AC$2:$AZ$2,0))/'Hàng Theo FCTS 14.09'!$C160,0)</f>
        <v>56</v>
      </c>
      <c r="Q160" s="134">
        <f t="array" ref="Q160">+IFERROR(INDEX('FCST SDV'!$AC$3:$AZ$3000,MATCH('Hàng Theo FCTS 14.09'!$B160,'FCST SDV'!$C$3:$C$3000,0),MATCH('Hàng Theo FCTS 14.09'!Q$1,'FCST SDV'!$AC$2:$AZ$2,0))/'Hàng Theo FCTS 14.09'!$C160,0)</f>
        <v>0</v>
      </c>
    </row>
    <row r="161" spans="1:17" ht="36" customHeight="1">
      <c r="A161" s="584"/>
      <c r="B161" s="143" t="s">
        <v>80</v>
      </c>
      <c r="C161" s="135">
        <v>15000</v>
      </c>
      <c r="D161" s="564"/>
      <c r="E161" s="565"/>
      <c r="F161" s="564"/>
      <c r="G161" s="152">
        <f>+VLOOKUP(B161,'[6]FCST SDV'!$C:$AL,36,0)</f>
        <v>30000</v>
      </c>
      <c r="H161" s="153">
        <f t="shared" si="28"/>
        <v>2</v>
      </c>
      <c r="I161" s="134">
        <f t="array" ref="I161">+IFERROR(INDEX('FCST SDV'!$AC$3:$AZ$3000,MATCH('Hàng Theo FCTS 14.09'!$B161,'FCST SDV'!$C$3:$C$3000,0),MATCH('Hàng Theo FCTS 14.09'!I$1,'FCST SDV'!$AC$2:$AZ$2,0))/'Hàng Theo FCTS 14.09'!$C161,0)</f>
        <v>0</v>
      </c>
      <c r="J161" s="134">
        <f t="array" ref="J161">+IFERROR(INDEX('FCST SDV'!$AC$3:$AZ$3000,MATCH('Hàng Theo FCTS 14.09'!$B161,'FCST SDV'!$C$3:$C$3000,0),MATCH('Hàng Theo FCTS 14.09'!J$1,'FCST SDV'!$AC$2:$AZ$2,0))/'Hàng Theo FCTS 14.09'!$C161,0)</f>
        <v>0</v>
      </c>
      <c r="K161" s="134">
        <f t="array" ref="K161">+IFERROR(INDEX('FCST SDV'!$AC$3:$AZ$3000,MATCH('Hàng Theo FCTS 14.09'!$B161,'FCST SDV'!$C$3:$C$3000,0),MATCH('Hàng Theo FCTS 14.09'!K$1,'FCST SDV'!$AC$2:$AZ$2,0))/'Hàng Theo FCTS 14.09'!$C161,0)</f>
        <v>1</v>
      </c>
      <c r="L161" s="134">
        <f t="array" ref="L161">+IFERROR(INDEX('FCST SDV'!$AC$3:$AZ$3000,MATCH('Hàng Theo FCTS 14.09'!$B161,'FCST SDV'!$C$3:$C$3000,0),MATCH('Hàng Theo FCTS 14.09'!L$1,'FCST SDV'!$AC$2:$AZ$2,0))/'Hàng Theo FCTS 14.09'!$C161,0)</f>
        <v>0</v>
      </c>
      <c r="M161" s="134">
        <f t="array" ref="M161">+IFERROR(INDEX('FCST SDV'!$AC$3:$AZ$3000,MATCH('Hàng Theo FCTS 14.09'!$B161,'FCST SDV'!$C$3:$C$3000,0),MATCH('Hàng Theo FCTS 14.09'!M$1,'FCST SDV'!$AC$2:$AZ$2,0))/'Hàng Theo FCTS 14.09'!$C161,0)</f>
        <v>0</v>
      </c>
      <c r="N161" s="134">
        <f t="array" ref="N161">+IFERROR(INDEX('FCST SDV'!$AC$3:$AZ$3000,MATCH('Hàng Theo FCTS 14.09'!$B161,'FCST SDV'!$C$3:$C$3000,0),MATCH('Hàng Theo FCTS 14.09'!N$1,'FCST SDV'!$AC$2:$AZ$2,0))/'Hàng Theo FCTS 14.09'!$C161,0)</f>
        <v>0</v>
      </c>
      <c r="O161" s="134">
        <f t="array" ref="O161">+IFERROR(INDEX('FCST SDV'!$AC$3:$AZ$3000,MATCH('Hàng Theo FCTS 14.09'!$B161,'FCST SDV'!$C$3:$C$3000,0),MATCH('Hàng Theo FCTS 14.09'!O$1,'FCST SDV'!$AC$2:$AZ$2,0))/'Hàng Theo FCTS 14.09'!$C161,0)</f>
        <v>1</v>
      </c>
      <c r="P161" s="134">
        <f t="array" ref="P161">+IFERROR(INDEX('FCST SDV'!$AC$3:$AZ$3000,MATCH('Hàng Theo FCTS 14.09'!$B161,'FCST SDV'!$C$3:$C$3000,0),MATCH('Hàng Theo FCTS 14.09'!P$1,'FCST SDV'!$AC$2:$AZ$2,0))/'Hàng Theo FCTS 14.09'!$C161,0)</f>
        <v>0</v>
      </c>
      <c r="Q161" s="134">
        <f t="array" ref="Q161">+IFERROR(INDEX('FCST SDV'!$AC$3:$AZ$3000,MATCH('Hàng Theo FCTS 14.09'!$B161,'FCST SDV'!$C$3:$C$3000,0),MATCH('Hàng Theo FCTS 14.09'!Q$1,'FCST SDV'!$AC$2:$AZ$2,0))/'Hàng Theo FCTS 14.09'!$C161,0)</f>
        <v>0</v>
      </c>
    </row>
    <row r="162" spans="1:17" ht="36" customHeight="1">
      <c r="A162" s="584"/>
      <c r="B162" s="143" t="s">
        <v>84</v>
      </c>
      <c r="C162" s="135">
        <v>15000</v>
      </c>
      <c r="D162" s="564"/>
      <c r="E162" s="565"/>
      <c r="F162" s="564"/>
      <c r="G162" s="152">
        <f>+VLOOKUP(B162,'[6]FCST SDV'!$C:$AL,36,0)</f>
        <v>735000</v>
      </c>
      <c r="H162" s="153">
        <f t="shared" si="28"/>
        <v>49</v>
      </c>
      <c r="I162" s="134">
        <f t="array" ref="I162">+IFERROR(INDEX('FCST SDV'!$AC$3:$AZ$3000,MATCH('Hàng Theo FCTS 14.09'!$B162,'FCST SDV'!$C$3:$C$3000,0),MATCH('Hàng Theo FCTS 14.09'!I$1,'FCST SDV'!$AC$2:$AZ$2,0))/'Hàng Theo FCTS 14.09'!$C162,0)</f>
        <v>2</v>
      </c>
      <c r="J162" s="134">
        <f t="array" ref="J162">+IFERROR(INDEX('FCST SDV'!$AC$3:$AZ$3000,MATCH('Hàng Theo FCTS 14.09'!$B162,'FCST SDV'!$C$3:$C$3000,0),MATCH('Hàng Theo FCTS 14.09'!J$1,'FCST SDV'!$AC$2:$AZ$2,0))/'Hàng Theo FCTS 14.09'!$C162,0)</f>
        <v>3</v>
      </c>
      <c r="K162" s="134">
        <f t="array" ref="K162">+IFERROR(INDEX('FCST SDV'!$AC$3:$AZ$3000,MATCH('Hàng Theo FCTS 14.09'!$B162,'FCST SDV'!$C$3:$C$3000,0),MATCH('Hàng Theo FCTS 14.09'!K$1,'FCST SDV'!$AC$2:$AZ$2,0))/'Hàng Theo FCTS 14.09'!$C162,0)</f>
        <v>2</v>
      </c>
      <c r="L162" s="134">
        <f t="array" ref="L162">+IFERROR(INDEX('FCST SDV'!$AC$3:$AZ$3000,MATCH('Hàng Theo FCTS 14.09'!$B162,'FCST SDV'!$C$3:$C$3000,0),MATCH('Hàng Theo FCTS 14.09'!L$1,'FCST SDV'!$AC$2:$AZ$2,0))/'Hàng Theo FCTS 14.09'!$C162,0)</f>
        <v>3</v>
      </c>
      <c r="M162" s="134">
        <f t="array" ref="M162">+IFERROR(INDEX('FCST SDV'!$AC$3:$AZ$3000,MATCH('Hàng Theo FCTS 14.09'!$B162,'FCST SDV'!$C$3:$C$3000,0),MATCH('Hàng Theo FCTS 14.09'!M$1,'FCST SDV'!$AC$2:$AZ$2,0))/'Hàng Theo FCTS 14.09'!$C162,0)</f>
        <v>2</v>
      </c>
      <c r="N162" s="134">
        <f t="array" ref="N162">+IFERROR(INDEX('FCST SDV'!$AC$3:$AZ$3000,MATCH('Hàng Theo FCTS 14.09'!$B162,'FCST SDV'!$C$3:$C$3000,0),MATCH('Hàng Theo FCTS 14.09'!N$1,'FCST SDV'!$AC$2:$AZ$2,0))/'Hàng Theo FCTS 14.09'!$C162,0)</f>
        <v>3</v>
      </c>
      <c r="O162" s="134">
        <f t="array" ref="O162">+IFERROR(INDEX('FCST SDV'!$AC$3:$AZ$3000,MATCH('Hàng Theo FCTS 14.09'!$B162,'FCST SDV'!$C$3:$C$3000,0),MATCH('Hàng Theo FCTS 14.09'!O$1,'FCST SDV'!$AC$2:$AZ$2,0))/'Hàng Theo FCTS 14.09'!$C162,0)</f>
        <v>18</v>
      </c>
      <c r="P162" s="134">
        <f t="array" ref="P162">+IFERROR(INDEX('FCST SDV'!$AC$3:$AZ$3000,MATCH('Hàng Theo FCTS 14.09'!$B162,'FCST SDV'!$C$3:$C$3000,0),MATCH('Hàng Theo FCTS 14.09'!P$1,'FCST SDV'!$AC$2:$AZ$2,0))/'Hàng Theo FCTS 14.09'!$C162,0)</f>
        <v>16</v>
      </c>
      <c r="Q162" s="134">
        <f t="array" ref="Q162">+IFERROR(INDEX('FCST SDV'!$AC$3:$AZ$3000,MATCH('Hàng Theo FCTS 14.09'!$B162,'FCST SDV'!$C$3:$C$3000,0),MATCH('Hàng Theo FCTS 14.09'!Q$1,'FCST SDV'!$AC$2:$AZ$2,0))/'Hàng Theo FCTS 14.09'!$C162,0)</f>
        <v>0</v>
      </c>
    </row>
    <row r="163" spans="1:17" ht="36" customHeight="1">
      <c r="A163" s="584"/>
      <c r="B163" s="131" t="s">
        <v>85</v>
      </c>
      <c r="C163" s="135">
        <v>15000</v>
      </c>
      <c r="D163" s="564"/>
      <c r="E163" s="565"/>
      <c r="F163" s="564"/>
      <c r="G163" s="152">
        <f>+VLOOKUP(B163,'[6]FCST SDV'!$C:$AL,36,0)</f>
        <v>45000</v>
      </c>
      <c r="H163" s="153">
        <f t="shared" si="28"/>
        <v>3</v>
      </c>
      <c r="I163" s="134">
        <f t="array" ref="I163">+IFERROR(INDEX('FCST SDV'!$AC$3:$AZ$3000,MATCH('Hàng Theo FCTS 14.09'!$B163,'FCST SDV'!$C$3:$C$3000,0),MATCH('Hàng Theo FCTS 14.09'!I$1,'FCST SDV'!$AC$2:$AZ$2,0))/'Hàng Theo FCTS 14.09'!$C163,0)</f>
        <v>0</v>
      </c>
      <c r="J163" s="134">
        <f t="array" ref="J163">+IFERROR(INDEX('FCST SDV'!$AC$3:$AZ$3000,MATCH('Hàng Theo FCTS 14.09'!$B163,'FCST SDV'!$C$3:$C$3000,0),MATCH('Hàng Theo FCTS 14.09'!J$1,'FCST SDV'!$AC$2:$AZ$2,0))/'Hàng Theo FCTS 14.09'!$C163,0)</f>
        <v>0</v>
      </c>
      <c r="K163" s="134">
        <f t="array" ref="K163">+IFERROR(INDEX('FCST SDV'!$AC$3:$AZ$3000,MATCH('Hàng Theo FCTS 14.09'!$B163,'FCST SDV'!$C$3:$C$3000,0),MATCH('Hàng Theo FCTS 14.09'!K$1,'FCST SDV'!$AC$2:$AZ$2,0))/'Hàng Theo FCTS 14.09'!$C163,0)</f>
        <v>0</v>
      </c>
      <c r="L163" s="134">
        <f t="array" ref="L163">+IFERROR(INDEX('FCST SDV'!$AC$3:$AZ$3000,MATCH('Hàng Theo FCTS 14.09'!$B163,'FCST SDV'!$C$3:$C$3000,0),MATCH('Hàng Theo FCTS 14.09'!L$1,'FCST SDV'!$AC$2:$AZ$2,0))/'Hàng Theo FCTS 14.09'!$C163,0)</f>
        <v>0</v>
      </c>
      <c r="M163" s="134">
        <f t="array" ref="M163">+IFERROR(INDEX('FCST SDV'!$AC$3:$AZ$3000,MATCH('Hàng Theo FCTS 14.09'!$B163,'FCST SDV'!$C$3:$C$3000,0),MATCH('Hàng Theo FCTS 14.09'!M$1,'FCST SDV'!$AC$2:$AZ$2,0))/'Hàng Theo FCTS 14.09'!$C163,0)</f>
        <v>0</v>
      </c>
      <c r="N163" s="134">
        <f t="array" ref="N163">+IFERROR(INDEX('FCST SDV'!$AC$3:$AZ$3000,MATCH('Hàng Theo FCTS 14.09'!$B163,'FCST SDV'!$C$3:$C$3000,0),MATCH('Hàng Theo FCTS 14.09'!N$1,'FCST SDV'!$AC$2:$AZ$2,0))/'Hàng Theo FCTS 14.09'!$C163,0)</f>
        <v>0</v>
      </c>
      <c r="O163" s="134">
        <f t="array" ref="O163">+IFERROR(INDEX('FCST SDV'!$AC$3:$AZ$3000,MATCH('Hàng Theo FCTS 14.09'!$B163,'FCST SDV'!$C$3:$C$3000,0),MATCH('Hàng Theo FCTS 14.09'!O$1,'FCST SDV'!$AC$2:$AZ$2,0))/'Hàng Theo FCTS 14.09'!$C163,0)</f>
        <v>1</v>
      </c>
      <c r="P163" s="134">
        <f t="array" ref="P163">+IFERROR(INDEX('FCST SDV'!$AC$3:$AZ$3000,MATCH('Hàng Theo FCTS 14.09'!$B163,'FCST SDV'!$C$3:$C$3000,0),MATCH('Hàng Theo FCTS 14.09'!P$1,'FCST SDV'!$AC$2:$AZ$2,0))/'Hàng Theo FCTS 14.09'!$C163,0)</f>
        <v>2</v>
      </c>
      <c r="Q163" s="134">
        <f t="array" ref="Q163">+IFERROR(INDEX('FCST SDV'!$AC$3:$AZ$3000,MATCH('Hàng Theo FCTS 14.09'!$B163,'FCST SDV'!$C$3:$C$3000,0),MATCH('Hàng Theo FCTS 14.09'!Q$1,'FCST SDV'!$AC$2:$AZ$2,0))/'Hàng Theo FCTS 14.09'!$C163,0)</f>
        <v>0</v>
      </c>
    </row>
    <row r="164" spans="1:17" ht="36" customHeight="1">
      <c r="A164" s="577" t="s">
        <v>254</v>
      </c>
      <c r="B164" s="578"/>
      <c r="C164" s="578"/>
      <c r="D164" s="578"/>
      <c r="E164" s="578"/>
      <c r="F164" s="579"/>
      <c r="G164" s="156"/>
      <c r="H164" s="155"/>
      <c r="I164" s="138">
        <f>F156-SUM(I156:I163)</f>
        <v>-35</v>
      </c>
      <c r="J164" s="138">
        <f>+I164-SUM(J156:J163)</f>
        <v>-93</v>
      </c>
      <c r="K164" s="138">
        <f t="shared" ref="K164:Q164" si="29">+J164-SUM(K156:K163)</f>
        <v>-158</v>
      </c>
      <c r="L164" s="138">
        <f t="shared" si="29"/>
        <v>-223</v>
      </c>
      <c r="M164" s="138">
        <f t="shared" si="29"/>
        <v>-302</v>
      </c>
      <c r="N164" s="138">
        <f t="shared" si="29"/>
        <v>-383</v>
      </c>
      <c r="O164" s="138">
        <f t="shared" si="29"/>
        <v>-858</v>
      </c>
      <c r="P164" s="138">
        <f t="shared" si="29"/>
        <v>-1267</v>
      </c>
      <c r="Q164" s="138">
        <f t="shared" si="29"/>
        <v>-1267</v>
      </c>
    </row>
    <row r="165" spans="1:17" ht="36" customHeight="1">
      <c r="A165" s="584" t="s">
        <v>112</v>
      </c>
      <c r="B165" s="131" t="s">
        <v>90</v>
      </c>
      <c r="C165" s="135">
        <v>3000</v>
      </c>
      <c r="D165" s="564">
        <v>12</v>
      </c>
      <c r="E165" s="565"/>
      <c r="F165" s="564">
        <f>D165</f>
        <v>12</v>
      </c>
      <c r="G165" s="152">
        <f>+VLOOKUP(B165,'[6]FCST SDV'!$C:$AL,36,0)</f>
        <v>111000</v>
      </c>
      <c r="H165" s="153">
        <f t="shared" ref="H165:H174" si="30">+G165/C165</f>
        <v>37</v>
      </c>
      <c r="I165" s="134">
        <f t="array" ref="I165">+IFERROR(INDEX('FCST SDV'!$AC$3:$AZ$3000,MATCH('Hàng Theo FCTS 14.09'!$B165,'FCST SDV'!$C$3:$C$3000,0),MATCH('Hàng Theo FCTS 14.09'!I$1,'FCST SDV'!$AC$2:$AZ$2,0))/'Hàng Theo FCTS 14.09'!$C165,0)</f>
        <v>3</v>
      </c>
      <c r="J165" s="134">
        <f t="array" ref="J165">+IFERROR(INDEX('FCST SDV'!$AC$3:$AZ$3000,MATCH('Hàng Theo FCTS 14.09'!$B165,'FCST SDV'!$C$3:$C$3000,0),MATCH('Hàng Theo FCTS 14.09'!J$1,'FCST SDV'!$AC$2:$AZ$2,0))/'Hàng Theo FCTS 14.09'!$C165,0)</f>
        <v>3</v>
      </c>
      <c r="K165" s="134">
        <f t="array" ref="K165">+IFERROR(INDEX('FCST SDV'!$AC$3:$AZ$3000,MATCH('Hàng Theo FCTS 14.09'!$B165,'FCST SDV'!$C$3:$C$3000,0),MATCH('Hàng Theo FCTS 14.09'!K$1,'FCST SDV'!$AC$2:$AZ$2,0))/'Hàng Theo FCTS 14.09'!$C165,0)</f>
        <v>3</v>
      </c>
      <c r="L165" s="134">
        <f t="array" ref="L165">+IFERROR(INDEX('FCST SDV'!$AC$3:$AZ$3000,MATCH('Hàng Theo FCTS 14.09'!$B165,'FCST SDV'!$C$3:$C$3000,0),MATCH('Hàng Theo FCTS 14.09'!L$1,'FCST SDV'!$AC$2:$AZ$2,0))/'Hàng Theo FCTS 14.09'!$C165,0)</f>
        <v>3</v>
      </c>
      <c r="M165" s="134">
        <f t="array" ref="M165">+IFERROR(INDEX('FCST SDV'!$AC$3:$AZ$3000,MATCH('Hàng Theo FCTS 14.09'!$B165,'FCST SDV'!$C$3:$C$3000,0),MATCH('Hàng Theo FCTS 14.09'!M$1,'FCST SDV'!$AC$2:$AZ$2,0))/'Hàng Theo FCTS 14.09'!$C165,0)</f>
        <v>3</v>
      </c>
      <c r="N165" s="134">
        <f t="array" ref="N165">+IFERROR(INDEX('FCST SDV'!$AC$3:$AZ$3000,MATCH('Hàng Theo FCTS 14.09'!$B165,'FCST SDV'!$C$3:$C$3000,0),MATCH('Hàng Theo FCTS 14.09'!N$1,'FCST SDV'!$AC$2:$AZ$2,0))/'Hàng Theo FCTS 14.09'!$C165,0)</f>
        <v>2</v>
      </c>
      <c r="O165" s="134">
        <f t="array" ref="O165">+IFERROR(INDEX('FCST SDV'!$AC$3:$AZ$3000,MATCH('Hàng Theo FCTS 14.09'!$B165,'FCST SDV'!$C$3:$C$3000,0),MATCH('Hàng Theo FCTS 14.09'!O$1,'FCST SDV'!$AC$2:$AZ$2,0))/'Hàng Theo FCTS 14.09'!$C165,0)</f>
        <v>20</v>
      </c>
      <c r="P165" s="134">
        <f t="array" ref="P165">+IFERROR(INDEX('FCST SDV'!$AC$3:$AZ$3000,MATCH('Hàng Theo FCTS 14.09'!$B165,'FCST SDV'!$C$3:$C$3000,0),MATCH('Hàng Theo FCTS 14.09'!P$1,'FCST SDV'!$AC$2:$AZ$2,0))/'Hàng Theo FCTS 14.09'!$C165,0)</f>
        <v>0</v>
      </c>
      <c r="Q165" s="134">
        <f t="array" ref="Q165">+IFERROR(INDEX('FCST SDV'!$AC$3:$AZ$3000,MATCH('Hàng Theo FCTS 14.09'!$B165,'FCST SDV'!$C$3:$C$3000,0),MATCH('Hàng Theo FCTS 14.09'!Q$1,'FCST SDV'!$AC$2:$AZ$2,0))/'Hàng Theo FCTS 14.09'!$C165,0)</f>
        <v>0</v>
      </c>
    </row>
    <row r="166" spans="1:17" ht="36" customHeight="1">
      <c r="A166" s="583"/>
      <c r="B166" s="131" t="s">
        <v>91</v>
      </c>
      <c r="C166" s="135">
        <v>3000</v>
      </c>
      <c r="D166" s="564"/>
      <c r="E166" s="565"/>
      <c r="F166" s="564"/>
      <c r="G166" s="152">
        <f>+VLOOKUP(B166,'[6]FCST SDV'!$C:$AL,36,0)</f>
        <v>93000</v>
      </c>
      <c r="H166" s="153">
        <f t="shared" si="30"/>
        <v>31</v>
      </c>
      <c r="I166" s="134">
        <f t="array" ref="I166">+IFERROR(INDEX('FCST SDV'!$AC$3:$AZ$3000,MATCH('Hàng Theo FCTS 14.09'!$B166,'FCST SDV'!$C$3:$C$3000,0),MATCH('Hàng Theo FCTS 14.09'!I$1,'FCST SDV'!$AC$2:$AZ$2,0))/'Hàng Theo FCTS 14.09'!$C166,0)</f>
        <v>0</v>
      </c>
      <c r="J166" s="134">
        <f t="array" ref="J166">+IFERROR(INDEX('FCST SDV'!$AC$3:$AZ$3000,MATCH('Hàng Theo FCTS 14.09'!$B166,'FCST SDV'!$C$3:$C$3000,0),MATCH('Hàng Theo FCTS 14.09'!J$1,'FCST SDV'!$AC$2:$AZ$2,0))/'Hàng Theo FCTS 14.09'!$C166,0)</f>
        <v>3</v>
      </c>
      <c r="K166" s="134">
        <f t="array" ref="K166">+IFERROR(INDEX('FCST SDV'!$AC$3:$AZ$3000,MATCH('Hàng Theo FCTS 14.09'!$B166,'FCST SDV'!$C$3:$C$3000,0),MATCH('Hàng Theo FCTS 14.09'!K$1,'FCST SDV'!$AC$2:$AZ$2,0))/'Hàng Theo FCTS 14.09'!$C166,0)</f>
        <v>3</v>
      </c>
      <c r="L166" s="134">
        <f t="array" ref="L166">+IFERROR(INDEX('FCST SDV'!$AC$3:$AZ$3000,MATCH('Hàng Theo FCTS 14.09'!$B166,'FCST SDV'!$C$3:$C$3000,0),MATCH('Hàng Theo FCTS 14.09'!L$1,'FCST SDV'!$AC$2:$AZ$2,0))/'Hàng Theo FCTS 14.09'!$C166,0)</f>
        <v>3</v>
      </c>
      <c r="M166" s="134">
        <f t="array" ref="M166">+IFERROR(INDEX('FCST SDV'!$AC$3:$AZ$3000,MATCH('Hàng Theo FCTS 14.09'!$B166,'FCST SDV'!$C$3:$C$3000,0),MATCH('Hàng Theo FCTS 14.09'!M$1,'FCST SDV'!$AC$2:$AZ$2,0))/'Hàng Theo FCTS 14.09'!$C166,0)</f>
        <v>3</v>
      </c>
      <c r="N166" s="134">
        <f t="array" ref="N166">+IFERROR(INDEX('FCST SDV'!$AC$3:$AZ$3000,MATCH('Hàng Theo FCTS 14.09'!$B166,'FCST SDV'!$C$3:$C$3000,0),MATCH('Hàng Theo FCTS 14.09'!N$1,'FCST SDV'!$AC$2:$AZ$2,0))/'Hàng Theo FCTS 14.09'!$C166,0)</f>
        <v>2</v>
      </c>
      <c r="O166" s="134">
        <f t="array" ref="O166">+IFERROR(INDEX('FCST SDV'!$AC$3:$AZ$3000,MATCH('Hàng Theo FCTS 14.09'!$B166,'FCST SDV'!$C$3:$C$3000,0),MATCH('Hàng Theo FCTS 14.09'!O$1,'FCST SDV'!$AC$2:$AZ$2,0))/'Hàng Theo FCTS 14.09'!$C166,0)</f>
        <v>17</v>
      </c>
      <c r="P166" s="134">
        <f t="array" ref="P166">+IFERROR(INDEX('FCST SDV'!$AC$3:$AZ$3000,MATCH('Hàng Theo FCTS 14.09'!$B166,'FCST SDV'!$C$3:$C$3000,0),MATCH('Hàng Theo FCTS 14.09'!P$1,'FCST SDV'!$AC$2:$AZ$2,0))/'Hàng Theo FCTS 14.09'!$C166,0)</f>
        <v>0</v>
      </c>
      <c r="Q166" s="134">
        <f t="array" ref="Q166">+IFERROR(INDEX('FCST SDV'!$AC$3:$AZ$3000,MATCH('Hàng Theo FCTS 14.09'!$B166,'FCST SDV'!$C$3:$C$3000,0),MATCH('Hàng Theo FCTS 14.09'!Q$1,'FCST SDV'!$AC$2:$AZ$2,0))/'Hàng Theo FCTS 14.09'!$C166,0)</f>
        <v>0</v>
      </c>
    </row>
    <row r="167" spans="1:17" ht="36" customHeight="1">
      <c r="A167" s="583"/>
      <c r="B167" s="131" t="s">
        <v>93</v>
      </c>
      <c r="C167" s="135">
        <v>3000</v>
      </c>
      <c r="D167" s="564"/>
      <c r="E167" s="565"/>
      <c r="F167" s="564"/>
      <c r="G167" s="152">
        <f>+VLOOKUP(B167,'[6]FCST SDV'!$C:$AL,36,0)</f>
        <v>18000</v>
      </c>
      <c r="H167" s="153">
        <f t="shared" si="30"/>
        <v>6</v>
      </c>
      <c r="I167" s="134">
        <f t="array" ref="I167">+IFERROR(INDEX('FCST SDV'!$AC$3:$AZ$3000,MATCH('Hàng Theo FCTS 14.09'!$B167,'FCST SDV'!$C$3:$C$3000,0),MATCH('Hàng Theo FCTS 14.09'!I$1,'FCST SDV'!$AC$2:$AZ$2,0))/'Hàng Theo FCTS 14.09'!$C167,0)</f>
        <v>0</v>
      </c>
      <c r="J167" s="134">
        <f t="array" ref="J167">+IFERROR(INDEX('FCST SDV'!$AC$3:$AZ$3000,MATCH('Hàng Theo FCTS 14.09'!$B167,'FCST SDV'!$C$3:$C$3000,0),MATCH('Hàng Theo FCTS 14.09'!J$1,'FCST SDV'!$AC$2:$AZ$2,0))/'Hàng Theo FCTS 14.09'!$C167,0)</f>
        <v>0</v>
      </c>
      <c r="K167" s="134">
        <f t="array" ref="K167">+IFERROR(INDEX('FCST SDV'!$AC$3:$AZ$3000,MATCH('Hàng Theo FCTS 14.09'!$B167,'FCST SDV'!$C$3:$C$3000,0),MATCH('Hàng Theo FCTS 14.09'!K$1,'FCST SDV'!$AC$2:$AZ$2,0))/'Hàng Theo FCTS 14.09'!$C167,0)</f>
        <v>0</v>
      </c>
      <c r="L167" s="134">
        <f t="array" ref="L167">+IFERROR(INDEX('FCST SDV'!$AC$3:$AZ$3000,MATCH('Hàng Theo FCTS 14.09'!$B167,'FCST SDV'!$C$3:$C$3000,0),MATCH('Hàng Theo FCTS 14.09'!L$1,'FCST SDV'!$AC$2:$AZ$2,0))/'Hàng Theo FCTS 14.09'!$C167,0)</f>
        <v>0</v>
      </c>
      <c r="M167" s="134">
        <f t="array" ref="M167">+IFERROR(INDEX('FCST SDV'!$AC$3:$AZ$3000,MATCH('Hàng Theo FCTS 14.09'!$B167,'FCST SDV'!$C$3:$C$3000,0),MATCH('Hàng Theo FCTS 14.09'!M$1,'FCST SDV'!$AC$2:$AZ$2,0))/'Hàng Theo FCTS 14.09'!$C167,0)</f>
        <v>0</v>
      </c>
      <c r="N167" s="134">
        <f t="array" ref="N167">+IFERROR(INDEX('FCST SDV'!$AC$3:$AZ$3000,MATCH('Hàng Theo FCTS 14.09'!$B167,'FCST SDV'!$C$3:$C$3000,0),MATCH('Hàng Theo FCTS 14.09'!N$1,'FCST SDV'!$AC$2:$AZ$2,0))/'Hàng Theo FCTS 14.09'!$C167,0)</f>
        <v>0</v>
      </c>
      <c r="O167" s="134">
        <f t="array" ref="O167">+IFERROR(INDEX('FCST SDV'!$AC$3:$AZ$3000,MATCH('Hàng Theo FCTS 14.09'!$B167,'FCST SDV'!$C$3:$C$3000,0),MATCH('Hàng Theo FCTS 14.09'!O$1,'FCST SDV'!$AC$2:$AZ$2,0))/'Hàng Theo FCTS 14.09'!$C167,0)</f>
        <v>0</v>
      </c>
      <c r="P167" s="134">
        <f t="array" ref="P167">+IFERROR(INDEX('FCST SDV'!$AC$3:$AZ$3000,MATCH('Hàng Theo FCTS 14.09'!$B167,'FCST SDV'!$C$3:$C$3000,0),MATCH('Hàng Theo FCTS 14.09'!P$1,'FCST SDV'!$AC$2:$AZ$2,0))/'Hàng Theo FCTS 14.09'!$C167,0)</f>
        <v>6</v>
      </c>
      <c r="Q167" s="134">
        <f t="array" ref="Q167">+IFERROR(INDEX('FCST SDV'!$AC$3:$AZ$3000,MATCH('Hàng Theo FCTS 14.09'!$B167,'FCST SDV'!$C$3:$C$3000,0),MATCH('Hàng Theo FCTS 14.09'!Q$1,'FCST SDV'!$AC$2:$AZ$2,0))/'Hàng Theo FCTS 14.09'!$C167,0)</f>
        <v>0</v>
      </c>
    </row>
    <row r="168" spans="1:17" ht="36" customHeight="1">
      <c r="A168" s="583"/>
      <c r="B168" s="131" t="s">
        <v>91</v>
      </c>
      <c r="C168" s="135">
        <v>3000</v>
      </c>
      <c r="D168" s="564"/>
      <c r="E168" s="565"/>
      <c r="F168" s="564"/>
      <c r="G168" s="152">
        <f>+VLOOKUP(B168,'[6]FCST SDV'!$C:$AL,36,0)</f>
        <v>93000</v>
      </c>
      <c r="H168" s="153">
        <f t="shared" si="30"/>
        <v>31</v>
      </c>
      <c r="I168" s="134">
        <f t="array" ref="I168">+IFERROR(INDEX('FCST SDV'!$AC$3:$AZ$3000,MATCH('Hàng Theo FCTS 14.09'!$B168,'FCST SDV'!$C$3:$C$3000,0),MATCH('Hàng Theo FCTS 14.09'!I$1,'FCST SDV'!$AC$2:$AZ$2,0))/'Hàng Theo FCTS 14.09'!$C168,0)</f>
        <v>0</v>
      </c>
      <c r="J168" s="134">
        <f t="array" ref="J168">+IFERROR(INDEX('FCST SDV'!$AC$3:$AZ$3000,MATCH('Hàng Theo FCTS 14.09'!$B168,'FCST SDV'!$C$3:$C$3000,0),MATCH('Hàng Theo FCTS 14.09'!J$1,'FCST SDV'!$AC$2:$AZ$2,0))/'Hàng Theo FCTS 14.09'!$C168,0)</f>
        <v>3</v>
      </c>
      <c r="K168" s="134">
        <f t="array" ref="K168">+IFERROR(INDEX('FCST SDV'!$AC$3:$AZ$3000,MATCH('Hàng Theo FCTS 14.09'!$B168,'FCST SDV'!$C$3:$C$3000,0),MATCH('Hàng Theo FCTS 14.09'!K$1,'FCST SDV'!$AC$2:$AZ$2,0))/'Hàng Theo FCTS 14.09'!$C168,0)</f>
        <v>3</v>
      </c>
      <c r="L168" s="134">
        <f t="array" ref="L168">+IFERROR(INDEX('FCST SDV'!$AC$3:$AZ$3000,MATCH('Hàng Theo FCTS 14.09'!$B168,'FCST SDV'!$C$3:$C$3000,0),MATCH('Hàng Theo FCTS 14.09'!L$1,'FCST SDV'!$AC$2:$AZ$2,0))/'Hàng Theo FCTS 14.09'!$C168,0)</f>
        <v>3</v>
      </c>
      <c r="M168" s="134">
        <f t="array" ref="M168">+IFERROR(INDEX('FCST SDV'!$AC$3:$AZ$3000,MATCH('Hàng Theo FCTS 14.09'!$B168,'FCST SDV'!$C$3:$C$3000,0),MATCH('Hàng Theo FCTS 14.09'!M$1,'FCST SDV'!$AC$2:$AZ$2,0))/'Hàng Theo FCTS 14.09'!$C168,0)</f>
        <v>3</v>
      </c>
      <c r="N168" s="134">
        <f t="array" ref="N168">+IFERROR(INDEX('FCST SDV'!$AC$3:$AZ$3000,MATCH('Hàng Theo FCTS 14.09'!$B168,'FCST SDV'!$C$3:$C$3000,0),MATCH('Hàng Theo FCTS 14.09'!N$1,'FCST SDV'!$AC$2:$AZ$2,0))/'Hàng Theo FCTS 14.09'!$C168,0)</f>
        <v>2</v>
      </c>
      <c r="O168" s="134">
        <f t="array" ref="O168">+IFERROR(INDEX('FCST SDV'!$AC$3:$AZ$3000,MATCH('Hàng Theo FCTS 14.09'!$B168,'FCST SDV'!$C$3:$C$3000,0),MATCH('Hàng Theo FCTS 14.09'!O$1,'FCST SDV'!$AC$2:$AZ$2,0))/'Hàng Theo FCTS 14.09'!$C168,0)</f>
        <v>17</v>
      </c>
      <c r="P168" s="134">
        <f t="array" ref="P168">+IFERROR(INDEX('FCST SDV'!$AC$3:$AZ$3000,MATCH('Hàng Theo FCTS 14.09'!$B168,'FCST SDV'!$C$3:$C$3000,0),MATCH('Hàng Theo FCTS 14.09'!P$1,'FCST SDV'!$AC$2:$AZ$2,0))/'Hàng Theo FCTS 14.09'!$C168,0)</f>
        <v>0</v>
      </c>
      <c r="Q168" s="134">
        <f t="array" ref="Q168">+IFERROR(INDEX('FCST SDV'!$AC$3:$AZ$3000,MATCH('Hàng Theo FCTS 14.09'!$B168,'FCST SDV'!$C$3:$C$3000,0),MATCH('Hàng Theo FCTS 14.09'!Q$1,'FCST SDV'!$AC$2:$AZ$2,0))/'Hàng Theo FCTS 14.09'!$C168,0)</f>
        <v>0</v>
      </c>
    </row>
    <row r="169" spans="1:17" ht="36" customHeight="1">
      <c r="A169" s="583"/>
      <c r="B169" s="131" t="s">
        <v>92</v>
      </c>
      <c r="C169" s="135">
        <v>3000</v>
      </c>
      <c r="D169" s="564"/>
      <c r="E169" s="565"/>
      <c r="F169" s="564"/>
      <c r="G169" s="152">
        <f>+VLOOKUP(B169,'[6]FCST SDV'!$C:$AL,36,0)</f>
        <v>0</v>
      </c>
      <c r="H169" s="153">
        <f t="shared" si="30"/>
        <v>0</v>
      </c>
      <c r="I169" s="134">
        <f t="array" ref="I169">+IFERROR(INDEX('FCST SDV'!$AC$3:$AZ$3000,MATCH('Hàng Theo FCTS 14.09'!$B169,'FCST SDV'!$C$3:$C$3000,0),MATCH('Hàng Theo FCTS 14.09'!I$1,'FCST SDV'!$AC$2:$AZ$2,0))/'Hàng Theo FCTS 14.09'!$C169,0)</f>
        <v>0</v>
      </c>
      <c r="J169" s="134">
        <f t="array" ref="J169">+IFERROR(INDEX('FCST SDV'!$AC$3:$AZ$3000,MATCH('Hàng Theo FCTS 14.09'!$B169,'FCST SDV'!$C$3:$C$3000,0),MATCH('Hàng Theo FCTS 14.09'!J$1,'FCST SDV'!$AC$2:$AZ$2,0))/'Hàng Theo FCTS 14.09'!$C169,0)</f>
        <v>0</v>
      </c>
      <c r="K169" s="134">
        <f t="array" ref="K169">+IFERROR(INDEX('FCST SDV'!$AC$3:$AZ$3000,MATCH('Hàng Theo FCTS 14.09'!$B169,'FCST SDV'!$C$3:$C$3000,0),MATCH('Hàng Theo FCTS 14.09'!K$1,'FCST SDV'!$AC$2:$AZ$2,0))/'Hàng Theo FCTS 14.09'!$C169,0)</f>
        <v>0</v>
      </c>
      <c r="L169" s="134">
        <f t="array" ref="L169">+IFERROR(INDEX('FCST SDV'!$AC$3:$AZ$3000,MATCH('Hàng Theo FCTS 14.09'!$B169,'FCST SDV'!$C$3:$C$3000,0),MATCH('Hàng Theo FCTS 14.09'!L$1,'FCST SDV'!$AC$2:$AZ$2,0))/'Hàng Theo FCTS 14.09'!$C169,0)</f>
        <v>0</v>
      </c>
      <c r="M169" s="134">
        <f t="array" ref="M169">+IFERROR(INDEX('FCST SDV'!$AC$3:$AZ$3000,MATCH('Hàng Theo FCTS 14.09'!$B169,'FCST SDV'!$C$3:$C$3000,0),MATCH('Hàng Theo FCTS 14.09'!M$1,'FCST SDV'!$AC$2:$AZ$2,0))/'Hàng Theo FCTS 14.09'!$C169,0)</f>
        <v>0</v>
      </c>
      <c r="N169" s="134">
        <f t="array" ref="N169">+IFERROR(INDEX('FCST SDV'!$AC$3:$AZ$3000,MATCH('Hàng Theo FCTS 14.09'!$B169,'FCST SDV'!$C$3:$C$3000,0),MATCH('Hàng Theo FCTS 14.09'!N$1,'FCST SDV'!$AC$2:$AZ$2,0))/'Hàng Theo FCTS 14.09'!$C169,0)</f>
        <v>0</v>
      </c>
      <c r="O169" s="134">
        <f t="array" ref="O169">+IFERROR(INDEX('FCST SDV'!$AC$3:$AZ$3000,MATCH('Hàng Theo FCTS 14.09'!$B169,'FCST SDV'!$C$3:$C$3000,0),MATCH('Hàng Theo FCTS 14.09'!O$1,'FCST SDV'!$AC$2:$AZ$2,0))/'Hàng Theo FCTS 14.09'!$C169,0)</f>
        <v>0</v>
      </c>
      <c r="P169" s="134">
        <f t="array" ref="P169">+IFERROR(INDEX('FCST SDV'!$AC$3:$AZ$3000,MATCH('Hàng Theo FCTS 14.09'!$B169,'FCST SDV'!$C$3:$C$3000,0),MATCH('Hàng Theo FCTS 14.09'!P$1,'FCST SDV'!$AC$2:$AZ$2,0))/'Hàng Theo FCTS 14.09'!$C169,0)</f>
        <v>0</v>
      </c>
      <c r="Q169" s="134">
        <f t="array" ref="Q169">+IFERROR(INDEX('FCST SDV'!$AC$3:$AZ$3000,MATCH('Hàng Theo FCTS 14.09'!$B169,'FCST SDV'!$C$3:$C$3000,0),MATCH('Hàng Theo FCTS 14.09'!Q$1,'FCST SDV'!$AC$2:$AZ$2,0))/'Hàng Theo FCTS 14.09'!$C169,0)</f>
        <v>0</v>
      </c>
    </row>
    <row r="170" spans="1:17" ht="36" customHeight="1">
      <c r="A170" s="583"/>
      <c r="B170" s="131" t="s">
        <v>96</v>
      </c>
      <c r="C170" s="135">
        <v>3000</v>
      </c>
      <c r="D170" s="564"/>
      <c r="E170" s="565"/>
      <c r="F170" s="564"/>
      <c r="G170" s="152">
        <f>+VLOOKUP(B170,'[6]FCST SDV'!$C:$AL,36,0)</f>
        <v>510000</v>
      </c>
      <c r="H170" s="153">
        <f t="shared" si="30"/>
        <v>170</v>
      </c>
      <c r="I170" s="134">
        <f t="array" ref="I170">+IFERROR(INDEX('FCST SDV'!$AC$3:$AZ$3000,MATCH('Hàng Theo FCTS 14.09'!$B170,'FCST SDV'!$C$3:$C$3000,0),MATCH('Hàng Theo FCTS 14.09'!I$1,'FCST SDV'!$AC$2:$AZ$2,0))/'Hàng Theo FCTS 14.09'!$C170,0)</f>
        <v>8</v>
      </c>
      <c r="J170" s="134">
        <f t="array" ref="J170">+IFERROR(INDEX('FCST SDV'!$AC$3:$AZ$3000,MATCH('Hàng Theo FCTS 14.09'!$B170,'FCST SDV'!$C$3:$C$3000,0),MATCH('Hàng Theo FCTS 14.09'!J$1,'FCST SDV'!$AC$2:$AZ$2,0))/'Hàng Theo FCTS 14.09'!$C170,0)</f>
        <v>8</v>
      </c>
      <c r="K170" s="134">
        <f t="array" ref="K170">+IFERROR(INDEX('FCST SDV'!$AC$3:$AZ$3000,MATCH('Hàng Theo FCTS 14.09'!$B170,'FCST SDV'!$C$3:$C$3000,0),MATCH('Hàng Theo FCTS 14.09'!K$1,'FCST SDV'!$AC$2:$AZ$2,0))/'Hàng Theo FCTS 14.09'!$C170,0)</f>
        <v>8</v>
      </c>
      <c r="L170" s="134">
        <f t="array" ref="L170">+IFERROR(INDEX('FCST SDV'!$AC$3:$AZ$3000,MATCH('Hàng Theo FCTS 14.09'!$B170,'FCST SDV'!$C$3:$C$3000,0),MATCH('Hàng Theo FCTS 14.09'!L$1,'FCST SDV'!$AC$2:$AZ$2,0))/'Hàng Theo FCTS 14.09'!$C170,0)</f>
        <v>8</v>
      </c>
      <c r="M170" s="134">
        <f t="array" ref="M170">+IFERROR(INDEX('FCST SDV'!$AC$3:$AZ$3000,MATCH('Hàng Theo FCTS 14.09'!$B170,'FCST SDV'!$C$3:$C$3000,0),MATCH('Hàng Theo FCTS 14.09'!M$1,'FCST SDV'!$AC$2:$AZ$2,0))/'Hàng Theo FCTS 14.09'!$C170,0)</f>
        <v>8</v>
      </c>
      <c r="N170" s="134">
        <f t="array" ref="N170">+IFERROR(INDEX('FCST SDV'!$AC$3:$AZ$3000,MATCH('Hàng Theo FCTS 14.09'!$B170,'FCST SDV'!$C$3:$C$3000,0),MATCH('Hàng Theo FCTS 14.09'!N$1,'FCST SDV'!$AC$2:$AZ$2,0))/'Hàng Theo FCTS 14.09'!$C170,0)</f>
        <v>8</v>
      </c>
      <c r="O170" s="134">
        <f t="array" ref="O170">+IFERROR(INDEX('FCST SDV'!$AC$3:$AZ$3000,MATCH('Hàng Theo FCTS 14.09'!$B170,'FCST SDV'!$C$3:$C$3000,0),MATCH('Hàng Theo FCTS 14.09'!O$1,'FCST SDV'!$AC$2:$AZ$2,0))/'Hàng Theo FCTS 14.09'!$C170,0)</f>
        <v>56</v>
      </c>
      <c r="P170" s="134">
        <f t="array" ref="P170">+IFERROR(INDEX('FCST SDV'!$AC$3:$AZ$3000,MATCH('Hàng Theo FCTS 14.09'!$B170,'FCST SDV'!$C$3:$C$3000,0),MATCH('Hàng Theo FCTS 14.09'!P$1,'FCST SDV'!$AC$2:$AZ$2,0))/'Hàng Theo FCTS 14.09'!$C170,0)</f>
        <v>42</v>
      </c>
      <c r="Q170" s="134">
        <f t="array" ref="Q170">+IFERROR(INDEX('FCST SDV'!$AC$3:$AZ$3000,MATCH('Hàng Theo FCTS 14.09'!$B170,'FCST SDV'!$C$3:$C$3000,0),MATCH('Hàng Theo FCTS 14.09'!Q$1,'FCST SDV'!$AC$2:$AZ$2,0))/'Hàng Theo FCTS 14.09'!$C170,0)</f>
        <v>24</v>
      </c>
    </row>
    <row r="171" spans="1:17" ht="36" customHeight="1">
      <c r="A171" s="583"/>
      <c r="B171" s="131" t="s">
        <v>97</v>
      </c>
      <c r="C171" s="135">
        <v>3000</v>
      </c>
      <c r="D171" s="564"/>
      <c r="E171" s="565"/>
      <c r="F171" s="564"/>
      <c r="G171" s="152">
        <f>+VLOOKUP(B171,'[6]FCST SDV'!$C:$AL,36,0)</f>
        <v>84000</v>
      </c>
      <c r="H171" s="153">
        <f t="shared" si="30"/>
        <v>28</v>
      </c>
      <c r="I171" s="134">
        <f t="array" ref="I171">+IFERROR(INDEX('FCST SDV'!$AC$3:$AZ$3000,MATCH('Hàng Theo FCTS 14.09'!$B171,'FCST SDV'!$C$3:$C$3000,0),MATCH('Hàng Theo FCTS 14.09'!I$1,'FCST SDV'!$AC$2:$AZ$2,0))/'Hàng Theo FCTS 14.09'!$C171,0)</f>
        <v>4</v>
      </c>
      <c r="J171" s="134">
        <f t="array" ref="J171">+IFERROR(INDEX('FCST SDV'!$AC$3:$AZ$3000,MATCH('Hàng Theo FCTS 14.09'!$B171,'FCST SDV'!$C$3:$C$3000,0),MATCH('Hàng Theo FCTS 14.09'!J$1,'FCST SDV'!$AC$2:$AZ$2,0))/'Hàng Theo FCTS 14.09'!$C171,0)</f>
        <v>4</v>
      </c>
      <c r="K171" s="134">
        <f t="array" ref="K171">+IFERROR(INDEX('FCST SDV'!$AC$3:$AZ$3000,MATCH('Hàng Theo FCTS 14.09'!$B171,'FCST SDV'!$C$3:$C$3000,0),MATCH('Hàng Theo FCTS 14.09'!K$1,'FCST SDV'!$AC$2:$AZ$2,0))/'Hàng Theo FCTS 14.09'!$C171,0)</f>
        <v>4</v>
      </c>
      <c r="L171" s="134">
        <f t="array" ref="L171">+IFERROR(INDEX('FCST SDV'!$AC$3:$AZ$3000,MATCH('Hàng Theo FCTS 14.09'!$B171,'FCST SDV'!$C$3:$C$3000,0),MATCH('Hàng Theo FCTS 14.09'!L$1,'FCST SDV'!$AC$2:$AZ$2,0))/'Hàng Theo FCTS 14.09'!$C171,0)</f>
        <v>0</v>
      </c>
      <c r="M171" s="134">
        <f t="array" ref="M171">+IFERROR(INDEX('FCST SDV'!$AC$3:$AZ$3000,MATCH('Hàng Theo FCTS 14.09'!$B171,'FCST SDV'!$C$3:$C$3000,0),MATCH('Hàng Theo FCTS 14.09'!M$1,'FCST SDV'!$AC$2:$AZ$2,0))/'Hàng Theo FCTS 14.09'!$C171,0)</f>
        <v>0</v>
      </c>
      <c r="N171" s="134">
        <f t="array" ref="N171">+IFERROR(INDEX('FCST SDV'!$AC$3:$AZ$3000,MATCH('Hàng Theo FCTS 14.09'!$B171,'FCST SDV'!$C$3:$C$3000,0),MATCH('Hàng Theo FCTS 14.09'!N$1,'FCST SDV'!$AC$2:$AZ$2,0))/'Hàng Theo FCTS 14.09'!$C171,0)</f>
        <v>0</v>
      </c>
      <c r="O171" s="134">
        <f t="array" ref="O171">+IFERROR(INDEX('FCST SDV'!$AC$3:$AZ$3000,MATCH('Hàng Theo FCTS 14.09'!$B171,'FCST SDV'!$C$3:$C$3000,0),MATCH('Hàng Theo FCTS 14.09'!O$1,'FCST SDV'!$AC$2:$AZ$2,0))/'Hàng Theo FCTS 14.09'!$C171,0)</f>
        <v>16</v>
      </c>
      <c r="P171" s="134">
        <f t="array" ref="P171">+IFERROR(INDEX('FCST SDV'!$AC$3:$AZ$3000,MATCH('Hàng Theo FCTS 14.09'!$B171,'FCST SDV'!$C$3:$C$3000,0),MATCH('Hàng Theo FCTS 14.09'!P$1,'FCST SDV'!$AC$2:$AZ$2,0))/'Hàng Theo FCTS 14.09'!$C171,0)</f>
        <v>0</v>
      </c>
      <c r="Q171" s="134">
        <f t="array" ref="Q171">+IFERROR(INDEX('FCST SDV'!$AC$3:$AZ$3000,MATCH('Hàng Theo FCTS 14.09'!$B171,'FCST SDV'!$C$3:$C$3000,0),MATCH('Hàng Theo FCTS 14.09'!Q$1,'FCST SDV'!$AC$2:$AZ$2,0))/'Hàng Theo FCTS 14.09'!$C171,0)</f>
        <v>0</v>
      </c>
    </row>
    <row r="172" spans="1:17" ht="36" customHeight="1">
      <c r="A172" s="583"/>
      <c r="B172" s="131" t="s">
        <v>98</v>
      </c>
      <c r="C172" s="135">
        <v>3000</v>
      </c>
      <c r="D172" s="564"/>
      <c r="E172" s="565"/>
      <c r="F172" s="564"/>
      <c r="G172" s="152">
        <f>+VLOOKUP(B172,'[6]FCST SDV'!$C:$AL,36,0)</f>
        <v>288000</v>
      </c>
      <c r="H172" s="153">
        <f t="shared" si="30"/>
        <v>96</v>
      </c>
      <c r="I172" s="134">
        <f t="array" ref="I172">+IFERROR(INDEX('FCST SDV'!$AC$3:$AZ$3000,MATCH('Hàng Theo FCTS 14.09'!$B172,'FCST SDV'!$C$3:$C$3000,0),MATCH('Hàng Theo FCTS 14.09'!I$1,'FCST SDV'!$AC$2:$AZ$2,0))/'Hàng Theo FCTS 14.09'!$C172,0)</f>
        <v>3</v>
      </c>
      <c r="J172" s="134">
        <f t="array" ref="J172">+IFERROR(INDEX('FCST SDV'!$AC$3:$AZ$3000,MATCH('Hàng Theo FCTS 14.09'!$B172,'FCST SDV'!$C$3:$C$3000,0),MATCH('Hàng Theo FCTS 14.09'!J$1,'FCST SDV'!$AC$2:$AZ$2,0))/'Hàng Theo FCTS 14.09'!$C172,0)</f>
        <v>5</v>
      </c>
      <c r="K172" s="134">
        <f t="array" ref="K172">+IFERROR(INDEX('FCST SDV'!$AC$3:$AZ$3000,MATCH('Hàng Theo FCTS 14.09'!$B172,'FCST SDV'!$C$3:$C$3000,0),MATCH('Hàng Theo FCTS 14.09'!K$1,'FCST SDV'!$AC$2:$AZ$2,0))/'Hàng Theo FCTS 14.09'!$C172,0)</f>
        <v>5</v>
      </c>
      <c r="L172" s="134">
        <f t="array" ref="L172">+IFERROR(INDEX('FCST SDV'!$AC$3:$AZ$3000,MATCH('Hàng Theo FCTS 14.09'!$B172,'FCST SDV'!$C$3:$C$3000,0),MATCH('Hàng Theo FCTS 14.09'!L$1,'FCST SDV'!$AC$2:$AZ$2,0))/'Hàng Theo FCTS 14.09'!$C172,0)</f>
        <v>5</v>
      </c>
      <c r="M172" s="134">
        <f t="array" ref="M172">+IFERROR(INDEX('FCST SDV'!$AC$3:$AZ$3000,MATCH('Hàng Theo FCTS 14.09'!$B172,'FCST SDV'!$C$3:$C$3000,0),MATCH('Hàng Theo FCTS 14.09'!M$1,'FCST SDV'!$AC$2:$AZ$2,0))/'Hàng Theo FCTS 14.09'!$C172,0)</f>
        <v>5</v>
      </c>
      <c r="N172" s="134">
        <f t="array" ref="N172">+IFERROR(INDEX('FCST SDV'!$AC$3:$AZ$3000,MATCH('Hàng Theo FCTS 14.09'!$B172,'FCST SDV'!$C$3:$C$3000,0),MATCH('Hàng Theo FCTS 14.09'!N$1,'FCST SDV'!$AC$2:$AZ$2,0))/'Hàng Theo FCTS 14.09'!$C172,0)</f>
        <v>5</v>
      </c>
      <c r="O172" s="134">
        <f t="array" ref="O172">+IFERROR(INDEX('FCST SDV'!$AC$3:$AZ$3000,MATCH('Hàng Theo FCTS 14.09'!$B172,'FCST SDV'!$C$3:$C$3000,0),MATCH('Hàng Theo FCTS 14.09'!O$1,'FCST SDV'!$AC$2:$AZ$2,0))/'Hàng Theo FCTS 14.09'!$C172,0)</f>
        <v>33</v>
      </c>
      <c r="P172" s="134">
        <f t="array" ref="P172">+IFERROR(INDEX('FCST SDV'!$AC$3:$AZ$3000,MATCH('Hàng Theo FCTS 14.09'!$B172,'FCST SDV'!$C$3:$C$3000,0),MATCH('Hàng Theo FCTS 14.09'!P$1,'FCST SDV'!$AC$2:$AZ$2,0))/'Hàng Theo FCTS 14.09'!$C172,0)</f>
        <v>20</v>
      </c>
      <c r="Q172" s="134">
        <f t="array" ref="Q172">+IFERROR(INDEX('FCST SDV'!$AC$3:$AZ$3000,MATCH('Hàng Theo FCTS 14.09'!$B172,'FCST SDV'!$C$3:$C$3000,0),MATCH('Hàng Theo FCTS 14.09'!Q$1,'FCST SDV'!$AC$2:$AZ$2,0))/'Hàng Theo FCTS 14.09'!$C172,0)</f>
        <v>15</v>
      </c>
    </row>
    <row r="173" spans="1:17" ht="36" customHeight="1">
      <c r="A173" s="583"/>
      <c r="B173" s="131" t="s">
        <v>94</v>
      </c>
      <c r="C173" s="135">
        <v>3000</v>
      </c>
      <c r="D173" s="564"/>
      <c r="E173" s="565"/>
      <c r="F173" s="564"/>
      <c r="G173" s="152">
        <f>+VLOOKUP(B173,'[6]FCST SDV'!$C:$AL,36,0)</f>
        <v>156000</v>
      </c>
      <c r="H173" s="153">
        <f t="shared" si="30"/>
        <v>52</v>
      </c>
      <c r="I173" s="134">
        <f t="array" ref="I173">+IFERROR(INDEX('FCST SDV'!$AC$3:$AZ$3000,MATCH('Hàng Theo FCTS 14.09'!$B173,'FCST SDV'!$C$3:$C$3000,0),MATCH('Hàng Theo FCTS 14.09'!I$1,'FCST SDV'!$AC$2:$AZ$2,0))/'Hàng Theo FCTS 14.09'!$C173,0)</f>
        <v>3</v>
      </c>
      <c r="J173" s="134">
        <f t="array" ref="J173">+IFERROR(INDEX('FCST SDV'!$AC$3:$AZ$3000,MATCH('Hàng Theo FCTS 14.09'!$B173,'FCST SDV'!$C$3:$C$3000,0),MATCH('Hàng Theo FCTS 14.09'!J$1,'FCST SDV'!$AC$2:$AZ$2,0))/'Hàng Theo FCTS 14.09'!$C173,0)</f>
        <v>3</v>
      </c>
      <c r="K173" s="134">
        <f t="array" ref="K173">+IFERROR(INDEX('FCST SDV'!$AC$3:$AZ$3000,MATCH('Hàng Theo FCTS 14.09'!$B173,'FCST SDV'!$C$3:$C$3000,0),MATCH('Hàng Theo FCTS 14.09'!K$1,'FCST SDV'!$AC$2:$AZ$2,0))/'Hàng Theo FCTS 14.09'!$C173,0)</f>
        <v>3</v>
      </c>
      <c r="L173" s="134">
        <f t="array" ref="L173">+IFERROR(INDEX('FCST SDV'!$AC$3:$AZ$3000,MATCH('Hàng Theo FCTS 14.09'!$B173,'FCST SDV'!$C$3:$C$3000,0),MATCH('Hàng Theo FCTS 14.09'!L$1,'FCST SDV'!$AC$2:$AZ$2,0))/'Hàng Theo FCTS 14.09'!$C173,0)</f>
        <v>3</v>
      </c>
      <c r="M173" s="134">
        <f t="array" ref="M173">+IFERROR(INDEX('FCST SDV'!$AC$3:$AZ$3000,MATCH('Hàng Theo FCTS 14.09'!$B173,'FCST SDV'!$C$3:$C$3000,0),MATCH('Hàng Theo FCTS 14.09'!M$1,'FCST SDV'!$AC$2:$AZ$2,0))/'Hàng Theo FCTS 14.09'!$C173,0)</f>
        <v>3</v>
      </c>
      <c r="N173" s="134">
        <f t="array" ref="N173">+IFERROR(INDEX('FCST SDV'!$AC$3:$AZ$3000,MATCH('Hàng Theo FCTS 14.09'!$B173,'FCST SDV'!$C$3:$C$3000,0),MATCH('Hàng Theo FCTS 14.09'!N$1,'FCST SDV'!$AC$2:$AZ$2,0))/'Hàng Theo FCTS 14.09'!$C173,0)</f>
        <v>2</v>
      </c>
      <c r="O173" s="134">
        <f t="array" ref="O173">+IFERROR(INDEX('FCST SDV'!$AC$3:$AZ$3000,MATCH('Hàng Theo FCTS 14.09'!$B173,'FCST SDV'!$C$3:$C$3000,0),MATCH('Hàng Theo FCTS 14.09'!O$1,'FCST SDV'!$AC$2:$AZ$2,0))/'Hàng Theo FCTS 14.09'!$C173,0)</f>
        <v>20</v>
      </c>
      <c r="P173" s="134">
        <f t="array" ref="P173">+IFERROR(INDEX('FCST SDV'!$AC$3:$AZ$3000,MATCH('Hàng Theo FCTS 14.09'!$B173,'FCST SDV'!$C$3:$C$3000,0),MATCH('Hàng Theo FCTS 14.09'!P$1,'FCST SDV'!$AC$2:$AZ$2,0))/'Hàng Theo FCTS 14.09'!$C173,0)</f>
        <v>6</v>
      </c>
      <c r="Q173" s="134">
        <f t="array" ref="Q173">+IFERROR(INDEX('FCST SDV'!$AC$3:$AZ$3000,MATCH('Hàng Theo FCTS 14.09'!$B173,'FCST SDV'!$C$3:$C$3000,0),MATCH('Hàng Theo FCTS 14.09'!Q$1,'FCST SDV'!$AC$2:$AZ$2,0))/'Hàng Theo FCTS 14.09'!$C173,0)</f>
        <v>9</v>
      </c>
    </row>
    <row r="174" spans="1:17" ht="36" customHeight="1">
      <c r="A174" s="583"/>
      <c r="B174" s="131" t="s">
        <v>95</v>
      </c>
      <c r="C174" s="135">
        <v>3000</v>
      </c>
      <c r="D174" s="564"/>
      <c r="E174" s="565"/>
      <c r="F174" s="564"/>
      <c r="G174" s="152">
        <f>+VLOOKUP(B174,'[6]FCST SDV'!$C:$AL,36,0)</f>
        <v>300000</v>
      </c>
      <c r="H174" s="153">
        <f t="shared" si="30"/>
        <v>100</v>
      </c>
      <c r="I174" s="134">
        <f t="array" ref="I174">+IFERROR(INDEX('FCST SDV'!$AC$3:$AZ$3000,MATCH('Hàng Theo FCTS 14.09'!$B174,'FCST SDV'!$C$3:$C$3000,0),MATCH('Hàng Theo FCTS 14.09'!I$1,'FCST SDV'!$AC$2:$AZ$2,0))/'Hàng Theo FCTS 14.09'!$C174,0)</f>
        <v>8</v>
      </c>
      <c r="J174" s="134">
        <f t="array" ref="J174">+IFERROR(INDEX('FCST SDV'!$AC$3:$AZ$3000,MATCH('Hàng Theo FCTS 14.09'!$B174,'FCST SDV'!$C$3:$C$3000,0),MATCH('Hàng Theo FCTS 14.09'!J$1,'FCST SDV'!$AC$2:$AZ$2,0))/'Hàng Theo FCTS 14.09'!$C174,0)</f>
        <v>8</v>
      </c>
      <c r="K174" s="134">
        <f t="array" ref="K174">+IFERROR(INDEX('FCST SDV'!$AC$3:$AZ$3000,MATCH('Hàng Theo FCTS 14.09'!$B174,'FCST SDV'!$C$3:$C$3000,0),MATCH('Hàng Theo FCTS 14.09'!K$1,'FCST SDV'!$AC$2:$AZ$2,0))/'Hàng Theo FCTS 14.09'!$C174,0)</f>
        <v>8</v>
      </c>
      <c r="L174" s="134">
        <f t="array" ref="L174">+IFERROR(INDEX('FCST SDV'!$AC$3:$AZ$3000,MATCH('Hàng Theo FCTS 14.09'!$B174,'FCST SDV'!$C$3:$C$3000,0),MATCH('Hàng Theo FCTS 14.09'!L$1,'FCST SDV'!$AC$2:$AZ$2,0))/'Hàng Theo FCTS 14.09'!$C174,0)</f>
        <v>8</v>
      </c>
      <c r="M174" s="134">
        <f t="array" ref="M174">+IFERROR(INDEX('FCST SDV'!$AC$3:$AZ$3000,MATCH('Hàng Theo FCTS 14.09'!$B174,'FCST SDV'!$C$3:$C$3000,0),MATCH('Hàng Theo FCTS 14.09'!M$1,'FCST SDV'!$AC$2:$AZ$2,0))/'Hàng Theo FCTS 14.09'!$C174,0)</f>
        <v>8</v>
      </c>
      <c r="N174" s="134">
        <f t="array" ref="N174">+IFERROR(INDEX('FCST SDV'!$AC$3:$AZ$3000,MATCH('Hàng Theo FCTS 14.09'!$B174,'FCST SDV'!$C$3:$C$3000,0),MATCH('Hàng Theo FCTS 14.09'!N$1,'FCST SDV'!$AC$2:$AZ$2,0))/'Hàng Theo FCTS 14.09'!$C174,0)</f>
        <v>8</v>
      </c>
      <c r="O174" s="134">
        <f t="array" ref="O174">+IFERROR(INDEX('FCST SDV'!$AC$3:$AZ$3000,MATCH('Hàng Theo FCTS 14.09'!$B174,'FCST SDV'!$C$3:$C$3000,0),MATCH('Hàng Theo FCTS 14.09'!O$1,'FCST SDV'!$AC$2:$AZ$2,0))/'Hàng Theo FCTS 14.09'!$C174,0)</f>
        <v>52</v>
      </c>
      <c r="P174" s="134">
        <f t="array" ref="P174">+IFERROR(INDEX('FCST SDV'!$AC$3:$AZ$3000,MATCH('Hàng Theo FCTS 14.09'!$B174,'FCST SDV'!$C$3:$C$3000,0),MATCH('Hàng Theo FCTS 14.09'!P$1,'FCST SDV'!$AC$2:$AZ$2,0))/'Hàng Theo FCTS 14.09'!$C174,0)</f>
        <v>0</v>
      </c>
      <c r="Q174" s="134">
        <f t="array" ref="Q174">+IFERROR(INDEX('FCST SDV'!$AC$3:$AZ$3000,MATCH('Hàng Theo FCTS 14.09'!$B174,'FCST SDV'!$C$3:$C$3000,0),MATCH('Hàng Theo FCTS 14.09'!Q$1,'FCST SDV'!$AC$2:$AZ$2,0))/'Hàng Theo FCTS 14.09'!$C174,0)</f>
        <v>0</v>
      </c>
    </row>
    <row r="175" spans="1:17" ht="36" customHeight="1">
      <c r="A175" s="580" t="s">
        <v>254</v>
      </c>
      <c r="B175" s="581"/>
      <c r="C175" s="581"/>
      <c r="D175" s="581"/>
      <c r="E175" s="581"/>
      <c r="F175" s="582"/>
      <c r="G175" s="156"/>
      <c r="H175" s="155"/>
      <c r="I175" s="138">
        <f>+F165-SUM(I165:I174)</f>
        <v>-17</v>
      </c>
      <c r="J175" s="138">
        <f>I175-SUM(J165:J174)</f>
        <v>-54</v>
      </c>
      <c r="K175" s="138">
        <f t="shared" ref="K175:Q175" si="31">J175-SUM(K165:K174)</f>
        <v>-91</v>
      </c>
      <c r="L175" s="138">
        <f t="shared" si="31"/>
        <v>-124</v>
      </c>
      <c r="M175" s="138">
        <f t="shared" si="31"/>
        <v>-157</v>
      </c>
      <c r="N175" s="138">
        <f t="shared" si="31"/>
        <v>-186</v>
      </c>
      <c r="O175" s="138">
        <f t="shared" si="31"/>
        <v>-417</v>
      </c>
      <c r="P175" s="138">
        <f t="shared" si="31"/>
        <v>-491</v>
      </c>
      <c r="Q175" s="138">
        <f t="shared" si="31"/>
        <v>-539</v>
      </c>
    </row>
    <row r="176" spans="1:17" ht="36" customHeight="1">
      <c r="A176" s="583" t="s">
        <v>113</v>
      </c>
      <c r="B176" s="131" t="s">
        <v>114</v>
      </c>
      <c r="C176" s="135">
        <v>2000</v>
      </c>
      <c r="D176" s="564">
        <v>0</v>
      </c>
      <c r="E176" s="565"/>
      <c r="F176" s="564">
        <f>D176</f>
        <v>0</v>
      </c>
      <c r="G176" s="152">
        <f>+VLOOKUP(B176,'[6]FCST SDV'!$C:$AL,36,0)</f>
        <v>0</v>
      </c>
      <c r="H176" s="153">
        <f t="shared" ref="H176:H179" si="32">+G176/C176</f>
        <v>0</v>
      </c>
      <c r="I176" s="134">
        <f t="array" ref="I176">+IFERROR(INDEX('FCST SDV'!$AC$3:$AZ$3000,MATCH('Hàng Theo FCTS 14.09'!$B176,'FCST SDV'!$C$3:$C$3000,0),MATCH('Hàng Theo FCTS 14.09'!I$1,'FCST SDV'!$AC$2:$AZ$2,0))/'Hàng Theo FCTS 14.09'!$C176,0)</f>
        <v>0</v>
      </c>
      <c r="J176" s="134">
        <f t="array" ref="J176">+IFERROR(INDEX('FCST SDV'!$AC$3:$AZ$3000,MATCH('Hàng Theo FCTS 14.09'!$B176,'FCST SDV'!$C$3:$C$3000,0),MATCH('Hàng Theo FCTS 14.09'!J$1,'FCST SDV'!$AC$2:$AZ$2,0))/'Hàng Theo FCTS 14.09'!$C176,0)</f>
        <v>0</v>
      </c>
      <c r="K176" s="134">
        <f t="array" ref="K176">+IFERROR(INDEX('FCST SDV'!$AC$3:$AZ$3000,MATCH('Hàng Theo FCTS 14.09'!$B176,'FCST SDV'!$C$3:$C$3000,0),MATCH('Hàng Theo FCTS 14.09'!K$1,'FCST SDV'!$AC$2:$AZ$2,0))/'Hàng Theo FCTS 14.09'!$C176,0)</f>
        <v>0</v>
      </c>
      <c r="L176" s="134">
        <f t="array" ref="L176">+IFERROR(INDEX('FCST SDV'!$AC$3:$AZ$3000,MATCH('Hàng Theo FCTS 14.09'!$B176,'FCST SDV'!$C$3:$C$3000,0),MATCH('Hàng Theo FCTS 14.09'!L$1,'FCST SDV'!$AC$2:$AZ$2,0))/'Hàng Theo FCTS 14.09'!$C176,0)</f>
        <v>0</v>
      </c>
      <c r="M176" s="134">
        <f t="array" ref="M176">+IFERROR(INDEX('FCST SDV'!$AC$3:$AZ$3000,MATCH('Hàng Theo FCTS 14.09'!$B176,'FCST SDV'!$C$3:$C$3000,0),MATCH('Hàng Theo FCTS 14.09'!M$1,'FCST SDV'!$AC$2:$AZ$2,0))/'Hàng Theo FCTS 14.09'!$C176,0)</f>
        <v>0</v>
      </c>
      <c r="N176" s="134">
        <f t="array" ref="N176">+IFERROR(INDEX('FCST SDV'!$AC$3:$AZ$3000,MATCH('Hàng Theo FCTS 14.09'!$B176,'FCST SDV'!$C$3:$C$3000,0),MATCH('Hàng Theo FCTS 14.09'!N$1,'FCST SDV'!$AC$2:$AZ$2,0))/'Hàng Theo FCTS 14.09'!$C176,0)</f>
        <v>0</v>
      </c>
      <c r="O176" s="134">
        <f t="array" ref="O176">+IFERROR(INDEX('FCST SDV'!$AC$3:$AZ$3000,MATCH('Hàng Theo FCTS 14.09'!$B176,'FCST SDV'!$C$3:$C$3000,0),MATCH('Hàng Theo FCTS 14.09'!O$1,'FCST SDV'!$AC$2:$AZ$2,0))/'Hàng Theo FCTS 14.09'!$C176,0)</f>
        <v>0</v>
      </c>
      <c r="P176" s="134">
        <f t="array" ref="P176">+IFERROR(INDEX('FCST SDV'!$AC$3:$AZ$3000,MATCH('Hàng Theo FCTS 14.09'!$B176,'FCST SDV'!$C$3:$C$3000,0),MATCH('Hàng Theo FCTS 14.09'!P$1,'FCST SDV'!$AC$2:$AZ$2,0))/'Hàng Theo FCTS 14.09'!$C176,0)</f>
        <v>0</v>
      </c>
      <c r="Q176" s="134">
        <f t="array" ref="Q176">+IFERROR(INDEX('FCST SDV'!$AC$3:$AZ$3000,MATCH('Hàng Theo FCTS 14.09'!$B176,'FCST SDV'!$C$3:$C$3000,0),MATCH('Hàng Theo FCTS 14.09'!Q$1,'FCST SDV'!$AC$2:$AZ$2,0))/'Hàng Theo FCTS 14.09'!$C176,0)</f>
        <v>0</v>
      </c>
    </row>
    <row r="177" spans="1:17" ht="36" customHeight="1">
      <c r="A177" s="583"/>
      <c r="B177" s="144" t="s">
        <v>115</v>
      </c>
      <c r="C177" s="135">
        <v>2000</v>
      </c>
      <c r="D177" s="564"/>
      <c r="E177" s="565"/>
      <c r="F177" s="564"/>
      <c r="G177" s="152">
        <f>+VLOOKUP(B177,'[6]FCST SDV'!$C:$AL,36,0)</f>
        <v>0</v>
      </c>
      <c r="H177" s="153">
        <f t="shared" si="32"/>
        <v>0</v>
      </c>
      <c r="I177" s="134">
        <f t="array" ref="I177">+IFERROR(INDEX('FCST SDV'!$AC$3:$AZ$3000,MATCH('Hàng Theo FCTS 14.09'!$B177,'FCST SDV'!$C$3:$C$3000,0),MATCH('Hàng Theo FCTS 14.09'!I$1,'FCST SDV'!$AC$2:$AZ$2,0))/'Hàng Theo FCTS 14.09'!$C177,0)</f>
        <v>0</v>
      </c>
      <c r="J177" s="134">
        <f t="array" ref="J177">+IFERROR(INDEX('FCST SDV'!$AC$3:$AZ$3000,MATCH('Hàng Theo FCTS 14.09'!$B177,'FCST SDV'!$C$3:$C$3000,0),MATCH('Hàng Theo FCTS 14.09'!J$1,'FCST SDV'!$AC$2:$AZ$2,0))/'Hàng Theo FCTS 14.09'!$C177,0)</f>
        <v>0</v>
      </c>
      <c r="K177" s="134">
        <f t="array" ref="K177">+IFERROR(INDEX('FCST SDV'!$AC$3:$AZ$3000,MATCH('Hàng Theo FCTS 14.09'!$B177,'FCST SDV'!$C$3:$C$3000,0),MATCH('Hàng Theo FCTS 14.09'!K$1,'FCST SDV'!$AC$2:$AZ$2,0))/'Hàng Theo FCTS 14.09'!$C177,0)</f>
        <v>0</v>
      </c>
      <c r="L177" s="134">
        <f t="array" ref="L177">+IFERROR(INDEX('FCST SDV'!$AC$3:$AZ$3000,MATCH('Hàng Theo FCTS 14.09'!$B177,'FCST SDV'!$C$3:$C$3000,0),MATCH('Hàng Theo FCTS 14.09'!L$1,'FCST SDV'!$AC$2:$AZ$2,0))/'Hàng Theo FCTS 14.09'!$C177,0)</f>
        <v>0</v>
      </c>
      <c r="M177" s="134">
        <f t="array" ref="M177">+IFERROR(INDEX('FCST SDV'!$AC$3:$AZ$3000,MATCH('Hàng Theo FCTS 14.09'!$B177,'FCST SDV'!$C$3:$C$3000,0),MATCH('Hàng Theo FCTS 14.09'!M$1,'FCST SDV'!$AC$2:$AZ$2,0))/'Hàng Theo FCTS 14.09'!$C177,0)</f>
        <v>0</v>
      </c>
      <c r="N177" s="134">
        <f t="array" ref="N177">+IFERROR(INDEX('FCST SDV'!$AC$3:$AZ$3000,MATCH('Hàng Theo FCTS 14.09'!$B177,'FCST SDV'!$C$3:$C$3000,0),MATCH('Hàng Theo FCTS 14.09'!N$1,'FCST SDV'!$AC$2:$AZ$2,0))/'Hàng Theo FCTS 14.09'!$C177,0)</f>
        <v>0</v>
      </c>
      <c r="O177" s="134">
        <f t="array" ref="O177">+IFERROR(INDEX('FCST SDV'!$AC$3:$AZ$3000,MATCH('Hàng Theo FCTS 14.09'!$B177,'FCST SDV'!$C$3:$C$3000,0),MATCH('Hàng Theo FCTS 14.09'!O$1,'FCST SDV'!$AC$2:$AZ$2,0))/'Hàng Theo FCTS 14.09'!$C177,0)</f>
        <v>0</v>
      </c>
      <c r="P177" s="134">
        <f t="array" ref="P177">+IFERROR(INDEX('FCST SDV'!$AC$3:$AZ$3000,MATCH('Hàng Theo FCTS 14.09'!$B177,'FCST SDV'!$C$3:$C$3000,0),MATCH('Hàng Theo FCTS 14.09'!P$1,'FCST SDV'!$AC$2:$AZ$2,0))/'Hàng Theo FCTS 14.09'!$C177,0)</f>
        <v>0</v>
      </c>
      <c r="Q177" s="134">
        <f t="array" ref="Q177">+IFERROR(INDEX('FCST SDV'!$AC$3:$AZ$3000,MATCH('Hàng Theo FCTS 14.09'!$B177,'FCST SDV'!$C$3:$C$3000,0),MATCH('Hàng Theo FCTS 14.09'!Q$1,'FCST SDV'!$AC$2:$AZ$2,0))/'Hàng Theo FCTS 14.09'!$C177,0)</f>
        <v>0</v>
      </c>
    </row>
    <row r="178" spans="1:17" ht="36" customHeight="1">
      <c r="A178" s="583"/>
      <c r="B178" s="144" t="s">
        <v>116</v>
      </c>
      <c r="C178" s="135">
        <v>2000</v>
      </c>
      <c r="D178" s="564"/>
      <c r="E178" s="565"/>
      <c r="F178" s="564"/>
      <c r="G178" s="152">
        <f>+VLOOKUP(B178,'[6]FCST SDV'!$C:$AL,36,0)</f>
        <v>0</v>
      </c>
      <c r="H178" s="153">
        <f t="shared" si="32"/>
        <v>0</v>
      </c>
      <c r="I178" s="134">
        <f t="array" ref="I178">+IFERROR(INDEX('FCST SDV'!$AC$3:$AZ$3000,MATCH('Hàng Theo FCTS 14.09'!$B178,'FCST SDV'!$C$3:$C$3000,0),MATCH('Hàng Theo FCTS 14.09'!I$1,'FCST SDV'!$AC$2:$AZ$2,0))/'Hàng Theo FCTS 14.09'!$C178,0)</f>
        <v>0</v>
      </c>
      <c r="J178" s="134">
        <f t="array" ref="J178">+IFERROR(INDEX('FCST SDV'!$AC$3:$AZ$3000,MATCH('Hàng Theo FCTS 14.09'!$B178,'FCST SDV'!$C$3:$C$3000,0),MATCH('Hàng Theo FCTS 14.09'!J$1,'FCST SDV'!$AC$2:$AZ$2,0))/'Hàng Theo FCTS 14.09'!$C178,0)</f>
        <v>0</v>
      </c>
      <c r="K178" s="134">
        <f t="array" ref="K178">+IFERROR(INDEX('FCST SDV'!$AC$3:$AZ$3000,MATCH('Hàng Theo FCTS 14.09'!$B178,'FCST SDV'!$C$3:$C$3000,0),MATCH('Hàng Theo FCTS 14.09'!K$1,'FCST SDV'!$AC$2:$AZ$2,0))/'Hàng Theo FCTS 14.09'!$C178,0)</f>
        <v>0</v>
      </c>
      <c r="L178" s="134">
        <f t="array" ref="L178">+IFERROR(INDEX('FCST SDV'!$AC$3:$AZ$3000,MATCH('Hàng Theo FCTS 14.09'!$B178,'FCST SDV'!$C$3:$C$3000,0),MATCH('Hàng Theo FCTS 14.09'!L$1,'FCST SDV'!$AC$2:$AZ$2,0))/'Hàng Theo FCTS 14.09'!$C178,0)</f>
        <v>0</v>
      </c>
      <c r="M178" s="134">
        <f t="array" ref="M178">+IFERROR(INDEX('FCST SDV'!$AC$3:$AZ$3000,MATCH('Hàng Theo FCTS 14.09'!$B178,'FCST SDV'!$C$3:$C$3000,0),MATCH('Hàng Theo FCTS 14.09'!M$1,'FCST SDV'!$AC$2:$AZ$2,0))/'Hàng Theo FCTS 14.09'!$C178,0)</f>
        <v>0</v>
      </c>
      <c r="N178" s="134">
        <f t="array" ref="N178">+IFERROR(INDEX('FCST SDV'!$AC$3:$AZ$3000,MATCH('Hàng Theo FCTS 14.09'!$B178,'FCST SDV'!$C$3:$C$3000,0),MATCH('Hàng Theo FCTS 14.09'!N$1,'FCST SDV'!$AC$2:$AZ$2,0))/'Hàng Theo FCTS 14.09'!$C178,0)</f>
        <v>0</v>
      </c>
      <c r="O178" s="134">
        <f t="array" ref="O178">+IFERROR(INDEX('FCST SDV'!$AC$3:$AZ$3000,MATCH('Hàng Theo FCTS 14.09'!$B178,'FCST SDV'!$C$3:$C$3000,0),MATCH('Hàng Theo FCTS 14.09'!O$1,'FCST SDV'!$AC$2:$AZ$2,0))/'Hàng Theo FCTS 14.09'!$C178,0)</f>
        <v>0</v>
      </c>
      <c r="P178" s="134">
        <f t="array" ref="P178">+IFERROR(INDEX('FCST SDV'!$AC$3:$AZ$3000,MATCH('Hàng Theo FCTS 14.09'!$B178,'FCST SDV'!$C$3:$C$3000,0),MATCH('Hàng Theo FCTS 14.09'!P$1,'FCST SDV'!$AC$2:$AZ$2,0))/'Hàng Theo FCTS 14.09'!$C178,0)</f>
        <v>0</v>
      </c>
      <c r="Q178" s="134">
        <f t="array" ref="Q178">+IFERROR(INDEX('FCST SDV'!$AC$3:$AZ$3000,MATCH('Hàng Theo FCTS 14.09'!$B178,'FCST SDV'!$C$3:$C$3000,0),MATCH('Hàng Theo FCTS 14.09'!Q$1,'FCST SDV'!$AC$2:$AZ$2,0))/'Hàng Theo FCTS 14.09'!$C178,0)</f>
        <v>0</v>
      </c>
    </row>
    <row r="179" spans="1:17" ht="36" customHeight="1">
      <c r="A179" s="583"/>
      <c r="B179" s="131" t="s">
        <v>117</v>
      </c>
      <c r="C179" s="135">
        <v>2000</v>
      </c>
      <c r="D179" s="564"/>
      <c r="E179" s="565"/>
      <c r="F179" s="564"/>
      <c r="G179" s="152">
        <v>0</v>
      </c>
      <c r="H179" s="153">
        <f t="shared" si="32"/>
        <v>0</v>
      </c>
      <c r="I179" s="134">
        <f t="array" ref="I179">+IFERROR(INDEX('FCST SDV'!$AC$3:$AZ$3000,MATCH('Hàng Theo FCTS 14.09'!$B179,'FCST SDV'!$C$3:$C$3000,0),MATCH('Hàng Theo FCTS 14.09'!I$1,'FCST SDV'!$AC$2:$AZ$2,0))/'Hàng Theo FCTS 14.09'!$C179,0)</f>
        <v>0</v>
      </c>
      <c r="J179" s="134">
        <f t="array" ref="J179">+IFERROR(INDEX('FCST SDV'!$AC$3:$AZ$3000,MATCH('Hàng Theo FCTS 14.09'!$B179,'FCST SDV'!$C$3:$C$3000,0),MATCH('Hàng Theo FCTS 14.09'!J$1,'FCST SDV'!$AC$2:$AZ$2,0))/'Hàng Theo FCTS 14.09'!$C179,0)</f>
        <v>0</v>
      </c>
      <c r="K179" s="134">
        <f t="array" ref="K179">+IFERROR(INDEX('FCST SDV'!$AC$3:$AZ$3000,MATCH('Hàng Theo FCTS 14.09'!$B179,'FCST SDV'!$C$3:$C$3000,0),MATCH('Hàng Theo FCTS 14.09'!K$1,'FCST SDV'!$AC$2:$AZ$2,0))/'Hàng Theo FCTS 14.09'!$C179,0)</f>
        <v>0</v>
      </c>
      <c r="L179" s="134">
        <f t="array" ref="L179">+IFERROR(INDEX('FCST SDV'!$AC$3:$AZ$3000,MATCH('Hàng Theo FCTS 14.09'!$B179,'FCST SDV'!$C$3:$C$3000,0),MATCH('Hàng Theo FCTS 14.09'!L$1,'FCST SDV'!$AC$2:$AZ$2,0))/'Hàng Theo FCTS 14.09'!$C179,0)</f>
        <v>0</v>
      </c>
      <c r="M179" s="134">
        <f t="array" ref="M179">+IFERROR(INDEX('FCST SDV'!$AC$3:$AZ$3000,MATCH('Hàng Theo FCTS 14.09'!$B179,'FCST SDV'!$C$3:$C$3000,0),MATCH('Hàng Theo FCTS 14.09'!M$1,'FCST SDV'!$AC$2:$AZ$2,0))/'Hàng Theo FCTS 14.09'!$C179,0)</f>
        <v>0</v>
      </c>
      <c r="N179" s="134">
        <f t="array" ref="N179">+IFERROR(INDEX('FCST SDV'!$AC$3:$AZ$3000,MATCH('Hàng Theo FCTS 14.09'!$B179,'FCST SDV'!$C$3:$C$3000,0),MATCH('Hàng Theo FCTS 14.09'!N$1,'FCST SDV'!$AC$2:$AZ$2,0))/'Hàng Theo FCTS 14.09'!$C179,0)</f>
        <v>0</v>
      </c>
      <c r="O179" s="134">
        <f t="array" ref="O179">+IFERROR(INDEX('FCST SDV'!$AC$3:$AZ$3000,MATCH('Hàng Theo FCTS 14.09'!$B179,'FCST SDV'!$C$3:$C$3000,0),MATCH('Hàng Theo FCTS 14.09'!O$1,'FCST SDV'!$AC$2:$AZ$2,0))/'Hàng Theo FCTS 14.09'!$C179,0)</f>
        <v>0</v>
      </c>
      <c r="P179" s="134">
        <f t="array" ref="P179">+IFERROR(INDEX('FCST SDV'!$AC$3:$AZ$3000,MATCH('Hàng Theo FCTS 14.09'!$B179,'FCST SDV'!$C$3:$C$3000,0),MATCH('Hàng Theo FCTS 14.09'!P$1,'FCST SDV'!$AC$2:$AZ$2,0))/'Hàng Theo FCTS 14.09'!$C179,0)</f>
        <v>0</v>
      </c>
      <c r="Q179" s="134">
        <f t="array" ref="Q179">+IFERROR(INDEX('FCST SDV'!$AC$3:$AZ$3000,MATCH('Hàng Theo FCTS 14.09'!$B179,'FCST SDV'!$C$3:$C$3000,0),MATCH('Hàng Theo FCTS 14.09'!Q$1,'FCST SDV'!$AC$2:$AZ$2,0))/'Hàng Theo FCTS 14.09'!$C179,0)</f>
        <v>0</v>
      </c>
    </row>
    <row r="180" spans="1:17" ht="36" customHeight="1">
      <c r="A180" s="580" t="s">
        <v>254</v>
      </c>
      <c r="B180" s="581"/>
      <c r="C180" s="581"/>
      <c r="D180" s="581"/>
      <c r="E180" s="581"/>
      <c r="F180" s="582"/>
      <c r="G180" s="156"/>
      <c r="H180" s="155"/>
      <c r="I180" s="138">
        <f>F176-SUM(I176:I179)</f>
        <v>0</v>
      </c>
      <c r="J180" s="138">
        <f>I180-SUM(J176:J179)</f>
        <v>0</v>
      </c>
      <c r="K180" s="138">
        <f t="shared" ref="K180:Q180" si="33">J180-SUM(K176:K179)</f>
        <v>0</v>
      </c>
      <c r="L180" s="138">
        <f t="shared" si="33"/>
        <v>0</v>
      </c>
      <c r="M180" s="138">
        <f t="shared" si="33"/>
        <v>0</v>
      </c>
      <c r="N180" s="138">
        <f t="shared" si="33"/>
        <v>0</v>
      </c>
      <c r="O180" s="138">
        <f t="shared" si="33"/>
        <v>0</v>
      </c>
      <c r="P180" s="138">
        <f t="shared" si="33"/>
        <v>0</v>
      </c>
      <c r="Q180" s="138">
        <f t="shared" si="33"/>
        <v>0</v>
      </c>
    </row>
    <row r="181" spans="1:17" ht="49.5" customHeight="1">
      <c r="A181" s="151" t="s">
        <v>119</v>
      </c>
      <c r="B181" s="141" t="s">
        <v>118</v>
      </c>
      <c r="C181" s="135">
        <v>6000</v>
      </c>
      <c r="D181" s="126">
        <v>0</v>
      </c>
      <c r="E181" s="142"/>
      <c r="F181" s="126">
        <f>D181</f>
        <v>0</v>
      </c>
      <c r="G181" s="152">
        <v>0</v>
      </c>
      <c r="H181" s="153">
        <f t="shared" ref="H181" si="34">+G181/C181</f>
        <v>0</v>
      </c>
      <c r="I181" s="134">
        <f t="array" ref="I181">+IFERROR(INDEX('FCST SDV'!$AC$3:$AZ$3000,MATCH('Hàng Theo FCTS 14.09'!$B181,'FCST SDV'!$C$3:$C$3000,0),MATCH('Hàng Theo FCTS 14.09'!I$1,'FCST SDV'!$AC$2:$AZ$2,0))/'Hàng Theo FCTS 14.09'!$C181,0)</f>
        <v>0</v>
      </c>
      <c r="J181" s="134">
        <f t="array" ref="J181">+IFERROR(INDEX('FCST SDV'!$AC$3:$AZ$3000,MATCH('Hàng Theo FCTS 14.09'!$B181,'FCST SDV'!$C$3:$C$3000,0),MATCH('Hàng Theo FCTS 14.09'!J$1,'FCST SDV'!$AC$2:$AZ$2,0))/'Hàng Theo FCTS 14.09'!$C181,0)</f>
        <v>0</v>
      </c>
      <c r="K181" s="134">
        <f t="array" ref="K181">+IFERROR(INDEX('FCST SDV'!$AC$3:$AZ$3000,MATCH('Hàng Theo FCTS 14.09'!$B181,'FCST SDV'!$C$3:$C$3000,0),MATCH('Hàng Theo FCTS 14.09'!K$1,'FCST SDV'!$AC$2:$AZ$2,0))/'Hàng Theo FCTS 14.09'!$C181,0)</f>
        <v>0</v>
      </c>
      <c r="L181" s="134">
        <f t="array" ref="L181">+IFERROR(INDEX('FCST SDV'!$AC$3:$AZ$3000,MATCH('Hàng Theo FCTS 14.09'!$B181,'FCST SDV'!$C$3:$C$3000,0),MATCH('Hàng Theo FCTS 14.09'!L$1,'FCST SDV'!$AC$2:$AZ$2,0))/'Hàng Theo FCTS 14.09'!$C181,0)</f>
        <v>0</v>
      </c>
      <c r="M181" s="134">
        <f t="array" ref="M181">+IFERROR(INDEX('FCST SDV'!$AC$3:$AZ$3000,MATCH('Hàng Theo FCTS 14.09'!$B181,'FCST SDV'!$C$3:$C$3000,0),MATCH('Hàng Theo FCTS 14.09'!M$1,'FCST SDV'!$AC$2:$AZ$2,0))/'Hàng Theo FCTS 14.09'!$C181,0)</f>
        <v>0</v>
      </c>
      <c r="N181" s="134">
        <f t="array" ref="N181">+IFERROR(INDEX('FCST SDV'!$AC$3:$AZ$3000,MATCH('Hàng Theo FCTS 14.09'!$B181,'FCST SDV'!$C$3:$C$3000,0),MATCH('Hàng Theo FCTS 14.09'!N$1,'FCST SDV'!$AC$2:$AZ$2,0))/'Hàng Theo FCTS 14.09'!$C181,0)</f>
        <v>0</v>
      </c>
      <c r="O181" s="134">
        <f t="array" ref="O181">+IFERROR(INDEX('FCST SDV'!$AC$3:$AZ$3000,MATCH('Hàng Theo FCTS 14.09'!$B181,'FCST SDV'!$C$3:$C$3000,0),MATCH('Hàng Theo FCTS 14.09'!O$1,'FCST SDV'!$AC$2:$AZ$2,0))/'Hàng Theo FCTS 14.09'!$C181,0)</f>
        <v>0</v>
      </c>
      <c r="P181" s="134">
        <f t="array" ref="P181">+IFERROR(INDEX('FCST SDV'!$AC$3:$AZ$3000,MATCH('Hàng Theo FCTS 14.09'!$B181,'FCST SDV'!$C$3:$C$3000,0),MATCH('Hàng Theo FCTS 14.09'!P$1,'FCST SDV'!$AC$2:$AZ$2,0))/'Hàng Theo FCTS 14.09'!$C181,0)</f>
        <v>0</v>
      </c>
      <c r="Q181" s="134">
        <f t="array" ref="Q181">+IFERROR(INDEX('FCST SDV'!$AC$3:$AZ$3000,MATCH('Hàng Theo FCTS 14.09'!$B181,'FCST SDV'!$C$3:$C$3000,0),MATCH('Hàng Theo FCTS 14.09'!Q$1,'FCST SDV'!$AC$2:$AZ$2,0))/'Hàng Theo FCTS 14.09'!$C181,0)</f>
        <v>0</v>
      </c>
    </row>
    <row r="182" spans="1:17" ht="36" customHeight="1">
      <c r="A182" s="577" t="s">
        <v>254</v>
      </c>
      <c r="B182" s="578"/>
      <c r="C182" s="578"/>
      <c r="D182" s="578"/>
      <c r="E182" s="578"/>
      <c r="F182" s="579"/>
      <c r="G182" s="156"/>
      <c r="H182" s="155"/>
      <c r="I182" s="138">
        <f>F181-SUM(I181)</f>
        <v>0</v>
      </c>
      <c r="J182" s="138">
        <f>I182-SUM(J181)</f>
        <v>0</v>
      </c>
      <c r="K182" s="138">
        <f t="shared" ref="K182:Q182" si="35">J182-SUM(K181)</f>
        <v>0</v>
      </c>
      <c r="L182" s="138">
        <f t="shared" si="35"/>
        <v>0</v>
      </c>
      <c r="M182" s="138">
        <f t="shared" si="35"/>
        <v>0</v>
      </c>
      <c r="N182" s="138">
        <f t="shared" si="35"/>
        <v>0</v>
      </c>
      <c r="O182" s="138">
        <f t="shared" si="35"/>
        <v>0</v>
      </c>
      <c r="P182" s="138">
        <f t="shared" si="35"/>
        <v>0</v>
      </c>
      <c r="Q182" s="138">
        <f t="shared" si="35"/>
        <v>0</v>
      </c>
    </row>
    <row r="183" spans="1:17" ht="36" customHeight="1">
      <c r="A183" s="576" t="s">
        <v>170</v>
      </c>
      <c r="B183" s="131" t="s">
        <v>121</v>
      </c>
      <c r="C183" s="135">
        <v>2500</v>
      </c>
      <c r="D183" s="564">
        <v>0</v>
      </c>
      <c r="E183" s="565"/>
      <c r="F183" s="564">
        <f>D183</f>
        <v>0</v>
      </c>
      <c r="G183" s="152">
        <f>+VLOOKUP(B183,'[6]FCST SDV'!$C:$AL,36,0)</f>
        <v>0</v>
      </c>
      <c r="H183" s="153">
        <f t="shared" ref="H183:H184" si="36">+G183/C183</f>
        <v>0</v>
      </c>
      <c r="I183" s="134">
        <f t="array" ref="I183">+IFERROR(INDEX('FCST SDV'!$AC$3:$AZ$3000,MATCH('Hàng Theo FCTS 14.09'!$B183,'FCST SDV'!$C$3:$C$3000,0),MATCH('Hàng Theo FCTS 14.09'!I$1,'FCST SDV'!$AC$2:$AZ$2,0))/'Hàng Theo FCTS 14.09'!$C183,0)</f>
        <v>0</v>
      </c>
      <c r="J183" s="134">
        <f t="array" ref="J183">+IFERROR(INDEX('FCST SDV'!$AC$3:$AZ$3000,MATCH('Hàng Theo FCTS 14.09'!$B183,'FCST SDV'!$C$3:$C$3000,0),MATCH('Hàng Theo FCTS 14.09'!J$1,'FCST SDV'!$AC$2:$AZ$2,0))/'Hàng Theo FCTS 14.09'!$C183,0)</f>
        <v>0</v>
      </c>
      <c r="K183" s="134">
        <f t="array" ref="K183">+IFERROR(INDEX('FCST SDV'!$AC$3:$AZ$3000,MATCH('Hàng Theo FCTS 14.09'!$B183,'FCST SDV'!$C$3:$C$3000,0),MATCH('Hàng Theo FCTS 14.09'!K$1,'FCST SDV'!$AC$2:$AZ$2,0))/'Hàng Theo FCTS 14.09'!$C183,0)</f>
        <v>0</v>
      </c>
      <c r="L183" s="134">
        <f t="array" ref="L183">+IFERROR(INDEX('FCST SDV'!$AC$3:$AZ$3000,MATCH('Hàng Theo FCTS 14.09'!$B183,'FCST SDV'!$C$3:$C$3000,0),MATCH('Hàng Theo FCTS 14.09'!L$1,'FCST SDV'!$AC$2:$AZ$2,0))/'Hàng Theo FCTS 14.09'!$C183,0)</f>
        <v>0</v>
      </c>
      <c r="M183" s="134">
        <f t="array" ref="M183">+IFERROR(INDEX('FCST SDV'!$AC$3:$AZ$3000,MATCH('Hàng Theo FCTS 14.09'!$B183,'FCST SDV'!$C$3:$C$3000,0),MATCH('Hàng Theo FCTS 14.09'!M$1,'FCST SDV'!$AC$2:$AZ$2,0))/'Hàng Theo FCTS 14.09'!$C183,0)</f>
        <v>0</v>
      </c>
      <c r="N183" s="134">
        <f t="array" ref="N183">+IFERROR(INDEX('FCST SDV'!$AC$3:$AZ$3000,MATCH('Hàng Theo FCTS 14.09'!$B183,'FCST SDV'!$C$3:$C$3000,0),MATCH('Hàng Theo FCTS 14.09'!N$1,'FCST SDV'!$AC$2:$AZ$2,0))/'Hàng Theo FCTS 14.09'!$C183,0)</f>
        <v>0</v>
      </c>
      <c r="O183" s="134">
        <f t="array" ref="O183">+IFERROR(INDEX('FCST SDV'!$AC$3:$AZ$3000,MATCH('Hàng Theo FCTS 14.09'!$B183,'FCST SDV'!$C$3:$C$3000,0),MATCH('Hàng Theo FCTS 14.09'!O$1,'FCST SDV'!$AC$2:$AZ$2,0))/'Hàng Theo FCTS 14.09'!$C183,0)</f>
        <v>0</v>
      </c>
      <c r="P183" s="134">
        <f t="array" ref="P183">+IFERROR(INDEX('FCST SDV'!$AC$3:$AZ$3000,MATCH('Hàng Theo FCTS 14.09'!$B183,'FCST SDV'!$C$3:$C$3000,0),MATCH('Hàng Theo FCTS 14.09'!P$1,'FCST SDV'!$AC$2:$AZ$2,0))/'Hàng Theo FCTS 14.09'!$C183,0)</f>
        <v>0</v>
      </c>
      <c r="Q183" s="134">
        <f t="array" ref="Q183">+IFERROR(INDEX('FCST SDV'!$AC$3:$AZ$3000,MATCH('Hàng Theo FCTS 14.09'!$B183,'FCST SDV'!$C$3:$C$3000,0),MATCH('Hàng Theo FCTS 14.09'!Q$1,'FCST SDV'!$AC$2:$AZ$2,0))/'Hàng Theo FCTS 14.09'!$C183,0)</f>
        <v>0</v>
      </c>
    </row>
    <row r="184" spans="1:17" ht="36" customHeight="1">
      <c r="A184" s="576"/>
      <c r="B184" s="131" t="s">
        <v>122</v>
      </c>
      <c r="C184" s="135">
        <v>2500</v>
      </c>
      <c r="D184" s="564"/>
      <c r="E184" s="565"/>
      <c r="F184" s="564"/>
      <c r="G184" s="152">
        <f>+VLOOKUP(B184,'[6]FCST SDV'!$C:$AL,36,0)</f>
        <v>0</v>
      </c>
      <c r="H184" s="153">
        <f t="shared" si="36"/>
        <v>0</v>
      </c>
      <c r="I184" s="134">
        <f t="array" ref="I184">+IFERROR(INDEX('FCST SDV'!$AC$3:$AZ$3000,MATCH('Hàng Theo FCTS 14.09'!$B184,'FCST SDV'!$C$3:$C$3000,0),MATCH('Hàng Theo FCTS 14.09'!I$1,'FCST SDV'!$AC$2:$AZ$2,0))/'Hàng Theo FCTS 14.09'!$C184,0)</f>
        <v>0</v>
      </c>
      <c r="J184" s="134">
        <f t="array" ref="J184">+IFERROR(INDEX('FCST SDV'!$AC$3:$AZ$3000,MATCH('Hàng Theo FCTS 14.09'!$B184,'FCST SDV'!$C$3:$C$3000,0),MATCH('Hàng Theo FCTS 14.09'!J$1,'FCST SDV'!$AC$2:$AZ$2,0))/'Hàng Theo FCTS 14.09'!$C184,0)</f>
        <v>0</v>
      </c>
      <c r="K184" s="134">
        <f t="array" ref="K184">+IFERROR(INDEX('FCST SDV'!$AC$3:$AZ$3000,MATCH('Hàng Theo FCTS 14.09'!$B184,'FCST SDV'!$C$3:$C$3000,0),MATCH('Hàng Theo FCTS 14.09'!K$1,'FCST SDV'!$AC$2:$AZ$2,0))/'Hàng Theo FCTS 14.09'!$C184,0)</f>
        <v>0</v>
      </c>
      <c r="L184" s="134">
        <f t="array" ref="L184">+IFERROR(INDEX('FCST SDV'!$AC$3:$AZ$3000,MATCH('Hàng Theo FCTS 14.09'!$B184,'FCST SDV'!$C$3:$C$3000,0),MATCH('Hàng Theo FCTS 14.09'!L$1,'FCST SDV'!$AC$2:$AZ$2,0))/'Hàng Theo FCTS 14.09'!$C184,0)</f>
        <v>0</v>
      </c>
      <c r="M184" s="134">
        <f t="array" ref="M184">+IFERROR(INDEX('FCST SDV'!$AC$3:$AZ$3000,MATCH('Hàng Theo FCTS 14.09'!$B184,'FCST SDV'!$C$3:$C$3000,0),MATCH('Hàng Theo FCTS 14.09'!M$1,'FCST SDV'!$AC$2:$AZ$2,0))/'Hàng Theo FCTS 14.09'!$C184,0)</f>
        <v>0</v>
      </c>
      <c r="N184" s="134">
        <f t="array" ref="N184">+IFERROR(INDEX('FCST SDV'!$AC$3:$AZ$3000,MATCH('Hàng Theo FCTS 14.09'!$B184,'FCST SDV'!$C$3:$C$3000,0),MATCH('Hàng Theo FCTS 14.09'!N$1,'FCST SDV'!$AC$2:$AZ$2,0))/'Hàng Theo FCTS 14.09'!$C184,0)</f>
        <v>0</v>
      </c>
      <c r="O184" s="134">
        <f t="array" ref="O184">+IFERROR(INDEX('FCST SDV'!$AC$3:$AZ$3000,MATCH('Hàng Theo FCTS 14.09'!$B184,'FCST SDV'!$C$3:$C$3000,0),MATCH('Hàng Theo FCTS 14.09'!O$1,'FCST SDV'!$AC$2:$AZ$2,0))/'Hàng Theo FCTS 14.09'!$C184,0)</f>
        <v>0</v>
      </c>
      <c r="P184" s="134">
        <f t="array" ref="P184">+IFERROR(INDEX('FCST SDV'!$AC$3:$AZ$3000,MATCH('Hàng Theo FCTS 14.09'!$B184,'FCST SDV'!$C$3:$C$3000,0),MATCH('Hàng Theo FCTS 14.09'!P$1,'FCST SDV'!$AC$2:$AZ$2,0))/'Hàng Theo FCTS 14.09'!$C184,0)</f>
        <v>0</v>
      </c>
      <c r="Q184" s="134">
        <f t="array" ref="Q184">+IFERROR(INDEX('FCST SDV'!$AC$3:$AZ$3000,MATCH('Hàng Theo FCTS 14.09'!$B184,'FCST SDV'!$C$3:$C$3000,0),MATCH('Hàng Theo FCTS 14.09'!Q$1,'FCST SDV'!$AC$2:$AZ$2,0))/'Hàng Theo FCTS 14.09'!$C184,0)</f>
        <v>0</v>
      </c>
    </row>
    <row r="185" spans="1:17" ht="36" customHeight="1">
      <c r="A185" s="576"/>
      <c r="B185" s="131" t="s">
        <v>254</v>
      </c>
      <c r="C185" s="135"/>
      <c r="D185" s="564"/>
      <c r="E185" s="565"/>
      <c r="F185" s="564"/>
      <c r="G185" s="152">
        <v>0</v>
      </c>
      <c r="H185" s="153">
        <v>0</v>
      </c>
      <c r="I185" s="134">
        <f t="array" ref="I185">+IFERROR(INDEX('FCST SDV'!$AC$3:$AZ$3000,MATCH('Hàng Theo FCTS 14.09'!$B185,'FCST SDV'!$C$3:$C$3000,0),MATCH('Hàng Theo FCTS 14.09'!I$1,'FCST SDV'!$AC$2:$AZ$2,0))/'Hàng Theo FCTS 14.09'!$C185,0)</f>
        <v>0</v>
      </c>
      <c r="J185" s="134">
        <f t="array" ref="J185">+IFERROR(INDEX('FCST SDV'!$AC$3:$AZ$3000,MATCH('Hàng Theo FCTS 14.09'!$B185,'FCST SDV'!$C$3:$C$3000,0),MATCH('Hàng Theo FCTS 14.09'!J$1,'FCST SDV'!$AC$2:$AZ$2,0))/'Hàng Theo FCTS 14.09'!$C185,0)</f>
        <v>0</v>
      </c>
      <c r="K185" s="134">
        <f t="array" ref="K185">+IFERROR(INDEX('FCST SDV'!$AC$3:$AZ$3000,MATCH('Hàng Theo FCTS 14.09'!$B185,'FCST SDV'!$C$3:$C$3000,0),MATCH('Hàng Theo FCTS 14.09'!K$1,'FCST SDV'!$AC$2:$AZ$2,0))/'Hàng Theo FCTS 14.09'!$C185,0)</f>
        <v>0</v>
      </c>
      <c r="L185" s="134">
        <f t="array" ref="L185">+IFERROR(INDEX('FCST SDV'!$AC$3:$AZ$3000,MATCH('Hàng Theo FCTS 14.09'!$B185,'FCST SDV'!$C$3:$C$3000,0),MATCH('Hàng Theo FCTS 14.09'!L$1,'FCST SDV'!$AC$2:$AZ$2,0))/'Hàng Theo FCTS 14.09'!$C185,0)</f>
        <v>0</v>
      </c>
      <c r="M185" s="134">
        <f t="array" ref="M185">+IFERROR(INDEX('FCST SDV'!$AC$3:$AZ$3000,MATCH('Hàng Theo FCTS 14.09'!$B185,'FCST SDV'!$C$3:$C$3000,0),MATCH('Hàng Theo FCTS 14.09'!M$1,'FCST SDV'!$AC$2:$AZ$2,0))/'Hàng Theo FCTS 14.09'!$C185,0)</f>
        <v>0</v>
      </c>
      <c r="N185" s="134">
        <f t="array" ref="N185">+IFERROR(INDEX('FCST SDV'!$AC$3:$AZ$3000,MATCH('Hàng Theo FCTS 14.09'!$B185,'FCST SDV'!$C$3:$C$3000,0),MATCH('Hàng Theo FCTS 14.09'!N$1,'FCST SDV'!$AC$2:$AZ$2,0))/'Hàng Theo FCTS 14.09'!$C185,0)</f>
        <v>0</v>
      </c>
      <c r="O185" s="134">
        <f t="array" ref="O185">+IFERROR(INDEX('FCST SDV'!$AC$3:$AZ$3000,MATCH('Hàng Theo FCTS 14.09'!$B185,'FCST SDV'!$C$3:$C$3000,0),MATCH('Hàng Theo FCTS 14.09'!O$1,'FCST SDV'!$AC$2:$AZ$2,0))/'Hàng Theo FCTS 14.09'!$C185,0)</f>
        <v>0</v>
      </c>
      <c r="P185" s="134">
        <f t="array" ref="P185">+IFERROR(INDEX('FCST SDV'!$AC$3:$AZ$3000,MATCH('Hàng Theo FCTS 14.09'!$B185,'FCST SDV'!$C$3:$C$3000,0),MATCH('Hàng Theo FCTS 14.09'!P$1,'FCST SDV'!$AC$2:$AZ$2,0))/'Hàng Theo FCTS 14.09'!$C185,0)</f>
        <v>0</v>
      </c>
      <c r="Q185" s="134">
        <f t="array" ref="Q185">+IFERROR(INDEX('FCST SDV'!$AC$3:$AZ$3000,MATCH('Hàng Theo FCTS 14.09'!$B185,'FCST SDV'!$C$3:$C$3000,0),MATCH('Hàng Theo FCTS 14.09'!Q$1,'FCST SDV'!$AC$2:$AZ$2,0))/'Hàng Theo FCTS 14.09'!$C185,0)</f>
        <v>0</v>
      </c>
    </row>
    <row r="186" spans="1:17" ht="36" customHeight="1">
      <c r="A186" s="572">
        <v>0</v>
      </c>
      <c r="B186" s="573"/>
      <c r="C186" s="573"/>
      <c r="D186" s="573"/>
      <c r="E186" s="573"/>
      <c r="F186" s="574"/>
      <c r="G186" s="156"/>
      <c r="H186" s="155"/>
      <c r="I186" s="138">
        <f>F183-SUM(I183:I185)</f>
        <v>0</v>
      </c>
      <c r="J186" s="138">
        <f>I186-SUM(J183:J185)</f>
        <v>0</v>
      </c>
      <c r="K186" s="138">
        <f t="shared" ref="K186:Q186" si="37">J186-SUM(K183:K185)</f>
        <v>0</v>
      </c>
      <c r="L186" s="138">
        <f t="shared" si="37"/>
        <v>0</v>
      </c>
      <c r="M186" s="138">
        <f t="shared" si="37"/>
        <v>0</v>
      </c>
      <c r="N186" s="138">
        <f t="shared" si="37"/>
        <v>0</v>
      </c>
      <c r="O186" s="138">
        <f t="shared" si="37"/>
        <v>0</v>
      </c>
      <c r="P186" s="138">
        <f t="shared" si="37"/>
        <v>0</v>
      </c>
      <c r="Q186" s="138">
        <f t="shared" si="37"/>
        <v>0</v>
      </c>
    </row>
    <row r="187" spans="1:17" ht="36" customHeight="1">
      <c r="A187" s="576" t="s">
        <v>171</v>
      </c>
      <c r="B187" s="131" t="s">
        <v>124</v>
      </c>
      <c r="C187" s="135">
        <v>2500</v>
      </c>
      <c r="D187" s="564">
        <v>0</v>
      </c>
      <c r="E187" s="565"/>
      <c r="F187" s="564">
        <f>D187</f>
        <v>0</v>
      </c>
      <c r="G187" s="152">
        <f>+VLOOKUP(B187,'[6]FCST SDV'!$C:$AL,36,0)</f>
        <v>0</v>
      </c>
      <c r="H187" s="153">
        <f t="shared" ref="H187:H189" si="38">+G187/C187</f>
        <v>0</v>
      </c>
      <c r="I187" s="134">
        <f t="array" ref="I187">+IFERROR(INDEX('FCST SDV'!$AC$3:$AZ$3000,MATCH('Hàng Theo FCTS 14.09'!$B187,'FCST SDV'!$C$3:$C$3000,0),MATCH('Hàng Theo FCTS 14.09'!I$1,'FCST SDV'!$AC$2:$AZ$2,0))/'Hàng Theo FCTS 14.09'!$C187,0)</f>
        <v>0</v>
      </c>
      <c r="J187" s="134">
        <f t="array" ref="J187">+IFERROR(INDEX('FCST SDV'!$AC$3:$AZ$3000,MATCH('Hàng Theo FCTS 14.09'!$B187,'FCST SDV'!$C$3:$C$3000,0),MATCH('Hàng Theo FCTS 14.09'!J$1,'FCST SDV'!$AC$2:$AZ$2,0))/'Hàng Theo FCTS 14.09'!$C187,0)</f>
        <v>0</v>
      </c>
      <c r="K187" s="134">
        <f t="array" ref="K187">+IFERROR(INDEX('FCST SDV'!$AC$3:$AZ$3000,MATCH('Hàng Theo FCTS 14.09'!$B187,'FCST SDV'!$C$3:$C$3000,0),MATCH('Hàng Theo FCTS 14.09'!K$1,'FCST SDV'!$AC$2:$AZ$2,0))/'Hàng Theo FCTS 14.09'!$C187,0)</f>
        <v>0</v>
      </c>
      <c r="L187" s="134">
        <f t="array" ref="L187">+IFERROR(INDEX('FCST SDV'!$AC$3:$AZ$3000,MATCH('Hàng Theo FCTS 14.09'!$B187,'FCST SDV'!$C$3:$C$3000,0),MATCH('Hàng Theo FCTS 14.09'!L$1,'FCST SDV'!$AC$2:$AZ$2,0))/'Hàng Theo FCTS 14.09'!$C187,0)</f>
        <v>0</v>
      </c>
      <c r="M187" s="134">
        <f t="array" ref="M187">+IFERROR(INDEX('FCST SDV'!$AC$3:$AZ$3000,MATCH('Hàng Theo FCTS 14.09'!$B187,'FCST SDV'!$C$3:$C$3000,0),MATCH('Hàng Theo FCTS 14.09'!M$1,'FCST SDV'!$AC$2:$AZ$2,0))/'Hàng Theo FCTS 14.09'!$C187,0)</f>
        <v>0</v>
      </c>
      <c r="N187" s="134">
        <f t="array" ref="N187">+IFERROR(INDEX('FCST SDV'!$AC$3:$AZ$3000,MATCH('Hàng Theo FCTS 14.09'!$B187,'FCST SDV'!$C$3:$C$3000,0),MATCH('Hàng Theo FCTS 14.09'!N$1,'FCST SDV'!$AC$2:$AZ$2,0))/'Hàng Theo FCTS 14.09'!$C187,0)</f>
        <v>0</v>
      </c>
      <c r="O187" s="134">
        <f t="array" ref="O187">+IFERROR(INDEX('FCST SDV'!$AC$3:$AZ$3000,MATCH('Hàng Theo FCTS 14.09'!$B187,'FCST SDV'!$C$3:$C$3000,0),MATCH('Hàng Theo FCTS 14.09'!O$1,'FCST SDV'!$AC$2:$AZ$2,0))/'Hàng Theo FCTS 14.09'!$C187,0)</f>
        <v>0</v>
      </c>
      <c r="P187" s="134">
        <f t="array" ref="P187">+IFERROR(INDEX('FCST SDV'!$AC$3:$AZ$3000,MATCH('Hàng Theo FCTS 14.09'!$B187,'FCST SDV'!$C$3:$C$3000,0),MATCH('Hàng Theo FCTS 14.09'!P$1,'FCST SDV'!$AC$2:$AZ$2,0))/'Hàng Theo FCTS 14.09'!$C187,0)</f>
        <v>0</v>
      </c>
      <c r="Q187" s="134">
        <f t="array" ref="Q187">+IFERROR(INDEX('FCST SDV'!$AC$3:$AZ$3000,MATCH('Hàng Theo FCTS 14.09'!$B187,'FCST SDV'!$C$3:$C$3000,0),MATCH('Hàng Theo FCTS 14.09'!Q$1,'FCST SDV'!$AC$2:$AZ$2,0))/'Hàng Theo FCTS 14.09'!$C187,0)</f>
        <v>0</v>
      </c>
    </row>
    <row r="188" spans="1:17" ht="36" customHeight="1">
      <c r="A188" s="576"/>
      <c r="B188" s="131" t="s">
        <v>125</v>
      </c>
      <c r="C188" s="135">
        <v>2500</v>
      </c>
      <c r="D188" s="564"/>
      <c r="E188" s="565"/>
      <c r="F188" s="564"/>
      <c r="G188" s="152">
        <f>+VLOOKUP(B188,'[6]FCST SDV'!$C:$AL,36,0)</f>
        <v>0</v>
      </c>
      <c r="H188" s="153">
        <f t="shared" si="38"/>
        <v>0</v>
      </c>
      <c r="I188" s="134">
        <f t="array" ref="I188">+IFERROR(INDEX('FCST SDV'!$AC$3:$AZ$3000,MATCH('Hàng Theo FCTS 14.09'!$B188,'FCST SDV'!$C$3:$C$3000,0),MATCH('Hàng Theo FCTS 14.09'!I$1,'FCST SDV'!$AC$2:$AZ$2,0))/'Hàng Theo FCTS 14.09'!$C188,0)</f>
        <v>0</v>
      </c>
      <c r="J188" s="134">
        <f t="array" ref="J188">+IFERROR(INDEX('FCST SDV'!$AC$3:$AZ$3000,MATCH('Hàng Theo FCTS 14.09'!$B188,'FCST SDV'!$C$3:$C$3000,0),MATCH('Hàng Theo FCTS 14.09'!J$1,'FCST SDV'!$AC$2:$AZ$2,0))/'Hàng Theo FCTS 14.09'!$C188,0)</f>
        <v>0</v>
      </c>
      <c r="K188" s="134">
        <f t="array" ref="K188">+IFERROR(INDEX('FCST SDV'!$AC$3:$AZ$3000,MATCH('Hàng Theo FCTS 14.09'!$B188,'FCST SDV'!$C$3:$C$3000,0),MATCH('Hàng Theo FCTS 14.09'!K$1,'FCST SDV'!$AC$2:$AZ$2,0))/'Hàng Theo FCTS 14.09'!$C188,0)</f>
        <v>0</v>
      </c>
      <c r="L188" s="134">
        <f t="array" ref="L188">+IFERROR(INDEX('FCST SDV'!$AC$3:$AZ$3000,MATCH('Hàng Theo FCTS 14.09'!$B188,'FCST SDV'!$C$3:$C$3000,0),MATCH('Hàng Theo FCTS 14.09'!L$1,'FCST SDV'!$AC$2:$AZ$2,0))/'Hàng Theo FCTS 14.09'!$C188,0)</f>
        <v>0</v>
      </c>
      <c r="M188" s="134">
        <f t="array" ref="M188">+IFERROR(INDEX('FCST SDV'!$AC$3:$AZ$3000,MATCH('Hàng Theo FCTS 14.09'!$B188,'FCST SDV'!$C$3:$C$3000,0),MATCH('Hàng Theo FCTS 14.09'!M$1,'FCST SDV'!$AC$2:$AZ$2,0))/'Hàng Theo FCTS 14.09'!$C188,0)</f>
        <v>0</v>
      </c>
      <c r="N188" s="134">
        <f t="array" ref="N188">+IFERROR(INDEX('FCST SDV'!$AC$3:$AZ$3000,MATCH('Hàng Theo FCTS 14.09'!$B188,'FCST SDV'!$C$3:$C$3000,0),MATCH('Hàng Theo FCTS 14.09'!N$1,'FCST SDV'!$AC$2:$AZ$2,0))/'Hàng Theo FCTS 14.09'!$C188,0)</f>
        <v>0</v>
      </c>
      <c r="O188" s="134">
        <f t="array" ref="O188">+IFERROR(INDEX('FCST SDV'!$AC$3:$AZ$3000,MATCH('Hàng Theo FCTS 14.09'!$B188,'FCST SDV'!$C$3:$C$3000,0),MATCH('Hàng Theo FCTS 14.09'!O$1,'FCST SDV'!$AC$2:$AZ$2,0))/'Hàng Theo FCTS 14.09'!$C188,0)</f>
        <v>0</v>
      </c>
      <c r="P188" s="134">
        <f t="array" ref="P188">+IFERROR(INDEX('FCST SDV'!$AC$3:$AZ$3000,MATCH('Hàng Theo FCTS 14.09'!$B188,'FCST SDV'!$C$3:$C$3000,0),MATCH('Hàng Theo FCTS 14.09'!P$1,'FCST SDV'!$AC$2:$AZ$2,0))/'Hàng Theo FCTS 14.09'!$C188,0)</f>
        <v>0</v>
      </c>
      <c r="Q188" s="134">
        <f t="array" ref="Q188">+IFERROR(INDEX('FCST SDV'!$AC$3:$AZ$3000,MATCH('Hàng Theo FCTS 14.09'!$B188,'FCST SDV'!$C$3:$C$3000,0),MATCH('Hàng Theo FCTS 14.09'!Q$1,'FCST SDV'!$AC$2:$AZ$2,0))/'Hàng Theo FCTS 14.09'!$C188,0)</f>
        <v>0</v>
      </c>
    </row>
    <row r="189" spans="1:17" ht="36" customHeight="1">
      <c r="A189" s="576"/>
      <c r="B189" s="131" t="s">
        <v>126</v>
      </c>
      <c r="C189" s="135">
        <v>2500</v>
      </c>
      <c r="D189" s="564"/>
      <c r="E189" s="565"/>
      <c r="F189" s="564"/>
      <c r="G189" s="152">
        <f>+VLOOKUP(B189,'[6]FCST SDV'!$C:$AL,36,0)</f>
        <v>0</v>
      </c>
      <c r="H189" s="153">
        <f t="shared" si="38"/>
        <v>0</v>
      </c>
      <c r="I189" s="134">
        <f t="array" ref="I189">+IFERROR(INDEX('FCST SDV'!$AC$3:$AZ$3000,MATCH('Hàng Theo FCTS 14.09'!$B189,'FCST SDV'!$C$3:$C$3000,0),MATCH('Hàng Theo FCTS 14.09'!I$1,'FCST SDV'!$AC$2:$AZ$2,0))/'Hàng Theo FCTS 14.09'!$C189,0)</f>
        <v>0</v>
      </c>
      <c r="J189" s="134">
        <f t="array" ref="J189">+IFERROR(INDEX('FCST SDV'!$AC$3:$AZ$3000,MATCH('Hàng Theo FCTS 14.09'!$B189,'FCST SDV'!$C$3:$C$3000,0),MATCH('Hàng Theo FCTS 14.09'!J$1,'FCST SDV'!$AC$2:$AZ$2,0))/'Hàng Theo FCTS 14.09'!$C189,0)</f>
        <v>0</v>
      </c>
      <c r="K189" s="134">
        <f t="array" ref="K189">+IFERROR(INDEX('FCST SDV'!$AC$3:$AZ$3000,MATCH('Hàng Theo FCTS 14.09'!$B189,'FCST SDV'!$C$3:$C$3000,0),MATCH('Hàng Theo FCTS 14.09'!K$1,'FCST SDV'!$AC$2:$AZ$2,0))/'Hàng Theo FCTS 14.09'!$C189,0)</f>
        <v>0</v>
      </c>
      <c r="L189" s="134">
        <f t="array" ref="L189">+IFERROR(INDEX('FCST SDV'!$AC$3:$AZ$3000,MATCH('Hàng Theo FCTS 14.09'!$B189,'FCST SDV'!$C$3:$C$3000,0),MATCH('Hàng Theo FCTS 14.09'!L$1,'FCST SDV'!$AC$2:$AZ$2,0))/'Hàng Theo FCTS 14.09'!$C189,0)</f>
        <v>0</v>
      </c>
      <c r="M189" s="134">
        <f t="array" ref="M189">+IFERROR(INDEX('FCST SDV'!$AC$3:$AZ$3000,MATCH('Hàng Theo FCTS 14.09'!$B189,'FCST SDV'!$C$3:$C$3000,0),MATCH('Hàng Theo FCTS 14.09'!M$1,'FCST SDV'!$AC$2:$AZ$2,0))/'Hàng Theo FCTS 14.09'!$C189,0)</f>
        <v>0</v>
      </c>
      <c r="N189" s="134">
        <f t="array" ref="N189">+IFERROR(INDEX('FCST SDV'!$AC$3:$AZ$3000,MATCH('Hàng Theo FCTS 14.09'!$B189,'FCST SDV'!$C$3:$C$3000,0),MATCH('Hàng Theo FCTS 14.09'!N$1,'FCST SDV'!$AC$2:$AZ$2,0))/'Hàng Theo FCTS 14.09'!$C189,0)</f>
        <v>0</v>
      </c>
      <c r="O189" s="134">
        <f t="array" ref="O189">+IFERROR(INDEX('FCST SDV'!$AC$3:$AZ$3000,MATCH('Hàng Theo FCTS 14.09'!$B189,'FCST SDV'!$C$3:$C$3000,0),MATCH('Hàng Theo FCTS 14.09'!O$1,'FCST SDV'!$AC$2:$AZ$2,0))/'Hàng Theo FCTS 14.09'!$C189,0)</f>
        <v>0</v>
      </c>
      <c r="P189" s="134">
        <f t="array" ref="P189">+IFERROR(INDEX('FCST SDV'!$AC$3:$AZ$3000,MATCH('Hàng Theo FCTS 14.09'!$B189,'FCST SDV'!$C$3:$C$3000,0),MATCH('Hàng Theo FCTS 14.09'!P$1,'FCST SDV'!$AC$2:$AZ$2,0))/'Hàng Theo FCTS 14.09'!$C189,0)</f>
        <v>0</v>
      </c>
      <c r="Q189" s="134">
        <f t="array" ref="Q189">+IFERROR(INDEX('FCST SDV'!$AC$3:$AZ$3000,MATCH('Hàng Theo FCTS 14.09'!$B189,'FCST SDV'!$C$3:$C$3000,0),MATCH('Hàng Theo FCTS 14.09'!Q$1,'FCST SDV'!$AC$2:$AZ$2,0))/'Hàng Theo FCTS 14.09'!$C189,0)</f>
        <v>0</v>
      </c>
    </row>
    <row r="190" spans="1:17" ht="36" customHeight="1">
      <c r="A190" s="576"/>
      <c r="B190" s="131" t="s">
        <v>254</v>
      </c>
      <c r="C190" s="135"/>
      <c r="D190" s="564"/>
      <c r="E190" s="565"/>
      <c r="F190" s="564"/>
      <c r="G190" s="152">
        <v>0</v>
      </c>
      <c r="H190" s="153">
        <v>0</v>
      </c>
      <c r="I190" s="134">
        <f t="array" ref="I190">+IFERROR(INDEX('FCST SDV'!$AC$3:$AZ$3000,MATCH('Hàng Theo FCTS 14.09'!$B190,'FCST SDV'!$C$3:$C$3000,0),MATCH('Hàng Theo FCTS 14.09'!I$1,'FCST SDV'!$AC$2:$AZ$2,0))/'Hàng Theo FCTS 14.09'!$C190,0)</f>
        <v>0</v>
      </c>
      <c r="J190" s="134">
        <f t="array" ref="J190">+IFERROR(INDEX('FCST SDV'!$AC$3:$AZ$3000,MATCH('Hàng Theo FCTS 14.09'!$B190,'FCST SDV'!$C$3:$C$3000,0),MATCH('Hàng Theo FCTS 14.09'!J$1,'FCST SDV'!$AC$2:$AZ$2,0))/'Hàng Theo FCTS 14.09'!$C190,0)</f>
        <v>0</v>
      </c>
      <c r="K190" s="134">
        <f t="array" ref="K190">+IFERROR(INDEX('FCST SDV'!$AC$3:$AZ$3000,MATCH('Hàng Theo FCTS 14.09'!$B190,'FCST SDV'!$C$3:$C$3000,0),MATCH('Hàng Theo FCTS 14.09'!K$1,'FCST SDV'!$AC$2:$AZ$2,0))/'Hàng Theo FCTS 14.09'!$C190,0)</f>
        <v>0</v>
      </c>
      <c r="L190" s="134">
        <f t="array" ref="L190">+IFERROR(INDEX('FCST SDV'!$AC$3:$AZ$3000,MATCH('Hàng Theo FCTS 14.09'!$B190,'FCST SDV'!$C$3:$C$3000,0),MATCH('Hàng Theo FCTS 14.09'!L$1,'FCST SDV'!$AC$2:$AZ$2,0))/'Hàng Theo FCTS 14.09'!$C190,0)</f>
        <v>0</v>
      </c>
      <c r="M190" s="134">
        <f t="array" ref="M190">+IFERROR(INDEX('FCST SDV'!$AC$3:$AZ$3000,MATCH('Hàng Theo FCTS 14.09'!$B190,'FCST SDV'!$C$3:$C$3000,0),MATCH('Hàng Theo FCTS 14.09'!M$1,'FCST SDV'!$AC$2:$AZ$2,0))/'Hàng Theo FCTS 14.09'!$C190,0)</f>
        <v>0</v>
      </c>
      <c r="N190" s="134">
        <f t="array" ref="N190">+IFERROR(INDEX('FCST SDV'!$AC$3:$AZ$3000,MATCH('Hàng Theo FCTS 14.09'!$B190,'FCST SDV'!$C$3:$C$3000,0),MATCH('Hàng Theo FCTS 14.09'!N$1,'FCST SDV'!$AC$2:$AZ$2,0))/'Hàng Theo FCTS 14.09'!$C190,0)</f>
        <v>0</v>
      </c>
      <c r="O190" s="134">
        <f t="array" ref="O190">+IFERROR(INDEX('FCST SDV'!$AC$3:$AZ$3000,MATCH('Hàng Theo FCTS 14.09'!$B190,'FCST SDV'!$C$3:$C$3000,0),MATCH('Hàng Theo FCTS 14.09'!O$1,'FCST SDV'!$AC$2:$AZ$2,0))/'Hàng Theo FCTS 14.09'!$C190,0)</f>
        <v>0</v>
      </c>
      <c r="P190" s="134">
        <f t="array" ref="P190">+IFERROR(INDEX('FCST SDV'!$AC$3:$AZ$3000,MATCH('Hàng Theo FCTS 14.09'!$B190,'FCST SDV'!$C$3:$C$3000,0),MATCH('Hàng Theo FCTS 14.09'!P$1,'FCST SDV'!$AC$2:$AZ$2,0))/'Hàng Theo FCTS 14.09'!$C190,0)</f>
        <v>0</v>
      </c>
      <c r="Q190" s="134">
        <f t="array" ref="Q190">+IFERROR(INDEX('FCST SDV'!$AC$3:$AZ$3000,MATCH('Hàng Theo FCTS 14.09'!$B190,'FCST SDV'!$C$3:$C$3000,0),MATCH('Hàng Theo FCTS 14.09'!Q$1,'FCST SDV'!$AC$2:$AZ$2,0))/'Hàng Theo FCTS 14.09'!$C190,0)</f>
        <v>0</v>
      </c>
    </row>
    <row r="191" spans="1:17" ht="36" customHeight="1">
      <c r="A191" s="572" t="s">
        <v>254</v>
      </c>
      <c r="B191" s="573"/>
      <c r="C191" s="573"/>
      <c r="D191" s="573"/>
      <c r="E191" s="573"/>
      <c r="F191" s="574"/>
      <c r="G191" s="156"/>
      <c r="H191" s="155"/>
      <c r="I191" s="138">
        <f>+F187-SUM(I187:I190)</f>
        <v>0</v>
      </c>
      <c r="J191" s="138">
        <f t="shared" ref="J191:Q191" si="39">+G187-SUM(J187:J190)</f>
        <v>0</v>
      </c>
      <c r="K191" s="138">
        <f t="shared" si="39"/>
        <v>0</v>
      </c>
      <c r="L191" s="138">
        <f t="shared" si="39"/>
        <v>0</v>
      </c>
      <c r="M191" s="138">
        <f t="shared" si="39"/>
        <v>0</v>
      </c>
      <c r="N191" s="138">
        <f t="shared" si="39"/>
        <v>0</v>
      </c>
      <c r="O191" s="138">
        <f t="shared" si="39"/>
        <v>0</v>
      </c>
      <c r="P191" s="138">
        <f t="shared" si="39"/>
        <v>0</v>
      </c>
      <c r="Q191" s="138">
        <f t="shared" si="39"/>
        <v>0</v>
      </c>
    </row>
    <row r="192" spans="1:17" ht="36" customHeight="1">
      <c r="A192" s="576" t="s">
        <v>172</v>
      </c>
      <c r="B192" s="131" t="s">
        <v>127</v>
      </c>
      <c r="C192" s="135">
        <v>2500</v>
      </c>
      <c r="D192" s="564">
        <v>0</v>
      </c>
      <c r="E192" s="565"/>
      <c r="F192" s="564">
        <f>D192</f>
        <v>0</v>
      </c>
      <c r="G192" s="152">
        <f>+VLOOKUP(B192,'[6]FCST SDV'!$C:$AL,36,0)</f>
        <v>0</v>
      </c>
      <c r="H192" s="153">
        <f t="shared" ref="H192" si="40">+G192/C192</f>
        <v>0</v>
      </c>
      <c r="I192" s="134">
        <f t="array" ref="I192">+IFERROR(INDEX('FCST SDV'!$AC$3:$AZ$3000,MATCH('Hàng Theo FCTS 14.09'!$B192,'FCST SDV'!$C$3:$C$3000,0),MATCH('Hàng Theo FCTS 14.09'!I$1,'FCST SDV'!$AC$2:$AZ$2,0))/'Hàng Theo FCTS 14.09'!$C192,0)</f>
        <v>0</v>
      </c>
      <c r="J192" s="134">
        <f t="array" ref="J192">+IFERROR(INDEX('FCST SDV'!$AC$3:$AZ$3000,MATCH('Hàng Theo FCTS 14.09'!$B192,'FCST SDV'!$C$3:$C$3000,0),MATCH('Hàng Theo FCTS 14.09'!J$1,'FCST SDV'!$AC$2:$AZ$2,0))/'Hàng Theo FCTS 14.09'!$C192,0)</f>
        <v>0</v>
      </c>
      <c r="K192" s="134">
        <f t="array" ref="K192">+IFERROR(INDEX('FCST SDV'!$AC$3:$AZ$3000,MATCH('Hàng Theo FCTS 14.09'!$B192,'FCST SDV'!$C$3:$C$3000,0),MATCH('Hàng Theo FCTS 14.09'!K$1,'FCST SDV'!$AC$2:$AZ$2,0))/'Hàng Theo FCTS 14.09'!$C192,0)</f>
        <v>0</v>
      </c>
      <c r="L192" s="134">
        <f t="array" ref="L192">+IFERROR(INDEX('FCST SDV'!$AC$3:$AZ$3000,MATCH('Hàng Theo FCTS 14.09'!$B192,'FCST SDV'!$C$3:$C$3000,0),MATCH('Hàng Theo FCTS 14.09'!L$1,'FCST SDV'!$AC$2:$AZ$2,0))/'Hàng Theo FCTS 14.09'!$C192,0)</f>
        <v>0</v>
      </c>
      <c r="M192" s="134">
        <f t="array" ref="M192">+IFERROR(INDEX('FCST SDV'!$AC$3:$AZ$3000,MATCH('Hàng Theo FCTS 14.09'!$B192,'FCST SDV'!$C$3:$C$3000,0),MATCH('Hàng Theo FCTS 14.09'!M$1,'FCST SDV'!$AC$2:$AZ$2,0))/'Hàng Theo FCTS 14.09'!$C192,0)</f>
        <v>0</v>
      </c>
      <c r="N192" s="134">
        <f t="array" ref="N192">+IFERROR(INDEX('FCST SDV'!$AC$3:$AZ$3000,MATCH('Hàng Theo FCTS 14.09'!$B192,'FCST SDV'!$C$3:$C$3000,0),MATCH('Hàng Theo FCTS 14.09'!N$1,'FCST SDV'!$AC$2:$AZ$2,0))/'Hàng Theo FCTS 14.09'!$C192,0)</f>
        <v>0</v>
      </c>
      <c r="O192" s="134">
        <f t="array" ref="O192">+IFERROR(INDEX('FCST SDV'!$AC$3:$AZ$3000,MATCH('Hàng Theo FCTS 14.09'!$B192,'FCST SDV'!$C$3:$C$3000,0),MATCH('Hàng Theo FCTS 14.09'!O$1,'FCST SDV'!$AC$2:$AZ$2,0))/'Hàng Theo FCTS 14.09'!$C192,0)</f>
        <v>0</v>
      </c>
      <c r="P192" s="134">
        <f t="array" ref="P192">+IFERROR(INDEX('FCST SDV'!$AC$3:$AZ$3000,MATCH('Hàng Theo FCTS 14.09'!$B192,'FCST SDV'!$C$3:$C$3000,0),MATCH('Hàng Theo FCTS 14.09'!P$1,'FCST SDV'!$AC$2:$AZ$2,0))/'Hàng Theo FCTS 14.09'!$C192,0)</f>
        <v>0</v>
      </c>
      <c r="Q192" s="134">
        <f t="array" ref="Q192">+IFERROR(INDEX('FCST SDV'!$AC$3:$AZ$3000,MATCH('Hàng Theo FCTS 14.09'!$B192,'FCST SDV'!$C$3:$C$3000,0),MATCH('Hàng Theo FCTS 14.09'!Q$1,'FCST SDV'!$AC$2:$AZ$2,0))/'Hàng Theo FCTS 14.09'!$C192,0)</f>
        <v>0</v>
      </c>
    </row>
    <row r="193" spans="1:17" ht="36" customHeight="1">
      <c r="A193" s="576"/>
      <c r="B193" s="131" t="s">
        <v>254</v>
      </c>
      <c r="C193" s="135"/>
      <c r="D193" s="564"/>
      <c r="E193" s="565"/>
      <c r="F193" s="564"/>
      <c r="G193" s="152">
        <v>0</v>
      </c>
      <c r="H193" s="153">
        <v>0</v>
      </c>
      <c r="I193" s="134">
        <f t="array" ref="I193">+IFERROR(INDEX('FCST SDV'!$AC$3:$AZ$3000,MATCH('Hàng Theo FCTS 14.09'!$B193,'FCST SDV'!$C$3:$C$3000,0),MATCH('Hàng Theo FCTS 14.09'!I$1,'FCST SDV'!$AC$2:$AZ$2,0))/'Hàng Theo FCTS 14.09'!$C193,0)</f>
        <v>0</v>
      </c>
      <c r="J193" s="134">
        <f t="array" ref="J193">+IFERROR(INDEX('FCST SDV'!$AC$3:$AZ$3000,MATCH('Hàng Theo FCTS 14.09'!$B193,'FCST SDV'!$C$3:$C$3000,0),MATCH('Hàng Theo FCTS 14.09'!J$1,'FCST SDV'!$AC$2:$AZ$2,0))/'Hàng Theo FCTS 14.09'!$C193,0)</f>
        <v>0</v>
      </c>
      <c r="K193" s="134">
        <f t="array" ref="K193">+IFERROR(INDEX('FCST SDV'!$AC$3:$AZ$3000,MATCH('Hàng Theo FCTS 14.09'!$B193,'FCST SDV'!$C$3:$C$3000,0),MATCH('Hàng Theo FCTS 14.09'!K$1,'FCST SDV'!$AC$2:$AZ$2,0))/'Hàng Theo FCTS 14.09'!$C193,0)</f>
        <v>0</v>
      </c>
      <c r="L193" s="134">
        <f t="array" ref="L193">+IFERROR(INDEX('FCST SDV'!$AC$3:$AZ$3000,MATCH('Hàng Theo FCTS 14.09'!$B193,'FCST SDV'!$C$3:$C$3000,0),MATCH('Hàng Theo FCTS 14.09'!L$1,'FCST SDV'!$AC$2:$AZ$2,0))/'Hàng Theo FCTS 14.09'!$C193,0)</f>
        <v>0</v>
      </c>
      <c r="M193" s="134">
        <f t="array" ref="M193">+IFERROR(INDEX('FCST SDV'!$AC$3:$AZ$3000,MATCH('Hàng Theo FCTS 14.09'!$B193,'FCST SDV'!$C$3:$C$3000,0),MATCH('Hàng Theo FCTS 14.09'!M$1,'FCST SDV'!$AC$2:$AZ$2,0))/'Hàng Theo FCTS 14.09'!$C193,0)</f>
        <v>0</v>
      </c>
      <c r="N193" s="134">
        <f t="array" ref="N193">+IFERROR(INDEX('FCST SDV'!$AC$3:$AZ$3000,MATCH('Hàng Theo FCTS 14.09'!$B193,'FCST SDV'!$C$3:$C$3000,0),MATCH('Hàng Theo FCTS 14.09'!N$1,'FCST SDV'!$AC$2:$AZ$2,0))/'Hàng Theo FCTS 14.09'!$C193,0)</f>
        <v>0</v>
      </c>
      <c r="O193" s="134">
        <f t="array" ref="O193">+IFERROR(INDEX('FCST SDV'!$AC$3:$AZ$3000,MATCH('Hàng Theo FCTS 14.09'!$B193,'FCST SDV'!$C$3:$C$3000,0),MATCH('Hàng Theo FCTS 14.09'!O$1,'FCST SDV'!$AC$2:$AZ$2,0))/'Hàng Theo FCTS 14.09'!$C193,0)</f>
        <v>0</v>
      </c>
      <c r="P193" s="134">
        <f t="array" ref="P193">+IFERROR(INDEX('FCST SDV'!$AC$3:$AZ$3000,MATCH('Hàng Theo FCTS 14.09'!$B193,'FCST SDV'!$C$3:$C$3000,0),MATCH('Hàng Theo FCTS 14.09'!P$1,'FCST SDV'!$AC$2:$AZ$2,0))/'Hàng Theo FCTS 14.09'!$C193,0)</f>
        <v>0</v>
      </c>
      <c r="Q193" s="134">
        <f t="array" ref="Q193">+IFERROR(INDEX('FCST SDV'!$AC$3:$AZ$3000,MATCH('Hàng Theo FCTS 14.09'!$B193,'FCST SDV'!$C$3:$C$3000,0),MATCH('Hàng Theo FCTS 14.09'!Q$1,'FCST SDV'!$AC$2:$AZ$2,0))/'Hàng Theo FCTS 14.09'!$C193,0)</f>
        <v>0</v>
      </c>
    </row>
    <row r="194" spans="1:17" ht="36" customHeight="1">
      <c r="A194" s="572" t="s">
        <v>254</v>
      </c>
      <c r="B194" s="573"/>
      <c r="C194" s="573"/>
      <c r="D194" s="573"/>
      <c r="E194" s="573"/>
      <c r="F194" s="574"/>
      <c r="G194" s="156"/>
      <c r="H194" s="155"/>
      <c r="I194" s="138">
        <f>+F192-SUM(I192:I193)</f>
        <v>0</v>
      </c>
      <c r="J194" s="138">
        <f t="shared" ref="J194:Q194" si="41">+G192-SUM(J192:J193)</f>
        <v>0</v>
      </c>
      <c r="K194" s="138">
        <f t="shared" si="41"/>
        <v>0</v>
      </c>
      <c r="L194" s="138">
        <f t="shared" si="41"/>
        <v>0</v>
      </c>
      <c r="M194" s="138">
        <f t="shared" si="41"/>
        <v>0</v>
      </c>
      <c r="N194" s="138">
        <f t="shared" si="41"/>
        <v>0</v>
      </c>
      <c r="O194" s="138">
        <f t="shared" si="41"/>
        <v>0</v>
      </c>
      <c r="P194" s="138">
        <f t="shared" si="41"/>
        <v>0</v>
      </c>
      <c r="Q194" s="138">
        <f t="shared" si="41"/>
        <v>0</v>
      </c>
    </row>
    <row r="195" spans="1:17" ht="36" customHeight="1">
      <c r="A195" s="576" t="s">
        <v>173</v>
      </c>
      <c r="B195" s="131" t="s">
        <v>128</v>
      </c>
      <c r="C195" s="135">
        <v>2500</v>
      </c>
      <c r="D195" s="564">
        <v>0</v>
      </c>
      <c r="E195" s="565"/>
      <c r="F195" s="564">
        <f>D195</f>
        <v>0</v>
      </c>
      <c r="G195" s="152">
        <f>+VLOOKUP(B195,'[6]FCST SDV'!$C:$AL,36,0)</f>
        <v>0</v>
      </c>
      <c r="H195" s="153">
        <f t="shared" ref="H195:H200" si="42">+G195/C195</f>
        <v>0</v>
      </c>
      <c r="I195" s="134">
        <f t="array" ref="I195">+IFERROR(INDEX('FCST SDV'!$AC$3:$AZ$3000,MATCH('Hàng Theo FCTS 14.09'!$B195,'FCST SDV'!$C$3:$C$3000,0),MATCH('Hàng Theo FCTS 14.09'!I$1,'FCST SDV'!$AC$2:$AZ$2,0))/'Hàng Theo FCTS 14.09'!$C195,0)</f>
        <v>0</v>
      </c>
      <c r="J195" s="134">
        <f t="array" ref="J195">+IFERROR(INDEX('FCST SDV'!$AC$3:$AZ$3000,MATCH('Hàng Theo FCTS 14.09'!$B195,'FCST SDV'!$C$3:$C$3000,0),MATCH('Hàng Theo FCTS 14.09'!J$1,'FCST SDV'!$AC$2:$AZ$2,0))/'Hàng Theo FCTS 14.09'!$C195,0)</f>
        <v>0</v>
      </c>
      <c r="K195" s="134">
        <f t="array" ref="K195">+IFERROR(INDEX('FCST SDV'!$AC$3:$AZ$3000,MATCH('Hàng Theo FCTS 14.09'!$B195,'FCST SDV'!$C$3:$C$3000,0),MATCH('Hàng Theo FCTS 14.09'!K$1,'FCST SDV'!$AC$2:$AZ$2,0))/'Hàng Theo FCTS 14.09'!$C195,0)</f>
        <v>0</v>
      </c>
      <c r="L195" s="134">
        <f t="array" ref="L195">+IFERROR(INDEX('FCST SDV'!$AC$3:$AZ$3000,MATCH('Hàng Theo FCTS 14.09'!$B195,'FCST SDV'!$C$3:$C$3000,0),MATCH('Hàng Theo FCTS 14.09'!L$1,'FCST SDV'!$AC$2:$AZ$2,0))/'Hàng Theo FCTS 14.09'!$C195,0)</f>
        <v>0</v>
      </c>
      <c r="M195" s="134">
        <f t="array" ref="M195">+IFERROR(INDEX('FCST SDV'!$AC$3:$AZ$3000,MATCH('Hàng Theo FCTS 14.09'!$B195,'FCST SDV'!$C$3:$C$3000,0),MATCH('Hàng Theo FCTS 14.09'!M$1,'FCST SDV'!$AC$2:$AZ$2,0))/'Hàng Theo FCTS 14.09'!$C195,0)</f>
        <v>0</v>
      </c>
      <c r="N195" s="134">
        <f t="array" ref="N195">+IFERROR(INDEX('FCST SDV'!$AC$3:$AZ$3000,MATCH('Hàng Theo FCTS 14.09'!$B195,'FCST SDV'!$C$3:$C$3000,0),MATCH('Hàng Theo FCTS 14.09'!N$1,'FCST SDV'!$AC$2:$AZ$2,0))/'Hàng Theo FCTS 14.09'!$C195,0)</f>
        <v>0</v>
      </c>
      <c r="O195" s="134">
        <f t="array" ref="O195">+IFERROR(INDEX('FCST SDV'!$AC$3:$AZ$3000,MATCH('Hàng Theo FCTS 14.09'!$B195,'FCST SDV'!$C$3:$C$3000,0),MATCH('Hàng Theo FCTS 14.09'!O$1,'FCST SDV'!$AC$2:$AZ$2,0))/'Hàng Theo FCTS 14.09'!$C195,0)</f>
        <v>0</v>
      </c>
      <c r="P195" s="134">
        <f t="array" ref="P195">+IFERROR(INDEX('FCST SDV'!$AC$3:$AZ$3000,MATCH('Hàng Theo FCTS 14.09'!$B195,'FCST SDV'!$C$3:$C$3000,0),MATCH('Hàng Theo FCTS 14.09'!P$1,'FCST SDV'!$AC$2:$AZ$2,0))/'Hàng Theo FCTS 14.09'!$C195,0)</f>
        <v>0</v>
      </c>
      <c r="Q195" s="134">
        <f t="array" ref="Q195">+IFERROR(INDEX('FCST SDV'!$AC$3:$AZ$3000,MATCH('Hàng Theo FCTS 14.09'!$B195,'FCST SDV'!$C$3:$C$3000,0),MATCH('Hàng Theo FCTS 14.09'!Q$1,'FCST SDV'!$AC$2:$AZ$2,0))/'Hàng Theo FCTS 14.09'!$C195,0)</f>
        <v>0</v>
      </c>
    </row>
    <row r="196" spans="1:17" ht="36" customHeight="1">
      <c r="A196" s="576"/>
      <c r="B196" s="131" t="s">
        <v>129</v>
      </c>
      <c r="C196" s="135">
        <v>2500</v>
      </c>
      <c r="D196" s="564"/>
      <c r="E196" s="565"/>
      <c r="F196" s="564"/>
      <c r="G196" s="152">
        <f>+VLOOKUP(B196,'[6]FCST SDV'!$C:$AL,36,0)</f>
        <v>0</v>
      </c>
      <c r="H196" s="153">
        <f t="shared" si="42"/>
        <v>0</v>
      </c>
      <c r="I196" s="134">
        <f t="array" ref="I196">+IFERROR(INDEX('FCST SDV'!$AC$3:$AZ$3000,MATCH('Hàng Theo FCTS 14.09'!$B196,'FCST SDV'!$C$3:$C$3000,0),MATCH('Hàng Theo FCTS 14.09'!I$1,'FCST SDV'!$AC$2:$AZ$2,0))/'Hàng Theo FCTS 14.09'!$C196,0)</f>
        <v>0</v>
      </c>
      <c r="J196" s="134">
        <f t="array" ref="J196">+IFERROR(INDEX('FCST SDV'!$AC$3:$AZ$3000,MATCH('Hàng Theo FCTS 14.09'!$B196,'FCST SDV'!$C$3:$C$3000,0),MATCH('Hàng Theo FCTS 14.09'!J$1,'FCST SDV'!$AC$2:$AZ$2,0))/'Hàng Theo FCTS 14.09'!$C196,0)</f>
        <v>0</v>
      </c>
      <c r="K196" s="134">
        <f t="array" ref="K196">+IFERROR(INDEX('FCST SDV'!$AC$3:$AZ$3000,MATCH('Hàng Theo FCTS 14.09'!$B196,'FCST SDV'!$C$3:$C$3000,0),MATCH('Hàng Theo FCTS 14.09'!K$1,'FCST SDV'!$AC$2:$AZ$2,0))/'Hàng Theo FCTS 14.09'!$C196,0)</f>
        <v>0</v>
      </c>
      <c r="L196" s="134">
        <f t="array" ref="L196">+IFERROR(INDEX('FCST SDV'!$AC$3:$AZ$3000,MATCH('Hàng Theo FCTS 14.09'!$B196,'FCST SDV'!$C$3:$C$3000,0),MATCH('Hàng Theo FCTS 14.09'!L$1,'FCST SDV'!$AC$2:$AZ$2,0))/'Hàng Theo FCTS 14.09'!$C196,0)</f>
        <v>0</v>
      </c>
      <c r="M196" s="134">
        <f t="array" ref="M196">+IFERROR(INDEX('FCST SDV'!$AC$3:$AZ$3000,MATCH('Hàng Theo FCTS 14.09'!$B196,'FCST SDV'!$C$3:$C$3000,0),MATCH('Hàng Theo FCTS 14.09'!M$1,'FCST SDV'!$AC$2:$AZ$2,0))/'Hàng Theo FCTS 14.09'!$C196,0)</f>
        <v>0</v>
      </c>
      <c r="N196" s="134">
        <f t="array" ref="N196">+IFERROR(INDEX('FCST SDV'!$AC$3:$AZ$3000,MATCH('Hàng Theo FCTS 14.09'!$B196,'FCST SDV'!$C$3:$C$3000,0),MATCH('Hàng Theo FCTS 14.09'!N$1,'FCST SDV'!$AC$2:$AZ$2,0))/'Hàng Theo FCTS 14.09'!$C196,0)</f>
        <v>0</v>
      </c>
      <c r="O196" s="134">
        <f t="array" ref="O196">+IFERROR(INDEX('FCST SDV'!$AC$3:$AZ$3000,MATCH('Hàng Theo FCTS 14.09'!$B196,'FCST SDV'!$C$3:$C$3000,0),MATCH('Hàng Theo FCTS 14.09'!O$1,'FCST SDV'!$AC$2:$AZ$2,0))/'Hàng Theo FCTS 14.09'!$C196,0)</f>
        <v>0</v>
      </c>
      <c r="P196" s="134">
        <f t="array" ref="P196">+IFERROR(INDEX('FCST SDV'!$AC$3:$AZ$3000,MATCH('Hàng Theo FCTS 14.09'!$B196,'FCST SDV'!$C$3:$C$3000,0),MATCH('Hàng Theo FCTS 14.09'!P$1,'FCST SDV'!$AC$2:$AZ$2,0))/'Hàng Theo FCTS 14.09'!$C196,0)</f>
        <v>0</v>
      </c>
      <c r="Q196" s="134">
        <f t="array" ref="Q196">+IFERROR(INDEX('FCST SDV'!$AC$3:$AZ$3000,MATCH('Hàng Theo FCTS 14.09'!$B196,'FCST SDV'!$C$3:$C$3000,0),MATCH('Hàng Theo FCTS 14.09'!Q$1,'FCST SDV'!$AC$2:$AZ$2,0))/'Hàng Theo FCTS 14.09'!$C196,0)</f>
        <v>0</v>
      </c>
    </row>
    <row r="197" spans="1:17" ht="36" customHeight="1">
      <c r="A197" s="576"/>
      <c r="B197" s="131" t="s">
        <v>130</v>
      </c>
      <c r="C197" s="135">
        <v>2500</v>
      </c>
      <c r="D197" s="564"/>
      <c r="E197" s="565"/>
      <c r="F197" s="564"/>
      <c r="G197" s="152">
        <f>+VLOOKUP(B197,'[6]FCST SDV'!$C:$AL,36,0)</f>
        <v>0</v>
      </c>
      <c r="H197" s="153">
        <f t="shared" si="42"/>
        <v>0</v>
      </c>
      <c r="I197" s="134">
        <f t="array" ref="I197">+IFERROR(INDEX('FCST SDV'!$AC$3:$AZ$3000,MATCH('Hàng Theo FCTS 14.09'!$B197,'FCST SDV'!$C$3:$C$3000,0),MATCH('Hàng Theo FCTS 14.09'!I$1,'FCST SDV'!$AC$2:$AZ$2,0))/'Hàng Theo FCTS 14.09'!$C197,0)</f>
        <v>0</v>
      </c>
      <c r="J197" s="134">
        <f t="array" ref="J197">+IFERROR(INDEX('FCST SDV'!$AC$3:$AZ$3000,MATCH('Hàng Theo FCTS 14.09'!$B197,'FCST SDV'!$C$3:$C$3000,0),MATCH('Hàng Theo FCTS 14.09'!J$1,'FCST SDV'!$AC$2:$AZ$2,0))/'Hàng Theo FCTS 14.09'!$C197,0)</f>
        <v>0</v>
      </c>
      <c r="K197" s="134">
        <f t="array" ref="K197">+IFERROR(INDEX('FCST SDV'!$AC$3:$AZ$3000,MATCH('Hàng Theo FCTS 14.09'!$B197,'FCST SDV'!$C$3:$C$3000,0),MATCH('Hàng Theo FCTS 14.09'!K$1,'FCST SDV'!$AC$2:$AZ$2,0))/'Hàng Theo FCTS 14.09'!$C197,0)</f>
        <v>0</v>
      </c>
      <c r="L197" s="134">
        <f t="array" ref="L197">+IFERROR(INDEX('FCST SDV'!$AC$3:$AZ$3000,MATCH('Hàng Theo FCTS 14.09'!$B197,'FCST SDV'!$C$3:$C$3000,0),MATCH('Hàng Theo FCTS 14.09'!L$1,'FCST SDV'!$AC$2:$AZ$2,0))/'Hàng Theo FCTS 14.09'!$C197,0)</f>
        <v>0</v>
      </c>
      <c r="M197" s="134">
        <f t="array" ref="M197">+IFERROR(INDEX('FCST SDV'!$AC$3:$AZ$3000,MATCH('Hàng Theo FCTS 14.09'!$B197,'FCST SDV'!$C$3:$C$3000,0),MATCH('Hàng Theo FCTS 14.09'!M$1,'FCST SDV'!$AC$2:$AZ$2,0))/'Hàng Theo FCTS 14.09'!$C197,0)</f>
        <v>0</v>
      </c>
      <c r="N197" s="134">
        <f t="array" ref="N197">+IFERROR(INDEX('FCST SDV'!$AC$3:$AZ$3000,MATCH('Hàng Theo FCTS 14.09'!$B197,'FCST SDV'!$C$3:$C$3000,0),MATCH('Hàng Theo FCTS 14.09'!N$1,'FCST SDV'!$AC$2:$AZ$2,0))/'Hàng Theo FCTS 14.09'!$C197,0)</f>
        <v>0</v>
      </c>
      <c r="O197" s="134">
        <f t="array" ref="O197">+IFERROR(INDEX('FCST SDV'!$AC$3:$AZ$3000,MATCH('Hàng Theo FCTS 14.09'!$B197,'FCST SDV'!$C$3:$C$3000,0),MATCH('Hàng Theo FCTS 14.09'!O$1,'FCST SDV'!$AC$2:$AZ$2,0))/'Hàng Theo FCTS 14.09'!$C197,0)</f>
        <v>0</v>
      </c>
      <c r="P197" s="134">
        <f t="array" ref="P197">+IFERROR(INDEX('FCST SDV'!$AC$3:$AZ$3000,MATCH('Hàng Theo FCTS 14.09'!$B197,'FCST SDV'!$C$3:$C$3000,0),MATCH('Hàng Theo FCTS 14.09'!P$1,'FCST SDV'!$AC$2:$AZ$2,0))/'Hàng Theo FCTS 14.09'!$C197,0)</f>
        <v>0</v>
      </c>
      <c r="Q197" s="134">
        <f t="array" ref="Q197">+IFERROR(INDEX('FCST SDV'!$AC$3:$AZ$3000,MATCH('Hàng Theo FCTS 14.09'!$B197,'FCST SDV'!$C$3:$C$3000,0),MATCH('Hàng Theo FCTS 14.09'!Q$1,'FCST SDV'!$AC$2:$AZ$2,0))/'Hàng Theo FCTS 14.09'!$C197,0)</f>
        <v>0</v>
      </c>
    </row>
    <row r="198" spans="1:17" ht="36" customHeight="1">
      <c r="A198" s="576"/>
      <c r="B198" s="131" t="s">
        <v>131</v>
      </c>
      <c r="C198" s="135">
        <v>3000</v>
      </c>
      <c r="D198" s="564"/>
      <c r="E198" s="565"/>
      <c r="F198" s="564"/>
      <c r="G198" s="152">
        <f>+VLOOKUP(B198,'[6]FCST SDV'!$C:$AL,36,0)</f>
        <v>318500</v>
      </c>
      <c r="H198" s="153">
        <f t="shared" si="42"/>
        <v>106.16666666666667</v>
      </c>
      <c r="I198" s="134">
        <f t="array" ref="I198">+IFERROR(INDEX('FCST SDV'!$AC$3:$AZ$3000,MATCH('Hàng Theo FCTS 14.09'!$B198,'FCST SDV'!$C$3:$C$3000,0),MATCH('Hàng Theo FCTS 14.09'!I$1,'FCST SDV'!$AC$2:$AZ$2,0))/'Hàng Theo FCTS 14.09'!$C198,0)</f>
        <v>8.1666666666666661</v>
      </c>
      <c r="J198" s="134">
        <f t="array" ref="J198">+IFERROR(INDEX('FCST SDV'!$AC$3:$AZ$3000,MATCH('Hàng Theo FCTS 14.09'!$B198,'FCST SDV'!$C$3:$C$3000,0),MATCH('Hàng Theo FCTS 14.09'!J$1,'FCST SDV'!$AC$2:$AZ$2,0))/'Hàng Theo FCTS 14.09'!$C198,0)</f>
        <v>8.1666666666666661</v>
      </c>
      <c r="K198" s="134">
        <f t="array" ref="K198">+IFERROR(INDEX('FCST SDV'!$AC$3:$AZ$3000,MATCH('Hàng Theo FCTS 14.09'!$B198,'FCST SDV'!$C$3:$C$3000,0),MATCH('Hàng Theo FCTS 14.09'!K$1,'FCST SDV'!$AC$2:$AZ$2,0))/'Hàng Theo FCTS 14.09'!$C198,0)</f>
        <v>8.1666666666666661</v>
      </c>
      <c r="L198" s="134">
        <f t="array" ref="L198">+IFERROR(INDEX('FCST SDV'!$AC$3:$AZ$3000,MATCH('Hàng Theo FCTS 14.09'!$B198,'FCST SDV'!$C$3:$C$3000,0),MATCH('Hàng Theo FCTS 14.09'!L$1,'FCST SDV'!$AC$2:$AZ$2,0))/'Hàng Theo FCTS 14.09'!$C198,0)</f>
        <v>8.1666666666666661</v>
      </c>
      <c r="M198" s="134">
        <f t="array" ref="M198">+IFERROR(INDEX('FCST SDV'!$AC$3:$AZ$3000,MATCH('Hàng Theo FCTS 14.09'!$B198,'FCST SDV'!$C$3:$C$3000,0),MATCH('Hàng Theo FCTS 14.09'!M$1,'FCST SDV'!$AC$2:$AZ$2,0))/'Hàng Theo FCTS 14.09'!$C198,0)</f>
        <v>8.1666666666666661</v>
      </c>
      <c r="N198" s="134">
        <f t="array" ref="N198">+IFERROR(INDEX('FCST SDV'!$AC$3:$AZ$3000,MATCH('Hàng Theo FCTS 14.09'!$B198,'FCST SDV'!$C$3:$C$3000,0),MATCH('Hàng Theo FCTS 14.09'!N$1,'FCST SDV'!$AC$2:$AZ$2,0))/'Hàng Theo FCTS 14.09'!$C198,0)</f>
        <v>8.1666666666666661</v>
      </c>
      <c r="O198" s="134">
        <f t="array" ref="O198">+IFERROR(INDEX('FCST SDV'!$AC$3:$AZ$3000,MATCH('Hàng Theo FCTS 14.09'!$B198,'FCST SDV'!$C$3:$C$3000,0),MATCH('Hàng Theo FCTS 14.09'!O$1,'FCST SDV'!$AC$2:$AZ$2,0))/'Hàng Theo FCTS 14.09'!$C198,0)</f>
        <v>57.166666666666664</v>
      </c>
      <c r="P198" s="134">
        <f t="array" ref="P198">+IFERROR(INDEX('FCST SDV'!$AC$3:$AZ$3000,MATCH('Hàng Theo FCTS 14.09'!$B198,'FCST SDV'!$C$3:$C$3000,0),MATCH('Hàng Theo FCTS 14.09'!P$1,'FCST SDV'!$AC$2:$AZ$2,0))/'Hàng Theo FCTS 14.09'!$C198,0)</f>
        <v>0</v>
      </c>
      <c r="Q198" s="134">
        <f t="array" ref="Q198">+IFERROR(INDEX('FCST SDV'!$AC$3:$AZ$3000,MATCH('Hàng Theo FCTS 14.09'!$B198,'FCST SDV'!$C$3:$C$3000,0),MATCH('Hàng Theo FCTS 14.09'!Q$1,'FCST SDV'!$AC$2:$AZ$2,0))/'Hàng Theo FCTS 14.09'!$C198,0)</f>
        <v>0</v>
      </c>
    </row>
    <row r="199" spans="1:17" ht="36" customHeight="1">
      <c r="A199" s="576"/>
      <c r="B199" s="131" t="s">
        <v>132</v>
      </c>
      <c r="C199" s="135">
        <v>3000</v>
      </c>
      <c r="D199" s="564"/>
      <c r="E199" s="565"/>
      <c r="F199" s="564"/>
      <c r="G199" s="152">
        <f>+VLOOKUP(B199,'[6]FCST SDV'!$C:$AL,36,0)</f>
        <v>73500</v>
      </c>
      <c r="H199" s="153">
        <f t="shared" si="42"/>
        <v>24.5</v>
      </c>
      <c r="I199" s="134">
        <f t="array" ref="I199">+IFERROR(INDEX('FCST SDV'!$AC$3:$AZ$3000,MATCH('Hàng Theo FCTS 14.09'!$B199,'FCST SDV'!$C$3:$C$3000,0),MATCH('Hàng Theo FCTS 14.09'!I$1,'FCST SDV'!$AC$2:$AZ$2,0))/'Hàng Theo FCTS 14.09'!$C199,0)</f>
        <v>0</v>
      </c>
      <c r="J199" s="134">
        <f t="array" ref="J199">+IFERROR(INDEX('FCST SDV'!$AC$3:$AZ$3000,MATCH('Hàng Theo FCTS 14.09'!$B199,'FCST SDV'!$C$3:$C$3000,0),MATCH('Hàng Theo FCTS 14.09'!J$1,'FCST SDV'!$AC$2:$AZ$2,0))/'Hàng Theo FCTS 14.09'!$C199,0)</f>
        <v>3.5</v>
      </c>
      <c r="K199" s="134">
        <f t="array" ref="K199">+IFERROR(INDEX('FCST SDV'!$AC$3:$AZ$3000,MATCH('Hàng Theo FCTS 14.09'!$B199,'FCST SDV'!$C$3:$C$3000,0),MATCH('Hàng Theo FCTS 14.09'!K$1,'FCST SDV'!$AC$2:$AZ$2,0))/'Hàng Theo FCTS 14.09'!$C199,0)</f>
        <v>3.5</v>
      </c>
      <c r="L199" s="134">
        <f t="array" ref="L199">+IFERROR(INDEX('FCST SDV'!$AC$3:$AZ$3000,MATCH('Hàng Theo FCTS 14.09'!$B199,'FCST SDV'!$C$3:$C$3000,0),MATCH('Hàng Theo FCTS 14.09'!L$1,'FCST SDV'!$AC$2:$AZ$2,0))/'Hàng Theo FCTS 14.09'!$C199,0)</f>
        <v>3.5</v>
      </c>
      <c r="M199" s="134">
        <f t="array" ref="M199">+IFERROR(INDEX('FCST SDV'!$AC$3:$AZ$3000,MATCH('Hàng Theo FCTS 14.09'!$B199,'FCST SDV'!$C$3:$C$3000,0),MATCH('Hàng Theo FCTS 14.09'!M$1,'FCST SDV'!$AC$2:$AZ$2,0))/'Hàng Theo FCTS 14.09'!$C199,0)</f>
        <v>0</v>
      </c>
      <c r="N199" s="134">
        <f t="array" ref="N199">+IFERROR(INDEX('FCST SDV'!$AC$3:$AZ$3000,MATCH('Hàng Theo FCTS 14.09'!$B199,'FCST SDV'!$C$3:$C$3000,0),MATCH('Hàng Theo FCTS 14.09'!N$1,'FCST SDV'!$AC$2:$AZ$2,0))/'Hàng Theo FCTS 14.09'!$C199,0)</f>
        <v>0</v>
      </c>
      <c r="O199" s="134">
        <f t="array" ref="O199">+IFERROR(INDEX('FCST SDV'!$AC$3:$AZ$3000,MATCH('Hàng Theo FCTS 14.09'!$B199,'FCST SDV'!$C$3:$C$3000,0),MATCH('Hàng Theo FCTS 14.09'!O$1,'FCST SDV'!$AC$2:$AZ$2,0))/'Hàng Theo FCTS 14.09'!$C199,0)</f>
        <v>14</v>
      </c>
      <c r="P199" s="134">
        <f t="array" ref="P199">+IFERROR(INDEX('FCST SDV'!$AC$3:$AZ$3000,MATCH('Hàng Theo FCTS 14.09'!$B199,'FCST SDV'!$C$3:$C$3000,0),MATCH('Hàng Theo FCTS 14.09'!P$1,'FCST SDV'!$AC$2:$AZ$2,0))/'Hàng Theo FCTS 14.09'!$C199,0)</f>
        <v>0</v>
      </c>
      <c r="Q199" s="134">
        <f t="array" ref="Q199">+IFERROR(INDEX('FCST SDV'!$AC$3:$AZ$3000,MATCH('Hàng Theo FCTS 14.09'!$B199,'FCST SDV'!$C$3:$C$3000,0),MATCH('Hàng Theo FCTS 14.09'!Q$1,'FCST SDV'!$AC$2:$AZ$2,0))/'Hàng Theo FCTS 14.09'!$C199,0)</f>
        <v>0</v>
      </c>
    </row>
    <row r="200" spans="1:17" ht="36" customHeight="1">
      <c r="A200" s="576"/>
      <c r="B200" s="131" t="s">
        <v>133</v>
      </c>
      <c r="C200" s="135">
        <v>2500</v>
      </c>
      <c r="D200" s="564"/>
      <c r="E200" s="565"/>
      <c r="F200" s="564"/>
      <c r="G200" s="152">
        <f>+VLOOKUP(B200,'[6]FCST SDV'!$C:$AL,36,0)</f>
        <v>100000</v>
      </c>
      <c r="H200" s="153">
        <f t="shared" si="42"/>
        <v>40</v>
      </c>
      <c r="I200" s="134">
        <f t="array" ref="I200">+IFERROR(INDEX('FCST SDV'!$AC$3:$AZ$3000,MATCH('Hàng Theo FCTS 14.09'!$B200,'FCST SDV'!$C$3:$C$3000,0),MATCH('Hàng Theo FCTS 14.09'!I$1,'FCST SDV'!$AC$2:$AZ$2,0))/'Hàng Theo FCTS 14.09'!$C200,0)</f>
        <v>0</v>
      </c>
      <c r="J200" s="134">
        <f t="array" ref="J200">+IFERROR(INDEX('FCST SDV'!$AC$3:$AZ$3000,MATCH('Hàng Theo FCTS 14.09'!$B200,'FCST SDV'!$C$3:$C$3000,0),MATCH('Hàng Theo FCTS 14.09'!J$1,'FCST SDV'!$AC$2:$AZ$2,0))/'Hàng Theo FCTS 14.09'!$C200,0)</f>
        <v>1.4</v>
      </c>
      <c r="K200" s="134">
        <f t="array" ref="K200">+IFERROR(INDEX('FCST SDV'!$AC$3:$AZ$3000,MATCH('Hàng Theo FCTS 14.09'!$B200,'FCST SDV'!$C$3:$C$3000,0),MATCH('Hàng Theo FCTS 14.09'!K$1,'FCST SDV'!$AC$2:$AZ$2,0))/'Hàng Theo FCTS 14.09'!$C200,0)</f>
        <v>2.8</v>
      </c>
      <c r="L200" s="134">
        <f t="array" ref="L200">+IFERROR(INDEX('FCST SDV'!$AC$3:$AZ$3000,MATCH('Hàng Theo FCTS 14.09'!$B200,'FCST SDV'!$C$3:$C$3000,0),MATCH('Hàng Theo FCTS 14.09'!L$1,'FCST SDV'!$AC$2:$AZ$2,0))/'Hàng Theo FCTS 14.09'!$C200,0)</f>
        <v>0</v>
      </c>
      <c r="M200" s="134">
        <f t="array" ref="M200">+IFERROR(INDEX('FCST SDV'!$AC$3:$AZ$3000,MATCH('Hàng Theo FCTS 14.09'!$B200,'FCST SDV'!$C$3:$C$3000,0),MATCH('Hàng Theo FCTS 14.09'!M$1,'FCST SDV'!$AC$2:$AZ$2,0))/'Hàng Theo FCTS 14.09'!$C200,0)</f>
        <v>2.8</v>
      </c>
      <c r="N200" s="134">
        <f t="array" ref="N200">+IFERROR(INDEX('FCST SDV'!$AC$3:$AZ$3000,MATCH('Hàng Theo FCTS 14.09'!$B200,'FCST SDV'!$C$3:$C$3000,0),MATCH('Hàng Theo FCTS 14.09'!N$1,'FCST SDV'!$AC$2:$AZ$2,0))/'Hàng Theo FCTS 14.09'!$C200,0)</f>
        <v>4.2</v>
      </c>
      <c r="O200" s="134">
        <f t="array" ref="O200">+IFERROR(INDEX('FCST SDV'!$AC$3:$AZ$3000,MATCH('Hàng Theo FCTS 14.09'!$B200,'FCST SDV'!$C$3:$C$3000,0),MATCH('Hàng Theo FCTS 14.09'!O$1,'FCST SDV'!$AC$2:$AZ$2,0))/'Hàng Theo FCTS 14.09'!$C200,0)</f>
        <v>11.2</v>
      </c>
      <c r="P200" s="134">
        <f t="array" ref="P200">+IFERROR(INDEX('FCST SDV'!$AC$3:$AZ$3000,MATCH('Hàng Theo FCTS 14.09'!$B200,'FCST SDV'!$C$3:$C$3000,0),MATCH('Hàng Theo FCTS 14.09'!P$1,'FCST SDV'!$AC$2:$AZ$2,0))/'Hàng Theo FCTS 14.09'!$C200,0)</f>
        <v>7</v>
      </c>
      <c r="Q200" s="134">
        <f t="array" ref="Q200">+IFERROR(INDEX('FCST SDV'!$AC$3:$AZ$3000,MATCH('Hàng Theo FCTS 14.09'!$B200,'FCST SDV'!$C$3:$C$3000,0),MATCH('Hàng Theo FCTS 14.09'!Q$1,'FCST SDV'!$AC$2:$AZ$2,0))/'Hàng Theo FCTS 14.09'!$C200,0)</f>
        <v>10.6</v>
      </c>
    </row>
    <row r="201" spans="1:17" ht="36" customHeight="1">
      <c r="A201" s="576"/>
      <c r="B201" s="131" t="s">
        <v>254</v>
      </c>
      <c r="C201" s="135"/>
      <c r="D201" s="564"/>
      <c r="E201" s="565"/>
      <c r="F201" s="564"/>
      <c r="G201" s="152">
        <v>0</v>
      </c>
      <c r="H201" s="153">
        <v>0</v>
      </c>
      <c r="I201" s="134">
        <f t="array" ref="I201">+IFERROR(INDEX('FCST SDV'!$AC$3:$AZ$3000,MATCH('Hàng Theo FCTS 14.09'!$B201,'FCST SDV'!$C$3:$C$3000,0),MATCH('Hàng Theo FCTS 14.09'!I$1,'FCST SDV'!$AC$2:$AZ$2,0))/'Hàng Theo FCTS 14.09'!$C201,0)</f>
        <v>0</v>
      </c>
      <c r="J201" s="134">
        <f t="array" ref="J201">+IFERROR(INDEX('FCST SDV'!$AC$3:$AZ$3000,MATCH('Hàng Theo FCTS 14.09'!$B201,'FCST SDV'!$C$3:$C$3000,0),MATCH('Hàng Theo FCTS 14.09'!J$1,'FCST SDV'!$AC$2:$AZ$2,0))/'Hàng Theo FCTS 14.09'!$C201,0)</f>
        <v>0</v>
      </c>
      <c r="K201" s="134">
        <f t="array" ref="K201">+IFERROR(INDEX('FCST SDV'!$AC$3:$AZ$3000,MATCH('Hàng Theo FCTS 14.09'!$B201,'FCST SDV'!$C$3:$C$3000,0),MATCH('Hàng Theo FCTS 14.09'!K$1,'FCST SDV'!$AC$2:$AZ$2,0))/'Hàng Theo FCTS 14.09'!$C201,0)</f>
        <v>0</v>
      </c>
      <c r="L201" s="134">
        <f t="array" ref="L201">+IFERROR(INDEX('FCST SDV'!$AC$3:$AZ$3000,MATCH('Hàng Theo FCTS 14.09'!$B201,'FCST SDV'!$C$3:$C$3000,0),MATCH('Hàng Theo FCTS 14.09'!L$1,'FCST SDV'!$AC$2:$AZ$2,0))/'Hàng Theo FCTS 14.09'!$C201,0)</f>
        <v>0</v>
      </c>
      <c r="M201" s="134">
        <f t="array" ref="M201">+IFERROR(INDEX('FCST SDV'!$AC$3:$AZ$3000,MATCH('Hàng Theo FCTS 14.09'!$B201,'FCST SDV'!$C$3:$C$3000,0),MATCH('Hàng Theo FCTS 14.09'!M$1,'FCST SDV'!$AC$2:$AZ$2,0))/'Hàng Theo FCTS 14.09'!$C201,0)</f>
        <v>0</v>
      </c>
      <c r="N201" s="134">
        <f t="array" ref="N201">+IFERROR(INDEX('FCST SDV'!$AC$3:$AZ$3000,MATCH('Hàng Theo FCTS 14.09'!$B201,'FCST SDV'!$C$3:$C$3000,0),MATCH('Hàng Theo FCTS 14.09'!N$1,'FCST SDV'!$AC$2:$AZ$2,0))/'Hàng Theo FCTS 14.09'!$C201,0)</f>
        <v>0</v>
      </c>
      <c r="O201" s="134">
        <f t="array" ref="O201">+IFERROR(INDEX('FCST SDV'!$AC$3:$AZ$3000,MATCH('Hàng Theo FCTS 14.09'!$B201,'FCST SDV'!$C$3:$C$3000,0),MATCH('Hàng Theo FCTS 14.09'!O$1,'FCST SDV'!$AC$2:$AZ$2,0))/'Hàng Theo FCTS 14.09'!$C201,0)</f>
        <v>0</v>
      </c>
      <c r="P201" s="134">
        <f t="array" ref="P201">+IFERROR(INDEX('FCST SDV'!$AC$3:$AZ$3000,MATCH('Hàng Theo FCTS 14.09'!$B201,'FCST SDV'!$C$3:$C$3000,0),MATCH('Hàng Theo FCTS 14.09'!P$1,'FCST SDV'!$AC$2:$AZ$2,0))/'Hàng Theo FCTS 14.09'!$C201,0)</f>
        <v>0</v>
      </c>
      <c r="Q201" s="134">
        <f t="array" ref="Q201">+IFERROR(INDEX('FCST SDV'!$AC$3:$AZ$3000,MATCH('Hàng Theo FCTS 14.09'!$B201,'FCST SDV'!$C$3:$C$3000,0),MATCH('Hàng Theo FCTS 14.09'!Q$1,'FCST SDV'!$AC$2:$AZ$2,0))/'Hàng Theo FCTS 14.09'!$C201,0)</f>
        <v>0</v>
      </c>
    </row>
    <row r="202" spans="1:17" ht="36" customHeight="1">
      <c r="A202" s="572" t="s">
        <v>254</v>
      </c>
      <c r="B202" s="573"/>
      <c r="C202" s="573"/>
      <c r="D202" s="573"/>
      <c r="E202" s="573"/>
      <c r="F202" s="574"/>
      <c r="G202" s="156"/>
      <c r="H202" s="155"/>
      <c r="I202" s="138">
        <f>+F195-SUM(I195:I201)</f>
        <v>-8.1666666666666661</v>
      </c>
      <c r="J202" s="138">
        <f>+I202-SUM(J195:J201)</f>
        <v>-21.233333333333334</v>
      </c>
      <c r="K202" s="138">
        <f t="shared" ref="K202:Q202" si="43">+J202-SUM(K195:K201)</f>
        <v>-35.700000000000003</v>
      </c>
      <c r="L202" s="138">
        <f t="shared" si="43"/>
        <v>-47.366666666666667</v>
      </c>
      <c r="M202" s="138">
        <f t="shared" si="43"/>
        <v>-58.333333333333329</v>
      </c>
      <c r="N202" s="138">
        <f t="shared" si="43"/>
        <v>-70.699999999999989</v>
      </c>
      <c r="O202" s="138">
        <f t="shared" si="43"/>
        <v>-153.06666666666666</v>
      </c>
      <c r="P202" s="138">
        <f t="shared" si="43"/>
        <v>-160.06666666666666</v>
      </c>
      <c r="Q202" s="138">
        <f t="shared" si="43"/>
        <v>-170.66666666666666</v>
      </c>
    </row>
    <row r="203" spans="1:17" ht="36" customHeight="1">
      <c r="A203" s="576" t="s">
        <v>169</v>
      </c>
      <c r="B203" s="131" t="s">
        <v>134</v>
      </c>
      <c r="C203" s="135">
        <v>600</v>
      </c>
      <c r="D203" s="564">
        <v>0</v>
      </c>
      <c r="E203" s="565"/>
      <c r="F203" s="564">
        <f>D203</f>
        <v>0</v>
      </c>
      <c r="G203" s="152"/>
      <c r="H203" s="153">
        <f t="shared" ref="H203" si="44">+G203/C203</f>
        <v>0</v>
      </c>
      <c r="I203" s="134">
        <f t="array" ref="I203">+IFERROR(INDEX('FCST SDV'!$AC$3:$AZ$3000,MATCH('Hàng Theo FCTS 14.09'!$B203,'FCST SDV'!$C$3:$C$3000,0),MATCH('Hàng Theo FCTS 14.09'!I$1,'FCST SDV'!$AC$2:$AZ$2,0))/'Hàng Theo FCTS 14.09'!$C203,0)</f>
        <v>0</v>
      </c>
      <c r="J203" s="134">
        <f t="array" ref="J203">+IFERROR(INDEX('FCST SDV'!$AC$3:$AZ$3000,MATCH('Hàng Theo FCTS 14.09'!$B203,'FCST SDV'!$C$3:$C$3000,0),MATCH('Hàng Theo FCTS 14.09'!J$1,'FCST SDV'!$AC$2:$AZ$2,0))/'Hàng Theo FCTS 14.09'!$C203,0)</f>
        <v>0</v>
      </c>
      <c r="K203" s="134">
        <f t="array" ref="K203">+IFERROR(INDEX('FCST SDV'!$AC$3:$AZ$3000,MATCH('Hàng Theo FCTS 14.09'!$B203,'FCST SDV'!$C$3:$C$3000,0),MATCH('Hàng Theo FCTS 14.09'!K$1,'FCST SDV'!$AC$2:$AZ$2,0))/'Hàng Theo FCTS 14.09'!$C203,0)</f>
        <v>0</v>
      </c>
      <c r="L203" s="134">
        <f t="array" ref="L203">+IFERROR(INDEX('FCST SDV'!$AC$3:$AZ$3000,MATCH('Hàng Theo FCTS 14.09'!$B203,'FCST SDV'!$C$3:$C$3000,0),MATCH('Hàng Theo FCTS 14.09'!L$1,'FCST SDV'!$AC$2:$AZ$2,0))/'Hàng Theo FCTS 14.09'!$C203,0)</f>
        <v>0</v>
      </c>
      <c r="M203" s="134">
        <f t="array" ref="M203">+IFERROR(INDEX('FCST SDV'!$AC$3:$AZ$3000,MATCH('Hàng Theo FCTS 14.09'!$B203,'FCST SDV'!$C$3:$C$3000,0),MATCH('Hàng Theo FCTS 14.09'!M$1,'FCST SDV'!$AC$2:$AZ$2,0))/'Hàng Theo FCTS 14.09'!$C203,0)</f>
        <v>0</v>
      </c>
      <c r="N203" s="134">
        <f t="array" ref="N203">+IFERROR(INDEX('FCST SDV'!$AC$3:$AZ$3000,MATCH('Hàng Theo FCTS 14.09'!$B203,'FCST SDV'!$C$3:$C$3000,0),MATCH('Hàng Theo FCTS 14.09'!N$1,'FCST SDV'!$AC$2:$AZ$2,0))/'Hàng Theo FCTS 14.09'!$C203,0)</f>
        <v>0</v>
      </c>
      <c r="O203" s="134">
        <f t="array" ref="O203">+IFERROR(INDEX('FCST SDV'!$AC$3:$AZ$3000,MATCH('Hàng Theo FCTS 14.09'!$B203,'FCST SDV'!$C$3:$C$3000,0),MATCH('Hàng Theo FCTS 14.09'!O$1,'FCST SDV'!$AC$2:$AZ$2,0))/'Hàng Theo FCTS 14.09'!$C203,0)</f>
        <v>0</v>
      </c>
      <c r="P203" s="134">
        <f t="array" ref="P203">+IFERROR(INDEX('FCST SDV'!$AC$3:$AZ$3000,MATCH('Hàng Theo FCTS 14.09'!$B203,'FCST SDV'!$C$3:$C$3000,0),MATCH('Hàng Theo FCTS 14.09'!P$1,'FCST SDV'!$AC$2:$AZ$2,0))/'Hàng Theo FCTS 14.09'!$C203,0)</f>
        <v>0</v>
      </c>
      <c r="Q203" s="134">
        <f t="array" ref="Q203">+IFERROR(INDEX('FCST SDV'!$AC$3:$AZ$3000,MATCH('Hàng Theo FCTS 14.09'!$B203,'FCST SDV'!$C$3:$C$3000,0),MATCH('Hàng Theo FCTS 14.09'!Q$1,'FCST SDV'!$AC$2:$AZ$2,0))/'Hàng Theo FCTS 14.09'!$C203,0)</f>
        <v>0</v>
      </c>
    </row>
    <row r="204" spans="1:17" ht="36" customHeight="1">
      <c r="A204" s="576"/>
      <c r="B204" s="131" t="s">
        <v>254</v>
      </c>
      <c r="C204" s="135"/>
      <c r="D204" s="564"/>
      <c r="E204" s="565"/>
      <c r="F204" s="564"/>
      <c r="G204" s="152"/>
      <c r="H204" s="153">
        <v>0</v>
      </c>
      <c r="I204" s="134">
        <f t="array" ref="I204">+IFERROR(INDEX('FCST SDV'!$AC$3:$AZ$3000,MATCH('Hàng Theo FCTS 14.09'!$B204,'FCST SDV'!$C$3:$C$3000,0),MATCH('Hàng Theo FCTS 14.09'!I$1,'FCST SDV'!$AC$2:$AZ$2,0))/'Hàng Theo FCTS 14.09'!$C204,0)</f>
        <v>0</v>
      </c>
      <c r="J204" s="134">
        <f t="array" ref="J204">+IFERROR(INDEX('FCST SDV'!$AC$3:$AZ$3000,MATCH('Hàng Theo FCTS 14.09'!$B204,'FCST SDV'!$C$3:$C$3000,0),MATCH('Hàng Theo FCTS 14.09'!J$1,'FCST SDV'!$AC$2:$AZ$2,0))/'Hàng Theo FCTS 14.09'!$C204,0)</f>
        <v>0</v>
      </c>
      <c r="K204" s="134">
        <f t="array" ref="K204">+IFERROR(INDEX('FCST SDV'!$AC$3:$AZ$3000,MATCH('Hàng Theo FCTS 14.09'!$B204,'FCST SDV'!$C$3:$C$3000,0),MATCH('Hàng Theo FCTS 14.09'!K$1,'FCST SDV'!$AC$2:$AZ$2,0))/'Hàng Theo FCTS 14.09'!$C204,0)</f>
        <v>0</v>
      </c>
      <c r="L204" s="134">
        <f t="array" ref="L204">+IFERROR(INDEX('FCST SDV'!$AC$3:$AZ$3000,MATCH('Hàng Theo FCTS 14.09'!$B204,'FCST SDV'!$C$3:$C$3000,0),MATCH('Hàng Theo FCTS 14.09'!L$1,'FCST SDV'!$AC$2:$AZ$2,0))/'Hàng Theo FCTS 14.09'!$C204,0)</f>
        <v>0</v>
      </c>
      <c r="M204" s="134">
        <f t="array" ref="M204">+IFERROR(INDEX('FCST SDV'!$AC$3:$AZ$3000,MATCH('Hàng Theo FCTS 14.09'!$B204,'FCST SDV'!$C$3:$C$3000,0),MATCH('Hàng Theo FCTS 14.09'!M$1,'FCST SDV'!$AC$2:$AZ$2,0))/'Hàng Theo FCTS 14.09'!$C204,0)</f>
        <v>0</v>
      </c>
      <c r="N204" s="134">
        <f t="array" ref="N204">+IFERROR(INDEX('FCST SDV'!$AC$3:$AZ$3000,MATCH('Hàng Theo FCTS 14.09'!$B204,'FCST SDV'!$C$3:$C$3000,0),MATCH('Hàng Theo FCTS 14.09'!N$1,'FCST SDV'!$AC$2:$AZ$2,0))/'Hàng Theo FCTS 14.09'!$C204,0)</f>
        <v>0</v>
      </c>
      <c r="O204" s="134">
        <f t="array" ref="O204">+IFERROR(INDEX('FCST SDV'!$AC$3:$AZ$3000,MATCH('Hàng Theo FCTS 14.09'!$B204,'FCST SDV'!$C$3:$C$3000,0),MATCH('Hàng Theo FCTS 14.09'!O$1,'FCST SDV'!$AC$2:$AZ$2,0))/'Hàng Theo FCTS 14.09'!$C204,0)</f>
        <v>0</v>
      </c>
      <c r="P204" s="134">
        <f t="array" ref="P204">+IFERROR(INDEX('FCST SDV'!$AC$3:$AZ$3000,MATCH('Hàng Theo FCTS 14.09'!$B204,'FCST SDV'!$C$3:$C$3000,0),MATCH('Hàng Theo FCTS 14.09'!P$1,'FCST SDV'!$AC$2:$AZ$2,0))/'Hàng Theo FCTS 14.09'!$C204,0)</f>
        <v>0</v>
      </c>
      <c r="Q204" s="134">
        <f t="array" ref="Q204">+IFERROR(INDEX('FCST SDV'!$AC$3:$AZ$3000,MATCH('Hàng Theo FCTS 14.09'!$B204,'FCST SDV'!$C$3:$C$3000,0),MATCH('Hàng Theo FCTS 14.09'!Q$1,'FCST SDV'!$AC$2:$AZ$2,0))/'Hàng Theo FCTS 14.09'!$C204,0)</f>
        <v>0</v>
      </c>
    </row>
    <row r="205" spans="1:17" ht="36" customHeight="1">
      <c r="A205" s="572" t="s">
        <v>254</v>
      </c>
      <c r="B205" s="573"/>
      <c r="C205" s="573"/>
      <c r="D205" s="573"/>
      <c r="E205" s="573"/>
      <c r="F205" s="574"/>
      <c r="G205" s="156"/>
      <c r="H205" s="155"/>
      <c r="I205" s="138">
        <f>+F203-SUM(I203:I204)</f>
        <v>0</v>
      </c>
      <c r="J205" s="138">
        <f>+I205-SUM(J203:J204)</f>
        <v>0</v>
      </c>
      <c r="K205" s="138">
        <f t="shared" ref="K205:Q205" si="45">+J205-SUM(K203:K204)</f>
        <v>0</v>
      </c>
      <c r="L205" s="138">
        <f t="shared" si="45"/>
        <v>0</v>
      </c>
      <c r="M205" s="138">
        <f t="shared" si="45"/>
        <v>0</v>
      </c>
      <c r="N205" s="138">
        <f t="shared" si="45"/>
        <v>0</v>
      </c>
      <c r="O205" s="138">
        <f t="shared" si="45"/>
        <v>0</v>
      </c>
      <c r="P205" s="138">
        <f t="shared" si="45"/>
        <v>0</v>
      </c>
      <c r="Q205" s="138">
        <f t="shared" si="45"/>
        <v>0</v>
      </c>
    </row>
    <row r="206" spans="1:17" ht="36" customHeight="1">
      <c r="A206" s="576" t="s">
        <v>174</v>
      </c>
      <c r="B206" s="131" t="s">
        <v>135</v>
      </c>
      <c r="C206" s="135">
        <v>2500</v>
      </c>
      <c r="D206" s="564">
        <v>0</v>
      </c>
      <c r="E206" s="565"/>
      <c r="F206" s="564">
        <f>D206</f>
        <v>0</v>
      </c>
      <c r="G206" s="152">
        <f>+VLOOKUP(B206,'[6]FCST SDV'!$C:$AL,36,0)</f>
        <v>0</v>
      </c>
      <c r="H206" s="153">
        <f t="shared" ref="H206:H207" si="46">+G206/C206</f>
        <v>0</v>
      </c>
      <c r="I206" s="134">
        <f t="array" ref="I206">+IFERROR(INDEX('FCST SDV'!$AC$3:$AZ$3000,MATCH('Hàng Theo FCTS 14.09'!$B206,'FCST SDV'!$C$3:$C$3000,0),MATCH('Hàng Theo FCTS 14.09'!I$1,'FCST SDV'!$AC$2:$AZ$2,0))/'Hàng Theo FCTS 14.09'!$C206,0)</f>
        <v>0</v>
      </c>
      <c r="J206" s="134">
        <f t="array" ref="J206">+IFERROR(INDEX('FCST SDV'!$AC$3:$AZ$3000,MATCH('Hàng Theo FCTS 14.09'!$B206,'FCST SDV'!$C$3:$C$3000,0),MATCH('Hàng Theo FCTS 14.09'!J$1,'FCST SDV'!$AC$2:$AZ$2,0))/'Hàng Theo FCTS 14.09'!$C206,0)</f>
        <v>0</v>
      </c>
      <c r="K206" s="134">
        <f t="array" ref="K206">+IFERROR(INDEX('FCST SDV'!$AC$3:$AZ$3000,MATCH('Hàng Theo FCTS 14.09'!$B206,'FCST SDV'!$C$3:$C$3000,0),MATCH('Hàng Theo FCTS 14.09'!K$1,'FCST SDV'!$AC$2:$AZ$2,0))/'Hàng Theo FCTS 14.09'!$C206,0)</f>
        <v>0</v>
      </c>
      <c r="L206" s="134">
        <f t="array" ref="L206">+IFERROR(INDEX('FCST SDV'!$AC$3:$AZ$3000,MATCH('Hàng Theo FCTS 14.09'!$B206,'FCST SDV'!$C$3:$C$3000,0),MATCH('Hàng Theo FCTS 14.09'!L$1,'FCST SDV'!$AC$2:$AZ$2,0))/'Hàng Theo FCTS 14.09'!$C206,0)</f>
        <v>0</v>
      </c>
      <c r="M206" s="134">
        <f t="array" ref="M206">+IFERROR(INDEX('FCST SDV'!$AC$3:$AZ$3000,MATCH('Hàng Theo FCTS 14.09'!$B206,'FCST SDV'!$C$3:$C$3000,0),MATCH('Hàng Theo FCTS 14.09'!M$1,'FCST SDV'!$AC$2:$AZ$2,0))/'Hàng Theo FCTS 14.09'!$C206,0)</f>
        <v>0</v>
      </c>
      <c r="N206" s="134">
        <f t="array" ref="N206">+IFERROR(INDEX('FCST SDV'!$AC$3:$AZ$3000,MATCH('Hàng Theo FCTS 14.09'!$B206,'FCST SDV'!$C$3:$C$3000,0),MATCH('Hàng Theo FCTS 14.09'!N$1,'FCST SDV'!$AC$2:$AZ$2,0))/'Hàng Theo FCTS 14.09'!$C206,0)</f>
        <v>0</v>
      </c>
      <c r="O206" s="134">
        <f t="array" ref="O206">+IFERROR(INDEX('FCST SDV'!$AC$3:$AZ$3000,MATCH('Hàng Theo FCTS 14.09'!$B206,'FCST SDV'!$C$3:$C$3000,0),MATCH('Hàng Theo FCTS 14.09'!O$1,'FCST SDV'!$AC$2:$AZ$2,0))/'Hàng Theo FCTS 14.09'!$C206,0)</f>
        <v>0</v>
      </c>
      <c r="P206" s="134">
        <f t="array" ref="P206">+IFERROR(INDEX('FCST SDV'!$AC$3:$AZ$3000,MATCH('Hàng Theo FCTS 14.09'!$B206,'FCST SDV'!$C$3:$C$3000,0),MATCH('Hàng Theo FCTS 14.09'!P$1,'FCST SDV'!$AC$2:$AZ$2,0))/'Hàng Theo FCTS 14.09'!$C206,0)</f>
        <v>0</v>
      </c>
      <c r="Q206" s="134">
        <f t="array" ref="Q206">+IFERROR(INDEX('FCST SDV'!$AC$3:$AZ$3000,MATCH('Hàng Theo FCTS 14.09'!$B206,'FCST SDV'!$C$3:$C$3000,0),MATCH('Hàng Theo FCTS 14.09'!Q$1,'FCST SDV'!$AC$2:$AZ$2,0))/'Hàng Theo FCTS 14.09'!$C206,0)</f>
        <v>0</v>
      </c>
    </row>
    <row r="207" spans="1:17" ht="36" customHeight="1">
      <c r="A207" s="576"/>
      <c r="B207" s="131" t="s">
        <v>136</v>
      </c>
      <c r="C207" s="135">
        <v>2500</v>
      </c>
      <c r="D207" s="564"/>
      <c r="E207" s="565"/>
      <c r="F207" s="564"/>
      <c r="G207" s="152">
        <f>+VLOOKUP(B207,'[6]FCST SDV'!$C:$AL,36,0)</f>
        <v>0</v>
      </c>
      <c r="H207" s="153">
        <f t="shared" si="46"/>
        <v>0</v>
      </c>
      <c r="I207" s="134">
        <f t="array" ref="I207">+IFERROR(INDEX('FCST SDV'!$AC$3:$AZ$3000,MATCH('Hàng Theo FCTS 14.09'!$B207,'FCST SDV'!$C$3:$C$3000,0),MATCH('Hàng Theo FCTS 14.09'!I$1,'FCST SDV'!$AC$2:$AZ$2,0))/'Hàng Theo FCTS 14.09'!$C207,0)</f>
        <v>0</v>
      </c>
      <c r="J207" s="134">
        <f t="array" ref="J207">+IFERROR(INDEX('FCST SDV'!$AC$3:$AZ$3000,MATCH('Hàng Theo FCTS 14.09'!$B207,'FCST SDV'!$C$3:$C$3000,0),MATCH('Hàng Theo FCTS 14.09'!J$1,'FCST SDV'!$AC$2:$AZ$2,0))/'Hàng Theo FCTS 14.09'!$C207,0)</f>
        <v>0</v>
      </c>
      <c r="K207" s="134">
        <f t="array" ref="K207">+IFERROR(INDEX('FCST SDV'!$AC$3:$AZ$3000,MATCH('Hàng Theo FCTS 14.09'!$B207,'FCST SDV'!$C$3:$C$3000,0),MATCH('Hàng Theo FCTS 14.09'!K$1,'FCST SDV'!$AC$2:$AZ$2,0))/'Hàng Theo FCTS 14.09'!$C207,0)</f>
        <v>0</v>
      </c>
      <c r="L207" s="134">
        <f t="array" ref="L207">+IFERROR(INDEX('FCST SDV'!$AC$3:$AZ$3000,MATCH('Hàng Theo FCTS 14.09'!$B207,'FCST SDV'!$C$3:$C$3000,0),MATCH('Hàng Theo FCTS 14.09'!L$1,'FCST SDV'!$AC$2:$AZ$2,0))/'Hàng Theo FCTS 14.09'!$C207,0)</f>
        <v>0</v>
      </c>
      <c r="M207" s="134">
        <f t="array" ref="M207">+IFERROR(INDEX('FCST SDV'!$AC$3:$AZ$3000,MATCH('Hàng Theo FCTS 14.09'!$B207,'FCST SDV'!$C$3:$C$3000,0),MATCH('Hàng Theo FCTS 14.09'!M$1,'FCST SDV'!$AC$2:$AZ$2,0))/'Hàng Theo FCTS 14.09'!$C207,0)</f>
        <v>0</v>
      </c>
      <c r="N207" s="134">
        <f t="array" ref="N207">+IFERROR(INDEX('FCST SDV'!$AC$3:$AZ$3000,MATCH('Hàng Theo FCTS 14.09'!$B207,'FCST SDV'!$C$3:$C$3000,0),MATCH('Hàng Theo FCTS 14.09'!N$1,'FCST SDV'!$AC$2:$AZ$2,0))/'Hàng Theo FCTS 14.09'!$C207,0)</f>
        <v>0</v>
      </c>
      <c r="O207" s="134">
        <f t="array" ref="O207">+IFERROR(INDEX('FCST SDV'!$AC$3:$AZ$3000,MATCH('Hàng Theo FCTS 14.09'!$B207,'FCST SDV'!$C$3:$C$3000,0),MATCH('Hàng Theo FCTS 14.09'!O$1,'FCST SDV'!$AC$2:$AZ$2,0))/'Hàng Theo FCTS 14.09'!$C207,0)</f>
        <v>0</v>
      </c>
      <c r="P207" s="134">
        <f t="array" ref="P207">+IFERROR(INDEX('FCST SDV'!$AC$3:$AZ$3000,MATCH('Hàng Theo FCTS 14.09'!$B207,'FCST SDV'!$C$3:$C$3000,0),MATCH('Hàng Theo FCTS 14.09'!P$1,'FCST SDV'!$AC$2:$AZ$2,0))/'Hàng Theo FCTS 14.09'!$C207,0)</f>
        <v>0</v>
      </c>
      <c r="Q207" s="134">
        <f t="array" ref="Q207">+IFERROR(INDEX('FCST SDV'!$AC$3:$AZ$3000,MATCH('Hàng Theo FCTS 14.09'!$B207,'FCST SDV'!$C$3:$C$3000,0),MATCH('Hàng Theo FCTS 14.09'!Q$1,'FCST SDV'!$AC$2:$AZ$2,0))/'Hàng Theo FCTS 14.09'!$C207,0)</f>
        <v>0</v>
      </c>
    </row>
    <row r="208" spans="1:17" ht="36" customHeight="1">
      <c r="A208" s="572" t="s">
        <v>254</v>
      </c>
      <c r="B208" s="573"/>
      <c r="C208" s="573"/>
      <c r="D208" s="573"/>
      <c r="E208" s="573"/>
      <c r="F208" s="574"/>
      <c r="G208" s="156"/>
      <c r="H208" s="155"/>
      <c r="I208" s="138">
        <f>+F206-SUM(I206:I207)</f>
        <v>0</v>
      </c>
      <c r="J208" s="138">
        <f>+I208-SUM(J206:J207)</f>
        <v>0</v>
      </c>
      <c r="K208" s="138">
        <f t="shared" ref="K208:Q208" si="47">+J208-SUM(K206:K207)</f>
        <v>0</v>
      </c>
      <c r="L208" s="138">
        <f t="shared" si="47"/>
        <v>0</v>
      </c>
      <c r="M208" s="138">
        <f t="shared" si="47"/>
        <v>0</v>
      </c>
      <c r="N208" s="138">
        <f t="shared" si="47"/>
        <v>0</v>
      </c>
      <c r="O208" s="138">
        <f t="shared" si="47"/>
        <v>0</v>
      </c>
      <c r="P208" s="138">
        <f t="shared" si="47"/>
        <v>0</v>
      </c>
      <c r="Q208" s="138">
        <f t="shared" si="47"/>
        <v>0</v>
      </c>
    </row>
    <row r="209" spans="1:17" ht="36" customHeight="1">
      <c r="A209" s="576" t="s">
        <v>175</v>
      </c>
      <c r="B209" s="131" t="s">
        <v>137</v>
      </c>
      <c r="C209" s="135">
        <v>1500</v>
      </c>
      <c r="D209" s="564">
        <v>0</v>
      </c>
      <c r="E209" s="565"/>
      <c r="F209" s="555">
        <f>D209</f>
        <v>0</v>
      </c>
      <c r="G209" s="152">
        <f>+VLOOKUP(B209,'[6]FCST SDV'!$C:$AL,36,0)</f>
        <v>0</v>
      </c>
      <c r="H209" s="153">
        <f t="shared" ref="H209:H218" si="48">+G209/C209</f>
        <v>0</v>
      </c>
      <c r="I209" s="134">
        <f t="array" ref="I209">+IFERROR(INDEX('FCST SDV'!$AC$3:$AZ$3000,MATCH('Hàng Theo FCTS 14.09'!$B209,'FCST SDV'!$C$3:$C$3000,0),MATCH('Hàng Theo FCTS 14.09'!I$1,'FCST SDV'!$AC$2:$AZ$2,0))/'Hàng Theo FCTS 14.09'!$C209,0)</f>
        <v>0</v>
      </c>
      <c r="J209" s="134">
        <f t="array" ref="J209">+IFERROR(INDEX('FCST SDV'!$AC$3:$AZ$3000,MATCH('Hàng Theo FCTS 14.09'!$B209,'FCST SDV'!$C$3:$C$3000,0),MATCH('Hàng Theo FCTS 14.09'!J$1,'FCST SDV'!$AC$2:$AZ$2,0))/'Hàng Theo FCTS 14.09'!$C209,0)</f>
        <v>0</v>
      </c>
      <c r="K209" s="134">
        <f t="array" ref="K209">+IFERROR(INDEX('FCST SDV'!$AC$3:$AZ$3000,MATCH('Hàng Theo FCTS 14.09'!$B209,'FCST SDV'!$C$3:$C$3000,0),MATCH('Hàng Theo FCTS 14.09'!K$1,'FCST SDV'!$AC$2:$AZ$2,0))/'Hàng Theo FCTS 14.09'!$C209,0)</f>
        <v>0</v>
      </c>
      <c r="L209" s="134">
        <f t="array" ref="L209">+IFERROR(INDEX('FCST SDV'!$AC$3:$AZ$3000,MATCH('Hàng Theo FCTS 14.09'!$B209,'FCST SDV'!$C$3:$C$3000,0),MATCH('Hàng Theo FCTS 14.09'!L$1,'FCST SDV'!$AC$2:$AZ$2,0))/'Hàng Theo FCTS 14.09'!$C209,0)</f>
        <v>0</v>
      </c>
      <c r="M209" s="134">
        <f t="array" ref="M209">+IFERROR(INDEX('FCST SDV'!$AC$3:$AZ$3000,MATCH('Hàng Theo FCTS 14.09'!$B209,'FCST SDV'!$C$3:$C$3000,0),MATCH('Hàng Theo FCTS 14.09'!M$1,'FCST SDV'!$AC$2:$AZ$2,0))/'Hàng Theo FCTS 14.09'!$C209,0)</f>
        <v>0</v>
      </c>
      <c r="N209" s="134">
        <f t="array" ref="N209">+IFERROR(INDEX('FCST SDV'!$AC$3:$AZ$3000,MATCH('Hàng Theo FCTS 14.09'!$B209,'FCST SDV'!$C$3:$C$3000,0),MATCH('Hàng Theo FCTS 14.09'!N$1,'FCST SDV'!$AC$2:$AZ$2,0))/'Hàng Theo FCTS 14.09'!$C209,0)</f>
        <v>0</v>
      </c>
      <c r="O209" s="134">
        <f t="array" ref="O209">+IFERROR(INDEX('FCST SDV'!$AC$3:$AZ$3000,MATCH('Hàng Theo FCTS 14.09'!$B209,'FCST SDV'!$C$3:$C$3000,0),MATCH('Hàng Theo FCTS 14.09'!O$1,'FCST SDV'!$AC$2:$AZ$2,0))/'Hàng Theo FCTS 14.09'!$C209,0)</f>
        <v>0</v>
      </c>
      <c r="P209" s="134">
        <f t="array" ref="P209">+IFERROR(INDEX('FCST SDV'!$AC$3:$AZ$3000,MATCH('Hàng Theo FCTS 14.09'!$B209,'FCST SDV'!$C$3:$C$3000,0),MATCH('Hàng Theo FCTS 14.09'!P$1,'FCST SDV'!$AC$2:$AZ$2,0))/'Hàng Theo FCTS 14.09'!$C209,0)</f>
        <v>0</v>
      </c>
      <c r="Q209" s="134">
        <f t="array" ref="Q209">+IFERROR(INDEX('FCST SDV'!$AC$3:$AZ$3000,MATCH('Hàng Theo FCTS 14.09'!$B209,'FCST SDV'!$C$3:$C$3000,0),MATCH('Hàng Theo FCTS 14.09'!Q$1,'FCST SDV'!$AC$2:$AZ$2,0))/'Hàng Theo FCTS 14.09'!$C209,0)</f>
        <v>0</v>
      </c>
    </row>
    <row r="210" spans="1:17" ht="36" customHeight="1">
      <c r="A210" s="576"/>
      <c r="B210" s="131" t="s">
        <v>101</v>
      </c>
      <c r="C210" s="135">
        <v>1500</v>
      </c>
      <c r="D210" s="564"/>
      <c r="E210" s="565"/>
      <c r="F210" s="556"/>
      <c r="G210" s="152">
        <f>+VLOOKUP(B210,'[6]FCST SDV'!$C:$AL,36,0)</f>
        <v>0</v>
      </c>
      <c r="H210" s="153">
        <f t="shared" si="48"/>
        <v>0</v>
      </c>
      <c r="I210" s="134">
        <f t="array" ref="I210">+IFERROR(INDEX('FCST SDV'!$AC$3:$AZ$3000,MATCH('Hàng Theo FCTS 14.09'!$B210,'FCST SDV'!$C$3:$C$3000,0),MATCH('Hàng Theo FCTS 14.09'!I$1,'FCST SDV'!$AC$2:$AZ$2,0))/'Hàng Theo FCTS 14.09'!$C210,0)</f>
        <v>0</v>
      </c>
      <c r="J210" s="134">
        <f t="array" ref="J210">+IFERROR(INDEX('FCST SDV'!$AC$3:$AZ$3000,MATCH('Hàng Theo FCTS 14.09'!$B210,'FCST SDV'!$C$3:$C$3000,0),MATCH('Hàng Theo FCTS 14.09'!J$1,'FCST SDV'!$AC$2:$AZ$2,0))/'Hàng Theo FCTS 14.09'!$C210,0)</f>
        <v>0</v>
      </c>
      <c r="K210" s="134">
        <f t="array" ref="K210">+IFERROR(INDEX('FCST SDV'!$AC$3:$AZ$3000,MATCH('Hàng Theo FCTS 14.09'!$B210,'FCST SDV'!$C$3:$C$3000,0),MATCH('Hàng Theo FCTS 14.09'!K$1,'FCST SDV'!$AC$2:$AZ$2,0))/'Hàng Theo FCTS 14.09'!$C210,0)</f>
        <v>0</v>
      </c>
      <c r="L210" s="134">
        <f t="array" ref="L210">+IFERROR(INDEX('FCST SDV'!$AC$3:$AZ$3000,MATCH('Hàng Theo FCTS 14.09'!$B210,'FCST SDV'!$C$3:$C$3000,0),MATCH('Hàng Theo FCTS 14.09'!L$1,'FCST SDV'!$AC$2:$AZ$2,0))/'Hàng Theo FCTS 14.09'!$C210,0)</f>
        <v>0</v>
      </c>
      <c r="M210" s="134">
        <f t="array" ref="M210">+IFERROR(INDEX('FCST SDV'!$AC$3:$AZ$3000,MATCH('Hàng Theo FCTS 14.09'!$B210,'FCST SDV'!$C$3:$C$3000,0),MATCH('Hàng Theo FCTS 14.09'!M$1,'FCST SDV'!$AC$2:$AZ$2,0))/'Hàng Theo FCTS 14.09'!$C210,0)</f>
        <v>0</v>
      </c>
      <c r="N210" s="134">
        <f t="array" ref="N210">+IFERROR(INDEX('FCST SDV'!$AC$3:$AZ$3000,MATCH('Hàng Theo FCTS 14.09'!$B210,'FCST SDV'!$C$3:$C$3000,0),MATCH('Hàng Theo FCTS 14.09'!N$1,'FCST SDV'!$AC$2:$AZ$2,0))/'Hàng Theo FCTS 14.09'!$C210,0)</f>
        <v>0</v>
      </c>
      <c r="O210" s="134">
        <f t="array" ref="O210">+IFERROR(INDEX('FCST SDV'!$AC$3:$AZ$3000,MATCH('Hàng Theo FCTS 14.09'!$B210,'FCST SDV'!$C$3:$C$3000,0),MATCH('Hàng Theo FCTS 14.09'!O$1,'FCST SDV'!$AC$2:$AZ$2,0))/'Hàng Theo FCTS 14.09'!$C210,0)</f>
        <v>0</v>
      </c>
      <c r="P210" s="134">
        <f t="array" ref="P210">+IFERROR(INDEX('FCST SDV'!$AC$3:$AZ$3000,MATCH('Hàng Theo FCTS 14.09'!$B210,'FCST SDV'!$C$3:$C$3000,0),MATCH('Hàng Theo FCTS 14.09'!P$1,'FCST SDV'!$AC$2:$AZ$2,0))/'Hàng Theo FCTS 14.09'!$C210,0)</f>
        <v>0</v>
      </c>
      <c r="Q210" s="134">
        <f t="array" ref="Q210">+IFERROR(INDEX('FCST SDV'!$AC$3:$AZ$3000,MATCH('Hàng Theo FCTS 14.09'!$B210,'FCST SDV'!$C$3:$C$3000,0),MATCH('Hàng Theo FCTS 14.09'!Q$1,'FCST SDV'!$AC$2:$AZ$2,0))/'Hàng Theo FCTS 14.09'!$C210,0)</f>
        <v>0</v>
      </c>
    </row>
    <row r="211" spans="1:17" ht="36" customHeight="1">
      <c r="A211" s="576"/>
      <c r="B211" s="131" t="s">
        <v>138</v>
      </c>
      <c r="C211" s="135">
        <v>1500</v>
      </c>
      <c r="D211" s="564"/>
      <c r="E211" s="565"/>
      <c r="F211" s="556"/>
      <c r="G211" s="152">
        <f>+VLOOKUP(B211,'[6]FCST SDV'!$C:$AL,36,0)</f>
        <v>0</v>
      </c>
      <c r="H211" s="153">
        <f t="shared" si="48"/>
        <v>0</v>
      </c>
      <c r="I211" s="134">
        <f t="array" ref="I211">+IFERROR(INDEX('FCST SDV'!$AC$3:$AZ$3000,MATCH('Hàng Theo FCTS 14.09'!$B211,'FCST SDV'!$C$3:$C$3000,0),MATCH('Hàng Theo FCTS 14.09'!I$1,'FCST SDV'!$AC$2:$AZ$2,0))/'Hàng Theo FCTS 14.09'!$C211,0)</f>
        <v>0</v>
      </c>
      <c r="J211" s="134">
        <f t="array" ref="J211">+IFERROR(INDEX('FCST SDV'!$AC$3:$AZ$3000,MATCH('Hàng Theo FCTS 14.09'!$B211,'FCST SDV'!$C$3:$C$3000,0),MATCH('Hàng Theo FCTS 14.09'!J$1,'FCST SDV'!$AC$2:$AZ$2,0))/'Hàng Theo FCTS 14.09'!$C211,0)</f>
        <v>0</v>
      </c>
      <c r="K211" s="134">
        <f t="array" ref="K211">+IFERROR(INDEX('FCST SDV'!$AC$3:$AZ$3000,MATCH('Hàng Theo FCTS 14.09'!$B211,'FCST SDV'!$C$3:$C$3000,0),MATCH('Hàng Theo FCTS 14.09'!K$1,'FCST SDV'!$AC$2:$AZ$2,0))/'Hàng Theo FCTS 14.09'!$C211,0)</f>
        <v>0</v>
      </c>
      <c r="L211" s="134">
        <f t="array" ref="L211">+IFERROR(INDEX('FCST SDV'!$AC$3:$AZ$3000,MATCH('Hàng Theo FCTS 14.09'!$B211,'FCST SDV'!$C$3:$C$3000,0),MATCH('Hàng Theo FCTS 14.09'!L$1,'FCST SDV'!$AC$2:$AZ$2,0))/'Hàng Theo FCTS 14.09'!$C211,0)</f>
        <v>0</v>
      </c>
      <c r="M211" s="134">
        <f t="array" ref="M211">+IFERROR(INDEX('FCST SDV'!$AC$3:$AZ$3000,MATCH('Hàng Theo FCTS 14.09'!$B211,'FCST SDV'!$C$3:$C$3000,0),MATCH('Hàng Theo FCTS 14.09'!M$1,'FCST SDV'!$AC$2:$AZ$2,0))/'Hàng Theo FCTS 14.09'!$C211,0)</f>
        <v>0</v>
      </c>
      <c r="N211" s="134">
        <f t="array" ref="N211">+IFERROR(INDEX('FCST SDV'!$AC$3:$AZ$3000,MATCH('Hàng Theo FCTS 14.09'!$B211,'FCST SDV'!$C$3:$C$3000,0),MATCH('Hàng Theo FCTS 14.09'!N$1,'FCST SDV'!$AC$2:$AZ$2,0))/'Hàng Theo FCTS 14.09'!$C211,0)</f>
        <v>0</v>
      </c>
      <c r="O211" s="134">
        <f t="array" ref="O211">+IFERROR(INDEX('FCST SDV'!$AC$3:$AZ$3000,MATCH('Hàng Theo FCTS 14.09'!$B211,'FCST SDV'!$C$3:$C$3000,0),MATCH('Hàng Theo FCTS 14.09'!O$1,'FCST SDV'!$AC$2:$AZ$2,0))/'Hàng Theo FCTS 14.09'!$C211,0)</f>
        <v>0</v>
      </c>
      <c r="P211" s="134">
        <f t="array" ref="P211">+IFERROR(INDEX('FCST SDV'!$AC$3:$AZ$3000,MATCH('Hàng Theo FCTS 14.09'!$B211,'FCST SDV'!$C$3:$C$3000,0),MATCH('Hàng Theo FCTS 14.09'!P$1,'FCST SDV'!$AC$2:$AZ$2,0))/'Hàng Theo FCTS 14.09'!$C211,0)</f>
        <v>0</v>
      </c>
      <c r="Q211" s="134">
        <f t="array" ref="Q211">+IFERROR(INDEX('FCST SDV'!$AC$3:$AZ$3000,MATCH('Hàng Theo FCTS 14.09'!$B211,'FCST SDV'!$C$3:$C$3000,0),MATCH('Hàng Theo FCTS 14.09'!Q$1,'FCST SDV'!$AC$2:$AZ$2,0))/'Hàng Theo FCTS 14.09'!$C211,0)</f>
        <v>0</v>
      </c>
    </row>
    <row r="212" spans="1:17" ht="36" customHeight="1">
      <c r="A212" s="576"/>
      <c r="B212" s="131" t="s">
        <v>139</v>
      </c>
      <c r="C212" s="135">
        <v>1500</v>
      </c>
      <c r="D212" s="564"/>
      <c r="E212" s="565"/>
      <c r="F212" s="556"/>
      <c r="G212" s="152">
        <f>+VLOOKUP(B212,'[6]FCST SDV'!$C:$AL,36,0)</f>
        <v>0</v>
      </c>
      <c r="H212" s="153">
        <f t="shared" si="48"/>
        <v>0</v>
      </c>
      <c r="I212" s="134">
        <f t="array" ref="I212">+IFERROR(INDEX('FCST SDV'!$AC$3:$AZ$3000,MATCH('Hàng Theo FCTS 14.09'!$B212,'FCST SDV'!$C$3:$C$3000,0),MATCH('Hàng Theo FCTS 14.09'!I$1,'FCST SDV'!$AC$2:$AZ$2,0))/'Hàng Theo FCTS 14.09'!$C212,0)</f>
        <v>0</v>
      </c>
      <c r="J212" s="134">
        <f t="array" ref="J212">+IFERROR(INDEX('FCST SDV'!$AC$3:$AZ$3000,MATCH('Hàng Theo FCTS 14.09'!$B212,'FCST SDV'!$C$3:$C$3000,0),MATCH('Hàng Theo FCTS 14.09'!J$1,'FCST SDV'!$AC$2:$AZ$2,0))/'Hàng Theo FCTS 14.09'!$C212,0)</f>
        <v>0</v>
      </c>
      <c r="K212" s="134">
        <f t="array" ref="K212">+IFERROR(INDEX('FCST SDV'!$AC$3:$AZ$3000,MATCH('Hàng Theo FCTS 14.09'!$B212,'FCST SDV'!$C$3:$C$3000,0),MATCH('Hàng Theo FCTS 14.09'!K$1,'FCST SDV'!$AC$2:$AZ$2,0))/'Hàng Theo FCTS 14.09'!$C212,0)</f>
        <v>0</v>
      </c>
      <c r="L212" s="134">
        <f t="array" ref="L212">+IFERROR(INDEX('FCST SDV'!$AC$3:$AZ$3000,MATCH('Hàng Theo FCTS 14.09'!$B212,'FCST SDV'!$C$3:$C$3000,0),MATCH('Hàng Theo FCTS 14.09'!L$1,'FCST SDV'!$AC$2:$AZ$2,0))/'Hàng Theo FCTS 14.09'!$C212,0)</f>
        <v>0</v>
      </c>
      <c r="M212" s="134">
        <f t="array" ref="M212">+IFERROR(INDEX('FCST SDV'!$AC$3:$AZ$3000,MATCH('Hàng Theo FCTS 14.09'!$B212,'FCST SDV'!$C$3:$C$3000,0),MATCH('Hàng Theo FCTS 14.09'!M$1,'FCST SDV'!$AC$2:$AZ$2,0))/'Hàng Theo FCTS 14.09'!$C212,0)</f>
        <v>0</v>
      </c>
      <c r="N212" s="134">
        <f t="array" ref="N212">+IFERROR(INDEX('FCST SDV'!$AC$3:$AZ$3000,MATCH('Hàng Theo FCTS 14.09'!$B212,'FCST SDV'!$C$3:$C$3000,0),MATCH('Hàng Theo FCTS 14.09'!N$1,'FCST SDV'!$AC$2:$AZ$2,0))/'Hàng Theo FCTS 14.09'!$C212,0)</f>
        <v>0</v>
      </c>
      <c r="O212" s="134">
        <f t="array" ref="O212">+IFERROR(INDEX('FCST SDV'!$AC$3:$AZ$3000,MATCH('Hàng Theo FCTS 14.09'!$B212,'FCST SDV'!$C$3:$C$3000,0),MATCH('Hàng Theo FCTS 14.09'!O$1,'FCST SDV'!$AC$2:$AZ$2,0))/'Hàng Theo FCTS 14.09'!$C212,0)</f>
        <v>0</v>
      </c>
      <c r="P212" s="134">
        <f t="array" ref="P212">+IFERROR(INDEX('FCST SDV'!$AC$3:$AZ$3000,MATCH('Hàng Theo FCTS 14.09'!$B212,'FCST SDV'!$C$3:$C$3000,0),MATCH('Hàng Theo FCTS 14.09'!P$1,'FCST SDV'!$AC$2:$AZ$2,0))/'Hàng Theo FCTS 14.09'!$C212,0)</f>
        <v>0</v>
      </c>
      <c r="Q212" s="134">
        <f t="array" ref="Q212">+IFERROR(INDEX('FCST SDV'!$AC$3:$AZ$3000,MATCH('Hàng Theo FCTS 14.09'!$B212,'FCST SDV'!$C$3:$C$3000,0),MATCH('Hàng Theo FCTS 14.09'!Q$1,'FCST SDV'!$AC$2:$AZ$2,0))/'Hàng Theo FCTS 14.09'!$C212,0)</f>
        <v>0</v>
      </c>
    </row>
    <row r="213" spans="1:17" ht="36" customHeight="1">
      <c r="A213" s="576"/>
      <c r="B213" s="131" t="s">
        <v>140</v>
      </c>
      <c r="C213" s="135">
        <v>1500</v>
      </c>
      <c r="D213" s="564"/>
      <c r="E213" s="565"/>
      <c r="F213" s="556"/>
      <c r="G213" s="152">
        <f>+VLOOKUP(B213,'[6]FCST SDV'!$C:$AL,36,0)</f>
        <v>0</v>
      </c>
      <c r="H213" s="153">
        <f t="shared" si="48"/>
        <v>0</v>
      </c>
      <c r="I213" s="134">
        <f t="array" ref="I213">+IFERROR(INDEX('FCST SDV'!$AC$3:$AZ$3000,MATCH('Hàng Theo FCTS 14.09'!$B213,'FCST SDV'!$C$3:$C$3000,0),MATCH('Hàng Theo FCTS 14.09'!I$1,'FCST SDV'!$AC$2:$AZ$2,0))/'Hàng Theo FCTS 14.09'!$C213,0)</f>
        <v>0</v>
      </c>
      <c r="J213" s="134">
        <f t="array" ref="J213">+IFERROR(INDEX('FCST SDV'!$AC$3:$AZ$3000,MATCH('Hàng Theo FCTS 14.09'!$B213,'FCST SDV'!$C$3:$C$3000,0),MATCH('Hàng Theo FCTS 14.09'!J$1,'FCST SDV'!$AC$2:$AZ$2,0))/'Hàng Theo FCTS 14.09'!$C213,0)</f>
        <v>0</v>
      </c>
      <c r="K213" s="134">
        <f t="array" ref="K213">+IFERROR(INDEX('FCST SDV'!$AC$3:$AZ$3000,MATCH('Hàng Theo FCTS 14.09'!$B213,'FCST SDV'!$C$3:$C$3000,0),MATCH('Hàng Theo FCTS 14.09'!K$1,'FCST SDV'!$AC$2:$AZ$2,0))/'Hàng Theo FCTS 14.09'!$C213,0)</f>
        <v>0</v>
      </c>
      <c r="L213" s="134">
        <f t="array" ref="L213">+IFERROR(INDEX('FCST SDV'!$AC$3:$AZ$3000,MATCH('Hàng Theo FCTS 14.09'!$B213,'FCST SDV'!$C$3:$C$3000,0),MATCH('Hàng Theo FCTS 14.09'!L$1,'FCST SDV'!$AC$2:$AZ$2,0))/'Hàng Theo FCTS 14.09'!$C213,0)</f>
        <v>0</v>
      </c>
      <c r="M213" s="134">
        <f t="array" ref="M213">+IFERROR(INDEX('FCST SDV'!$AC$3:$AZ$3000,MATCH('Hàng Theo FCTS 14.09'!$B213,'FCST SDV'!$C$3:$C$3000,0),MATCH('Hàng Theo FCTS 14.09'!M$1,'FCST SDV'!$AC$2:$AZ$2,0))/'Hàng Theo FCTS 14.09'!$C213,0)</f>
        <v>0</v>
      </c>
      <c r="N213" s="134">
        <f t="array" ref="N213">+IFERROR(INDEX('FCST SDV'!$AC$3:$AZ$3000,MATCH('Hàng Theo FCTS 14.09'!$B213,'FCST SDV'!$C$3:$C$3000,0),MATCH('Hàng Theo FCTS 14.09'!N$1,'FCST SDV'!$AC$2:$AZ$2,0))/'Hàng Theo FCTS 14.09'!$C213,0)</f>
        <v>0</v>
      </c>
      <c r="O213" s="134">
        <f t="array" ref="O213">+IFERROR(INDEX('FCST SDV'!$AC$3:$AZ$3000,MATCH('Hàng Theo FCTS 14.09'!$B213,'FCST SDV'!$C$3:$C$3000,0),MATCH('Hàng Theo FCTS 14.09'!O$1,'FCST SDV'!$AC$2:$AZ$2,0))/'Hàng Theo FCTS 14.09'!$C213,0)</f>
        <v>0</v>
      </c>
      <c r="P213" s="134">
        <f t="array" ref="P213">+IFERROR(INDEX('FCST SDV'!$AC$3:$AZ$3000,MATCH('Hàng Theo FCTS 14.09'!$B213,'FCST SDV'!$C$3:$C$3000,0),MATCH('Hàng Theo FCTS 14.09'!P$1,'FCST SDV'!$AC$2:$AZ$2,0))/'Hàng Theo FCTS 14.09'!$C213,0)</f>
        <v>0</v>
      </c>
      <c r="Q213" s="134">
        <f t="array" ref="Q213">+IFERROR(INDEX('FCST SDV'!$AC$3:$AZ$3000,MATCH('Hàng Theo FCTS 14.09'!$B213,'FCST SDV'!$C$3:$C$3000,0),MATCH('Hàng Theo FCTS 14.09'!Q$1,'FCST SDV'!$AC$2:$AZ$2,0))/'Hàng Theo FCTS 14.09'!$C213,0)</f>
        <v>0</v>
      </c>
    </row>
    <row r="214" spans="1:17" ht="36" customHeight="1">
      <c r="A214" s="576"/>
      <c r="B214" s="131" t="s">
        <v>141</v>
      </c>
      <c r="C214" s="135">
        <v>1500</v>
      </c>
      <c r="D214" s="564"/>
      <c r="E214" s="565"/>
      <c r="F214" s="556"/>
      <c r="G214" s="152">
        <f>+VLOOKUP(B214,'[6]FCST SDV'!$C:$AL,36,0)</f>
        <v>0</v>
      </c>
      <c r="H214" s="153">
        <f t="shared" si="48"/>
        <v>0</v>
      </c>
      <c r="I214" s="134">
        <f t="array" ref="I214">+IFERROR(INDEX('FCST SDV'!$AC$3:$AZ$3000,MATCH('Hàng Theo FCTS 14.09'!$B214,'FCST SDV'!$C$3:$C$3000,0),MATCH('Hàng Theo FCTS 14.09'!I$1,'FCST SDV'!$AC$2:$AZ$2,0))/'Hàng Theo FCTS 14.09'!$C214,0)</f>
        <v>0</v>
      </c>
      <c r="J214" s="134">
        <f t="array" ref="J214">+IFERROR(INDEX('FCST SDV'!$AC$3:$AZ$3000,MATCH('Hàng Theo FCTS 14.09'!$B214,'FCST SDV'!$C$3:$C$3000,0),MATCH('Hàng Theo FCTS 14.09'!J$1,'FCST SDV'!$AC$2:$AZ$2,0))/'Hàng Theo FCTS 14.09'!$C214,0)</f>
        <v>0</v>
      </c>
      <c r="K214" s="134">
        <f t="array" ref="K214">+IFERROR(INDEX('FCST SDV'!$AC$3:$AZ$3000,MATCH('Hàng Theo FCTS 14.09'!$B214,'FCST SDV'!$C$3:$C$3000,0),MATCH('Hàng Theo FCTS 14.09'!K$1,'FCST SDV'!$AC$2:$AZ$2,0))/'Hàng Theo FCTS 14.09'!$C214,0)</f>
        <v>0</v>
      </c>
      <c r="L214" s="134">
        <f t="array" ref="L214">+IFERROR(INDEX('FCST SDV'!$AC$3:$AZ$3000,MATCH('Hàng Theo FCTS 14.09'!$B214,'FCST SDV'!$C$3:$C$3000,0),MATCH('Hàng Theo FCTS 14.09'!L$1,'FCST SDV'!$AC$2:$AZ$2,0))/'Hàng Theo FCTS 14.09'!$C214,0)</f>
        <v>0</v>
      </c>
      <c r="M214" s="134">
        <f t="array" ref="M214">+IFERROR(INDEX('FCST SDV'!$AC$3:$AZ$3000,MATCH('Hàng Theo FCTS 14.09'!$B214,'FCST SDV'!$C$3:$C$3000,0),MATCH('Hàng Theo FCTS 14.09'!M$1,'FCST SDV'!$AC$2:$AZ$2,0))/'Hàng Theo FCTS 14.09'!$C214,0)</f>
        <v>0</v>
      </c>
      <c r="N214" s="134">
        <f t="array" ref="N214">+IFERROR(INDEX('FCST SDV'!$AC$3:$AZ$3000,MATCH('Hàng Theo FCTS 14.09'!$B214,'FCST SDV'!$C$3:$C$3000,0),MATCH('Hàng Theo FCTS 14.09'!N$1,'FCST SDV'!$AC$2:$AZ$2,0))/'Hàng Theo FCTS 14.09'!$C214,0)</f>
        <v>0</v>
      </c>
      <c r="O214" s="134">
        <f t="array" ref="O214">+IFERROR(INDEX('FCST SDV'!$AC$3:$AZ$3000,MATCH('Hàng Theo FCTS 14.09'!$B214,'FCST SDV'!$C$3:$C$3000,0),MATCH('Hàng Theo FCTS 14.09'!O$1,'FCST SDV'!$AC$2:$AZ$2,0))/'Hàng Theo FCTS 14.09'!$C214,0)</f>
        <v>0</v>
      </c>
      <c r="P214" s="134">
        <f t="array" ref="P214">+IFERROR(INDEX('FCST SDV'!$AC$3:$AZ$3000,MATCH('Hàng Theo FCTS 14.09'!$B214,'FCST SDV'!$C$3:$C$3000,0),MATCH('Hàng Theo FCTS 14.09'!P$1,'FCST SDV'!$AC$2:$AZ$2,0))/'Hàng Theo FCTS 14.09'!$C214,0)</f>
        <v>0</v>
      </c>
      <c r="Q214" s="134">
        <f t="array" ref="Q214">+IFERROR(INDEX('FCST SDV'!$AC$3:$AZ$3000,MATCH('Hàng Theo FCTS 14.09'!$B214,'FCST SDV'!$C$3:$C$3000,0),MATCH('Hàng Theo FCTS 14.09'!Q$1,'FCST SDV'!$AC$2:$AZ$2,0))/'Hàng Theo FCTS 14.09'!$C214,0)</f>
        <v>0</v>
      </c>
    </row>
    <row r="215" spans="1:17" ht="36" customHeight="1">
      <c r="A215" s="576"/>
      <c r="B215" s="131" t="s">
        <v>142</v>
      </c>
      <c r="C215" s="135">
        <v>1500</v>
      </c>
      <c r="D215" s="564"/>
      <c r="E215" s="565"/>
      <c r="F215" s="556"/>
      <c r="G215" s="152">
        <f>+VLOOKUP(B215,'[6]FCST SDV'!$C:$AL,36,0)</f>
        <v>0</v>
      </c>
      <c r="H215" s="153">
        <f t="shared" si="48"/>
        <v>0</v>
      </c>
      <c r="I215" s="134">
        <f t="array" ref="I215">+IFERROR(INDEX('FCST SDV'!$AC$3:$AZ$3000,MATCH('Hàng Theo FCTS 14.09'!$B215,'FCST SDV'!$C$3:$C$3000,0),MATCH('Hàng Theo FCTS 14.09'!I$1,'FCST SDV'!$AC$2:$AZ$2,0))/'Hàng Theo FCTS 14.09'!$C215,0)</f>
        <v>0</v>
      </c>
      <c r="J215" s="134">
        <f t="array" ref="J215">+IFERROR(INDEX('FCST SDV'!$AC$3:$AZ$3000,MATCH('Hàng Theo FCTS 14.09'!$B215,'FCST SDV'!$C$3:$C$3000,0),MATCH('Hàng Theo FCTS 14.09'!J$1,'FCST SDV'!$AC$2:$AZ$2,0))/'Hàng Theo FCTS 14.09'!$C215,0)</f>
        <v>0</v>
      </c>
      <c r="K215" s="134">
        <f t="array" ref="K215">+IFERROR(INDEX('FCST SDV'!$AC$3:$AZ$3000,MATCH('Hàng Theo FCTS 14.09'!$B215,'FCST SDV'!$C$3:$C$3000,0),MATCH('Hàng Theo FCTS 14.09'!K$1,'FCST SDV'!$AC$2:$AZ$2,0))/'Hàng Theo FCTS 14.09'!$C215,0)</f>
        <v>0</v>
      </c>
      <c r="L215" s="134">
        <f t="array" ref="L215">+IFERROR(INDEX('FCST SDV'!$AC$3:$AZ$3000,MATCH('Hàng Theo FCTS 14.09'!$B215,'FCST SDV'!$C$3:$C$3000,0),MATCH('Hàng Theo FCTS 14.09'!L$1,'FCST SDV'!$AC$2:$AZ$2,0))/'Hàng Theo FCTS 14.09'!$C215,0)</f>
        <v>0</v>
      </c>
      <c r="M215" s="134">
        <f t="array" ref="M215">+IFERROR(INDEX('FCST SDV'!$AC$3:$AZ$3000,MATCH('Hàng Theo FCTS 14.09'!$B215,'FCST SDV'!$C$3:$C$3000,0),MATCH('Hàng Theo FCTS 14.09'!M$1,'FCST SDV'!$AC$2:$AZ$2,0))/'Hàng Theo FCTS 14.09'!$C215,0)</f>
        <v>0</v>
      </c>
      <c r="N215" s="134">
        <f t="array" ref="N215">+IFERROR(INDEX('FCST SDV'!$AC$3:$AZ$3000,MATCH('Hàng Theo FCTS 14.09'!$B215,'FCST SDV'!$C$3:$C$3000,0),MATCH('Hàng Theo FCTS 14.09'!N$1,'FCST SDV'!$AC$2:$AZ$2,0))/'Hàng Theo FCTS 14.09'!$C215,0)</f>
        <v>0</v>
      </c>
      <c r="O215" s="134">
        <f t="array" ref="O215">+IFERROR(INDEX('FCST SDV'!$AC$3:$AZ$3000,MATCH('Hàng Theo FCTS 14.09'!$B215,'FCST SDV'!$C$3:$C$3000,0),MATCH('Hàng Theo FCTS 14.09'!O$1,'FCST SDV'!$AC$2:$AZ$2,0))/'Hàng Theo FCTS 14.09'!$C215,0)</f>
        <v>0</v>
      </c>
      <c r="P215" s="134">
        <f t="array" ref="P215">+IFERROR(INDEX('FCST SDV'!$AC$3:$AZ$3000,MATCH('Hàng Theo FCTS 14.09'!$B215,'FCST SDV'!$C$3:$C$3000,0),MATCH('Hàng Theo FCTS 14.09'!P$1,'FCST SDV'!$AC$2:$AZ$2,0))/'Hàng Theo FCTS 14.09'!$C215,0)</f>
        <v>0</v>
      </c>
      <c r="Q215" s="134">
        <f t="array" ref="Q215">+IFERROR(INDEX('FCST SDV'!$AC$3:$AZ$3000,MATCH('Hàng Theo FCTS 14.09'!$B215,'FCST SDV'!$C$3:$C$3000,0),MATCH('Hàng Theo FCTS 14.09'!Q$1,'FCST SDV'!$AC$2:$AZ$2,0))/'Hàng Theo FCTS 14.09'!$C215,0)</f>
        <v>0</v>
      </c>
    </row>
    <row r="216" spans="1:17" ht="36" customHeight="1">
      <c r="A216" s="576"/>
      <c r="B216" s="131" t="s">
        <v>143</v>
      </c>
      <c r="C216" s="135">
        <v>1500</v>
      </c>
      <c r="D216" s="564"/>
      <c r="E216" s="565"/>
      <c r="F216" s="556"/>
      <c r="G216" s="152">
        <f>+VLOOKUP(B216,'[6]FCST SDV'!$C:$AL,36,0)</f>
        <v>0</v>
      </c>
      <c r="H216" s="153">
        <f t="shared" si="48"/>
        <v>0</v>
      </c>
      <c r="I216" s="134">
        <f t="array" ref="I216">+IFERROR(INDEX('FCST SDV'!$AC$3:$AZ$3000,MATCH('Hàng Theo FCTS 14.09'!$B216,'FCST SDV'!$C$3:$C$3000,0),MATCH('Hàng Theo FCTS 14.09'!I$1,'FCST SDV'!$AC$2:$AZ$2,0))/'Hàng Theo FCTS 14.09'!$C216,0)</f>
        <v>0</v>
      </c>
      <c r="J216" s="134">
        <f t="array" ref="J216">+IFERROR(INDEX('FCST SDV'!$AC$3:$AZ$3000,MATCH('Hàng Theo FCTS 14.09'!$B216,'FCST SDV'!$C$3:$C$3000,0),MATCH('Hàng Theo FCTS 14.09'!J$1,'FCST SDV'!$AC$2:$AZ$2,0))/'Hàng Theo FCTS 14.09'!$C216,0)</f>
        <v>0</v>
      </c>
      <c r="K216" s="134">
        <f t="array" ref="K216">+IFERROR(INDEX('FCST SDV'!$AC$3:$AZ$3000,MATCH('Hàng Theo FCTS 14.09'!$B216,'FCST SDV'!$C$3:$C$3000,0),MATCH('Hàng Theo FCTS 14.09'!K$1,'FCST SDV'!$AC$2:$AZ$2,0))/'Hàng Theo FCTS 14.09'!$C216,0)</f>
        <v>0</v>
      </c>
      <c r="L216" s="134">
        <f t="array" ref="L216">+IFERROR(INDEX('FCST SDV'!$AC$3:$AZ$3000,MATCH('Hàng Theo FCTS 14.09'!$B216,'FCST SDV'!$C$3:$C$3000,0),MATCH('Hàng Theo FCTS 14.09'!L$1,'FCST SDV'!$AC$2:$AZ$2,0))/'Hàng Theo FCTS 14.09'!$C216,0)</f>
        <v>0</v>
      </c>
      <c r="M216" s="134">
        <f t="array" ref="M216">+IFERROR(INDEX('FCST SDV'!$AC$3:$AZ$3000,MATCH('Hàng Theo FCTS 14.09'!$B216,'FCST SDV'!$C$3:$C$3000,0),MATCH('Hàng Theo FCTS 14.09'!M$1,'FCST SDV'!$AC$2:$AZ$2,0))/'Hàng Theo FCTS 14.09'!$C216,0)</f>
        <v>0</v>
      </c>
      <c r="N216" s="134">
        <f t="array" ref="N216">+IFERROR(INDEX('FCST SDV'!$AC$3:$AZ$3000,MATCH('Hàng Theo FCTS 14.09'!$B216,'FCST SDV'!$C$3:$C$3000,0),MATCH('Hàng Theo FCTS 14.09'!N$1,'FCST SDV'!$AC$2:$AZ$2,0))/'Hàng Theo FCTS 14.09'!$C216,0)</f>
        <v>0</v>
      </c>
      <c r="O216" s="134">
        <f t="array" ref="O216">+IFERROR(INDEX('FCST SDV'!$AC$3:$AZ$3000,MATCH('Hàng Theo FCTS 14.09'!$B216,'FCST SDV'!$C$3:$C$3000,0),MATCH('Hàng Theo FCTS 14.09'!O$1,'FCST SDV'!$AC$2:$AZ$2,0))/'Hàng Theo FCTS 14.09'!$C216,0)</f>
        <v>0</v>
      </c>
      <c r="P216" s="134">
        <f t="array" ref="P216">+IFERROR(INDEX('FCST SDV'!$AC$3:$AZ$3000,MATCH('Hàng Theo FCTS 14.09'!$B216,'FCST SDV'!$C$3:$C$3000,0),MATCH('Hàng Theo FCTS 14.09'!P$1,'FCST SDV'!$AC$2:$AZ$2,0))/'Hàng Theo FCTS 14.09'!$C216,0)</f>
        <v>0</v>
      </c>
      <c r="Q216" s="134">
        <f t="array" ref="Q216">+IFERROR(INDEX('FCST SDV'!$AC$3:$AZ$3000,MATCH('Hàng Theo FCTS 14.09'!$B216,'FCST SDV'!$C$3:$C$3000,0),MATCH('Hàng Theo FCTS 14.09'!Q$1,'FCST SDV'!$AC$2:$AZ$2,0))/'Hàng Theo FCTS 14.09'!$C216,0)</f>
        <v>0</v>
      </c>
    </row>
    <row r="217" spans="1:17" ht="36" customHeight="1">
      <c r="A217" s="576"/>
      <c r="B217" s="131" t="s">
        <v>144</v>
      </c>
      <c r="C217" s="135">
        <v>1500</v>
      </c>
      <c r="D217" s="564"/>
      <c r="E217" s="565"/>
      <c r="F217" s="556"/>
      <c r="G217" s="152">
        <f>+VLOOKUP(B217,'[6]FCST SDV'!$C:$AL,36,0)</f>
        <v>0</v>
      </c>
      <c r="H217" s="153">
        <f t="shared" si="48"/>
        <v>0</v>
      </c>
      <c r="I217" s="134">
        <f t="array" ref="I217">+IFERROR(INDEX('FCST SDV'!$AC$3:$AZ$3000,MATCH('Hàng Theo FCTS 14.09'!$B217,'FCST SDV'!$C$3:$C$3000,0),MATCH('Hàng Theo FCTS 14.09'!I$1,'FCST SDV'!$AC$2:$AZ$2,0))/'Hàng Theo FCTS 14.09'!$C217,0)</f>
        <v>0</v>
      </c>
      <c r="J217" s="134">
        <f t="array" ref="J217">+IFERROR(INDEX('FCST SDV'!$AC$3:$AZ$3000,MATCH('Hàng Theo FCTS 14.09'!$B217,'FCST SDV'!$C$3:$C$3000,0),MATCH('Hàng Theo FCTS 14.09'!J$1,'FCST SDV'!$AC$2:$AZ$2,0))/'Hàng Theo FCTS 14.09'!$C217,0)</f>
        <v>0</v>
      </c>
      <c r="K217" s="134">
        <f t="array" ref="K217">+IFERROR(INDEX('FCST SDV'!$AC$3:$AZ$3000,MATCH('Hàng Theo FCTS 14.09'!$B217,'FCST SDV'!$C$3:$C$3000,0),MATCH('Hàng Theo FCTS 14.09'!K$1,'FCST SDV'!$AC$2:$AZ$2,0))/'Hàng Theo FCTS 14.09'!$C217,0)</f>
        <v>0</v>
      </c>
      <c r="L217" s="134">
        <f t="array" ref="L217">+IFERROR(INDEX('FCST SDV'!$AC$3:$AZ$3000,MATCH('Hàng Theo FCTS 14.09'!$B217,'FCST SDV'!$C$3:$C$3000,0),MATCH('Hàng Theo FCTS 14.09'!L$1,'FCST SDV'!$AC$2:$AZ$2,0))/'Hàng Theo FCTS 14.09'!$C217,0)</f>
        <v>0</v>
      </c>
      <c r="M217" s="134">
        <f t="array" ref="M217">+IFERROR(INDEX('FCST SDV'!$AC$3:$AZ$3000,MATCH('Hàng Theo FCTS 14.09'!$B217,'FCST SDV'!$C$3:$C$3000,0),MATCH('Hàng Theo FCTS 14.09'!M$1,'FCST SDV'!$AC$2:$AZ$2,0))/'Hàng Theo FCTS 14.09'!$C217,0)</f>
        <v>0</v>
      </c>
      <c r="N217" s="134">
        <f t="array" ref="N217">+IFERROR(INDEX('FCST SDV'!$AC$3:$AZ$3000,MATCH('Hàng Theo FCTS 14.09'!$B217,'FCST SDV'!$C$3:$C$3000,0),MATCH('Hàng Theo FCTS 14.09'!N$1,'FCST SDV'!$AC$2:$AZ$2,0))/'Hàng Theo FCTS 14.09'!$C217,0)</f>
        <v>0</v>
      </c>
      <c r="O217" s="134">
        <f t="array" ref="O217">+IFERROR(INDEX('FCST SDV'!$AC$3:$AZ$3000,MATCH('Hàng Theo FCTS 14.09'!$B217,'FCST SDV'!$C$3:$C$3000,0),MATCH('Hàng Theo FCTS 14.09'!O$1,'FCST SDV'!$AC$2:$AZ$2,0))/'Hàng Theo FCTS 14.09'!$C217,0)</f>
        <v>0</v>
      </c>
      <c r="P217" s="134">
        <f t="array" ref="P217">+IFERROR(INDEX('FCST SDV'!$AC$3:$AZ$3000,MATCH('Hàng Theo FCTS 14.09'!$B217,'FCST SDV'!$C$3:$C$3000,0),MATCH('Hàng Theo FCTS 14.09'!P$1,'FCST SDV'!$AC$2:$AZ$2,0))/'Hàng Theo FCTS 14.09'!$C217,0)</f>
        <v>0</v>
      </c>
      <c r="Q217" s="134">
        <f t="array" ref="Q217">+IFERROR(INDEX('FCST SDV'!$AC$3:$AZ$3000,MATCH('Hàng Theo FCTS 14.09'!$B217,'FCST SDV'!$C$3:$C$3000,0),MATCH('Hàng Theo FCTS 14.09'!Q$1,'FCST SDV'!$AC$2:$AZ$2,0))/'Hàng Theo FCTS 14.09'!$C217,0)</f>
        <v>0</v>
      </c>
    </row>
    <row r="218" spans="1:17" ht="36" customHeight="1">
      <c r="A218" s="576"/>
      <c r="B218" s="131" t="s">
        <v>145</v>
      </c>
      <c r="C218" s="135">
        <v>1500</v>
      </c>
      <c r="D218" s="564"/>
      <c r="E218" s="565"/>
      <c r="F218" s="557"/>
      <c r="G218" s="152">
        <f>+VLOOKUP(B218,'[6]FCST SDV'!$C:$AL,36,0)</f>
        <v>0</v>
      </c>
      <c r="H218" s="153">
        <f t="shared" si="48"/>
        <v>0</v>
      </c>
      <c r="I218" s="134">
        <f t="array" ref="I218">+IFERROR(INDEX('FCST SDV'!$AC$3:$AZ$3000,MATCH('Hàng Theo FCTS 14.09'!$B218,'FCST SDV'!$C$3:$C$3000,0),MATCH('Hàng Theo FCTS 14.09'!I$1,'FCST SDV'!$AC$2:$AZ$2,0))/'Hàng Theo FCTS 14.09'!$C218,0)</f>
        <v>0</v>
      </c>
      <c r="J218" s="134">
        <f t="array" ref="J218">+IFERROR(INDEX('FCST SDV'!$AC$3:$AZ$3000,MATCH('Hàng Theo FCTS 14.09'!$B218,'FCST SDV'!$C$3:$C$3000,0),MATCH('Hàng Theo FCTS 14.09'!J$1,'FCST SDV'!$AC$2:$AZ$2,0))/'Hàng Theo FCTS 14.09'!$C218,0)</f>
        <v>0</v>
      </c>
      <c r="K218" s="134">
        <f t="array" ref="K218">+IFERROR(INDEX('FCST SDV'!$AC$3:$AZ$3000,MATCH('Hàng Theo FCTS 14.09'!$B218,'FCST SDV'!$C$3:$C$3000,0),MATCH('Hàng Theo FCTS 14.09'!K$1,'FCST SDV'!$AC$2:$AZ$2,0))/'Hàng Theo FCTS 14.09'!$C218,0)</f>
        <v>0</v>
      </c>
      <c r="L218" s="134">
        <f t="array" ref="L218">+IFERROR(INDEX('FCST SDV'!$AC$3:$AZ$3000,MATCH('Hàng Theo FCTS 14.09'!$B218,'FCST SDV'!$C$3:$C$3000,0),MATCH('Hàng Theo FCTS 14.09'!L$1,'FCST SDV'!$AC$2:$AZ$2,0))/'Hàng Theo FCTS 14.09'!$C218,0)</f>
        <v>0</v>
      </c>
      <c r="M218" s="134">
        <f t="array" ref="M218">+IFERROR(INDEX('FCST SDV'!$AC$3:$AZ$3000,MATCH('Hàng Theo FCTS 14.09'!$B218,'FCST SDV'!$C$3:$C$3000,0),MATCH('Hàng Theo FCTS 14.09'!M$1,'FCST SDV'!$AC$2:$AZ$2,0))/'Hàng Theo FCTS 14.09'!$C218,0)</f>
        <v>0</v>
      </c>
      <c r="N218" s="134">
        <f t="array" ref="N218">+IFERROR(INDEX('FCST SDV'!$AC$3:$AZ$3000,MATCH('Hàng Theo FCTS 14.09'!$B218,'FCST SDV'!$C$3:$C$3000,0),MATCH('Hàng Theo FCTS 14.09'!N$1,'FCST SDV'!$AC$2:$AZ$2,0))/'Hàng Theo FCTS 14.09'!$C218,0)</f>
        <v>0</v>
      </c>
      <c r="O218" s="134">
        <f t="array" ref="O218">+IFERROR(INDEX('FCST SDV'!$AC$3:$AZ$3000,MATCH('Hàng Theo FCTS 14.09'!$B218,'FCST SDV'!$C$3:$C$3000,0),MATCH('Hàng Theo FCTS 14.09'!O$1,'FCST SDV'!$AC$2:$AZ$2,0))/'Hàng Theo FCTS 14.09'!$C218,0)</f>
        <v>0</v>
      </c>
      <c r="P218" s="134">
        <f t="array" ref="P218">+IFERROR(INDEX('FCST SDV'!$AC$3:$AZ$3000,MATCH('Hàng Theo FCTS 14.09'!$B218,'FCST SDV'!$C$3:$C$3000,0),MATCH('Hàng Theo FCTS 14.09'!P$1,'FCST SDV'!$AC$2:$AZ$2,0))/'Hàng Theo FCTS 14.09'!$C218,0)</f>
        <v>0</v>
      </c>
      <c r="Q218" s="134">
        <f t="array" ref="Q218">+IFERROR(INDEX('FCST SDV'!$AC$3:$AZ$3000,MATCH('Hàng Theo FCTS 14.09'!$B218,'FCST SDV'!$C$3:$C$3000,0),MATCH('Hàng Theo FCTS 14.09'!Q$1,'FCST SDV'!$AC$2:$AZ$2,0))/'Hàng Theo FCTS 14.09'!$C218,0)</f>
        <v>0</v>
      </c>
    </row>
    <row r="219" spans="1:17" ht="36" customHeight="1">
      <c r="A219" s="572" t="s">
        <v>254</v>
      </c>
      <c r="B219" s="573"/>
      <c r="C219" s="573"/>
      <c r="D219" s="573"/>
      <c r="E219" s="573"/>
      <c r="F219" s="574"/>
      <c r="G219" s="156"/>
      <c r="H219" s="155"/>
      <c r="I219" s="138">
        <f>+F209-SUM(I209:I218)</f>
        <v>0</v>
      </c>
      <c r="J219" s="138">
        <f>+I219-SUM(J209:J218)</f>
        <v>0</v>
      </c>
      <c r="K219" s="138">
        <f t="shared" ref="K219:Q219" si="49">+J219-SUM(K209:K218)</f>
        <v>0</v>
      </c>
      <c r="L219" s="138">
        <f t="shared" si="49"/>
        <v>0</v>
      </c>
      <c r="M219" s="138">
        <f t="shared" si="49"/>
        <v>0</v>
      </c>
      <c r="N219" s="138">
        <f t="shared" si="49"/>
        <v>0</v>
      </c>
      <c r="O219" s="138">
        <f t="shared" si="49"/>
        <v>0</v>
      </c>
      <c r="P219" s="138">
        <f t="shared" si="49"/>
        <v>0</v>
      </c>
      <c r="Q219" s="138">
        <f t="shared" si="49"/>
        <v>0</v>
      </c>
    </row>
    <row r="220" spans="1:17" ht="36" customHeight="1">
      <c r="A220" s="145" t="s">
        <v>176</v>
      </c>
      <c r="B220" s="131" t="s">
        <v>146</v>
      </c>
      <c r="C220" s="135">
        <v>3000</v>
      </c>
      <c r="D220" s="126">
        <v>0</v>
      </c>
      <c r="E220" s="142"/>
      <c r="F220" s="126">
        <f>D220</f>
        <v>0</v>
      </c>
      <c r="G220" s="152">
        <f>+VLOOKUP(B220,'[6]FCST SDV'!$C:$AL,36,0)</f>
        <v>0</v>
      </c>
      <c r="H220" s="153">
        <f t="shared" ref="H220" si="50">+G220/C220</f>
        <v>0</v>
      </c>
      <c r="I220" s="134">
        <f t="array" ref="I220">+IFERROR(INDEX('FCST SDV'!$AC$3:$AZ$3000,MATCH('Hàng Theo FCTS 14.09'!$B220,'FCST SDV'!$C$3:$C$3000,0),MATCH('Hàng Theo FCTS 14.09'!I$1,'FCST SDV'!$AC$2:$AZ$2,0))/'Hàng Theo FCTS 14.09'!$C220,0)</f>
        <v>0</v>
      </c>
      <c r="J220" s="134">
        <f t="array" ref="J220">+IFERROR(INDEX('FCST SDV'!$AC$3:$AZ$3000,MATCH('Hàng Theo FCTS 14.09'!$B220,'FCST SDV'!$C$3:$C$3000,0),MATCH('Hàng Theo FCTS 14.09'!J$1,'FCST SDV'!$AC$2:$AZ$2,0))/'Hàng Theo FCTS 14.09'!$C220,0)</f>
        <v>0</v>
      </c>
      <c r="K220" s="134">
        <f t="array" ref="K220">+IFERROR(INDEX('FCST SDV'!$AC$3:$AZ$3000,MATCH('Hàng Theo FCTS 14.09'!$B220,'FCST SDV'!$C$3:$C$3000,0),MATCH('Hàng Theo FCTS 14.09'!K$1,'FCST SDV'!$AC$2:$AZ$2,0))/'Hàng Theo FCTS 14.09'!$C220,0)</f>
        <v>0</v>
      </c>
      <c r="L220" s="134">
        <f t="array" ref="L220">+IFERROR(INDEX('FCST SDV'!$AC$3:$AZ$3000,MATCH('Hàng Theo FCTS 14.09'!$B220,'FCST SDV'!$C$3:$C$3000,0),MATCH('Hàng Theo FCTS 14.09'!L$1,'FCST SDV'!$AC$2:$AZ$2,0))/'Hàng Theo FCTS 14.09'!$C220,0)</f>
        <v>0</v>
      </c>
      <c r="M220" s="134">
        <f t="array" ref="M220">+IFERROR(INDEX('FCST SDV'!$AC$3:$AZ$3000,MATCH('Hàng Theo FCTS 14.09'!$B220,'FCST SDV'!$C$3:$C$3000,0),MATCH('Hàng Theo FCTS 14.09'!M$1,'FCST SDV'!$AC$2:$AZ$2,0))/'Hàng Theo FCTS 14.09'!$C220,0)</f>
        <v>0</v>
      </c>
      <c r="N220" s="134">
        <f t="array" ref="N220">+IFERROR(INDEX('FCST SDV'!$AC$3:$AZ$3000,MATCH('Hàng Theo FCTS 14.09'!$B220,'FCST SDV'!$C$3:$C$3000,0),MATCH('Hàng Theo FCTS 14.09'!N$1,'FCST SDV'!$AC$2:$AZ$2,0))/'Hàng Theo FCTS 14.09'!$C220,0)</f>
        <v>0</v>
      </c>
      <c r="O220" s="134">
        <f t="array" ref="O220">+IFERROR(INDEX('FCST SDV'!$AC$3:$AZ$3000,MATCH('Hàng Theo FCTS 14.09'!$B220,'FCST SDV'!$C$3:$C$3000,0),MATCH('Hàng Theo FCTS 14.09'!O$1,'FCST SDV'!$AC$2:$AZ$2,0))/'Hàng Theo FCTS 14.09'!$C220,0)</f>
        <v>0</v>
      </c>
      <c r="P220" s="134">
        <f t="array" ref="P220">+IFERROR(INDEX('FCST SDV'!$AC$3:$AZ$3000,MATCH('Hàng Theo FCTS 14.09'!$B220,'FCST SDV'!$C$3:$C$3000,0),MATCH('Hàng Theo FCTS 14.09'!P$1,'FCST SDV'!$AC$2:$AZ$2,0))/'Hàng Theo FCTS 14.09'!$C220,0)</f>
        <v>0</v>
      </c>
      <c r="Q220" s="134">
        <f t="array" ref="Q220">+IFERROR(INDEX('FCST SDV'!$AC$3:$AZ$3000,MATCH('Hàng Theo FCTS 14.09'!$B220,'FCST SDV'!$C$3:$C$3000,0),MATCH('Hàng Theo FCTS 14.09'!Q$1,'FCST SDV'!$AC$2:$AZ$2,0))/'Hàng Theo FCTS 14.09'!$C220,0)</f>
        <v>0</v>
      </c>
    </row>
    <row r="221" spans="1:17" s="158" customFormat="1" ht="36" customHeight="1">
      <c r="A221" s="572" t="s">
        <v>254</v>
      </c>
      <c r="B221" s="573"/>
      <c r="C221" s="573"/>
      <c r="D221" s="573"/>
      <c r="E221" s="573"/>
      <c r="F221" s="574"/>
      <c r="G221" s="156"/>
      <c r="H221" s="155"/>
      <c r="I221" s="138">
        <f>+F220-SUM(I220)</f>
        <v>0</v>
      </c>
      <c r="J221" s="138">
        <f>+I221-SUM(J220)</f>
        <v>0</v>
      </c>
      <c r="K221" s="138">
        <f t="shared" ref="K221:Q221" si="51">+J221-SUM(K220)</f>
        <v>0</v>
      </c>
      <c r="L221" s="138">
        <f t="shared" si="51"/>
        <v>0</v>
      </c>
      <c r="M221" s="138">
        <f t="shared" si="51"/>
        <v>0</v>
      </c>
      <c r="N221" s="138">
        <f t="shared" si="51"/>
        <v>0</v>
      </c>
      <c r="O221" s="138">
        <f t="shared" si="51"/>
        <v>0</v>
      </c>
      <c r="P221" s="138">
        <f t="shared" si="51"/>
        <v>0</v>
      </c>
      <c r="Q221" s="138">
        <f t="shared" si="51"/>
        <v>0</v>
      </c>
    </row>
    <row r="222" spans="1:17" ht="36" customHeight="1">
      <c r="A222" s="576" t="s">
        <v>177</v>
      </c>
      <c r="B222" s="131" t="s">
        <v>55</v>
      </c>
      <c r="C222" s="135">
        <v>2500</v>
      </c>
      <c r="D222" s="564">
        <v>0</v>
      </c>
      <c r="E222" s="565"/>
      <c r="F222" s="564">
        <f>D222</f>
        <v>0</v>
      </c>
      <c r="G222" s="152">
        <f>+VLOOKUP(B222,'[6]FCST SDV'!$C:$AL,36,0)</f>
        <v>42000</v>
      </c>
      <c r="H222" s="153">
        <f t="shared" ref="H222:H223" si="52">+G222/C222</f>
        <v>16.8</v>
      </c>
      <c r="I222" s="134">
        <f t="array" ref="I222">+IFERROR(INDEX('FCST SDV'!$AC$3:$AZ$3000,MATCH('Hàng Theo FCTS 14.09'!$B222,'FCST SDV'!$C$3:$C$3000,0),MATCH('Hàng Theo FCTS 14.09'!I$1,'FCST SDV'!$AC$2:$AZ$2,0))/'Hàng Theo FCTS 14.09'!$C222,0)</f>
        <v>0</v>
      </c>
      <c r="J222" s="134">
        <f t="array" ref="J222">+IFERROR(INDEX('FCST SDV'!$AC$3:$AZ$3000,MATCH('Hàng Theo FCTS 14.09'!$B222,'FCST SDV'!$C$3:$C$3000,0),MATCH('Hàng Theo FCTS 14.09'!J$1,'FCST SDV'!$AC$2:$AZ$2,0))/'Hàng Theo FCTS 14.09'!$C222,0)</f>
        <v>0</v>
      </c>
      <c r="K222" s="134">
        <f t="array" ref="K222">+IFERROR(INDEX('FCST SDV'!$AC$3:$AZ$3000,MATCH('Hàng Theo FCTS 14.09'!$B222,'FCST SDV'!$C$3:$C$3000,0),MATCH('Hàng Theo FCTS 14.09'!K$1,'FCST SDV'!$AC$2:$AZ$2,0))/'Hàng Theo FCTS 14.09'!$C222,0)</f>
        <v>0</v>
      </c>
      <c r="L222" s="134">
        <f t="array" ref="L222">+IFERROR(INDEX('FCST SDV'!$AC$3:$AZ$3000,MATCH('Hàng Theo FCTS 14.09'!$B222,'FCST SDV'!$C$3:$C$3000,0),MATCH('Hàng Theo FCTS 14.09'!L$1,'FCST SDV'!$AC$2:$AZ$2,0))/'Hàng Theo FCTS 14.09'!$C222,0)</f>
        <v>0</v>
      </c>
      <c r="M222" s="134">
        <f t="array" ref="M222">+IFERROR(INDEX('FCST SDV'!$AC$3:$AZ$3000,MATCH('Hàng Theo FCTS 14.09'!$B222,'FCST SDV'!$C$3:$C$3000,0),MATCH('Hàng Theo FCTS 14.09'!M$1,'FCST SDV'!$AC$2:$AZ$2,0))/'Hàng Theo FCTS 14.09'!$C222,0)</f>
        <v>3.6</v>
      </c>
      <c r="N222" s="134">
        <f t="array" ref="N222">+IFERROR(INDEX('FCST SDV'!$AC$3:$AZ$3000,MATCH('Hàng Theo FCTS 14.09'!$B222,'FCST SDV'!$C$3:$C$3000,0),MATCH('Hàng Theo FCTS 14.09'!N$1,'FCST SDV'!$AC$2:$AZ$2,0))/'Hàng Theo FCTS 14.09'!$C222,0)</f>
        <v>4.8</v>
      </c>
      <c r="O222" s="134">
        <f t="array" ref="O222">+IFERROR(INDEX('FCST SDV'!$AC$3:$AZ$3000,MATCH('Hàng Theo FCTS 14.09'!$B222,'FCST SDV'!$C$3:$C$3000,0),MATCH('Hàng Theo FCTS 14.09'!O$1,'FCST SDV'!$AC$2:$AZ$2,0))/'Hàng Theo FCTS 14.09'!$C222,0)</f>
        <v>8.4</v>
      </c>
      <c r="P222" s="134">
        <f t="array" ref="P222">+IFERROR(INDEX('FCST SDV'!$AC$3:$AZ$3000,MATCH('Hàng Theo FCTS 14.09'!$B222,'FCST SDV'!$C$3:$C$3000,0),MATCH('Hàng Theo FCTS 14.09'!P$1,'FCST SDV'!$AC$2:$AZ$2,0))/'Hàng Theo FCTS 14.09'!$C222,0)</f>
        <v>0</v>
      </c>
      <c r="Q222" s="134">
        <f t="array" ref="Q222">+IFERROR(INDEX('FCST SDV'!$AC$3:$AZ$3000,MATCH('Hàng Theo FCTS 14.09'!$B222,'FCST SDV'!$C$3:$C$3000,0),MATCH('Hàng Theo FCTS 14.09'!Q$1,'FCST SDV'!$AC$2:$AZ$2,0))/'Hàng Theo FCTS 14.09'!$C222,0)</f>
        <v>0</v>
      </c>
    </row>
    <row r="223" spans="1:17" ht="36" customHeight="1">
      <c r="A223" s="576"/>
      <c r="B223" s="146" t="s">
        <v>7</v>
      </c>
      <c r="C223" s="135">
        <v>2500</v>
      </c>
      <c r="D223" s="564"/>
      <c r="E223" s="565"/>
      <c r="F223" s="564"/>
      <c r="G223" s="152">
        <f>+VLOOKUP(B223,'[6]FCST SDV'!$C:$AL,36,0)</f>
        <v>72000</v>
      </c>
      <c r="H223" s="153">
        <f t="shared" si="52"/>
        <v>28.8</v>
      </c>
      <c r="I223" s="134">
        <f t="array" ref="I223">+IFERROR(INDEX('FCST SDV'!$AC$3:$AZ$3000,MATCH('Hàng Theo FCTS 14.09'!$B223,'FCST SDV'!$C$3:$C$3000,0),MATCH('Hàng Theo FCTS 14.09'!I$1,'FCST SDV'!$AC$2:$AZ$2,0))/'Hàng Theo FCTS 14.09'!$C223,0)</f>
        <v>7.2</v>
      </c>
      <c r="J223" s="134">
        <f t="array" ref="J223">+IFERROR(INDEX('FCST SDV'!$AC$3:$AZ$3000,MATCH('Hàng Theo FCTS 14.09'!$B223,'FCST SDV'!$C$3:$C$3000,0),MATCH('Hàng Theo FCTS 14.09'!J$1,'FCST SDV'!$AC$2:$AZ$2,0))/'Hàng Theo FCTS 14.09'!$C223,0)</f>
        <v>4.8</v>
      </c>
      <c r="K223" s="134">
        <f t="array" ref="K223">+IFERROR(INDEX('FCST SDV'!$AC$3:$AZ$3000,MATCH('Hàng Theo FCTS 14.09'!$B223,'FCST SDV'!$C$3:$C$3000,0),MATCH('Hàng Theo FCTS 14.09'!K$1,'FCST SDV'!$AC$2:$AZ$2,0))/'Hàng Theo FCTS 14.09'!$C223,0)</f>
        <v>0</v>
      </c>
      <c r="L223" s="134">
        <f t="array" ref="L223">+IFERROR(INDEX('FCST SDV'!$AC$3:$AZ$3000,MATCH('Hàng Theo FCTS 14.09'!$B223,'FCST SDV'!$C$3:$C$3000,0),MATCH('Hàng Theo FCTS 14.09'!L$1,'FCST SDV'!$AC$2:$AZ$2,0))/'Hàng Theo FCTS 14.09'!$C223,0)</f>
        <v>0</v>
      </c>
      <c r="M223" s="134">
        <f t="array" ref="M223">+IFERROR(INDEX('FCST SDV'!$AC$3:$AZ$3000,MATCH('Hàng Theo FCTS 14.09'!$B223,'FCST SDV'!$C$3:$C$3000,0),MATCH('Hàng Theo FCTS 14.09'!M$1,'FCST SDV'!$AC$2:$AZ$2,0))/'Hàng Theo FCTS 14.09'!$C223,0)</f>
        <v>0</v>
      </c>
      <c r="N223" s="134">
        <f t="array" ref="N223">+IFERROR(INDEX('FCST SDV'!$AC$3:$AZ$3000,MATCH('Hàng Theo FCTS 14.09'!$B223,'FCST SDV'!$C$3:$C$3000,0),MATCH('Hàng Theo FCTS 14.09'!N$1,'FCST SDV'!$AC$2:$AZ$2,0))/'Hàng Theo FCTS 14.09'!$C223,0)</f>
        <v>0</v>
      </c>
      <c r="O223" s="134">
        <f t="array" ref="O223">+IFERROR(INDEX('FCST SDV'!$AC$3:$AZ$3000,MATCH('Hàng Theo FCTS 14.09'!$B223,'FCST SDV'!$C$3:$C$3000,0),MATCH('Hàng Theo FCTS 14.09'!O$1,'FCST SDV'!$AC$2:$AZ$2,0))/'Hàng Theo FCTS 14.09'!$C223,0)</f>
        <v>16.8</v>
      </c>
      <c r="P223" s="134">
        <f t="array" ref="P223">+IFERROR(INDEX('FCST SDV'!$AC$3:$AZ$3000,MATCH('Hàng Theo FCTS 14.09'!$B223,'FCST SDV'!$C$3:$C$3000,0),MATCH('Hàng Theo FCTS 14.09'!P$1,'FCST SDV'!$AC$2:$AZ$2,0))/'Hàng Theo FCTS 14.09'!$C223,0)</f>
        <v>0</v>
      </c>
      <c r="Q223" s="134">
        <f t="array" ref="Q223">+IFERROR(INDEX('FCST SDV'!$AC$3:$AZ$3000,MATCH('Hàng Theo FCTS 14.09'!$B223,'FCST SDV'!$C$3:$C$3000,0),MATCH('Hàng Theo FCTS 14.09'!Q$1,'FCST SDV'!$AC$2:$AZ$2,0))/'Hàng Theo FCTS 14.09'!$C223,0)</f>
        <v>0</v>
      </c>
    </row>
    <row r="224" spans="1:17" ht="36" customHeight="1">
      <c r="A224" s="572" t="s">
        <v>254</v>
      </c>
      <c r="B224" s="573"/>
      <c r="C224" s="573"/>
      <c r="D224" s="573"/>
      <c r="E224" s="573"/>
      <c r="F224" s="574"/>
      <c r="G224" s="156"/>
      <c r="H224" s="155"/>
      <c r="I224" s="138">
        <f>+F222-SUM(I222:I223)</f>
        <v>-7.2</v>
      </c>
      <c r="J224" s="138">
        <f>+I224-SUM(J222:J223)</f>
        <v>-12</v>
      </c>
      <c r="K224" s="138">
        <f t="shared" ref="K224:Q224" si="53">+J224-SUM(K222:K223)</f>
        <v>-12</v>
      </c>
      <c r="L224" s="138">
        <f t="shared" si="53"/>
        <v>-12</v>
      </c>
      <c r="M224" s="138">
        <f t="shared" si="53"/>
        <v>-15.6</v>
      </c>
      <c r="N224" s="138">
        <f t="shared" si="53"/>
        <v>-20.399999999999999</v>
      </c>
      <c r="O224" s="138">
        <f t="shared" si="53"/>
        <v>-45.6</v>
      </c>
      <c r="P224" s="138">
        <f t="shared" si="53"/>
        <v>-45.6</v>
      </c>
      <c r="Q224" s="138">
        <f t="shared" si="53"/>
        <v>-45.6</v>
      </c>
    </row>
    <row r="225" spans="1:17" ht="36" customHeight="1">
      <c r="A225" s="576" t="s">
        <v>178</v>
      </c>
      <c r="B225" s="131" t="s">
        <v>147</v>
      </c>
      <c r="C225" s="135">
        <v>2500</v>
      </c>
      <c r="D225" s="564">
        <v>0</v>
      </c>
      <c r="E225" s="565"/>
      <c r="F225" s="564">
        <f>D225</f>
        <v>0</v>
      </c>
      <c r="G225" s="152">
        <f>+VLOOKUP(B225,'[6]FCST SDV'!$C:$AL,36,0)</f>
        <v>0</v>
      </c>
      <c r="H225" s="153">
        <f t="shared" ref="H225:H226" si="54">+G225/C225</f>
        <v>0</v>
      </c>
      <c r="I225" s="134">
        <f t="array" ref="I225">+IFERROR(INDEX('FCST SDV'!$AC$3:$AZ$3000,MATCH('Hàng Theo FCTS 14.09'!$B225,'FCST SDV'!$C$3:$C$3000,0),MATCH('Hàng Theo FCTS 14.09'!I$1,'FCST SDV'!$AC$2:$AZ$2,0))/'Hàng Theo FCTS 14.09'!$C225,0)</f>
        <v>0</v>
      </c>
      <c r="J225" s="134">
        <f t="array" ref="J225">+IFERROR(INDEX('FCST SDV'!$AC$3:$AZ$3000,MATCH('Hàng Theo FCTS 14.09'!$B225,'FCST SDV'!$C$3:$C$3000,0),MATCH('Hàng Theo FCTS 14.09'!J$1,'FCST SDV'!$AC$2:$AZ$2,0))/'Hàng Theo FCTS 14.09'!$C225,0)</f>
        <v>0</v>
      </c>
      <c r="K225" s="134">
        <f t="array" ref="K225">+IFERROR(INDEX('FCST SDV'!$AC$3:$AZ$3000,MATCH('Hàng Theo FCTS 14.09'!$B225,'FCST SDV'!$C$3:$C$3000,0),MATCH('Hàng Theo FCTS 14.09'!K$1,'FCST SDV'!$AC$2:$AZ$2,0))/'Hàng Theo FCTS 14.09'!$C225,0)</f>
        <v>0</v>
      </c>
      <c r="L225" s="134">
        <f t="array" ref="L225">+IFERROR(INDEX('FCST SDV'!$AC$3:$AZ$3000,MATCH('Hàng Theo FCTS 14.09'!$B225,'FCST SDV'!$C$3:$C$3000,0),MATCH('Hàng Theo FCTS 14.09'!L$1,'FCST SDV'!$AC$2:$AZ$2,0))/'Hàng Theo FCTS 14.09'!$C225,0)</f>
        <v>0</v>
      </c>
      <c r="M225" s="134">
        <f t="array" ref="M225">+IFERROR(INDEX('FCST SDV'!$AC$3:$AZ$3000,MATCH('Hàng Theo FCTS 14.09'!$B225,'FCST SDV'!$C$3:$C$3000,0),MATCH('Hàng Theo FCTS 14.09'!M$1,'FCST SDV'!$AC$2:$AZ$2,0))/'Hàng Theo FCTS 14.09'!$C225,0)</f>
        <v>0</v>
      </c>
      <c r="N225" s="134">
        <f t="array" ref="N225">+IFERROR(INDEX('FCST SDV'!$AC$3:$AZ$3000,MATCH('Hàng Theo FCTS 14.09'!$B225,'FCST SDV'!$C$3:$C$3000,0),MATCH('Hàng Theo FCTS 14.09'!N$1,'FCST SDV'!$AC$2:$AZ$2,0))/'Hàng Theo FCTS 14.09'!$C225,0)</f>
        <v>0</v>
      </c>
      <c r="O225" s="134">
        <f t="array" ref="O225">+IFERROR(INDEX('FCST SDV'!$AC$3:$AZ$3000,MATCH('Hàng Theo FCTS 14.09'!$B225,'FCST SDV'!$C$3:$C$3000,0),MATCH('Hàng Theo FCTS 14.09'!O$1,'FCST SDV'!$AC$2:$AZ$2,0))/'Hàng Theo FCTS 14.09'!$C225,0)</f>
        <v>0</v>
      </c>
      <c r="P225" s="134">
        <f t="array" ref="P225">+IFERROR(INDEX('FCST SDV'!$AC$3:$AZ$3000,MATCH('Hàng Theo FCTS 14.09'!$B225,'FCST SDV'!$C$3:$C$3000,0),MATCH('Hàng Theo FCTS 14.09'!P$1,'FCST SDV'!$AC$2:$AZ$2,0))/'Hàng Theo FCTS 14.09'!$C225,0)</f>
        <v>0</v>
      </c>
      <c r="Q225" s="134">
        <f t="array" ref="Q225">+IFERROR(INDEX('FCST SDV'!$AC$3:$AZ$3000,MATCH('Hàng Theo FCTS 14.09'!$B225,'FCST SDV'!$C$3:$C$3000,0),MATCH('Hàng Theo FCTS 14.09'!Q$1,'FCST SDV'!$AC$2:$AZ$2,0))/'Hàng Theo FCTS 14.09'!$C225,0)</f>
        <v>0</v>
      </c>
    </row>
    <row r="226" spans="1:17" ht="36" customHeight="1">
      <c r="A226" s="576"/>
      <c r="B226" s="131" t="s">
        <v>148</v>
      </c>
      <c r="C226" s="135">
        <v>2500</v>
      </c>
      <c r="D226" s="564"/>
      <c r="E226" s="565"/>
      <c r="F226" s="564"/>
      <c r="G226" s="152">
        <f>+VLOOKUP(B226,'[6]FCST SDV'!$C:$AL,36,0)</f>
        <v>0</v>
      </c>
      <c r="H226" s="153">
        <f t="shared" si="54"/>
        <v>0</v>
      </c>
      <c r="I226" s="134">
        <f t="array" ref="I226">+IFERROR(INDEX('FCST SDV'!$AC$3:$AZ$3000,MATCH('Hàng Theo FCTS 14.09'!$B226,'FCST SDV'!$C$3:$C$3000,0),MATCH('Hàng Theo FCTS 14.09'!I$1,'FCST SDV'!$AC$2:$AZ$2,0))/'Hàng Theo FCTS 14.09'!$C226,0)</f>
        <v>0</v>
      </c>
      <c r="J226" s="134">
        <f t="array" ref="J226">+IFERROR(INDEX('FCST SDV'!$AC$3:$AZ$3000,MATCH('Hàng Theo FCTS 14.09'!$B226,'FCST SDV'!$C$3:$C$3000,0),MATCH('Hàng Theo FCTS 14.09'!J$1,'FCST SDV'!$AC$2:$AZ$2,0))/'Hàng Theo FCTS 14.09'!$C226,0)</f>
        <v>0</v>
      </c>
      <c r="K226" s="134">
        <f t="array" ref="K226">+IFERROR(INDEX('FCST SDV'!$AC$3:$AZ$3000,MATCH('Hàng Theo FCTS 14.09'!$B226,'FCST SDV'!$C$3:$C$3000,0),MATCH('Hàng Theo FCTS 14.09'!K$1,'FCST SDV'!$AC$2:$AZ$2,0))/'Hàng Theo FCTS 14.09'!$C226,0)</f>
        <v>0</v>
      </c>
      <c r="L226" s="134">
        <f t="array" ref="L226">+IFERROR(INDEX('FCST SDV'!$AC$3:$AZ$3000,MATCH('Hàng Theo FCTS 14.09'!$B226,'FCST SDV'!$C$3:$C$3000,0),MATCH('Hàng Theo FCTS 14.09'!L$1,'FCST SDV'!$AC$2:$AZ$2,0))/'Hàng Theo FCTS 14.09'!$C226,0)</f>
        <v>0</v>
      </c>
      <c r="M226" s="134">
        <f t="array" ref="M226">+IFERROR(INDEX('FCST SDV'!$AC$3:$AZ$3000,MATCH('Hàng Theo FCTS 14.09'!$B226,'FCST SDV'!$C$3:$C$3000,0),MATCH('Hàng Theo FCTS 14.09'!M$1,'FCST SDV'!$AC$2:$AZ$2,0))/'Hàng Theo FCTS 14.09'!$C226,0)</f>
        <v>0</v>
      </c>
      <c r="N226" s="134">
        <f t="array" ref="N226">+IFERROR(INDEX('FCST SDV'!$AC$3:$AZ$3000,MATCH('Hàng Theo FCTS 14.09'!$B226,'FCST SDV'!$C$3:$C$3000,0),MATCH('Hàng Theo FCTS 14.09'!N$1,'FCST SDV'!$AC$2:$AZ$2,0))/'Hàng Theo FCTS 14.09'!$C226,0)</f>
        <v>0</v>
      </c>
      <c r="O226" s="134">
        <f t="array" ref="O226">+IFERROR(INDEX('FCST SDV'!$AC$3:$AZ$3000,MATCH('Hàng Theo FCTS 14.09'!$B226,'FCST SDV'!$C$3:$C$3000,0),MATCH('Hàng Theo FCTS 14.09'!O$1,'FCST SDV'!$AC$2:$AZ$2,0))/'Hàng Theo FCTS 14.09'!$C226,0)</f>
        <v>0</v>
      </c>
      <c r="P226" s="134">
        <f t="array" ref="P226">+IFERROR(INDEX('FCST SDV'!$AC$3:$AZ$3000,MATCH('Hàng Theo FCTS 14.09'!$B226,'FCST SDV'!$C$3:$C$3000,0),MATCH('Hàng Theo FCTS 14.09'!P$1,'FCST SDV'!$AC$2:$AZ$2,0))/'Hàng Theo FCTS 14.09'!$C226,0)</f>
        <v>0</v>
      </c>
      <c r="Q226" s="134">
        <f t="array" ref="Q226">+IFERROR(INDEX('FCST SDV'!$AC$3:$AZ$3000,MATCH('Hàng Theo FCTS 14.09'!$B226,'FCST SDV'!$C$3:$C$3000,0),MATCH('Hàng Theo FCTS 14.09'!Q$1,'FCST SDV'!$AC$2:$AZ$2,0))/'Hàng Theo FCTS 14.09'!$C226,0)</f>
        <v>0</v>
      </c>
    </row>
    <row r="227" spans="1:17" ht="36" customHeight="1">
      <c r="A227" s="572" t="s">
        <v>254</v>
      </c>
      <c r="B227" s="573"/>
      <c r="C227" s="573"/>
      <c r="D227" s="573"/>
      <c r="E227" s="573"/>
      <c r="F227" s="574"/>
      <c r="G227" s="156"/>
      <c r="H227" s="155"/>
      <c r="I227" s="138">
        <f>+F225-SUM(J225:J226)</f>
        <v>0</v>
      </c>
      <c r="J227" s="138">
        <f>+I227-SUM(J225:J226)</f>
        <v>0</v>
      </c>
      <c r="K227" s="138">
        <f t="shared" ref="K227:Q227" si="55">+J227-SUM(K225:K226)</f>
        <v>0</v>
      </c>
      <c r="L227" s="138">
        <f t="shared" si="55"/>
        <v>0</v>
      </c>
      <c r="M227" s="138">
        <f t="shared" si="55"/>
        <v>0</v>
      </c>
      <c r="N227" s="138">
        <f t="shared" si="55"/>
        <v>0</v>
      </c>
      <c r="O227" s="138">
        <f t="shared" si="55"/>
        <v>0</v>
      </c>
      <c r="P227" s="138">
        <f t="shared" si="55"/>
        <v>0</v>
      </c>
      <c r="Q227" s="138">
        <f t="shared" si="55"/>
        <v>0</v>
      </c>
    </row>
    <row r="228" spans="1:17" ht="52.5" customHeight="1">
      <c r="A228" s="145" t="s">
        <v>179</v>
      </c>
      <c r="B228" s="131" t="s">
        <v>57</v>
      </c>
      <c r="C228" s="135">
        <v>2500</v>
      </c>
      <c r="D228" s="126">
        <v>0</v>
      </c>
      <c r="E228" s="142"/>
      <c r="F228" s="126">
        <f>D228</f>
        <v>0</v>
      </c>
      <c r="G228" s="152">
        <f>+VLOOKUP(B228,'[6]FCST SDV'!$C:$AL,36,0)</f>
        <v>779000</v>
      </c>
      <c r="H228" s="153">
        <f t="shared" ref="H228" si="56">+G228/C228</f>
        <v>311.60000000000002</v>
      </c>
      <c r="I228" s="134">
        <f t="array" ref="I228">+IFERROR(INDEX('FCST SDV'!$AC$3:$AZ$3000,MATCH('Hàng Theo FCTS 14.09'!$B228,'FCST SDV'!$C$3:$C$3000,0),MATCH('Hàng Theo FCTS 14.09'!I$1,'FCST SDV'!$AC$2:$AZ$2,0))/'Hàng Theo FCTS 14.09'!$C228,0)</f>
        <v>12</v>
      </c>
      <c r="J228" s="134">
        <f t="array" ref="J228">+IFERROR(INDEX('FCST SDV'!$AC$3:$AZ$3000,MATCH('Hàng Theo FCTS 14.09'!$B228,'FCST SDV'!$C$3:$C$3000,0),MATCH('Hàng Theo FCTS 14.09'!J$1,'FCST SDV'!$AC$2:$AZ$2,0))/'Hàng Theo FCTS 14.09'!$C228,0)</f>
        <v>20.399999999999999</v>
      </c>
      <c r="K228" s="134">
        <f t="array" ref="K228">+IFERROR(INDEX('FCST SDV'!$AC$3:$AZ$3000,MATCH('Hàng Theo FCTS 14.09'!$B228,'FCST SDV'!$C$3:$C$3000,0),MATCH('Hàng Theo FCTS 14.09'!K$1,'FCST SDV'!$AC$2:$AZ$2,0))/'Hàng Theo FCTS 14.09'!$C228,0)</f>
        <v>19.600000000000001</v>
      </c>
      <c r="L228" s="134">
        <f t="array" ref="L228">+IFERROR(INDEX('FCST SDV'!$AC$3:$AZ$3000,MATCH('Hàng Theo FCTS 14.09'!$B228,'FCST SDV'!$C$3:$C$3000,0),MATCH('Hàng Theo FCTS 14.09'!L$1,'FCST SDV'!$AC$2:$AZ$2,0))/'Hàng Theo FCTS 14.09'!$C228,0)</f>
        <v>18</v>
      </c>
      <c r="M228" s="134">
        <f t="array" ref="M228">+IFERROR(INDEX('FCST SDV'!$AC$3:$AZ$3000,MATCH('Hàng Theo FCTS 14.09'!$B228,'FCST SDV'!$C$3:$C$3000,0),MATCH('Hàng Theo FCTS 14.09'!M$1,'FCST SDV'!$AC$2:$AZ$2,0))/'Hàng Theo FCTS 14.09'!$C228,0)</f>
        <v>15.6</v>
      </c>
      <c r="N228" s="134">
        <f t="array" ref="N228">+IFERROR(INDEX('FCST SDV'!$AC$3:$AZ$3000,MATCH('Hàng Theo FCTS 14.09'!$B228,'FCST SDV'!$C$3:$C$3000,0),MATCH('Hàng Theo FCTS 14.09'!N$1,'FCST SDV'!$AC$2:$AZ$2,0))/'Hàng Theo FCTS 14.09'!$C228,0)</f>
        <v>15.6</v>
      </c>
      <c r="O228" s="134">
        <f t="array" ref="O228">+IFERROR(INDEX('FCST SDV'!$AC$3:$AZ$3000,MATCH('Hàng Theo FCTS 14.09'!$B228,'FCST SDV'!$C$3:$C$3000,0),MATCH('Hàng Theo FCTS 14.09'!O$1,'FCST SDV'!$AC$2:$AZ$2,0))/'Hàng Theo FCTS 14.09'!$C228,0)</f>
        <v>116.8</v>
      </c>
      <c r="P228" s="134">
        <f t="array" ref="P228">+IFERROR(INDEX('FCST SDV'!$AC$3:$AZ$3000,MATCH('Hàng Theo FCTS 14.09'!$B228,'FCST SDV'!$C$3:$C$3000,0),MATCH('Hàng Theo FCTS 14.09'!P$1,'FCST SDV'!$AC$2:$AZ$2,0))/'Hàng Theo FCTS 14.09'!$C228,0)</f>
        <v>75.599999999999994</v>
      </c>
      <c r="Q228" s="134">
        <f t="array" ref="Q228">+IFERROR(INDEX('FCST SDV'!$AC$3:$AZ$3000,MATCH('Hàng Theo FCTS 14.09'!$B228,'FCST SDV'!$C$3:$C$3000,0),MATCH('Hàng Theo FCTS 14.09'!Q$1,'FCST SDV'!$AC$2:$AZ$2,0))/'Hàng Theo FCTS 14.09'!$C228,0)</f>
        <v>18</v>
      </c>
    </row>
    <row r="229" spans="1:17" ht="36" customHeight="1">
      <c r="A229" s="572" t="s">
        <v>254</v>
      </c>
      <c r="B229" s="573"/>
      <c r="C229" s="573"/>
      <c r="D229" s="573"/>
      <c r="E229" s="573"/>
      <c r="F229" s="574"/>
      <c r="G229" s="156"/>
      <c r="H229" s="155"/>
      <c r="I229" s="138">
        <f>+F228-SUM(I228)</f>
        <v>-12</v>
      </c>
      <c r="J229" s="138">
        <f>+I229-SUM(J228)</f>
        <v>-32.4</v>
      </c>
      <c r="K229" s="138">
        <f t="shared" ref="K229:Q229" si="57">+J229-SUM(K228)</f>
        <v>-52</v>
      </c>
      <c r="L229" s="138">
        <f t="shared" si="57"/>
        <v>-70</v>
      </c>
      <c r="M229" s="138">
        <f t="shared" si="57"/>
        <v>-85.6</v>
      </c>
      <c r="N229" s="138">
        <f t="shared" si="57"/>
        <v>-101.19999999999999</v>
      </c>
      <c r="O229" s="138">
        <f t="shared" si="57"/>
        <v>-218</v>
      </c>
      <c r="P229" s="138">
        <f t="shared" si="57"/>
        <v>-293.60000000000002</v>
      </c>
      <c r="Q229" s="138">
        <f t="shared" si="57"/>
        <v>-311.60000000000002</v>
      </c>
    </row>
    <row r="230" spans="1:17" ht="36" customHeight="1">
      <c r="A230" s="576" t="s">
        <v>180</v>
      </c>
      <c r="B230" s="131" t="s">
        <v>149</v>
      </c>
      <c r="C230" s="135">
        <v>2500</v>
      </c>
      <c r="D230" s="564">
        <v>0</v>
      </c>
      <c r="E230" s="565"/>
      <c r="F230" s="564">
        <f>D230</f>
        <v>0</v>
      </c>
      <c r="G230" s="152">
        <f>+VLOOKUP(B230,'[6]FCST SDV'!$C:$AL,36,0)</f>
        <v>0</v>
      </c>
      <c r="H230" s="153">
        <f t="shared" ref="H230:H231" si="58">+G230/C230</f>
        <v>0</v>
      </c>
      <c r="I230" s="134">
        <f t="array" ref="I230">+IFERROR(INDEX('FCST SDV'!$AC$3:$AZ$3000,MATCH('Hàng Theo FCTS 14.09'!$B230,'FCST SDV'!$C$3:$C$3000,0),MATCH('Hàng Theo FCTS 14.09'!I$1,'FCST SDV'!$AC$2:$AZ$2,0))/'Hàng Theo FCTS 14.09'!$C230,0)</f>
        <v>0</v>
      </c>
      <c r="J230" s="134">
        <f t="array" ref="J230">+IFERROR(INDEX('FCST SDV'!$AC$3:$AZ$3000,MATCH('Hàng Theo FCTS 14.09'!$B230,'FCST SDV'!$C$3:$C$3000,0),MATCH('Hàng Theo FCTS 14.09'!J$1,'FCST SDV'!$AC$2:$AZ$2,0))/'Hàng Theo FCTS 14.09'!$C230,0)</f>
        <v>0</v>
      </c>
      <c r="K230" s="134">
        <f t="array" ref="K230">+IFERROR(INDEX('FCST SDV'!$AC$3:$AZ$3000,MATCH('Hàng Theo FCTS 14.09'!$B230,'FCST SDV'!$C$3:$C$3000,0),MATCH('Hàng Theo FCTS 14.09'!K$1,'FCST SDV'!$AC$2:$AZ$2,0))/'Hàng Theo FCTS 14.09'!$C230,0)</f>
        <v>0</v>
      </c>
      <c r="L230" s="134">
        <f t="array" ref="L230">+IFERROR(INDEX('FCST SDV'!$AC$3:$AZ$3000,MATCH('Hàng Theo FCTS 14.09'!$B230,'FCST SDV'!$C$3:$C$3000,0),MATCH('Hàng Theo FCTS 14.09'!L$1,'FCST SDV'!$AC$2:$AZ$2,0))/'Hàng Theo FCTS 14.09'!$C230,0)</f>
        <v>0</v>
      </c>
      <c r="M230" s="134">
        <f t="array" ref="M230">+IFERROR(INDEX('FCST SDV'!$AC$3:$AZ$3000,MATCH('Hàng Theo FCTS 14.09'!$B230,'FCST SDV'!$C$3:$C$3000,0),MATCH('Hàng Theo FCTS 14.09'!M$1,'FCST SDV'!$AC$2:$AZ$2,0))/'Hàng Theo FCTS 14.09'!$C230,0)</f>
        <v>0</v>
      </c>
      <c r="N230" s="134">
        <f t="array" ref="N230">+IFERROR(INDEX('FCST SDV'!$AC$3:$AZ$3000,MATCH('Hàng Theo FCTS 14.09'!$B230,'FCST SDV'!$C$3:$C$3000,0),MATCH('Hàng Theo FCTS 14.09'!N$1,'FCST SDV'!$AC$2:$AZ$2,0))/'Hàng Theo FCTS 14.09'!$C230,0)</f>
        <v>0</v>
      </c>
      <c r="O230" s="134">
        <f t="array" ref="O230">+IFERROR(INDEX('FCST SDV'!$AC$3:$AZ$3000,MATCH('Hàng Theo FCTS 14.09'!$B230,'FCST SDV'!$C$3:$C$3000,0),MATCH('Hàng Theo FCTS 14.09'!O$1,'FCST SDV'!$AC$2:$AZ$2,0))/'Hàng Theo FCTS 14.09'!$C230,0)</f>
        <v>0</v>
      </c>
      <c r="P230" s="134">
        <f t="array" ref="P230">+IFERROR(INDEX('FCST SDV'!$AC$3:$AZ$3000,MATCH('Hàng Theo FCTS 14.09'!$B230,'FCST SDV'!$C$3:$C$3000,0),MATCH('Hàng Theo FCTS 14.09'!P$1,'FCST SDV'!$AC$2:$AZ$2,0))/'Hàng Theo FCTS 14.09'!$C230,0)</f>
        <v>0</v>
      </c>
      <c r="Q230" s="134">
        <f t="array" ref="Q230">+IFERROR(INDEX('FCST SDV'!$AC$3:$AZ$3000,MATCH('Hàng Theo FCTS 14.09'!$B230,'FCST SDV'!$C$3:$C$3000,0),MATCH('Hàng Theo FCTS 14.09'!Q$1,'FCST SDV'!$AC$2:$AZ$2,0))/'Hàng Theo FCTS 14.09'!$C230,0)</f>
        <v>0</v>
      </c>
    </row>
    <row r="231" spans="1:17" ht="36" customHeight="1">
      <c r="A231" s="576"/>
      <c r="B231" s="131" t="s">
        <v>58</v>
      </c>
      <c r="C231" s="135">
        <v>2500</v>
      </c>
      <c r="D231" s="564"/>
      <c r="E231" s="565"/>
      <c r="F231" s="564"/>
      <c r="G231" s="152">
        <f>+VLOOKUP(B231,'[6]FCST SDV'!$C:$AL,36,0)</f>
        <v>48000</v>
      </c>
      <c r="H231" s="153">
        <f t="shared" si="58"/>
        <v>19.2</v>
      </c>
      <c r="I231" s="134">
        <f t="array" ref="I231">+IFERROR(INDEX('FCST SDV'!$AC$3:$AZ$3000,MATCH('Hàng Theo FCTS 14.09'!$B231,'FCST SDV'!$C$3:$C$3000,0),MATCH('Hàng Theo FCTS 14.09'!I$1,'FCST SDV'!$AC$2:$AZ$2,0))/'Hàng Theo FCTS 14.09'!$C231,0)</f>
        <v>0</v>
      </c>
      <c r="J231" s="134">
        <f t="array" ref="J231">+IFERROR(INDEX('FCST SDV'!$AC$3:$AZ$3000,MATCH('Hàng Theo FCTS 14.09'!$B231,'FCST SDV'!$C$3:$C$3000,0),MATCH('Hàng Theo FCTS 14.09'!J$1,'FCST SDV'!$AC$2:$AZ$2,0))/'Hàng Theo FCTS 14.09'!$C231,0)</f>
        <v>4.8</v>
      </c>
      <c r="K231" s="134">
        <f t="array" ref="K231">+IFERROR(INDEX('FCST SDV'!$AC$3:$AZ$3000,MATCH('Hàng Theo FCTS 14.09'!$B231,'FCST SDV'!$C$3:$C$3000,0),MATCH('Hàng Theo FCTS 14.09'!K$1,'FCST SDV'!$AC$2:$AZ$2,0))/'Hàng Theo FCTS 14.09'!$C231,0)</f>
        <v>0</v>
      </c>
      <c r="L231" s="134">
        <f t="array" ref="L231">+IFERROR(INDEX('FCST SDV'!$AC$3:$AZ$3000,MATCH('Hàng Theo FCTS 14.09'!$B231,'FCST SDV'!$C$3:$C$3000,0),MATCH('Hàng Theo FCTS 14.09'!L$1,'FCST SDV'!$AC$2:$AZ$2,0))/'Hàng Theo FCTS 14.09'!$C231,0)</f>
        <v>0</v>
      </c>
      <c r="M231" s="134">
        <f t="array" ref="M231">+IFERROR(INDEX('FCST SDV'!$AC$3:$AZ$3000,MATCH('Hàng Theo FCTS 14.09'!$B231,'FCST SDV'!$C$3:$C$3000,0),MATCH('Hàng Theo FCTS 14.09'!M$1,'FCST SDV'!$AC$2:$AZ$2,0))/'Hàng Theo FCTS 14.09'!$C231,0)</f>
        <v>0</v>
      </c>
      <c r="N231" s="134">
        <f t="array" ref="N231">+IFERROR(INDEX('FCST SDV'!$AC$3:$AZ$3000,MATCH('Hàng Theo FCTS 14.09'!$B231,'FCST SDV'!$C$3:$C$3000,0),MATCH('Hàng Theo FCTS 14.09'!N$1,'FCST SDV'!$AC$2:$AZ$2,0))/'Hàng Theo FCTS 14.09'!$C231,0)</f>
        <v>0</v>
      </c>
      <c r="O231" s="134">
        <f t="array" ref="O231">+IFERROR(INDEX('FCST SDV'!$AC$3:$AZ$3000,MATCH('Hàng Theo FCTS 14.09'!$B231,'FCST SDV'!$C$3:$C$3000,0),MATCH('Hàng Theo FCTS 14.09'!O$1,'FCST SDV'!$AC$2:$AZ$2,0))/'Hàng Theo FCTS 14.09'!$C231,0)</f>
        <v>14.4</v>
      </c>
      <c r="P231" s="134">
        <f t="array" ref="P231">+IFERROR(INDEX('FCST SDV'!$AC$3:$AZ$3000,MATCH('Hàng Theo FCTS 14.09'!$B231,'FCST SDV'!$C$3:$C$3000,0),MATCH('Hàng Theo FCTS 14.09'!P$1,'FCST SDV'!$AC$2:$AZ$2,0))/'Hàng Theo FCTS 14.09'!$C231,0)</f>
        <v>0</v>
      </c>
      <c r="Q231" s="134">
        <f t="array" ref="Q231">+IFERROR(INDEX('FCST SDV'!$AC$3:$AZ$3000,MATCH('Hàng Theo FCTS 14.09'!$B231,'FCST SDV'!$C$3:$C$3000,0),MATCH('Hàng Theo FCTS 14.09'!Q$1,'FCST SDV'!$AC$2:$AZ$2,0))/'Hàng Theo FCTS 14.09'!$C231,0)</f>
        <v>0</v>
      </c>
    </row>
    <row r="232" spans="1:17" ht="36" customHeight="1">
      <c r="A232" s="572" t="s">
        <v>254</v>
      </c>
      <c r="B232" s="573"/>
      <c r="C232" s="573"/>
      <c r="D232" s="573"/>
      <c r="E232" s="573"/>
      <c r="F232" s="574"/>
      <c r="G232" s="156"/>
      <c r="H232" s="155"/>
      <c r="I232" s="138">
        <f>+F230-SUM(I230:I231)</f>
        <v>0</v>
      </c>
      <c r="J232" s="138">
        <f>+I232-SUM(J230:J231)</f>
        <v>-4.8</v>
      </c>
      <c r="K232" s="138">
        <f t="shared" ref="K232:Q232" si="59">+J232-SUM(K230:K231)</f>
        <v>-4.8</v>
      </c>
      <c r="L232" s="138">
        <f t="shared" si="59"/>
        <v>-4.8</v>
      </c>
      <c r="M232" s="138">
        <f t="shared" si="59"/>
        <v>-4.8</v>
      </c>
      <c r="N232" s="138">
        <f t="shared" si="59"/>
        <v>-4.8</v>
      </c>
      <c r="O232" s="138">
        <f t="shared" si="59"/>
        <v>-19.2</v>
      </c>
      <c r="P232" s="138">
        <f t="shared" si="59"/>
        <v>-19.2</v>
      </c>
      <c r="Q232" s="138">
        <f t="shared" si="59"/>
        <v>-19.2</v>
      </c>
    </row>
    <row r="233" spans="1:17" ht="48" customHeight="1">
      <c r="A233" s="145" t="s">
        <v>181</v>
      </c>
      <c r="B233" s="131" t="s">
        <v>150</v>
      </c>
      <c r="C233" s="135">
        <v>2500</v>
      </c>
      <c r="D233" s="126">
        <v>0</v>
      </c>
      <c r="E233" s="142"/>
      <c r="F233" s="126">
        <f>D233</f>
        <v>0</v>
      </c>
      <c r="G233" s="152">
        <f>+VLOOKUP(B233,'[6]FCST SDV'!$C:$AL,36,0)</f>
        <v>9000</v>
      </c>
      <c r="H233" s="153">
        <f t="shared" ref="H233" si="60">+G233/C233</f>
        <v>3.6</v>
      </c>
      <c r="I233" s="134">
        <f t="array" ref="I233">+IFERROR(INDEX('FCST SDV'!$AC$3:$AZ$3000,MATCH('Hàng Theo FCTS 14.09'!$B233,'FCST SDV'!$C$3:$C$3000,0),MATCH('Hàng Theo FCTS 14.09'!I$1,'FCST SDV'!$AC$2:$AZ$2,0))/'Hàng Theo FCTS 14.09'!$C233,0)</f>
        <v>0</v>
      </c>
      <c r="J233" s="134">
        <f t="array" ref="J233">+IFERROR(INDEX('FCST SDV'!$AC$3:$AZ$3000,MATCH('Hàng Theo FCTS 14.09'!$B233,'FCST SDV'!$C$3:$C$3000,0),MATCH('Hàng Theo FCTS 14.09'!J$1,'FCST SDV'!$AC$2:$AZ$2,0))/'Hàng Theo FCTS 14.09'!$C233,0)</f>
        <v>0</v>
      </c>
      <c r="K233" s="134">
        <f t="array" ref="K233">+IFERROR(INDEX('FCST SDV'!$AC$3:$AZ$3000,MATCH('Hàng Theo FCTS 14.09'!$B233,'FCST SDV'!$C$3:$C$3000,0),MATCH('Hàng Theo FCTS 14.09'!K$1,'FCST SDV'!$AC$2:$AZ$2,0))/'Hàng Theo FCTS 14.09'!$C233,0)</f>
        <v>0</v>
      </c>
      <c r="L233" s="134">
        <f t="array" ref="L233">+IFERROR(INDEX('FCST SDV'!$AC$3:$AZ$3000,MATCH('Hàng Theo FCTS 14.09'!$B233,'FCST SDV'!$C$3:$C$3000,0),MATCH('Hàng Theo FCTS 14.09'!L$1,'FCST SDV'!$AC$2:$AZ$2,0))/'Hàng Theo FCTS 14.09'!$C233,0)</f>
        <v>0</v>
      </c>
      <c r="M233" s="134">
        <f t="array" ref="M233">+IFERROR(INDEX('FCST SDV'!$AC$3:$AZ$3000,MATCH('Hàng Theo FCTS 14.09'!$B233,'FCST SDV'!$C$3:$C$3000,0),MATCH('Hàng Theo FCTS 14.09'!M$1,'FCST SDV'!$AC$2:$AZ$2,0))/'Hàng Theo FCTS 14.09'!$C233,0)</f>
        <v>0</v>
      </c>
      <c r="N233" s="134">
        <f t="array" ref="N233">+IFERROR(INDEX('FCST SDV'!$AC$3:$AZ$3000,MATCH('Hàng Theo FCTS 14.09'!$B233,'FCST SDV'!$C$3:$C$3000,0),MATCH('Hàng Theo FCTS 14.09'!N$1,'FCST SDV'!$AC$2:$AZ$2,0))/'Hàng Theo FCTS 14.09'!$C233,0)</f>
        <v>0</v>
      </c>
      <c r="O233" s="134">
        <f t="array" ref="O233">+IFERROR(INDEX('FCST SDV'!$AC$3:$AZ$3000,MATCH('Hàng Theo FCTS 14.09'!$B233,'FCST SDV'!$C$3:$C$3000,0),MATCH('Hàng Theo FCTS 14.09'!O$1,'FCST SDV'!$AC$2:$AZ$2,0))/'Hàng Theo FCTS 14.09'!$C233,0)</f>
        <v>0</v>
      </c>
      <c r="P233" s="134">
        <f t="array" ref="P233">+IFERROR(INDEX('FCST SDV'!$AC$3:$AZ$3000,MATCH('Hàng Theo FCTS 14.09'!$B233,'FCST SDV'!$C$3:$C$3000,0),MATCH('Hàng Theo FCTS 14.09'!P$1,'FCST SDV'!$AC$2:$AZ$2,0))/'Hàng Theo FCTS 14.09'!$C233,0)</f>
        <v>0</v>
      </c>
      <c r="Q233" s="134">
        <f t="array" ref="Q233">+IFERROR(INDEX('FCST SDV'!$AC$3:$AZ$3000,MATCH('Hàng Theo FCTS 14.09'!$B233,'FCST SDV'!$C$3:$C$3000,0),MATCH('Hàng Theo FCTS 14.09'!Q$1,'FCST SDV'!$AC$2:$AZ$2,0))/'Hàng Theo FCTS 14.09'!$C233,0)</f>
        <v>3.6</v>
      </c>
    </row>
    <row r="234" spans="1:17" ht="36" customHeight="1">
      <c r="A234" s="572" t="s">
        <v>254</v>
      </c>
      <c r="B234" s="573"/>
      <c r="C234" s="573"/>
      <c r="D234" s="573"/>
      <c r="E234" s="573"/>
      <c r="F234" s="574"/>
      <c r="G234" s="156"/>
      <c r="H234" s="155"/>
      <c r="I234" s="138">
        <f>+F233-SUM(I233)</f>
        <v>0</v>
      </c>
      <c r="J234" s="138">
        <f>+I234-SUM(J233)</f>
        <v>0</v>
      </c>
      <c r="K234" s="138">
        <f t="shared" ref="K234:Q234" si="61">+J234-SUM(K233)</f>
        <v>0</v>
      </c>
      <c r="L234" s="138">
        <f t="shared" si="61"/>
        <v>0</v>
      </c>
      <c r="M234" s="138">
        <f t="shared" si="61"/>
        <v>0</v>
      </c>
      <c r="N234" s="138">
        <f t="shared" si="61"/>
        <v>0</v>
      </c>
      <c r="O234" s="138">
        <f t="shared" si="61"/>
        <v>0</v>
      </c>
      <c r="P234" s="138">
        <f t="shared" si="61"/>
        <v>0</v>
      </c>
      <c r="Q234" s="138">
        <f t="shared" si="61"/>
        <v>-3.6</v>
      </c>
    </row>
    <row r="235" spans="1:17" ht="36" customHeight="1">
      <c r="A235" s="576" t="s">
        <v>182</v>
      </c>
      <c r="B235" s="131" t="s">
        <v>151</v>
      </c>
      <c r="C235" s="135">
        <v>2500</v>
      </c>
      <c r="D235" s="564">
        <v>0</v>
      </c>
      <c r="E235" s="565"/>
      <c r="F235" s="564">
        <f>D235</f>
        <v>0</v>
      </c>
      <c r="G235" s="152">
        <f>+VLOOKUP(B235,'[6]FCST SDV'!$C:$AL,36,0)</f>
        <v>9000</v>
      </c>
      <c r="H235" s="153">
        <f t="shared" ref="H235:H236" si="62">+G235/C235</f>
        <v>3.6</v>
      </c>
      <c r="I235" s="134">
        <f t="array" ref="I235">+IFERROR(INDEX('FCST SDV'!$AC$3:$AZ$3000,MATCH('Hàng Theo FCTS 14.09'!$B235,'FCST SDV'!$C$3:$C$3000,0),MATCH('Hàng Theo FCTS 14.09'!I$1,'FCST SDV'!$AC$2:$AZ$2,0))/'Hàng Theo FCTS 14.09'!$C235,0)</f>
        <v>0</v>
      </c>
      <c r="J235" s="134">
        <f t="array" ref="J235">+IFERROR(INDEX('FCST SDV'!$AC$3:$AZ$3000,MATCH('Hàng Theo FCTS 14.09'!$B235,'FCST SDV'!$C$3:$C$3000,0),MATCH('Hàng Theo FCTS 14.09'!J$1,'FCST SDV'!$AC$2:$AZ$2,0))/'Hàng Theo FCTS 14.09'!$C235,0)</f>
        <v>0</v>
      </c>
      <c r="K235" s="134">
        <f t="array" ref="K235">+IFERROR(INDEX('FCST SDV'!$AC$3:$AZ$3000,MATCH('Hàng Theo FCTS 14.09'!$B235,'FCST SDV'!$C$3:$C$3000,0),MATCH('Hàng Theo FCTS 14.09'!K$1,'FCST SDV'!$AC$2:$AZ$2,0))/'Hàng Theo FCTS 14.09'!$C235,0)</f>
        <v>0</v>
      </c>
      <c r="L235" s="134">
        <f t="array" ref="L235">+IFERROR(INDEX('FCST SDV'!$AC$3:$AZ$3000,MATCH('Hàng Theo FCTS 14.09'!$B235,'FCST SDV'!$C$3:$C$3000,0),MATCH('Hàng Theo FCTS 14.09'!L$1,'FCST SDV'!$AC$2:$AZ$2,0))/'Hàng Theo FCTS 14.09'!$C235,0)</f>
        <v>0</v>
      </c>
      <c r="M235" s="134">
        <f t="array" ref="M235">+IFERROR(INDEX('FCST SDV'!$AC$3:$AZ$3000,MATCH('Hàng Theo FCTS 14.09'!$B235,'FCST SDV'!$C$3:$C$3000,0),MATCH('Hàng Theo FCTS 14.09'!M$1,'FCST SDV'!$AC$2:$AZ$2,0))/'Hàng Theo FCTS 14.09'!$C235,0)</f>
        <v>0</v>
      </c>
      <c r="N235" s="134">
        <f t="array" ref="N235">+IFERROR(INDEX('FCST SDV'!$AC$3:$AZ$3000,MATCH('Hàng Theo FCTS 14.09'!$B235,'FCST SDV'!$C$3:$C$3000,0),MATCH('Hàng Theo FCTS 14.09'!N$1,'FCST SDV'!$AC$2:$AZ$2,0))/'Hàng Theo FCTS 14.09'!$C235,0)</f>
        <v>0</v>
      </c>
      <c r="O235" s="134">
        <f t="array" ref="O235">+IFERROR(INDEX('FCST SDV'!$AC$3:$AZ$3000,MATCH('Hàng Theo FCTS 14.09'!$B235,'FCST SDV'!$C$3:$C$3000,0),MATCH('Hàng Theo FCTS 14.09'!O$1,'FCST SDV'!$AC$2:$AZ$2,0))/'Hàng Theo FCTS 14.09'!$C235,0)</f>
        <v>0</v>
      </c>
      <c r="P235" s="134">
        <f t="array" ref="P235">+IFERROR(INDEX('FCST SDV'!$AC$3:$AZ$3000,MATCH('Hàng Theo FCTS 14.09'!$B235,'FCST SDV'!$C$3:$C$3000,0),MATCH('Hàng Theo FCTS 14.09'!P$1,'FCST SDV'!$AC$2:$AZ$2,0))/'Hàng Theo FCTS 14.09'!$C235,0)</f>
        <v>0</v>
      </c>
      <c r="Q235" s="134">
        <f t="array" ref="Q235">+IFERROR(INDEX('FCST SDV'!$AC$3:$AZ$3000,MATCH('Hàng Theo FCTS 14.09'!$B235,'FCST SDV'!$C$3:$C$3000,0),MATCH('Hàng Theo FCTS 14.09'!Q$1,'FCST SDV'!$AC$2:$AZ$2,0))/'Hàng Theo FCTS 14.09'!$C235,0)</f>
        <v>3.6</v>
      </c>
    </row>
    <row r="236" spans="1:17" ht="36" customHeight="1">
      <c r="A236" s="576"/>
      <c r="B236" s="131" t="s">
        <v>17</v>
      </c>
      <c r="C236" s="135">
        <v>2500</v>
      </c>
      <c r="D236" s="564"/>
      <c r="E236" s="565"/>
      <c r="F236" s="564"/>
      <c r="G236" s="152">
        <f>+VLOOKUP(B236,'[6]FCST SDV'!$C:$AL,36,0)</f>
        <v>48000</v>
      </c>
      <c r="H236" s="153">
        <f t="shared" si="62"/>
        <v>19.2</v>
      </c>
      <c r="I236" s="134">
        <f t="array" ref="I236">+IFERROR(INDEX('FCST SDV'!$AC$3:$AZ$3000,MATCH('Hàng Theo FCTS 14.09'!$B236,'FCST SDV'!$C$3:$C$3000,0),MATCH('Hàng Theo FCTS 14.09'!I$1,'FCST SDV'!$AC$2:$AZ$2,0))/'Hàng Theo FCTS 14.09'!$C236,0)</f>
        <v>4.8</v>
      </c>
      <c r="J236" s="134">
        <f t="array" ref="J236">+IFERROR(INDEX('FCST SDV'!$AC$3:$AZ$3000,MATCH('Hàng Theo FCTS 14.09'!$B236,'FCST SDV'!$C$3:$C$3000,0),MATCH('Hàng Theo FCTS 14.09'!J$1,'FCST SDV'!$AC$2:$AZ$2,0))/'Hàng Theo FCTS 14.09'!$C236,0)</f>
        <v>2.4</v>
      </c>
      <c r="K236" s="134">
        <f t="array" ref="K236">+IFERROR(INDEX('FCST SDV'!$AC$3:$AZ$3000,MATCH('Hàng Theo FCTS 14.09'!$B236,'FCST SDV'!$C$3:$C$3000,0),MATCH('Hàng Theo FCTS 14.09'!K$1,'FCST SDV'!$AC$2:$AZ$2,0))/'Hàng Theo FCTS 14.09'!$C236,0)</f>
        <v>0</v>
      </c>
      <c r="L236" s="134">
        <f t="array" ref="L236">+IFERROR(INDEX('FCST SDV'!$AC$3:$AZ$3000,MATCH('Hàng Theo FCTS 14.09'!$B236,'FCST SDV'!$C$3:$C$3000,0),MATCH('Hàng Theo FCTS 14.09'!L$1,'FCST SDV'!$AC$2:$AZ$2,0))/'Hàng Theo FCTS 14.09'!$C236,0)</f>
        <v>0</v>
      </c>
      <c r="M236" s="134">
        <f t="array" ref="M236">+IFERROR(INDEX('FCST SDV'!$AC$3:$AZ$3000,MATCH('Hàng Theo FCTS 14.09'!$B236,'FCST SDV'!$C$3:$C$3000,0),MATCH('Hàng Theo FCTS 14.09'!M$1,'FCST SDV'!$AC$2:$AZ$2,0))/'Hàng Theo FCTS 14.09'!$C236,0)</f>
        <v>0</v>
      </c>
      <c r="N236" s="134">
        <f t="array" ref="N236">+IFERROR(INDEX('FCST SDV'!$AC$3:$AZ$3000,MATCH('Hàng Theo FCTS 14.09'!$B236,'FCST SDV'!$C$3:$C$3000,0),MATCH('Hàng Theo FCTS 14.09'!N$1,'FCST SDV'!$AC$2:$AZ$2,0))/'Hàng Theo FCTS 14.09'!$C236,0)</f>
        <v>0</v>
      </c>
      <c r="O236" s="134">
        <f t="array" ref="O236">+IFERROR(INDEX('FCST SDV'!$AC$3:$AZ$3000,MATCH('Hàng Theo FCTS 14.09'!$B236,'FCST SDV'!$C$3:$C$3000,0),MATCH('Hàng Theo FCTS 14.09'!O$1,'FCST SDV'!$AC$2:$AZ$2,0))/'Hàng Theo FCTS 14.09'!$C236,0)</f>
        <v>12</v>
      </c>
      <c r="P236" s="134">
        <f t="array" ref="P236">+IFERROR(INDEX('FCST SDV'!$AC$3:$AZ$3000,MATCH('Hàng Theo FCTS 14.09'!$B236,'FCST SDV'!$C$3:$C$3000,0),MATCH('Hàng Theo FCTS 14.09'!P$1,'FCST SDV'!$AC$2:$AZ$2,0))/'Hàng Theo FCTS 14.09'!$C236,0)</f>
        <v>0</v>
      </c>
      <c r="Q236" s="134">
        <f t="array" ref="Q236">+IFERROR(INDEX('FCST SDV'!$AC$3:$AZ$3000,MATCH('Hàng Theo FCTS 14.09'!$B236,'FCST SDV'!$C$3:$C$3000,0),MATCH('Hàng Theo FCTS 14.09'!Q$1,'FCST SDV'!$AC$2:$AZ$2,0))/'Hàng Theo FCTS 14.09'!$C236,0)</f>
        <v>0</v>
      </c>
    </row>
    <row r="237" spans="1:17" ht="36" customHeight="1">
      <c r="A237" s="572" t="s">
        <v>254</v>
      </c>
      <c r="B237" s="573"/>
      <c r="C237" s="573"/>
      <c r="D237" s="573"/>
      <c r="E237" s="573"/>
      <c r="F237" s="574"/>
      <c r="G237" s="156"/>
      <c r="H237" s="155"/>
      <c r="I237" s="138">
        <f>+F235-SUM(I235:I236)</f>
        <v>-4.8</v>
      </c>
      <c r="J237" s="138">
        <f>+I237-SUM(J235:J236)</f>
        <v>-7.1999999999999993</v>
      </c>
      <c r="K237" s="138">
        <f t="shared" ref="K237:Q237" si="63">+J237-SUM(K235:K236)</f>
        <v>-7.1999999999999993</v>
      </c>
      <c r="L237" s="138">
        <f t="shared" si="63"/>
        <v>-7.1999999999999993</v>
      </c>
      <c r="M237" s="138">
        <f t="shared" si="63"/>
        <v>-7.1999999999999993</v>
      </c>
      <c r="N237" s="138">
        <f t="shared" si="63"/>
        <v>-7.1999999999999993</v>
      </c>
      <c r="O237" s="138">
        <f t="shared" si="63"/>
        <v>-19.2</v>
      </c>
      <c r="P237" s="138">
        <f t="shared" si="63"/>
        <v>-19.2</v>
      </c>
      <c r="Q237" s="138">
        <f t="shared" si="63"/>
        <v>-22.8</v>
      </c>
    </row>
    <row r="238" spans="1:17" ht="36" customHeight="1">
      <c r="A238" s="576" t="s">
        <v>183</v>
      </c>
      <c r="B238" s="131" t="s">
        <v>152</v>
      </c>
      <c r="C238" s="135">
        <v>2500</v>
      </c>
      <c r="D238" s="564">
        <v>0</v>
      </c>
      <c r="E238" s="565"/>
      <c r="F238" s="564">
        <f>D238</f>
        <v>0</v>
      </c>
      <c r="G238" s="152">
        <f>+VLOOKUP(B238,'[6]FCST SDV'!$C:$AL,36,0)</f>
        <v>270000</v>
      </c>
      <c r="H238" s="153">
        <f t="shared" ref="H238:H241" si="64">+G238/C238</f>
        <v>108</v>
      </c>
      <c r="I238" s="134">
        <f t="array" ref="I238">+IFERROR(INDEX('FCST SDV'!$AC$3:$AZ$3000,MATCH('Hàng Theo FCTS 14.09'!$B238,'FCST SDV'!$C$3:$C$3000,0),MATCH('Hàng Theo FCTS 14.09'!I$1,'FCST SDV'!$AC$2:$AZ$2,0))/'Hàng Theo FCTS 14.09'!$C238,0)</f>
        <v>4</v>
      </c>
      <c r="J238" s="134">
        <f t="array" ref="J238">+IFERROR(INDEX('FCST SDV'!$AC$3:$AZ$3000,MATCH('Hàng Theo FCTS 14.09'!$B238,'FCST SDV'!$C$3:$C$3000,0),MATCH('Hàng Theo FCTS 14.09'!J$1,'FCST SDV'!$AC$2:$AZ$2,0))/'Hàng Theo FCTS 14.09'!$C238,0)</f>
        <v>4</v>
      </c>
      <c r="K238" s="134">
        <f t="array" ref="K238">+IFERROR(INDEX('FCST SDV'!$AC$3:$AZ$3000,MATCH('Hàng Theo FCTS 14.09'!$B238,'FCST SDV'!$C$3:$C$3000,0),MATCH('Hàng Theo FCTS 14.09'!K$1,'FCST SDV'!$AC$2:$AZ$2,0))/'Hàng Theo FCTS 14.09'!$C238,0)</f>
        <v>4</v>
      </c>
      <c r="L238" s="134">
        <f t="array" ref="L238">+IFERROR(INDEX('FCST SDV'!$AC$3:$AZ$3000,MATCH('Hàng Theo FCTS 14.09'!$B238,'FCST SDV'!$C$3:$C$3000,0),MATCH('Hàng Theo FCTS 14.09'!L$1,'FCST SDV'!$AC$2:$AZ$2,0))/'Hàng Theo FCTS 14.09'!$C238,0)</f>
        <v>4</v>
      </c>
      <c r="M238" s="134">
        <f t="array" ref="M238">+IFERROR(INDEX('FCST SDV'!$AC$3:$AZ$3000,MATCH('Hàng Theo FCTS 14.09'!$B238,'FCST SDV'!$C$3:$C$3000,0),MATCH('Hàng Theo FCTS 14.09'!M$1,'FCST SDV'!$AC$2:$AZ$2,0))/'Hàng Theo FCTS 14.09'!$C238,0)</f>
        <v>4</v>
      </c>
      <c r="N238" s="134">
        <f t="array" ref="N238">+IFERROR(INDEX('FCST SDV'!$AC$3:$AZ$3000,MATCH('Hàng Theo FCTS 14.09'!$B238,'FCST SDV'!$C$3:$C$3000,0),MATCH('Hàng Theo FCTS 14.09'!N$1,'FCST SDV'!$AC$2:$AZ$2,0))/'Hàng Theo FCTS 14.09'!$C238,0)</f>
        <v>4</v>
      </c>
      <c r="O238" s="134">
        <f t="array" ref="O238">+IFERROR(INDEX('FCST SDV'!$AC$3:$AZ$3000,MATCH('Hàng Theo FCTS 14.09'!$B238,'FCST SDV'!$C$3:$C$3000,0),MATCH('Hàng Theo FCTS 14.09'!O$1,'FCST SDV'!$AC$2:$AZ$2,0))/'Hàng Theo FCTS 14.09'!$C238,0)</f>
        <v>28</v>
      </c>
      <c r="P238" s="134">
        <f t="array" ref="P238">+IFERROR(INDEX('FCST SDV'!$AC$3:$AZ$3000,MATCH('Hàng Theo FCTS 14.09'!$B238,'FCST SDV'!$C$3:$C$3000,0),MATCH('Hàng Theo FCTS 14.09'!P$1,'FCST SDV'!$AC$2:$AZ$2,0))/'Hàng Theo FCTS 14.09'!$C238,0)</f>
        <v>28</v>
      </c>
      <c r="Q238" s="134">
        <f t="array" ref="Q238">+IFERROR(INDEX('FCST SDV'!$AC$3:$AZ$3000,MATCH('Hàng Theo FCTS 14.09'!$B238,'FCST SDV'!$C$3:$C$3000,0),MATCH('Hàng Theo FCTS 14.09'!Q$1,'FCST SDV'!$AC$2:$AZ$2,0))/'Hàng Theo FCTS 14.09'!$C238,0)</f>
        <v>28</v>
      </c>
    </row>
    <row r="239" spans="1:17" ht="36" customHeight="1">
      <c r="A239" s="576"/>
      <c r="B239" s="131" t="s">
        <v>10</v>
      </c>
      <c r="C239" s="135">
        <v>2500</v>
      </c>
      <c r="D239" s="564"/>
      <c r="E239" s="565"/>
      <c r="F239" s="564"/>
      <c r="G239" s="152">
        <f>+VLOOKUP(B239,'[6]FCST SDV'!$C:$AL,36,0)</f>
        <v>250000</v>
      </c>
      <c r="H239" s="153">
        <f t="shared" si="64"/>
        <v>100</v>
      </c>
      <c r="I239" s="134">
        <f t="array" ref="I239">+IFERROR(INDEX('FCST SDV'!$AC$3:$AZ$3000,MATCH('Hàng Theo FCTS 14.09'!$B239,'FCST SDV'!$C$3:$C$3000,0),MATCH('Hàng Theo FCTS 14.09'!I$1,'FCST SDV'!$AC$2:$AZ$2,0))/'Hàng Theo FCTS 14.09'!$C239,0)</f>
        <v>4</v>
      </c>
      <c r="J239" s="134">
        <f t="array" ref="J239">+IFERROR(INDEX('FCST SDV'!$AC$3:$AZ$3000,MATCH('Hàng Theo FCTS 14.09'!$B239,'FCST SDV'!$C$3:$C$3000,0),MATCH('Hàng Theo FCTS 14.09'!J$1,'FCST SDV'!$AC$2:$AZ$2,0))/'Hàng Theo FCTS 14.09'!$C239,0)</f>
        <v>4</v>
      </c>
      <c r="K239" s="134">
        <f t="array" ref="K239">+IFERROR(INDEX('FCST SDV'!$AC$3:$AZ$3000,MATCH('Hàng Theo FCTS 14.09'!$B239,'FCST SDV'!$C$3:$C$3000,0),MATCH('Hàng Theo FCTS 14.09'!K$1,'FCST SDV'!$AC$2:$AZ$2,0))/'Hàng Theo FCTS 14.09'!$C239,0)</f>
        <v>4</v>
      </c>
      <c r="L239" s="134">
        <f t="array" ref="L239">+IFERROR(INDEX('FCST SDV'!$AC$3:$AZ$3000,MATCH('Hàng Theo FCTS 14.09'!$B239,'FCST SDV'!$C$3:$C$3000,0),MATCH('Hàng Theo FCTS 14.09'!L$1,'FCST SDV'!$AC$2:$AZ$2,0))/'Hàng Theo FCTS 14.09'!$C239,0)</f>
        <v>4</v>
      </c>
      <c r="M239" s="134">
        <f t="array" ref="M239">+IFERROR(INDEX('FCST SDV'!$AC$3:$AZ$3000,MATCH('Hàng Theo FCTS 14.09'!$B239,'FCST SDV'!$C$3:$C$3000,0),MATCH('Hàng Theo FCTS 14.09'!M$1,'FCST SDV'!$AC$2:$AZ$2,0))/'Hàng Theo FCTS 14.09'!$C239,0)</f>
        <v>4</v>
      </c>
      <c r="N239" s="134">
        <f t="array" ref="N239">+IFERROR(INDEX('FCST SDV'!$AC$3:$AZ$3000,MATCH('Hàng Theo FCTS 14.09'!$B239,'FCST SDV'!$C$3:$C$3000,0),MATCH('Hàng Theo FCTS 14.09'!N$1,'FCST SDV'!$AC$2:$AZ$2,0))/'Hàng Theo FCTS 14.09'!$C239,0)</f>
        <v>4</v>
      </c>
      <c r="O239" s="134">
        <f t="array" ref="O239">+IFERROR(INDEX('FCST SDV'!$AC$3:$AZ$3000,MATCH('Hàng Theo FCTS 14.09'!$B239,'FCST SDV'!$C$3:$C$3000,0),MATCH('Hàng Theo FCTS 14.09'!O$1,'FCST SDV'!$AC$2:$AZ$2,0))/'Hàng Theo FCTS 14.09'!$C239,0)</f>
        <v>28</v>
      </c>
      <c r="P239" s="134">
        <f t="array" ref="P239">+IFERROR(INDEX('FCST SDV'!$AC$3:$AZ$3000,MATCH('Hàng Theo FCTS 14.09'!$B239,'FCST SDV'!$C$3:$C$3000,0),MATCH('Hàng Theo FCTS 14.09'!P$1,'FCST SDV'!$AC$2:$AZ$2,0))/'Hàng Theo FCTS 14.09'!$C239,0)</f>
        <v>28</v>
      </c>
      <c r="Q239" s="134">
        <f t="array" ref="Q239">+IFERROR(INDEX('FCST SDV'!$AC$3:$AZ$3000,MATCH('Hàng Theo FCTS 14.09'!$B239,'FCST SDV'!$C$3:$C$3000,0),MATCH('Hàng Theo FCTS 14.09'!Q$1,'FCST SDV'!$AC$2:$AZ$2,0))/'Hàng Theo FCTS 14.09'!$C239,0)</f>
        <v>20</v>
      </c>
    </row>
    <row r="240" spans="1:17" ht="36" customHeight="1">
      <c r="A240" s="576"/>
      <c r="B240" s="131" t="s">
        <v>153</v>
      </c>
      <c r="C240" s="135">
        <v>2500</v>
      </c>
      <c r="D240" s="564"/>
      <c r="E240" s="565"/>
      <c r="F240" s="564"/>
      <c r="G240" s="152">
        <f>+VLOOKUP(B240,'[6]FCST SDV'!$C:$AL,36,0)</f>
        <v>0</v>
      </c>
      <c r="H240" s="153">
        <f t="shared" si="64"/>
        <v>0</v>
      </c>
      <c r="I240" s="134">
        <f t="array" ref="I240">+IFERROR(INDEX('FCST SDV'!$AC$3:$AZ$3000,MATCH('Hàng Theo FCTS 14.09'!$B240,'FCST SDV'!$C$3:$C$3000,0),MATCH('Hàng Theo FCTS 14.09'!I$1,'FCST SDV'!$AC$2:$AZ$2,0))/'Hàng Theo FCTS 14.09'!$C240,0)</f>
        <v>0</v>
      </c>
      <c r="J240" s="134">
        <f t="array" ref="J240">+IFERROR(INDEX('FCST SDV'!$AC$3:$AZ$3000,MATCH('Hàng Theo FCTS 14.09'!$B240,'FCST SDV'!$C$3:$C$3000,0),MATCH('Hàng Theo FCTS 14.09'!J$1,'FCST SDV'!$AC$2:$AZ$2,0))/'Hàng Theo FCTS 14.09'!$C240,0)</f>
        <v>0</v>
      </c>
      <c r="K240" s="134">
        <f t="array" ref="K240">+IFERROR(INDEX('FCST SDV'!$AC$3:$AZ$3000,MATCH('Hàng Theo FCTS 14.09'!$B240,'FCST SDV'!$C$3:$C$3000,0),MATCH('Hàng Theo FCTS 14.09'!K$1,'FCST SDV'!$AC$2:$AZ$2,0))/'Hàng Theo FCTS 14.09'!$C240,0)</f>
        <v>0</v>
      </c>
      <c r="L240" s="134">
        <f t="array" ref="L240">+IFERROR(INDEX('FCST SDV'!$AC$3:$AZ$3000,MATCH('Hàng Theo FCTS 14.09'!$B240,'FCST SDV'!$C$3:$C$3000,0),MATCH('Hàng Theo FCTS 14.09'!L$1,'FCST SDV'!$AC$2:$AZ$2,0))/'Hàng Theo FCTS 14.09'!$C240,0)</f>
        <v>0</v>
      </c>
      <c r="M240" s="134">
        <f t="array" ref="M240">+IFERROR(INDEX('FCST SDV'!$AC$3:$AZ$3000,MATCH('Hàng Theo FCTS 14.09'!$B240,'FCST SDV'!$C$3:$C$3000,0),MATCH('Hàng Theo FCTS 14.09'!M$1,'FCST SDV'!$AC$2:$AZ$2,0))/'Hàng Theo FCTS 14.09'!$C240,0)</f>
        <v>0</v>
      </c>
      <c r="N240" s="134">
        <f t="array" ref="N240">+IFERROR(INDEX('FCST SDV'!$AC$3:$AZ$3000,MATCH('Hàng Theo FCTS 14.09'!$B240,'FCST SDV'!$C$3:$C$3000,0),MATCH('Hàng Theo FCTS 14.09'!N$1,'FCST SDV'!$AC$2:$AZ$2,0))/'Hàng Theo FCTS 14.09'!$C240,0)</f>
        <v>0</v>
      </c>
      <c r="O240" s="134">
        <f t="array" ref="O240">+IFERROR(INDEX('FCST SDV'!$AC$3:$AZ$3000,MATCH('Hàng Theo FCTS 14.09'!$B240,'FCST SDV'!$C$3:$C$3000,0),MATCH('Hàng Theo FCTS 14.09'!O$1,'FCST SDV'!$AC$2:$AZ$2,0))/'Hàng Theo FCTS 14.09'!$C240,0)</f>
        <v>0</v>
      </c>
      <c r="P240" s="134">
        <f t="array" ref="P240">+IFERROR(INDEX('FCST SDV'!$AC$3:$AZ$3000,MATCH('Hàng Theo FCTS 14.09'!$B240,'FCST SDV'!$C$3:$C$3000,0),MATCH('Hàng Theo FCTS 14.09'!P$1,'FCST SDV'!$AC$2:$AZ$2,0))/'Hàng Theo FCTS 14.09'!$C240,0)</f>
        <v>0</v>
      </c>
      <c r="Q240" s="134">
        <f t="array" ref="Q240">+IFERROR(INDEX('FCST SDV'!$AC$3:$AZ$3000,MATCH('Hàng Theo FCTS 14.09'!$B240,'FCST SDV'!$C$3:$C$3000,0),MATCH('Hàng Theo FCTS 14.09'!Q$1,'FCST SDV'!$AC$2:$AZ$2,0))/'Hàng Theo FCTS 14.09'!$C240,0)</f>
        <v>0</v>
      </c>
    </row>
    <row r="241" spans="1:17" ht="36" customHeight="1">
      <c r="A241" s="576"/>
      <c r="B241" s="131" t="s">
        <v>154</v>
      </c>
      <c r="C241" s="135">
        <v>2500</v>
      </c>
      <c r="D241" s="564"/>
      <c r="E241" s="565"/>
      <c r="F241" s="564"/>
      <c r="G241" s="152">
        <f>+VLOOKUP(B241,'[6]FCST SDV'!$C:$AL,36,0)</f>
        <v>270000</v>
      </c>
      <c r="H241" s="153">
        <f t="shared" si="64"/>
        <v>108</v>
      </c>
      <c r="I241" s="134">
        <f t="array" ref="I241">+IFERROR(INDEX('FCST SDV'!$AC$3:$AZ$3000,MATCH('Hàng Theo FCTS 14.09'!$B241,'FCST SDV'!$C$3:$C$3000,0),MATCH('Hàng Theo FCTS 14.09'!I$1,'FCST SDV'!$AC$2:$AZ$2,0))/'Hàng Theo FCTS 14.09'!$C241,0)</f>
        <v>4</v>
      </c>
      <c r="J241" s="134">
        <f t="array" ref="J241">+IFERROR(INDEX('FCST SDV'!$AC$3:$AZ$3000,MATCH('Hàng Theo FCTS 14.09'!$B241,'FCST SDV'!$C$3:$C$3000,0),MATCH('Hàng Theo FCTS 14.09'!J$1,'FCST SDV'!$AC$2:$AZ$2,0))/'Hàng Theo FCTS 14.09'!$C241,0)</f>
        <v>4</v>
      </c>
      <c r="K241" s="134">
        <f t="array" ref="K241">+IFERROR(INDEX('FCST SDV'!$AC$3:$AZ$3000,MATCH('Hàng Theo FCTS 14.09'!$B241,'FCST SDV'!$C$3:$C$3000,0),MATCH('Hàng Theo FCTS 14.09'!K$1,'FCST SDV'!$AC$2:$AZ$2,0))/'Hàng Theo FCTS 14.09'!$C241,0)</f>
        <v>4</v>
      </c>
      <c r="L241" s="134">
        <f t="array" ref="L241">+IFERROR(INDEX('FCST SDV'!$AC$3:$AZ$3000,MATCH('Hàng Theo FCTS 14.09'!$B241,'FCST SDV'!$C$3:$C$3000,0),MATCH('Hàng Theo FCTS 14.09'!L$1,'FCST SDV'!$AC$2:$AZ$2,0))/'Hàng Theo FCTS 14.09'!$C241,0)</f>
        <v>4</v>
      </c>
      <c r="M241" s="134">
        <f t="array" ref="M241">+IFERROR(INDEX('FCST SDV'!$AC$3:$AZ$3000,MATCH('Hàng Theo FCTS 14.09'!$B241,'FCST SDV'!$C$3:$C$3000,0),MATCH('Hàng Theo FCTS 14.09'!M$1,'FCST SDV'!$AC$2:$AZ$2,0))/'Hàng Theo FCTS 14.09'!$C241,0)</f>
        <v>4</v>
      </c>
      <c r="N241" s="134">
        <f t="array" ref="N241">+IFERROR(INDEX('FCST SDV'!$AC$3:$AZ$3000,MATCH('Hàng Theo FCTS 14.09'!$B241,'FCST SDV'!$C$3:$C$3000,0),MATCH('Hàng Theo FCTS 14.09'!N$1,'FCST SDV'!$AC$2:$AZ$2,0))/'Hàng Theo FCTS 14.09'!$C241,0)</f>
        <v>4</v>
      </c>
      <c r="O241" s="134">
        <f t="array" ref="O241">+IFERROR(INDEX('FCST SDV'!$AC$3:$AZ$3000,MATCH('Hàng Theo FCTS 14.09'!$B241,'FCST SDV'!$C$3:$C$3000,0),MATCH('Hàng Theo FCTS 14.09'!O$1,'FCST SDV'!$AC$2:$AZ$2,0))/'Hàng Theo FCTS 14.09'!$C241,0)</f>
        <v>28</v>
      </c>
      <c r="P241" s="134">
        <f t="array" ref="P241">+IFERROR(INDEX('FCST SDV'!$AC$3:$AZ$3000,MATCH('Hàng Theo FCTS 14.09'!$B241,'FCST SDV'!$C$3:$C$3000,0),MATCH('Hàng Theo FCTS 14.09'!P$1,'FCST SDV'!$AC$2:$AZ$2,0))/'Hàng Theo FCTS 14.09'!$C241,0)</f>
        <v>28</v>
      </c>
      <c r="Q241" s="134">
        <f t="array" ref="Q241">+IFERROR(INDEX('FCST SDV'!$AC$3:$AZ$3000,MATCH('Hàng Theo FCTS 14.09'!$B241,'FCST SDV'!$C$3:$C$3000,0),MATCH('Hàng Theo FCTS 14.09'!Q$1,'FCST SDV'!$AC$2:$AZ$2,0))/'Hàng Theo FCTS 14.09'!$C241,0)</f>
        <v>28</v>
      </c>
    </row>
    <row r="242" spans="1:17" ht="36" customHeight="1">
      <c r="A242" s="572" t="s">
        <v>254</v>
      </c>
      <c r="B242" s="573"/>
      <c r="C242" s="573"/>
      <c r="D242" s="573"/>
      <c r="E242" s="573"/>
      <c r="F242" s="574"/>
      <c r="G242" s="156"/>
      <c r="H242" s="155"/>
      <c r="I242" s="138">
        <f>+F238-SUM(I238:I241)</f>
        <v>-12</v>
      </c>
      <c r="J242" s="138">
        <f>+I242-SUM(J238:J241)</f>
        <v>-24</v>
      </c>
      <c r="K242" s="138">
        <f t="shared" ref="K242:Q242" si="65">+J242-SUM(K238:K241)</f>
        <v>-36</v>
      </c>
      <c r="L242" s="138">
        <f t="shared" si="65"/>
        <v>-48</v>
      </c>
      <c r="M242" s="138">
        <f t="shared" si="65"/>
        <v>-60</v>
      </c>
      <c r="N242" s="138">
        <f t="shared" si="65"/>
        <v>-72</v>
      </c>
      <c r="O242" s="138">
        <f t="shared" si="65"/>
        <v>-156</v>
      </c>
      <c r="P242" s="138">
        <f t="shared" si="65"/>
        <v>-240</v>
      </c>
      <c r="Q242" s="138">
        <f t="shared" si="65"/>
        <v>-316</v>
      </c>
    </row>
    <row r="243" spans="1:17" ht="36" customHeight="1">
      <c r="A243" s="576" t="s">
        <v>184</v>
      </c>
      <c r="B243" s="131" t="s">
        <v>16</v>
      </c>
      <c r="C243" s="135">
        <v>2500</v>
      </c>
      <c r="D243" s="564">
        <v>0</v>
      </c>
      <c r="E243" s="565"/>
      <c r="F243" s="564">
        <f>D243</f>
        <v>0</v>
      </c>
      <c r="G243" s="152">
        <f>+VLOOKUP(B243,'[6]FCST SDV'!$C:$AL,36,0)</f>
        <v>294000</v>
      </c>
      <c r="H243" s="153">
        <f t="shared" ref="H243:H244" si="66">+G243/C243</f>
        <v>117.6</v>
      </c>
      <c r="I243" s="134">
        <f t="array" ref="I243">+IFERROR(INDEX('FCST SDV'!$AC$3:$AZ$3000,MATCH('Hàng Theo FCTS 14.09'!$B243,'FCST SDV'!$C$3:$C$3000,0),MATCH('Hàng Theo FCTS 14.09'!I$1,'FCST SDV'!$AC$2:$AZ$2,0))/'Hàng Theo FCTS 14.09'!$C243,0)</f>
        <v>6</v>
      </c>
      <c r="J243" s="134">
        <f t="array" ref="J243">+IFERROR(INDEX('FCST SDV'!$AC$3:$AZ$3000,MATCH('Hàng Theo FCTS 14.09'!$B243,'FCST SDV'!$C$3:$C$3000,0),MATCH('Hàng Theo FCTS 14.09'!J$1,'FCST SDV'!$AC$2:$AZ$2,0))/'Hàng Theo FCTS 14.09'!$C243,0)</f>
        <v>6</v>
      </c>
      <c r="K243" s="134">
        <f t="array" ref="K243">+IFERROR(INDEX('FCST SDV'!$AC$3:$AZ$3000,MATCH('Hàng Theo FCTS 14.09'!$B243,'FCST SDV'!$C$3:$C$3000,0),MATCH('Hàng Theo FCTS 14.09'!K$1,'FCST SDV'!$AC$2:$AZ$2,0))/'Hàng Theo FCTS 14.09'!$C243,0)</f>
        <v>12</v>
      </c>
      <c r="L243" s="134">
        <f t="array" ref="L243">+IFERROR(INDEX('FCST SDV'!$AC$3:$AZ$3000,MATCH('Hàng Theo FCTS 14.09'!$B243,'FCST SDV'!$C$3:$C$3000,0),MATCH('Hàng Theo FCTS 14.09'!L$1,'FCST SDV'!$AC$2:$AZ$2,0))/'Hàng Theo FCTS 14.09'!$C243,0)</f>
        <v>12</v>
      </c>
      <c r="M243" s="134">
        <f t="array" ref="M243">+IFERROR(INDEX('FCST SDV'!$AC$3:$AZ$3000,MATCH('Hàng Theo FCTS 14.09'!$B243,'FCST SDV'!$C$3:$C$3000,0),MATCH('Hàng Theo FCTS 14.09'!M$1,'FCST SDV'!$AC$2:$AZ$2,0))/'Hàng Theo FCTS 14.09'!$C243,0)</f>
        <v>12</v>
      </c>
      <c r="N243" s="134">
        <f t="array" ref="N243">+IFERROR(INDEX('FCST SDV'!$AC$3:$AZ$3000,MATCH('Hàng Theo FCTS 14.09'!$B243,'FCST SDV'!$C$3:$C$3000,0),MATCH('Hàng Theo FCTS 14.09'!N$1,'FCST SDV'!$AC$2:$AZ$2,0))/'Hàng Theo FCTS 14.09'!$C243,0)</f>
        <v>6</v>
      </c>
      <c r="O243" s="134">
        <f t="array" ref="O243">+IFERROR(INDEX('FCST SDV'!$AC$3:$AZ$3000,MATCH('Hàng Theo FCTS 14.09'!$B243,'FCST SDV'!$C$3:$C$3000,0),MATCH('Hàng Theo FCTS 14.09'!O$1,'FCST SDV'!$AC$2:$AZ$2,0))/'Hàng Theo FCTS 14.09'!$C243,0)</f>
        <v>63.6</v>
      </c>
      <c r="P243" s="134">
        <f t="array" ref="P243">+IFERROR(INDEX('FCST SDV'!$AC$3:$AZ$3000,MATCH('Hàng Theo FCTS 14.09'!$B243,'FCST SDV'!$C$3:$C$3000,0),MATCH('Hàng Theo FCTS 14.09'!P$1,'FCST SDV'!$AC$2:$AZ$2,0))/'Hàng Theo FCTS 14.09'!$C243,0)</f>
        <v>0</v>
      </c>
      <c r="Q243" s="134">
        <f t="array" ref="Q243">+IFERROR(INDEX('FCST SDV'!$AC$3:$AZ$3000,MATCH('Hàng Theo FCTS 14.09'!$B243,'FCST SDV'!$C$3:$C$3000,0),MATCH('Hàng Theo FCTS 14.09'!Q$1,'FCST SDV'!$AC$2:$AZ$2,0))/'Hàng Theo FCTS 14.09'!$C243,0)</f>
        <v>0</v>
      </c>
    </row>
    <row r="244" spans="1:17" ht="36" customHeight="1">
      <c r="A244" s="576"/>
      <c r="B244" s="131" t="s">
        <v>27</v>
      </c>
      <c r="C244" s="135">
        <v>2500</v>
      </c>
      <c r="D244" s="564"/>
      <c r="E244" s="565"/>
      <c r="F244" s="564"/>
      <c r="G244" s="152">
        <f>+VLOOKUP(B244,'[6]FCST SDV'!$C:$AL,36,0)</f>
        <v>228000</v>
      </c>
      <c r="H244" s="153">
        <f t="shared" si="66"/>
        <v>91.2</v>
      </c>
      <c r="I244" s="134">
        <f t="array" ref="I244">+IFERROR(INDEX('FCST SDV'!$AC$3:$AZ$3000,MATCH('Hàng Theo FCTS 14.09'!$B244,'FCST SDV'!$C$3:$C$3000,0),MATCH('Hàng Theo FCTS 14.09'!I$1,'FCST SDV'!$AC$2:$AZ$2,0))/'Hàng Theo FCTS 14.09'!$C244,0)</f>
        <v>3.6</v>
      </c>
      <c r="J244" s="134">
        <f t="array" ref="J244">+IFERROR(INDEX('FCST SDV'!$AC$3:$AZ$3000,MATCH('Hàng Theo FCTS 14.09'!$B244,'FCST SDV'!$C$3:$C$3000,0),MATCH('Hàng Theo FCTS 14.09'!J$1,'FCST SDV'!$AC$2:$AZ$2,0))/'Hàng Theo FCTS 14.09'!$C244,0)</f>
        <v>6</v>
      </c>
      <c r="K244" s="134">
        <f t="array" ref="K244">+IFERROR(INDEX('FCST SDV'!$AC$3:$AZ$3000,MATCH('Hàng Theo FCTS 14.09'!$B244,'FCST SDV'!$C$3:$C$3000,0),MATCH('Hàng Theo FCTS 14.09'!K$1,'FCST SDV'!$AC$2:$AZ$2,0))/'Hàng Theo FCTS 14.09'!$C244,0)</f>
        <v>6</v>
      </c>
      <c r="L244" s="134">
        <f t="array" ref="L244">+IFERROR(INDEX('FCST SDV'!$AC$3:$AZ$3000,MATCH('Hàng Theo FCTS 14.09'!$B244,'FCST SDV'!$C$3:$C$3000,0),MATCH('Hàng Theo FCTS 14.09'!L$1,'FCST SDV'!$AC$2:$AZ$2,0))/'Hàng Theo FCTS 14.09'!$C244,0)</f>
        <v>6</v>
      </c>
      <c r="M244" s="134">
        <f t="array" ref="M244">+IFERROR(INDEX('FCST SDV'!$AC$3:$AZ$3000,MATCH('Hàng Theo FCTS 14.09'!$B244,'FCST SDV'!$C$3:$C$3000,0),MATCH('Hàng Theo FCTS 14.09'!M$1,'FCST SDV'!$AC$2:$AZ$2,0))/'Hàng Theo FCTS 14.09'!$C244,0)</f>
        <v>6</v>
      </c>
      <c r="N244" s="134">
        <f t="array" ref="N244">+IFERROR(INDEX('FCST SDV'!$AC$3:$AZ$3000,MATCH('Hàng Theo FCTS 14.09'!$B244,'FCST SDV'!$C$3:$C$3000,0),MATCH('Hàng Theo FCTS 14.09'!N$1,'FCST SDV'!$AC$2:$AZ$2,0))/'Hàng Theo FCTS 14.09'!$C244,0)</f>
        <v>6</v>
      </c>
      <c r="O244" s="134">
        <f t="array" ref="O244">+IFERROR(INDEX('FCST SDV'!$AC$3:$AZ$3000,MATCH('Hàng Theo FCTS 14.09'!$B244,'FCST SDV'!$C$3:$C$3000,0),MATCH('Hàng Theo FCTS 14.09'!O$1,'FCST SDV'!$AC$2:$AZ$2,0))/'Hàng Theo FCTS 14.09'!$C244,0)</f>
        <v>39.6</v>
      </c>
      <c r="P244" s="134">
        <f t="array" ref="P244">+IFERROR(INDEX('FCST SDV'!$AC$3:$AZ$3000,MATCH('Hàng Theo FCTS 14.09'!$B244,'FCST SDV'!$C$3:$C$3000,0),MATCH('Hàng Theo FCTS 14.09'!P$1,'FCST SDV'!$AC$2:$AZ$2,0))/'Hàng Theo FCTS 14.09'!$C244,0)</f>
        <v>12</v>
      </c>
      <c r="Q244" s="134">
        <f t="array" ref="Q244">+IFERROR(INDEX('FCST SDV'!$AC$3:$AZ$3000,MATCH('Hàng Theo FCTS 14.09'!$B244,'FCST SDV'!$C$3:$C$3000,0),MATCH('Hàng Theo FCTS 14.09'!Q$1,'FCST SDV'!$AC$2:$AZ$2,0))/'Hàng Theo FCTS 14.09'!$C244,0)</f>
        <v>6</v>
      </c>
    </row>
    <row r="245" spans="1:17" ht="36" customHeight="1">
      <c r="A245" s="572" t="s">
        <v>254</v>
      </c>
      <c r="B245" s="573"/>
      <c r="C245" s="573"/>
      <c r="D245" s="573"/>
      <c r="E245" s="573"/>
      <c r="F245" s="574"/>
      <c r="G245" s="156"/>
      <c r="H245" s="155"/>
      <c r="I245" s="138">
        <f>+F243-SUM(I243:I244)</f>
        <v>-9.6</v>
      </c>
      <c r="J245" s="138">
        <f>+I245-SUM(J243:J244)</f>
        <v>-21.6</v>
      </c>
      <c r="K245" s="138">
        <f t="shared" ref="K245:Q245" si="67">+J245-SUM(K243:K244)</f>
        <v>-39.6</v>
      </c>
      <c r="L245" s="138">
        <f t="shared" si="67"/>
        <v>-57.6</v>
      </c>
      <c r="M245" s="138">
        <f t="shared" si="67"/>
        <v>-75.599999999999994</v>
      </c>
      <c r="N245" s="138">
        <f t="shared" si="67"/>
        <v>-87.6</v>
      </c>
      <c r="O245" s="138">
        <f t="shared" si="67"/>
        <v>-190.8</v>
      </c>
      <c r="P245" s="138">
        <f t="shared" si="67"/>
        <v>-202.8</v>
      </c>
      <c r="Q245" s="138">
        <f t="shared" si="67"/>
        <v>-208.8</v>
      </c>
    </row>
    <row r="246" spans="1:17" ht="36" customHeight="1">
      <c r="A246" s="145" t="s">
        <v>185</v>
      </c>
      <c r="B246" s="131" t="s">
        <v>29</v>
      </c>
      <c r="C246" s="135">
        <v>2500</v>
      </c>
      <c r="D246" s="126">
        <v>0</v>
      </c>
      <c r="E246" s="142"/>
      <c r="F246" s="126">
        <f>D246</f>
        <v>0</v>
      </c>
      <c r="G246" s="152">
        <f>+VLOOKUP(B246,'[6]FCST SDV'!$C:$AL,36,0)</f>
        <v>300000</v>
      </c>
      <c r="H246" s="153">
        <f t="shared" ref="H246" si="68">+G246/C246</f>
        <v>120</v>
      </c>
      <c r="I246" s="134">
        <f t="array" ref="I246">+IFERROR(INDEX('FCST SDV'!$AC$3:$AZ$3000,MATCH('Hàng Theo FCTS 14.09'!$B246,'FCST SDV'!$C$3:$C$3000,0),MATCH('Hàng Theo FCTS 14.09'!I$1,'FCST SDV'!$AC$2:$AZ$2,0))/'Hàng Theo FCTS 14.09'!$C246,0)</f>
        <v>6</v>
      </c>
      <c r="J246" s="134">
        <f t="array" ref="J246">+IFERROR(INDEX('FCST SDV'!$AC$3:$AZ$3000,MATCH('Hàng Theo FCTS 14.09'!$B246,'FCST SDV'!$C$3:$C$3000,0),MATCH('Hàng Theo FCTS 14.09'!J$1,'FCST SDV'!$AC$2:$AZ$2,0))/'Hàng Theo FCTS 14.09'!$C246,0)</f>
        <v>6</v>
      </c>
      <c r="K246" s="134">
        <f t="array" ref="K246">+IFERROR(INDEX('FCST SDV'!$AC$3:$AZ$3000,MATCH('Hàng Theo FCTS 14.09'!$B246,'FCST SDV'!$C$3:$C$3000,0),MATCH('Hàng Theo FCTS 14.09'!K$1,'FCST SDV'!$AC$2:$AZ$2,0))/'Hàng Theo FCTS 14.09'!$C246,0)</f>
        <v>6</v>
      </c>
      <c r="L246" s="134">
        <f t="array" ref="L246">+IFERROR(INDEX('FCST SDV'!$AC$3:$AZ$3000,MATCH('Hàng Theo FCTS 14.09'!$B246,'FCST SDV'!$C$3:$C$3000,0),MATCH('Hàng Theo FCTS 14.09'!L$1,'FCST SDV'!$AC$2:$AZ$2,0))/'Hàng Theo FCTS 14.09'!$C246,0)</f>
        <v>6</v>
      </c>
      <c r="M246" s="134">
        <f t="array" ref="M246">+IFERROR(INDEX('FCST SDV'!$AC$3:$AZ$3000,MATCH('Hàng Theo FCTS 14.09'!$B246,'FCST SDV'!$C$3:$C$3000,0),MATCH('Hàng Theo FCTS 14.09'!M$1,'FCST SDV'!$AC$2:$AZ$2,0))/'Hàng Theo FCTS 14.09'!$C246,0)</f>
        <v>6</v>
      </c>
      <c r="N246" s="134">
        <f t="array" ref="N246">+IFERROR(INDEX('FCST SDV'!$AC$3:$AZ$3000,MATCH('Hàng Theo FCTS 14.09'!$B246,'FCST SDV'!$C$3:$C$3000,0),MATCH('Hàng Theo FCTS 14.09'!N$1,'FCST SDV'!$AC$2:$AZ$2,0))/'Hàng Theo FCTS 14.09'!$C246,0)</f>
        <v>6</v>
      </c>
      <c r="O246" s="134">
        <f t="array" ref="O246">+IFERROR(INDEX('FCST SDV'!$AC$3:$AZ$3000,MATCH('Hàng Theo FCTS 14.09'!$B246,'FCST SDV'!$C$3:$C$3000,0),MATCH('Hàng Theo FCTS 14.09'!O$1,'FCST SDV'!$AC$2:$AZ$2,0))/'Hàng Theo FCTS 14.09'!$C246,0)</f>
        <v>42</v>
      </c>
      <c r="P246" s="134">
        <f t="array" ref="P246">+IFERROR(INDEX('FCST SDV'!$AC$3:$AZ$3000,MATCH('Hàng Theo FCTS 14.09'!$B246,'FCST SDV'!$C$3:$C$3000,0),MATCH('Hàng Theo FCTS 14.09'!P$1,'FCST SDV'!$AC$2:$AZ$2,0))/'Hàng Theo FCTS 14.09'!$C246,0)</f>
        <v>24</v>
      </c>
      <c r="Q246" s="134">
        <f t="array" ref="Q246">+IFERROR(INDEX('FCST SDV'!$AC$3:$AZ$3000,MATCH('Hàng Theo FCTS 14.09'!$B246,'FCST SDV'!$C$3:$C$3000,0),MATCH('Hàng Theo FCTS 14.09'!Q$1,'FCST SDV'!$AC$2:$AZ$2,0))/'Hàng Theo FCTS 14.09'!$C246,0)</f>
        <v>18</v>
      </c>
    </row>
    <row r="247" spans="1:17" ht="36" customHeight="1">
      <c r="A247" s="572" t="s">
        <v>254</v>
      </c>
      <c r="B247" s="573"/>
      <c r="C247" s="573"/>
      <c r="D247" s="573"/>
      <c r="E247" s="573"/>
      <c r="F247" s="574"/>
      <c r="G247" s="156"/>
      <c r="H247" s="155"/>
      <c r="I247" s="138">
        <f>+F246-SUM(I246)</f>
        <v>-6</v>
      </c>
      <c r="J247" s="138">
        <f>+I247-SUM(J246)</f>
        <v>-12</v>
      </c>
      <c r="K247" s="138">
        <f t="shared" ref="K247:Q247" si="69">+J247-SUM(K246)</f>
        <v>-18</v>
      </c>
      <c r="L247" s="138">
        <f t="shared" si="69"/>
        <v>-24</v>
      </c>
      <c r="M247" s="138">
        <f t="shared" si="69"/>
        <v>-30</v>
      </c>
      <c r="N247" s="138">
        <f t="shared" si="69"/>
        <v>-36</v>
      </c>
      <c r="O247" s="138">
        <f t="shared" si="69"/>
        <v>-78</v>
      </c>
      <c r="P247" s="138">
        <f t="shared" si="69"/>
        <v>-102</v>
      </c>
      <c r="Q247" s="138">
        <f t="shared" si="69"/>
        <v>-120</v>
      </c>
    </row>
    <row r="248" spans="1:17" ht="36" customHeight="1">
      <c r="A248" s="570" t="s">
        <v>186</v>
      </c>
      <c r="B248" s="131" t="s">
        <v>156</v>
      </c>
      <c r="C248" s="135">
        <v>3000</v>
      </c>
      <c r="D248" s="564">
        <v>0</v>
      </c>
      <c r="E248" s="565"/>
      <c r="F248" s="564">
        <f>D248</f>
        <v>0</v>
      </c>
      <c r="G248" s="152">
        <v>0</v>
      </c>
      <c r="H248" s="153">
        <f t="shared" ref="H248:H250" si="70">+G248/C248</f>
        <v>0</v>
      </c>
      <c r="I248" s="134">
        <f t="array" ref="I248">+IFERROR(INDEX('FCST SDV'!$AC$3:$AZ$3000,MATCH('Hàng Theo FCTS 14.09'!$B248,'FCST SDV'!$C$3:$C$3000,0),MATCH('Hàng Theo FCTS 14.09'!I$1,'FCST SDV'!$AC$2:$AZ$2,0))/'Hàng Theo FCTS 14.09'!$C248,0)</f>
        <v>0</v>
      </c>
      <c r="J248" s="134">
        <f t="array" ref="J248">+IFERROR(INDEX('FCST SDV'!$AC$3:$AZ$3000,MATCH('Hàng Theo FCTS 14.09'!$B248,'FCST SDV'!$C$3:$C$3000,0),MATCH('Hàng Theo FCTS 14.09'!J$1,'FCST SDV'!$AC$2:$AZ$2,0))/'Hàng Theo FCTS 14.09'!$C248,0)</f>
        <v>0</v>
      </c>
      <c r="K248" s="134">
        <f t="array" ref="K248">+IFERROR(INDEX('FCST SDV'!$AC$3:$AZ$3000,MATCH('Hàng Theo FCTS 14.09'!$B248,'FCST SDV'!$C$3:$C$3000,0),MATCH('Hàng Theo FCTS 14.09'!K$1,'FCST SDV'!$AC$2:$AZ$2,0))/'Hàng Theo FCTS 14.09'!$C248,0)</f>
        <v>0</v>
      </c>
      <c r="L248" s="134">
        <f t="array" ref="L248">+IFERROR(INDEX('FCST SDV'!$AC$3:$AZ$3000,MATCH('Hàng Theo FCTS 14.09'!$B248,'FCST SDV'!$C$3:$C$3000,0),MATCH('Hàng Theo FCTS 14.09'!L$1,'FCST SDV'!$AC$2:$AZ$2,0))/'Hàng Theo FCTS 14.09'!$C248,0)</f>
        <v>0</v>
      </c>
      <c r="M248" s="134">
        <f t="array" ref="M248">+IFERROR(INDEX('FCST SDV'!$AC$3:$AZ$3000,MATCH('Hàng Theo FCTS 14.09'!$B248,'FCST SDV'!$C$3:$C$3000,0),MATCH('Hàng Theo FCTS 14.09'!M$1,'FCST SDV'!$AC$2:$AZ$2,0))/'Hàng Theo FCTS 14.09'!$C248,0)</f>
        <v>0</v>
      </c>
      <c r="N248" s="134">
        <f t="array" ref="N248">+IFERROR(INDEX('FCST SDV'!$AC$3:$AZ$3000,MATCH('Hàng Theo FCTS 14.09'!$B248,'FCST SDV'!$C$3:$C$3000,0),MATCH('Hàng Theo FCTS 14.09'!N$1,'FCST SDV'!$AC$2:$AZ$2,0))/'Hàng Theo FCTS 14.09'!$C248,0)</f>
        <v>0</v>
      </c>
      <c r="O248" s="134">
        <f t="array" ref="O248">+IFERROR(INDEX('FCST SDV'!$AC$3:$AZ$3000,MATCH('Hàng Theo FCTS 14.09'!$B248,'FCST SDV'!$C$3:$C$3000,0),MATCH('Hàng Theo FCTS 14.09'!O$1,'FCST SDV'!$AC$2:$AZ$2,0))/'Hàng Theo FCTS 14.09'!$C248,0)</f>
        <v>0</v>
      </c>
      <c r="P248" s="134">
        <f t="array" ref="P248">+IFERROR(INDEX('FCST SDV'!$AC$3:$AZ$3000,MATCH('Hàng Theo FCTS 14.09'!$B248,'FCST SDV'!$C$3:$C$3000,0),MATCH('Hàng Theo FCTS 14.09'!P$1,'FCST SDV'!$AC$2:$AZ$2,0))/'Hàng Theo FCTS 14.09'!$C248,0)</f>
        <v>0</v>
      </c>
      <c r="Q248" s="134">
        <f t="array" ref="Q248">+IFERROR(INDEX('FCST SDV'!$AC$3:$AZ$3000,MATCH('Hàng Theo FCTS 14.09'!$B248,'FCST SDV'!$C$3:$C$3000,0),MATCH('Hàng Theo FCTS 14.09'!Q$1,'FCST SDV'!$AC$2:$AZ$2,0))/'Hàng Theo FCTS 14.09'!$C248,0)</f>
        <v>0</v>
      </c>
    </row>
    <row r="249" spans="1:17" ht="36" customHeight="1">
      <c r="A249" s="575"/>
      <c r="B249" s="131" t="s">
        <v>157</v>
      </c>
      <c r="C249" s="135">
        <v>3000</v>
      </c>
      <c r="D249" s="564"/>
      <c r="E249" s="565"/>
      <c r="F249" s="564"/>
      <c r="G249" s="152">
        <v>0</v>
      </c>
      <c r="H249" s="153">
        <f t="shared" si="70"/>
        <v>0</v>
      </c>
      <c r="I249" s="134">
        <f t="array" ref="I249">+IFERROR(INDEX('FCST SDV'!$AC$3:$AZ$3000,MATCH('Hàng Theo FCTS 14.09'!$B249,'FCST SDV'!$C$3:$C$3000,0),MATCH('Hàng Theo FCTS 14.09'!I$1,'FCST SDV'!$AC$2:$AZ$2,0))/'Hàng Theo FCTS 14.09'!$C249,0)</f>
        <v>0</v>
      </c>
      <c r="J249" s="134">
        <f t="array" ref="J249">+IFERROR(INDEX('FCST SDV'!$AC$3:$AZ$3000,MATCH('Hàng Theo FCTS 14.09'!$B249,'FCST SDV'!$C$3:$C$3000,0),MATCH('Hàng Theo FCTS 14.09'!J$1,'FCST SDV'!$AC$2:$AZ$2,0))/'Hàng Theo FCTS 14.09'!$C249,0)</f>
        <v>0</v>
      </c>
      <c r="K249" s="134">
        <f t="array" ref="K249">+IFERROR(INDEX('FCST SDV'!$AC$3:$AZ$3000,MATCH('Hàng Theo FCTS 14.09'!$B249,'FCST SDV'!$C$3:$C$3000,0),MATCH('Hàng Theo FCTS 14.09'!K$1,'FCST SDV'!$AC$2:$AZ$2,0))/'Hàng Theo FCTS 14.09'!$C249,0)</f>
        <v>0</v>
      </c>
      <c r="L249" s="134">
        <f t="array" ref="L249">+IFERROR(INDEX('FCST SDV'!$AC$3:$AZ$3000,MATCH('Hàng Theo FCTS 14.09'!$B249,'FCST SDV'!$C$3:$C$3000,0),MATCH('Hàng Theo FCTS 14.09'!L$1,'FCST SDV'!$AC$2:$AZ$2,0))/'Hàng Theo FCTS 14.09'!$C249,0)</f>
        <v>0</v>
      </c>
      <c r="M249" s="134">
        <f t="array" ref="M249">+IFERROR(INDEX('FCST SDV'!$AC$3:$AZ$3000,MATCH('Hàng Theo FCTS 14.09'!$B249,'FCST SDV'!$C$3:$C$3000,0),MATCH('Hàng Theo FCTS 14.09'!M$1,'FCST SDV'!$AC$2:$AZ$2,0))/'Hàng Theo FCTS 14.09'!$C249,0)</f>
        <v>0</v>
      </c>
      <c r="N249" s="134">
        <f t="array" ref="N249">+IFERROR(INDEX('FCST SDV'!$AC$3:$AZ$3000,MATCH('Hàng Theo FCTS 14.09'!$B249,'FCST SDV'!$C$3:$C$3000,0),MATCH('Hàng Theo FCTS 14.09'!N$1,'FCST SDV'!$AC$2:$AZ$2,0))/'Hàng Theo FCTS 14.09'!$C249,0)</f>
        <v>0</v>
      </c>
      <c r="O249" s="134">
        <f t="array" ref="O249">+IFERROR(INDEX('FCST SDV'!$AC$3:$AZ$3000,MATCH('Hàng Theo FCTS 14.09'!$B249,'FCST SDV'!$C$3:$C$3000,0),MATCH('Hàng Theo FCTS 14.09'!O$1,'FCST SDV'!$AC$2:$AZ$2,0))/'Hàng Theo FCTS 14.09'!$C249,0)</f>
        <v>0</v>
      </c>
      <c r="P249" s="134">
        <f t="array" ref="P249">+IFERROR(INDEX('FCST SDV'!$AC$3:$AZ$3000,MATCH('Hàng Theo FCTS 14.09'!$B249,'FCST SDV'!$C$3:$C$3000,0),MATCH('Hàng Theo FCTS 14.09'!P$1,'FCST SDV'!$AC$2:$AZ$2,0))/'Hàng Theo FCTS 14.09'!$C249,0)</f>
        <v>0</v>
      </c>
      <c r="Q249" s="134">
        <f t="array" ref="Q249">+IFERROR(INDEX('FCST SDV'!$AC$3:$AZ$3000,MATCH('Hàng Theo FCTS 14.09'!$B249,'FCST SDV'!$C$3:$C$3000,0),MATCH('Hàng Theo FCTS 14.09'!Q$1,'FCST SDV'!$AC$2:$AZ$2,0))/'Hàng Theo FCTS 14.09'!$C249,0)</f>
        <v>0</v>
      </c>
    </row>
    <row r="250" spans="1:17" ht="36" customHeight="1">
      <c r="A250" s="571"/>
      <c r="B250" s="131" t="s">
        <v>158</v>
      </c>
      <c r="C250" s="135">
        <v>3000</v>
      </c>
      <c r="D250" s="564"/>
      <c r="E250" s="565"/>
      <c r="F250" s="564"/>
      <c r="G250" s="152">
        <f>+VLOOKUP(B250,'[6]FCST SDV'!$C:$AL,36,0)</f>
        <v>0</v>
      </c>
      <c r="H250" s="153">
        <f t="shared" si="70"/>
        <v>0</v>
      </c>
      <c r="I250" s="134">
        <f t="array" ref="I250">+IFERROR(INDEX('FCST SDV'!$AC$3:$AZ$3000,MATCH('Hàng Theo FCTS 14.09'!$B250,'FCST SDV'!$C$3:$C$3000,0),MATCH('Hàng Theo FCTS 14.09'!I$1,'FCST SDV'!$AC$2:$AZ$2,0))/'Hàng Theo FCTS 14.09'!$C250,0)</f>
        <v>0</v>
      </c>
      <c r="J250" s="134">
        <f t="array" ref="J250">+IFERROR(INDEX('FCST SDV'!$AC$3:$AZ$3000,MATCH('Hàng Theo FCTS 14.09'!$B250,'FCST SDV'!$C$3:$C$3000,0),MATCH('Hàng Theo FCTS 14.09'!J$1,'FCST SDV'!$AC$2:$AZ$2,0))/'Hàng Theo FCTS 14.09'!$C250,0)</f>
        <v>0</v>
      </c>
      <c r="K250" s="134">
        <f t="array" ref="K250">+IFERROR(INDEX('FCST SDV'!$AC$3:$AZ$3000,MATCH('Hàng Theo FCTS 14.09'!$B250,'FCST SDV'!$C$3:$C$3000,0),MATCH('Hàng Theo FCTS 14.09'!K$1,'FCST SDV'!$AC$2:$AZ$2,0))/'Hàng Theo FCTS 14.09'!$C250,0)</f>
        <v>0</v>
      </c>
      <c r="L250" s="134">
        <f t="array" ref="L250">+IFERROR(INDEX('FCST SDV'!$AC$3:$AZ$3000,MATCH('Hàng Theo FCTS 14.09'!$B250,'FCST SDV'!$C$3:$C$3000,0),MATCH('Hàng Theo FCTS 14.09'!L$1,'FCST SDV'!$AC$2:$AZ$2,0))/'Hàng Theo FCTS 14.09'!$C250,0)</f>
        <v>0</v>
      </c>
      <c r="M250" s="134">
        <f t="array" ref="M250">+IFERROR(INDEX('FCST SDV'!$AC$3:$AZ$3000,MATCH('Hàng Theo FCTS 14.09'!$B250,'FCST SDV'!$C$3:$C$3000,0),MATCH('Hàng Theo FCTS 14.09'!M$1,'FCST SDV'!$AC$2:$AZ$2,0))/'Hàng Theo FCTS 14.09'!$C250,0)</f>
        <v>0</v>
      </c>
      <c r="N250" s="134">
        <f t="array" ref="N250">+IFERROR(INDEX('FCST SDV'!$AC$3:$AZ$3000,MATCH('Hàng Theo FCTS 14.09'!$B250,'FCST SDV'!$C$3:$C$3000,0),MATCH('Hàng Theo FCTS 14.09'!N$1,'FCST SDV'!$AC$2:$AZ$2,0))/'Hàng Theo FCTS 14.09'!$C250,0)</f>
        <v>0</v>
      </c>
      <c r="O250" s="134">
        <f t="array" ref="O250">+IFERROR(INDEX('FCST SDV'!$AC$3:$AZ$3000,MATCH('Hàng Theo FCTS 14.09'!$B250,'FCST SDV'!$C$3:$C$3000,0),MATCH('Hàng Theo FCTS 14.09'!O$1,'FCST SDV'!$AC$2:$AZ$2,0))/'Hàng Theo FCTS 14.09'!$C250,0)</f>
        <v>0</v>
      </c>
      <c r="P250" s="134">
        <f t="array" ref="P250">+IFERROR(INDEX('FCST SDV'!$AC$3:$AZ$3000,MATCH('Hàng Theo FCTS 14.09'!$B250,'FCST SDV'!$C$3:$C$3000,0),MATCH('Hàng Theo FCTS 14.09'!P$1,'FCST SDV'!$AC$2:$AZ$2,0))/'Hàng Theo FCTS 14.09'!$C250,0)</f>
        <v>0</v>
      </c>
      <c r="Q250" s="134">
        <f t="array" ref="Q250">+IFERROR(INDEX('FCST SDV'!$AC$3:$AZ$3000,MATCH('Hàng Theo FCTS 14.09'!$B250,'FCST SDV'!$C$3:$C$3000,0),MATCH('Hàng Theo FCTS 14.09'!Q$1,'FCST SDV'!$AC$2:$AZ$2,0))/'Hàng Theo FCTS 14.09'!$C250,0)</f>
        <v>0</v>
      </c>
    </row>
    <row r="251" spans="1:17" ht="36" customHeight="1">
      <c r="A251" s="567" t="s">
        <v>254</v>
      </c>
      <c r="B251" s="568"/>
      <c r="C251" s="568"/>
      <c r="D251" s="568"/>
      <c r="E251" s="568"/>
      <c r="F251" s="569"/>
      <c r="G251" s="156"/>
      <c r="H251" s="155"/>
      <c r="I251" s="138">
        <f>+F248-SUM(I248:I250)</f>
        <v>0</v>
      </c>
      <c r="J251" s="138">
        <f>+I251-SUM(J248:J250)</f>
        <v>0</v>
      </c>
      <c r="K251" s="138">
        <f t="shared" ref="K251:Q251" si="71">+J251-SUM(K248:K250)</f>
        <v>0</v>
      </c>
      <c r="L251" s="138">
        <f t="shared" si="71"/>
        <v>0</v>
      </c>
      <c r="M251" s="138">
        <f t="shared" si="71"/>
        <v>0</v>
      </c>
      <c r="N251" s="138">
        <f t="shared" si="71"/>
        <v>0</v>
      </c>
      <c r="O251" s="138">
        <f t="shared" si="71"/>
        <v>0</v>
      </c>
      <c r="P251" s="138">
        <f t="shared" si="71"/>
        <v>0</v>
      </c>
      <c r="Q251" s="138">
        <f t="shared" si="71"/>
        <v>0</v>
      </c>
    </row>
    <row r="252" spans="1:17" ht="36" customHeight="1">
      <c r="A252" s="570" t="s">
        <v>187</v>
      </c>
      <c r="B252" s="131" t="s">
        <v>159</v>
      </c>
      <c r="C252" s="135">
        <v>2500</v>
      </c>
      <c r="D252" s="564">
        <v>0</v>
      </c>
      <c r="E252" s="565"/>
      <c r="F252" s="564">
        <f>D252</f>
        <v>0</v>
      </c>
      <c r="G252" s="152">
        <v>0</v>
      </c>
      <c r="H252" s="153">
        <f t="shared" ref="H252:H253" si="72">+G252/C252</f>
        <v>0</v>
      </c>
      <c r="I252" s="134">
        <f t="array" ref="I252">+IFERROR(INDEX('FCST SDV'!$AC$3:$AZ$3000,MATCH('Hàng Theo FCTS 14.09'!$B252,'FCST SDV'!$C$3:$C$3000,0),MATCH('Hàng Theo FCTS 14.09'!I$1,'FCST SDV'!$AC$2:$AZ$2,0))/'Hàng Theo FCTS 14.09'!$C252,0)</f>
        <v>0</v>
      </c>
      <c r="J252" s="134">
        <f t="array" ref="J252">+IFERROR(INDEX('FCST SDV'!$AC$3:$AZ$3000,MATCH('Hàng Theo FCTS 14.09'!$B252,'FCST SDV'!$C$3:$C$3000,0),MATCH('Hàng Theo FCTS 14.09'!J$1,'FCST SDV'!$AC$2:$AZ$2,0))/'Hàng Theo FCTS 14.09'!$C252,0)</f>
        <v>0</v>
      </c>
      <c r="K252" s="134">
        <f t="array" ref="K252">+IFERROR(INDEX('FCST SDV'!$AC$3:$AZ$3000,MATCH('Hàng Theo FCTS 14.09'!$B252,'FCST SDV'!$C$3:$C$3000,0),MATCH('Hàng Theo FCTS 14.09'!K$1,'FCST SDV'!$AC$2:$AZ$2,0))/'Hàng Theo FCTS 14.09'!$C252,0)</f>
        <v>0</v>
      </c>
      <c r="L252" s="134">
        <f t="array" ref="L252">+IFERROR(INDEX('FCST SDV'!$AC$3:$AZ$3000,MATCH('Hàng Theo FCTS 14.09'!$B252,'FCST SDV'!$C$3:$C$3000,0),MATCH('Hàng Theo FCTS 14.09'!L$1,'FCST SDV'!$AC$2:$AZ$2,0))/'Hàng Theo FCTS 14.09'!$C252,0)</f>
        <v>0</v>
      </c>
      <c r="M252" s="134">
        <f t="array" ref="M252">+IFERROR(INDEX('FCST SDV'!$AC$3:$AZ$3000,MATCH('Hàng Theo FCTS 14.09'!$B252,'FCST SDV'!$C$3:$C$3000,0),MATCH('Hàng Theo FCTS 14.09'!M$1,'FCST SDV'!$AC$2:$AZ$2,0))/'Hàng Theo FCTS 14.09'!$C252,0)</f>
        <v>0</v>
      </c>
      <c r="N252" s="134">
        <f t="array" ref="N252">+IFERROR(INDEX('FCST SDV'!$AC$3:$AZ$3000,MATCH('Hàng Theo FCTS 14.09'!$B252,'FCST SDV'!$C$3:$C$3000,0),MATCH('Hàng Theo FCTS 14.09'!N$1,'FCST SDV'!$AC$2:$AZ$2,0))/'Hàng Theo FCTS 14.09'!$C252,0)</f>
        <v>0</v>
      </c>
      <c r="O252" s="134">
        <f t="array" ref="O252">+IFERROR(INDEX('FCST SDV'!$AC$3:$AZ$3000,MATCH('Hàng Theo FCTS 14.09'!$B252,'FCST SDV'!$C$3:$C$3000,0),MATCH('Hàng Theo FCTS 14.09'!O$1,'FCST SDV'!$AC$2:$AZ$2,0))/'Hàng Theo FCTS 14.09'!$C252,0)</f>
        <v>0</v>
      </c>
      <c r="P252" s="134">
        <f t="array" ref="P252">+IFERROR(INDEX('FCST SDV'!$AC$3:$AZ$3000,MATCH('Hàng Theo FCTS 14.09'!$B252,'FCST SDV'!$C$3:$C$3000,0),MATCH('Hàng Theo FCTS 14.09'!P$1,'FCST SDV'!$AC$2:$AZ$2,0))/'Hàng Theo FCTS 14.09'!$C252,0)</f>
        <v>0</v>
      </c>
      <c r="Q252" s="134">
        <f t="array" ref="Q252">+IFERROR(INDEX('FCST SDV'!$AC$3:$AZ$3000,MATCH('Hàng Theo FCTS 14.09'!$B252,'FCST SDV'!$C$3:$C$3000,0),MATCH('Hàng Theo FCTS 14.09'!Q$1,'FCST SDV'!$AC$2:$AZ$2,0))/'Hàng Theo FCTS 14.09'!$C252,0)</f>
        <v>0</v>
      </c>
    </row>
    <row r="253" spans="1:17" ht="36" customHeight="1">
      <c r="A253" s="571"/>
      <c r="B253" s="131" t="s">
        <v>9</v>
      </c>
      <c r="C253" s="135">
        <v>2500</v>
      </c>
      <c r="D253" s="564"/>
      <c r="E253" s="565"/>
      <c r="F253" s="564"/>
      <c r="G253" s="152">
        <f>+VLOOKUP(B253,'[6]FCST SDV'!$C:$AL,36,0)</f>
        <v>568000</v>
      </c>
      <c r="H253" s="153">
        <f t="shared" si="72"/>
        <v>227.2</v>
      </c>
      <c r="I253" s="134">
        <f t="array" ref="I253">+IFERROR(INDEX('FCST SDV'!$AC$3:$AZ$3000,MATCH('Hàng Theo FCTS 14.09'!$B253,'FCST SDV'!$C$3:$C$3000,0),MATCH('Hàng Theo FCTS 14.09'!I$1,'FCST SDV'!$AC$2:$AZ$2,0))/'Hàng Theo FCTS 14.09'!$C253,0)</f>
        <v>8</v>
      </c>
      <c r="J253" s="134">
        <f t="array" ref="J253">+IFERROR(INDEX('FCST SDV'!$AC$3:$AZ$3000,MATCH('Hàng Theo FCTS 14.09'!$B253,'FCST SDV'!$C$3:$C$3000,0),MATCH('Hàng Theo FCTS 14.09'!J$1,'FCST SDV'!$AC$2:$AZ$2,0))/'Hàng Theo FCTS 14.09'!$C253,0)</f>
        <v>8</v>
      </c>
      <c r="K253" s="134">
        <f t="array" ref="K253">+IFERROR(INDEX('FCST SDV'!$AC$3:$AZ$3000,MATCH('Hàng Theo FCTS 14.09'!$B253,'FCST SDV'!$C$3:$C$3000,0),MATCH('Hàng Theo FCTS 14.09'!K$1,'FCST SDV'!$AC$2:$AZ$2,0))/'Hàng Theo FCTS 14.09'!$C253,0)</f>
        <v>8</v>
      </c>
      <c r="L253" s="134">
        <f t="array" ref="L253">+IFERROR(INDEX('FCST SDV'!$AC$3:$AZ$3000,MATCH('Hàng Theo FCTS 14.09'!$B253,'FCST SDV'!$C$3:$C$3000,0),MATCH('Hàng Theo FCTS 14.09'!L$1,'FCST SDV'!$AC$2:$AZ$2,0))/'Hàng Theo FCTS 14.09'!$C253,0)</f>
        <v>8</v>
      </c>
      <c r="M253" s="134">
        <f t="array" ref="M253">+IFERROR(INDEX('FCST SDV'!$AC$3:$AZ$3000,MATCH('Hàng Theo FCTS 14.09'!$B253,'FCST SDV'!$C$3:$C$3000,0),MATCH('Hàng Theo FCTS 14.09'!M$1,'FCST SDV'!$AC$2:$AZ$2,0))/'Hàng Theo FCTS 14.09'!$C253,0)</f>
        <v>8</v>
      </c>
      <c r="N253" s="134">
        <f t="array" ref="N253">+IFERROR(INDEX('FCST SDV'!$AC$3:$AZ$3000,MATCH('Hàng Theo FCTS 14.09'!$B253,'FCST SDV'!$C$3:$C$3000,0),MATCH('Hàng Theo FCTS 14.09'!N$1,'FCST SDV'!$AC$2:$AZ$2,0))/'Hàng Theo FCTS 14.09'!$C253,0)</f>
        <v>8</v>
      </c>
      <c r="O253" s="134">
        <f t="array" ref="O253">+IFERROR(INDEX('FCST SDV'!$AC$3:$AZ$3000,MATCH('Hàng Theo FCTS 14.09'!$B253,'FCST SDV'!$C$3:$C$3000,0),MATCH('Hàng Theo FCTS 14.09'!O$1,'FCST SDV'!$AC$2:$AZ$2,0))/'Hàng Theo FCTS 14.09'!$C253,0)</f>
        <v>56</v>
      </c>
      <c r="P253" s="134">
        <f t="array" ref="P253">+IFERROR(INDEX('FCST SDV'!$AC$3:$AZ$3000,MATCH('Hàng Theo FCTS 14.09'!$B253,'FCST SDV'!$C$3:$C$3000,0),MATCH('Hàng Theo FCTS 14.09'!P$1,'FCST SDV'!$AC$2:$AZ$2,0))/'Hàng Theo FCTS 14.09'!$C253,0)</f>
        <v>61.6</v>
      </c>
      <c r="Q253" s="134">
        <f t="array" ref="Q253">+IFERROR(INDEX('FCST SDV'!$AC$3:$AZ$3000,MATCH('Hàng Theo FCTS 14.09'!$B253,'FCST SDV'!$C$3:$C$3000,0),MATCH('Hàng Theo FCTS 14.09'!Q$1,'FCST SDV'!$AC$2:$AZ$2,0))/'Hàng Theo FCTS 14.09'!$C253,0)</f>
        <v>61.6</v>
      </c>
    </row>
    <row r="254" spans="1:17" ht="36" customHeight="1">
      <c r="A254" s="572" t="s">
        <v>254</v>
      </c>
      <c r="B254" s="573"/>
      <c r="C254" s="573"/>
      <c r="D254" s="573"/>
      <c r="E254" s="573"/>
      <c r="F254" s="574"/>
      <c r="G254" s="156"/>
      <c r="H254" s="155"/>
      <c r="I254" s="138">
        <f>+F252-SUM(I252:I253)</f>
        <v>-8</v>
      </c>
      <c r="J254" s="138">
        <f>+I254-SUM(J252:J253)</f>
        <v>-16</v>
      </c>
      <c r="K254" s="138">
        <f t="shared" ref="K254:Q254" si="73">+J254-SUM(K252:K253)</f>
        <v>-24</v>
      </c>
      <c r="L254" s="138">
        <f t="shared" si="73"/>
        <v>-32</v>
      </c>
      <c r="M254" s="138">
        <f t="shared" si="73"/>
        <v>-40</v>
      </c>
      <c r="N254" s="138">
        <f t="shared" si="73"/>
        <v>-48</v>
      </c>
      <c r="O254" s="138">
        <f t="shared" si="73"/>
        <v>-104</v>
      </c>
      <c r="P254" s="138">
        <f t="shared" si="73"/>
        <v>-165.6</v>
      </c>
      <c r="Q254" s="138">
        <f t="shared" si="73"/>
        <v>-227.2</v>
      </c>
    </row>
    <row r="255" spans="1:17" ht="36" customHeight="1">
      <c r="A255" s="566" t="s">
        <v>188</v>
      </c>
      <c r="B255" s="131" t="s">
        <v>160</v>
      </c>
      <c r="C255" s="135">
        <v>2500</v>
      </c>
      <c r="D255" s="564">
        <v>0</v>
      </c>
      <c r="E255" s="565"/>
      <c r="F255" s="564">
        <f>D255</f>
        <v>0</v>
      </c>
      <c r="G255" s="152">
        <f>+VLOOKUP(B255,'[6]FCST SDV'!$C:$AL,36,0)</f>
        <v>30000</v>
      </c>
      <c r="H255" s="153">
        <f t="shared" ref="H255:H257" si="74">+G255/C255</f>
        <v>12</v>
      </c>
      <c r="I255" s="134">
        <f t="array" ref="I255">+IFERROR(INDEX('FCST SDV'!$AC$3:$AZ$3000,MATCH('Hàng Theo FCTS 14.09'!$B255,'FCST SDV'!$C$3:$C$3000,0),MATCH('Hàng Theo FCTS 14.09'!I$1,'FCST SDV'!$AC$2:$AZ$2,0))/'Hàng Theo FCTS 14.09'!$C255,0)</f>
        <v>0</v>
      </c>
      <c r="J255" s="134">
        <f t="array" ref="J255">+IFERROR(INDEX('FCST SDV'!$AC$3:$AZ$3000,MATCH('Hàng Theo FCTS 14.09'!$B255,'FCST SDV'!$C$3:$C$3000,0),MATCH('Hàng Theo FCTS 14.09'!J$1,'FCST SDV'!$AC$2:$AZ$2,0))/'Hàng Theo FCTS 14.09'!$C255,0)</f>
        <v>0</v>
      </c>
      <c r="K255" s="134">
        <f t="array" ref="K255">+IFERROR(INDEX('FCST SDV'!$AC$3:$AZ$3000,MATCH('Hàng Theo FCTS 14.09'!$B255,'FCST SDV'!$C$3:$C$3000,0),MATCH('Hàng Theo FCTS 14.09'!K$1,'FCST SDV'!$AC$2:$AZ$2,0))/'Hàng Theo FCTS 14.09'!$C255,0)</f>
        <v>0</v>
      </c>
      <c r="L255" s="134">
        <f t="array" ref="L255">+IFERROR(INDEX('FCST SDV'!$AC$3:$AZ$3000,MATCH('Hàng Theo FCTS 14.09'!$B255,'FCST SDV'!$C$3:$C$3000,0),MATCH('Hàng Theo FCTS 14.09'!L$1,'FCST SDV'!$AC$2:$AZ$2,0))/'Hàng Theo FCTS 14.09'!$C255,0)</f>
        <v>0</v>
      </c>
      <c r="M255" s="134">
        <f t="array" ref="M255">+IFERROR(INDEX('FCST SDV'!$AC$3:$AZ$3000,MATCH('Hàng Theo FCTS 14.09'!$B255,'FCST SDV'!$C$3:$C$3000,0),MATCH('Hàng Theo FCTS 14.09'!M$1,'FCST SDV'!$AC$2:$AZ$2,0))/'Hàng Theo FCTS 14.09'!$C255,0)</f>
        <v>0</v>
      </c>
      <c r="N255" s="134">
        <f t="array" ref="N255">+IFERROR(INDEX('FCST SDV'!$AC$3:$AZ$3000,MATCH('Hàng Theo FCTS 14.09'!$B255,'FCST SDV'!$C$3:$C$3000,0),MATCH('Hàng Theo FCTS 14.09'!N$1,'FCST SDV'!$AC$2:$AZ$2,0))/'Hàng Theo FCTS 14.09'!$C255,0)</f>
        <v>0</v>
      </c>
      <c r="O255" s="134">
        <f t="array" ref="O255">+IFERROR(INDEX('FCST SDV'!$AC$3:$AZ$3000,MATCH('Hàng Theo FCTS 14.09'!$B255,'FCST SDV'!$C$3:$C$3000,0),MATCH('Hàng Theo FCTS 14.09'!O$1,'FCST SDV'!$AC$2:$AZ$2,0))/'Hàng Theo FCTS 14.09'!$C255,0)</f>
        <v>0</v>
      </c>
      <c r="P255" s="134">
        <f t="array" ref="P255">+IFERROR(INDEX('FCST SDV'!$AC$3:$AZ$3000,MATCH('Hàng Theo FCTS 14.09'!$B255,'FCST SDV'!$C$3:$C$3000,0),MATCH('Hàng Theo FCTS 14.09'!P$1,'FCST SDV'!$AC$2:$AZ$2,0))/'Hàng Theo FCTS 14.09'!$C255,0)</f>
        <v>6</v>
      </c>
      <c r="Q255" s="134">
        <f t="array" ref="Q255">+IFERROR(INDEX('FCST SDV'!$AC$3:$AZ$3000,MATCH('Hàng Theo FCTS 14.09'!$B255,'FCST SDV'!$C$3:$C$3000,0),MATCH('Hàng Theo FCTS 14.09'!Q$1,'FCST SDV'!$AC$2:$AZ$2,0))/'Hàng Theo FCTS 14.09'!$C255,0)</f>
        <v>6</v>
      </c>
    </row>
    <row r="256" spans="1:17" ht="36" customHeight="1">
      <c r="A256" s="566"/>
      <c r="B256" s="131" t="s">
        <v>51</v>
      </c>
      <c r="C256" s="135">
        <v>3000</v>
      </c>
      <c r="D256" s="564"/>
      <c r="E256" s="565"/>
      <c r="F256" s="564"/>
      <c r="G256" s="152">
        <f>+VLOOKUP(B256,'[6]FCST SDV'!$C:$AL,36,0)</f>
        <v>270000</v>
      </c>
      <c r="H256" s="153">
        <f t="shared" si="74"/>
        <v>90</v>
      </c>
      <c r="I256" s="134">
        <f t="array" ref="I256">+IFERROR(INDEX('FCST SDV'!$AC$3:$AZ$3000,MATCH('Hàng Theo FCTS 14.09'!$B256,'FCST SDV'!$C$3:$C$3000,0),MATCH('Hàng Theo FCTS 14.09'!I$1,'FCST SDV'!$AC$2:$AZ$2,0))/'Hàng Theo FCTS 14.09'!$C256,0)</f>
        <v>3.3333333333333335</v>
      </c>
      <c r="J256" s="134">
        <f t="array" ref="J256">+IFERROR(INDEX('FCST SDV'!$AC$3:$AZ$3000,MATCH('Hàng Theo FCTS 14.09'!$B256,'FCST SDV'!$C$3:$C$3000,0),MATCH('Hàng Theo FCTS 14.09'!J$1,'FCST SDV'!$AC$2:$AZ$2,0))/'Hàng Theo FCTS 14.09'!$C256,0)</f>
        <v>3.3333333333333335</v>
      </c>
      <c r="K256" s="134">
        <f t="array" ref="K256">+IFERROR(INDEX('FCST SDV'!$AC$3:$AZ$3000,MATCH('Hàng Theo FCTS 14.09'!$B256,'FCST SDV'!$C$3:$C$3000,0),MATCH('Hàng Theo FCTS 14.09'!K$1,'FCST SDV'!$AC$2:$AZ$2,0))/'Hàng Theo FCTS 14.09'!$C256,0)</f>
        <v>3.3333333333333335</v>
      </c>
      <c r="L256" s="134">
        <f t="array" ref="L256">+IFERROR(INDEX('FCST SDV'!$AC$3:$AZ$3000,MATCH('Hàng Theo FCTS 14.09'!$B256,'FCST SDV'!$C$3:$C$3000,0),MATCH('Hàng Theo FCTS 14.09'!L$1,'FCST SDV'!$AC$2:$AZ$2,0))/'Hàng Theo FCTS 14.09'!$C256,0)</f>
        <v>3.3333333333333335</v>
      </c>
      <c r="M256" s="134">
        <f t="array" ref="M256">+IFERROR(INDEX('FCST SDV'!$AC$3:$AZ$3000,MATCH('Hàng Theo FCTS 14.09'!$B256,'FCST SDV'!$C$3:$C$3000,0),MATCH('Hàng Theo FCTS 14.09'!M$1,'FCST SDV'!$AC$2:$AZ$2,0))/'Hàng Theo FCTS 14.09'!$C256,0)</f>
        <v>3.3333333333333335</v>
      </c>
      <c r="N256" s="134">
        <f t="array" ref="N256">+IFERROR(INDEX('FCST SDV'!$AC$3:$AZ$3000,MATCH('Hàng Theo FCTS 14.09'!$B256,'FCST SDV'!$C$3:$C$3000,0),MATCH('Hàng Theo FCTS 14.09'!N$1,'FCST SDV'!$AC$2:$AZ$2,0))/'Hàng Theo FCTS 14.09'!$C256,0)</f>
        <v>3.3333333333333335</v>
      </c>
      <c r="O256" s="134">
        <f t="array" ref="O256">+IFERROR(INDEX('FCST SDV'!$AC$3:$AZ$3000,MATCH('Hàng Theo FCTS 14.09'!$B256,'FCST SDV'!$C$3:$C$3000,0),MATCH('Hàng Theo FCTS 14.09'!O$1,'FCST SDV'!$AC$2:$AZ$2,0))/'Hàng Theo FCTS 14.09'!$C256,0)</f>
        <v>23.333333333333332</v>
      </c>
      <c r="P256" s="134">
        <f t="array" ref="P256">+IFERROR(INDEX('FCST SDV'!$AC$3:$AZ$3000,MATCH('Hàng Theo FCTS 14.09'!$B256,'FCST SDV'!$C$3:$C$3000,0),MATCH('Hàng Theo FCTS 14.09'!P$1,'FCST SDV'!$AC$2:$AZ$2,0))/'Hàng Theo FCTS 14.09'!$C256,0)</f>
        <v>23.333333333333332</v>
      </c>
      <c r="Q256" s="134">
        <f t="array" ref="Q256">+IFERROR(INDEX('FCST SDV'!$AC$3:$AZ$3000,MATCH('Hàng Theo FCTS 14.09'!$B256,'FCST SDV'!$C$3:$C$3000,0),MATCH('Hàng Theo FCTS 14.09'!Q$1,'FCST SDV'!$AC$2:$AZ$2,0))/'Hàng Theo FCTS 14.09'!$C256,0)</f>
        <v>23.333333333333332</v>
      </c>
    </row>
    <row r="257" spans="1:17" ht="36" customHeight="1">
      <c r="A257" s="566"/>
      <c r="B257" s="131" t="s">
        <v>161</v>
      </c>
      <c r="C257" s="135">
        <v>2500</v>
      </c>
      <c r="D257" s="564"/>
      <c r="E257" s="565"/>
      <c r="F257" s="564"/>
      <c r="G257" s="152">
        <f>+VLOOKUP(B257,'[6]FCST SDV'!$C:$AL,36,0)</f>
        <v>0</v>
      </c>
      <c r="H257" s="153">
        <f t="shared" si="74"/>
        <v>0</v>
      </c>
      <c r="I257" s="134">
        <f t="array" ref="I257">+IFERROR(INDEX('FCST SDV'!$AC$3:$AZ$3000,MATCH('Hàng Theo FCTS 14.09'!$B257,'FCST SDV'!$C$3:$C$3000,0),MATCH('Hàng Theo FCTS 14.09'!I$1,'FCST SDV'!$AC$2:$AZ$2,0))/'Hàng Theo FCTS 14.09'!$C257,0)</f>
        <v>0</v>
      </c>
      <c r="J257" s="134">
        <f t="array" ref="J257">+IFERROR(INDEX('FCST SDV'!$AC$3:$AZ$3000,MATCH('Hàng Theo FCTS 14.09'!$B257,'FCST SDV'!$C$3:$C$3000,0),MATCH('Hàng Theo FCTS 14.09'!J$1,'FCST SDV'!$AC$2:$AZ$2,0))/'Hàng Theo FCTS 14.09'!$C257,0)</f>
        <v>0</v>
      </c>
      <c r="K257" s="134">
        <f t="array" ref="K257">+IFERROR(INDEX('FCST SDV'!$AC$3:$AZ$3000,MATCH('Hàng Theo FCTS 14.09'!$B257,'FCST SDV'!$C$3:$C$3000,0),MATCH('Hàng Theo FCTS 14.09'!K$1,'FCST SDV'!$AC$2:$AZ$2,0))/'Hàng Theo FCTS 14.09'!$C257,0)</f>
        <v>0</v>
      </c>
      <c r="L257" s="134">
        <f t="array" ref="L257">+IFERROR(INDEX('FCST SDV'!$AC$3:$AZ$3000,MATCH('Hàng Theo FCTS 14.09'!$B257,'FCST SDV'!$C$3:$C$3000,0),MATCH('Hàng Theo FCTS 14.09'!L$1,'FCST SDV'!$AC$2:$AZ$2,0))/'Hàng Theo FCTS 14.09'!$C257,0)</f>
        <v>0</v>
      </c>
      <c r="M257" s="134">
        <f t="array" ref="M257">+IFERROR(INDEX('FCST SDV'!$AC$3:$AZ$3000,MATCH('Hàng Theo FCTS 14.09'!$B257,'FCST SDV'!$C$3:$C$3000,0),MATCH('Hàng Theo FCTS 14.09'!M$1,'FCST SDV'!$AC$2:$AZ$2,0))/'Hàng Theo FCTS 14.09'!$C257,0)</f>
        <v>0</v>
      </c>
      <c r="N257" s="134">
        <f t="array" ref="N257">+IFERROR(INDEX('FCST SDV'!$AC$3:$AZ$3000,MATCH('Hàng Theo FCTS 14.09'!$B257,'FCST SDV'!$C$3:$C$3000,0),MATCH('Hàng Theo FCTS 14.09'!N$1,'FCST SDV'!$AC$2:$AZ$2,0))/'Hàng Theo FCTS 14.09'!$C257,0)</f>
        <v>0</v>
      </c>
      <c r="O257" s="134">
        <f t="array" ref="O257">+IFERROR(INDEX('FCST SDV'!$AC$3:$AZ$3000,MATCH('Hàng Theo FCTS 14.09'!$B257,'FCST SDV'!$C$3:$C$3000,0),MATCH('Hàng Theo FCTS 14.09'!O$1,'FCST SDV'!$AC$2:$AZ$2,0))/'Hàng Theo FCTS 14.09'!$C257,0)</f>
        <v>0</v>
      </c>
      <c r="P257" s="134">
        <f t="array" ref="P257">+IFERROR(INDEX('FCST SDV'!$AC$3:$AZ$3000,MATCH('Hàng Theo FCTS 14.09'!$B257,'FCST SDV'!$C$3:$C$3000,0),MATCH('Hàng Theo FCTS 14.09'!P$1,'FCST SDV'!$AC$2:$AZ$2,0))/'Hàng Theo FCTS 14.09'!$C257,0)</f>
        <v>0</v>
      </c>
      <c r="Q257" s="134">
        <f t="array" ref="Q257">+IFERROR(INDEX('FCST SDV'!$AC$3:$AZ$3000,MATCH('Hàng Theo FCTS 14.09'!$B257,'FCST SDV'!$C$3:$C$3000,0),MATCH('Hàng Theo FCTS 14.09'!Q$1,'FCST SDV'!$AC$2:$AZ$2,0))/'Hàng Theo FCTS 14.09'!$C257,0)</f>
        <v>0</v>
      </c>
    </row>
    <row r="258" spans="1:17" ht="36" customHeight="1">
      <c r="A258" s="558" t="s">
        <v>254</v>
      </c>
      <c r="B258" s="559"/>
      <c r="C258" s="559"/>
      <c r="D258" s="559"/>
      <c r="E258" s="559"/>
      <c r="F258" s="560"/>
      <c r="G258" s="156"/>
      <c r="H258" s="155"/>
      <c r="I258" s="138">
        <f>+F255-SUM(I255:I257)</f>
        <v>-3.3333333333333335</v>
      </c>
      <c r="J258" s="138">
        <f>+I258-SUM(J255:J257)</f>
        <v>-6.666666666666667</v>
      </c>
      <c r="K258" s="138">
        <f t="shared" ref="K258:Q258" si="75">+J258-SUM(K255:K257)</f>
        <v>-10</v>
      </c>
      <c r="L258" s="138">
        <f t="shared" si="75"/>
        <v>-13.333333333333334</v>
      </c>
      <c r="M258" s="138">
        <f t="shared" si="75"/>
        <v>-16.666666666666668</v>
      </c>
      <c r="N258" s="138">
        <f t="shared" si="75"/>
        <v>-20</v>
      </c>
      <c r="O258" s="138">
        <f t="shared" si="75"/>
        <v>-43.333333333333329</v>
      </c>
      <c r="P258" s="138">
        <f t="shared" si="75"/>
        <v>-72.666666666666657</v>
      </c>
      <c r="Q258" s="138">
        <f t="shared" si="75"/>
        <v>-101.99999999999999</v>
      </c>
    </row>
    <row r="259" spans="1:17" ht="36" customHeight="1">
      <c r="A259" s="566" t="s">
        <v>189</v>
      </c>
      <c r="B259" s="131" t="s">
        <v>24</v>
      </c>
      <c r="C259" s="135">
        <v>2500</v>
      </c>
      <c r="D259" s="564">
        <v>0</v>
      </c>
      <c r="E259" s="565"/>
      <c r="F259" s="564">
        <f>D259</f>
        <v>0</v>
      </c>
      <c r="G259" s="152">
        <f>+VLOOKUP(B259,'[6]FCST SDV'!$C:$AL,36,0)</f>
        <v>237000</v>
      </c>
      <c r="H259" s="153">
        <f t="shared" ref="H259:H261" si="76">+G259/C259</f>
        <v>94.8</v>
      </c>
      <c r="I259" s="134">
        <f t="array" ref="I259">+IFERROR(INDEX('FCST SDV'!$AC$3:$AZ$3000,MATCH('Hàng Theo FCTS 14.09'!$B259,'FCST SDV'!$C$3:$C$3000,0),MATCH('Hàng Theo FCTS 14.09'!I$1,'FCST SDV'!$AC$2:$AZ$2,0))/'Hàng Theo FCTS 14.09'!$C259,0)</f>
        <v>0</v>
      </c>
      <c r="J259" s="134">
        <f t="array" ref="J259">+IFERROR(INDEX('FCST SDV'!$AC$3:$AZ$3000,MATCH('Hàng Theo FCTS 14.09'!$B259,'FCST SDV'!$C$3:$C$3000,0),MATCH('Hàng Theo FCTS 14.09'!J$1,'FCST SDV'!$AC$2:$AZ$2,0))/'Hàng Theo FCTS 14.09'!$C259,0)</f>
        <v>3.6</v>
      </c>
      <c r="K259" s="134">
        <f t="array" ref="K259">+IFERROR(INDEX('FCST SDV'!$AC$3:$AZ$3000,MATCH('Hàng Theo FCTS 14.09'!$B259,'FCST SDV'!$C$3:$C$3000,0),MATCH('Hàng Theo FCTS 14.09'!K$1,'FCST SDV'!$AC$2:$AZ$2,0))/'Hàng Theo FCTS 14.09'!$C259,0)</f>
        <v>3.6</v>
      </c>
      <c r="L259" s="134">
        <f t="array" ref="L259">+IFERROR(INDEX('FCST SDV'!$AC$3:$AZ$3000,MATCH('Hàng Theo FCTS 14.09'!$B259,'FCST SDV'!$C$3:$C$3000,0),MATCH('Hàng Theo FCTS 14.09'!L$1,'FCST SDV'!$AC$2:$AZ$2,0))/'Hàng Theo FCTS 14.09'!$C259,0)</f>
        <v>3.6</v>
      </c>
      <c r="M259" s="134">
        <f t="array" ref="M259">+IFERROR(INDEX('FCST SDV'!$AC$3:$AZ$3000,MATCH('Hàng Theo FCTS 14.09'!$B259,'FCST SDV'!$C$3:$C$3000,0),MATCH('Hàng Theo FCTS 14.09'!M$1,'FCST SDV'!$AC$2:$AZ$2,0))/'Hàng Theo FCTS 14.09'!$C259,0)</f>
        <v>3.6</v>
      </c>
      <c r="N259" s="134">
        <f t="array" ref="N259">+IFERROR(INDEX('FCST SDV'!$AC$3:$AZ$3000,MATCH('Hàng Theo FCTS 14.09'!$B259,'FCST SDV'!$C$3:$C$3000,0),MATCH('Hàng Theo FCTS 14.09'!N$1,'FCST SDV'!$AC$2:$AZ$2,0))/'Hàng Theo FCTS 14.09'!$C259,0)</f>
        <v>7.2</v>
      </c>
      <c r="O259" s="134">
        <f t="array" ref="O259">+IFERROR(INDEX('FCST SDV'!$AC$3:$AZ$3000,MATCH('Hàng Theo FCTS 14.09'!$B259,'FCST SDV'!$C$3:$C$3000,0),MATCH('Hàng Theo FCTS 14.09'!O$1,'FCST SDV'!$AC$2:$AZ$2,0))/'Hàng Theo FCTS 14.09'!$C259,0)</f>
        <v>25.2</v>
      </c>
      <c r="P259" s="134">
        <f t="array" ref="P259">+IFERROR(INDEX('FCST SDV'!$AC$3:$AZ$3000,MATCH('Hàng Theo FCTS 14.09'!$B259,'FCST SDV'!$C$3:$C$3000,0),MATCH('Hàng Theo FCTS 14.09'!P$1,'FCST SDV'!$AC$2:$AZ$2,0))/'Hàng Theo FCTS 14.09'!$C259,0)</f>
        <v>25.2</v>
      </c>
      <c r="Q259" s="134">
        <f t="array" ref="Q259">+IFERROR(INDEX('FCST SDV'!$AC$3:$AZ$3000,MATCH('Hàng Theo FCTS 14.09'!$B259,'FCST SDV'!$C$3:$C$3000,0),MATCH('Hàng Theo FCTS 14.09'!Q$1,'FCST SDV'!$AC$2:$AZ$2,0))/'Hàng Theo FCTS 14.09'!$C259,0)</f>
        <v>22.8</v>
      </c>
    </row>
    <row r="260" spans="1:17" ht="36" customHeight="1">
      <c r="A260" s="566"/>
      <c r="B260" s="131" t="s">
        <v>162</v>
      </c>
      <c r="C260" s="135">
        <v>2500</v>
      </c>
      <c r="D260" s="564"/>
      <c r="E260" s="565"/>
      <c r="F260" s="564"/>
      <c r="G260" s="152">
        <f>+VLOOKUP(B260,'[6]FCST SDV'!$C:$AL,36,0)</f>
        <v>0</v>
      </c>
      <c r="H260" s="153">
        <f t="shared" si="76"/>
        <v>0</v>
      </c>
      <c r="I260" s="134">
        <f t="array" ref="I260">+IFERROR(INDEX('FCST SDV'!$AC$3:$AZ$3000,MATCH('Hàng Theo FCTS 14.09'!$B260,'FCST SDV'!$C$3:$C$3000,0),MATCH('Hàng Theo FCTS 14.09'!I$1,'FCST SDV'!$AC$2:$AZ$2,0))/'Hàng Theo FCTS 14.09'!$C260,0)</f>
        <v>0</v>
      </c>
      <c r="J260" s="134">
        <f t="array" ref="J260">+IFERROR(INDEX('FCST SDV'!$AC$3:$AZ$3000,MATCH('Hàng Theo FCTS 14.09'!$B260,'FCST SDV'!$C$3:$C$3000,0),MATCH('Hàng Theo FCTS 14.09'!J$1,'FCST SDV'!$AC$2:$AZ$2,0))/'Hàng Theo FCTS 14.09'!$C260,0)</f>
        <v>0</v>
      </c>
      <c r="K260" s="134">
        <f t="array" ref="K260">+IFERROR(INDEX('FCST SDV'!$AC$3:$AZ$3000,MATCH('Hàng Theo FCTS 14.09'!$B260,'FCST SDV'!$C$3:$C$3000,0),MATCH('Hàng Theo FCTS 14.09'!K$1,'FCST SDV'!$AC$2:$AZ$2,0))/'Hàng Theo FCTS 14.09'!$C260,0)</f>
        <v>0</v>
      </c>
      <c r="L260" s="134">
        <f t="array" ref="L260">+IFERROR(INDEX('FCST SDV'!$AC$3:$AZ$3000,MATCH('Hàng Theo FCTS 14.09'!$B260,'FCST SDV'!$C$3:$C$3000,0),MATCH('Hàng Theo FCTS 14.09'!L$1,'FCST SDV'!$AC$2:$AZ$2,0))/'Hàng Theo FCTS 14.09'!$C260,0)</f>
        <v>0</v>
      </c>
      <c r="M260" s="134">
        <f t="array" ref="M260">+IFERROR(INDEX('FCST SDV'!$AC$3:$AZ$3000,MATCH('Hàng Theo FCTS 14.09'!$B260,'FCST SDV'!$C$3:$C$3000,0),MATCH('Hàng Theo FCTS 14.09'!M$1,'FCST SDV'!$AC$2:$AZ$2,0))/'Hàng Theo FCTS 14.09'!$C260,0)</f>
        <v>0</v>
      </c>
      <c r="N260" s="134">
        <f t="array" ref="N260">+IFERROR(INDEX('FCST SDV'!$AC$3:$AZ$3000,MATCH('Hàng Theo FCTS 14.09'!$B260,'FCST SDV'!$C$3:$C$3000,0),MATCH('Hàng Theo FCTS 14.09'!N$1,'FCST SDV'!$AC$2:$AZ$2,0))/'Hàng Theo FCTS 14.09'!$C260,0)</f>
        <v>0</v>
      </c>
      <c r="O260" s="134">
        <f t="array" ref="O260">+IFERROR(INDEX('FCST SDV'!$AC$3:$AZ$3000,MATCH('Hàng Theo FCTS 14.09'!$B260,'FCST SDV'!$C$3:$C$3000,0),MATCH('Hàng Theo FCTS 14.09'!O$1,'FCST SDV'!$AC$2:$AZ$2,0))/'Hàng Theo FCTS 14.09'!$C260,0)</f>
        <v>0</v>
      </c>
      <c r="P260" s="134">
        <f t="array" ref="P260">+IFERROR(INDEX('FCST SDV'!$AC$3:$AZ$3000,MATCH('Hàng Theo FCTS 14.09'!$B260,'FCST SDV'!$C$3:$C$3000,0),MATCH('Hàng Theo FCTS 14.09'!P$1,'FCST SDV'!$AC$2:$AZ$2,0))/'Hàng Theo FCTS 14.09'!$C260,0)</f>
        <v>0</v>
      </c>
      <c r="Q260" s="134">
        <f t="array" ref="Q260">+IFERROR(INDEX('FCST SDV'!$AC$3:$AZ$3000,MATCH('Hàng Theo FCTS 14.09'!$B260,'FCST SDV'!$C$3:$C$3000,0),MATCH('Hàng Theo FCTS 14.09'!Q$1,'FCST SDV'!$AC$2:$AZ$2,0))/'Hàng Theo FCTS 14.09'!$C260,0)</f>
        <v>0</v>
      </c>
    </row>
    <row r="261" spans="1:17" ht="36" customHeight="1">
      <c r="A261" s="566"/>
      <c r="B261" s="131" t="s">
        <v>163</v>
      </c>
      <c r="C261" s="135">
        <v>2500</v>
      </c>
      <c r="D261" s="564"/>
      <c r="E261" s="565"/>
      <c r="F261" s="564"/>
      <c r="G261" s="152">
        <f>+VLOOKUP(B261,'[6]FCST SDV'!$C:$AL,36,0)</f>
        <v>1437000</v>
      </c>
      <c r="H261" s="153">
        <f t="shared" si="76"/>
        <v>574.79999999999995</v>
      </c>
      <c r="I261" s="134">
        <f t="array" ref="I261">+IFERROR(INDEX('FCST SDV'!$AC$3:$AZ$3000,MATCH('Hàng Theo FCTS 14.09'!$B261,'FCST SDV'!$C$3:$C$3000,0),MATCH('Hàng Theo FCTS 14.09'!I$1,'FCST SDV'!$AC$2:$AZ$2,0))/'Hàng Theo FCTS 14.09'!$C261,0)</f>
        <v>16.8</v>
      </c>
      <c r="J261" s="134">
        <f t="array" ref="J261">+IFERROR(INDEX('FCST SDV'!$AC$3:$AZ$3000,MATCH('Hàng Theo FCTS 14.09'!$B261,'FCST SDV'!$C$3:$C$3000,0),MATCH('Hàng Theo FCTS 14.09'!J$1,'FCST SDV'!$AC$2:$AZ$2,0))/'Hàng Theo FCTS 14.09'!$C261,0)</f>
        <v>16.8</v>
      </c>
      <c r="K261" s="134">
        <f t="array" ref="K261">+IFERROR(INDEX('FCST SDV'!$AC$3:$AZ$3000,MATCH('Hàng Theo FCTS 14.09'!$B261,'FCST SDV'!$C$3:$C$3000,0),MATCH('Hàng Theo FCTS 14.09'!K$1,'FCST SDV'!$AC$2:$AZ$2,0))/'Hàng Theo FCTS 14.09'!$C261,0)</f>
        <v>19.2</v>
      </c>
      <c r="L261" s="134">
        <f t="array" ref="L261">+IFERROR(INDEX('FCST SDV'!$AC$3:$AZ$3000,MATCH('Hàng Theo FCTS 14.09'!$B261,'FCST SDV'!$C$3:$C$3000,0),MATCH('Hàng Theo FCTS 14.09'!L$1,'FCST SDV'!$AC$2:$AZ$2,0))/'Hàng Theo FCTS 14.09'!$C261,0)</f>
        <v>19.2</v>
      </c>
      <c r="M261" s="134">
        <f t="array" ref="M261">+IFERROR(INDEX('FCST SDV'!$AC$3:$AZ$3000,MATCH('Hàng Theo FCTS 14.09'!$B261,'FCST SDV'!$C$3:$C$3000,0),MATCH('Hàng Theo FCTS 14.09'!M$1,'FCST SDV'!$AC$2:$AZ$2,0))/'Hàng Theo FCTS 14.09'!$C261,0)</f>
        <v>19.2</v>
      </c>
      <c r="N261" s="134">
        <f t="array" ref="N261">+IFERROR(INDEX('FCST SDV'!$AC$3:$AZ$3000,MATCH('Hàng Theo FCTS 14.09'!$B261,'FCST SDV'!$C$3:$C$3000,0),MATCH('Hàng Theo FCTS 14.09'!N$1,'FCST SDV'!$AC$2:$AZ$2,0))/'Hàng Theo FCTS 14.09'!$C261,0)</f>
        <v>19.2</v>
      </c>
      <c r="O261" s="134">
        <f t="array" ref="O261">+IFERROR(INDEX('FCST SDV'!$AC$3:$AZ$3000,MATCH('Hàng Theo FCTS 14.09'!$B261,'FCST SDV'!$C$3:$C$3000,0),MATCH('Hàng Theo FCTS 14.09'!O$1,'FCST SDV'!$AC$2:$AZ$2,0))/'Hàng Theo FCTS 14.09'!$C261,0)</f>
        <v>129.6</v>
      </c>
      <c r="P261" s="134">
        <f t="array" ref="P261">+IFERROR(INDEX('FCST SDV'!$AC$3:$AZ$3000,MATCH('Hàng Theo FCTS 14.09'!$B261,'FCST SDV'!$C$3:$C$3000,0),MATCH('Hàng Theo FCTS 14.09'!P$1,'FCST SDV'!$AC$2:$AZ$2,0))/'Hàng Theo FCTS 14.09'!$C261,0)</f>
        <v>208.8</v>
      </c>
      <c r="Q261" s="134">
        <f t="array" ref="Q261">+IFERROR(INDEX('FCST SDV'!$AC$3:$AZ$3000,MATCH('Hàng Theo FCTS 14.09'!$B261,'FCST SDV'!$C$3:$C$3000,0),MATCH('Hàng Theo FCTS 14.09'!Q$1,'FCST SDV'!$AC$2:$AZ$2,0))/'Hàng Theo FCTS 14.09'!$C261,0)</f>
        <v>126</v>
      </c>
    </row>
    <row r="262" spans="1:17" ht="36" customHeight="1">
      <c r="A262" s="558" t="s">
        <v>254</v>
      </c>
      <c r="B262" s="559"/>
      <c r="C262" s="559"/>
      <c r="D262" s="559"/>
      <c r="E262" s="559"/>
      <c r="F262" s="560"/>
      <c r="G262" s="156"/>
      <c r="H262" s="155"/>
      <c r="I262" s="138">
        <f>+F259-SUM(I259:I261)</f>
        <v>-16.8</v>
      </c>
      <c r="J262" s="138">
        <f>+I262-SUM(J259:J261)</f>
        <v>-37.200000000000003</v>
      </c>
      <c r="K262" s="138">
        <f t="shared" ref="K262:Q262" si="77">+J262-SUM(K259:K261)</f>
        <v>-60</v>
      </c>
      <c r="L262" s="138">
        <f t="shared" si="77"/>
        <v>-82.8</v>
      </c>
      <c r="M262" s="138">
        <f t="shared" si="77"/>
        <v>-105.6</v>
      </c>
      <c r="N262" s="138">
        <f t="shared" si="77"/>
        <v>-132</v>
      </c>
      <c r="O262" s="138">
        <f t="shared" si="77"/>
        <v>-286.79999999999995</v>
      </c>
      <c r="P262" s="138">
        <f t="shared" si="77"/>
        <v>-520.79999999999995</v>
      </c>
      <c r="Q262" s="138">
        <f t="shared" si="77"/>
        <v>-669.59999999999991</v>
      </c>
    </row>
    <row r="263" spans="1:17" ht="36" customHeight="1">
      <c r="A263" s="566" t="s">
        <v>190</v>
      </c>
      <c r="B263" s="131" t="s">
        <v>164</v>
      </c>
      <c r="C263" s="135">
        <v>3000</v>
      </c>
      <c r="D263" s="564">
        <v>0</v>
      </c>
      <c r="E263" s="565"/>
      <c r="F263" s="564">
        <f>D263</f>
        <v>0</v>
      </c>
      <c r="G263" s="152">
        <f>+VLOOKUP(B263,'[6]FCST SDV'!$C:$AL,36,0)</f>
        <v>220500</v>
      </c>
      <c r="H263" s="153">
        <f t="shared" ref="H263:H264" si="78">+G263/C263</f>
        <v>73.5</v>
      </c>
      <c r="I263" s="134">
        <f t="array" ref="I263">+IFERROR(INDEX('FCST SDV'!$AC$3:$AZ$3000,MATCH('Hàng Theo FCTS 14.09'!$B263,'FCST SDV'!$C$3:$C$3000,0),MATCH('Hàng Theo FCTS 14.09'!I$1,'FCST SDV'!$AC$2:$AZ$2,0))/'Hàng Theo FCTS 14.09'!$C263,0)</f>
        <v>0</v>
      </c>
      <c r="J263" s="134">
        <f t="array" ref="J263">+IFERROR(INDEX('FCST SDV'!$AC$3:$AZ$3000,MATCH('Hàng Theo FCTS 14.09'!$B263,'FCST SDV'!$C$3:$C$3000,0),MATCH('Hàng Theo FCTS 14.09'!J$1,'FCST SDV'!$AC$2:$AZ$2,0))/'Hàng Theo FCTS 14.09'!$C263,0)</f>
        <v>3.5</v>
      </c>
      <c r="K263" s="134">
        <f t="array" ref="K263">+IFERROR(INDEX('FCST SDV'!$AC$3:$AZ$3000,MATCH('Hàng Theo FCTS 14.09'!$B263,'FCST SDV'!$C$3:$C$3000,0),MATCH('Hàng Theo FCTS 14.09'!K$1,'FCST SDV'!$AC$2:$AZ$2,0))/'Hàng Theo FCTS 14.09'!$C263,0)</f>
        <v>2.3333333333333335</v>
      </c>
      <c r="L263" s="134">
        <f t="array" ref="L263">+IFERROR(INDEX('FCST SDV'!$AC$3:$AZ$3000,MATCH('Hàng Theo FCTS 14.09'!$B263,'FCST SDV'!$C$3:$C$3000,0),MATCH('Hàng Theo FCTS 14.09'!L$1,'FCST SDV'!$AC$2:$AZ$2,0))/'Hàng Theo FCTS 14.09'!$C263,0)</f>
        <v>5.833333333333333</v>
      </c>
      <c r="M263" s="134">
        <f t="array" ref="M263">+IFERROR(INDEX('FCST SDV'!$AC$3:$AZ$3000,MATCH('Hàng Theo FCTS 14.09'!$B263,'FCST SDV'!$C$3:$C$3000,0),MATCH('Hàng Theo FCTS 14.09'!M$1,'FCST SDV'!$AC$2:$AZ$2,0))/'Hàng Theo FCTS 14.09'!$C263,0)</f>
        <v>3.5</v>
      </c>
      <c r="N263" s="134">
        <f t="array" ref="N263">+IFERROR(INDEX('FCST SDV'!$AC$3:$AZ$3000,MATCH('Hàng Theo FCTS 14.09'!$B263,'FCST SDV'!$C$3:$C$3000,0),MATCH('Hàng Theo FCTS 14.09'!N$1,'FCST SDV'!$AC$2:$AZ$2,0))/'Hàng Theo FCTS 14.09'!$C263,0)</f>
        <v>3.5</v>
      </c>
      <c r="O263" s="134">
        <f t="array" ref="O263">+IFERROR(INDEX('FCST SDV'!$AC$3:$AZ$3000,MATCH('Hàng Theo FCTS 14.09'!$B263,'FCST SDV'!$C$3:$C$3000,0),MATCH('Hàng Theo FCTS 14.09'!O$1,'FCST SDV'!$AC$2:$AZ$2,0))/'Hàng Theo FCTS 14.09'!$C263,0)</f>
        <v>22.166666666666668</v>
      </c>
      <c r="P263" s="134">
        <f t="array" ref="P263">+IFERROR(INDEX('FCST SDV'!$AC$3:$AZ$3000,MATCH('Hàng Theo FCTS 14.09'!$B263,'FCST SDV'!$C$3:$C$3000,0),MATCH('Hàng Theo FCTS 14.09'!P$1,'FCST SDV'!$AC$2:$AZ$2,0))/'Hàng Theo FCTS 14.09'!$C263,0)</f>
        <v>11.666666666666666</v>
      </c>
      <c r="Q263" s="134">
        <f t="array" ref="Q263">+IFERROR(INDEX('FCST SDV'!$AC$3:$AZ$3000,MATCH('Hàng Theo FCTS 14.09'!$B263,'FCST SDV'!$C$3:$C$3000,0),MATCH('Hàng Theo FCTS 14.09'!Q$1,'FCST SDV'!$AC$2:$AZ$2,0))/'Hàng Theo FCTS 14.09'!$C263,0)</f>
        <v>21</v>
      </c>
    </row>
    <row r="264" spans="1:17" ht="36" customHeight="1">
      <c r="A264" s="566"/>
      <c r="B264" s="131" t="s">
        <v>165</v>
      </c>
      <c r="C264" s="135">
        <v>3000</v>
      </c>
      <c r="D264" s="564"/>
      <c r="E264" s="565"/>
      <c r="F264" s="564"/>
      <c r="G264" s="152">
        <f>+VLOOKUP(B264,'[6]FCST SDV'!$C:$AL,36,0)</f>
        <v>1405500</v>
      </c>
      <c r="H264" s="153">
        <f t="shared" si="78"/>
        <v>468.5</v>
      </c>
      <c r="I264" s="134">
        <f t="array" ref="I264">+IFERROR(INDEX('FCST SDV'!$AC$3:$AZ$3000,MATCH('Hàng Theo FCTS 14.09'!$B264,'FCST SDV'!$C$3:$C$3000,0),MATCH('Hàng Theo FCTS 14.09'!I$1,'FCST SDV'!$AC$2:$AZ$2,0))/'Hàng Theo FCTS 14.09'!$C264,0)</f>
        <v>4.666666666666667</v>
      </c>
      <c r="J264" s="134">
        <f t="array" ref="J264">+IFERROR(INDEX('FCST SDV'!$AC$3:$AZ$3000,MATCH('Hàng Theo FCTS 14.09'!$B264,'FCST SDV'!$C$3:$C$3000,0),MATCH('Hàng Theo FCTS 14.09'!J$1,'FCST SDV'!$AC$2:$AZ$2,0))/'Hàng Theo FCTS 14.09'!$C264,0)</f>
        <v>12.833333333333334</v>
      </c>
      <c r="K264" s="134">
        <f t="array" ref="K264">+IFERROR(INDEX('FCST SDV'!$AC$3:$AZ$3000,MATCH('Hàng Theo FCTS 14.09'!$B264,'FCST SDV'!$C$3:$C$3000,0),MATCH('Hàng Theo FCTS 14.09'!K$1,'FCST SDV'!$AC$2:$AZ$2,0))/'Hàng Theo FCTS 14.09'!$C264,0)</f>
        <v>12.833333333333334</v>
      </c>
      <c r="L264" s="134">
        <f t="array" ref="L264">+IFERROR(INDEX('FCST SDV'!$AC$3:$AZ$3000,MATCH('Hàng Theo FCTS 14.09'!$B264,'FCST SDV'!$C$3:$C$3000,0),MATCH('Hàng Theo FCTS 14.09'!L$1,'FCST SDV'!$AC$2:$AZ$2,0))/'Hàng Theo FCTS 14.09'!$C264,0)</f>
        <v>12.833333333333334</v>
      </c>
      <c r="M264" s="134">
        <f t="array" ref="M264">+IFERROR(INDEX('FCST SDV'!$AC$3:$AZ$3000,MATCH('Hàng Theo FCTS 14.09'!$B264,'FCST SDV'!$C$3:$C$3000,0),MATCH('Hàng Theo FCTS 14.09'!M$1,'FCST SDV'!$AC$2:$AZ$2,0))/'Hàng Theo FCTS 14.09'!$C264,0)</f>
        <v>12.833333333333334</v>
      </c>
      <c r="N264" s="134">
        <f t="array" ref="N264">+IFERROR(INDEX('FCST SDV'!$AC$3:$AZ$3000,MATCH('Hàng Theo FCTS 14.09'!$B264,'FCST SDV'!$C$3:$C$3000,0),MATCH('Hàng Theo FCTS 14.09'!N$1,'FCST SDV'!$AC$2:$AZ$2,0))/'Hàng Theo FCTS 14.09'!$C264,0)</f>
        <v>12.833333333333334</v>
      </c>
      <c r="O264" s="134">
        <f t="array" ref="O264">+IFERROR(INDEX('FCST SDV'!$AC$3:$AZ$3000,MATCH('Hàng Theo FCTS 14.09'!$B264,'FCST SDV'!$C$3:$C$3000,0),MATCH('Hàng Theo FCTS 14.09'!O$1,'FCST SDV'!$AC$2:$AZ$2,0))/'Hàng Theo FCTS 14.09'!$C264,0)</f>
        <v>81.666666666666671</v>
      </c>
      <c r="P264" s="134">
        <f t="array" ref="P264">+IFERROR(INDEX('FCST SDV'!$AC$3:$AZ$3000,MATCH('Hàng Theo FCTS 14.09'!$B264,'FCST SDV'!$C$3:$C$3000,0),MATCH('Hàng Theo FCTS 14.09'!P$1,'FCST SDV'!$AC$2:$AZ$2,0))/'Hàng Theo FCTS 14.09'!$C264,0)</f>
        <v>189</v>
      </c>
      <c r="Q264" s="134">
        <f t="array" ref="Q264">+IFERROR(INDEX('FCST SDV'!$AC$3:$AZ$3000,MATCH('Hàng Theo FCTS 14.09'!$B264,'FCST SDV'!$C$3:$C$3000,0),MATCH('Hàng Theo FCTS 14.09'!Q$1,'FCST SDV'!$AC$2:$AZ$2,0))/'Hàng Theo FCTS 14.09'!$C264,0)</f>
        <v>129</v>
      </c>
    </row>
    <row r="265" spans="1:17" ht="44.25" customHeight="1">
      <c r="A265" s="558" t="s">
        <v>254</v>
      </c>
      <c r="B265" s="559"/>
      <c r="C265" s="559"/>
      <c r="D265" s="559"/>
      <c r="E265" s="559"/>
      <c r="F265" s="560"/>
      <c r="G265" s="156"/>
      <c r="H265" s="155"/>
      <c r="I265" s="138">
        <f>+F263-SUM(I263:I264)</f>
        <v>-4.666666666666667</v>
      </c>
      <c r="J265" s="138">
        <f>+I265-SUM(J263:J264)</f>
        <v>-21.000000000000004</v>
      </c>
      <c r="K265" s="138">
        <f t="shared" ref="K265:Q265" si="79">+J265-SUM(K263:K264)</f>
        <v>-36.166666666666671</v>
      </c>
      <c r="L265" s="138">
        <f t="shared" si="79"/>
        <v>-54.833333333333343</v>
      </c>
      <c r="M265" s="138">
        <f t="shared" si="79"/>
        <v>-71.166666666666686</v>
      </c>
      <c r="N265" s="138">
        <f t="shared" si="79"/>
        <v>-87.500000000000028</v>
      </c>
      <c r="O265" s="138">
        <f t="shared" si="79"/>
        <v>-191.33333333333337</v>
      </c>
      <c r="P265" s="138">
        <f t="shared" si="79"/>
        <v>-392</v>
      </c>
      <c r="Q265" s="138">
        <f t="shared" si="79"/>
        <v>-542</v>
      </c>
    </row>
    <row r="266" spans="1:17" ht="45.75" customHeight="1">
      <c r="A266" s="147" t="s">
        <v>191</v>
      </c>
      <c r="B266" s="131" t="s">
        <v>46</v>
      </c>
      <c r="C266" s="135">
        <v>3500</v>
      </c>
      <c r="D266" s="126">
        <v>0</v>
      </c>
      <c r="E266" s="142"/>
      <c r="F266" s="126">
        <f>D266</f>
        <v>0</v>
      </c>
      <c r="G266" s="152">
        <f>+VLOOKUP(B266,'[6]FCST SDV'!$C:$AL,36,0)</f>
        <v>133000</v>
      </c>
      <c r="H266" s="153">
        <f t="shared" ref="H266" si="80">+G266/C266</f>
        <v>38</v>
      </c>
      <c r="I266" s="134">
        <f t="array" ref="I266">+IFERROR(INDEX('FCST SDV'!$AC$3:$AZ$3000,MATCH('Hàng Theo FCTS 14.09'!$B266,'FCST SDV'!$C$3:$C$3000,0),MATCH('Hàng Theo FCTS 14.09'!I$1,'FCST SDV'!$AC$2:$AZ$2,0))/'Hàng Theo FCTS 14.09'!$C266,0)</f>
        <v>0</v>
      </c>
      <c r="J266" s="134">
        <f t="array" ref="J266">+IFERROR(INDEX('FCST SDV'!$AC$3:$AZ$3000,MATCH('Hàng Theo FCTS 14.09'!$B266,'FCST SDV'!$C$3:$C$3000,0),MATCH('Hàng Theo FCTS 14.09'!J$1,'FCST SDV'!$AC$2:$AZ$2,0))/'Hàng Theo FCTS 14.09'!$C266,0)</f>
        <v>3</v>
      </c>
      <c r="K266" s="134">
        <f t="array" ref="K266">+IFERROR(INDEX('FCST SDV'!$AC$3:$AZ$3000,MATCH('Hàng Theo FCTS 14.09'!$B266,'FCST SDV'!$C$3:$C$3000,0),MATCH('Hàng Theo FCTS 14.09'!K$1,'FCST SDV'!$AC$2:$AZ$2,0))/'Hàng Theo FCTS 14.09'!$C266,0)</f>
        <v>3</v>
      </c>
      <c r="L266" s="134">
        <f t="array" ref="L266">+IFERROR(INDEX('FCST SDV'!$AC$3:$AZ$3000,MATCH('Hàng Theo FCTS 14.09'!$B266,'FCST SDV'!$C$3:$C$3000,0),MATCH('Hàng Theo FCTS 14.09'!L$1,'FCST SDV'!$AC$2:$AZ$2,0))/'Hàng Theo FCTS 14.09'!$C266,0)</f>
        <v>3</v>
      </c>
      <c r="M266" s="134">
        <f t="array" ref="M266">+IFERROR(INDEX('FCST SDV'!$AC$3:$AZ$3000,MATCH('Hàng Theo FCTS 14.09'!$B266,'FCST SDV'!$C$3:$C$3000,0),MATCH('Hàng Theo FCTS 14.09'!M$1,'FCST SDV'!$AC$2:$AZ$2,0))/'Hàng Theo FCTS 14.09'!$C266,0)</f>
        <v>3</v>
      </c>
      <c r="N266" s="134">
        <f t="array" ref="N266">+IFERROR(INDEX('FCST SDV'!$AC$3:$AZ$3000,MATCH('Hàng Theo FCTS 14.09'!$B266,'FCST SDV'!$C$3:$C$3000,0),MATCH('Hàng Theo FCTS 14.09'!N$1,'FCST SDV'!$AC$2:$AZ$2,0))/'Hàng Theo FCTS 14.09'!$C266,0)</f>
        <v>3</v>
      </c>
      <c r="O266" s="134">
        <f t="array" ref="O266">+IFERROR(INDEX('FCST SDV'!$AC$3:$AZ$3000,MATCH('Hàng Theo FCTS 14.09'!$B266,'FCST SDV'!$C$3:$C$3000,0),MATCH('Hàng Theo FCTS 14.09'!O$1,'FCST SDV'!$AC$2:$AZ$2,0))/'Hàng Theo FCTS 14.09'!$C266,0)</f>
        <v>18</v>
      </c>
      <c r="P266" s="134">
        <f t="array" ref="P266">+IFERROR(INDEX('FCST SDV'!$AC$3:$AZ$3000,MATCH('Hàng Theo FCTS 14.09'!$B266,'FCST SDV'!$C$3:$C$3000,0),MATCH('Hàng Theo FCTS 14.09'!P$1,'FCST SDV'!$AC$2:$AZ$2,0))/'Hàng Theo FCTS 14.09'!$C266,0)</f>
        <v>5</v>
      </c>
      <c r="Q266" s="134">
        <f t="array" ref="Q266">+IFERROR(INDEX('FCST SDV'!$AC$3:$AZ$3000,MATCH('Hàng Theo FCTS 14.09'!$B266,'FCST SDV'!$C$3:$C$3000,0),MATCH('Hàng Theo FCTS 14.09'!Q$1,'FCST SDV'!$AC$2:$AZ$2,0))/'Hàng Theo FCTS 14.09'!$C266,0)</f>
        <v>0</v>
      </c>
    </row>
    <row r="267" spans="1:17" ht="36" customHeight="1">
      <c r="A267" s="558" t="s">
        <v>254</v>
      </c>
      <c r="B267" s="559"/>
      <c r="C267" s="559"/>
      <c r="D267" s="559"/>
      <c r="E267" s="559"/>
      <c r="F267" s="560"/>
      <c r="G267" s="156"/>
      <c r="H267" s="155"/>
      <c r="I267" s="138">
        <f>+F266-SUM(I266)</f>
        <v>0</v>
      </c>
      <c r="J267" s="138">
        <f>+I267-SUM(J266)</f>
        <v>-3</v>
      </c>
      <c r="K267" s="138">
        <f t="shared" ref="K267:Q267" si="81">+J267-SUM(K266)</f>
        <v>-6</v>
      </c>
      <c r="L267" s="138">
        <f t="shared" si="81"/>
        <v>-9</v>
      </c>
      <c r="M267" s="138">
        <f t="shared" si="81"/>
        <v>-12</v>
      </c>
      <c r="N267" s="138">
        <f t="shared" si="81"/>
        <v>-15</v>
      </c>
      <c r="O267" s="138">
        <f t="shared" si="81"/>
        <v>-33</v>
      </c>
      <c r="P267" s="138">
        <f t="shared" si="81"/>
        <v>-38</v>
      </c>
      <c r="Q267" s="138">
        <f t="shared" si="81"/>
        <v>-38</v>
      </c>
    </row>
    <row r="268" spans="1:17" ht="48" customHeight="1">
      <c r="A268" s="147" t="s">
        <v>176</v>
      </c>
      <c r="B268" s="131" t="s">
        <v>146</v>
      </c>
      <c r="C268" s="135">
        <v>3000</v>
      </c>
      <c r="D268" s="126">
        <v>0</v>
      </c>
      <c r="E268" s="142"/>
      <c r="F268" s="126">
        <f>D268</f>
        <v>0</v>
      </c>
      <c r="G268" s="152">
        <f>+VLOOKUP(B268,'[6]FCST SDV'!$C:$AL,36,0)</f>
        <v>0</v>
      </c>
      <c r="H268" s="153">
        <f t="shared" ref="H268" si="82">+G268/C268</f>
        <v>0</v>
      </c>
      <c r="I268" s="134">
        <f t="array" ref="I268">+IFERROR(INDEX('FCST SDV'!$AC$3:$AZ$3000,MATCH('Hàng Theo FCTS 14.09'!$B268,'FCST SDV'!$C$3:$C$3000,0),MATCH('Hàng Theo FCTS 14.09'!I$1,'FCST SDV'!$AC$2:$AZ$2,0))/'Hàng Theo FCTS 14.09'!$C268,0)</f>
        <v>0</v>
      </c>
      <c r="J268" s="134">
        <f t="array" ref="J268">+IFERROR(INDEX('FCST SDV'!$AC$3:$AZ$3000,MATCH('Hàng Theo FCTS 14.09'!$B268,'FCST SDV'!$C$3:$C$3000,0),MATCH('Hàng Theo FCTS 14.09'!J$1,'FCST SDV'!$AC$2:$AZ$2,0))/'Hàng Theo FCTS 14.09'!$C268,0)</f>
        <v>0</v>
      </c>
      <c r="K268" s="134">
        <f t="array" ref="K268">+IFERROR(INDEX('FCST SDV'!$AC$3:$AZ$3000,MATCH('Hàng Theo FCTS 14.09'!$B268,'FCST SDV'!$C$3:$C$3000,0),MATCH('Hàng Theo FCTS 14.09'!K$1,'FCST SDV'!$AC$2:$AZ$2,0))/'Hàng Theo FCTS 14.09'!$C268,0)</f>
        <v>0</v>
      </c>
      <c r="L268" s="134">
        <f t="array" ref="L268">+IFERROR(INDEX('FCST SDV'!$AC$3:$AZ$3000,MATCH('Hàng Theo FCTS 14.09'!$B268,'FCST SDV'!$C$3:$C$3000,0),MATCH('Hàng Theo FCTS 14.09'!L$1,'FCST SDV'!$AC$2:$AZ$2,0))/'Hàng Theo FCTS 14.09'!$C268,0)</f>
        <v>0</v>
      </c>
      <c r="M268" s="134">
        <f t="array" ref="M268">+IFERROR(INDEX('FCST SDV'!$AC$3:$AZ$3000,MATCH('Hàng Theo FCTS 14.09'!$B268,'FCST SDV'!$C$3:$C$3000,0),MATCH('Hàng Theo FCTS 14.09'!M$1,'FCST SDV'!$AC$2:$AZ$2,0))/'Hàng Theo FCTS 14.09'!$C268,0)</f>
        <v>0</v>
      </c>
      <c r="N268" s="134">
        <f t="array" ref="N268">+IFERROR(INDEX('FCST SDV'!$AC$3:$AZ$3000,MATCH('Hàng Theo FCTS 14.09'!$B268,'FCST SDV'!$C$3:$C$3000,0),MATCH('Hàng Theo FCTS 14.09'!N$1,'FCST SDV'!$AC$2:$AZ$2,0))/'Hàng Theo FCTS 14.09'!$C268,0)</f>
        <v>0</v>
      </c>
      <c r="O268" s="134">
        <f t="array" ref="O268">+IFERROR(INDEX('FCST SDV'!$AC$3:$AZ$3000,MATCH('Hàng Theo FCTS 14.09'!$B268,'FCST SDV'!$C$3:$C$3000,0),MATCH('Hàng Theo FCTS 14.09'!O$1,'FCST SDV'!$AC$2:$AZ$2,0))/'Hàng Theo FCTS 14.09'!$C268,0)</f>
        <v>0</v>
      </c>
      <c r="P268" s="134">
        <f t="array" ref="P268">+IFERROR(INDEX('FCST SDV'!$AC$3:$AZ$3000,MATCH('Hàng Theo FCTS 14.09'!$B268,'FCST SDV'!$C$3:$C$3000,0),MATCH('Hàng Theo FCTS 14.09'!P$1,'FCST SDV'!$AC$2:$AZ$2,0))/'Hàng Theo FCTS 14.09'!$C268,0)</f>
        <v>0</v>
      </c>
      <c r="Q268" s="134">
        <f t="array" ref="Q268">+IFERROR(INDEX('FCST SDV'!$AC$3:$AZ$3000,MATCH('Hàng Theo FCTS 14.09'!$B268,'FCST SDV'!$C$3:$C$3000,0),MATCH('Hàng Theo FCTS 14.09'!Q$1,'FCST SDV'!$AC$2:$AZ$2,0))/'Hàng Theo FCTS 14.09'!$C268,0)</f>
        <v>0</v>
      </c>
    </row>
    <row r="269" spans="1:17" ht="36" customHeight="1">
      <c r="A269" s="558" t="s">
        <v>254</v>
      </c>
      <c r="B269" s="559"/>
      <c r="C269" s="559"/>
      <c r="D269" s="559"/>
      <c r="E269" s="559"/>
      <c r="F269" s="560"/>
      <c r="G269" s="156"/>
      <c r="H269" s="155"/>
      <c r="I269" s="138">
        <f>+F268-SUM(I268)</f>
        <v>0</v>
      </c>
      <c r="J269" s="138">
        <f>+I269-SUM(J268)</f>
        <v>0</v>
      </c>
      <c r="K269" s="138">
        <f t="shared" ref="K269:Q269" si="83">+J269-SUM(K268)</f>
        <v>0</v>
      </c>
      <c r="L269" s="138">
        <f t="shared" si="83"/>
        <v>0</v>
      </c>
      <c r="M269" s="138">
        <f t="shared" si="83"/>
        <v>0</v>
      </c>
      <c r="N269" s="138">
        <f t="shared" si="83"/>
        <v>0</v>
      </c>
      <c r="O269" s="138">
        <f t="shared" si="83"/>
        <v>0</v>
      </c>
      <c r="P269" s="138">
        <f t="shared" si="83"/>
        <v>0</v>
      </c>
      <c r="Q269" s="138">
        <f t="shared" si="83"/>
        <v>0</v>
      </c>
    </row>
    <row r="270" spans="1:17" ht="48" customHeight="1">
      <c r="A270" s="147" t="s">
        <v>192</v>
      </c>
      <c r="B270" s="131" t="s">
        <v>166</v>
      </c>
      <c r="C270" s="135">
        <v>3000</v>
      </c>
      <c r="D270" s="126">
        <v>0</v>
      </c>
      <c r="E270" s="142"/>
      <c r="F270" s="126">
        <f>D270</f>
        <v>0</v>
      </c>
      <c r="G270" s="152">
        <v>0</v>
      </c>
      <c r="H270" s="153">
        <f t="shared" ref="H270" si="84">+G270/C270</f>
        <v>0</v>
      </c>
      <c r="I270" s="134">
        <f t="array" ref="I270">+IFERROR(INDEX('FCST SDV'!$AC$3:$AZ$3000,MATCH('Hàng Theo FCTS 14.09'!$B270,'FCST SDV'!$C$3:$C$3000,0),MATCH('Hàng Theo FCTS 14.09'!I$1,'FCST SDV'!$AC$2:$AZ$2,0))/'Hàng Theo FCTS 14.09'!$C270,0)</f>
        <v>0</v>
      </c>
      <c r="J270" s="134">
        <f t="array" ref="J270">+IFERROR(INDEX('FCST SDV'!$AC$3:$AZ$3000,MATCH('Hàng Theo FCTS 14.09'!$B270,'FCST SDV'!$C$3:$C$3000,0),MATCH('Hàng Theo FCTS 14.09'!J$1,'FCST SDV'!$AC$2:$AZ$2,0))/'Hàng Theo FCTS 14.09'!$C270,0)</f>
        <v>0</v>
      </c>
      <c r="K270" s="134">
        <f t="array" ref="K270">+IFERROR(INDEX('FCST SDV'!$AC$3:$AZ$3000,MATCH('Hàng Theo FCTS 14.09'!$B270,'FCST SDV'!$C$3:$C$3000,0),MATCH('Hàng Theo FCTS 14.09'!K$1,'FCST SDV'!$AC$2:$AZ$2,0))/'Hàng Theo FCTS 14.09'!$C270,0)</f>
        <v>0</v>
      </c>
      <c r="L270" s="134">
        <f t="array" ref="L270">+IFERROR(INDEX('FCST SDV'!$AC$3:$AZ$3000,MATCH('Hàng Theo FCTS 14.09'!$B270,'FCST SDV'!$C$3:$C$3000,0),MATCH('Hàng Theo FCTS 14.09'!L$1,'FCST SDV'!$AC$2:$AZ$2,0))/'Hàng Theo FCTS 14.09'!$C270,0)</f>
        <v>0</v>
      </c>
      <c r="M270" s="134">
        <f t="array" ref="M270">+IFERROR(INDEX('FCST SDV'!$AC$3:$AZ$3000,MATCH('Hàng Theo FCTS 14.09'!$B270,'FCST SDV'!$C$3:$C$3000,0),MATCH('Hàng Theo FCTS 14.09'!M$1,'FCST SDV'!$AC$2:$AZ$2,0))/'Hàng Theo FCTS 14.09'!$C270,0)</f>
        <v>0</v>
      </c>
      <c r="N270" s="134">
        <f t="array" ref="N270">+IFERROR(INDEX('FCST SDV'!$AC$3:$AZ$3000,MATCH('Hàng Theo FCTS 14.09'!$B270,'FCST SDV'!$C$3:$C$3000,0),MATCH('Hàng Theo FCTS 14.09'!N$1,'FCST SDV'!$AC$2:$AZ$2,0))/'Hàng Theo FCTS 14.09'!$C270,0)</f>
        <v>0</v>
      </c>
      <c r="O270" s="134">
        <f t="array" ref="O270">+IFERROR(INDEX('FCST SDV'!$AC$3:$AZ$3000,MATCH('Hàng Theo FCTS 14.09'!$B270,'FCST SDV'!$C$3:$C$3000,0),MATCH('Hàng Theo FCTS 14.09'!O$1,'FCST SDV'!$AC$2:$AZ$2,0))/'Hàng Theo FCTS 14.09'!$C270,0)</f>
        <v>0</v>
      </c>
      <c r="P270" s="134">
        <f t="array" ref="P270">+IFERROR(INDEX('FCST SDV'!$AC$3:$AZ$3000,MATCH('Hàng Theo FCTS 14.09'!$B270,'FCST SDV'!$C$3:$C$3000,0),MATCH('Hàng Theo FCTS 14.09'!P$1,'FCST SDV'!$AC$2:$AZ$2,0))/'Hàng Theo FCTS 14.09'!$C270,0)</f>
        <v>0</v>
      </c>
      <c r="Q270" s="134">
        <f t="array" ref="Q270">+IFERROR(INDEX('FCST SDV'!$AC$3:$AZ$3000,MATCH('Hàng Theo FCTS 14.09'!$B270,'FCST SDV'!$C$3:$C$3000,0),MATCH('Hàng Theo FCTS 14.09'!Q$1,'FCST SDV'!$AC$2:$AZ$2,0))/'Hàng Theo FCTS 14.09'!$C270,0)</f>
        <v>0</v>
      </c>
    </row>
    <row r="271" spans="1:17" ht="36" customHeight="1">
      <c r="A271" s="558" t="s">
        <v>254</v>
      </c>
      <c r="B271" s="559"/>
      <c r="C271" s="559"/>
      <c r="D271" s="559"/>
      <c r="E271" s="559"/>
      <c r="F271" s="560"/>
      <c r="G271" s="156"/>
      <c r="H271" s="155"/>
      <c r="I271" s="138">
        <f>+F270-SUM(I270)</f>
        <v>0</v>
      </c>
      <c r="J271" s="138">
        <f>+I271-SUM(J270)</f>
        <v>0</v>
      </c>
      <c r="K271" s="138">
        <f t="shared" ref="K271:Q271" si="85">+J271-SUM(K270)</f>
        <v>0</v>
      </c>
      <c r="L271" s="138">
        <f t="shared" si="85"/>
        <v>0</v>
      </c>
      <c r="M271" s="138">
        <f t="shared" si="85"/>
        <v>0</v>
      </c>
      <c r="N271" s="138">
        <f t="shared" si="85"/>
        <v>0</v>
      </c>
      <c r="O271" s="138">
        <f t="shared" si="85"/>
        <v>0</v>
      </c>
      <c r="P271" s="138">
        <f t="shared" si="85"/>
        <v>0</v>
      </c>
      <c r="Q271" s="138">
        <f t="shared" si="85"/>
        <v>0</v>
      </c>
    </row>
    <row r="272" spans="1:17" ht="42.75" customHeight="1">
      <c r="A272" s="147" t="s">
        <v>193</v>
      </c>
      <c r="B272" s="131" t="s">
        <v>54</v>
      </c>
      <c r="C272" s="135">
        <v>2500</v>
      </c>
      <c r="D272" s="126">
        <v>0</v>
      </c>
      <c r="E272" s="142"/>
      <c r="F272" s="126">
        <f>D272</f>
        <v>0</v>
      </c>
      <c r="G272" s="152">
        <f>+VLOOKUP(B272,'[6]FCST SDV'!$C:$AL,36,0)</f>
        <v>168000</v>
      </c>
      <c r="H272" s="153">
        <f t="shared" ref="H272" si="86">+G272/C272</f>
        <v>67.2</v>
      </c>
      <c r="I272" s="134">
        <f t="array" ref="I272">+IFERROR(INDEX('FCST SDV'!$AC$3:$AZ$3000,MATCH('Hàng Theo FCTS 14.09'!$B272,'FCST SDV'!$C$3:$C$3000,0),MATCH('Hàng Theo FCTS 14.09'!I$1,'FCST SDV'!$AC$2:$AZ$2,0))/'Hàng Theo FCTS 14.09'!$C272,0)</f>
        <v>3.6</v>
      </c>
      <c r="J272" s="134">
        <f t="array" ref="J272">+IFERROR(INDEX('FCST SDV'!$AC$3:$AZ$3000,MATCH('Hàng Theo FCTS 14.09'!$B272,'FCST SDV'!$C$3:$C$3000,0),MATCH('Hàng Theo FCTS 14.09'!J$1,'FCST SDV'!$AC$2:$AZ$2,0))/'Hàng Theo FCTS 14.09'!$C272,0)</f>
        <v>2.4</v>
      </c>
      <c r="K272" s="134">
        <f t="array" ref="K272">+IFERROR(INDEX('FCST SDV'!$AC$3:$AZ$3000,MATCH('Hàng Theo FCTS 14.09'!$B272,'FCST SDV'!$C$3:$C$3000,0),MATCH('Hàng Theo FCTS 14.09'!K$1,'FCST SDV'!$AC$2:$AZ$2,0))/'Hàng Theo FCTS 14.09'!$C272,0)</f>
        <v>2.4</v>
      </c>
      <c r="L272" s="134">
        <f t="array" ref="L272">+IFERROR(INDEX('FCST SDV'!$AC$3:$AZ$3000,MATCH('Hàng Theo FCTS 14.09'!$B272,'FCST SDV'!$C$3:$C$3000,0),MATCH('Hàng Theo FCTS 14.09'!L$1,'FCST SDV'!$AC$2:$AZ$2,0))/'Hàng Theo FCTS 14.09'!$C272,0)</f>
        <v>2.4</v>
      </c>
      <c r="M272" s="134">
        <f t="array" ref="M272">+IFERROR(INDEX('FCST SDV'!$AC$3:$AZ$3000,MATCH('Hàng Theo FCTS 14.09'!$B272,'FCST SDV'!$C$3:$C$3000,0),MATCH('Hàng Theo FCTS 14.09'!M$1,'FCST SDV'!$AC$2:$AZ$2,0))/'Hàng Theo FCTS 14.09'!$C272,0)</f>
        <v>2.4</v>
      </c>
      <c r="N272" s="134">
        <f t="array" ref="N272">+IFERROR(INDEX('FCST SDV'!$AC$3:$AZ$3000,MATCH('Hàng Theo FCTS 14.09'!$B272,'FCST SDV'!$C$3:$C$3000,0),MATCH('Hàng Theo FCTS 14.09'!N$1,'FCST SDV'!$AC$2:$AZ$2,0))/'Hàng Theo FCTS 14.09'!$C272,0)</f>
        <v>2.4</v>
      </c>
      <c r="O272" s="134">
        <f t="array" ref="O272">+IFERROR(INDEX('FCST SDV'!$AC$3:$AZ$3000,MATCH('Hàng Theo FCTS 14.09'!$B272,'FCST SDV'!$C$3:$C$3000,0),MATCH('Hàng Theo FCTS 14.09'!O$1,'FCST SDV'!$AC$2:$AZ$2,0))/'Hàng Theo FCTS 14.09'!$C272,0)</f>
        <v>18</v>
      </c>
      <c r="P272" s="134">
        <f t="array" ref="P272">+IFERROR(INDEX('FCST SDV'!$AC$3:$AZ$3000,MATCH('Hàng Theo FCTS 14.09'!$B272,'FCST SDV'!$C$3:$C$3000,0),MATCH('Hàng Theo FCTS 14.09'!P$1,'FCST SDV'!$AC$2:$AZ$2,0))/'Hàng Theo FCTS 14.09'!$C272,0)</f>
        <v>16.8</v>
      </c>
      <c r="Q272" s="134">
        <f t="array" ref="Q272">+IFERROR(INDEX('FCST SDV'!$AC$3:$AZ$3000,MATCH('Hàng Theo FCTS 14.09'!$B272,'FCST SDV'!$C$3:$C$3000,0),MATCH('Hàng Theo FCTS 14.09'!Q$1,'FCST SDV'!$AC$2:$AZ$2,0))/'Hàng Theo FCTS 14.09'!$C272,0)</f>
        <v>16.8</v>
      </c>
    </row>
    <row r="273" spans="1:17" ht="36" customHeight="1">
      <c r="A273" s="558" t="s">
        <v>254</v>
      </c>
      <c r="B273" s="559"/>
      <c r="C273" s="559"/>
      <c r="D273" s="559"/>
      <c r="E273" s="559"/>
      <c r="F273" s="560"/>
      <c r="G273" s="156"/>
      <c r="H273" s="155"/>
      <c r="I273" s="138">
        <f>+F272-SUM(I272)</f>
        <v>-3.6</v>
      </c>
      <c r="J273" s="138">
        <f>+I273-SUM(J272)</f>
        <v>-6</v>
      </c>
      <c r="K273" s="138">
        <f t="shared" ref="K273:Q273" si="87">+J273-SUM(K272)</f>
        <v>-8.4</v>
      </c>
      <c r="L273" s="138">
        <f t="shared" si="87"/>
        <v>-10.8</v>
      </c>
      <c r="M273" s="138">
        <f t="shared" si="87"/>
        <v>-13.200000000000001</v>
      </c>
      <c r="N273" s="138">
        <f t="shared" si="87"/>
        <v>-15.600000000000001</v>
      </c>
      <c r="O273" s="138">
        <f t="shared" si="87"/>
        <v>-33.6</v>
      </c>
      <c r="P273" s="138">
        <f t="shared" si="87"/>
        <v>-50.400000000000006</v>
      </c>
      <c r="Q273" s="138">
        <f t="shared" si="87"/>
        <v>-67.2</v>
      </c>
    </row>
    <row r="274" spans="1:17" ht="48" customHeight="1">
      <c r="A274" s="147" t="s">
        <v>194</v>
      </c>
      <c r="B274" s="131" t="s">
        <v>167</v>
      </c>
      <c r="C274" s="135">
        <v>2500</v>
      </c>
      <c r="D274" s="126">
        <v>0</v>
      </c>
      <c r="E274" s="142"/>
      <c r="F274" s="126">
        <f>D274</f>
        <v>0</v>
      </c>
      <c r="G274" s="152">
        <f>+VLOOKUP(B274,'[6]FCST SDV'!$C:$AL,36,0)</f>
        <v>0</v>
      </c>
      <c r="H274" s="153">
        <f t="shared" ref="H274" si="88">+G274/C274</f>
        <v>0</v>
      </c>
      <c r="I274" s="134">
        <f t="array" ref="I274">+IFERROR(INDEX('FCST SDV'!$AC$3:$AZ$3000,MATCH('Hàng Theo FCTS 14.09'!$B274,'FCST SDV'!$C$3:$C$3000,0),MATCH('Hàng Theo FCTS 14.09'!I$1,'FCST SDV'!$AC$2:$AZ$2,0))/'Hàng Theo FCTS 14.09'!$C274,0)</f>
        <v>0</v>
      </c>
      <c r="J274" s="134">
        <f t="array" ref="J274">+IFERROR(INDEX('FCST SDV'!$AC$3:$AZ$3000,MATCH('Hàng Theo FCTS 14.09'!$B274,'FCST SDV'!$C$3:$C$3000,0),MATCH('Hàng Theo FCTS 14.09'!J$1,'FCST SDV'!$AC$2:$AZ$2,0))/'Hàng Theo FCTS 14.09'!$C274,0)</f>
        <v>0</v>
      </c>
      <c r="K274" s="134">
        <f t="array" ref="K274">+IFERROR(INDEX('FCST SDV'!$AC$3:$AZ$3000,MATCH('Hàng Theo FCTS 14.09'!$B274,'FCST SDV'!$C$3:$C$3000,0),MATCH('Hàng Theo FCTS 14.09'!K$1,'FCST SDV'!$AC$2:$AZ$2,0))/'Hàng Theo FCTS 14.09'!$C274,0)</f>
        <v>0</v>
      </c>
      <c r="L274" s="134">
        <f t="array" ref="L274">+IFERROR(INDEX('FCST SDV'!$AC$3:$AZ$3000,MATCH('Hàng Theo FCTS 14.09'!$B274,'FCST SDV'!$C$3:$C$3000,0),MATCH('Hàng Theo FCTS 14.09'!L$1,'FCST SDV'!$AC$2:$AZ$2,0))/'Hàng Theo FCTS 14.09'!$C274,0)</f>
        <v>0</v>
      </c>
      <c r="M274" s="134">
        <f t="array" ref="M274">+IFERROR(INDEX('FCST SDV'!$AC$3:$AZ$3000,MATCH('Hàng Theo FCTS 14.09'!$B274,'FCST SDV'!$C$3:$C$3000,0),MATCH('Hàng Theo FCTS 14.09'!M$1,'FCST SDV'!$AC$2:$AZ$2,0))/'Hàng Theo FCTS 14.09'!$C274,0)</f>
        <v>0</v>
      </c>
      <c r="N274" s="134">
        <f t="array" ref="N274">+IFERROR(INDEX('FCST SDV'!$AC$3:$AZ$3000,MATCH('Hàng Theo FCTS 14.09'!$B274,'FCST SDV'!$C$3:$C$3000,0),MATCH('Hàng Theo FCTS 14.09'!N$1,'FCST SDV'!$AC$2:$AZ$2,0))/'Hàng Theo FCTS 14.09'!$C274,0)</f>
        <v>0</v>
      </c>
      <c r="O274" s="134">
        <f t="array" ref="O274">+IFERROR(INDEX('FCST SDV'!$AC$3:$AZ$3000,MATCH('Hàng Theo FCTS 14.09'!$B274,'FCST SDV'!$C$3:$C$3000,0),MATCH('Hàng Theo FCTS 14.09'!O$1,'FCST SDV'!$AC$2:$AZ$2,0))/'Hàng Theo FCTS 14.09'!$C274,0)</f>
        <v>0</v>
      </c>
      <c r="P274" s="134">
        <f t="array" ref="P274">+IFERROR(INDEX('FCST SDV'!$AC$3:$AZ$3000,MATCH('Hàng Theo FCTS 14.09'!$B274,'FCST SDV'!$C$3:$C$3000,0),MATCH('Hàng Theo FCTS 14.09'!P$1,'FCST SDV'!$AC$2:$AZ$2,0))/'Hàng Theo FCTS 14.09'!$C274,0)</f>
        <v>0</v>
      </c>
      <c r="Q274" s="134">
        <f t="array" ref="Q274">+IFERROR(INDEX('FCST SDV'!$AC$3:$AZ$3000,MATCH('Hàng Theo FCTS 14.09'!$B274,'FCST SDV'!$C$3:$C$3000,0),MATCH('Hàng Theo FCTS 14.09'!Q$1,'FCST SDV'!$AC$2:$AZ$2,0))/'Hàng Theo FCTS 14.09'!$C274,0)</f>
        <v>0</v>
      </c>
    </row>
    <row r="275" spans="1:17" ht="36" customHeight="1">
      <c r="A275" s="558" t="s">
        <v>254</v>
      </c>
      <c r="B275" s="559"/>
      <c r="C275" s="559"/>
      <c r="D275" s="559"/>
      <c r="E275" s="559"/>
      <c r="F275" s="560"/>
      <c r="G275" s="156"/>
      <c r="H275" s="155"/>
      <c r="I275" s="138">
        <f>+F274-SUM(I274)</f>
        <v>0</v>
      </c>
      <c r="J275" s="138">
        <f>+I275-SUM(J274)</f>
        <v>0</v>
      </c>
      <c r="K275" s="138">
        <f t="shared" ref="K275:Q275" si="89">+J275-SUM(K274)</f>
        <v>0</v>
      </c>
      <c r="L275" s="138">
        <f t="shared" si="89"/>
        <v>0</v>
      </c>
      <c r="M275" s="138">
        <f t="shared" si="89"/>
        <v>0</v>
      </c>
      <c r="N275" s="138">
        <f t="shared" si="89"/>
        <v>0</v>
      </c>
      <c r="O275" s="138">
        <f t="shared" si="89"/>
        <v>0</v>
      </c>
      <c r="P275" s="138">
        <f t="shared" si="89"/>
        <v>0</v>
      </c>
      <c r="Q275" s="138">
        <f t="shared" si="89"/>
        <v>0</v>
      </c>
    </row>
    <row r="276" spans="1:17" ht="36" customHeight="1">
      <c r="A276" s="566" t="s">
        <v>195</v>
      </c>
      <c r="B276" s="131" t="s">
        <v>56</v>
      </c>
      <c r="C276" s="135">
        <v>2500</v>
      </c>
      <c r="D276" s="564">
        <v>0</v>
      </c>
      <c r="E276" s="565"/>
      <c r="F276" s="564">
        <f>D276</f>
        <v>0</v>
      </c>
      <c r="G276" s="152">
        <f>+VLOOKUP(B276,'[6]FCST SDV'!$C:$AL,36,0)</f>
        <v>108000</v>
      </c>
      <c r="H276" s="153">
        <f t="shared" ref="H276" si="90">+G276/C276</f>
        <v>43.2</v>
      </c>
      <c r="I276" s="134">
        <f t="array" ref="I276">+IFERROR(INDEX('FCST SDV'!$AC$3:$AZ$3000,MATCH('Hàng Theo FCTS 14.09'!$B276,'FCST SDV'!$C$3:$C$3000,0),MATCH('Hàng Theo FCTS 14.09'!I$1,'FCST SDV'!$AC$2:$AZ$2,0))/'Hàng Theo FCTS 14.09'!$C276,0)</f>
        <v>4.8</v>
      </c>
      <c r="J276" s="134">
        <f t="array" ref="J276">+IFERROR(INDEX('FCST SDV'!$AC$3:$AZ$3000,MATCH('Hàng Theo FCTS 14.09'!$B276,'FCST SDV'!$C$3:$C$3000,0),MATCH('Hàng Theo FCTS 14.09'!J$1,'FCST SDV'!$AC$2:$AZ$2,0))/'Hàng Theo FCTS 14.09'!$C276,0)</f>
        <v>3.6</v>
      </c>
      <c r="K276" s="134">
        <f t="array" ref="K276">+IFERROR(INDEX('FCST SDV'!$AC$3:$AZ$3000,MATCH('Hàng Theo FCTS 14.09'!$B276,'FCST SDV'!$C$3:$C$3000,0),MATCH('Hàng Theo FCTS 14.09'!K$1,'FCST SDV'!$AC$2:$AZ$2,0))/'Hàng Theo FCTS 14.09'!$C276,0)</f>
        <v>3.6</v>
      </c>
      <c r="L276" s="134">
        <f t="array" ref="L276">+IFERROR(INDEX('FCST SDV'!$AC$3:$AZ$3000,MATCH('Hàng Theo FCTS 14.09'!$B276,'FCST SDV'!$C$3:$C$3000,0),MATCH('Hàng Theo FCTS 14.09'!L$1,'FCST SDV'!$AC$2:$AZ$2,0))/'Hàng Theo FCTS 14.09'!$C276,0)</f>
        <v>3.6</v>
      </c>
      <c r="M276" s="134">
        <f t="array" ref="M276">+IFERROR(INDEX('FCST SDV'!$AC$3:$AZ$3000,MATCH('Hàng Theo FCTS 14.09'!$B276,'FCST SDV'!$C$3:$C$3000,0),MATCH('Hàng Theo FCTS 14.09'!M$1,'FCST SDV'!$AC$2:$AZ$2,0))/'Hàng Theo FCTS 14.09'!$C276,0)</f>
        <v>3.6</v>
      </c>
      <c r="N276" s="134">
        <f t="array" ref="N276">+IFERROR(INDEX('FCST SDV'!$AC$3:$AZ$3000,MATCH('Hàng Theo FCTS 14.09'!$B276,'FCST SDV'!$C$3:$C$3000,0),MATCH('Hàng Theo FCTS 14.09'!N$1,'FCST SDV'!$AC$2:$AZ$2,0))/'Hàng Theo FCTS 14.09'!$C276,0)</f>
        <v>0</v>
      </c>
      <c r="O276" s="134">
        <f t="array" ref="O276">+IFERROR(INDEX('FCST SDV'!$AC$3:$AZ$3000,MATCH('Hàng Theo FCTS 14.09'!$B276,'FCST SDV'!$C$3:$C$3000,0),MATCH('Hàng Theo FCTS 14.09'!O$1,'FCST SDV'!$AC$2:$AZ$2,0))/'Hàng Theo FCTS 14.09'!$C276,0)</f>
        <v>21.6</v>
      </c>
      <c r="P276" s="134">
        <f t="array" ref="P276">+IFERROR(INDEX('FCST SDV'!$AC$3:$AZ$3000,MATCH('Hàng Theo FCTS 14.09'!$B276,'FCST SDV'!$C$3:$C$3000,0),MATCH('Hàng Theo FCTS 14.09'!P$1,'FCST SDV'!$AC$2:$AZ$2,0))/'Hàng Theo FCTS 14.09'!$C276,0)</f>
        <v>2.4</v>
      </c>
      <c r="Q276" s="134">
        <f t="array" ref="Q276">+IFERROR(INDEX('FCST SDV'!$AC$3:$AZ$3000,MATCH('Hàng Theo FCTS 14.09'!$B276,'FCST SDV'!$C$3:$C$3000,0),MATCH('Hàng Theo FCTS 14.09'!Q$1,'FCST SDV'!$AC$2:$AZ$2,0))/'Hàng Theo FCTS 14.09'!$C276,0)</f>
        <v>0</v>
      </c>
    </row>
    <row r="277" spans="1:17" ht="41.25" customHeight="1">
      <c r="A277" s="566"/>
      <c r="B277" s="131" t="s">
        <v>123</v>
      </c>
      <c r="C277" s="135" t="s">
        <v>120</v>
      </c>
      <c r="D277" s="564"/>
      <c r="E277" s="565"/>
      <c r="F277" s="564"/>
      <c r="G277" s="152">
        <v>0</v>
      </c>
      <c r="H277" s="153">
        <v>0</v>
      </c>
      <c r="I277" s="134">
        <f t="array" ref="I277">+IFERROR(INDEX('FCST SDV'!$AC$3:$AZ$3000,MATCH('Hàng Theo FCTS 14.09'!$B277,'FCST SDV'!$C$3:$C$3000,0),MATCH('Hàng Theo FCTS 14.09'!I$1,'FCST SDV'!$AC$2:$AZ$2,0))/'Hàng Theo FCTS 14.09'!$C277,0)</f>
        <v>0</v>
      </c>
      <c r="J277" s="134">
        <f t="array" ref="J277">+IFERROR(INDEX('FCST SDV'!$AC$3:$AZ$3000,MATCH('Hàng Theo FCTS 14.09'!$B277,'FCST SDV'!$C$3:$C$3000,0),MATCH('Hàng Theo FCTS 14.09'!J$1,'FCST SDV'!$AC$2:$AZ$2,0))/'Hàng Theo FCTS 14.09'!$C277,0)</f>
        <v>0</v>
      </c>
      <c r="K277" s="134">
        <f t="array" ref="K277">+IFERROR(INDEX('FCST SDV'!$AC$3:$AZ$3000,MATCH('Hàng Theo FCTS 14.09'!$B277,'FCST SDV'!$C$3:$C$3000,0),MATCH('Hàng Theo FCTS 14.09'!K$1,'FCST SDV'!$AC$2:$AZ$2,0))/'Hàng Theo FCTS 14.09'!$C277,0)</f>
        <v>0</v>
      </c>
      <c r="L277" s="134">
        <f t="array" ref="L277">+IFERROR(INDEX('FCST SDV'!$AC$3:$AZ$3000,MATCH('Hàng Theo FCTS 14.09'!$B277,'FCST SDV'!$C$3:$C$3000,0),MATCH('Hàng Theo FCTS 14.09'!L$1,'FCST SDV'!$AC$2:$AZ$2,0))/'Hàng Theo FCTS 14.09'!$C277,0)</f>
        <v>0</v>
      </c>
      <c r="M277" s="134">
        <f t="array" ref="M277">+IFERROR(INDEX('FCST SDV'!$AC$3:$AZ$3000,MATCH('Hàng Theo FCTS 14.09'!$B277,'FCST SDV'!$C$3:$C$3000,0),MATCH('Hàng Theo FCTS 14.09'!M$1,'FCST SDV'!$AC$2:$AZ$2,0))/'Hàng Theo FCTS 14.09'!$C277,0)</f>
        <v>0</v>
      </c>
      <c r="N277" s="134">
        <f t="array" ref="N277">+IFERROR(INDEX('FCST SDV'!$AC$3:$AZ$3000,MATCH('Hàng Theo FCTS 14.09'!$B277,'FCST SDV'!$C$3:$C$3000,0),MATCH('Hàng Theo FCTS 14.09'!N$1,'FCST SDV'!$AC$2:$AZ$2,0))/'Hàng Theo FCTS 14.09'!$C277,0)</f>
        <v>0</v>
      </c>
      <c r="O277" s="134">
        <f t="array" ref="O277">+IFERROR(INDEX('FCST SDV'!$AC$3:$AZ$3000,MATCH('Hàng Theo FCTS 14.09'!$B277,'FCST SDV'!$C$3:$C$3000,0),MATCH('Hàng Theo FCTS 14.09'!O$1,'FCST SDV'!$AC$2:$AZ$2,0))/'Hàng Theo FCTS 14.09'!$C277,0)</f>
        <v>0</v>
      </c>
      <c r="P277" s="134">
        <f t="array" ref="P277">+IFERROR(INDEX('FCST SDV'!$AC$3:$AZ$3000,MATCH('Hàng Theo FCTS 14.09'!$B277,'FCST SDV'!$C$3:$C$3000,0),MATCH('Hàng Theo FCTS 14.09'!P$1,'FCST SDV'!$AC$2:$AZ$2,0))/'Hàng Theo FCTS 14.09'!$C277,0)</f>
        <v>0</v>
      </c>
      <c r="Q277" s="134">
        <f t="array" ref="Q277">+IFERROR(INDEX('FCST SDV'!$AC$3:$AZ$3000,MATCH('Hàng Theo FCTS 14.09'!$B277,'FCST SDV'!$C$3:$C$3000,0),MATCH('Hàng Theo FCTS 14.09'!Q$1,'FCST SDV'!$AC$2:$AZ$2,0))/'Hàng Theo FCTS 14.09'!$C277,0)</f>
        <v>0</v>
      </c>
    </row>
    <row r="278" spans="1:17" ht="36" customHeight="1">
      <c r="A278" s="558" t="s">
        <v>254</v>
      </c>
      <c r="B278" s="559"/>
      <c r="C278" s="559"/>
      <c r="D278" s="559"/>
      <c r="E278" s="559"/>
      <c r="F278" s="560"/>
      <c r="G278" s="156"/>
      <c r="H278" s="155"/>
      <c r="I278" s="138">
        <f>+F276-SUM(I276:I277)</f>
        <v>-4.8</v>
      </c>
      <c r="J278" s="138">
        <f>+I278-SUM(J276:J277)</f>
        <v>-8.4</v>
      </c>
      <c r="K278" s="138">
        <f t="shared" ref="K278:Q278" si="91">+J278-SUM(K276:K277)</f>
        <v>-12</v>
      </c>
      <c r="L278" s="138">
        <f t="shared" si="91"/>
        <v>-15.6</v>
      </c>
      <c r="M278" s="138">
        <f t="shared" si="91"/>
        <v>-19.2</v>
      </c>
      <c r="N278" s="138">
        <f t="shared" si="91"/>
        <v>-19.2</v>
      </c>
      <c r="O278" s="138">
        <f t="shared" si="91"/>
        <v>-40.799999999999997</v>
      </c>
      <c r="P278" s="138">
        <f t="shared" si="91"/>
        <v>-43.199999999999996</v>
      </c>
      <c r="Q278" s="138">
        <f t="shared" si="91"/>
        <v>-43.199999999999996</v>
      </c>
    </row>
    <row r="279" spans="1:17" ht="51" customHeight="1">
      <c r="A279" s="147" t="s">
        <v>196</v>
      </c>
      <c r="B279" s="131" t="s">
        <v>168</v>
      </c>
      <c r="C279" s="135">
        <v>2500</v>
      </c>
      <c r="D279" s="126">
        <v>0</v>
      </c>
      <c r="E279" s="142"/>
      <c r="F279" s="126">
        <f>D279</f>
        <v>0</v>
      </c>
      <c r="G279" s="152">
        <v>0</v>
      </c>
      <c r="H279" s="153">
        <f t="shared" ref="H279" si="92">+G279/C279</f>
        <v>0</v>
      </c>
      <c r="I279" s="134">
        <f t="array" ref="I279">+IFERROR(INDEX('FCST SDV'!$AC$3:$AZ$3000,MATCH('Hàng Theo FCTS 14.09'!$B279,'FCST SDV'!$C$3:$C$3000,0),MATCH('Hàng Theo FCTS 14.09'!I$1,'FCST SDV'!$AC$2:$AZ$2,0))/'Hàng Theo FCTS 14.09'!$C279,0)</f>
        <v>0</v>
      </c>
      <c r="J279" s="134">
        <f t="array" ref="J279">+IFERROR(INDEX('FCST SDV'!$AC$3:$AZ$3000,MATCH('Hàng Theo FCTS 14.09'!$B279,'FCST SDV'!$C$3:$C$3000,0),MATCH('Hàng Theo FCTS 14.09'!J$1,'FCST SDV'!$AC$2:$AZ$2,0))/'Hàng Theo FCTS 14.09'!$C279,0)</f>
        <v>0</v>
      </c>
      <c r="K279" s="134">
        <f t="array" ref="K279">+IFERROR(INDEX('FCST SDV'!$AC$3:$AZ$3000,MATCH('Hàng Theo FCTS 14.09'!$B279,'FCST SDV'!$C$3:$C$3000,0),MATCH('Hàng Theo FCTS 14.09'!K$1,'FCST SDV'!$AC$2:$AZ$2,0))/'Hàng Theo FCTS 14.09'!$C279,0)</f>
        <v>0</v>
      </c>
      <c r="L279" s="134">
        <f t="array" ref="L279">+IFERROR(INDEX('FCST SDV'!$AC$3:$AZ$3000,MATCH('Hàng Theo FCTS 14.09'!$B279,'FCST SDV'!$C$3:$C$3000,0),MATCH('Hàng Theo FCTS 14.09'!L$1,'FCST SDV'!$AC$2:$AZ$2,0))/'Hàng Theo FCTS 14.09'!$C279,0)</f>
        <v>0</v>
      </c>
      <c r="M279" s="134">
        <f t="array" ref="M279">+IFERROR(INDEX('FCST SDV'!$AC$3:$AZ$3000,MATCH('Hàng Theo FCTS 14.09'!$B279,'FCST SDV'!$C$3:$C$3000,0),MATCH('Hàng Theo FCTS 14.09'!M$1,'FCST SDV'!$AC$2:$AZ$2,0))/'Hàng Theo FCTS 14.09'!$C279,0)</f>
        <v>0</v>
      </c>
      <c r="N279" s="134">
        <f t="array" ref="N279">+IFERROR(INDEX('FCST SDV'!$AC$3:$AZ$3000,MATCH('Hàng Theo FCTS 14.09'!$B279,'FCST SDV'!$C$3:$C$3000,0),MATCH('Hàng Theo FCTS 14.09'!N$1,'FCST SDV'!$AC$2:$AZ$2,0))/'Hàng Theo FCTS 14.09'!$C279,0)</f>
        <v>0</v>
      </c>
      <c r="O279" s="134">
        <f t="array" ref="O279">+IFERROR(INDEX('FCST SDV'!$AC$3:$AZ$3000,MATCH('Hàng Theo FCTS 14.09'!$B279,'FCST SDV'!$C$3:$C$3000,0),MATCH('Hàng Theo FCTS 14.09'!O$1,'FCST SDV'!$AC$2:$AZ$2,0))/'Hàng Theo FCTS 14.09'!$C279,0)</f>
        <v>0</v>
      </c>
      <c r="P279" s="134">
        <f t="array" ref="P279">+IFERROR(INDEX('FCST SDV'!$AC$3:$AZ$3000,MATCH('Hàng Theo FCTS 14.09'!$B279,'FCST SDV'!$C$3:$C$3000,0),MATCH('Hàng Theo FCTS 14.09'!P$1,'FCST SDV'!$AC$2:$AZ$2,0))/'Hàng Theo FCTS 14.09'!$C279,0)</f>
        <v>0</v>
      </c>
      <c r="Q279" s="134">
        <f t="array" ref="Q279">+IFERROR(INDEX('FCST SDV'!$AC$3:$AZ$3000,MATCH('Hàng Theo FCTS 14.09'!$B279,'FCST SDV'!$C$3:$C$3000,0),MATCH('Hàng Theo FCTS 14.09'!Q$1,'FCST SDV'!$AC$2:$AZ$2,0))/'Hàng Theo FCTS 14.09'!$C279,0)</f>
        <v>0</v>
      </c>
    </row>
    <row r="280" spans="1:17" ht="36" customHeight="1">
      <c r="A280" s="558" t="s">
        <v>254</v>
      </c>
      <c r="B280" s="559"/>
      <c r="C280" s="559"/>
      <c r="D280" s="559"/>
      <c r="E280" s="559"/>
      <c r="F280" s="560"/>
      <c r="G280" s="156"/>
      <c r="H280" s="155"/>
      <c r="I280" s="138">
        <f>+F279-SUM(I279)</f>
        <v>0</v>
      </c>
      <c r="J280" s="138">
        <f>+I280-SUM(J279)</f>
        <v>0</v>
      </c>
      <c r="K280" s="138">
        <f t="shared" ref="K280:Q280" si="93">+J280-SUM(K279)</f>
        <v>0</v>
      </c>
      <c r="L280" s="138">
        <f t="shared" si="93"/>
        <v>0</v>
      </c>
      <c r="M280" s="138">
        <f t="shared" si="93"/>
        <v>0</v>
      </c>
      <c r="N280" s="138">
        <f t="shared" si="93"/>
        <v>0</v>
      </c>
      <c r="O280" s="138">
        <f t="shared" si="93"/>
        <v>0</v>
      </c>
      <c r="P280" s="138">
        <f t="shared" si="93"/>
        <v>0</v>
      </c>
      <c r="Q280" s="138">
        <f t="shared" si="93"/>
        <v>0</v>
      </c>
    </row>
    <row r="281" spans="1:17" ht="36" customHeight="1">
      <c r="A281" s="561" t="s">
        <v>199</v>
      </c>
      <c r="B281" s="131" t="s">
        <v>61</v>
      </c>
      <c r="C281" s="148">
        <v>0.2</v>
      </c>
      <c r="D281" s="564">
        <v>75</v>
      </c>
      <c r="E281" s="565"/>
      <c r="F281" s="564">
        <f>D281</f>
        <v>75</v>
      </c>
      <c r="G281" s="152">
        <f>+VLOOKUP(B281,'[6]FCST SDV'!$C:$AL,36,0)</f>
        <v>576744</v>
      </c>
      <c r="H281" s="153">
        <f>+G281*C281/3290</f>
        <v>35.060425531914895</v>
      </c>
      <c r="I281" s="134">
        <f>+IFERROR(INDEX('FCST SDV'!$AC$3:$AZ$3000,MATCH('Hàng Theo FCTS 14.09'!$B281,'FCST SDV'!$C$3:$C$3000,0),MATCH('Hàng Theo FCTS 14.09'!I$1,'FCST SDV'!$AC$2:$AZ$2,0))*'Hàng Theo FCTS 14.09'!$C281/3290,0)</f>
        <v>0</v>
      </c>
      <c r="J281" s="134">
        <f>+IFERROR(INDEX('FCST SDV'!$AC$3:$AZ$3000,MATCH('Hàng Theo FCTS 14.09'!$B281,'FCST SDV'!$C$3:$C$3000,0),MATCH('Hàng Theo FCTS 14.09'!J$1,'FCST SDV'!$AC$2:$AZ$2,0))*'Hàng Theo FCTS 14.09'!$C281/3290,0)</f>
        <v>3.6474164133738602</v>
      </c>
      <c r="K281" s="134">
        <f>+IFERROR(INDEX('FCST SDV'!$AC$3:$AZ$3000,MATCH('Hàng Theo FCTS 14.09'!$B281,'FCST SDV'!$C$3:$C$3000,0),MATCH('Hàng Theo FCTS 14.09'!K$1,'FCST SDV'!$AC$2:$AZ$2,0))*'Hàng Theo FCTS 14.09'!$C281/3290,0)</f>
        <v>3.6474164133738602</v>
      </c>
      <c r="L281" s="134">
        <f>+IFERROR(INDEX('FCST SDV'!$AC$3:$AZ$3000,MATCH('Hàng Theo FCTS 14.09'!$B281,'FCST SDV'!$C$3:$C$3000,0),MATCH('Hàng Theo FCTS 14.09'!L$1,'FCST SDV'!$AC$2:$AZ$2,0))*'Hàng Theo FCTS 14.09'!$C281/3290,0)</f>
        <v>3.6474164133738602</v>
      </c>
      <c r="M281" s="134">
        <f>+IFERROR(INDEX('FCST SDV'!$AC$3:$AZ$3000,MATCH('Hàng Theo FCTS 14.09'!$B281,'FCST SDV'!$C$3:$C$3000,0),MATCH('Hàng Theo FCTS 14.09'!M$1,'FCST SDV'!$AC$2:$AZ$2,0))*'Hàng Theo FCTS 14.09'!$C281/3290,0)</f>
        <v>3.6474164133738602</v>
      </c>
      <c r="N281" s="134">
        <f>+IFERROR(INDEX('FCST SDV'!$AC$3:$AZ$3000,MATCH('Hàng Theo FCTS 14.09'!$B281,'FCST SDV'!$C$3:$C$3000,0),MATCH('Hàng Theo FCTS 14.09'!N$1,'FCST SDV'!$AC$2:$AZ$2,0))*'Hàng Theo FCTS 14.09'!$C281/3290,0)</f>
        <v>2.940547112462006</v>
      </c>
      <c r="O281" s="134">
        <f>+IFERROR(INDEX('FCST SDV'!$AC$3:$AZ$3000,MATCH('Hàng Theo FCTS 14.09'!$B281,'FCST SDV'!$C$3:$C$3000,0),MATCH('Hàng Theo FCTS 14.09'!O$1,'FCST SDV'!$AC$2:$AZ$2,0))*'Hàng Theo FCTS 14.09'!$C281/3290,0)</f>
        <v>17.530212765957447</v>
      </c>
      <c r="P281" s="134">
        <f>+IFERROR(INDEX('FCST SDV'!$AC$3:$AZ$3000,MATCH('Hàng Theo FCTS 14.09'!$B281,'FCST SDV'!$C$3:$C$3000,0),MATCH('Hàng Theo FCTS 14.09'!P$1,'FCST SDV'!$AC$2:$AZ$2,0))*'Hàng Theo FCTS 14.09'!$C281/3290,0)</f>
        <v>0</v>
      </c>
      <c r="Q281" s="134">
        <f>+IFERROR(INDEX('FCST SDV'!$AC$3:$AZ$3000,MATCH('Hàng Theo FCTS 14.09'!$B281,'FCST SDV'!$C$3:$C$3000,0),MATCH('Hàng Theo FCTS 14.09'!Q$1,'FCST SDV'!$AC$2:$AZ$2,0))*'Hàng Theo FCTS 14.09'!$C281/3290,0)</f>
        <v>0</v>
      </c>
    </row>
    <row r="282" spans="1:17" ht="36" customHeight="1">
      <c r="A282" s="562"/>
      <c r="B282" s="131" t="s">
        <v>33</v>
      </c>
      <c r="C282" s="148">
        <v>0.3</v>
      </c>
      <c r="D282" s="564"/>
      <c r="E282" s="565"/>
      <c r="F282" s="564"/>
      <c r="G282" s="152">
        <f>+VLOOKUP(B282,'[6]FCST SDV'!$C:$AL,36,0)</f>
        <v>975000</v>
      </c>
      <c r="H282" s="153">
        <f t="shared" ref="H282:H295" si="94">+G282*C282/3290</f>
        <v>88.905775075987847</v>
      </c>
      <c r="I282" s="134">
        <f>+IFERROR(INDEX('FCST SDV'!$AC$3:$AZ$3000,MATCH('Hàng Theo FCTS 14.09'!$B282,'FCST SDV'!$C$3:$C$3000,0),MATCH('Hàng Theo FCTS 14.09'!I$1,'FCST SDV'!$AC$2:$AZ$2,0))*'Hàng Theo FCTS 14.09'!$C282/3290,0)</f>
        <v>4.1033434650455929</v>
      </c>
      <c r="J282" s="134">
        <f>+IFERROR(INDEX('FCST SDV'!$AC$3:$AZ$3000,MATCH('Hàng Theo FCTS 14.09'!$B282,'FCST SDV'!$C$3:$C$3000,0),MATCH('Hàng Theo FCTS 14.09'!J$1,'FCST SDV'!$AC$2:$AZ$2,0))*'Hàng Theo FCTS 14.09'!$C282/3290,0)</f>
        <v>2.735562310030395</v>
      </c>
      <c r="K282" s="134">
        <f>+IFERROR(INDEX('FCST SDV'!$AC$3:$AZ$3000,MATCH('Hàng Theo FCTS 14.09'!$B282,'FCST SDV'!$C$3:$C$3000,0),MATCH('Hàng Theo FCTS 14.09'!K$1,'FCST SDV'!$AC$2:$AZ$2,0))*'Hàng Theo FCTS 14.09'!$C282/3290,0)</f>
        <v>4.1033434650455929</v>
      </c>
      <c r="L282" s="134">
        <f>+IFERROR(INDEX('FCST SDV'!$AC$3:$AZ$3000,MATCH('Hàng Theo FCTS 14.09'!$B282,'FCST SDV'!$C$3:$C$3000,0),MATCH('Hàng Theo FCTS 14.09'!L$1,'FCST SDV'!$AC$2:$AZ$2,0))*'Hàng Theo FCTS 14.09'!$C282/3290,0)</f>
        <v>4.1033434650455929</v>
      </c>
      <c r="M282" s="134">
        <f>+IFERROR(INDEX('FCST SDV'!$AC$3:$AZ$3000,MATCH('Hàng Theo FCTS 14.09'!$B282,'FCST SDV'!$C$3:$C$3000,0),MATCH('Hàng Theo FCTS 14.09'!M$1,'FCST SDV'!$AC$2:$AZ$2,0))*'Hàng Theo FCTS 14.09'!$C282/3290,0)</f>
        <v>4.1033434650455929</v>
      </c>
      <c r="N282" s="134">
        <f>+IFERROR(INDEX('FCST SDV'!$AC$3:$AZ$3000,MATCH('Hàng Theo FCTS 14.09'!$B282,'FCST SDV'!$C$3:$C$3000,0),MATCH('Hàng Theo FCTS 14.09'!N$1,'FCST SDV'!$AC$2:$AZ$2,0))*'Hàng Theo FCTS 14.09'!$C282/3290,0)</f>
        <v>5.4711246200607899</v>
      </c>
      <c r="O282" s="134">
        <f>+IFERROR(INDEX('FCST SDV'!$AC$3:$AZ$3000,MATCH('Hàng Theo FCTS 14.09'!$B282,'FCST SDV'!$C$3:$C$3000,0),MATCH('Hàng Theo FCTS 14.09'!O$1,'FCST SDV'!$AC$2:$AZ$2,0))*'Hàng Theo FCTS 14.09'!$C282/3290,0)</f>
        <v>27.355623100303951</v>
      </c>
      <c r="P282" s="134">
        <f>+IFERROR(INDEX('FCST SDV'!$AC$3:$AZ$3000,MATCH('Hàng Theo FCTS 14.09'!$B282,'FCST SDV'!$C$3:$C$3000,0),MATCH('Hàng Theo FCTS 14.09'!P$1,'FCST SDV'!$AC$2:$AZ$2,0))*'Hàng Theo FCTS 14.09'!$C282/3290,0)</f>
        <v>36.930091185410333</v>
      </c>
      <c r="Q282" s="134">
        <f>+IFERROR(INDEX('FCST SDV'!$AC$3:$AZ$3000,MATCH('Hàng Theo FCTS 14.09'!$B282,'FCST SDV'!$C$3:$C$3000,0),MATCH('Hàng Theo FCTS 14.09'!Q$1,'FCST SDV'!$AC$2:$AZ$2,0))*'Hàng Theo FCTS 14.09'!$C282/3290,0)</f>
        <v>0</v>
      </c>
    </row>
    <row r="283" spans="1:17" ht="36" customHeight="1">
      <c r="A283" s="562"/>
      <c r="B283" s="131" t="s">
        <v>100</v>
      </c>
      <c r="C283" s="148">
        <v>0.5</v>
      </c>
      <c r="D283" s="564"/>
      <c r="E283" s="565"/>
      <c r="F283" s="564"/>
      <c r="G283" s="152">
        <f>+VLOOKUP(B283,'[6]FCST SDV'!$C:$AL,36,0)</f>
        <v>15800</v>
      </c>
      <c r="H283" s="153">
        <f t="shared" si="94"/>
        <v>2.4012158054711246</v>
      </c>
      <c r="I283" s="134">
        <f>+IFERROR(INDEX('FCST SDV'!$AC$3:$AZ$3000,MATCH('Hàng Theo FCTS 14.09'!$B283,'FCST SDV'!$C$3:$C$3000,0),MATCH('Hàng Theo FCTS 14.09'!I$1,'FCST SDV'!$AC$2:$AZ$2,0))*'Hàng Theo FCTS 14.09'!$C283/3290,0)</f>
        <v>0</v>
      </c>
      <c r="J283" s="134">
        <f>+IFERROR(INDEX('FCST SDV'!$AC$3:$AZ$3000,MATCH('Hàng Theo FCTS 14.09'!$B283,'FCST SDV'!$C$3:$C$3000,0),MATCH('Hàng Theo FCTS 14.09'!J$1,'FCST SDV'!$AC$2:$AZ$2,0))*'Hàng Theo FCTS 14.09'!$C283/3290,0)</f>
        <v>0</v>
      </c>
      <c r="K283" s="134">
        <f>+IFERROR(INDEX('FCST SDV'!$AC$3:$AZ$3000,MATCH('Hàng Theo FCTS 14.09'!$B283,'FCST SDV'!$C$3:$C$3000,0),MATCH('Hàng Theo FCTS 14.09'!K$1,'FCST SDV'!$AC$2:$AZ$2,0))*'Hàng Theo FCTS 14.09'!$C283/3290,0)</f>
        <v>0</v>
      </c>
      <c r="L283" s="134">
        <f>+IFERROR(INDEX('FCST SDV'!$AC$3:$AZ$3000,MATCH('Hàng Theo FCTS 14.09'!$B283,'FCST SDV'!$C$3:$C$3000,0),MATCH('Hàng Theo FCTS 14.09'!L$1,'FCST SDV'!$AC$2:$AZ$2,0))*'Hàng Theo FCTS 14.09'!$C283/3290,0)</f>
        <v>0</v>
      </c>
      <c r="M283" s="134">
        <f>+IFERROR(INDEX('FCST SDV'!$AC$3:$AZ$3000,MATCH('Hàng Theo FCTS 14.09'!$B283,'FCST SDV'!$C$3:$C$3000,0),MATCH('Hàng Theo FCTS 14.09'!M$1,'FCST SDV'!$AC$2:$AZ$2,0))*'Hàng Theo FCTS 14.09'!$C283/3290,0)</f>
        <v>0</v>
      </c>
      <c r="N283" s="134">
        <f>+IFERROR(INDEX('FCST SDV'!$AC$3:$AZ$3000,MATCH('Hàng Theo FCTS 14.09'!$B283,'FCST SDV'!$C$3:$C$3000,0),MATCH('Hàng Theo FCTS 14.09'!N$1,'FCST SDV'!$AC$2:$AZ$2,0))*'Hàng Theo FCTS 14.09'!$C283/3290,0)</f>
        <v>0</v>
      </c>
      <c r="O283" s="134">
        <f>+IFERROR(INDEX('FCST SDV'!$AC$3:$AZ$3000,MATCH('Hàng Theo FCTS 14.09'!$B283,'FCST SDV'!$C$3:$C$3000,0),MATCH('Hàng Theo FCTS 14.09'!O$1,'FCST SDV'!$AC$2:$AZ$2,0))*'Hàng Theo FCTS 14.09'!$C283/3290,0)</f>
        <v>0</v>
      </c>
      <c r="P283" s="134">
        <f>+IFERROR(INDEX('FCST SDV'!$AC$3:$AZ$3000,MATCH('Hàng Theo FCTS 14.09'!$B283,'FCST SDV'!$C$3:$C$3000,0),MATCH('Hàng Theo FCTS 14.09'!P$1,'FCST SDV'!$AC$2:$AZ$2,0))*'Hàng Theo FCTS 14.09'!$C283/3290,0)</f>
        <v>2.4012158054711246</v>
      </c>
      <c r="Q283" s="134">
        <f>+IFERROR(INDEX('FCST SDV'!$AC$3:$AZ$3000,MATCH('Hàng Theo FCTS 14.09'!$B283,'FCST SDV'!$C$3:$C$3000,0),MATCH('Hàng Theo FCTS 14.09'!Q$1,'FCST SDV'!$AC$2:$AZ$2,0))*'Hàng Theo FCTS 14.09'!$C283/3290,0)</f>
        <v>0</v>
      </c>
    </row>
    <row r="284" spans="1:17" ht="36" customHeight="1">
      <c r="A284" s="562"/>
      <c r="B284" s="131" t="s">
        <v>31</v>
      </c>
      <c r="C284" s="148">
        <v>0.3</v>
      </c>
      <c r="D284" s="564"/>
      <c r="E284" s="565"/>
      <c r="F284" s="564"/>
      <c r="G284" s="152">
        <f>+VLOOKUP(B284,'[6]FCST SDV'!$C:$AL,36,0)</f>
        <v>975000</v>
      </c>
      <c r="H284" s="153">
        <f t="shared" si="94"/>
        <v>88.905775075987847</v>
      </c>
      <c r="I284" s="134">
        <f>+IFERROR(INDEX('FCST SDV'!$AC$3:$AZ$3000,MATCH('Hàng Theo FCTS 14.09'!$B284,'FCST SDV'!$C$3:$C$3000,0),MATCH('Hàng Theo FCTS 14.09'!I$1,'FCST SDV'!$AC$2:$AZ$2,0))*'Hàng Theo FCTS 14.09'!$C284/3290,0)</f>
        <v>4.1033434650455929</v>
      </c>
      <c r="J284" s="134">
        <f>+IFERROR(INDEX('FCST SDV'!$AC$3:$AZ$3000,MATCH('Hàng Theo FCTS 14.09'!$B284,'FCST SDV'!$C$3:$C$3000,0),MATCH('Hàng Theo FCTS 14.09'!J$1,'FCST SDV'!$AC$2:$AZ$2,0))*'Hàng Theo FCTS 14.09'!$C284/3290,0)</f>
        <v>2.735562310030395</v>
      </c>
      <c r="K284" s="134">
        <f>+IFERROR(INDEX('FCST SDV'!$AC$3:$AZ$3000,MATCH('Hàng Theo FCTS 14.09'!$B284,'FCST SDV'!$C$3:$C$3000,0),MATCH('Hàng Theo FCTS 14.09'!K$1,'FCST SDV'!$AC$2:$AZ$2,0))*'Hàng Theo FCTS 14.09'!$C284/3290,0)</f>
        <v>4.1033434650455929</v>
      </c>
      <c r="L284" s="134">
        <f>+IFERROR(INDEX('FCST SDV'!$AC$3:$AZ$3000,MATCH('Hàng Theo FCTS 14.09'!$B284,'FCST SDV'!$C$3:$C$3000,0),MATCH('Hàng Theo FCTS 14.09'!L$1,'FCST SDV'!$AC$2:$AZ$2,0))*'Hàng Theo FCTS 14.09'!$C284/3290,0)</f>
        <v>4.1033434650455929</v>
      </c>
      <c r="M284" s="134">
        <f>+IFERROR(INDEX('FCST SDV'!$AC$3:$AZ$3000,MATCH('Hàng Theo FCTS 14.09'!$B284,'FCST SDV'!$C$3:$C$3000,0),MATCH('Hàng Theo FCTS 14.09'!M$1,'FCST SDV'!$AC$2:$AZ$2,0))*'Hàng Theo FCTS 14.09'!$C284/3290,0)</f>
        <v>4.1033434650455929</v>
      </c>
      <c r="N284" s="134">
        <f>+IFERROR(INDEX('FCST SDV'!$AC$3:$AZ$3000,MATCH('Hàng Theo FCTS 14.09'!$B284,'FCST SDV'!$C$3:$C$3000,0),MATCH('Hàng Theo FCTS 14.09'!N$1,'FCST SDV'!$AC$2:$AZ$2,0))*'Hàng Theo FCTS 14.09'!$C284/3290,0)</f>
        <v>5.4711246200607899</v>
      </c>
      <c r="O284" s="134">
        <f>+IFERROR(INDEX('FCST SDV'!$AC$3:$AZ$3000,MATCH('Hàng Theo FCTS 14.09'!$B284,'FCST SDV'!$C$3:$C$3000,0),MATCH('Hàng Theo FCTS 14.09'!O$1,'FCST SDV'!$AC$2:$AZ$2,0))*'Hàng Theo FCTS 14.09'!$C284/3290,0)</f>
        <v>27.355623100303951</v>
      </c>
      <c r="P284" s="134">
        <f>+IFERROR(INDEX('FCST SDV'!$AC$3:$AZ$3000,MATCH('Hàng Theo FCTS 14.09'!$B284,'FCST SDV'!$C$3:$C$3000,0),MATCH('Hàng Theo FCTS 14.09'!P$1,'FCST SDV'!$AC$2:$AZ$2,0))*'Hàng Theo FCTS 14.09'!$C284/3290,0)</f>
        <v>36.930091185410333</v>
      </c>
      <c r="Q284" s="134">
        <f>+IFERROR(INDEX('FCST SDV'!$AC$3:$AZ$3000,MATCH('Hàng Theo FCTS 14.09'!$B284,'FCST SDV'!$C$3:$C$3000,0),MATCH('Hàng Theo FCTS 14.09'!Q$1,'FCST SDV'!$AC$2:$AZ$2,0))*'Hàng Theo FCTS 14.09'!$C284/3290,0)</f>
        <v>0</v>
      </c>
    </row>
    <row r="285" spans="1:17" ht="36" customHeight="1">
      <c r="A285" s="562"/>
      <c r="B285" s="131" t="s">
        <v>14</v>
      </c>
      <c r="C285" s="148">
        <v>0.4</v>
      </c>
      <c r="D285" s="564"/>
      <c r="E285" s="565"/>
      <c r="F285" s="564"/>
      <c r="G285" s="152">
        <f>+VLOOKUP(B285,'[6]FCST SDV'!$C:$AL,36,0)</f>
        <v>0</v>
      </c>
      <c r="H285" s="153">
        <f t="shared" si="94"/>
        <v>0</v>
      </c>
      <c r="I285" s="134">
        <f>+IFERROR(INDEX('FCST SDV'!$AC$3:$AZ$3000,MATCH('Hàng Theo FCTS 14.09'!$B285,'FCST SDV'!$C$3:$C$3000,0),MATCH('Hàng Theo FCTS 14.09'!I$1,'FCST SDV'!$AC$2:$AZ$2,0))*'Hàng Theo FCTS 14.09'!$C285/3290,0)</f>
        <v>0</v>
      </c>
      <c r="J285" s="134">
        <f>+IFERROR(INDEX('FCST SDV'!$AC$3:$AZ$3000,MATCH('Hàng Theo FCTS 14.09'!$B285,'FCST SDV'!$C$3:$C$3000,0),MATCH('Hàng Theo FCTS 14.09'!J$1,'FCST SDV'!$AC$2:$AZ$2,0))*'Hàng Theo FCTS 14.09'!$C285/3290,0)</f>
        <v>0</v>
      </c>
      <c r="K285" s="134">
        <f>+IFERROR(INDEX('FCST SDV'!$AC$3:$AZ$3000,MATCH('Hàng Theo FCTS 14.09'!$B285,'FCST SDV'!$C$3:$C$3000,0),MATCH('Hàng Theo FCTS 14.09'!K$1,'FCST SDV'!$AC$2:$AZ$2,0))*'Hàng Theo FCTS 14.09'!$C285/3290,0)</f>
        <v>0</v>
      </c>
      <c r="L285" s="134">
        <f>+IFERROR(INDEX('FCST SDV'!$AC$3:$AZ$3000,MATCH('Hàng Theo FCTS 14.09'!$B285,'FCST SDV'!$C$3:$C$3000,0),MATCH('Hàng Theo FCTS 14.09'!L$1,'FCST SDV'!$AC$2:$AZ$2,0))*'Hàng Theo FCTS 14.09'!$C285/3290,0)</f>
        <v>0</v>
      </c>
      <c r="M285" s="134">
        <f>+IFERROR(INDEX('FCST SDV'!$AC$3:$AZ$3000,MATCH('Hàng Theo FCTS 14.09'!$B285,'FCST SDV'!$C$3:$C$3000,0),MATCH('Hàng Theo FCTS 14.09'!M$1,'FCST SDV'!$AC$2:$AZ$2,0))*'Hàng Theo FCTS 14.09'!$C285/3290,0)</f>
        <v>0</v>
      </c>
      <c r="N285" s="134">
        <f>+IFERROR(INDEX('FCST SDV'!$AC$3:$AZ$3000,MATCH('Hàng Theo FCTS 14.09'!$B285,'FCST SDV'!$C$3:$C$3000,0),MATCH('Hàng Theo FCTS 14.09'!N$1,'FCST SDV'!$AC$2:$AZ$2,0))*'Hàng Theo FCTS 14.09'!$C285/3290,0)</f>
        <v>0</v>
      </c>
      <c r="O285" s="134">
        <f>+IFERROR(INDEX('FCST SDV'!$AC$3:$AZ$3000,MATCH('Hàng Theo FCTS 14.09'!$B285,'FCST SDV'!$C$3:$C$3000,0),MATCH('Hàng Theo FCTS 14.09'!O$1,'FCST SDV'!$AC$2:$AZ$2,0))*'Hàng Theo FCTS 14.09'!$C285/3290,0)</f>
        <v>0</v>
      </c>
      <c r="P285" s="134">
        <f>+IFERROR(INDEX('FCST SDV'!$AC$3:$AZ$3000,MATCH('Hàng Theo FCTS 14.09'!$B285,'FCST SDV'!$C$3:$C$3000,0),MATCH('Hàng Theo FCTS 14.09'!P$1,'FCST SDV'!$AC$2:$AZ$2,0))*'Hàng Theo FCTS 14.09'!$C285/3290,0)</f>
        <v>0</v>
      </c>
      <c r="Q285" s="134">
        <f>+IFERROR(INDEX('FCST SDV'!$AC$3:$AZ$3000,MATCH('Hàng Theo FCTS 14.09'!$B285,'FCST SDV'!$C$3:$C$3000,0),MATCH('Hàng Theo FCTS 14.09'!Q$1,'FCST SDV'!$AC$2:$AZ$2,0))*'Hàng Theo FCTS 14.09'!$C285/3290,0)</f>
        <v>0</v>
      </c>
    </row>
    <row r="286" spans="1:17" ht="36" customHeight="1">
      <c r="A286" s="562"/>
      <c r="B286" s="131" t="s">
        <v>15</v>
      </c>
      <c r="C286" s="148">
        <v>0.3</v>
      </c>
      <c r="D286" s="564"/>
      <c r="E286" s="565"/>
      <c r="F286" s="564"/>
      <c r="G286" s="152">
        <f>+VLOOKUP(B286,'[6]FCST SDV'!$C:$AL,36,0)</f>
        <v>68000</v>
      </c>
      <c r="H286" s="153">
        <f>+G286*C286/3290</f>
        <v>6.2006079027355625</v>
      </c>
      <c r="I286" s="134">
        <f>+IFERROR(INDEX('FCST SDV'!$AC$3:$AZ$3000,MATCH('Hàng Theo FCTS 14.09'!$B286,'FCST SDV'!$C$3:$C$3000,0),MATCH('Hàng Theo FCTS 14.09'!I$1,'FCST SDV'!$AC$2:$AZ$2,0))*'Hàng Theo FCTS 14.09'!$C286/3290,0)</f>
        <v>0</v>
      </c>
      <c r="J286" s="134">
        <f>+IFERROR(INDEX('FCST SDV'!$AC$3:$AZ$3000,MATCH('Hàng Theo FCTS 14.09'!$B286,'FCST SDV'!$C$3:$C$3000,0),MATCH('Hàng Theo FCTS 14.09'!J$1,'FCST SDV'!$AC$2:$AZ$2,0))*'Hàng Theo FCTS 14.09'!$C286/3290,0)</f>
        <v>1.094224924012158</v>
      </c>
      <c r="K286" s="134">
        <f>+IFERROR(INDEX('FCST SDV'!$AC$3:$AZ$3000,MATCH('Hàng Theo FCTS 14.09'!$B286,'FCST SDV'!$C$3:$C$3000,0),MATCH('Hàng Theo FCTS 14.09'!K$1,'FCST SDV'!$AC$2:$AZ$2,0))*'Hàng Theo FCTS 14.09'!$C286/3290,0)</f>
        <v>0.91185410334346506</v>
      </c>
      <c r="L286" s="134">
        <f>+IFERROR(INDEX('FCST SDV'!$AC$3:$AZ$3000,MATCH('Hàng Theo FCTS 14.09'!$B286,'FCST SDV'!$C$3:$C$3000,0),MATCH('Hàng Theo FCTS 14.09'!L$1,'FCST SDV'!$AC$2:$AZ$2,0))*'Hàng Theo FCTS 14.09'!$C286/3290,0)</f>
        <v>0.54711246200607899</v>
      </c>
      <c r="M286" s="134">
        <f>+IFERROR(INDEX('FCST SDV'!$AC$3:$AZ$3000,MATCH('Hàng Theo FCTS 14.09'!$B286,'FCST SDV'!$C$3:$C$3000,0),MATCH('Hàng Theo FCTS 14.09'!M$1,'FCST SDV'!$AC$2:$AZ$2,0))*'Hàng Theo FCTS 14.09'!$C286/3290,0)</f>
        <v>0</v>
      </c>
      <c r="N286" s="134">
        <f>+IFERROR(INDEX('FCST SDV'!$AC$3:$AZ$3000,MATCH('Hàng Theo FCTS 14.09'!$B286,'FCST SDV'!$C$3:$C$3000,0),MATCH('Hàng Theo FCTS 14.09'!N$1,'FCST SDV'!$AC$2:$AZ$2,0))*'Hàng Theo FCTS 14.09'!$C286/3290,0)</f>
        <v>0</v>
      </c>
      <c r="O286" s="134">
        <f>+IFERROR(INDEX('FCST SDV'!$AC$3:$AZ$3000,MATCH('Hàng Theo FCTS 14.09'!$B286,'FCST SDV'!$C$3:$C$3000,0),MATCH('Hàng Theo FCTS 14.09'!O$1,'FCST SDV'!$AC$2:$AZ$2,0))*'Hàng Theo FCTS 14.09'!$C286/3290,0)</f>
        <v>3.6474164133738602</v>
      </c>
      <c r="P286" s="134">
        <f>+IFERROR(INDEX('FCST SDV'!$AC$3:$AZ$3000,MATCH('Hàng Theo FCTS 14.09'!$B286,'FCST SDV'!$C$3:$C$3000,0),MATCH('Hàng Theo FCTS 14.09'!P$1,'FCST SDV'!$AC$2:$AZ$2,0))*'Hàng Theo FCTS 14.09'!$C286/3290,0)</f>
        <v>0</v>
      </c>
      <c r="Q286" s="134">
        <f>+IFERROR(INDEX('FCST SDV'!$AC$3:$AZ$3000,MATCH('Hàng Theo FCTS 14.09'!$B286,'FCST SDV'!$C$3:$C$3000,0),MATCH('Hàng Theo FCTS 14.09'!Q$1,'FCST SDV'!$AC$2:$AZ$2,0))*'Hàng Theo FCTS 14.09'!$C286/3290,0)</f>
        <v>0</v>
      </c>
    </row>
    <row r="287" spans="1:17" ht="36" customHeight="1">
      <c r="A287" s="562"/>
      <c r="B287" s="131" t="s">
        <v>197</v>
      </c>
      <c r="C287" s="148">
        <v>0.4</v>
      </c>
      <c r="D287" s="564"/>
      <c r="E287" s="565"/>
      <c r="F287" s="564"/>
      <c r="G287" s="152">
        <f>+VLOOKUP(B287,'[6]FCST SDV'!$C:$AL,36,0)</f>
        <v>87000</v>
      </c>
      <c r="H287" s="153">
        <f t="shared" si="94"/>
        <v>10.577507598784194</v>
      </c>
      <c r="I287" s="134">
        <f>+IFERROR(INDEX('FCST SDV'!$AC$3:$AZ$3000,MATCH('Hàng Theo FCTS 14.09'!$B287,'FCST SDV'!$C$3:$C$3000,0),MATCH('Hàng Theo FCTS 14.09'!I$1,'FCST SDV'!$AC$2:$AZ$2,0))*'Hàng Theo FCTS 14.09'!$C287/3290,0)</f>
        <v>0.72948328267477203</v>
      </c>
      <c r="J287" s="134">
        <f>+IFERROR(INDEX('FCST SDV'!$AC$3:$AZ$3000,MATCH('Hàng Theo FCTS 14.09'!$B287,'FCST SDV'!$C$3:$C$3000,0),MATCH('Hàng Theo FCTS 14.09'!J$1,'FCST SDV'!$AC$2:$AZ$2,0))*'Hàng Theo FCTS 14.09'!$C287/3290,0)</f>
        <v>0.72948328267477203</v>
      </c>
      <c r="K287" s="134">
        <f>+IFERROR(INDEX('FCST SDV'!$AC$3:$AZ$3000,MATCH('Hàng Theo FCTS 14.09'!$B287,'FCST SDV'!$C$3:$C$3000,0),MATCH('Hàng Theo FCTS 14.09'!K$1,'FCST SDV'!$AC$2:$AZ$2,0))*'Hàng Theo FCTS 14.09'!$C287/3290,0)</f>
        <v>0.72948328267477203</v>
      </c>
      <c r="L287" s="134">
        <f>+IFERROR(INDEX('FCST SDV'!$AC$3:$AZ$3000,MATCH('Hàng Theo FCTS 14.09'!$B287,'FCST SDV'!$C$3:$C$3000,0),MATCH('Hàng Theo FCTS 14.09'!L$1,'FCST SDV'!$AC$2:$AZ$2,0))*'Hàng Theo FCTS 14.09'!$C287/3290,0)</f>
        <v>0.72948328267477203</v>
      </c>
      <c r="M287" s="134">
        <f>+IFERROR(INDEX('FCST SDV'!$AC$3:$AZ$3000,MATCH('Hàng Theo FCTS 14.09'!$B287,'FCST SDV'!$C$3:$C$3000,0),MATCH('Hàng Theo FCTS 14.09'!M$1,'FCST SDV'!$AC$2:$AZ$2,0))*'Hàng Theo FCTS 14.09'!$C287/3290,0)</f>
        <v>0.72948328267477203</v>
      </c>
      <c r="N287" s="134">
        <f>+IFERROR(INDEX('FCST SDV'!$AC$3:$AZ$3000,MATCH('Hàng Theo FCTS 14.09'!$B287,'FCST SDV'!$C$3:$C$3000,0),MATCH('Hàng Theo FCTS 14.09'!N$1,'FCST SDV'!$AC$2:$AZ$2,0))*'Hàng Theo FCTS 14.09'!$C287/3290,0)</f>
        <v>0.72948328267477203</v>
      </c>
      <c r="O287" s="134">
        <f>+IFERROR(INDEX('FCST SDV'!$AC$3:$AZ$3000,MATCH('Hàng Theo FCTS 14.09'!$B287,'FCST SDV'!$C$3:$C$3000,0),MATCH('Hàng Theo FCTS 14.09'!O$1,'FCST SDV'!$AC$2:$AZ$2,0))*'Hàng Theo FCTS 14.09'!$C287/3290,0)</f>
        <v>5.1063829787234045</v>
      </c>
      <c r="P287" s="134">
        <f>+IFERROR(INDEX('FCST SDV'!$AC$3:$AZ$3000,MATCH('Hàng Theo FCTS 14.09'!$B287,'FCST SDV'!$C$3:$C$3000,0),MATCH('Hàng Theo FCTS 14.09'!P$1,'FCST SDV'!$AC$2:$AZ$2,0))*'Hàng Theo FCTS 14.09'!$C287/3290,0)</f>
        <v>1.094224924012158</v>
      </c>
      <c r="Q287" s="134">
        <f>+IFERROR(INDEX('FCST SDV'!$AC$3:$AZ$3000,MATCH('Hàng Theo FCTS 14.09'!$B287,'FCST SDV'!$C$3:$C$3000,0),MATCH('Hàng Theo FCTS 14.09'!Q$1,'FCST SDV'!$AC$2:$AZ$2,0))*'Hàng Theo FCTS 14.09'!$C287/3290,0)</f>
        <v>0</v>
      </c>
    </row>
    <row r="288" spans="1:17" ht="36" customHeight="1">
      <c r="A288" s="562"/>
      <c r="B288" s="131" t="s">
        <v>47</v>
      </c>
      <c r="C288" s="148">
        <v>0.3</v>
      </c>
      <c r="D288" s="564"/>
      <c r="E288" s="565"/>
      <c r="F288" s="564"/>
      <c r="G288" s="152">
        <f>+VLOOKUP(B288,'[6]FCST SDV'!$C:$AL,36,0)</f>
        <v>156000</v>
      </c>
      <c r="H288" s="153">
        <f t="shared" si="94"/>
        <v>14.224924012158056</v>
      </c>
      <c r="I288" s="134">
        <f>+IFERROR(INDEX('FCST SDV'!$AC$3:$AZ$3000,MATCH('Hàng Theo FCTS 14.09'!$B288,'FCST SDV'!$C$3:$C$3000,0),MATCH('Hàng Theo FCTS 14.09'!I$1,'FCST SDV'!$AC$2:$AZ$2,0))*'Hàng Theo FCTS 14.09'!$C288/3290,0)</f>
        <v>0.54711246200607899</v>
      </c>
      <c r="J288" s="134">
        <f>+IFERROR(INDEX('FCST SDV'!$AC$3:$AZ$3000,MATCH('Hàng Theo FCTS 14.09'!$B288,'FCST SDV'!$C$3:$C$3000,0),MATCH('Hàng Theo FCTS 14.09'!J$1,'FCST SDV'!$AC$2:$AZ$2,0))*'Hàng Theo FCTS 14.09'!$C288/3290,0)</f>
        <v>0.54711246200607899</v>
      </c>
      <c r="K288" s="134">
        <f>+IFERROR(INDEX('FCST SDV'!$AC$3:$AZ$3000,MATCH('Hàng Theo FCTS 14.09'!$B288,'FCST SDV'!$C$3:$C$3000,0),MATCH('Hàng Theo FCTS 14.09'!K$1,'FCST SDV'!$AC$2:$AZ$2,0))*'Hàng Theo FCTS 14.09'!$C288/3290,0)</f>
        <v>0.54711246200607899</v>
      </c>
      <c r="L288" s="134">
        <f>+IFERROR(INDEX('FCST SDV'!$AC$3:$AZ$3000,MATCH('Hàng Theo FCTS 14.09'!$B288,'FCST SDV'!$C$3:$C$3000,0),MATCH('Hàng Theo FCTS 14.09'!L$1,'FCST SDV'!$AC$2:$AZ$2,0))*'Hàng Theo FCTS 14.09'!$C288/3290,0)</f>
        <v>0.54711246200607899</v>
      </c>
      <c r="M288" s="134">
        <f>+IFERROR(INDEX('FCST SDV'!$AC$3:$AZ$3000,MATCH('Hàng Theo FCTS 14.09'!$B288,'FCST SDV'!$C$3:$C$3000,0),MATCH('Hàng Theo FCTS 14.09'!M$1,'FCST SDV'!$AC$2:$AZ$2,0))*'Hàng Theo FCTS 14.09'!$C288/3290,0)</f>
        <v>0.54711246200607899</v>
      </c>
      <c r="N288" s="134">
        <f>+IFERROR(INDEX('FCST SDV'!$AC$3:$AZ$3000,MATCH('Hàng Theo FCTS 14.09'!$B288,'FCST SDV'!$C$3:$C$3000,0),MATCH('Hàng Theo FCTS 14.09'!N$1,'FCST SDV'!$AC$2:$AZ$2,0))*'Hàng Theo FCTS 14.09'!$C288/3290,0)</f>
        <v>0.54711246200607899</v>
      </c>
      <c r="O288" s="134">
        <f>+IFERROR(INDEX('FCST SDV'!$AC$3:$AZ$3000,MATCH('Hàng Theo FCTS 14.09'!$B288,'FCST SDV'!$C$3:$C$3000,0),MATCH('Hàng Theo FCTS 14.09'!O$1,'FCST SDV'!$AC$2:$AZ$2,0))*'Hàng Theo FCTS 14.09'!$C288/3290,0)</f>
        <v>3.282674772036474</v>
      </c>
      <c r="P288" s="134">
        <f>+IFERROR(INDEX('FCST SDV'!$AC$3:$AZ$3000,MATCH('Hàng Theo FCTS 14.09'!$B288,'FCST SDV'!$C$3:$C$3000,0),MATCH('Hàng Theo FCTS 14.09'!P$1,'FCST SDV'!$AC$2:$AZ$2,0))*'Hàng Theo FCTS 14.09'!$C288/3290,0)</f>
        <v>3.8297872340425534</v>
      </c>
      <c r="Q288" s="134">
        <f>+IFERROR(INDEX('FCST SDV'!$AC$3:$AZ$3000,MATCH('Hàng Theo FCTS 14.09'!$B288,'FCST SDV'!$C$3:$C$3000,0),MATCH('Hàng Theo FCTS 14.09'!Q$1,'FCST SDV'!$AC$2:$AZ$2,0))*'Hàng Theo FCTS 14.09'!$C288/3290,0)</f>
        <v>3.8297872340425534</v>
      </c>
    </row>
    <row r="289" spans="1:17" ht="36" customHeight="1">
      <c r="A289" s="562"/>
      <c r="B289" s="131" t="s">
        <v>34</v>
      </c>
      <c r="C289" s="148">
        <v>0.3</v>
      </c>
      <c r="D289" s="564"/>
      <c r="E289" s="565"/>
      <c r="F289" s="564"/>
      <c r="G289" s="152">
        <f>+VLOOKUP(B289,'[6]FCST SDV'!$C:$AL,36,0)</f>
        <v>1053000</v>
      </c>
      <c r="H289" s="153">
        <f t="shared" si="94"/>
        <v>96.018237082066875</v>
      </c>
      <c r="I289" s="134">
        <f>+IFERROR(INDEX('FCST SDV'!$AC$3:$AZ$3000,MATCH('Hàng Theo FCTS 14.09'!$B289,'FCST SDV'!$C$3:$C$3000,0),MATCH('Hàng Theo FCTS 14.09'!I$1,'FCST SDV'!$AC$2:$AZ$2,0))*'Hàng Theo FCTS 14.09'!$C289/3290,0)</f>
        <v>4.9240121580547109</v>
      </c>
      <c r="J289" s="134">
        <f>+IFERROR(INDEX('FCST SDV'!$AC$3:$AZ$3000,MATCH('Hàng Theo FCTS 14.09'!$B289,'FCST SDV'!$C$3:$C$3000,0),MATCH('Hàng Theo FCTS 14.09'!J$1,'FCST SDV'!$AC$2:$AZ$2,0))*'Hàng Theo FCTS 14.09'!$C289/3290,0)</f>
        <v>4.9240121580547109</v>
      </c>
      <c r="K289" s="134">
        <f>+IFERROR(INDEX('FCST SDV'!$AC$3:$AZ$3000,MATCH('Hàng Theo FCTS 14.09'!$B289,'FCST SDV'!$C$3:$C$3000,0),MATCH('Hàng Theo FCTS 14.09'!K$1,'FCST SDV'!$AC$2:$AZ$2,0))*'Hàng Theo FCTS 14.09'!$C289/3290,0)</f>
        <v>4.9240121580547109</v>
      </c>
      <c r="L289" s="134">
        <f>+IFERROR(INDEX('FCST SDV'!$AC$3:$AZ$3000,MATCH('Hàng Theo FCTS 14.09'!$B289,'FCST SDV'!$C$3:$C$3000,0),MATCH('Hàng Theo FCTS 14.09'!L$1,'FCST SDV'!$AC$2:$AZ$2,0))*'Hàng Theo FCTS 14.09'!$C289/3290,0)</f>
        <v>4.9240121580547109</v>
      </c>
      <c r="M289" s="134">
        <f>+IFERROR(INDEX('FCST SDV'!$AC$3:$AZ$3000,MATCH('Hàng Theo FCTS 14.09'!$B289,'FCST SDV'!$C$3:$C$3000,0),MATCH('Hàng Theo FCTS 14.09'!M$1,'FCST SDV'!$AC$2:$AZ$2,0))*'Hàng Theo FCTS 14.09'!$C289/3290,0)</f>
        <v>4.9240121580547109</v>
      </c>
      <c r="N289" s="134">
        <f>+IFERROR(INDEX('FCST SDV'!$AC$3:$AZ$3000,MATCH('Hàng Theo FCTS 14.09'!$B289,'FCST SDV'!$C$3:$C$3000,0),MATCH('Hàng Theo FCTS 14.09'!N$1,'FCST SDV'!$AC$2:$AZ$2,0))*'Hàng Theo FCTS 14.09'!$C289/3290,0)</f>
        <v>2.4620060790273555</v>
      </c>
      <c r="O289" s="134">
        <f>+IFERROR(INDEX('FCST SDV'!$AC$3:$AZ$3000,MATCH('Hàng Theo FCTS 14.09'!$B289,'FCST SDV'!$C$3:$C$3000,0),MATCH('Hàng Theo FCTS 14.09'!O$1,'FCST SDV'!$AC$2:$AZ$2,0))*'Hàng Theo FCTS 14.09'!$C289/3290,0)</f>
        <v>32.006079027355625</v>
      </c>
      <c r="P289" s="134">
        <f>+IFERROR(INDEX('FCST SDV'!$AC$3:$AZ$3000,MATCH('Hàng Theo FCTS 14.09'!$B289,'FCST SDV'!$C$3:$C$3000,0),MATCH('Hàng Theo FCTS 14.09'!P$1,'FCST SDV'!$AC$2:$AZ$2,0))*'Hàng Theo FCTS 14.09'!$C289/3290,0)</f>
        <v>36.930091185410333</v>
      </c>
      <c r="Q289" s="134">
        <f>+IFERROR(INDEX('FCST SDV'!$AC$3:$AZ$3000,MATCH('Hàng Theo FCTS 14.09'!$B289,'FCST SDV'!$C$3:$C$3000,0),MATCH('Hàng Theo FCTS 14.09'!Q$1,'FCST SDV'!$AC$2:$AZ$2,0))*'Hàng Theo FCTS 14.09'!$C289/3290,0)</f>
        <v>0</v>
      </c>
    </row>
    <row r="290" spans="1:17" ht="36" customHeight="1">
      <c r="A290" s="562"/>
      <c r="B290" s="131" t="s">
        <v>152</v>
      </c>
      <c r="C290" s="148">
        <v>0.4</v>
      </c>
      <c r="D290" s="564"/>
      <c r="E290" s="565"/>
      <c r="F290" s="564"/>
      <c r="G290" s="152">
        <f>+VLOOKUP(B290,'[6]FCST SDV'!$C:$AL,36,0)</f>
        <v>270000</v>
      </c>
      <c r="H290" s="153">
        <f t="shared" si="94"/>
        <v>32.826747720364743</v>
      </c>
      <c r="I290" s="134">
        <f>+IFERROR(INDEX('FCST SDV'!$AC$3:$AZ$3000,MATCH('Hàng Theo FCTS 14.09'!$B290,'FCST SDV'!$C$3:$C$3000,0),MATCH('Hàng Theo FCTS 14.09'!I$1,'FCST SDV'!$AC$2:$AZ$2,0))*'Hàng Theo FCTS 14.09'!$C290/3290,0)</f>
        <v>1.21580547112462</v>
      </c>
      <c r="J290" s="134">
        <f>+IFERROR(INDEX('FCST SDV'!$AC$3:$AZ$3000,MATCH('Hàng Theo FCTS 14.09'!$B290,'FCST SDV'!$C$3:$C$3000,0),MATCH('Hàng Theo FCTS 14.09'!J$1,'FCST SDV'!$AC$2:$AZ$2,0))*'Hàng Theo FCTS 14.09'!$C290/3290,0)</f>
        <v>1.21580547112462</v>
      </c>
      <c r="K290" s="134">
        <f>+IFERROR(INDEX('FCST SDV'!$AC$3:$AZ$3000,MATCH('Hàng Theo FCTS 14.09'!$B290,'FCST SDV'!$C$3:$C$3000,0),MATCH('Hàng Theo FCTS 14.09'!K$1,'FCST SDV'!$AC$2:$AZ$2,0))*'Hàng Theo FCTS 14.09'!$C290/3290,0)</f>
        <v>1.21580547112462</v>
      </c>
      <c r="L290" s="134">
        <f>+IFERROR(INDEX('FCST SDV'!$AC$3:$AZ$3000,MATCH('Hàng Theo FCTS 14.09'!$B290,'FCST SDV'!$C$3:$C$3000,0),MATCH('Hàng Theo FCTS 14.09'!L$1,'FCST SDV'!$AC$2:$AZ$2,0))*'Hàng Theo FCTS 14.09'!$C290/3290,0)</f>
        <v>1.21580547112462</v>
      </c>
      <c r="M290" s="134">
        <f>+IFERROR(INDEX('FCST SDV'!$AC$3:$AZ$3000,MATCH('Hàng Theo FCTS 14.09'!$B290,'FCST SDV'!$C$3:$C$3000,0),MATCH('Hàng Theo FCTS 14.09'!M$1,'FCST SDV'!$AC$2:$AZ$2,0))*'Hàng Theo FCTS 14.09'!$C290/3290,0)</f>
        <v>1.21580547112462</v>
      </c>
      <c r="N290" s="134">
        <f>+IFERROR(INDEX('FCST SDV'!$AC$3:$AZ$3000,MATCH('Hàng Theo FCTS 14.09'!$B290,'FCST SDV'!$C$3:$C$3000,0),MATCH('Hàng Theo FCTS 14.09'!N$1,'FCST SDV'!$AC$2:$AZ$2,0))*'Hàng Theo FCTS 14.09'!$C290/3290,0)</f>
        <v>1.21580547112462</v>
      </c>
      <c r="O290" s="134">
        <f>+IFERROR(INDEX('FCST SDV'!$AC$3:$AZ$3000,MATCH('Hàng Theo FCTS 14.09'!$B290,'FCST SDV'!$C$3:$C$3000,0),MATCH('Hàng Theo FCTS 14.09'!O$1,'FCST SDV'!$AC$2:$AZ$2,0))*'Hàng Theo FCTS 14.09'!$C290/3290,0)</f>
        <v>8.5106382978723403</v>
      </c>
      <c r="P290" s="134">
        <f>+IFERROR(INDEX('FCST SDV'!$AC$3:$AZ$3000,MATCH('Hàng Theo FCTS 14.09'!$B290,'FCST SDV'!$C$3:$C$3000,0),MATCH('Hàng Theo FCTS 14.09'!P$1,'FCST SDV'!$AC$2:$AZ$2,0))*'Hàng Theo FCTS 14.09'!$C290/3290,0)</f>
        <v>8.5106382978723403</v>
      </c>
      <c r="Q290" s="134">
        <f>+IFERROR(INDEX('FCST SDV'!$AC$3:$AZ$3000,MATCH('Hàng Theo FCTS 14.09'!$B290,'FCST SDV'!$C$3:$C$3000,0),MATCH('Hàng Theo FCTS 14.09'!Q$1,'FCST SDV'!$AC$2:$AZ$2,0))*'Hàng Theo FCTS 14.09'!$C290/3290,0)</f>
        <v>8.5106382978723403</v>
      </c>
    </row>
    <row r="291" spans="1:17" ht="36" customHeight="1">
      <c r="A291" s="562"/>
      <c r="B291" s="131" t="s">
        <v>74</v>
      </c>
      <c r="C291" s="148">
        <v>0.3</v>
      </c>
      <c r="D291" s="564"/>
      <c r="E291" s="565"/>
      <c r="F291" s="564"/>
      <c r="G291" s="152">
        <f>+VLOOKUP(B291,'[6]FCST SDV'!$C:$AL,36,0)</f>
        <v>115000</v>
      </c>
      <c r="H291" s="153">
        <f t="shared" si="94"/>
        <v>10.486322188449847</v>
      </c>
      <c r="I291" s="134">
        <f>+IFERROR(INDEX('FCST SDV'!$AC$3:$AZ$3000,MATCH('Hàng Theo FCTS 14.09'!$B291,'FCST SDV'!$C$3:$C$3000,0),MATCH('Hàng Theo FCTS 14.09'!I$1,'FCST SDV'!$AC$2:$AZ$2,0))*'Hàng Theo FCTS 14.09'!$C291/3290,0)</f>
        <v>0</v>
      </c>
      <c r="J291" s="134">
        <f>+IFERROR(INDEX('FCST SDV'!$AC$3:$AZ$3000,MATCH('Hàng Theo FCTS 14.09'!$B291,'FCST SDV'!$C$3:$C$3000,0),MATCH('Hàng Theo FCTS 14.09'!J$1,'FCST SDV'!$AC$2:$AZ$2,0))*'Hàng Theo FCTS 14.09'!$C291/3290,0)</f>
        <v>0.72948328267477203</v>
      </c>
      <c r="K291" s="134">
        <f>+IFERROR(INDEX('FCST SDV'!$AC$3:$AZ$3000,MATCH('Hàng Theo FCTS 14.09'!$B291,'FCST SDV'!$C$3:$C$3000,0),MATCH('Hàng Theo FCTS 14.09'!K$1,'FCST SDV'!$AC$2:$AZ$2,0))*'Hàng Theo FCTS 14.09'!$C291/3290,0)</f>
        <v>0.72948328267477203</v>
      </c>
      <c r="L291" s="134">
        <f>+IFERROR(INDEX('FCST SDV'!$AC$3:$AZ$3000,MATCH('Hàng Theo FCTS 14.09'!$B291,'FCST SDV'!$C$3:$C$3000,0),MATCH('Hàng Theo FCTS 14.09'!L$1,'FCST SDV'!$AC$2:$AZ$2,0))*'Hàng Theo FCTS 14.09'!$C291/3290,0)</f>
        <v>0.72948328267477203</v>
      </c>
      <c r="M291" s="134">
        <f>+IFERROR(INDEX('FCST SDV'!$AC$3:$AZ$3000,MATCH('Hàng Theo FCTS 14.09'!$B291,'FCST SDV'!$C$3:$C$3000,0),MATCH('Hàng Theo FCTS 14.09'!M$1,'FCST SDV'!$AC$2:$AZ$2,0))*'Hàng Theo FCTS 14.09'!$C291/3290,0)</f>
        <v>0.72948328267477203</v>
      </c>
      <c r="N291" s="134">
        <f>+IFERROR(INDEX('FCST SDV'!$AC$3:$AZ$3000,MATCH('Hàng Theo FCTS 14.09'!$B291,'FCST SDV'!$C$3:$C$3000,0),MATCH('Hàng Theo FCTS 14.09'!N$1,'FCST SDV'!$AC$2:$AZ$2,0))*'Hàng Theo FCTS 14.09'!$C291/3290,0)</f>
        <v>0.72948328267477203</v>
      </c>
      <c r="O291" s="134">
        <f>+IFERROR(INDEX('FCST SDV'!$AC$3:$AZ$3000,MATCH('Hàng Theo FCTS 14.09'!$B291,'FCST SDV'!$C$3:$C$3000,0),MATCH('Hàng Theo FCTS 14.09'!O$1,'FCST SDV'!$AC$2:$AZ$2,0))*'Hàng Theo FCTS 14.09'!$C291/3290,0)</f>
        <v>4.3768996960486319</v>
      </c>
      <c r="P291" s="134">
        <f>+IFERROR(INDEX('FCST SDV'!$AC$3:$AZ$3000,MATCH('Hàng Theo FCTS 14.09'!$B291,'FCST SDV'!$C$3:$C$3000,0),MATCH('Hàng Theo FCTS 14.09'!P$1,'FCST SDV'!$AC$2:$AZ$2,0))*'Hàng Theo FCTS 14.09'!$C291/3290,0)</f>
        <v>1.7325227963525835</v>
      </c>
      <c r="Q291" s="134">
        <f>+IFERROR(INDEX('FCST SDV'!$AC$3:$AZ$3000,MATCH('Hàng Theo FCTS 14.09'!$B291,'FCST SDV'!$C$3:$C$3000,0),MATCH('Hàng Theo FCTS 14.09'!Q$1,'FCST SDV'!$AC$2:$AZ$2,0))*'Hàng Theo FCTS 14.09'!$C291/3290,0)</f>
        <v>0.72948328267477203</v>
      </c>
    </row>
    <row r="292" spans="1:17" ht="36" customHeight="1">
      <c r="A292" s="562"/>
      <c r="B292" s="131" t="s">
        <v>18</v>
      </c>
      <c r="C292" s="148">
        <v>0.4</v>
      </c>
      <c r="D292" s="564"/>
      <c r="E292" s="565"/>
      <c r="F292" s="564"/>
      <c r="G292" s="152">
        <f>+VLOOKUP(B292,'[6]FCST SDV'!$C:$AL,36,0)</f>
        <v>292500</v>
      </c>
      <c r="H292" s="153">
        <f t="shared" si="94"/>
        <v>35.562310030395139</v>
      </c>
      <c r="I292" s="134">
        <f>+IFERROR(INDEX('FCST SDV'!$AC$3:$AZ$3000,MATCH('Hàng Theo FCTS 14.09'!$B292,'FCST SDV'!$C$3:$C$3000,0),MATCH('Hàng Theo FCTS 14.09'!I$1,'FCST SDV'!$AC$2:$AZ$2,0))*'Hàng Theo FCTS 14.09'!$C292/3290,0)</f>
        <v>3.6474164133738602</v>
      </c>
      <c r="J292" s="134">
        <f>+IFERROR(INDEX('FCST SDV'!$AC$3:$AZ$3000,MATCH('Hàng Theo FCTS 14.09'!$B292,'FCST SDV'!$C$3:$C$3000,0),MATCH('Hàng Theo FCTS 14.09'!J$1,'FCST SDV'!$AC$2:$AZ$2,0))*'Hàng Theo FCTS 14.09'!$C292/3290,0)</f>
        <v>3.6474164133738602</v>
      </c>
      <c r="K292" s="134">
        <f>+IFERROR(INDEX('FCST SDV'!$AC$3:$AZ$3000,MATCH('Hàng Theo FCTS 14.09'!$B292,'FCST SDV'!$C$3:$C$3000,0),MATCH('Hàng Theo FCTS 14.09'!K$1,'FCST SDV'!$AC$2:$AZ$2,0))*'Hàng Theo FCTS 14.09'!$C292/3290,0)</f>
        <v>3.6474164133738602</v>
      </c>
      <c r="L292" s="134">
        <f>+IFERROR(INDEX('FCST SDV'!$AC$3:$AZ$3000,MATCH('Hàng Theo FCTS 14.09'!$B292,'FCST SDV'!$C$3:$C$3000,0),MATCH('Hàng Theo FCTS 14.09'!L$1,'FCST SDV'!$AC$2:$AZ$2,0))*'Hàng Theo FCTS 14.09'!$C292/3290,0)</f>
        <v>0</v>
      </c>
      <c r="M292" s="134">
        <f>+IFERROR(INDEX('FCST SDV'!$AC$3:$AZ$3000,MATCH('Hàng Theo FCTS 14.09'!$B292,'FCST SDV'!$C$3:$C$3000,0),MATCH('Hàng Theo FCTS 14.09'!M$1,'FCST SDV'!$AC$2:$AZ$2,0))*'Hàng Theo FCTS 14.09'!$C292/3290,0)</f>
        <v>0</v>
      </c>
      <c r="N292" s="134">
        <f>+IFERROR(INDEX('FCST SDV'!$AC$3:$AZ$3000,MATCH('Hàng Theo FCTS 14.09'!$B292,'FCST SDV'!$C$3:$C$3000,0),MATCH('Hàng Theo FCTS 14.09'!N$1,'FCST SDV'!$AC$2:$AZ$2,0))*'Hàng Theo FCTS 14.09'!$C292/3290,0)</f>
        <v>0</v>
      </c>
      <c r="O292" s="134">
        <f>+IFERROR(INDEX('FCST SDV'!$AC$3:$AZ$3000,MATCH('Hàng Theo FCTS 14.09'!$B292,'FCST SDV'!$C$3:$C$3000,0),MATCH('Hàng Theo FCTS 14.09'!O$1,'FCST SDV'!$AC$2:$AZ$2,0))*'Hàng Theo FCTS 14.09'!$C292/3290,0)</f>
        <v>16.109422492401215</v>
      </c>
      <c r="P292" s="134">
        <f>+IFERROR(INDEX('FCST SDV'!$AC$3:$AZ$3000,MATCH('Hàng Theo FCTS 14.09'!$B292,'FCST SDV'!$C$3:$C$3000,0),MATCH('Hàng Theo FCTS 14.09'!P$1,'FCST SDV'!$AC$2:$AZ$2,0))*'Hàng Theo FCTS 14.09'!$C292/3290,0)</f>
        <v>8.5106382978723403</v>
      </c>
      <c r="Q292" s="134">
        <f>+IFERROR(INDEX('FCST SDV'!$AC$3:$AZ$3000,MATCH('Hàng Theo FCTS 14.09'!$B292,'FCST SDV'!$C$3:$C$3000,0),MATCH('Hàng Theo FCTS 14.09'!Q$1,'FCST SDV'!$AC$2:$AZ$2,0))*'Hàng Theo FCTS 14.09'!$C292/3290,0)</f>
        <v>0</v>
      </c>
    </row>
    <row r="293" spans="1:17" ht="36" customHeight="1">
      <c r="A293" s="562"/>
      <c r="B293" s="131" t="s">
        <v>72</v>
      </c>
      <c r="C293" s="148">
        <v>0.3</v>
      </c>
      <c r="D293" s="564"/>
      <c r="E293" s="565"/>
      <c r="F293" s="564"/>
      <c r="G293" s="152">
        <f>+VLOOKUP(B293,'[6]FCST SDV'!$C:$AL,36,0)</f>
        <v>510000</v>
      </c>
      <c r="H293" s="153">
        <f t="shared" si="94"/>
        <v>46.504559270516715</v>
      </c>
      <c r="I293" s="134">
        <f>+IFERROR(INDEX('FCST SDV'!$AC$3:$AZ$3000,MATCH('Hàng Theo FCTS 14.09'!$B293,'FCST SDV'!$C$3:$C$3000,0),MATCH('Hàng Theo FCTS 14.09'!I$1,'FCST SDV'!$AC$2:$AZ$2,0))*'Hàng Theo FCTS 14.09'!$C293/3290,0)</f>
        <v>2.188449848024316</v>
      </c>
      <c r="J293" s="134">
        <f>+IFERROR(INDEX('FCST SDV'!$AC$3:$AZ$3000,MATCH('Hàng Theo FCTS 14.09'!$B293,'FCST SDV'!$C$3:$C$3000,0),MATCH('Hàng Theo FCTS 14.09'!J$1,'FCST SDV'!$AC$2:$AZ$2,0))*'Hàng Theo FCTS 14.09'!$C293/3290,0)</f>
        <v>2.188449848024316</v>
      </c>
      <c r="K293" s="134">
        <f>+IFERROR(INDEX('FCST SDV'!$AC$3:$AZ$3000,MATCH('Hàng Theo FCTS 14.09'!$B293,'FCST SDV'!$C$3:$C$3000,0),MATCH('Hàng Theo FCTS 14.09'!K$1,'FCST SDV'!$AC$2:$AZ$2,0))*'Hàng Theo FCTS 14.09'!$C293/3290,0)</f>
        <v>2.188449848024316</v>
      </c>
      <c r="L293" s="134">
        <f>+IFERROR(INDEX('FCST SDV'!$AC$3:$AZ$3000,MATCH('Hàng Theo FCTS 14.09'!$B293,'FCST SDV'!$C$3:$C$3000,0),MATCH('Hàng Theo FCTS 14.09'!L$1,'FCST SDV'!$AC$2:$AZ$2,0))*'Hàng Theo FCTS 14.09'!$C293/3290,0)</f>
        <v>2.188449848024316</v>
      </c>
      <c r="M293" s="134">
        <f>+IFERROR(INDEX('FCST SDV'!$AC$3:$AZ$3000,MATCH('Hàng Theo FCTS 14.09'!$B293,'FCST SDV'!$C$3:$C$3000,0),MATCH('Hàng Theo FCTS 14.09'!M$1,'FCST SDV'!$AC$2:$AZ$2,0))*'Hàng Theo FCTS 14.09'!$C293/3290,0)</f>
        <v>2.188449848024316</v>
      </c>
      <c r="N293" s="134">
        <f>+IFERROR(INDEX('FCST SDV'!$AC$3:$AZ$3000,MATCH('Hàng Theo FCTS 14.09'!$B293,'FCST SDV'!$C$3:$C$3000,0),MATCH('Hàng Theo FCTS 14.09'!N$1,'FCST SDV'!$AC$2:$AZ$2,0))*'Hàng Theo FCTS 14.09'!$C293/3290,0)</f>
        <v>2.188449848024316</v>
      </c>
      <c r="O293" s="134">
        <f>+IFERROR(INDEX('FCST SDV'!$AC$3:$AZ$3000,MATCH('Hàng Theo FCTS 14.09'!$B293,'FCST SDV'!$C$3:$C$3000,0),MATCH('Hàng Theo FCTS 14.09'!O$1,'FCST SDV'!$AC$2:$AZ$2,0))*'Hàng Theo FCTS 14.09'!$C293/3290,0)</f>
        <v>15.319148936170214</v>
      </c>
      <c r="P293" s="134">
        <f>+IFERROR(INDEX('FCST SDV'!$AC$3:$AZ$3000,MATCH('Hàng Theo FCTS 14.09'!$B293,'FCST SDV'!$C$3:$C$3000,0),MATCH('Hàng Theo FCTS 14.09'!P$1,'FCST SDV'!$AC$2:$AZ$2,0))*'Hàng Theo FCTS 14.09'!$C293/3290,0)</f>
        <v>11.48936170212766</v>
      </c>
      <c r="Q293" s="134">
        <f>+IFERROR(INDEX('FCST SDV'!$AC$3:$AZ$3000,MATCH('Hàng Theo FCTS 14.09'!$B293,'FCST SDV'!$C$3:$C$3000,0),MATCH('Hàng Theo FCTS 14.09'!Q$1,'FCST SDV'!$AC$2:$AZ$2,0))*'Hàng Theo FCTS 14.09'!$C293/3290,0)</f>
        <v>6.5653495440729479</v>
      </c>
    </row>
    <row r="294" spans="1:17" ht="36" customHeight="1">
      <c r="A294" s="562"/>
      <c r="B294" s="132" t="s">
        <v>66</v>
      </c>
      <c r="C294" s="132">
        <v>0.3</v>
      </c>
      <c r="D294" s="564"/>
      <c r="E294" s="565"/>
      <c r="F294" s="564"/>
      <c r="G294" s="152">
        <f>+VLOOKUP(B294,'[6]FCST SDV'!$C:$AL,36,0)</f>
        <v>230000</v>
      </c>
      <c r="H294" s="153">
        <f t="shared" si="94"/>
        <v>20.972644376899694</v>
      </c>
      <c r="I294" s="134">
        <f>+IFERROR(INDEX('FCST SDV'!$AC$3:$AZ$3000,MATCH('Hàng Theo FCTS 14.09'!$B294,'FCST SDV'!$C$3:$C$3000,0),MATCH('Hàng Theo FCTS 14.09'!I$1,'FCST SDV'!$AC$2:$AZ$2,0))*'Hàng Theo FCTS 14.09'!$C294/3290,0)</f>
        <v>0</v>
      </c>
      <c r="J294" s="134">
        <f>+IFERROR(INDEX('FCST SDV'!$AC$3:$AZ$3000,MATCH('Hàng Theo FCTS 14.09'!$B294,'FCST SDV'!$C$3:$C$3000,0),MATCH('Hàng Theo FCTS 14.09'!J$1,'FCST SDV'!$AC$2:$AZ$2,0))*'Hàng Theo FCTS 14.09'!$C294/3290,0)</f>
        <v>0.91185410334346506</v>
      </c>
      <c r="K294" s="134">
        <f>+IFERROR(INDEX('FCST SDV'!$AC$3:$AZ$3000,MATCH('Hàng Theo FCTS 14.09'!$B294,'FCST SDV'!$C$3:$C$3000,0),MATCH('Hàng Theo FCTS 14.09'!K$1,'FCST SDV'!$AC$2:$AZ$2,0))*'Hàng Theo FCTS 14.09'!$C294/3290,0)</f>
        <v>0.91185410334346506</v>
      </c>
      <c r="L294" s="134">
        <f>+IFERROR(INDEX('FCST SDV'!$AC$3:$AZ$3000,MATCH('Hàng Theo FCTS 14.09'!$B294,'FCST SDV'!$C$3:$C$3000,0),MATCH('Hàng Theo FCTS 14.09'!L$1,'FCST SDV'!$AC$2:$AZ$2,0))*'Hàng Theo FCTS 14.09'!$C294/3290,0)</f>
        <v>0.91185410334346506</v>
      </c>
      <c r="M294" s="134">
        <f>+IFERROR(INDEX('FCST SDV'!$AC$3:$AZ$3000,MATCH('Hàng Theo FCTS 14.09'!$B294,'FCST SDV'!$C$3:$C$3000,0),MATCH('Hàng Theo FCTS 14.09'!M$1,'FCST SDV'!$AC$2:$AZ$2,0))*'Hàng Theo FCTS 14.09'!$C294/3290,0)</f>
        <v>0.91185410334346506</v>
      </c>
      <c r="N294" s="134">
        <f>+IFERROR(INDEX('FCST SDV'!$AC$3:$AZ$3000,MATCH('Hàng Theo FCTS 14.09'!$B294,'FCST SDV'!$C$3:$C$3000,0),MATCH('Hàng Theo FCTS 14.09'!N$1,'FCST SDV'!$AC$2:$AZ$2,0))*'Hàng Theo FCTS 14.09'!$C294/3290,0)</f>
        <v>0.91185410334346506</v>
      </c>
      <c r="O294" s="134">
        <f>+IFERROR(INDEX('FCST SDV'!$AC$3:$AZ$3000,MATCH('Hàng Theo FCTS 14.09'!$B294,'FCST SDV'!$C$3:$C$3000,0),MATCH('Hàng Theo FCTS 14.09'!O$1,'FCST SDV'!$AC$2:$AZ$2,0))*'Hàng Theo FCTS 14.09'!$C294/3290,0)</f>
        <v>5.4711246200607899</v>
      </c>
      <c r="P294" s="134">
        <f>+IFERROR(INDEX('FCST SDV'!$AC$3:$AZ$3000,MATCH('Hàng Theo FCTS 14.09'!$B294,'FCST SDV'!$C$3:$C$3000,0),MATCH('Hàng Theo FCTS 14.09'!P$1,'FCST SDV'!$AC$2:$AZ$2,0))*'Hàng Theo FCTS 14.09'!$C294/3290,0)</f>
        <v>6.3829787234042552</v>
      </c>
      <c r="Q294" s="134">
        <f>+IFERROR(INDEX('FCST SDV'!$AC$3:$AZ$3000,MATCH('Hàng Theo FCTS 14.09'!$B294,'FCST SDV'!$C$3:$C$3000,0),MATCH('Hàng Theo FCTS 14.09'!Q$1,'FCST SDV'!$AC$2:$AZ$2,0))*'Hàng Theo FCTS 14.09'!$C294/3290,0)</f>
        <v>4.5592705167173255</v>
      </c>
    </row>
    <row r="295" spans="1:17" ht="36" customHeight="1">
      <c r="A295" s="563"/>
      <c r="B295" s="131" t="s">
        <v>198</v>
      </c>
      <c r="C295" s="148">
        <v>0.3</v>
      </c>
      <c r="D295" s="564"/>
      <c r="E295" s="565"/>
      <c r="F295" s="564"/>
      <c r="G295" s="152">
        <f>+VLOOKUP(B295,'[6]FCST SDV'!$C:$AL,36,0)</f>
        <v>0</v>
      </c>
      <c r="H295" s="153">
        <f t="shared" si="94"/>
        <v>0</v>
      </c>
      <c r="I295" s="134">
        <f>+IFERROR(INDEX('FCST SDV'!$AC$3:$AZ$3000,MATCH('Hàng Theo FCTS 14.09'!$B295,'FCST SDV'!$C$3:$C$3000,0),MATCH('Hàng Theo FCTS 14.09'!I$1,'FCST SDV'!$AC$2:$AZ$2,0))*'Hàng Theo FCTS 14.09'!$C295/3290,0)</f>
        <v>0</v>
      </c>
      <c r="J295" s="134">
        <f>+IFERROR(INDEX('FCST SDV'!$AC$3:$AZ$3000,MATCH('Hàng Theo FCTS 14.09'!$B295,'FCST SDV'!$C$3:$C$3000,0),MATCH('Hàng Theo FCTS 14.09'!J$1,'FCST SDV'!$AC$2:$AZ$2,0))*'Hàng Theo FCTS 14.09'!$C295/3290,0)</f>
        <v>0</v>
      </c>
      <c r="K295" s="134">
        <f>+IFERROR(INDEX('FCST SDV'!$AC$3:$AZ$3000,MATCH('Hàng Theo FCTS 14.09'!$B295,'FCST SDV'!$C$3:$C$3000,0),MATCH('Hàng Theo FCTS 14.09'!K$1,'FCST SDV'!$AC$2:$AZ$2,0))*'Hàng Theo FCTS 14.09'!$C295/3290,0)</f>
        <v>0</v>
      </c>
      <c r="L295" s="134">
        <f>+IFERROR(INDEX('FCST SDV'!$AC$3:$AZ$3000,MATCH('Hàng Theo FCTS 14.09'!$B295,'FCST SDV'!$C$3:$C$3000,0),MATCH('Hàng Theo FCTS 14.09'!L$1,'FCST SDV'!$AC$2:$AZ$2,0))*'Hàng Theo FCTS 14.09'!$C295/3290,0)</f>
        <v>0</v>
      </c>
      <c r="M295" s="134">
        <f>+IFERROR(INDEX('FCST SDV'!$AC$3:$AZ$3000,MATCH('Hàng Theo FCTS 14.09'!$B295,'FCST SDV'!$C$3:$C$3000,0),MATCH('Hàng Theo FCTS 14.09'!M$1,'FCST SDV'!$AC$2:$AZ$2,0))*'Hàng Theo FCTS 14.09'!$C295/3290,0)</f>
        <v>0</v>
      </c>
      <c r="N295" s="134">
        <f>+IFERROR(INDEX('FCST SDV'!$AC$3:$AZ$3000,MATCH('Hàng Theo FCTS 14.09'!$B295,'FCST SDV'!$C$3:$C$3000,0),MATCH('Hàng Theo FCTS 14.09'!N$1,'FCST SDV'!$AC$2:$AZ$2,0))*'Hàng Theo FCTS 14.09'!$C295/3290,0)</f>
        <v>0</v>
      </c>
      <c r="O295" s="134">
        <f>+IFERROR(INDEX('FCST SDV'!$AC$3:$AZ$3000,MATCH('Hàng Theo FCTS 14.09'!$B295,'FCST SDV'!$C$3:$C$3000,0),MATCH('Hàng Theo FCTS 14.09'!O$1,'FCST SDV'!$AC$2:$AZ$2,0))*'Hàng Theo FCTS 14.09'!$C295/3290,0)</f>
        <v>0</v>
      </c>
      <c r="P295" s="134">
        <f>+IFERROR(INDEX('FCST SDV'!$AC$3:$AZ$3000,MATCH('Hàng Theo FCTS 14.09'!$B295,'FCST SDV'!$C$3:$C$3000,0),MATCH('Hàng Theo FCTS 14.09'!P$1,'FCST SDV'!$AC$2:$AZ$2,0))*'Hàng Theo FCTS 14.09'!$C295/3290,0)</f>
        <v>0</v>
      </c>
      <c r="Q295" s="134">
        <f>+IFERROR(INDEX('FCST SDV'!$AC$3:$AZ$3000,MATCH('Hàng Theo FCTS 14.09'!$B295,'FCST SDV'!$C$3:$C$3000,0),MATCH('Hàng Theo FCTS 14.09'!Q$1,'FCST SDV'!$AC$2:$AZ$2,0))*'Hàng Theo FCTS 14.09'!$C295/3290,0)</f>
        <v>0</v>
      </c>
    </row>
    <row r="296" spans="1:17" ht="36" customHeight="1">
      <c r="A296" s="554" t="s">
        <v>254</v>
      </c>
      <c r="B296" s="554"/>
      <c r="C296" s="554"/>
      <c r="D296" s="554"/>
      <c r="E296" s="554"/>
      <c r="F296" s="554"/>
      <c r="G296" s="156"/>
      <c r="H296" s="155"/>
      <c r="I296" s="138">
        <f>F281-SUM(I281:I295)</f>
        <v>53.541033434650458</v>
      </c>
      <c r="J296" s="138">
        <f>I296-SUM(J281:J295)</f>
        <v>28.434650455927052</v>
      </c>
      <c r="K296" s="138">
        <f t="shared" ref="K296:Q296" si="95">J296-SUM(K281:K295)</f>
        <v>0.77507598784194442</v>
      </c>
      <c r="L296" s="138">
        <f t="shared" si="95"/>
        <v>-22.872340425531917</v>
      </c>
      <c r="M296" s="138">
        <f t="shared" si="95"/>
        <v>-45.972644376899694</v>
      </c>
      <c r="N296" s="138">
        <f t="shared" si="95"/>
        <v>-68.639635258358652</v>
      </c>
      <c r="O296" s="138">
        <f t="shared" si="95"/>
        <v>-234.71088145896655</v>
      </c>
      <c r="P296" s="138">
        <f t="shared" si="95"/>
        <v>-389.45252279635258</v>
      </c>
      <c r="Q296" s="138">
        <f t="shared" si="95"/>
        <v>-413.64705167173253</v>
      </c>
    </row>
  </sheetData>
  <mergeCells count="192">
    <mergeCell ref="A45:G45"/>
    <mergeCell ref="A46:A62"/>
    <mergeCell ref="D46:D62"/>
    <mergeCell ref="E46:E62"/>
    <mergeCell ref="F46:F62"/>
    <mergeCell ref="A63:F63"/>
    <mergeCell ref="A2:A37"/>
    <mergeCell ref="D2:D37"/>
    <mergeCell ref="E2:E37"/>
    <mergeCell ref="F2:F37"/>
    <mergeCell ref="A38:G38"/>
    <mergeCell ref="A39:A44"/>
    <mergeCell ref="D39:D44"/>
    <mergeCell ref="E39:E44"/>
    <mergeCell ref="F39:F44"/>
    <mergeCell ref="A99:F99"/>
    <mergeCell ref="A100:A112"/>
    <mergeCell ref="D100:D112"/>
    <mergeCell ref="E100:E112"/>
    <mergeCell ref="F100:F112"/>
    <mergeCell ref="A113:F113"/>
    <mergeCell ref="A64:A67"/>
    <mergeCell ref="D64:D67"/>
    <mergeCell ref="E64:E67"/>
    <mergeCell ref="F64:F67"/>
    <mergeCell ref="A68:F68"/>
    <mergeCell ref="A69:A98"/>
    <mergeCell ref="D69:D98"/>
    <mergeCell ref="E69:E98"/>
    <mergeCell ref="F69:F98"/>
    <mergeCell ref="A127:F127"/>
    <mergeCell ref="A128:A129"/>
    <mergeCell ref="D128:D129"/>
    <mergeCell ref="E128:E129"/>
    <mergeCell ref="F128:F129"/>
    <mergeCell ref="A130:F130"/>
    <mergeCell ref="A114:A123"/>
    <mergeCell ref="D114:D123"/>
    <mergeCell ref="F114:F123"/>
    <mergeCell ref="E115:E123"/>
    <mergeCell ref="A124:F124"/>
    <mergeCell ref="A125:A126"/>
    <mergeCell ref="D125:D126"/>
    <mergeCell ref="E125:E126"/>
    <mergeCell ref="F125:F126"/>
    <mergeCell ref="A131:A132"/>
    <mergeCell ref="D131:D132"/>
    <mergeCell ref="E131:E132"/>
    <mergeCell ref="F131:F132"/>
    <mergeCell ref="A133:G133"/>
    <mergeCell ref="A134:A135"/>
    <mergeCell ref="D134:D135"/>
    <mergeCell ref="E134:E135"/>
    <mergeCell ref="F134:F135"/>
    <mergeCell ref="A148:F148"/>
    <mergeCell ref="A149:A154"/>
    <mergeCell ref="D149:D154"/>
    <mergeCell ref="E149:E154"/>
    <mergeCell ref="F149:F154"/>
    <mergeCell ref="A155:F155"/>
    <mergeCell ref="A136:F136"/>
    <mergeCell ref="A138:F138"/>
    <mergeCell ref="A139:A147"/>
    <mergeCell ref="D139:D147"/>
    <mergeCell ref="E139:E147"/>
    <mergeCell ref="F139:F147"/>
    <mergeCell ref="A156:A163"/>
    <mergeCell ref="D156:D163"/>
    <mergeCell ref="E156:E163"/>
    <mergeCell ref="F156:F163"/>
    <mergeCell ref="A164:F164"/>
    <mergeCell ref="A165:A174"/>
    <mergeCell ref="D165:D174"/>
    <mergeCell ref="E165:E174"/>
    <mergeCell ref="F165:F174"/>
    <mergeCell ref="A182:F182"/>
    <mergeCell ref="A183:A185"/>
    <mergeCell ref="D183:D185"/>
    <mergeCell ref="E183:E185"/>
    <mergeCell ref="F183:F185"/>
    <mergeCell ref="A186:F186"/>
    <mergeCell ref="A175:F175"/>
    <mergeCell ref="A176:A179"/>
    <mergeCell ref="D176:D179"/>
    <mergeCell ref="E176:E179"/>
    <mergeCell ref="F176:F179"/>
    <mergeCell ref="A180:F180"/>
    <mergeCell ref="A194:F194"/>
    <mergeCell ref="A195:A201"/>
    <mergeCell ref="D195:D201"/>
    <mergeCell ref="E195:E201"/>
    <mergeCell ref="F195:F201"/>
    <mergeCell ref="A202:F202"/>
    <mergeCell ref="A187:A190"/>
    <mergeCell ref="D187:D190"/>
    <mergeCell ref="E187:E190"/>
    <mergeCell ref="F187:F190"/>
    <mergeCell ref="A191:F191"/>
    <mergeCell ref="A192:A193"/>
    <mergeCell ref="D192:D193"/>
    <mergeCell ref="E192:E193"/>
    <mergeCell ref="F192:F193"/>
    <mergeCell ref="A208:F208"/>
    <mergeCell ref="A209:A218"/>
    <mergeCell ref="D209:D218"/>
    <mergeCell ref="E209:E218"/>
    <mergeCell ref="A203:A204"/>
    <mergeCell ref="D203:D204"/>
    <mergeCell ref="E203:E204"/>
    <mergeCell ref="F203:F204"/>
    <mergeCell ref="A205:F205"/>
    <mergeCell ref="A206:A207"/>
    <mergeCell ref="D206:D207"/>
    <mergeCell ref="E206:E207"/>
    <mergeCell ref="F206:F207"/>
    <mergeCell ref="A224:F224"/>
    <mergeCell ref="A225:A226"/>
    <mergeCell ref="D225:D226"/>
    <mergeCell ref="E225:E226"/>
    <mergeCell ref="F225:F226"/>
    <mergeCell ref="A227:F227"/>
    <mergeCell ref="A219:F219"/>
    <mergeCell ref="A221:F221"/>
    <mergeCell ref="A222:A223"/>
    <mergeCell ref="D222:D223"/>
    <mergeCell ref="E222:E223"/>
    <mergeCell ref="F222:F223"/>
    <mergeCell ref="A234:F234"/>
    <mergeCell ref="A235:A236"/>
    <mergeCell ref="D235:D236"/>
    <mergeCell ref="E235:E236"/>
    <mergeCell ref="F235:F236"/>
    <mergeCell ref="A237:F237"/>
    <mergeCell ref="A229:F229"/>
    <mergeCell ref="A230:A231"/>
    <mergeCell ref="D230:D231"/>
    <mergeCell ref="E230:E231"/>
    <mergeCell ref="F230:F231"/>
    <mergeCell ref="A232:F232"/>
    <mergeCell ref="A245:F245"/>
    <mergeCell ref="A247:F247"/>
    <mergeCell ref="A248:A250"/>
    <mergeCell ref="D248:D250"/>
    <mergeCell ref="E248:E250"/>
    <mergeCell ref="F248:F250"/>
    <mergeCell ref="A238:A241"/>
    <mergeCell ref="D238:D241"/>
    <mergeCell ref="E238:E241"/>
    <mergeCell ref="F238:F241"/>
    <mergeCell ref="A242:F242"/>
    <mergeCell ref="A243:A244"/>
    <mergeCell ref="D243:D244"/>
    <mergeCell ref="E243:E244"/>
    <mergeCell ref="F243:F244"/>
    <mergeCell ref="D255:D257"/>
    <mergeCell ref="E255:E257"/>
    <mergeCell ref="F255:F257"/>
    <mergeCell ref="A258:F258"/>
    <mergeCell ref="A259:A261"/>
    <mergeCell ref="D259:D261"/>
    <mergeCell ref="E259:E261"/>
    <mergeCell ref="F259:F261"/>
    <mergeCell ref="A251:F251"/>
    <mergeCell ref="A252:A253"/>
    <mergeCell ref="D252:D253"/>
    <mergeCell ref="E252:E253"/>
    <mergeCell ref="F252:F253"/>
    <mergeCell ref="A254:F254"/>
    <mergeCell ref="A296:F296"/>
    <mergeCell ref="F209:F218"/>
    <mergeCell ref="A278:F278"/>
    <mergeCell ref="A280:F280"/>
    <mergeCell ref="A281:A295"/>
    <mergeCell ref="D281:D295"/>
    <mergeCell ref="E281:E295"/>
    <mergeCell ref="F281:F295"/>
    <mergeCell ref="A267:F267"/>
    <mergeCell ref="A269:F269"/>
    <mergeCell ref="A271:F271"/>
    <mergeCell ref="A273:F273"/>
    <mergeCell ref="A275:F275"/>
    <mergeCell ref="A276:A277"/>
    <mergeCell ref="D276:D277"/>
    <mergeCell ref="E276:E277"/>
    <mergeCell ref="F276:F277"/>
    <mergeCell ref="A262:F262"/>
    <mergeCell ref="A263:A264"/>
    <mergeCell ref="D263:D264"/>
    <mergeCell ref="E263:E264"/>
    <mergeCell ref="F263:F264"/>
    <mergeCell ref="A265:F265"/>
    <mergeCell ref="A255:A257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9" tint="0.59999389629810485"/>
  </sheetPr>
  <dimension ref="A1:T570"/>
  <sheetViews>
    <sheetView zoomScale="60" zoomScaleNormal="6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I108" sqref="I108"/>
    </sheetView>
  </sheetViews>
  <sheetFormatPr defaultColWidth="24.140625" defaultRowHeight="15"/>
  <cols>
    <col min="1" max="1" width="21.85546875" style="255" customWidth="1"/>
    <col min="2" max="2" width="23.28515625" style="243" customWidth="1"/>
    <col min="3" max="3" width="16.28515625" style="243" customWidth="1"/>
    <col min="4" max="4" width="18" style="256" customWidth="1"/>
    <col min="5" max="5" width="17" style="256" customWidth="1"/>
    <col min="6" max="6" width="17.42578125" style="256" customWidth="1"/>
    <col min="7" max="7" width="15.42578125" style="184" customWidth="1"/>
    <col min="8" max="8" width="15.85546875" style="186" customWidth="1"/>
    <col min="9" max="15" width="13.28515625" style="154" customWidth="1"/>
    <col min="16" max="18" width="13.28515625" style="32" customWidth="1"/>
    <col min="19" max="19" width="13.5703125" style="32" customWidth="1"/>
    <col min="20" max="16384" width="24.140625" style="154"/>
  </cols>
  <sheetData>
    <row r="1" spans="1:19" ht="36" customHeight="1" thickBot="1">
      <c r="A1" s="209" t="s">
        <v>0</v>
      </c>
      <c r="B1" s="214" t="s">
        <v>1</v>
      </c>
      <c r="C1" s="215" t="s">
        <v>2</v>
      </c>
      <c r="D1" s="244" t="s">
        <v>3</v>
      </c>
      <c r="E1" s="244" t="s">
        <v>4</v>
      </c>
      <c r="F1" s="244" t="s">
        <v>5</v>
      </c>
      <c r="G1" s="259" t="s">
        <v>699</v>
      </c>
      <c r="H1" s="244" t="s">
        <v>255</v>
      </c>
      <c r="I1" s="260">
        <v>44102</v>
      </c>
      <c r="J1" s="260">
        <v>44103</v>
      </c>
      <c r="K1" s="260">
        <v>44104</v>
      </c>
      <c r="L1" s="260">
        <v>44105</v>
      </c>
      <c r="M1" s="260">
        <v>44106</v>
      </c>
      <c r="N1" s="260">
        <v>44107</v>
      </c>
      <c r="O1" s="260">
        <v>44108</v>
      </c>
      <c r="P1" s="261" t="s">
        <v>264</v>
      </c>
      <c r="Q1" s="261" t="s">
        <v>700</v>
      </c>
      <c r="R1" s="261" t="s">
        <v>764</v>
      </c>
      <c r="S1" s="182" t="s">
        <v>701</v>
      </c>
    </row>
    <row r="2" spans="1:19" ht="36" customHeight="1">
      <c r="A2" s="603" t="s">
        <v>765</v>
      </c>
      <c r="B2" s="216" t="s">
        <v>324</v>
      </c>
      <c r="C2" s="217">
        <v>100</v>
      </c>
      <c r="D2" s="624">
        <v>44000</v>
      </c>
      <c r="E2" s="624"/>
      <c r="F2" s="624">
        <f>+D2</f>
        <v>44000</v>
      </c>
      <c r="G2" s="187">
        <f>+IFERROR(VLOOKUP(B2,'FCST SDV (2)'!C:S,12,0),0)</f>
        <v>6700</v>
      </c>
      <c r="H2" s="185">
        <f>+G2/C2</f>
        <v>67</v>
      </c>
      <c r="I2" s="134">
        <f>+IFERROR(INDEX('FCST SDV (2)'!$D$2:$P$2001,MATCH('Data đx fcst 21.09.2020'!$B2,'FCST SDV (2)'!$C$2:$C$2001,0),MATCH('Data đx fcst 21.09.2020'!I$1,'FCST SDV (2)'!$D$1:$P$1,0))/'Data đx fcst 21.09.2020'!$C2,0)</f>
        <v>0</v>
      </c>
      <c r="J2" s="134">
        <f>+IFERROR(INDEX('FCST SDV (2)'!$D$2:$P$2001,MATCH('Data đx fcst 21.09.2020'!$B2,'FCST SDV (2)'!$C$2:$C$2001,0),MATCH('Data đx fcst 21.09.2020'!J$1,'FCST SDV (2)'!$D$1:$P$1,0))/'Data đx fcst 21.09.2020'!$C2,0)</f>
        <v>0</v>
      </c>
      <c r="K2" s="134">
        <f>+IFERROR(INDEX('FCST SDV (2)'!$D$2:$P$2001,MATCH('Data đx fcst 21.09.2020'!$B2,'FCST SDV (2)'!$C$2:$C$2001,0),MATCH('Data đx fcst 21.09.2020'!K$1,'FCST SDV (2)'!$D$1:$P$1,0))/'Data đx fcst 21.09.2020'!$C2,0)</f>
        <v>0</v>
      </c>
      <c r="L2" s="134">
        <f>+IFERROR(INDEX('FCST SDV (2)'!$D$2:$P$2001,MATCH('Data đx fcst 21.09.2020'!$B2,'FCST SDV (2)'!$C$2:$C$2001,0),MATCH('Data đx fcst 21.09.2020'!L$1,'FCST SDV (2)'!$D$1:$P$1,0))/'Data đx fcst 21.09.2020'!$C2,0)</f>
        <v>0</v>
      </c>
      <c r="M2" s="134">
        <f>+IFERROR(INDEX('FCST SDV (2)'!$D$2:$P$2001,MATCH('Data đx fcst 21.09.2020'!$B2,'FCST SDV (2)'!$C$2:$C$2001,0),MATCH('Data đx fcst 21.09.2020'!M$1,'FCST SDV (2)'!$D$1:$P$1,0))/'Data đx fcst 21.09.2020'!$C2,0)</f>
        <v>0</v>
      </c>
      <c r="N2" s="134">
        <f>+IFERROR(INDEX('FCST SDV (2)'!$D$2:$P$2001,MATCH('Data đx fcst 21.09.2020'!$B2,'FCST SDV (2)'!$C$2:$C$2001,0),MATCH('Data đx fcst 21.09.2020'!N$1,'FCST SDV (2)'!$D$1:$P$1,0))/'Data đx fcst 21.09.2020'!$C2,0)</f>
        <v>0</v>
      </c>
      <c r="O2" s="134">
        <f>+IFERROR(INDEX('FCST SDV (2)'!$D$2:$P$2001,MATCH('Data đx fcst 21.09.2020'!$B2,'FCST SDV (2)'!$C$2:$C$2001,0),MATCH('Data đx fcst 21.09.2020'!O$1,'FCST SDV (2)'!$D$1:$P$1,0))/'Data đx fcst 21.09.2020'!$C2,0)</f>
        <v>0</v>
      </c>
      <c r="P2" s="134">
        <f>+IFERROR(INDEX('FCST SDV (2)'!$D$2:$P$2001,MATCH('Data đx fcst 21.09.2020'!$B2,'FCST SDV (2)'!$C$2:$C$2001,0),MATCH('Data đx fcst 21.09.2020'!P$1,'FCST SDV (2)'!$D$1:$P$1,0))/'Data đx fcst 21.09.2020'!$C2,0)</f>
        <v>0</v>
      </c>
      <c r="Q2" s="134">
        <f>+IFERROR(INDEX('FCST SDV (2)'!$D$2:$P$2001,MATCH('Data đx fcst 21.09.2020'!$B2,'FCST SDV (2)'!$C$2:$C$2001,0),MATCH('Data đx fcst 21.09.2020'!Q$1,'FCST SDV (2)'!$D$1:$P$1,0))/'Data đx fcst 21.09.2020'!$C2,0)</f>
        <v>0</v>
      </c>
      <c r="R2" s="134">
        <f>+IFERROR(INDEX('FCST SDV (2)'!$D$2:$P$2001,MATCH('Data đx fcst 21.09.2020'!$B2,'FCST SDV (2)'!$C$2:$C$2001,0),MATCH('Data đx fcst 21.09.2020'!R$1,'FCST SDV (2)'!$D$1:$P$1,0))/'Data đx fcst 21.09.2020'!$C2,0)</f>
        <v>0</v>
      </c>
      <c r="S2" s="182"/>
    </row>
    <row r="3" spans="1:19" ht="36" hidden="1" customHeight="1">
      <c r="A3" s="604"/>
      <c r="B3" s="218" t="s">
        <v>363</v>
      </c>
      <c r="C3" s="219">
        <v>100</v>
      </c>
      <c r="D3" s="611"/>
      <c r="E3" s="611"/>
      <c r="F3" s="611"/>
      <c r="G3" s="187">
        <f>+IFERROR(VLOOKUP(B3,'FCST SDV (2)'!C:S,12,0),0)</f>
        <v>0</v>
      </c>
      <c r="H3" s="185">
        <f t="shared" ref="H3:H65" si="0">+G3/C3</f>
        <v>0</v>
      </c>
      <c r="I3" s="134">
        <f t="array" ref="I3">+IFERROR(INDEX('FCST SDV (2)'!$D$2:$P$2001,MATCH('Data đx fcst 21.09.2020'!$B3,'FCST SDV (2)'!$C$2:$C$2001,0),MATCH('Data đx fcst 21.09.2020'!I$1,'FCST SDV (2)'!$D$1:$P$1,0))/'Data đx fcst 21.09.2020'!$C3,0)</f>
        <v>0</v>
      </c>
      <c r="J3" s="134">
        <f t="array" ref="J3">+IFERROR(INDEX('FCST SDV (2)'!$D$2:$P$2001,MATCH('Data đx fcst 21.09.2020'!$B3,'FCST SDV (2)'!$C$2:$C$2001,0),MATCH('Data đx fcst 21.09.2020'!J$1,'FCST SDV (2)'!$D$1:$P$1,0))/'Data đx fcst 21.09.2020'!$C3,0)</f>
        <v>0</v>
      </c>
      <c r="K3" s="134">
        <f t="array" ref="K3">+IFERROR(INDEX('FCST SDV (2)'!$D$2:$P$2001,MATCH('Data đx fcst 21.09.2020'!$B3,'FCST SDV (2)'!$C$2:$C$2001,0),MATCH('Data đx fcst 21.09.2020'!K$1,'FCST SDV (2)'!$D$1:$P$1,0))/'Data đx fcst 21.09.2020'!$C3,0)</f>
        <v>0</v>
      </c>
      <c r="L3" s="134">
        <f t="array" ref="L3">+IFERROR(INDEX('FCST SDV (2)'!$D$2:$P$2001,MATCH('Data đx fcst 21.09.2020'!$B3,'FCST SDV (2)'!$C$2:$C$2001,0),MATCH('Data đx fcst 21.09.2020'!L$1,'FCST SDV (2)'!$D$1:$P$1,0))/'Data đx fcst 21.09.2020'!$C3,0)</f>
        <v>0</v>
      </c>
      <c r="M3" s="134">
        <f t="array" ref="M3">+IFERROR(INDEX('FCST SDV (2)'!$D$2:$P$2001,MATCH('Data đx fcst 21.09.2020'!$B3,'FCST SDV (2)'!$C$2:$C$2001,0),MATCH('Data đx fcst 21.09.2020'!M$1,'FCST SDV (2)'!$D$1:$P$1,0))/'Data đx fcst 21.09.2020'!$C3,0)</f>
        <v>0</v>
      </c>
      <c r="N3" s="134">
        <f t="array" ref="N3">+IFERROR(INDEX('FCST SDV (2)'!$D$2:$P$2001,MATCH('Data đx fcst 21.09.2020'!$B3,'FCST SDV (2)'!$C$2:$C$2001,0),MATCH('Data đx fcst 21.09.2020'!N$1,'FCST SDV (2)'!$D$1:$P$1,0))/'Data đx fcst 21.09.2020'!$C3,0)</f>
        <v>0</v>
      </c>
      <c r="O3" s="134">
        <f t="array" ref="O3">+IFERROR(INDEX('FCST SDV (2)'!$D$2:$P$2001,MATCH('Data đx fcst 21.09.2020'!$B3,'FCST SDV (2)'!$C$2:$C$2001,0),MATCH('Data đx fcst 21.09.2020'!O$1,'FCST SDV (2)'!$D$1:$P$1,0))/'Data đx fcst 21.09.2020'!$C3,0)</f>
        <v>0</v>
      </c>
      <c r="P3" s="134">
        <f t="array" ref="P3">+IFERROR(INDEX('FCST SDV (2)'!$D$2:$P$2001,MATCH('Data đx fcst 21.09.2020'!$B3,'FCST SDV (2)'!$C$2:$C$2001,0),MATCH('Data đx fcst 21.09.2020'!P$1,'FCST SDV (2)'!$D$1:$P$1,0))/'Data đx fcst 21.09.2020'!$C3,0)</f>
        <v>0</v>
      </c>
      <c r="Q3" s="134">
        <f t="array" ref="Q3">+IFERROR(INDEX('FCST SDV (2)'!$D$2:$P$2001,MATCH('Data đx fcst 21.09.2020'!$B3,'FCST SDV (2)'!$C$2:$C$2001,0),MATCH('Data đx fcst 21.09.2020'!Q$1,'FCST SDV (2)'!$D$1:$P$1,0))/'Data đx fcst 21.09.2020'!$C3,0)</f>
        <v>0</v>
      </c>
      <c r="R3" s="134">
        <f t="array" ref="R3">+IFERROR(INDEX('FCST SDV (2)'!$D$2:$P$2001,MATCH('Data đx fcst 21.09.2020'!$B3,'FCST SDV (2)'!$C$2:$C$2001,0),MATCH('Data đx fcst 21.09.2020'!R$1,'FCST SDV (2)'!$D$1:$P$1,0))/'Data đx fcst 21.09.2020'!$C3,0)</f>
        <v>0</v>
      </c>
      <c r="S3" s="182"/>
    </row>
    <row r="4" spans="1:19" ht="36" hidden="1" customHeight="1">
      <c r="A4" s="604"/>
      <c r="B4" s="218" t="s">
        <v>375</v>
      </c>
      <c r="C4" s="219">
        <v>1000</v>
      </c>
      <c r="D4" s="611"/>
      <c r="E4" s="611"/>
      <c r="F4" s="611"/>
      <c r="G4" s="187">
        <f>+IFERROR(VLOOKUP(B4,'FCST SDV (2)'!C:S,12,0),0)</f>
        <v>10000</v>
      </c>
      <c r="H4" s="185">
        <f t="shared" si="0"/>
        <v>10</v>
      </c>
      <c r="I4" s="134">
        <f t="array" ref="I4">+IFERROR(INDEX('FCST SDV (2)'!$D$2:$P$2001,MATCH('Data đx fcst 21.09.2020'!$B4,'FCST SDV (2)'!$C$2:$C$2001,0),MATCH('Data đx fcst 21.09.2020'!I$1,'FCST SDV (2)'!$D$1:$P$1,0))/'Data đx fcst 21.09.2020'!$C4,0)</f>
        <v>0</v>
      </c>
      <c r="J4" s="134">
        <f t="array" ref="J4">+IFERROR(INDEX('FCST SDV (2)'!$D$2:$P$2001,MATCH('Data đx fcst 21.09.2020'!$B4,'FCST SDV (2)'!$C$2:$C$2001,0),MATCH('Data đx fcst 21.09.2020'!J$1,'FCST SDV (2)'!$D$1:$P$1,0))/'Data đx fcst 21.09.2020'!$C4,0)</f>
        <v>0</v>
      </c>
      <c r="K4" s="134">
        <f t="array" ref="K4">+IFERROR(INDEX('FCST SDV (2)'!$D$2:$P$2001,MATCH('Data đx fcst 21.09.2020'!$B4,'FCST SDV (2)'!$C$2:$C$2001,0),MATCH('Data đx fcst 21.09.2020'!K$1,'FCST SDV (2)'!$D$1:$P$1,0))/'Data đx fcst 21.09.2020'!$C4,0)</f>
        <v>0</v>
      </c>
      <c r="L4" s="134">
        <f t="array" ref="L4">+IFERROR(INDEX('FCST SDV (2)'!$D$2:$P$2001,MATCH('Data đx fcst 21.09.2020'!$B4,'FCST SDV (2)'!$C$2:$C$2001,0),MATCH('Data đx fcst 21.09.2020'!L$1,'FCST SDV (2)'!$D$1:$P$1,0))/'Data đx fcst 21.09.2020'!$C4,0)</f>
        <v>0</v>
      </c>
      <c r="M4" s="134">
        <f t="array" ref="M4">+IFERROR(INDEX('FCST SDV (2)'!$D$2:$P$2001,MATCH('Data đx fcst 21.09.2020'!$B4,'FCST SDV (2)'!$C$2:$C$2001,0),MATCH('Data đx fcst 21.09.2020'!M$1,'FCST SDV (2)'!$D$1:$P$1,0))/'Data đx fcst 21.09.2020'!$C4,0)</f>
        <v>0</v>
      </c>
      <c r="N4" s="134">
        <f t="array" ref="N4">+IFERROR(INDEX('FCST SDV (2)'!$D$2:$P$2001,MATCH('Data đx fcst 21.09.2020'!$B4,'FCST SDV (2)'!$C$2:$C$2001,0),MATCH('Data đx fcst 21.09.2020'!N$1,'FCST SDV (2)'!$D$1:$P$1,0))/'Data đx fcst 21.09.2020'!$C4,0)</f>
        <v>0</v>
      </c>
      <c r="O4" s="134">
        <f t="array" ref="O4">+IFERROR(INDEX('FCST SDV (2)'!$D$2:$P$2001,MATCH('Data đx fcst 21.09.2020'!$B4,'FCST SDV (2)'!$C$2:$C$2001,0),MATCH('Data đx fcst 21.09.2020'!O$1,'FCST SDV (2)'!$D$1:$P$1,0))/'Data đx fcst 21.09.2020'!$C4,0)</f>
        <v>0</v>
      </c>
      <c r="P4" s="134">
        <f t="array" ref="P4">+IFERROR(INDEX('FCST SDV (2)'!$D$2:$P$2001,MATCH('Data đx fcst 21.09.2020'!$B4,'FCST SDV (2)'!$C$2:$C$2001,0),MATCH('Data đx fcst 21.09.2020'!P$1,'FCST SDV (2)'!$D$1:$P$1,0))/'Data đx fcst 21.09.2020'!$C4,0)</f>
        <v>0</v>
      </c>
      <c r="Q4" s="134">
        <f t="array" ref="Q4">+IFERROR(INDEX('FCST SDV (2)'!$D$2:$P$2001,MATCH('Data đx fcst 21.09.2020'!$B4,'FCST SDV (2)'!$C$2:$C$2001,0),MATCH('Data đx fcst 21.09.2020'!Q$1,'FCST SDV (2)'!$D$1:$P$1,0))/'Data đx fcst 21.09.2020'!$C4,0)</f>
        <v>0</v>
      </c>
      <c r="R4" s="134">
        <f t="array" ref="R4">+IFERROR(INDEX('FCST SDV (2)'!$D$2:$P$2001,MATCH('Data đx fcst 21.09.2020'!$B4,'FCST SDV (2)'!$C$2:$C$2001,0),MATCH('Data đx fcst 21.09.2020'!R$1,'FCST SDV (2)'!$D$1:$P$1,0))/'Data đx fcst 21.09.2020'!$C4,0)</f>
        <v>0</v>
      </c>
      <c r="S4" s="182">
        <f t="shared" ref="S4:S67" si="1">+SUM(I4:R4)</f>
        <v>0</v>
      </c>
    </row>
    <row r="5" spans="1:19" ht="36" hidden="1" customHeight="1">
      <c r="A5" s="604"/>
      <c r="B5" s="218" t="s">
        <v>370</v>
      </c>
      <c r="C5" s="219">
        <v>1000</v>
      </c>
      <c r="D5" s="611"/>
      <c r="E5" s="611"/>
      <c r="F5" s="611"/>
      <c r="G5" s="187">
        <f>+IFERROR(VLOOKUP(B5,'FCST SDV (2)'!C:S,12,0),0)</f>
        <v>10000</v>
      </c>
      <c r="H5" s="185">
        <f t="shared" si="0"/>
        <v>10</v>
      </c>
      <c r="I5" s="134">
        <f t="array" ref="I5">+IFERROR(INDEX('FCST SDV (2)'!$D$2:$P$2001,MATCH('Data đx fcst 21.09.2020'!$B5,'FCST SDV (2)'!$C$2:$C$2001,0),MATCH('Data đx fcst 21.09.2020'!I$1,'FCST SDV (2)'!$D$1:$P$1,0))/'Data đx fcst 21.09.2020'!$C5,0)</f>
        <v>0</v>
      </c>
      <c r="J5" s="134">
        <f t="array" ref="J5">+IFERROR(INDEX('FCST SDV (2)'!$D$2:$P$2001,MATCH('Data đx fcst 21.09.2020'!$B5,'FCST SDV (2)'!$C$2:$C$2001,0),MATCH('Data đx fcst 21.09.2020'!J$1,'FCST SDV (2)'!$D$1:$P$1,0))/'Data đx fcst 21.09.2020'!$C5,0)</f>
        <v>0</v>
      </c>
      <c r="K5" s="134">
        <f t="array" ref="K5">+IFERROR(INDEX('FCST SDV (2)'!$D$2:$P$2001,MATCH('Data đx fcst 21.09.2020'!$B5,'FCST SDV (2)'!$C$2:$C$2001,0),MATCH('Data đx fcst 21.09.2020'!K$1,'FCST SDV (2)'!$D$1:$P$1,0))/'Data đx fcst 21.09.2020'!$C5,0)</f>
        <v>0</v>
      </c>
      <c r="L5" s="134">
        <f t="array" ref="L5">+IFERROR(INDEX('FCST SDV (2)'!$D$2:$P$2001,MATCH('Data đx fcst 21.09.2020'!$B5,'FCST SDV (2)'!$C$2:$C$2001,0),MATCH('Data đx fcst 21.09.2020'!L$1,'FCST SDV (2)'!$D$1:$P$1,0))/'Data đx fcst 21.09.2020'!$C5,0)</f>
        <v>0</v>
      </c>
      <c r="M5" s="134">
        <f t="array" ref="M5">+IFERROR(INDEX('FCST SDV (2)'!$D$2:$P$2001,MATCH('Data đx fcst 21.09.2020'!$B5,'FCST SDV (2)'!$C$2:$C$2001,0),MATCH('Data đx fcst 21.09.2020'!M$1,'FCST SDV (2)'!$D$1:$P$1,0))/'Data đx fcst 21.09.2020'!$C5,0)</f>
        <v>0</v>
      </c>
      <c r="N5" s="134">
        <f t="array" ref="N5">+IFERROR(INDEX('FCST SDV (2)'!$D$2:$P$2001,MATCH('Data đx fcst 21.09.2020'!$B5,'FCST SDV (2)'!$C$2:$C$2001,0),MATCH('Data đx fcst 21.09.2020'!N$1,'FCST SDV (2)'!$D$1:$P$1,0))/'Data đx fcst 21.09.2020'!$C5,0)</f>
        <v>0</v>
      </c>
      <c r="O5" s="134">
        <f t="array" ref="O5">+IFERROR(INDEX('FCST SDV (2)'!$D$2:$P$2001,MATCH('Data đx fcst 21.09.2020'!$B5,'FCST SDV (2)'!$C$2:$C$2001,0),MATCH('Data đx fcst 21.09.2020'!O$1,'FCST SDV (2)'!$D$1:$P$1,0))/'Data đx fcst 21.09.2020'!$C5,0)</f>
        <v>0</v>
      </c>
      <c r="P5" s="134">
        <f t="array" ref="P5">+IFERROR(INDEX('FCST SDV (2)'!$D$2:$P$2001,MATCH('Data đx fcst 21.09.2020'!$B5,'FCST SDV (2)'!$C$2:$C$2001,0),MATCH('Data đx fcst 21.09.2020'!P$1,'FCST SDV (2)'!$D$1:$P$1,0))/'Data đx fcst 21.09.2020'!$C5,0)</f>
        <v>0</v>
      </c>
      <c r="Q5" s="134">
        <f t="array" ref="Q5">+IFERROR(INDEX('FCST SDV (2)'!$D$2:$P$2001,MATCH('Data đx fcst 21.09.2020'!$B5,'FCST SDV (2)'!$C$2:$C$2001,0),MATCH('Data đx fcst 21.09.2020'!Q$1,'FCST SDV (2)'!$D$1:$P$1,0))/'Data đx fcst 21.09.2020'!$C5,0)</f>
        <v>0</v>
      </c>
      <c r="R5" s="134">
        <f t="array" ref="R5">+IFERROR(INDEX('FCST SDV (2)'!$D$2:$P$2001,MATCH('Data đx fcst 21.09.2020'!$B5,'FCST SDV (2)'!$C$2:$C$2001,0),MATCH('Data đx fcst 21.09.2020'!R$1,'FCST SDV (2)'!$D$1:$P$1,0))/'Data đx fcst 21.09.2020'!$C5,0)</f>
        <v>0</v>
      </c>
      <c r="S5" s="182">
        <f t="shared" si="1"/>
        <v>0</v>
      </c>
    </row>
    <row r="6" spans="1:19" ht="36" hidden="1" customHeight="1">
      <c r="A6" s="604"/>
      <c r="B6" s="218" t="s">
        <v>705</v>
      </c>
      <c r="C6" s="219">
        <v>2500</v>
      </c>
      <c r="D6" s="611"/>
      <c r="E6" s="611"/>
      <c r="F6" s="611"/>
      <c r="G6" s="187">
        <f>+IFERROR(VLOOKUP(B6,'FCST SDV (2)'!C:S,12,0),0)</f>
        <v>0</v>
      </c>
      <c r="H6" s="185">
        <f t="shared" si="0"/>
        <v>0</v>
      </c>
      <c r="I6" s="134">
        <f t="array" ref="I6">+IFERROR(INDEX('FCST SDV (2)'!$D$2:$P$2001,MATCH('Data đx fcst 21.09.2020'!$B6,'FCST SDV (2)'!$C$2:$C$2001,0),MATCH('Data đx fcst 21.09.2020'!I$1,'FCST SDV (2)'!$D$1:$P$1,0))/'Data đx fcst 21.09.2020'!$C6,0)</f>
        <v>0</v>
      </c>
      <c r="J6" s="134">
        <f t="array" ref="J6">+IFERROR(INDEX('FCST SDV (2)'!$D$2:$P$2001,MATCH('Data đx fcst 21.09.2020'!$B6,'FCST SDV (2)'!$C$2:$C$2001,0),MATCH('Data đx fcst 21.09.2020'!J$1,'FCST SDV (2)'!$D$1:$P$1,0))/'Data đx fcst 21.09.2020'!$C6,0)</f>
        <v>0</v>
      </c>
      <c r="K6" s="134">
        <f t="array" ref="K6">+IFERROR(INDEX('FCST SDV (2)'!$D$2:$P$2001,MATCH('Data đx fcst 21.09.2020'!$B6,'FCST SDV (2)'!$C$2:$C$2001,0),MATCH('Data đx fcst 21.09.2020'!K$1,'FCST SDV (2)'!$D$1:$P$1,0))/'Data đx fcst 21.09.2020'!$C6,0)</f>
        <v>0</v>
      </c>
      <c r="L6" s="134">
        <f t="array" ref="L6">+IFERROR(INDEX('FCST SDV (2)'!$D$2:$P$2001,MATCH('Data đx fcst 21.09.2020'!$B6,'FCST SDV (2)'!$C$2:$C$2001,0),MATCH('Data đx fcst 21.09.2020'!L$1,'FCST SDV (2)'!$D$1:$P$1,0))/'Data đx fcst 21.09.2020'!$C6,0)</f>
        <v>0</v>
      </c>
      <c r="M6" s="134">
        <f t="array" ref="M6">+IFERROR(INDEX('FCST SDV (2)'!$D$2:$P$2001,MATCH('Data đx fcst 21.09.2020'!$B6,'FCST SDV (2)'!$C$2:$C$2001,0),MATCH('Data đx fcst 21.09.2020'!M$1,'FCST SDV (2)'!$D$1:$P$1,0))/'Data đx fcst 21.09.2020'!$C6,0)</f>
        <v>0</v>
      </c>
      <c r="N6" s="134">
        <f t="array" ref="N6">+IFERROR(INDEX('FCST SDV (2)'!$D$2:$P$2001,MATCH('Data đx fcst 21.09.2020'!$B6,'FCST SDV (2)'!$C$2:$C$2001,0),MATCH('Data đx fcst 21.09.2020'!N$1,'FCST SDV (2)'!$D$1:$P$1,0))/'Data đx fcst 21.09.2020'!$C6,0)</f>
        <v>0</v>
      </c>
      <c r="O6" s="134">
        <f t="array" ref="O6">+IFERROR(INDEX('FCST SDV (2)'!$D$2:$P$2001,MATCH('Data đx fcst 21.09.2020'!$B6,'FCST SDV (2)'!$C$2:$C$2001,0),MATCH('Data đx fcst 21.09.2020'!O$1,'FCST SDV (2)'!$D$1:$P$1,0))/'Data đx fcst 21.09.2020'!$C6,0)</f>
        <v>0</v>
      </c>
      <c r="P6" s="134">
        <f t="array" ref="P6">+IFERROR(INDEX('FCST SDV (2)'!$D$2:$P$2001,MATCH('Data đx fcst 21.09.2020'!$B6,'FCST SDV (2)'!$C$2:$C$2001,0),MATCH('Data đx fcst 21.09.2020'!P$1,'FCST SDV (2)'!$D$1:$P$1,0))/'Data đx fcst 21.09.2020'!$C6,0)</f>
        <v>0</v>
      </c>
      <c r="Q6" s="134">
        <f t="array" ref="Q6">+IFERROR(INDEX('FCST SDV (2)'!$D$2:$P$2001,MATCH('Data đx fcst 21.09.2020'!$B6,'FCST SDV (2)'!$C$2:$C$2001,0),MATCH('Data đx fcst 21.09.2020'!Q$1,'FCST SDV (2)'!$D$1:$P$1,0))/'Data đx fcst 21.09.2020'!$C6,0)</f>
        <v>0</v>
      </c>
      <c r="R6" s="134">
        <f t="array" ref="R6">+IFERROR(INDEX('FCST SDV (2)'!$D$2:$P$2001,MATCH('Data đx fcst 21.09.2020'!$B6,'FCST SDV (2)'!$C$2:$C$2001,0),MATCH('Data đx fcst 21.09.2020'!R$1,'FCST SDV (2)'!$D$1:$P$1,0))/'Data đx fcst 21.09.2020'!$C6,0)</f>
        <v>0</v>
      </c>
      <c r="S6" s="182">
        <f t="shared" si="1"/>
        <v>0</v>
      </c>
    </row>
    <row r="7" spans="1:19" ht="36" hidden="1" customHeight="1">
      <c r="A7" s="604"/>
      <c r="B7" s="218" t="s">
        <v>706</v>
      </c>
      <c r="C7" s="220">
        <v>3000</v>
      </c>
      <c r="D7" s="611"/>
      <c r="E7" s="611"/>
      <c r="F7" s="611"/>
      <c r="G7" s="187">
        <f>+IFERROR(VLOOKUP(B7,'FCST SDV (2)'!C:S,12,0),0)</f>
        <v>0</v>
      </c>
      <c r="H7" s="185">
        <f t="shared" ref="H7" si="2">+G7/C7</f>
        <v>0</v>
      </c>
      <c r="I7" s="134">
        <f t="array" ref="I7">+IFERROR(INDEX('FCST SDV (2)'!$D$2:$P$2001,MATCH('Data đx fcst 21.09.2020'!$B7,'FCST SDV (2)'!$C$2:$C$2001,0),MATCH('Data đx fcst 21.09.2020'!I$1,'FCST SDV (2)'!$D$1:$P$1,0))/'Data đx fcst 21.09.2020'!$C7,0)</f>
        <v>0</v>
      </c>
      <c r="J7" s="134">
        <f t="array" ref="J7">+IFERROR(INDEX('FCST SDV (2)'!$D$2:$P$2001,MATCH('Data đx fcst 21.09.2020'!$B7,'FCST SDV (2)'!$C$2:$C$2001,0),MATCH('Data đx fcst 21.09.2020'!J$1,'FCST SDV (2)'!$D$1:$P$1,0))/'Data đx fcst 21.09.2020'!$C7,0)</f>
        <v>0</v>
      </c>
      <c r="K7" s="134">
        <f t="array" ref="K7">+IFERROR(INDEX('FCST SDV (2)'!$D$2:$P$2001,MATCH('Data đx fcst 21.09.2020'!$B7,'FCST SDV (2)'!$C$2:$C$2001,0),MATCH('Data đx fcst 21.09.2020'!K$1,'FCST SDV (2)'!$D$1:$P$1,0))/'Data đx fcst 21.09.2020'!$C7,0)</f>
        <v>0</v>
      </c>
      <c r="L7" s="134">
        <f t="array" ref="L7">+IFERROR(INDEX('FCST SDV (2)'!$D$2:$P$2001,MATCH('Data đx fcst 21.09.2020'!$B7,'FCST SDV (2)'!$C$2:$C$2001,0),MATCH('Data đx fcst 21.09.2020'!L$1,'FCST SDV (2)'!$D$1:$P$1,0))/'Data đx fcst 21.09.2020'!$C7,0)</f>
        <v>0</v>
      </c>
      <c r="M7" s="134">
        <f t="array" ref="M7">+IFERROR(INDEX('FCST SDV (2)'!$D$2:$P$2001,MATCH('Data đx fcst 21.09.2020'!$B7,'FCST SDV (2)'!$C$2:$C$2001,0),MATCH('Data đx fcst 21.09.2020'!M$1,'FCST SDV (2)'!$D$1:$P$1,0))/'Data đx fcst 21.09.2020'!$C7,0)</f>
        <v>0</v>
      </c>
      <c r="N7" s="134">
        <f t="array" ref="N7">+IFERROR(INDEX('FCST SDV (2)'!$D$2:$P$2001,MATCH('Data đx fcst 21.09.2020'!$B7,'FCST SDV (2)'!$C$2:$C$2001,0),MATCH('Data đx fcst 21.09.2020'!N$1,'FCST SDV (2)'!$D$1:$P$1,0))/'Data đx fcst 21.09.2020'!$C7,0)</f>
        <v>0</v>
      </c>
      <c r="O7" s="134">
        <f t="array" ref="O7">+IFERROR(INDEX('FCST SDV (2)'!$D$2:$P$2001,MATCH('Data đx fcst 21.09.2020'!$B7,'FCST SDV (2)'!$C$2:$C$2001,0),MATCH('Data đx fcst 21.09.2020'!O$1,'FCST SDV (2)'!$D$1:$P$1,0))/'Data đx fcst 21.09.2020'!$C7,0)</f>
        <v>0</v>
      </c>
      <c r="P7" s="134">
        <f t="array" ref="P7">+IFERROR(INDEX('FCST SDV (2)'!$D$2:$P$2001,MATCH('Data đx fcst 21.09.2020'!$B7,'FCST SDV (2)'!$C$2:$C$2001,0),MATCH('Data đx fcst 21.09.2020'!P$1,'FCST SDV (2)'!$D$1:$P$1,0))/'Data đx fcst 21.09.2020'!$C7,0)</f>
        <v>0</v>
      </c>
      <c r="Q7" s="134">
        <f t="array" ref="Q7">+IFERROR(INDEX('FCST SDV (2)'!$D$2:$P$2001,MATCH('Data đx fcst 21.09.2020'!$B7,'FCST SDV (2)'!$C$2:$C$2001,0),MATCH('Data đx fcst 21.09.2020'!Q$1,'FCST SDV (2)'!$D$1:$P$1,0))/'Data đx fcst 21.09.2020'!$C7,0)</f>
        <v>0</v>
      </c>
      <c r="R7" s="134">
        <f t="array" ref="R7">+IFERROR(INDEX('FCST SDV (2)'!$D$2:$P$2001,MATCH('Data đx fcst 21.09.2020'!$B7,'FCST SDV (2)'!$C$2:$C$2001,0),MATCH('Data đx fcst 21.09.2020'!R$1,'FCST SDV (2)'!$D$1:$P$1,0))/'Data đx fcst 21.09.2020'!$C7,0)</f>
        <v>0</v>
      </c>
      <c r="S7" s="182">
        <f t="shared" si="1"/>
        <v>0</v>
      </c>
    </row>
    <row r="8" spans="1:19" ht="36" customHeight="1">
      <c r="A8" s="604"/>
      <c r="B8" s="218" t="s">
        <v>124</v>
      </c>
      <c r="C8" s="220">
        <v>2500</v>
      </c>
      <c r="D8" s="611"/>
      <c r="E8" s="611"/>
      <c r="F8" s="611"/>
      <c r="G8" s="187">
        <f>+IFERROR(VLOOKUP(B8,'FCST SDV (2)'!C:S,12,0),0)</f>
        <v>21000</v>
      </c>
      <c r="H8" s="185">
        <f t="shared" si="0"/>
        <v>8.4</v>
      </c>
      <c r="I8" s="134">
        <f t="array" ref="I8">+IFERROR(INDEX('FCST SDV (2)'!$D$2:$P$2001,MATCH('Data đx fcst 21.09.2020'!$B8,'FCST SDV (2)'!$C$2:$C$2001,0),MATCH('Data đx fcst 21.09.2020'!I$1,'FCST SDV (2)'!$D$1:$P$1,0))/'Data đx fcst 21.09.2020'!$C8,0)</f>
        <v>0</v>
      </c>
      <c r="J8" s="134">
        <f t="array" ref="J8">+IFERROR(INDEX('FCST SDV (2)'!$D$2:$P$2001,MATCH('Data đx fcst 21.09.2020'!$B8,'FCST SDV (2)'!$C$2:$C$2001,0),MATCH('Data đx fcst 21.09.2020'!J$1,'FCST SDV (2)'!$D$1:$P$1,0))/'Data đx fcst 21.09.2020'!$C8,0)</f>
        <v>0</v>
      </c>
      <c r="K8" s="134">
        <f t="array" ref="K8">+IFERROR(INDEX('FCST SDV (2)'!$D$2:$P$2001,MATCH('Data đx fcst 21.09.2020'!$B8,'FCST SDV (2)'!$C$2:$C$2001,0),MATCH('Data đx fcst 21.09.2020'!K$1,'FCST SDV (2)'!$D$1:$P$1,0))/'Data đx fcst 21.09.2020'!$C8,0)</f>
        <v>0</v>
      </c>
      <c r="L8" s="134">
        <f t="array" ref="L8">+IFERROR(INDEX('FCST SDV (2)'!$D$2:$P$2001,MATCH('Data đx fcst 21.09.2020'!$B8,'FCST SDV (2)'!$C$2:$C$2001,0),MATCH('Data đx fcst 21.09.2020'!L$1,'FCST SDV (2)'!$D$1:$P$1,0))/'Data đx fcst 21.09.2020'!$C8,0)</f>
        <v>0</v>
      </c>
      <c r="M8" s="134">
        <f t="array" ref="M8">+IFERROR(INDEX('FCST SDV (2)'!$D$2:$P$2001,MATCH('Data đx fcst 21.09.2020'!$B8,'FCST SDV (2)'!$C$2:$C$2001,0),MATCH('Data đx fcst 21.09.2020'!M$1,'FCST SDV (2)'!$D$1:$P$1,0))/'Data đx fcst 21.09.2020'!$C8,0)</f>
        <v>0</v>
      </c>
      <c r="N8" s="134">
        <f t="array" ref="N8">+IFERROR(INDEX('FCST SDV (2)'!$D$2:$P$2001,MATCH('Data đx fcst 21.09.2020'!$B8,'FCST SDV (2)'!$C$2:$C$2001,0),MATCH('Data đx fcst 21.09.2020'!N$1,'FCST SDV (2)'!$D$1:$P$1,0))/'Data đx fcst 21.09.2020'!$C8,0)</f>
        <v>0</v>
      </c>
      <c r="O8" s="134">
        <f t="array" ref="O8">+IFERROR(INDEX('FCST SDV (2)'!$D$2:$P$2001,MATCH('Data đx fcst 21.09.2020'!$B8,'FCST SDV (2)'!$C$2:$C$2001,0),MATCH('Data đx fcst 21.09.2020'!O$1,'FCST SDV (2)'!$D$1:$P$1,0))/'Data đx fcst 21.09.2020'!$C8,0)</f>
        <v>0</v>
      </c>
      <c r="P8" s="134">
        <f t="array" ref="P8">+IFERROR(INDEX('FCST SDV (2)'!$D$2:$P$2001,MATCH('Data đx fcst 21.09.2020'!$B8,'FCST SDV (2)'!$C$2:$C$2001,0),MATCH('Data đx fcst 21.09.2020'!P$1,'FCST SDV (2)'!$D$1:$P$1,0))/'Data đx fcst 21.09.2020'!$C8,0)</f>
        <v>0</v>
      </c>
      <c r="Q8" s="134">
        <f t="array" ref="Q8">+IFERROR(INDEX('FCST SDV (2)'!$D$2:$P$2001,MATCH('Data đx fcst 21.09.2020'!$B8,'FCST SDV (2)'!$C$2:$C$2001,0),MATCH('Data đx fcst 21.09.2020'!Q$1,'FCST SDV (2)'!$D$1:$P$1,0))/'Data đx fcst 21.09.2020'!$C8,0)</f>
        <v>0</v>
      </c>
      <c r="R8" s="134">
        <f t="array" ref="R8">+IFERROR(INDEX('FCST SDV (2)'!$D$2:$P$2001,MATCH('Data đx fcst 21.09.2020'!$B8,'FCST SDV (2)'!$C$2:$C$2001,0),MATCH('Data đx fcst 21.09.2020'!R$1,'FCST SDV (2)'!$D$1:$P$1,0))/'Data đx fcst 21.09.2020'!$C8,0)</f>
        <v>0</v>
      </c>
      <c r="S8" s="182">
        <f t="shared" si="1"/>
        <v>0</v>
      </c>
    </row>
    <row r="9" spans="1:19" ht="36" hidden="1" customHeight="1">
      <c r="A9" s="604"/>
      <c r="B9" s="218" t="s">
        <v>139</v>
      </c>
      <c r="C9" s="220">
        <v>1500</v>
      </c>
      <c r="D9" s="611"/>
      <c r="E9" s="611"/>
      <c r="F9" s="611"/>
      <c r="G9" s="187">
        <f>+IFERROR(VLOOKUP(B9,'FCST SDV (2)'!C:S,12,0),0)</f>
        <v>0</v>
      </c>
      <c r="H9" s="185">
        <f t="shared" si="0"/>
        <v>0</v>
      </c>
      <c r="I9" s="134">
        <f t="array" ref="I9">+IFERROR(INDEX('FCST SDV (2)'!$D$2:$P$2001,MATCH('Data đx fcst 21.09.2020'!$B9,'FCST SDV (2)'!$C$2:$C$2001,0),MATCH('Data đx fcst 21.09.2020'!I$1,'FCST SDV (2)'!$D$1:$P$1,0))/'Data đx fcst 21.09.2020'!$C9,0)</f>
        <v>0</v>
      </c>
      <c r="J9" s="134">
        <f t="array" ref="J9">+IFERROR(INDEX('FCST SDV (2)'!$D$2:$P$2001,MATCH('Data đx fcst 21.09.2020'!$B9,'FCST SDV (2)'!$C$2:$C$2001,0),MATCH('Data đx fcst 21.09.2020'!J$1,'FCST SDV (2)'!$D$1:$P$1,0))/'Data đx fcst 21.09.2020'!$C9,0)</f>
        <v>0</v>
      </c>
      <c r="K9" s="134">
        <f t="array" ref="K9">+IFERROR(INDEX('FCST SDV (2)'!$D$2:$P$2001,MATCH('Data đx fcst 21.09.2020'!$B9,'FCST SDV (2)'!$C$2:$C$2001,0),MATCH('Data đx fcst 21.09.2020'!K$1,'FCST SDV (2)'!$D$1:$P$1,0))/'Data đx fcst 21.09.2020'!$C9,0)</f>
        <v>0</v>
      </c>
      <c r="L9" s="134">
        <f t="array" ref="L9">+IFERROR(INDEX('FCST SDV (2)'!$D$2:$P$2001,MATCH('Data đx fcst 21.09.2020'!$B9,'FCST SDV (2)'!$C$2:$C$2001,0),MATCH('Data đx fcst 21.09.2020'!L$1,'FCST SDV (2)'!$D$1:$P$1,0))/'Data đx fcst 21.09.2020'!$C9,0)</f>
        <v>0</v>
      </c>
      <c r="M9" s="134">
        <f t="array" ref="M9">+IFERROR(INDEX('FCST SDV (2)'!$D$2:$P$2001,MATCH('Data đx fcst 21.09.2020'!$B9,'FCST SDV (2)'!$C$2:$C$2001,0),MATCH('Data đx fcst 21.09.2020'!M$1,'FCST SDV (2)'!$D$1:$P$1,0))/'Data đx fcst 21.09.2020'!$C9,0)</f>
        <v>0</v>
      </c>
      <c r="N9" s="134">
        <f t="array" ref="N9">+IFERROR(INDEX('FCST SDV (2)'!$D$2:$P$2001,MATCH('Data đx fcst 21.09.2020'!$B9,'FCST SDV (2)'!$C$2:$C$2001,0),MATCH('Data đx fcst 21.09.2020'!N$1,'FCST SDV (2)'!$D$1:$P$1,0))/'Data đx fcst 21.09.2020'!$C9,0)</f>
        <v>0</v>
      </c>
      <c r="O9" s="134">
        <f t="array" ref="O9">+IFERROR(INDEX('FCST SDV (2)'!$D$2:$P$2001,MATCH('Data đx fcst 21.09.2020'!$B9,'FCST SDV (2)'!$C$2:$C$2001,0),MATCH('Data đx fcst 21.09.2020'!O$1,'FCST SDV (2)'!$D$1:$P$1,0))/'Data đx fcst 21.09.2020'!$C9,0)</f>
        <v>0</v>
      </c>
      <c r="P9" s="134">
        <f t="array" ref="P9">+IFERROR(INDEX('FCST SDV (2)'!$D$2:$P$2001,MATCH('Data đx fcst 21.09.2020'!$B9,'FCST SDV (2)'!$C$2:$C$2001,0),MATCH('Data đx fcst 21.09.2020'!P$1,'FCST SDV (2)'!$D$1:$P$1,0))/'Data đx fcst 21.09.2020'!$C9,0)</f>
        <v>0</v>
      </c>
      <c r="Q9" s="134">
        <f t="array" ref="Q9">+IFERROR(INDEX('FCST SDV (2)'!$D$2:$P$2001,MATCH('Data đx fcst 21.09.2020'!$B9,'FCST SDV (2)'!$C$2:$C$2001,0),MATCH('Data đx fcst 21.09.2020'!Q$1,'FCST SDV (2)'!$D$1:$P$1,0))/'Data đx fcst 21.09.2020'!$C9,0)</f>
        <v>0</v>
      </c>
      <c r="R9" s="134">
        <f t="array" ref="R9">+IFERROR(INDEX('FCST SDV (2)'!$D$2:$P$2001,MATCH('Data đx fcst 21.09.2020'!$B9,'FCST SDV (2)'!$C$2:$C$2001,0),MATCH('Data đx fcst 21.09.2020'!R$1,'FCST SDV (2)'!$D$1:$P$1,0))/'Data đx fcst 21.09.2020'!$C9,0)</f>
        <v>0</v>
      </c>
      <c r="S9" s="182">
        <f t="shared" si="1"/>
        <v>0</v>
      </c>
    </row>
    <row r="10" spans="1:19" ht="36" hidden="1" customHeight="1">
      <c r="A10" s="604"/>
      <c r="B10" s="218" t="s">
        <v>707</v>
      </c>
      <c r="C10" s="220">
        <v>100</v>
      </c>
      <c r="D10" s="611"/>
      <c r="E10" s="611"/>
      <c r="F10" s="611"/>
      <c r="G10" s="187">
        <f>+IFERROR(VLOOKUP(B10,'FCST SDV (2)'!C:S,12,0),0)</f>
        <v>0</v>
      </c>
      <c r="H10" s="185">
        <f t="shared" ref="H10:H11" si="3">+G10/C10</f>
        <v>0</v>
      </c>
      <c r="I10" s="134">
        <f t="array" ref="I10">+IFERROR(INDEX('FCST SDV (2)'!$D$2:$P$2001,MATCH('Data đx fcst 21.09.2020'!$B10,'FCST SDV (2)'!$C$2:$C$2001,0),MATCH('Data đx fcst 21.09.2020'!I$1,'FCST SDV (2)'!$D$1:$P$1,0))/'Data đx fcst 21.09.2020'!$C10,0)</f>
        <v>0</v>
      </c>
      <c r="J10" s="134">
        <f t="array" ref="J10">+IFERROR(INDEX('FCST SDV (2)'!$D$2:$P$2001,MATCH('Data đx fcst 21.09.2020'!$B10,'FCST SDV (2)'!$C$2:$C$2001,0),MATCH('Data đx fcst 21.09.2020'!J$1,'FCST SDV (2)'!$D$1:$P$1,0))/'Data đx fcst 21.09.2020'!$C10,0)</f>
        <v>0</v>
      </c>
      <c r="K10" s="134">
        <f t="array" ref="K10">+IFERROR(INDEX('FCST SDV (2)'!$D$2:$P$2001,MATCH('Data đx fcst 21.09.2020'!$B10,'FCST SDV (2)'!$C$2:$C$2001,0),MATCH('Data đx fcst 21.09.2020'!K$1,'FCST SDV (2)'!$D$1:$P$1,0))/'Data đx fcst 21.09.2020'!$C10,0)</f>
        <v>0</v>
      </c>
      <c r="L10" s="134">
        <f t="array" ref="L10">+IFERROR(INDEX('FCST SDV (2)'!$D$2:$P$2001,MATCH('Data đx fcst 21.09.2020'!$B10,'FCST SDV (2)'!$C$2:$C$2001,0),MATCH('Data đx fcst 21.09.2020'!L$1,'FCST SDV (2)'!$D$1:$P$1,0))/'Data đx fcst 21.09.2020'!$C10,0)</f>
        <v>0</v>
      </c>
      <c r="M10" s="134">
        <f t="array" ref="M10">+IFERROR(INDEX('FCST SDV (2)'!$D$2:$P$2001,MATCH('Data đx fcst 21.09.2020'!$B10,'FCST SDV (2)'!$C$2:$C$2001,0),MATCH('Data đx fcst 21.09.2020'!M$1,'FCST SDV (2)'!$D$1:$P$1,0))/'Data đx fcst 21.09.2020'!$C10,0)</f>
        <v>0</v>
      </c>
      <c r="N10" s="134">
        <f t="array" ref="N10">+IFERROR(INDEX('FCST SDV (2)'!$D$2:$P$2001,MATCH('Data đx fcst 21.09.2020'!$B10,'FCST SDV (2)'!$C$2:$C$2001,0),MATCH('Data đx fcst 21.09.2020'!N$1,'FCST SDV (2)'!$D$1:$P$1,0))/'Data đx fcst 21.09.2020'!$C10,0)</f>
        <v>0</v>
      </c>
      <c r="O10" s="134">
        <f t="array" ref="O10">+IFERROR(INDEX('FCST SDV (2)'!$D$2:$P$2001,MATCH('Data đx fcst 21.09.2020'!$B10,'FCST SDV (2)'!$C$2:$C$2001,0),MATCH('Data đx fcst 21.09.2020'!O$1,'FCST SDV (2)'!$D$1:$P$1,0))/'Data đx fcst 21.09.2020'!$C10,0)</f>
        <v>0</v>
      </c>
      <c r="P10" s="134">
        <f t="array" ref="P10">+IFERROR(INDEX('FCST SDV (2)'!$D$2:$P$2001,MATCH('Data đx fcst 21.09.2020'!$B10,'FCST SDV (2)'!$C$2:$C$2001,0),MATCH('Data đx fcst 21.09.2020'!P$1,'FCST SDV (2)'!$D$1:$P$1,0))/'Data đx fcst 21.09.2020'!$C10,0)</f>
        <v>0</v>
      </c>
      <c r="Q10" s="134">
        <f t="array" ref="Q10">+IFERROR(INDEX('FCST SDV (2)'!$D$2:$P$2001,MATCH('Data đx fcst 21.09.2020'!$B10,'FCST SDV (2)'!$C$2:$C$2001,0),MATCH('Data đx fcst 21.09.2020'!Q$1,'FCST SDV (2)'!$D$1:$P$1,0))/'Data đx fcst 21.09.2020'!$C10,0)</f>
        <v>0</v>
      </c>
      <c r="R10" s="134">
        <f t="array" ref="R10">+IFERROR(INDEX('FCST SDV (2)'!$D$2:$P$2001,MATCH('Data đx fcst 21.09.2020'!$B10,'FCST SDV (2)'!$C$2:$C$2001,0),MATCH('Data đx fcst 21.09.2020'!R$1,'FCST SDV (2)'!$D$1:$P$1,0))/'Data đx fcst 21.09.2020'!$C10,0)</f>
        <v>0</v>
      </c>
      <c r="S10" s="182">
        <f t="shared" si="1"/>
        <v>0</v>
      </c>
    </row>
    <row r="11" spans="1:19" ht="36" hidden="1" customHeight="1">
      <c r="A11" s="604"/>
      <c r="B11" s="218" t="s">
        <v>166</v>
      </c>
      <c r="C11" s="220">
        <v>2500</v>
      </c>
      <c r="D11" s="611"/>
      <c r="E11" s="611"/>
      <c r="F11" s="611"/>
      <c r="G11" s="187">
        <f>+IFERROR(VLOOKUP(B11,'FCST SDV (2)'!C:S,12,0),0)</f>
        <v>0</v>
      </c>
      <c r="H11" s="185">
        <f t="shared" si="3"/>
        <v>0</v>
      </c>
      <c r="I11" s="134">
        <f t="array" ref="I11">+IFERROR(INDEX('FCST SDV (2)'!$D$2:$P$2001,MATCH('Data đx fcst 21.09.2020'!$B11,'FCST SDV (2)'!$C$2:$C$2001,0),MATCH('Data đx fcst 21.09.2020'!I$1,'FCST SDV (2)'!$D$1:$P$1,0))/'Data đx fcst 21.09.2020'!$C11,0)</f>
        <v>0</v>
      </c>
      <c r="J11" s="134">
        <f t="array" ref="J11">+IFERROR(INDEX('FCST SDV (2)'!$D$2:$P$2001,MATCH('Data đx fcst 21.09.2020'!$B11,'FCST SDV (2)'!$C$2:$C$2001,0),MATCH('Data đx fcst 21.09.2020'!J$1,'FCST SDV (2)'!$D$1:$P$1,0))/'Data đx fcst 21.09.2020'!$C11,0)</f>
        <v>0</v>
      </c>
      <c r="K11" s="134">
        <f t="array" ref="K11">+IFERROR(INDEX('FCST SDV (2)'!$D$2:$P$2001,MATCH('Data đx fcst 21.09.2020'!$B11,'FCST SDV (2)'!$C$2:$C$2001,0),MATCH('Data đx fcst 21.09.2020'!K$1,'FCST SDV (2)'!$D$1:$P$1,0))/'Data đx fcst 21.09.2020'!$C11,0)</f>
        <v>0</v>
      </c>
      <c r="L11" s="134">
        <f t="array" ref="L11">+IFERROR(INDEX('FCST SDV (2)'!$D$2:$P$2001,MATCH('Data đx fcst 21.09.2020'!$B11,'FCST SDV (2)'!$C$2:$C$2001,0),MATCH('Data đx fcst 21.09.2020'!L$1,'FCST SDV (2)'!$D$1:$P$1,0))/'Data đx fcst 21.09.2020'!$C11,0)</f>
        <v>0</v>
      </c>
      <c r="M11" s="134">
        <f t="array" ref="M11">+IFERROR(INDEX('FCST SDV (2)'!$D$2:$P$2001,MATCH('Data đx fcst 21.09.2020'!$B11,'FCST SDV (2)'!$C$2:$C$2001,0),MATCH('Data đx fcst 21.09.2020'!M$1,'FCST SDV (2)'!$D$1:$P$1,0))/'Data đx fcst 21.09.2020'!$C11,0)</f>
        <v>0</v>
      </c>
      <c r="N11" s="134">
        <f t="array" ref="N11">+IFERROR(INDEX('FCST SDV (2)'!$D$2:$P$2001,MATCH('Data đx fcst 21.09.2020'!$B11,'FCST SDV (2)'!$C$2:$C$2001,0),MATCH('Data đx fcst 21.09.2020'!N$1,'FCST SDV (2)'!$D$1:$P$1,0))/'Data đx fcst 21.09.2020'!$C11,0)</f>
        <v>0</v>
      </c>
      <c r="O11" s="134">
        <f t="array" ref="O11">+IFERROR(INDEX('FCST SDV (2)'!$D$2:$P$2001,MATCH('Data đx fcst 21.09.2020'!$B11,'FCST SDV (2)'!$C$2:$C$2001,0),MATCH('Data đx fcst 21.09.2020'!O$1,'FCST SDV (2)'!$D$1:$P$1,0))/'Data đx fcst 21.09.2020'!$C11,0)</f>
        <v>0</v>
      </c>
      <c r="P11" s="134">
        <f t="array" ref="P11">+IFERROR(INDEX('FCST SDV (2)'!$D$2:$P$2001,MATCH('Data đx fcst 21.09.2020'!$B11,'FCST SDV (2)'!$C$2:$C$2001,0),MATCH('Data đx fcst 21.09.2020'!P$1,'FCST SDV (2)'!$D$1:$P$1,0))/'Data đx fcst 21.09.2020'!$C11,0)</f>
        <v>0</v>
      </c>
      <c r="Q11" s="134">
        <f t="array" ref="Q11">+IFERROR(INDEX('FCST SDV (2)'!$D$2:$P$2001,MATCH('Data đx fcst 21.09.2020'!$B11,'FCST SDV (2)'!$C$2:$C$2001,0),MATCH('Data đx fcst 21.09.2020'!Q$1,'FCST SDV (2)'!$D$1:$P$1,0))/'Data đx fcst 21.09.2020'!$C11,0)</f>
        <v>0</v>
      </c>
      <c r="R11" s="134">
        <f t="array" ref="R11">+IFERROR(INDEX('FCST SDV (2)'!$D$2:$P$2001,MATCH('Data đx fcst 21.09.2020'!$B11,'FCST SDV (2)'!$C$2:$C$2001,0),MATCH('Data đx fcst 21.09.2020'!R$1,'FCST SDV (2)'!$D$1:$P$1,0))/'Data đx fcst 21.09.2020'!$C11,0)</f>
        <v>0</v>
      </c>
      <c r="S11" s="182">
        <f t="shared" si="1"/>
        <v>0</v>
      </c>
    </row>
    <row r="12" spans="1:19" ht="36" hidden="1" customHeight="1">
      <c r="A12" s="604"/>
      <c r="B12" s="218" t="s">
        <v>353</v>
      </c>
      <c r="C12" s="220">
        <v>100</v>
      </c>
      <c r="D12" s="611"/>
      <c r="E12" s="611"/>
      <c r="F12" s="611"/>
      <c r="G12" s="187">
        <f>+IFERROR(VLOOKUP(B12,'FCST SDV (2)'!C:S,12,0),0)</f>
        <v>0</v>
      </c>
      <c r="H12" s="185">
        <f t="shared" si="0"/>
        <v>0</v>
      </c>
      <c r="I12" s="134">
        <f t="array" ref="I12">+IFERROR(INDEX('FCST SDV (2)'!$D$2:$P$2001,MATCH('Data đx fcst 21.09.2020'!$B12,'FCST SDV (2)'!$C$2:$C$2001,0),MATCH('Data đx fcst 21.09.2020'!I$1,'FCST SDV (2)'!$D$1:$P$1,0))/'Data đx fcst 21.09.2020'!$C12,0)</f>
        <v>0</v>
      </c>
      <c r="J12" s="134">
        <f t="array" ref="J12">+IFERROR(INDEX('FCST SDV (2)'!$D$2:$P$2001,MATCH('Data đx fcst 21.09.2020'!$B12,'FCST SDV (2)'!$C$2:$C$2001,0),MATCH('Data đx fcst 21.09.2020'!J$1,'FCST SDV (2)'!$D$1:$P$1,0))/'Data đx fcst 21.09.2020'!$C12,0)</f>
        <v>0</v>
      </c>
      <c r="K12" s="134">
        <f t="array" ref="K12">+IFERROR(INDEX('FCST SDV (2)'!$D$2:$P$2001,MATCH('Data đx fcst 21.09.2020'!$B12,'FCST SDV (2)'!$C$2:$C$2001,0),MATCH('Data đx fcst 21.09.2020'!K$1,'FCST SDV (2)'!$D$1:$P$1,0))/'Data đx fcst 21.09.2020'!$C12,0)</f>
        <v>0</v>
      </c>
      <c r="L12" s="134">
        <f t="array" ref="L12">+IFERROR(INDEX('FCST SDV (2)'!$D$2:$P$2001,MATCH('Data đx fcst 21.09.2020'!$B12,'FCST SDV (2)'!$C$2:$C$2001,0),MATCH('Data đx fcst 21.09.2020'!L$1,'FCST SDV (2)'!$D$1:$P$1,0))/'Data đx fcst 21.09.2020'!$C12,0)</f>
        <v>0</v>
      </c>
      <c r="M12" s="134">
        <f t="array" ref="M12">+IFERROR(INDEX('FCST SDV (2)'!$D$2:$P$2001,MATCH('Data đx fcst 21.09.2020'!$B12,'FCST SDV (2)'!$C$2:$C$2001,0),MATCH('Data đx fcst 21.09.2020'!M$1,'FCST SDV (2)'!$D$1:$P$1,0))/'Data đx fcst 21.09.2020'!$C12,0)</f>
        <v>0</v>
      </c>
      <c r="N12" s="134">
        <f t="array" ref="N12">+IFERROR(INDEX('FCST SDV (2)'!$D$2:$P$2001,MATCH('Data đx fcst 21.09.2020'!$B12,'FCST SDV (2)'!$C$2:$C$2001,0),MATCH('Data đx fcst 21.09.2020'!N$1,'FCST SDV (2)'!$D$1:$P$1,0))/'Data đx fcst 21.09.2020'!$C12,0)</f>
        <v>0</v>
      </c>
      <c r="O12" s="134">
        <f t="array" ref="O12">+IFERROR(INDEX('FCST SDV (2)'!$D$2:$P$2001,MATCH('Data đx fcst 21.09.2020'!$B12,'FCST SDV (2)'!$C$2:$C$2001,0),MATCH('Data đx fcst 21.09.2020'!O$1,'FCST SDV (2)'!$D$1:$P$1,0))/'Data đx fcst 21.09.2020'!$C12,0)</f>
        <v>0</v>
      </c>
      <c r="P12" s="134">
        <f t="array" ref="P12">+IFERROR(INDEX('FCST SDV (2)'!$D$2:$P$2001,MATCH('Data đx fcst 21.09.2020'!$B12,'FCST SDV (2)'!$C$2:$C$2001,0),MATCH('Data đx fcst 21.09.2020'!P$1,'FCST SDV (2)'!$D$1:$P$1,0))/'Data đx fcst 21.09.2020'!$C12,0)</f>
        <v>0</v>
      </c>
      <c r="Q12" s="134">
        <f t="array" ref="Q12">+IFERROR(INDEX('FCST SDV (2)'!$D$2:$P$2001,MATCH('Data đx fcst 21.09.2020'!$B12,'FCST SDV (2)'!$C$2:$C$2001,0),MATCH('Data đx fcst 21.09.2020'!Q$1,'FCST SDV (2)'!$D$1:$P$1,0))/'Data đx fcst 21.09.2020'!$C12,0)</f>
        <v>0</v>
      </c>
      <c r="R12" s="134">
        <f t="array" ref="R12">+IFERROR(INDEX('FCST SDV (2)'!$D$2:$P$2001,MATCH('Data đx fcst 21.09.2020'!$B12,'FCST SDV (2)'!$C$2:$C$2001,0),MATCH('Data đx fcst 21.09.2020'!R$1,'FCST SDV (2)'!$D$1:$P$1,0))/'Data đx fcst 21.09.2020'!$C12,0)</f>
        <v>0</v>
      </c>
      <c r="S12" s="182">
        <f t="shared" si="1"/>
        <v>0</v>
      </c>
    </row>
    <row r="13" spans="1:19" ht="36" hidden="1" customHeight="1">
      <c r="A13" s="604"/>
      <c r="B13" s="218" t="s">
        <v>708</v>
      </c>
      <c r="C13" s="220">
        <v>100</v>
      </c>
      <c r="D13" s="611"/>
      <c r="E13" s="611"/>
      <c r="F13" s="611"/>
      <c r="G13" s="187">
        <f>+IFERROR(VLOOKUP(B13,'FCST SDV (2)'!C:S,12,0),0)</f>
        <v>0</v>
      </c>
      <c r="H13" s="185">
        <f t="shared" ref="H13:H15" si="4">+G13/C13</f>
        <v>0</v>
      </c>
      <c r="I13" s="134">
        <f t="array" ref="I13">+IFERROR(INDEX('FCST SDV (2)'!$D$2:$P$2001,MATCH('Data đx fcst 21.09.2020'!$B13,'FCST SDV (2)'!$C$2:$C$2001,0),MATCH('Data đx fcst 21.09.2020'!I$1,'FCST SDV (2)'!$D$1:$P$1,0))/'Data đx fcst 21.09.2020'!$C13,0)</f>
        <v>0</v>
      </c>
      <c r="J13" s="134">
        <f t="array" ref="J13">+IFERROR(INDEX('FCST SDV (2)'!$D$2:$P$2001,MATCH('Data đx fcst 21.09.2020'!$B13,'FCST SDV (2)'!$C$2:$C$2001,0),MATCH('Data đx fcst 21.09.2020'!J$1,'FCST SDV (2)'!$D$1:$P$1,0))/'Data đx fcst 21.09.2020'!$C13,0)</f>
        <v>0</v>
      </c>
      <c r="K13" s="134">
        <f t="array" ref="K13">+IFERROR(INDEX('FCST SDV (2)'!$D$2:$P$2001,MATCH('Data đx fcst 21.09.2020'!$B13,'FCST SDV (2)'!$C$2:$C$2001,0),MATCH('Data đx fcst 21.09.2020'!K$1,'FCST SDV (2)'!$D$1:$P$1,0))/'Data đx fcst 21.09.2020'!$C13,0)</f>
        <v>0</v>
      </c>
      <c r="L13" s="134">
        <f t="array" ref="L13">+IFERROR(INDEX('FCST SDV (2)'!$D$2:$P$2001,MATCH('Data đx fcst 21.09.2020'!$B13,'FCST SDV (2)'!$C$2:$C$2001,0),MATCH('Data đx fcst 21.09.2020'!L$1,'FCST SDV (2)'!$D$1:$P$1,0))/'Data đx fcst 21.09.2020'!$C13,0)</f>
        <v>0</v>
      </c>
      <c r="M13" s="134">
        <f t="array" ref="M13">+IFERROR(INDEX('FCST SDV (2)'!$D$2:$P$2001,MATCH('Data đx fcst 21.09.2020'!$B13,'FCST SDV (2)'!$C$2:$C$2001,0),MATCH('Data đx fcst 21.09.2020'!M$1,'FCST SDV (2)'!$D$1:$P$1,0))/'Data đx fcst 21.09.2020'!$C13,0)</f>
        <v>0</v>
      </c>
      <c r="N13" s="134">
        <f t="array" ref="N13">+IFERROR(INDEX('FCST SDV (2)'!$D$2:$P$2001,MATCH('Data đx fcst 21.09.2020'!$B13,'FCST SDV (2)'!$C$2:$C$2001,0),MATCH('Data đx fcst 21.09.2020'!N$1,'FCST SDV (2)'!$D$1:$P$1,0))/'Data đx fcst 21.09.2020'!$C13,0)</f>
        <v>0</v>
      </c>
      <c r="O13" s="134">
        <f t="array" ref="O13">+IFERROR(INDEX('FCST SDV (2)'!$D$2:$P$2001,MATCH('Data đx fcst 21.09.2020'!$B13,'FCST SDV (2)'!$C$2:$C$2001,0),MATCH('Data đx fcst 21.09.2020'!O$1,'FCST SDV (2)'!$D$1:$P$1,0))/'Data đx fcst 21.09.2020'!$C13,0)</f>
        <v>0</v>
      </c>
      <c r="P13" s="134">
        <f t="array" ref="P13">+IFERROR(INDEX('FCST SDV (2)'!$D$2:$P$2001,MATCH('Data đx fcst 21.09.2020'!$B13,'FCST SDV (2)'!$C$2:$C$2001,0),MATCH('Data đx fcst 21.09.2020'!P$1,'FCST SDV (2)'!$D$1:$P$1,0))/'Data đx fcst 21.09.2020'!$C13,0)</f>
        <v>0</v>
      </c>
      <c r="Q13" s="134">
        <f t="array" ref="Q13">+IFERROR(INDEX('FCST SDV (2)'!$D$2:$P$2001,MATCH('Data đx fcst 21.09.2020'!$B13,'FCST SDV (2)'!$C$2:$C$2001,0),MATCH('Data đx fcst 21.09.2020'!Q$1,'FCST SDV (2)'!$D$1:$P$1,0))/'Data đx fcst 21.09.2020'!$C13,0)</f>
        <v>0</v>
      </c>
      <c r="R13" s="134">
        <f t="array" ref="R13">+IFERROR(INDEX('FCST SDV (2)'!$D$2:$P$2001,MATCH('Data đx fcst 21.09.2020'!$B13,'FCST SDV (2)'!$C$2:$C$2001,0),MATCH('Data đx fcst 21.09.2020'!R$1,'FCST SDV (2)'!$D$1:$P$1,0))/'Data đx fcst 21.09.2020'!$C13,0)</f>
        <v>0</v>
      </c>
      <c r="S13" s="182">
        <f t="shared" si="1"/>
        <v>0</v>
      </c>
    </row>
    <row r="14" spans="1:19" ht="36" hidden="1" customHeight="1">
      <c r="A14" s="604"/>
      <c r="B14" s="218" t="s">
        <v>709</v>
      </c>
      <c r="C14" s="220">
        <v>100</v>
      </c>
      <c r="D14" s="611"/>
      <c r="E14" s="611"/>
      <c r="F14" s="611"/>
      <c r="G14" s="187">
        <f>+IFERROR(VLOOKUP(B14,'FCST SDV (2)'!C:S,12,0),0)</f>
        <v>0</v>
      </c>
      <c r="H14" s="185">
        <f t="shared" si="4"/>
        <v>0</v>
      </c>
      <c r="I14" s="134">
        <f t="array" ref="I14">+IFERROR(INDEX('FCST SDV (2)'!$D$2:$P$2001,MATCH('Data đx fcst 21.09.2020'!$B14,'FCST SDV (2)'!$C$2:$C$2001,0),MATCH('Data đx fcst 21.09.2020'!I$1,'FCST SDV (2)'!$D$1:$P$1,0))/'Data đx fcst 21.09.2020'!$C14,0)</f>
        <v>0</v>
      </c>
      <c r="J14" s="134">
        <f t="array" ref="J14">+IFERROR(INDEX('FCST SDV (2)'!$D$2:$P$2001,MATCH('Data đx fcst 21.09.2020'!$B14,'FCST SDV (2)'!$C$2:$C$2001,0),MATCH('Data đx fcst 21.09.2020'!J$1,'FCST SDV (2)'!$D$1:$P$1,0))/'Data đx fcst 21.09.2020'!$C14,0)</f>
        <v>0</v>
      </c>
      <c r="K14" s="134">
        <f t="array" ref="K14">+IFERROR(INDEX('FCST SDV (2)'!$D$2:$P$2001,MATCH('Data đx fcst 21.09.2020'!$B14,'FCST SDV (2)'!$C$2:$C$2001,0),MATCH('Data đx fcst 21.09.2020'!K$1,'FCST SDV (2)'!$D$1:$P$1,0))/'Data đx fcst 21.09.2020'!$C14,0)</f>
        <v>0</v>
      </c>
      <c r="L14" s="134">
        <f t="array" ref="L14">+IFERROR(INDEX('FCST SDV (2)'!$D$2:$P$2001,MATCH('Data đx fcst 21.09.2020'!$B14,'FCST SDV (2)'!$C$2:$C$2001,0),MATCH('Data đx fcst 21.09.2020'!L$1,'FCST SDV (2)'!$D$1:$P$1,0))/'Data đx fcst 21.09.2020'!$C14,0)</f>
        <v>0</v>
      </c>
      <c r="M14" s="134">
        <f t="array" ref="M14">+IFERROR(INDEX('FCST SDV (2)'!$D$2:$P$2001,MATCH('Data đx fcst 21.09.2020'!$B14,'FCST SDV (2)'!$C$2:$C$2001,0),MATCH('Data đx fcst 21.09.2020'!M$1,'FCST SDV (2)'!$D$1:$P$1,0))/'Data đx fcst 21.09.2020'!$C14,0)</f>
        <v>0</v>
      </c>
      <c r="N14" s="134">
        <f t="array" ref="N14">+IFERROR(INDEX('FCST SDV (2)'!$D$2:$P$2001,MATCH('Data đx fcst 21.09.2020'!$B14,'FCST SDV (2)'!$C$2:$C$2001,0),MATCH('Data đx fcst 21.09.2020'!N$1,'FCST SDV (2)'!$D$1:$P$1,0))/'Data đx fcst 21.09.2020'!$C14,0)</f>
        <v>0</v>
      </c>
      <c r="O14" s="134">
        <f t="array" ref="O14">+IFERROR(INDEX('FCST SDV (2)'!$D$2:$P$2001,MATCH('Data đx fcst 21.09.2020'!$B14,'FCST SDV (2)'!$C$2:$C$2001,0),MATCH('Data đx fcst 21.09.2020'!O$1,'FCST SDV (2)'!$D$1:$P$1,0))/'Data đx fcst 21.09.2020'!$C14,0)</f>
        <v>0</v>
      </c>
      <c r="P14" s="134">
        <f t="array" ref="P14">+IFERROR(INDEX('FCST SDV (2)'!$D$2:$P$2001,MATCH('Data đx fcst 21.09.2020'!$B14,'FCST SDV (2)'!$C$2:$C$2001,0),MATCH('Data đx fcst 21.09.2020'!P$1,'FCST SDV (2)'!$D$1:$P$1,0))/'Data đx fcst 21.09.2020'!$C14,0)</f>
        <v>0</v>
      </c>
      <c r="Q14" s="134">
        <f t="array" ref="Q14">+IFERROR(INDEX('FCST SDV (2)'!$D$2:$P$2001,MATCH('Data đx fcst 21.09.2020'!$B14,'FCST SDV (2)'!$C$2:$C$2001,0),MATCH('Data đx fcst 21.09.2020'!Q$1,'FCST SDV (2)'!$D$1:$P$1,0))/'Data đx fcst 21.09.2020'!$C14,0)</f>
        <v>0</v>
      </c>
      <c r="R14" s="134">
        <f t="array" ref="R14">+IFERROR(INDEX('FCST SDV (2)'!$D$2:$P$2001,MATCH('Data đx fcst 21.09.2020'!$B14,'FCST SDV (2)'!$C$2:$C$2001,0),MATCH('Data đx fcst 21.09.2020'!R$1,'FCST SDV (2)'!$D$1:$P$1,0))/'Data đx fcst 21.09.2020'!$C14,0)</f>
        <v>0</v>
      </c>
      <c r="S14" s="182">
        <f t="shared" si="1"/>
        <v>0</v>
      </c>
    </row>
    <row r="15" spans="1:19" ht="36" hidden="1" customHeight="1">
      <c r="A15" s="604"/>
      <c r="B15" s="218" t="s">
        <v>710</v>
      </c>
      <c r="C15" s="220">
        <v>100</v>
      </c>
      <c r="D15" s="611"/>
      <c r="E15" s="611"/>
      <c r="F15" s="611"/>
      <c r="G15" s="187">
        <f>+IFERROR(VLOOKUP(B15,'FCST SDV (2)'!C:S,12,0),0)</f>
        <v>0</v>
      </c>
      <c r="H15" s="185">
        <f t="shared" si="4"/>
        <v>0</v>
      </c>
      <c r="I15" s="134">
        <f t="array" ref="I15">+IFERROR(INDEX('FCST SDV (2)'!$D$2:$P$2001,MATCH('Data đx fcst 21.09.2020'!$B15,'FCST SDV (2)'!$C$2:$C$2001,0),MATCH('Data đx fcst 21.09.2020'!I$1,'FCST SDV (2)'!$D$1:$P$1,0))/'Data đx fcst 21.09.2020'!$C15,0)</f>
        <v>0</v>
      </c>
      <c r="J15" s="134">
        <f t="array" ref="J15">+IFERROR(INDEX('FCST SDV (2)'!$D$2:$P$2001,MATCH('Data đx fcst 21.09.2020'!$B15,'FCST SDV (2)'!$C$2:$C$2001,0),MATCH('Data đx fcst 21.09.2020'!J$1,'FCST SDV (2)'!$D$1:$P$1,0))/'Data đx fcst 21.09.2020'!$C15,0)</f>
        <v>0</v>
      </c>
      <c r="K15" s="134">
        <f t="array" ref="K15">+IFERROR(INDEX('FCST SDV (2)'!$D$2:$P$2001,MATCH('Data đx fcst 21.09.2020'!$B15,'FCST SDV (2)'!$C$2:$C$2001,0),MATCH('Data đx fcst 21.09.2020'!K$1,'FCST SDV (2)'!$D$1:$P$1,0))/'Data đx fcst 21.09.2020'!$C15,0)</f>
        <v>0</v>
      </c>
      <c r="L15" s="134">
        <f t="array" ref="L15">+IFERROR(INDEX('FCST SDV (2)'!$D$2:$P$2001,MATCH('Data đx fcst 21.09.2020'!$B15,'FCST SDV (2)'!$C$2:$C$2001,0),MATCH('Data đx fcst 21.09.2020'!L$1,'FCST SDV (2)'!$D$1:$P$1,0))/'Data đx fcst 21.09.2020'!$C15,0)</f>
        <v>0</v>
      </c>
      <c r="M15" s="134">
        <f t="array" ref="M15">+IFERROR(INDEX('FCST SDV (2)'!$D$2:$P$2001,MATCH('Data đx fcst 21.09.2020'!$B15,'FCST SDV (2)'!$C$2:$C$2001,0),MATCH('Data đx fcst 21.09.2020'!M$1,'FCST SDV (2)'!$D$1:$P$1,0))/'Data đx fcst 21.09.2020'!$C15,0)</f>
        <v>0</v>
      </c>
      <c r="N15" s="134">
        <f t="array" ref="N15">+IFERROR(INDEX('FCST SDV (2)'!$D$2:$P$2001,MATCH('Data đx fcst 21.09.2020'!$B15,'FCST SDV (2)'!$C$2:$C$2001,0),MATCH('Data đx fcst 21.09.2020'!N$1,'FCST SDV (2)'!$D$1:$P$1,0))/'Data đx fcst 21.09.2020'!$C15,0)</f>
        <v>0</v>
      </c>
      <c r="O15" s="134">
        <f t="array" ref="O15">+IFERROR(INDEX('FCST SDV (2)'!$D$2:$P$2001,MATCH('Data đx fcst 21.09.2020'!$B15,'FCST SDV (2)'!$C$2:$C$2001,0),MATCH('Data đx fcst 21.09.2020'!O$1,'FCST SDV (2)'!$D$1:$P$1,0))/'Data đx fcst 21.09.2020'!$C15,0)</f>
        <v>0</v>
      </c>
      <c r="P15" s="134">
        <f t="array" ref="P15">+IFERROR(INDEX('FCST SDV (2)'!$D$2:$P$2001,MATCH('Data đx fcst 21.09.2020'!$B15,'FCST SDV (2)'!$C$2:$C$2001,0),MATCH('Data đx fcst 21.09.2020'!P$1,'FCST SDV (2)'!$D$1:$P$1,0))/'Data đx fcst 21.09.2020'!$C15,0)</f>
        <v>0</v>
      </c>
      <c r="Q15" s="134">
        <f t="array" ref="Q15">+IFERROR(INDEX('FCST SDV (2)'!$D$2:$P$2001,MATCH('Data đx fcst 21.09.2020'!$B15,'FCST SDV (2)'!$C$2:$C$2001,0),MATCH('Data đx fcst 21.09.2020'!Q$1,'FCST SDV (2)'!$D$1:$P$1,0))/'Data đx fcst 21.09.2020'!$C15,0)</f>
        <v>0</v>
      </c>
      <c r="R15" s="134">
        <f t="array" ref="R15">+IFERROR(INDEX('FCST SDV (2)'!$D$2:$P$2001,MATCH('Data đx fcst 21.09.2020'!$B15,'FCST SDV (2)'!$C$2:$C$2001,0),MATCH('Data đx fcst 21.09.2020'!R$1,'FCST SDV (2)'!$D$1:$P$1,0))/'Data đx fcst 21.09.2020'!$C15,0)</f>
        <v>0</v>
      </c>
      <c r="S15" s="182">
        <f t="shared" si="1"/>
        <v>0</v>
      </c>
    </row>
    <row r="16" spans="1:19" ht="36" hidden="1" customHeight="1">
      <c r="A16" s="604"/>
      <c r="B16" s="218" t="s">
        <v>126</v>
      </c>
      <c r="C16" s="220">
        <v>2500</v>
      </c>
      <c r="D16" s="611"/>
      <c r="E16" s="611"/>
      <c r="F16" s="611"/>
      <c r="G16" s="187">
        <f>+IFERROR(VLOOKUP(B16,'FCST SDV (2)'!C:S,12,0),0)</f>
        <v>0</v>
      </c>
      <c r="H16" s="185">
        <f t="shared" si="0"/>
        <v>0</v>
      </c>
      <c r="I16" s="134">
        <f t="array" ref="I16">+IFERROR(INDEX('FCST SDV (2)'!$D$2:$P$2001,MATCH('Data đx fcst 21.09.2020'!$B16,'FCST SDV (2)'!$C$2:$C$2001,0),MATCH('Data đx fcst 21.09.2020'!I$1,'FCST SDV (2)'!$D$1:$P$1,0))/'Data đx fcst 21.09.2020'!$C16,0)</f>
        <v>0</v>
      </c>
      <c r="J16" s="134">
        <f t="array" ref="J16">+IFERROR(INDEX('FCST SDV (2)'!$D$2:$P$2001,MATCH('Data đx fcst 21.09.2020'!$B16,'FCST SDV (2)'!$C$2:$C$2001,0),MATCH('Data đx fcst 21.09.2020'!J$1,'FCST SDV (2)'!$D$1:$P$1,0))/'Data đx fcst 21.09.2020'!$C16,0)</f>
        <v>0</v>
      </c>
      <c r="K16" s="134">
        <f t="array" ref="K16">+IFERROR(INDEX('FCST SDV (2)'!$D$2:$P$2001,MATCH('Data đx fcst 21.09.2020'!$B16,'FCST SDV (2)'!$C$2:$C$2001,0),MATCH('Data đx fcst 21.09.2020'!K$1,'FCST SDV (2)'!$D$1:$P$1,0))/'Data đx fcst 21.09.2020'!$C16,0)</f>
        <v>0</v>
      </c>
      <c r="L16" s="134">
        <f t="array" ref="L16">+IFERROR(INDEX('FCST SDV (2)'!$D$2:$P$2001,MATCH('Data đx fcst 21.09.2020'!$B16,'FCST SDV (2)'!$C$2:$C$2001,0),MATCH('Data đx fcst 21.09.2020'!L$1,'FCST SDV (2)'!$D$1:$P$1,0))/'Data đx fcst 21.09.2020'!$C16,0)</f>
        <v>0</v>
      </c>
      <c r="M16" s="134">
        <f t="array" ref="M16">+IFERROR(INDEX('FCST SDV (2)'!$D$2:$P$2001,MATCH('Data đx fcst 21.09.2020'!$B16,'FCST SDV (2)'!$C$2:$C$2001,0),MATCH('Data đx fcst 21.09.2020'!M$1,'FCST SDV (2)'!$D$1:$P$1,0))/'Data đx fcst 21.09.2020'!$C16,0)</f>
        <v>0</v>
      </c>
      <c r="N16" s="134">
        <f t="array" ref="N16">+IFERROR(INDEX('FCST SDV (2)'!$D$2:$P$2001,MATCH('Data đx fcst 21.09.2020'!$B16,'FCST SDV (2)'!$C$2:$C$2001,0),MATCH('Data đx fcst 21.09.2020'!N$1,'FCST SDV (2)'!$D$1:$P$1,0))/'Data đx fcst 21.09.2020'!$C16,0)</f>
        <v>0</v>
      </c>
      <c r="O16" s="134">
        <f t="array" ref="O16">+IFERROR(INDEX('FCST SDV (2)'!$D$2:$P$2001,MATCH('Data đx fcst 21.09.2020'!$B16,'FCST SDV (2)'!$C$2:$C$2001,0),MATCH('Data đx fcst 21.09.2020'!O$1,'FCST SDV (2)'!$D$1:$P$1,0))/'Data đx fcst 21.09.2020'!$C16,0)</f>
        <v>0</v>
      </c>
      <c r="P16" s="134">
        <f t="array" ref="P16">+IFERROR(INDEX('FCST SDV (2)'!$D$2:$P$2001,MATCH('Data đx fcst 21.09.2020'!$B16,'FCST SDV (2)'!$C$2:$C$2001,0),MATCH('Data đx fcst 21.09.2020'!P$1,'FCST SDV (2)'!$D$1:$P$1,0))/'Data đx fcst 21.09.2020'!$C16,0)</f>
        <v>0</v>
      </c>
      <c r="Q16" s="134">
        <f t="array" ref="Q16">+IFERROR(INDEX('FCST SDV (2)'!$D$2:$P$2001,MATCH('Data đx fcst 21.09.2020'!$B16,'FCST SDV (2)'!$C$2:$C$2001,0),MATCH('Data đx fcst 21.09.2020'!Q$1,'FCST SDV (2)'!$D$1:$P$1,0))/'Data đx fcst 21.09.2020'!$C16,0)</f>
        <v>0</v>
      </c>
      <c r="R16" s="134">
        <f t="array" ref="R16">+IFERROR(INDEX('FCST SDV (2)'!$D$2:$P$2001,MATCH('Data đx fcst 21.09.2020'!$B16,'FCST SDV (2)'!$C$2:$C$2001,0),MATCH('Data đx fcst 21.09.2020'!R$1,'FCST SDV (2)'!$D$1:$P$1,0))/'Data đx fcst 21.09.2020'!$C16,0)</f>
        <v>0</v>
      </c>
      <c r="S16" s="182">
        <f t="shared" si="1"/>
        <v>0</v>
      </c>
    </row>
    <row r="17" spans="1:19" ht="36" hidden="1" customHeight="1">
      <c r="A17" s="604"/>
      <c r="B17" s="218" t="s">
        <v>711</v>
      </c>
      <c r="C17" s="220">
        <v>200</v>
      </c>
      <c r="D17" s="611"/>
      <c r="E17" s="611"/>
      <c r="F17" s="611"/>
      <c r="G17" s="187">
        <f>+IFERROR(VLOOKUP(B17,'FCST SDV (2)'!C:S,12,0),0)</f>
        <v>0</v>
      </c>
      <c r="H17" s="185">
        <f t="shared" ref="H17" si="5">+G17/C17</f>
        <v>0</v>
      </c>
      <c r="I17" s="134">
        <f t="array" ref="I17">+IFERROR(INDEX('FCST SDV (2)'!$D$2:$P$2001,MATCH('Data đx fcst 21.09.2020'!$B17,'FCST SDV (2)'!$C$2:$C$2001,0),MATCH('Data đx fcst 21.09.2020'!I$1,'FCST SDV (2)'!$D$1:$P$1,0))/'Data đx fcst 21.09.2020'!$C17,0)</f>
        <v>0</v>
      </c>
      <c r="J17" s="134">
        <f t="array" ref="J17">+IFERROR(INDEX('FCST SDV (2)'!$D$2:$P$2001,MATCH('Data đx fcst 21.09.2020'!$B17,'FCST SDV (2)'!$C$2:$C$2001,0),MATCH('Data đx fcst 21.09.2020'!J$1,'FCST SDV (2)'!$D$1:$P$1,0))/'Data đx fcst 21.09.2020'!$C17,0)</f>
        <v>0</v>
      </c>
      <c r="K17" s="134">
        <f t="array" ref="K17">+IFERROR(INDEX('FCST SDV (2)'!$D$2:$P$2001,MATCH('Data đx fcst 21.09.2020'!$B17,'FCST SDV (2)'!$C$2:$C$2001,0),MATCH('Data đx fcst 21.09.2020'!K$1,'FCST SDV (2)'!$D$1:$P$1,0))/'Data đx fcst 21.09.2020'!$C17,0)</f>
        <v>0</v>
      </c>
      <c r="L17" s="134">
        <f t="array" ref="L17">+IFERROR(INDEX('FCST SDV (2)'!$D$2:$P$2001,MATCH('Data đx fcst 21.09.2020'!$B17,'FCST SDV (2)'!$C$2:$C$2001,0),MATCH('Data đx fcst 21.09.2020'!L$1,'FCST SDV (2)'!$D$1:$P$1,0))/'Data đx fcst 21.09.2020'!$C17,0)</f>
        <v>0</v>
      </c>
      <c r="M17" s="134">
        <f t="array" ref="M17">+IFERROR(INDEX('FCST SDV (2)'!$D$2:$P$2001,MATCH('Data đx fcst 21.09.2020'!$B17,'FCST SDV (2)'!$C$2:$C$2001,0),MATCH('Data đx fcst 21.09.2020'!M$1,'FCST SDV (2)'!$D$1:$P$1,0))/'Data đx fcst 21.09.2020'!$C17,0)</f>
        <v>0</v>
      </c>
      <c r="N17" s="134">
        <f t="array" ref="N17">+IFERROR(INDEX('FCST SDV (2)'!$D$2:$P$2001,MATCH('Data đx fcst 21.09.2020'!$B17,'FCST SDV (2)'!$C$2:$C$2001,0),MATCH('Data đx fcst 21.09.2020'!N$1,'FCST SDV (2)'!$D$1:$P$1,0))/'Data đx fcst 21.09.2020'!$C17,0)</f>
        <v>0</v>
      </c>
      <c r="O17" s="134">
        <f t="array" ref="O17">+IFERROR(INDEX('FCST SDV (2)'!$D$2:$P$2001,MATCH('Data đx fcst 21.09.2020'!$B17,'FCST SDV (2)'!$C$2:$C$2001,0),MATCH('Data đx fcst 21.09.2020'!O$1,'FCST SDV (2)'!$D$1:$P$1,0))/'Data đx fcst 21.09.2020'!$C17,0)</f>
        <v>0</v>
      </c>
      <c r="P17" s="134">
        <f t="array" ref="P17">+IFERROR(INDEX('FCST SDV (2)'!$D$2:$P$2001,MATCH('Data đx fcst 21.09.2020'!$B17,'FCST SDV (2)'!$C$2:$C$2001,0),MATCH('Data đx fcst 21.09.2020'!P$1,'FCST SDV (2)'!$D$1:$P$1,0))/'Data đx fcst 21.09.2020'!$C17,0)</f>
        <v>0</v>
      </c>
      <c r="Q17" s="134">
        <f t="array" ref="Q17">+IFERROR(INDEX('FCST SDV (2)'!$D$2:$P$2001,MATCH('Data đx fcst 21.09.2020'!$B17,'FCST SDV (2)'!$C$2:$C$2001,0),MATCH('Data đx fcst 21.09.2020'!Q$1,'FCST SDV (2)'!$D$1:$P$1,0))/'Data đx fcst 21.09.2020'!$C17,0)</f>
        <v>0</v>
      </c>
      <c r="R17" s="134">
        <f t="array" ref="R17">+IFERROR(INDEX('FCST SDV (2)'!$D$2:$P$2001,MATCH('Data đx fcst 21.09.2020'!$B17,'FCST SDV (2)'!$C$2:$C$2001,0),MATCH('Data đx fcst 21.09.2020'!R$1,'FCST SDV (2)'!$D$1:$P$1,0))/'Data đx fcst 21.09.2020'!$C17,0)</f>
        <v>0</v>
      </c>
      <c r="S17" s="182">
        <f t="shared" si="1"/>
        <v>0</v>
      </c>
    </row>
    <row r="18" spans="1:19" ht="36" hidden="1" customHeight="1">
      <c r="A18" s="604"/>
      <c r="B18" s="218" t="s">
        <v>153</v>
      </c>
      <c r="C18" s="220">
        <v>2500</v>
      </c>
      <c r="D18" s="611"/>
      <c r="E18" s="611"/>
      <c r="F18" s="611"/>
      <c r="G18" s="187">
        <f>+IFERROR(VLOOKUP(B18,'FCST SDV (2)'!C:S,12,0),0)</f>
        <v>10000</v>
      </c>
      <c r="H18" s="185">
        <f t="shared" si="0"/>
        <v>4</v>
      </c>
      <c r="I18" s="134">
        <f t="array" ref="I18">+IFERROR(INDEX('FCST SDV (2)'!$D$2:$P$2001,MATCH('Data đx fcst 21.09.2020'!$B18,'FCST SDV (2)'!$C$2:$C$2001,0),MATCH('Data đx fcst 21.09.2020'!I$1,'FCST SDV (2)'!$D$1:$P$1,0))/'Data đx fcst 21.09.2020'!$C18,0)</f>
        <v>0</v>
      </c>
      <c r="J18" s="134">
        <f t="array" ref="J18">+IFERROR(INDEX('FCST SDV (2)'!$D$2:$P$2001,MATCH('Data đx fcst 21.09.2020'!$B18,'FCST SDV (2)'!$C$2:$C$2001,0),MATCH('Data đx fcst 21.09.2020'!J$1,'FCST SDV (2)'!$D$1:$P$1,0))/'Data đx fcst 21.09.2020'!$C18,0)</f>
        <v>0</v>
      </c>
      <c r="K18" s="134">
        <f t="array" ref="K18">+IFERROR(INDEX('FCST SDV (2)'!$D$2:$P$2001,MATCH('Data đx fcst 21.09.2020'!$B18,'FCST SDV (2)'!$C$2:$C$2001,0),MATCH('Data đx fcst 21.09.2020'!K$1,'FCST SDV (2)'!$D$1:$P$1,0))/'Data đx fcst 21.09.2020'!$C18,0)</f>
        <v>0</v>
      </c>
      <c r="L18" s="134">
        <f t="array" ref="L18">+IFERROR(INDEX('FCST SDV (2)'!$D$2:$P$2001,MATCH('Data đx fcst 21.09.2020'!$B18,'FCST SDV (2)'!$C$2:$C$2001,0),MATCH('Data đx fcst 21.09.2020'!L$1,'FCST SDV (2)'!$D$1:$P$1,0))/'Data đx fcst 21.09.2020'!$C18,0)</f>
        <v>0</v>
      </c>
      <c r="M18" s="134">
        <f t="array" ref="M18">+IFERROR(INDEX('FCST SDV (2)'!$D$2:$P$2001,MATCH('Data đx fcst 21.09.2020'!$B18,'FCST SDV (2)'!$C$2:$C$2001,0),MATCH('Data đx fcst 21.09.2020'!M$1,'FCST SDV (2)'!$D$1:$P$1,0))/'Data đx fcst 21.09.2020'!$C18,0)</f>
        <v>0</v>
      </c>
      <c r="N18" s="134">
        <f t="array" ref="N18">+IFERROR(INDEX('FCST SDV (2)'!$D$2:$P$2001,MATCH('Data đx fcst 21.09.2020'!$B18,'FCST SDV (2)'!$C$2:$C$2001,0),MATCH('Data đx fcst 21.09.2020'!N$1,'FCST SDV (2)'!$D$1:$P$1,0))/'Data đx fcst 21.09.2020'!$C18,0)</f>
        <v>0</v>
      </c>
      <c r="O18" s="134">
        <f t="array" ref="O18">+IFERROR(INDEX('FCST SDV (2)'!$D$2:$P$2001,MATCH('Data đx fcst 21.09.2020'!$B18,'FCST SDV (2)'!$C$2:$C$2001,0),MATCH('Data đx fcst 21.09.2020'!O$1,'FCST SDV (2)'!$D$1:$P$1,0))/'Data đx fcst 21.09.2020'!$C18,0)</f>
        <v>0</v>
      </c>
      <c r="P18" s="134">
        <f t="array" ref="P18">+IFERROR(INDEX('FCST SDV (2)'!$D$2:$P$2001,MATCH('Data đx fcst 21.09.2020'!$B18,'FCST SDV (2)'!$C$2:$C$2001,0),MATCH('Data đx fcst 21.09.2020'!P$1,'FCST SDV (2)'!$D$1:$P$1,0))/'Data đx fcst 21.09.2020'!$C18,0)</f>
        <v>0</v>
      </c>
      <c r="Q18" s="134">
        <f t="array" ref="Q18">+IFERROR(INDEX('FCST SDV (2)'!$D$2:$P$2001,MATCH('Data đx fcst 21.09.2020'!$B18,'FCST SDV (2)'!$C$2:$C$2001,0),MATCH('Data đx fcst 21.09.2020'!Q$1,'FCST SDV (2)'!$D$1:$P$1,0))/'Data đx fcst 21.09.2020'!$C18,0)</f>
        <v>0</v>
      </c>
      <c r="R18" s="134">
        <f t="array" ref="R18">+IFERROR(INDEX('FCST SDV (2)'!$D$2:$P$2001,MATCH('Data đx fcst 21.09.2020'!$B18,'FCST SDV (2)'!$C$2:$C$2001,0),MATCH('Data đx fcst 21.09.2020'!R$1,'FCST SDV (2)'!$D$1:$P$1,0))/'Data đx fcst 21.09.2020'!$C18,0)</f>
        <v>0</v>
      </c>
      <c r="S18" s="182">
        <f t="shared" si="1"/>
        <v>0</v>
      </c>
    </row>
    <row r="19" spans="1:19" ht="36" hidden="1" customHeight="1">
      <c r="A19" s="604"/>
      <c r="B19" s="218" t="s">
        <v>712</v>
      </c>
      <c r="C19" s="220">
        <v>100</v>
      </c>
      <c r="D19" s="611"/>
      <c r="E19" s="611"/>
      <c r="F19" s="611"/>
      <c r="G19" s="187">
        <f>+IFERROR(VLOOKUP(B19,'FCST SDV (2)'!C:S,12,0),0)</f>
        <v>0</v>
      </c>
      <c r="H19" s="185">
        <f t="shared" ref="H19" si="6">+G19/C19</f>
        <v>0</v>
      </c>
      <c r="I19" s="134">
        <f t="array" ref="I19">+IFERROR(INDEX('FCST SDV (2)'!$D$2:$P$2001,MATCH('Data đx fcst 21.09.2020'!$B19,'FCST SDV (2)'!$C$2:$C$2001,0),MATCH('Data đx fcst 21.09.2020'!I$1,'FCST SDV (2)'!$D$1:$P$1,0))/'Data đx fcst 21.09.2020'!$C19,0)</f>
        <v>0</v>
      </c>
      <c r="J19" s="134">
        <f t="array" ref="J19">+IFERROR(INDEX('FCST SDV (2)'!$D$2:$P$2001,MATCH('Data đx fcst 21.09.2020'!$B19,'FCST SDV (2)'!$C$2:$C$2001,0),MATCH('Data đx fcst 21.09.2020'!J$1,'FCST SDV (2)'!$D$1:$P$1,0))/'Data đx fcst 21.09.2020'!$C19,0)</f>
        <v>0</v>
      </c>
      <c r="K19" s="134">
        <f t="array" ref="K19">+IFERROR(INDEX('FCST SDV (2)'!$D$2:$P$2001,MATCH('Data đx fcst 21.09.2020'!$B19,'FCST SDV (2)'!$C$2:$C$2001,0),MATCH('Data đx fcst 21.09.2020'!K$1,'FCST SDV (2)'!$D$1:$P$1,0))/'Data đx fcst 21.09.2020'!$C19,0)</f>
        <v>0</v>
      </c>
      <c r="L19" s="134">
        <f t="array" ref="L19">+IFERROR(INDEX('FCST SDV (2)'!$D$2:$P$2001,MATCH('Data đx fcst 21.09.2020'!$B19,'FCST SDV (2)'!$C$2:$C$2001,0),MATCH('Data đx fcst 21.09.2020'!L$1,'FCST SDV (2)'!$D$1:$P$1,0))/'Data đx fcst 21.09.2020'!$C19,0)</f>
        <v>0</v>
      </c>
      <c r="M19" s="134">
        <f t="array" ref="M19">+IFERROR(INDEX('FCST SDV (2)'!$D$2:$P$2001,MATCH('Data đx fcst 21.09.2020'!$B19,'FCST SDV (2)'!$C$2:$C$2001,0),MATCH('Data đx fcst 21.09.2020'!M$1,'FCST SDV (2)'!$D$1:$P$1,0))/'Data đx fcst 21.09.2020'!$C19,0)</f>
        <v>0</v>
      </c>
      <c r="N19" s="134">
        <f t="array" ref="N19">+IFERROR(INDEX('FCST SDV (2)'!$D$2:$P$2001,MATCH('Data đx fcst 21.09.2020'!$B19,'FCST SDV (2)'!$C$2:$C$2001,0),MATCH('Data đx fcst 21.09.2020'!N$1,'FCST SDV (2)'!$D$1:$P$1,0))/'Data đx fcst 21.09.2020'!$C19,0)</f>
        <v>0</v>
      </c>
      <c r="O19" s="134">
        <f t="array" ref="O19">+IFERROR(INDEX('FCST SDV (2)'!$D$2:$P$2001,MATCH('Data đx fcst 21.09.2020'!$B19,'FCST SDV (2)'!$C$2:$C$2001,0),MATCH('Data đx fcst 21.09.2020'!O$1,'FCST SDV (2)'!$D$1:$P$1,0))/'Data đx fcst 21.09.2020'!$C19,0)</f>
        <v>0</v>
      </c>
      <c r="P19" s="134">
        <f t="array" ref="P19">+IFERROR(INDEX('FCST SDV (2)'!$D$2:$P$2001,MATCH('Data đx fcst 21.09.2020'!$B19,'FCST SDV (2)'!$C$2:$C$2001,0),MATCH('Data đx fcst 21.09.2020'!P$1,'FCST SDV (2)'!$D$1:$P$1,0))/'Data đx fcst 21.09.2020'!$C19,0)</f>
        <v>0</v>
      </c>
      <c r="Q19" s="134">
        <f t="array" ref="Q19">+IFERROR(INDEX('FCST SDV (2)'!$D$2:$P$2001,MATCH('Data đx fcst 21.09.2020'!$B19,'FCST SDV (2)'!$C$2:$C$2001,0),MATCH('Data đx fcst 21.09.2020'!Q$1,'FCST SDV (2)'!$D$1:$P$1,0))/'Data đx fcst 21.09.2020'!$C19,0)</f>
        <v>0</v>
      </c>
      <c r="R19" s="134">
        <f t="array" ref="R19">+IFERROR(INDEX('FCST SDV (2)'!$D$2:$P$2001,MATCH('Data đx fcst 21.09.2020'!$B19,'FCST SDV (2)'!$C$2:$C$2001,0),MATCH('Data đx fcst 21.09.2020'!R$1,'FCST SDV (2)'!$D$1:$P$1,0))/'Data đx fcst 21.09.2020'!$C19,0)</f>
        <v>0</v>
      </c>
      <c r="S19" s="182">
        <f t="shared" si="1"/>
        <v>0</v>
      </c>
    </row>
    <row r="20" spans="1:19" ht="36" hidden="1" customHeight="1">
      <c r="A20" s="604"/>
      <c r="B20" s="218" t="s">
        <v>122</v>
      </c>
      <c r="C20" s="220">
        <v>2500</v>
      </c>
      <c r="D20" s="611"/>
      <c r="E20" s="611"/>
      <c r="F20" s="611"/>
      <c r="G20" s="187">
        <f>+IFERROR(VLOOKUP(B20,'FCST SDV (2)'!C:S,12,0),0)</f>
        <v>0</v>
      </c>
      <c r="H20" s="185">
        <f t="shared" si="0"/>
        <v>0</v>
      </c>
      <c r="I20" s="134">
        <f t="array" ref="I20">+IFERROR(INDEX('FCST SDV (2)'!$D$2:$P$2001,MATCH('Data đx fcst 21.09.2020'!$B20,'FCST SDV (2)'!$C$2:$C$2001,0),MATCH('Data đx fcst 21.09.2020'!I$1,'FCST SDV (2)'!$D$1:$P$1,0))/'Data đx fcst 21.09.2020'!$C20,0)</f>
        <v>0</v>
      </c>
      <c r="J20" s="134">
        <f t="array" ref="J20">+IFERROR(INDEX('FCST SDV (2)'!$D$2:$P$2001,MATCH('Data đx fcst 21.09.2020'!$B20,'FCST SDV (2)'!$C$2:$C$2001,0),MATCH('Data đx fcst 21.09.2020'!J$1,'FCST SDV (2)'!$D$1:$P$1,0))/'Data đx fcst 21.09.2020'!$C20,0)</f>
        <v>0</v>
      </c>
      <c r="K20" s="134">
        <f t="array" ref="K20">+IFERROR(INDEX('FCST SDV (2)'!$D$2:$P$2001,MATCH('Data đx fcst 21.09.2020'!$B20,'FCST SDV (2)'!$C$2:$C$2001,0),MATCH('Data đx fcst 21.09.2020'!K$1,'FCST SDV (2)'!$D$1:$P$1,0))/'Data đx fcst 21.09.2020'!$C20,0)</f>
        <v>0</v>
      </c>
      <c r="L20" s="134">
        <f t="array" ref="L20">+IFERROR(INDEX('FCST SDV (2)'!$D$2:$P$2001,MATCH('Data đx fcst 21.09.2020'!$B20,'FCST SDV (2)'!$C$2:$C$2001,0),MATCH('Data đx fcst 21.09.2020'!L$1,'FCST SDV (2)'!$D$1:$P$1,0))/'Data đx fcst 21.09.2020'!$C20,0)</f>
        <v>0</v>
      </c>
      <c r="M20" s="134">
        <f t="array" ref="M20">+IFERROR(INDEX('FCST SDV (2)'!$D$2:$P$2001,MATCH('Data đx fcst 21.09.2020'!$B20,'FCST SDV (2)'!$C$2:$C$2001,0),MATCH('Data đx fcst 21.09.2020'!M$1,'FCST SDV (2)'!$D$1:$P$1,0))/'Data đx fcst 21.09.2020'!$C20,0)</f>
        <v>0</v>
      </c>
      <c r="N20" s="134">
        <f t="array" ref="N20">+IFERROR(INDEX('FCST SDV (2)'!$D$2:$P$2001,MATCH('Data đx fcst 21.09.2020'!$B20,'FCST SDV (2)'!$C$2:$C$2001,0),MATCH('Data đx fcst 21.09.2020'!N$1,'FCST SDV (2)'!$D$1:$P$1,0))/'Data đx fcst 21.09.2020'!$C20,0)</f>
        <v>0</v>
      </c>
      <c r="O20" s="134">
        <f t="array" ref="O20">+IFERROR(INDEX('FCST SDV (2)'!$D$2:$P$2001,MATCH('Data đx fcst 21.09.2020'!$B20,'FCST SDV (2)'!$C$2:$C$2001,0),MATCH('Data đx fcst 21.09.2020'!O$1,'FCST SDV (2)'!$D$1:$P$1,0))/'Data đx fcst 21.09.2020'!$C20,0)</f>
        <v>0</v>
      </c>
      <c r="P20" s="134">
        <f t="array" ref="P20">+IFERROR(INDEX('FCST SDV (2)'!$D$2:$P$2001,MATCH('Data đx fcst 21.09.2020'!$B20,'FCST SDV (2)'!$C$2:$C$2001,0),MATCH('Data đx fcst 21.09.2020'!P$1,'FCST SDV (2)'!$D$1:$P$1,0))/'Data đx fcst 21.09.2020'!$C20,0)</f>
        <v>0</v>
      </c>
      <c r="Q20" s="134">
        <f t="array" ref="Q20">+IFERROR(INDEX('FCST SDV (2)'!$D$2:$P$2001,MATCH('Data đx fcst 21.09.2020'!$B20,'FCST SDV (2)'!$C$2:$C$2001,0),MATCH('Data đx fcst 21.09.2020'!Q$1,'FCST SDV (2)'!$D$1:$P$1,0))/'Data đx fcst 21.09.2020'!$C20,0)</f>
        <v>0</v>
      </c>
      <c r="R20" s="134">
        <f t="array" ref="R20">+IFERROR(INDEX('FCST SDV (2)'!$D$2:$P$2001,MATCH('Data đx fcst 21.09.2020'!$B20,'FCST SDV (2)'!$C$2:$C$2001,0),MATCH('Data đx fcst 21.09.2020'!R$1,'FCST SDV (2)'!$D$1:$P$1,0))/'Data đx fcst 21.09.2020'!$C20,0)</f>
        <v>0</v>
      </c>
      <c r="S20" s="182">
        <f t="shared" si="1"/>
        <v>0</v>
      </c>
    </row>
    <row r="21" spans="1:19" ht="36" hidden="1" customHeight="1">
      <c r="A21" s="604"/>
      <c r="B21" s="218" t="s">
        <v>148</v>
      </c>
      <c r="C21" s="220">
        <v>2500</v>
      </c>
      <c r="D21" s="611"/>
      <c r="E21" s="611"/>
      <c r="F21" s="611"/>
      <c r="G21" s="187">
        <f>+IFERROR(VLOOKUP(B21,'FCST SDV (2)'!C:S,12,0),0)</f>
        <v>0</v>
      </c>
      <c r="H21" s="185">
        <f t="shared" si="0"/>
        <v>0</v>
      </c>
      <c r="I21" s="134">
        <f t="array" ref="I21">+IFERROR(INDEX('FCST SDV (2)'!$D$2:$P$2001,MATCH('Data đx fcst 21.09.2020'!$B21,'FCST SDV (2)'!$C$2:$C$2001,0),MATCH('Data đx fcst 21.09.2020'!I$1,'FCST SDV (2)'!$D$1:$P$1,0))/'Data đx fcst 21.09.2020'!$C21,0)</f>
        <v>0</v>
      </c>
      <c r="J21" s="134">
        <f t="array" ref="J21">+IFERROR(INDEX('FCST SDV (2)'!$D$2:$P$2001,MATCH('Data đx fcst 21.09.2020'!$B21,'FCST SDV (2)'!$C$2:$C$2001,0),MATCH('Data đx fcst 21.09.2020'!J$1,'FCST SDV (2)'!$D$1:$P$1,0))/'Data đx fcst 21.09.2020'!$C21,0)</f>
        <v>0</v>
      </c>
      <c r="K21" s="134">
        <f t="array" ref="K21">+IFERROR(INDEX('FCST SDV (2)'!$D$2:$P$2001,MATCH('Data đx fcst 21.09.2020'!$B21,'FCST SDV (2)'!$C$2:$C$2001,0),MATCH('Data đx fcst 21.09.2020'!K$1,'FCST SDV (2)'!$D$1:$P$1,0))/'Data đx fcst 21.09.2020'!$C21,0)</f>
        <v>0</v>
      </c>
      <c r="L21" s="134">
        <f t="array" ref="L21">+IFERROR(INDEX('FCST SDV (2)'!$D$2:$P$2001,MATCH('Data đx fcst 21.09.2020'!$B21,'FCST SDV (2)'!$C$2:$C$2001,0),MATCH('Data đx fcst 21.09.2020'!L$1,'FCST SDV (2)'!$D$1:$P$1,0))/'Data đx fcst 21.09.2020'!$C21,0)</f>
        <v>0</v>
      </c>
      <c r="M21" s="134">
        <f t="array" ref="M21">+IFERROR(INDEX('FCST SDV (2)'!$D$2:$P$2001,MATCH('Data đx fcst 21.09.2020'!$B21,'FCST SDV (2)'!$C$2:$C$2001,0),MATCH('Data đx fcst 21.09.2020'!M$1,'FCST SDV (2)'!$D$1:$P$1,0))/'Data đx fcst 21.09.2020'!$C21,0)</f>
        <v>0</v>
      </c>
      <c r="N21" s="134">
        <f t="array" ref="N21">+IFERROR(INDEX('FCST SDV (2)'!$D$2:$P$2001,MATCH('Data đx fcst 21.09.2020'!$B21,'FCST SDV (2)'!$C$2:$C$2001,0),MATCH('Data đx fcst 21.09.2020'!N$1,'FCST SDV (2)'!$D$1:$P$1,0))/'Data đx fcst 21.09.2020'!$C21,0)</f>
        <v>0</v>
      </c>
      <c r="O21" s="134">
        <f t="array" ref="O21">+IFERROR(INDEX('FCST SDV (2)'!$D$2:$P$2001,MATCH('Data đx fcst 21.09.2020'!$B21,'FCST SDV (2)'!$C$2:$C$2001,0),MATCH('Data đx fcst 21.09.2020'!O$1,'FCST SDV (2)'!$D$1:$P$1,0))/'Data đx fcst 21.09.2020'!$C21,0)</f>
        <v>0</v>
      </c>
      <c r="P21" s="134">
        <f t="array" ref="P21">+IFERROR(INDEX('FCST SDV (2)'!$D$2:$P$2001,MATCH('Data đx fcst 21.09.2020'!$B21,'FCST SDV (2)'!$C$2:$C$2001,0),MATCH('Data đx fcst 21.09.2020'!P$1,'FCST SDV (2)'!$D$1:$P$1,0))/'Data đx fcst 21.09.2020'!$C21,0)</f>
        <v>0</v>
      </c>
      <c r="Q21" s="134">
        <f t="array" ref="Q21">+IFERROR(INDEX('FCST SDV (2)'!$D$2:$P$2001,MATCH('Data đx fcst 21.09.2020'!$B21,'FCST SDV (2)'!$C$2:$C$2001,0),MATCH('Data đx fcst 21.09.2020'!Q$1,'FCST SDV (2)'!$D$1:$P$1,0))/'Data đx fcst 21.09.2020'!$C21,0)</f>
        <v>0</v>
      </c>
      <c r="R21" s="134">
        <f t="array" ref="R21">+IFERROR(INDEX('FCST SDV (2)'!$D$2:$P$2001,MATCH('Data đx fcst 21.09.2020'!$B21,'FCST SDV (2)'!$C$2:$C$2001,0),MATCH('Data đx fcst 21.09.2020'!R$1,'FCST SDV (2)'!$D$1:$P$1,0))/'Data đx fcst 21.09.2020'!$C21,0)</f>
        <v>0</v>
      </c>
      <c r="S21" s="182">
        <f t="shared" si="1"/>
        <v>0</v>
      </c>
    </row>
    <row r="22" spans="1:19" ht="36" hidden="1" customHeight="1">
      <c r="A22" s="604"/>
      <c r="B22" s="218" t="s">
        <v>713</v>
      </c>
      <c r="C22" s="220">
        <v>100</v>
      </c>
      <c r="D22" s="611"/>
      <c r="E22" s="611"/>
      <c r="F22" s="611"/>
      <c r="G22" s="187">
        <f>+IFERROR(VLOOKUP(B22,'FCST SDV (2)'!C:S,12,0),0)</f>
        <v>0</v>
      </c>
      <c r="H22" s="185">
        <f t="shared" ref="H22:H23" si="7">+G22/C22</f>
        <v>0</v>
      </c>
      <c r="I22" s="134">
        <f t="array" ref="I22">+IFERROR(INDEX('FCST SDV (2)'!$D$2:$P$2001,MATCH('Data đx fcst 21.09.2020'!$B22,'FCST SDV (2)'!$C$2:$C$2001,0),MATCH('Data đx fcst 21.09.2020'!I$1,'FCST SDV (2)'!$D$1:$P$1,0))/'Data đx fcst 21.09.2020'!$C22,0)</f>
        <v>0</v>
      </c>
      <c r="J22" s="134">
        <f t="array" ref="J22">+IFERROR(INDEX('FCST SDV (2)'!$D$2:$P$2001,MATCH('Data đx fcst 21.09.2020'!$B22,'FCST SDV (2)'!$C$2:$C$2001,0),MATCH('Data đx fcst 21.09.2020'!J$1,'FCST SDV (2)'!$D$1:$P$1,0))/'Data đx fcst 21.09.2020'!$C22,0)</f>
        <v>0</v>
      </c>
      <c r="K22" s="134">
        <f t="array" ref="K22">+IFERROR(INDEX('FCST SDV (2)'!$D$2:$P$2001,MATCH('Data đx fcst 21.09.2020'!$B22,'FCST SDV (2)'!$C$2:$C$2001,0),MATCH('Data đx fcst 21.09.2020'!K$1,'FCST SDV (2)'!$D$1:$P$1,0))/'Data đx fcst 21.09.2020'!$C22,0)</f>
        <v>0</v>
      </c>
      <c r="L22" s="134">
        <f t="array" ref="L22">+IFERROR(INDEX('FCST SDV (2)'!$D$2:$P$2001,MATCH('Data đx fcst 21.09.2020'!$B22,'FCST SDV (2)'!$C$2:$C$2001,0),MATCH('Data đx fcst 21.09.2020'!L$1,'FCST SDV (2)'!$D$1:$P$1,0))/'Data đx fcst 21.09.2020'!$C22,0)</f>
        <v>0</v>
      </c>
      <c r="M22" s="134">
        <f t="array" ref="M22">+IFERROR(INDEX('FCST SDV (2)'!$D$2:$P$2001,MATCH('Data đx fcst 21.09.2020'!$B22,'FCST SDV (2)'!$C$2:$C$2001,0),MATCH('Data đx fcst 21.09.2020'!M$1,'FCST SDV (2)'!$D$1:$P$1,0))/'Data đx fcst 21.09.2020'!$C22,0)</f>
        <v>0</v>
      </c>
      <c r="N22" s="134">
        <f t="array" ref="N22">+IFERROR(INDEX('FCST SDV (2)'!$D$2:$P$2001,MATCH('Data đx fcst 21.09.2020'!$B22,'FCST SDV (2)'!$C$2:$C$2001,0),MATCH('Data đx fcst 21.09.2020'!N$1,'FCST SDV (2)'!$D$1:$P$1,0))/'Data đx fcst 21.09.2020'!$C22,0)</f>
        <v>0</v>
      </c>
      <c r="O22" s="134">
        <f t="array" ref="O22">+IFERROR(INDEX('FCST SDV (2)'!$D$2:$P$2001,MATCH('Data đx fcst 21.09.2020'!$B22,'FCST SDV (2)'!$C$2:$C$2001,0),MATCH('Data đx fcst 21.09.2020'!O$1,'FCST SDV (2)'!$D$1:$P$1,0))/'Data đx fcst 21.09.2020'!$C22,0)</f>
        <v>0</v>
      </c>
      <c r="P22" s="134">
        <f t="array" ref="P22">+IFERROR(INDEX('FCST SDV (2)'!$D$2:$P$2001,MATCH('Data đx fcst 21.09.2020'!$B22,'FCST SDV (2)'!$C$2:$C$2001,0),MATCH('Data đx fcst 21.09.2020'!P$1,'FCST SDV (2)'!$D$1:$P$1,0))/'Data đx fcst 21.09.2020'!$C22,0)</f>
        <v>0</v>
      </c>
      <c r="Q22" s="134">
        <f t="array" ref="Q22">+IFERROR(INDEX('FCST SDV (2)'!$D$2:$P$2001,MATCH('Data đx fcst 21.09.2020'!$B22,'FCST SDV (2)'!$C$2:$C$2001,0),MATCH('Data đx fcst 21.09.2020'!Q$1,'FCST SDV (2)'!$D$1:$P$1,0))/'Data đx fcst 21.09.2020'!$C22,0)</f>
        <v>0</v>
      </c>
      <c r="R22" s="134">
        <f t="array" ref="R22">+IFERROR(INDEX('FCST SDV (2)'!$D$2:$P$2001,MATCH('Data đx fcst 21.09.2020'!$B22,'FCST SDV (2)'!$C$2:$C$2001,0),MATCH('Data đx fcst 21.09.2020'!R$1,'FCST SDV (2)'!$D$1:$P$1,0))/'Data đx fcst 21.09.2020'!$C22,0)</f>
        <v>0</v>
      </c>
      <c r="S22" s="182">
        <f t="shared" si="1"/>
        <v>0</v>
      </c>
    </row>
    <row r="23" spans="1:19" ht="36" hidden="1" customHeight="1">
      <c r="A23" s="604"/>
      <c r="B23" s="218" t="s">
        <v>714</v>
      </c>
      <c r="C23" s="220">
        <v>200</v>
      </c>
      <c r="D23" s="611"/>
      <c r="E23" s="611"/>
      <c r="F23" s="611"/>
      <c r="G23" s="187">
        <f>+IFERROR(VLOOKUP(B23,'FCST SDV (2)'!C:S,12,0),0)</f>
        <v>0</v>
      </c>
      <c r="H23" s="185">
        <f t="shared" si="7"/>
        <v>0</v>
      </c>
      <c r="I23" s="134">
        <f t="array" ref="I23">+IFERROR(INDEX('FCST SDV (2)'!$D$2:$P$2001,MATCH('Data đx fcst 21.09.2020'!$B23,'FCST SDV (2)'!$C$2:$C$2001,0),MATCH('Data đx fcst 21.09.2020'!I$1,'FCST SDV (2)'!$D$1:$P$1,0))/'Data đx fcst 21.09.2020'!$C23,0)</f>
        <v>0</v>
      </c>
      <c r="J23" s="134">
        <f t="array" ref="J23">+IFERROR(INDEX('FCST SDV (2)'!$D$2:$P$2001,MATCH('Data đx fcst 21.09.2020'!$B23,'FCST SDV (2)'!$C$2:$C$2001,0),MATCH('Data đx fcst 21.09.2020'!J$1,'FCST SDV (2)'!$D$1:$P$1,0))/'Data đx fcst 21.09.2020'!$C23,0)</f>
        <v>0</v>
      </c>
      <c r="K23" s="134">
        <f t="array" ref="K23">+IFERROR(INDEX('FCST SDV (2)'!$D$2:$P$2001,MATCH('Data đx fcst 21.09.2020'!$B23,'FCST SDV (2)'!$C$2:$C$2001,0),MATCH('Data đx fcst 21.09.2020'!K$1,'FCST SDV (2)'!$D$1:$P$1,0))/'Data đx fcst 21.09.2020'!$C23,0)</f>
        <v>0</v>
      </c>
      <c r="L23" s="134">
        <f t="array" ref="L23">+IFERROR(INDEX('FCST SDV (2)'!$D$2:$P$2001,MATCH('Data đx fcst 21.09.2020'!$B23,'FCST SDV (2)'!$C$2:$C$2001,0),MATCH('Data đx fcst 21.09.2020'!L$1,'FCST SDV (2)'!$D$1:$P$1,0))/'Data đx fcst 21.09.2020'!$C23,0)</f>
        <v>0</v>
      </c>
      <c r="M23" s="134">
        <f t="array" ref="M23">+IFERROR(INDEX('FCST SDV (2)'!$D$2:$P$2001,MATCH('Data đx fcst 21.09.2020'!$B23,'FCST SDV (2)'!$C$2:$C$2001,0),MATCH('Data đx fcst 21.09.2020'!M$1,'FCST SDV (2)'!$D$1:$P$1,0))/'Data đx fcst 21.09.2020'!$C23,0)</f>
        <v>0</v>
      </c>
      <c r="N23" s="134">
        <f t="array" ref="N23">+IFERROR(INDEX('FCST SDV (2)'!$D$2:$P$2001,MATCH('Data đx fcst 21.09.2020'!$B23,'FCST SDV (2)'!$C$2:$C$2001,0),MATCH('Data đx fcst 21.09.2020'!N$1,'FCST SDV (2)'!$D$1:$P$1,0))/'Data đx fcst 21.09.2020'!$C23,0)</f>
        <v>0</v>
      </c>
      <c r="O23" s="134">
        <f t="array" ref="O23">+IFERROR(INDEX('FCST SDV (2)'!$D$2:$P$2001,MATCH('Data đx fcst 21.09.2020'!$B23,'FCST SDV (2)'!$C$2:$C$2001,0),MATCH('Data đx fcst 21.09.2020'!O$1,'FCST SDV (2)'!$D$1:$P$1,0))/'Data đx fcst 21.09.2020'!$C23,0)</f>
        <v>0</v>
      </c>
      <c r="P23" s="134">
        <f t="array" ref="P23">+IFERROR(INDEX('FCST SDV (2)'!$D$2:$P$2001,MATCH('Data đx fcst 21.09.2020'!$B23,'FCST SDV (2)'!$C$2:$C$2001,0),MATCH('Data đx fcst 21.09.2020'!P$1,'FCST SDV (2)'!$D$1:$P$1,0))/'Data đx fcst 21.09.2020'!$C23,0)</f>
        <v>0</v>
      </c>
      <c r="Q23" s="134">
        <f t="array" ref="Q23">+IFERROR(INDEX('FCST SDV (2)'!$D$2:$P$2001,MATCH('Data đx fcst 21.09.2020'!$B23,'FCST SDV (2)'!$C$2:$C$2001,0),MATCH('Data đx fcst 21.09.2020'!Q$1,'FCST SDV (2)'!$D$1:$P$1,0))/'Data đx fcst 21.09.2020'!$C23,0)</f>
        <v>0</v>
      </c>
      <c r="R23" s="134">
        <f t="array" ref="R23">+IFERROR(INDEX('FCST SDV (2)'!$D$2:$P$2001,MATCH('Data đx fcst 21.09.2020'!$B23,'FCST SDV (2)'!$C$2:$C$2001,0),MATCH('Data đx fcst 21.09.2020'!R$1,'FCST SDV (2)'!$D$1:$P$1,0))/'Data đx fcst 21.09.2020'!$C23,0)</f>
        <v>0</v>
      </c>
      <c r="S23" s="182">
        <f t="shared" si="1"/>
        <v>0</v>
      </c>
    </row>
    <row r="24" spans="1:19" ht="36" customHeight="1">
      <c r="A24" s="604"/>
      <c r="B24" s="218" t="s">
        <v>392</v>
      </c>
      <c r="C24" s="220">
        <v>1000</v>
      </c>
      <c r="D24" s="611"/>
      <c r="E24" s="611"/>
      <c r="F24" s="611"/>
      <c r="G24" s="187">
        <f>+IFERROR(VLOOKUP(B24,'FCST SDV (2)'!C:S,12,0),0)</f>
        <v>0</v>
      </c>
      <c r="H24" s="185">
        <f t="shared" si="0"/>
        <v>0</v>
      </c>
      <c r="I24" s="134">
        <f t="array" ref="I24">+IFERROR(INDEX('FCST SDV (2)'!$D$2:$P$2001,MATCH('Data đx fcst 21.09.2020'!$B24,'FCST SDV (2)'!$C$2:$C$2001,0),MATCH('Data đx fcst 21.09.2020'!I$1,'FCST SDV (2)'!$D$1:$P$1,0))/'Data đx fcst 21.09.2020'!$C24,0)</f>
        <v>0</v>
      </c>
      <c r="J24" s="134">
        <f t="array" ref="J24">+IFERROR(INDEX('FCST SDV (2)'!$D$2:$P$2001,MATCH('Data đx fcst 21.09.2020'!$B24,'FCST SDV (2)'!$C$2:$C$2001,0),MATCH('Data đx fcst 21.09.2020'!J$1,'FCST SDV (2)'!$D$1:$P$1,0))/'Data đx fcst 21.09.2020'!$C24,0)</f>
        <v>0</v>
      </c>
      <c r="K24" s="134">
        <f t="array" ref="K24">+IFERROR(INDEX('FCST SDV (2)'!$D$2:$P$2001,MATCH('Data đx fcst 21.09.2020'!$B24,'FCST SDV (2)'!$C$2:$C$2001,0),MATCH('Data đx fcst 21.09.2020'!K$1,'FCST SDV (2)'!$D$1:$P$1,0))/'Data đx fcst 21.09.2020'!$C24,0)</f>
        <v>0</v>
      </c>
      <c r="L24" s="134">
        <f t="array" ref="L24">+IFERROR(INDEX('FCST SDV (2)'!$D$2:$P$2001,MATCH('Data đx fcst 21.09.2020'!$B24,'FCST SDV (2)'!$C$2:$C$2001,0),MATCH('Data đx fcst 21.09.2020'!L$1,'FCST SDV (2)'!$D$1:$P$1,0))/'Data đx fcst 21.09.2020'!$C24,0)</f>
        <v>0</v>
      </c>
      <c r="M24" s="134">
        <f t="array" ref="M24">+IFERROR(INDEX('FCST SDV (2)'!$D$2:$P$2001,MATCH('Data đx fcst 21.09.2020'!$B24,'FCST SDV (2)'!$C$2:$C$2001,0),MATCH('Data đx fcst 21.09.2020'!M$1,'FCST SDV (2)'!$D$1:$P$1,0))/'Data đx fcst 21.09.2020'!$C24,0)</f>
        <v>0</v>
      </c>
      <c r="N24" s="134">
        <f t="array" ref="N24">+IFERROR(INDEX('FCST SDV (2)'!$D$2:$P$2001,MATCH('Data đx fcst 21.09.2020'!$B24,'FCST SDV (2)'!$C$2:$C$2001,0),MATCH('Data đx fcst 21.09.2020'!N$1,'FCST SDV (2)'!$D$1:$P$1,0))/'Data đx fcst 21.09.2020'!$C24,0)</f>
        <v>0</v>
      </c>
      <c r="O24" s="134">
        <f t="array" ref="O24">+IFERROR(INDEX('FCST SDV (2)'!$D$2:$P$2001,MATCH('Data đx fcst 21.09.2020'!$B24,'FCST SDV (2)'!$C$2:$C$2001,0),MATCH('Data đx fcst 21.09.2020'!O$1,'FCST SDV (2)'!$D$1:$P$1,0))/'Data đx fcst 21.09.2020'!$C24,0)</f>
        <v>0</v>
      </c>
      <c r="P24" s="134">
        <f t="array" ref="P24">+IFERROR(INDEX('FCST SDV (2)'!$D$2:$P$2001,MATCH('Data đx fcst 21.09.2020'!$B24,'FCST SDV (2)'!$C$2:$C$2001,0),MATCH('Data đx fcst 21.09.2020'!P$1,'FCST SDV (2)'!$D$1:$P$1,0))/'Data đx fcst 21.09.2020'!$C24,0)</f>
        <v>0</v>
      </c>
      <c r="Q24" s="134">
        <f t="array" ref="Q24">+IFERROR(INDEX('FCST SDV (2)'!$D$2:$P$2001,MATCH('Data đx fcst 21.09.2020'!$B24,'FCST SDV (2)'!$C$2:$C$2001,0),MATCH('Data đx fcst 21.09.2020'!Q$1,'FCST SDV (2)'!$D$1:$P$1,0))/'Data đx fcst 21.09.2020'!$C24,0)</f>
        <v>0</v>
      </c>
      <c r="R24" s="134">
        <f t="array" ref="R24">+IFERROR(INDEX('FCST SDV (2)'!$D$2:$P$2001,MATCH('Data đx fcst 21.09.2020'!$B24,'FCST SDV (2)'!$C$2:$C$2001,0),MATCH('Data đx fcst 21.09.2020'!R$1,'FCST SDV (2)'!$D$1:$P$1,0))/'Data đx fcst 21.09.2020'!$C24,0)</f>
        <v>0</v>
      </c>
      <c r="S24" s="182">
        <f t="shared" si="1"/>
        <v>0</v>
      </c>
    </row>
    <row r="25" spans="1:19" ht="36" hidden="1" customHeight="1">
      <c r="A25" s="604"/>
      <c r="B25" s="218" t="s">
        <v>715</v>
      </c>
      <c r="C25" s="220">
        <v>500</v>
      </c>
      <c r="D25" s="611"/>
      <c r="E25" s="611"/>
      <c r="F25" s="611"/>
      <c r="G25" s="187">
        <f>+IFERROR(VLOOKUP(B25,'FCST SDV (2)'!C:S,12,0),0)</f>
        <v>0</v>
      </c>
      <c r="H25" s="185">
        <f t="shared" ref="H25" si="8">+G25/C25</f>
        <v>0</v>
      </c>
      <c r="I25" s="134">
        <f t="array" ref="I25">+IFERROR(INDEX('FCST SDV (2)'!$D$2:$P$2001,MATCH('Data đx fcst 21.09.2020'!$B25,'FCST SDV (2)'!$C$2:$C$2001,0),MATCH('Data đx fcst 21.09.2020'!I$1,'FCST SDV (2)'!$D$1:$P$1,0))/'Data đx fcst 21.09.2020'!$C25,0)</f>
        <v>0</v>
      </c>
      <c r="J25" s="134">
        <f t="array" ref="J25">+IFERROR(INDEX('FCST SDV (2)'!$D$2:$P$2001,MATCH('Data đx fcst 21.09.2020'!$B25,'FCST SDV (2)'!$C$2:$C$2001,0),MATCH('Data đx fcst 21.09.2020'!J$1,'FCST SDV (2)'!$D$1:$P$1,0))/'Data đx fcst 21.09.2020'!$C25,0)</f>
        <v>0</v>
      </c>
      <c r="K25" s="134">
        <f t="array" ref="K25">+IFERROR(INDEX('FCST SDV (2)'!$D$2:$P$2001,MATCH('Data đx fcst 21.09.2020'!$B25,'FCST SDV (2)'!$C$2:$C$2001,0),MATCH('Data đx fcst 21.09.2020'!K$1,'FCST SDV (2)'!$D$1:$P$1,0))/'Data đx fcst 21.09.2020'!$C25,0)</f>
        <v>0</v>
      </c>
      <c r="L25" s="134">
        <f t="array" ref="L25">+IFERROR(INDEX('FCST SDV (2)'!$D$2:$P$2001,MATCH('Data đx fcst 21.09.2020'!$B25,'FCST SDV (2)'!$C$2:$C$2001,0),MATCH('Data đx fcst 21.09.2020'!L$1,'FCST SDV (2)'!$D$1:$P$1,0))/'Data đx fcst 21.09.2020'!$C25,0)</f>
        <v>0</v>
      </c>
      <c r="M25" s="134">
        <f t="array" ref="M25">+IFERROR(INDEX('FCST SDV (2)'!$D$2:$P$2001,MATCH('Data đx fcst 21.09.2020'!$B25,'FCST SDV (2)'!$C$2:$C$2001,0),MATCH('Data đx fcst 21.09.2020'!M$1,'FCST SDV (2)'!$D$1:$P$1,0))/'Data đx fcst 21.09.2020'!$C25,0)</f>
        <v>0</v>
      </c>
      <c r="N25" s="134">
        <f t="array" ref="N25">+IFERROR(INDEX('FCST SDV (2)'!$D$2:$P$2001,MATCH('Data đx fcst 21.09.2020'!$B25,'FCST SDV (2)'!$C$2:$C$2001,0),MATCH('Data đx fcst 21.09.2020'!N$1,'FCST SDV (2)'!$D$1:$P$1,0))/'Data đx fcst 21.09.2020'!$C25,0)</f>
        <v>0</v>
      </c>
      <c r="O25" s="134">
        <f t="array" ref="O25">+IFERROR(INDEX('FCST SDV (2)'!$D$2:$P$2001,MATCH('Data đx fcst 21.09.2020'!$B25,'FCST SDV (2)'!$C$2:$C$2001,0),MATCH('Data đx fcst 21.09.2020'!O$1,'FCST SDV (2)'!$D$1:$P$1,0))/'Data đx fcst 21.09.2020'!$C25,0)</f>
        <v>0</v>
      </c>
      <c r="P25" s="134">
        <f t="array" ref="P25">+IFERROR(INDEX('FCST SDV (2)'!$D$2:$P$2001,MATCH('Data đx fcst 21.09.2020'!$B25,'FCST SDV (2)'!$C$2:$C$2001,0),MATCH('Data đx fcst 21.09.2020'!P$1,'FCST SDV (2)'!$D$1:$P$1,0))/'Data đx fcst 21.09.2020'!$C25,0)</f>
        <v>0</v>
      </c>
      <c r="Q25" s="134">
        <f t="array" ref="Q25">+IFERROR(INDEX('FCST SDV (2)'!$D$2:$P$2001,MATCH('Data đx fcst 21.09.2020'!$B25,'FCST SDV (2)'!$C$2:$C$2001,0),MATCH('Data đx fcst 21.09.2020'!Q$1,'FCST SDV (2)'!$D$1:$P$1,0))/'Data đx fcst 21.09.2020'!$C25,0)</f>
        <v>0</v>
      </c>
      <c r="R25" s="134">
        <f t="array" ref="R25">+IFERROR(INDEX('FCST SDV (2)'!$D$2:$P$2001,MATCH('Data đx fcst 21.09.2020'!$B25,'FCST SDV (2)'!$C$2:$C$2001,0),MATCH('Data đx fcst 21.09.2020'!R$1,'FCST SDV (2)'!$D$1:$P$1,0))/'Data đx fcst 21.09.2020'!$C25,0)</f>
        <v>0</v>
      </c>
      <c r="S25" s="182">
        <f t="shared" si="1"/>
        <v>0</v>
      </c>
    </row>
    <row r="26" spans="1:19" ht="36" hidden="1" customHeight="1">
      <c r="A26" s="604"/>
      <c r="B26" s="218" t="s">
        <v>548</v>
      </c>
      <c r="C26" s="220">
        <v>200</v>
      </c>
      <c r="D26" s="611"/>
      <c r="E26" s="611"/>
      <c r="F26" s="611"/>
      <c r="G26" s="187">
        <f>+IFERROR(VLOOKUP(B26,'FCST SDV (2)'!C:S,12,0),0)</f>
        <v>0</v>
      </c>
      <c r="H26" s="185">
        <f t="shared" si="0"/>
        <v>0</v>
      </c>
      <c r="I26" s="134">
        <f t="array" ref="I26">+IFERROR(INDEX('FCST SDV (2)'!$D$2:$P$2001,MATCH('Data đx fcst 21.09.2020'!$B26,'FCST SDV (2)'!$C$2:$C$2001,0),MATCH('Data đx fcst 21.09.2020'!I$1,'FCST SDV (2)'!$D$1:$P$1,0))/'Data đx fcst 21.09.2020'!$C26,0)</f>
        <v>0</v>
      </c>
      <c r="J26" s="134">
        <f t="array" ref="J26">+IFERROR(INDEX('FCST SDV (2)'!$D$2:$P$2001,MATCH('Data đx fcst 21.09.2020'!$B26,'FCST SDV (2)'!$C$2:$C$2001,0),MATCH('Data đx fcst 21.09.2020'!J$1,'FCST SDV (2)'!$D$1:$P$1,0))/'Data đx fcst 21.09.2020'!$C26,0)</f>
        <v>0</v>
      </c>
      <c r="K26" s="134">
        <f t="array" ref="K26">+IFERROR(INDEX('FCST SDV (2)'!$D$2:$P$2001,MATCH('Data đx fcst 21.09.2020'!$B26,'FCST SDV (2)'!$C$2:$C$2001,0),MATCH('Data đx fcst 21.09.2020'!K$1,'FCST SDV (2)'!$D$1:$P$1,0))/'Data đx fcst 21.09.2020'!$C26,0)</f>
        <v>0</v>
      </c>
      <c r="L26" s="134">
        <f t="array" ref="L26">+IFERROR(INDEX('FCST SDV (2)'!$D$2:$P$2001,MATCH('Data đx fcst 21.09.2020'!$B26,'FCST SDV (2)'!$C$2:$C$2001,0),MATCH('Data đx fcst 21.09.2020'!L$1,'FCST SDV (2)'!$D$1:$P$1,0))/'Data đx fcst 21.09.2020'!$C26,0)</f>
        <v>0</v>
      </c>
      <c r="M26" s="134">
        <f t="array" ref="M26">+IFERROR(INDEX('FCST SDV (2)'!$D$2:$P$2001,MATCH('Data đx fcst 21.09.2020'!$B26,'FCST SDV (2)'!$C$2:$C$2001,0),MATCH('Data đx fcst 21.09.2020'!M$1,'FCST SDV (2)'!$D$1:$P$1,0))/'Data đx fcst 21.09.2020'!$C26,0)</f>
        <v>0</v>
      </c>
      <c r="N26" s="134">
        <f t="array" ref="N26">+IFERROR(INDEX('FCST SDV (2)'!$D$2:$P$2001,MATCH('Data đx fcst 21.09.2020'!$B26,'FCST SDV (2)'!$C$2:$C$2001,0),MATCH('Data đx fcst 21.09.2020'!N$1,'FCST SDV (2)'!$D$1:$P$1,0))/'Data đx fcst 21.09.2020'!$C26,0)</f>
        <v>0</v>
      </c>
      <c r="O26" s="134">
        <f t="array" ref="O26">+IFERROR(INDEX('FCST SDV (2)'!$D$2:$P$2001,MATCH('Data đx fcst 21.09.2020'!$B26,'FCST SDV (2)'!$C$2:$C$2001,0),MATCH('Data đx fcst 21.09.2020'!O$1,'FCST SDV (2)'!$D$1:$P$1,0))/'Data đx fcst 21.09.2020'!$C26,0)</f>
        <v>0</v>
      </c>
      <c r="P26" s="134">
        <f t="array" ref="P26">+IFERROR(INDEX('FCST SDV (2)'!$D$2:$P$2001,MATCH('Data đx fcst 21.09.2020'!$B26,'FCST SDV (2)'!$C$2:$C$2001,0),MATCH('Data đx fcst 21.09.2020'!P$1,'FCST SDV (2)'!$D$1:$P$1,0))/'Data đx fcst 21.09.2020'!$C26,0)</f>
        <v>0</v>
      </c>
      <c r="Q26" s="134">
        <f t="array" ref="Q26">+IFERROR(INDEX('FCST SDV (2)'!$D$2:$P$2001,MATCH('Data đx fcst 21.09.2020'!$B26,'FCST SDV (2)'!$C$2:$C$2001,0),MATCH('Data đx fcst 21.09.2020'!Q$1,'FCST SDV (2)'!$D$1:$P$1,0))/'Data đx fcst 21.09.2020'!$C26,0)</f>
        <v>0</v>
      </c>
      <c r="R26" s="134">
        <f t="array" ref="R26">+IFERROR(INDEX('FCST SDV (2)'!$D$2:$P$2001,MATCH('Data đx fcst 21.09.2020'!$B26,'FCST SDV (2)'!$C$2:$C$2001,0),MATCH('Data đx fcst 21.09.2020'!R$1,'FCST SDV (2)'!$D$1:$P$1,0))/'Data đx fcst 21.09.2020'!$C26,0)</f>
        <v>0</v>
      </c>
      <c r="S26" s="182">
        <f t="shared" si="1"/>
        <v>0</v>
      </c>
    </row>
    <row r="27" spans="1:19" ht="36" hidden="1" customHeight="1">
      <c r="A27" s="604"/>
      <c r="B27" s="218" t="s">
        <v>716</v>
      </c>
      <c r="C27" s="220">
        <v>100</v>
      </c>
      <c r="D27" s="611"/>
      <c r="E27" s="611"/>
      <c r="F27" s="611"/>
      <c r="G27" s="187">
        <f>+IFERROR(VLOOKUP(B27,'FCST SDV (2)'!C:S,12,0),0)</f>
        <v>0</v>
      </c>
      <c r="H27" s="185">
        <f t="shared" ref="H27:H29" si="9">+G27/C27</f>
        <v>0</v>
      </c>
      <c r="I27" s="134">
        <f t="array" ref="I27">+IFERROR(INDEX('FCST SDV (2)'!$D$2:$P$2001,MATCH('Data đx fcst 21.09.2020'!$B27,'FCST SDV (2)'!$C$2:$C$2001,0),MATCH('Data đx fcst 21.09.2020'!I$1,'FCST SDV (2)'!$D$1:$P$1,0))/'Data đx fcst 21.09.2020'!$C27,0)</f>
        <v>0</v>
      </c>
      <c r="J27" s="134">
        <f t="array" ref="J27">+IFERROR(INDEX('FCST SDV (2)'!$D$2:$P$2001,MATCH('Data đx fcst 21.09.2020'!$B27,'FCST SDV (2)'!$C$2:$C$2001,0),MATCH('Data đx fcst 21.09.2020'!J$1,'FCST SDV (2)'!$D$1:$P$1,0))/'Data đx fcst 21.09.2020'!$C27,0)</f>
        <v>0</v>
      </c>
      <c r="K27" s="134">
        <f t="array" ref="K27">+IFERROR(INDEX('FCST SDV (2)'!$D$2:$P$2001,MATCH('Data đx fcst 21.09.2020'!$B27,'FCST SDV (2)'!$C$2:$C$2001,0),MATCH('Data đx fcst 21.09.2020'!K$1,'FCST SDV (2)'!$D$1:$P$1,0))/'Data đx fcst 21.09.2020'!$C27,0)</f>
        <v>0</v>
      </c>
      <c r="L27" s="134">
        <f t="array" ref="L27">+IFERROR(INDEX('FCST SDV (2)'!$D$2:$P$2001,MATCH('Data đx fcst 21.09.2020'!$B27,'FCST SDV (2)'!$C$2:$C$2001,0),MATCH('Data đx fcst 21.09.2020'!L$1,'FCST SDV (2)'!$D$1:$P$1,0))/'Data đx fcst 21.09.2020'!$C27,0)</f>
        <v>0</v>
      </c>
      <c r="M27" s="134">
        <f t="array" ref="M27">+IFERROR(INDEX('FCST SDV (2)'!$D$2:$P$2001,MATCH('Data đx fcst 21.09.2020'!$B27,'FCST SDV (2)'!$C$2:$C$2001,0),MATCH('Data đx fcst 21.09.2020'!M$1,'FCST SDV (2)'!$D$1:$P$1,0))/'Data đx fcst 21.09.2020'!$C27,0)</f>
        <v>0</v>
      </c>
      <c r="N27" s="134">
        <f t="array" ref="N27">+IFERROR(INDEX('FCST SDV (2)'!$D$2:$P$2001,MATCH('Data đx fcst 21.09.2020'!$B27,'FCST SDV (2)'!$C$2:$C$2001,0),MATCH('Data đx fcst 21.09.2020'!N$1,'FCST SDV (2)'!$D$1:$P$1,0))/'Data đx fcst 21.09.2020'!$C27,0)</f>
        <v>0</v>
      </c>
      <c r="O27" s="134">
        <f t="array" ref="O27">+IFERROR(INDEX('FCST SDV (2)'!$D$2:$P$2001,MATCH('Data đx fcst 21.09.2020'!$B27,'FCST SDV (2)'!$C$2:$C$2001,0),MATCH('Data đx fcst 21.09.2020'!O$1,'FCST SDV (2)'!$D$1:$P$1,0))/'Data đx fcst 21.09.2020'!$C27,0)</f>
        <v>0</v>
      </c>
      <c r="P27" s="134">
        <f t="array" ref="P27">+IFERROR(INDEX('FCST SDV (2)'!$D$2:$P$2001,MATCH('Data đx fcst 21.09.2020'!$B27,'FCST SDV (2)'!$C$2:$C$2001,0),MATCH('Data đx fcst 21.09.2020'!P$1,'FCST SDV (2)'!$D$1:$P$1,0))/'Data đx fcst 21.09.2020'!$C27,0)</f>
        <v>0</v>
      </c>
      <c r="Q27" s="134">
        <f t="array" ref="Q27">+IFERROR(INDEX('FCST SDV (2)'!$D$2:$P$2001,MATCH('Data đx fcst 21.09.2020'!$B27,'FCST SDV (2)'!$C$2:$C$2001,0),MATCH('Data đx fcst 21.09.2020'!Q$1,'FCST SDV (2)'!$D$1:$P$1,0))/'Data đx fcst 21.09.2020'!$C27,0)</f>
        <v>0</v>
      </c>
      <c r="R27" s="134">
        <f t="array" ref="R27">+IFERROR(INDEX('FCST SDV (2)'!$D$2:$P$2001,MATCH('Data đx fcst 21.09.2020'!$B27,'FCST SDV (2)'!$C$2:$C$2001,0),MATCH('Data đx fcst 21.09.2020'!R$1,'FCST SDV (2)'!$D$1:$P$1,0))/'Data đx fcst 21.09.2020'!$C27,0)</f>
        <v>0</v>
      </c>
      <c r="S27" s="182">
        <f t="shared" si="1"/>
        <v>0</v>
      </c>
    </row>
    <row r="28" spans="1:19" ht="36" hidden="1" customHeight="1">
      <c r="A28" s="604"/>
      <c r="B28" s="218" t="s">
        <v>717</v>
      </c>
      <c r="C28" s="220">
        <v>100</v>
      </c>
      <c r="D28" s="611"/>
      <c r="E28" s="611"/>
      <c r="F28" s="611"/>
      <c r="G28" s="187">
        <f>+IFERROR(VLOOKUP(B28,'FCST SDV (2)'!C:S,12,0),0)</f>
        <v>0</v>
      </c>
      <c r="H28" s="185">
        <f t="shared" si="9"/>
        <v>0</v>
      </c>
      <c r="I28" s="134">
        <f t="array" ref="I28">+IFERROR(INDEX('FCST SDV (2)'!$D$2:$P$2001,MATCH('Data đx fcst 21.09.2020'!$B28,'FCST SDV (2)'!$C$2:$C$2001,0),MATCH('Data đx fcst 21.09.2020'!I$1,'FCST SDV (2)'!$D$1:$P$1,0))/'Data đx fcst 21.09.2020'!$C28,0)</f>
        <v>0</v>
      </c>
      <c r="J28" s="134">
        <f t="array" ref="J28">+IFERROR(INDEX('FCST SDV (2)'!$D$2:$P$2001,MATCH('Data đx fcst 21.09.2020'!$B28,'FCST SDV (2)'!$C$2:$C$2001,0),MATCH('Data đx fcst 21.09.2020'!J$1,'FCST SDV (2)'!$D$1:$P$1,0))/'Data đx fcst 21.09.2020'!$C28,0)</f>
        <v>0</v>
      </c>
      <c r="K28" s="134">
        <f t="array" ref="K28">+IFERROR(INDEX('FCST SDV (2)'!$D$2:$P$2001,MATCH('Data đx fcst 21.09.2020'!$B28,'FCST SDV (2)'!$C$2:$C$2001,0),MATCH('Data đx fcst 21.09.2020'!K$1,'FCST SDV (2)'!$D$1:$P$1,0))/'Data đx fcst 21.09.2020'!$C28,0)</f>
        <v>0</v>
      </c>
      <c r="L28" s="134">
        <f t="array" ref="L28">+IFERROR(INDEX('FCST SDV (2)'!$D$2:$P$2001,MATCH('Data đx fcst 21.09.2020'!$B28,'FCST SDV (2)'!$C$2:$C$2001,0),MATCH('Data đx fcst 21.09.2020'!L$1,'FCST SDV (2)'!$D$1:$P$1,0))/'Data đx fcst 21.09.2020'!$C28,0)</f>
        <v>0</v>
      </c>
      <c r="M28" s="134">
        <f t="array" ref="M28">+IFERROR(INDEX('FCST SDV (2)'!$D$2:$P$2001,MATCH('Data đx fcst 21.09.2020'!$B28,'FCST SDV (2)'!$C$2:$C$2001,0),MATCH('Data đx fcst 21.09.2020'!M$1,'FCST SDV (2)'!$D$1:$P$1,0))/'Data đx fcst 21.09.2020'!$C28,0)</f>
        <v>0</v>
      </c>
      <c r="N28" s="134">
        <f t="array" ref="N28">+IFERROR(INDEX('FCST SDV (2)'!$D$2:$P$2001,MATCH('Data đx fcst 21.09.2020'!$B28,'FCST SDV (2)'!$C$2:$C$2001,0),MATCH('Data đx fcst 21.09.2020'!N$1,'FCST SDV (2)'!$D$1:$P$1,0))/'Data đx fcst 21.09.2020'!$C28,0)</f>
        <v>0</v>
      </c>
      <c r="O28" s="134">
        <f t="array" ref="O28">+IFERROR(INDEX('FCST SDV (2)'!$D$2:$P$2001,MATCH('Data đx fcst 21.09.2020'!$B28,'FCST SDV (2)'!$C$2:$C$2001,0),MATCH('Data đx fcst 21.09.2020'!O$1,'FCST SDV (2)'!$D$1:$P$1,0))/'Data đx fcst 21.09.2020'!$C28,0)</f>
        <v>0</v>
      </c>
      <c r="P28" s="134">
        <f t="array" ref="P28">+IFERROR(INDEX('FCST SDV (2)'!$D$2:$P$2001,MATCH('Data đx fcst 21.09.2020'!$B28,'FCST SDV (2)'!$C$2:$C$2001,0),MATCH('Data đx fcst 21.09.2020'!P$1,'FCST SDV (2)'!$D$1:$P$1,0))/'Data đx fcst 21.09.2020'!$C28,0)</f>
        <v>0</v>
      </c>
      <c r="Q28" s="134">
        <f t="array" ref="Q28">+IFERROR(INDEX('FCST SDV (2)'!$D$2:$P$2001,MATCH('Data đx fcst 21.09.2020'!$B28,'FCST SDV (2)'!$C$2:$C$2001,0),MATCH('Data đx fcst 21.09.2020'!Q$1,'FCST SDV (2)'!$D$1:$P$1,0))/'Data đx fcst 21.09.2020'!$C28,0)</f>
        <v>0</v>
      </c>
      <c r="R28" s="134">
        <f t="array" ref="R28">+IFERROR(INDEX('FCST SDV (2)'!$D$2:$P$2001,MATCH('Data đx fcst 21.09.2020'!$B28,'FCST SDV (2)'!$C$2:$C$2001,0),MATCH('Data đx fcst 21.09.2020'!R$1,'FCST SDV (2)'!$D$1:$P$1,0))/'Data đx fcst 21.09.2020'!$C28,0)</f>
        <v>0</v>
      </c>
      <c r="S28" s="182">
        <f t="shared" si="1"/>
        <v>0</v>
      </c>
    </row>
    <row r="29" spans="1:19" ht="36" hidden="1" customHeight="1">
      <c r="A29" s="604"/>
      <c r="B29" s="220" t="s">
        <v>718</v>
      </c>
      <c r="C29" s="220">
        <v>100</v>
      </c>
      <c r="D29" s="611"/>
      <c r="E29" s="611"/>
      <c r="F29" s="611"/>
      <c r="G29" s="187">
        <f>+IFERROR(VLOOKUP(B29,'FCST SDV (2)'!C:S,12,0),0)</f>
        <v>0</v>
      </c>
      <c r="H29" s="185">
        <f t="shared" si="9"/>
        <v>0</v>
      </c>
      <c r="I29" s="134">
        <f t="array" ref="I29">+IFERROR(INDEX('FCST SDV (2)'!$D$2:$P$2001,MATCH('Data đx fcst 21.09.2020'!$B29,'FCST SDV (2)'!$C$2:$C$2001,0),MATCH('Data đx fcst 21.09.2020'!I$1,'FCST SDV (2)'!$D$1:$P$1,0))/'Data đx fcst 21.09.2020'!$C29,0)</f>
        <v>0</v>
      </c>
      <c r="J29" s="134">
        <f t="array" ref="J29">+IFERROR(INDEX('FCST SDV (2)'!$D$2:$P$2001,MATCH('Data đx fcst 21.09.2020'!$B29,'FCST SDV (2)'!$C$2:$C$2001,0),MATCH('Data đx fcst 21.09.2020'!J$1,'FCST SDV (2)'!$D$1:$P$1,0))/'Data đx fcst 21.09.2020'!$C29,0)</f>
        <v>0</v>
      </c>
      <c r="K29" s="134">
        <f t="array" ref="K29">+IFERROR(INDEX('FCST SDV (2)'!$D$2:$P$2001,MATCH('Data đx fcst 21.09.2020'!$B29,'FCST SDV (2)'!$C$2:$C$2001,0),MATCH('Data đx fcst 21.09.2020'!K$1,'FCST SDV (2)'!$D$1:$P$1,0))/'Data đx fcst 21.09.2020'!$C29,0)</f>
        <v>0</v>
      </c>
      <c r="L29" s="134">
        <f t="array" ref="L29">+IFERROR(INDEX('FCST SDV (2)'!$D$2:$P$2001,MATCH('Data đx fcst 21.09.2020'!$B29,'FCST SDV (2)'!$C$2:$C$2001,0),MATCH('Data đx fcst 21.09.2020'!L$1,'FCST SDV (2)'!$D$1:$P$1,0))/'Data đx fcst 21.09.2020'!$C29,0)</f>
        <v>0</v>
      </c>
      <c r="M29" s="134">
        <f t="array" ref="M29">+IFERROR(INDEX('FCST SDV (2)'!$D$2:$P$2001,MATCH('Data đx fcst 21.09.2020'!$B29,'FCST SDV (2)'!$C$2:$C$2001,0),MATCH('Data đx fcst 21.09.2020'!M$1,'FCST SDV (2)'!$D$1:$P$1,0))/'Data đx fcst 21.09.2020'!$C29,0)</f>
        <v>0</v>
      </c>
      <c r="N29" s="134">
        <f t="array" ref="N29">+IFERROR(INDEX('FCST SDV (2)'!$D$2:$P$2001,MATCH('Data đx fcst 21.09.2020'!$B29,'FCST SDV (2)'!$C$2:$C$2001,0),MATCH('Data đx fcst 21.09.2020'!N$1,'FCST SDV (2)'!$D$1:$P$1,0))/'Data đx fcst 21.09.2020'!$C29,0)</f>
        <v>0</v>
      </c>
      <c r="O29" s="134">
        <f t="array" ref="O29">+IFERROR(INDEX('FCST SDV (2)'!$D$2:$P$2001,MATCH('Data đx fcst 21.09.2020'!$B29,'FCST SDV (2)'!$C$2:$C$2001,0),MATCH('Data đx fcst 21.09.2020'!O$1,'FCST SDV (2)'!$D$1:$P$1,0))/'Data đx fcst 21.09.2020'!$C29,0)</f>
        <v>0</v>
      </c>
      <c r="P29" s="134">
        <f t="array" ref="P29">+IFERROR(INDEX('FCST SDV (2)'!$D$2:$P$2001,MATCH('Data đx fcst 21.09.2020'!$B29,'FCST SDV (2)'!$C$2:$C$2001,0),MATCH('Data đx fcst 21.09.2020'!P$1,'FCST SDV (2)'!$D$1:$P$1,0))/'Data đx fcst 21.09.2020'!$C29,0)</f>
        <v>0</v>
      </c>
      <c r="Q29" s="134">
        <f t="array" ref="Q29">+IFERROR(INDEX('FCST SDV (2)'!$D$2:$P$2001,MATCH('Data đx fcst 21.09.2020'!$B29,'FCST SDV (2)'!$C$2:$C$2001,0),MATCH('Data đx fcst 21.09.2020'!Q$1,'FCST SDV (2)'!$D$1:$P$1,0))/'Data đx fcst 21.09.2020'!$C29,0)</f>
        <v>0</v>
      </c>
      <c r="R29" s="134">
        <f t="array" ref="R29">+IFERROR(INDEX('FCST SDV (2)'!$D$2:$P$2001,MATCH('Data đx fcst 21.09.2020'!$B29,'FCST SDV (2)'!$C$2:$C$2001,0),MATCH('Data đx fcst 21.09.2020'!R$1,'FCST SDV (2)'!$D$1:$P$1,0))/'Data đx fcst 21.09.2020'!$C29,0)</f>
        <v>0</v>
      </c>
      <c r="S29" s="182">
        <f t="shared" si="1"/>
        <v>0</v>
      </c>
    </row>
    <row r="30" spans="1:19" ht="36" customHeight="1">
      <c r="A30" s="604"/>
      <c r="B30" s="220" t="s">
        <v>151</v>
      </c>
      <c r="C30" s="220">
        <v>2500</v>
      </c>
      <c r="D30" s="611"/>
      <c r="E30" s="611"/>
      <c r="F30" s="611"/>
      <c r="G30" s="187">
        <f>+IFERROR(VLOOKUP(B30,'FCST SDV (2)'!C:S,12,0),0)</f>
        <v>0</v>
      </c>
      <c r="H30" s="185">
        <f t="shared" si="0"/>
        <v>0</v>
      </c>
      <c r="I30" s="134">
        <f t="array" ref="I30">+IFERROR(INDEX('FCST SDV (2)'!$D$2:$P$2001,MATCH('Data đx fcst 21.09.2020'!$B30,'FCST SDV (2)'!$C$2:$C$2001,0),MATCH('Data đx fcst 21.09.2020'!I$1,'FCST SDV (2)'!$D$1:$P$1,0))/'Data đx fcst 21.09.2020'!$C30,0)</f>
        <v>0</v>
      </c>
      <c r="J30" s="134">
        <f t="array" ref="J30">+IFERROR(INDEX('FCST SDV (2)'!$D$2:$P$2001,MATCH('Data đx fcst 21.09.2020'!$B30,'FCST SDV (2)'!$C$2:$C$2001,0),MATCH('Data đx fcst 21.09.2020'!J$1,'FCST SDV (2)'!$D$1:$P$1,0))/'Data đx fcst 21.09.2020'!$C30,0)</f>
        <v>0</v>
      </c>
      <c r="K30" s="134">
        <f t="array" ref="K30">+IFERROR(INDEX('FCST SDV (2)'!$D$2:$P$2001,MATCH('Data đx fcst 21.09.2020'!$B30,'FCST SDV (2)'!$C$2:$C$2001,0),MATCH('Data đx fcst 21.09.2020'!K$1,'FCST SDV (2)'!$D$1:$P$1,0))/'Data đx fcst 21.09.2020'!$C30,0)</f>
        <v>0</v>
      </c>
      <c r="L30" s="134">
        <f t="array" ref="L30">+IFERROR(INDEX('FCST SDV (2)'!$D$2:$P$2001,MATCH('Data đx fcst 21.09.2020'!$B30,'FCST SDV (2)'!$C$2:$C$2001,0),MATCH('Data đx fcst 21.09.2020'!L$1,'FCST SDV (2)'!$D$1:$P$1,0))/'Data đx fcst 21.09.2020'!$C30,0)</f>
        <v>0</v>
      </c>
      <c r="M30" s="134">
        <f t="array" ref="M30">+IFERROR(INDEX('FCST SDV (2)'!$D$2:$P$2001,MATCH('Data đx fcst 21.09.2020'!$B30,'FCST SDV (2)'!$C$2:$C$2001,0),MATCH('Data đx fcst 21.09.2020'!M$1,'FCST SDV (2)'!$D$1:$P$1,0))/'Data đx fcst 21.09.2020'!$C30,0)</f>
        <v>0</v>
      </c>
      <c r="N30" s="134">
        <f t="array" ref="N30">+IFERROR(INDEX('FCST SDV (2)'!$D$2:$P$2001,MATCH('Data đx fcst 21.09.2020'!$B30,'FCST SDV (2)'!$C$2:$C$2001,0),MATCH('Data đx fcst 21.09.2020'!N$1,'FCST SDV (2)'!$D$1:$P$1,0))/'Data đx fcst 21.09.2020'!$C30,0)</f>
        <v>0</v>
      </c>
      <c r="O30" s="134">
        <f t="array" ref="O30">+IFERROR(INDEX('FCST SDV (2)'!$D$2:$P$2001,MATCH('Data đx fcst 21.09.2020'!$B30,'FCST SDV (2)'!$C$2:$C$2001,0),MATCH('Data đx fcst 21.09.2020'!O$1,'FCST SDV (2)'!$D$1:$P$1,0))/'Data đx fcst 21.09.2020'!$C30,0)</f>
        <v>0</v>
      </c>
      <c r="P30" s="134">
        <f t="array" ref="P30">+IFERROR(INDEX('FCST SDV (2)'!$D$2:$P$2001,MATCH('Data đx fcst 21.09.2020'!$B30,'FCST SDV (2)'!$C$2:$C$2001,0),MATCH('Data đx fcst 21.09.2020'!P$1,'FCST SDV (2)'!$D$1:$P$1,0))/'Data đx fcst 21.09.2020'!$C30,0)</f>
        <v>0</v>
      </c>
      <c r="Q30" s="134">
        <f t="array" ref="Q30">+IFERROR(INDEX('FCST SDV (2)'!$D$2:$P$2001,MATCH('Data đx fcst 21.09.2020'!$B30,'FCST SDV (2)'!$C$2:$C$2001,0),MATCH('Data đx fcst 21.09.2020'!Q$1,'FCST SDV (2)'!$D$1:$P$1,0))/'Data đx fcst 21.09.2020'!$C30,0)</f>
        <v>0</v>
      </c>
      <c r="R30" s="134">
        <f t="array" ref="R30">+IFERROR(INDEX('FCST SDV (2)'!$D$2:$P$2001,MATCH('Data đx fcst 21.09.2020'!$B30,'FCST SDV (2)'!$C$2:$C$2001,0),MATCH('Data đx fcst 21.09.2020'!R$1,'FCST SDV (2)'!$D$1:$P$1,0))/'Data đx fcst 21.09.2020'!$C30,0)</f>
        <v>7.2</v>
      </c>
      <c r="S30" s="182">
        <f t="shared" si="1"/>
        <v>7.2</v>
      </c>
    </row>
    <row r="31" spans="1:19" ht="36" customHeight="1">
      <c r="A31" s="604"/>
      <c r="B31" s="220" t="s">
        <v>150</v>
      </c>
      <c r="C31" s="220">
        <v>2500</v>
      </c>
      <c r="D31" s="611"/>
      <c r="E31" s="611"/>
      <c r="F31" s="611"/>
      <c r="G31" s="187">
        <f>+IFERROR(VLOOKUP(B31,'FCST SDV (2)'!C:S,12,0),0)</f>
        <v>0</v>
      </c>
      <c r="H31" s="185">
        <f t="shared" si="0"/>
        <v>0</v>
      </c>
      <c r="I31" s="134">
        <f t="array" ref="I31">+IFERROR(INDEX('FCST SDV (2)'!$D$2:$P$2001,MATCH('Data đx fcst 21.09.2020'!$B31,'FCST SDV (2)'!$C$2:$C$2001,0),MATCH('Data đx fcst 21.09.2020'!I$1,'FCST SDV (2)'!$D$1:$P$1,0))/'Data đx fcst 21.09.2020'!$C31,0)</f>
        <v>0</v>
      </c>
      <c r="J31" s="134">
        <f t="array" ref="J31">+IFERROR(INDEX('FCST SDV (2)'!$D$2:$P$2001,MATCH('Data đx fcst 21.09.2020'!$B31,'FCST SDV (2)'!$C$2:$C$2001,0),MATCH('Data đx fcst 21.09.2020'!J$1,'FCST SDV (2)'!$D$1:$P$1,0))/'Data đx fcst 21.09.2020'!$C31,0)</f>
        <v>0</v>
      </c>
      <c r="K31" s="134">
        <f t="array" ref="K31">+IFERROR(INDEX('FCST SDV (2)'!$D$2:$P$2001,MATCH('Data đx fcst 21.09.2020'!$B31,'FCST SDV (2)'!$C$2:$C$2001,0),MATCH('Data đx fcst 21.09.2020'!K$1,'FCST SDV (2)'!$D$1:$P$1,0))/'Data đx fcst 21.09.2020'!$C31,0)</f>
        <v>0</v>
      </c>
      <c r="L31" s="134">
        <f t="array" ref="L31">+IFERROR(INDEX('FCST SDV (2)'!$D$2:$P$2001,MATCH('Data đx fcst 21.09.2020'!$B31,'FCST SDV (2)'!$C$2:$C$2001,0),MATCH('Data đx fcst 21.09.2020'!L$1,'FCST SDV (2)'!$D$1:$P$1,0))/'Data đx fcst 21.09.2020'!$C31,0)</f>
        <v>0</v>
      </c>
      <c r="M31" s="134">
        <f t="array" ref="M31">+IFERROR(INDEX('FCST SDV (2)'!$D$2:$P$2001,MATCH('Data đx fcst 21.09.2020'!$B31,'FCST SDV (2)'!$C$2:$C$2001,0),MATCH('Data đx fcst 21.09.2020'!M$1,'FCST SDV (2)'!$D$1:$P$1,0))/'Data đx fcst 21.09.2020'!$C31,0)</f>
        <v>0</v>
      </c>
      <c r="N31" s="134">
        <f t="array" ref="N31">+IFERROR(INDEX('FCST SDV (2)'!$D$2:$P$2001,MATCH('Data đx fcst 21.09.2020'!$B31,'FCST SDV (2)'!$C$2:$C$2001,0),MATCH('Data đx fcst 21.09.2020'!N$1,'FCST SDV (2)'!$D$1:$P$1,0))/'Data đx fcst 21.09.2020'!$C31,0)</f>
        <v>0</v>
      </c>
      <c r="O31" s="134">
        <f t="array" ref="O31">+IFERROR(INDEX('FCST SDV (2)'!$D$2:$P$2001,MATCH('Data đx fcst 21.09.2020'!$B31,'FCST SDV (2)'!$C$2:$C$2001,0),MATCH('Data đx fcst 21.09.2020'!O$1,'FCST SDV (2)'!$D$1:$P$1,0))/'Data đx fcst 21.09.2020'!$C31,0)</f>
        <v>0</v>
      </c>
      <c r="P31" s="134">
        <f t="array" ref="P31">+IFERROR(INDEX('FCST SDV (2)'!$D$2:$P$2001,MATCH('Data đx fcst 21.09.2020'!$B31,'FCST SDV (2)'!$C$2:$C$2001,0),MATCH('Data đx fcst 21.09.2020'!P$1,'FCST SDV (2)'!$D$1:$P$1,0))/'Data đx fcst 21.09.2020'!$C31,0)</f>
        <v>0</v>
      </c>
      <c r="Q31" s="134">
        <f t="array" ref="Q31">+IFERROR(INDEX('FCST SDV (2)'!$D$2:$P$2001,MATCH('Data đx fcst 21.09.2020'!$B31,'FCST SDV (2)'!$C$2:$C$2001,0),MATCH('Data đx fcst 21.09.2020'!Q$1,'FCST SDV (2)'!$D$1:$P$1,0))/'Data đx fcst 21.09.2020'!$C31,0)</f>
        <v>0</v>
      </c>
      <c r="R31" s="134">
        <f t="array" ref="R31">+IFERROR(INDEX('FCST SDV (2)'!$D$2:$P$2001,MATCH('Data đx fcst 21.09.2020'!$B31,'FCST SDV (2)'!$C$2:$C$2001,0),MATCH('Data đx fcst 21.09.2020'!R$1,'FCST SDV (2)'!$D$1:$P$1,0))/'Data đx fcst 21.09.2020'!$C31,0)</f>
        <v>0</v>
      </c>
      <c r="S31" s="182">
        <f t="shared" si="1"/>
        <v>0</v>
      </c>
    </row>
    <row r="32" spans="1:19" ht="36" hidden="1" customHeight="1">
      <c r="A32" s="604"/>
      <c r="B32" s="220" t="s">
        <v>719</v>
      </c>
      <c r="C32" s="220">
        <v>1000</v>
      </c>
      <c r="D32" s="611"/>
      <c r="E32" s="611"/>
      <c r="F32" s="611"/>
      <c r="G32" s="187">
        <f>+IFERROR(VLOOKUP(B32,'FCST SDV (2)'!C:S,12,0),0)</f>
        <v>0</v>
      </c>
      <c r="H32" s="185">
        <f t="shared" ref="H32:H41" si="10">+G32/C32</f>
        <v>0</v>
      </c>
      <c r="I32" s="134">
        <f t="array" ref="I32">+IFERROR(INDEX('FCST SDV (2)'!$D$2:$P$2001,MATCH('Data đx fcst 21.09.2020'!$B32,'FCST SDV (2)'!$C$2:$C$2001,0),MATCH('Data đx fcst 21.09.2020'!I$1,'FCST SDV (2)'!$D$1:$P$1,0))/'Data đx fcst 21.09.2020'!$C32,0)</f>
        <v>0</v>
      </c>
      <c r="J32" s="134">
        <f t="array" ref="J32">+IFERROR(INDEX('FCST SDV (2)'!$D$2:$P$2001,MATCH('Data đx fcst 21.09.2020'!$B32,'FCST SDV (2)'!$C$2:$C$2001,0),MATCH('Data đx fcst 21.09.2020'!J$1,'FCST SDV (2)'!$D$1:$P$1,0))/'Data đx fcst 21.09.2020'!$C32,0)</f>
        <v>0</v>
      </c>
      <c r="K32" s="134">
        <f t="array" ref="K32">+IFERROR(INDEX('FCST SDV (2)'!$D$2:$P$2001,MATCH('Data đx fcst 21.09.2020'!$B32,'FCST SDV (2)'!$C$2:$C$2001,0),MATCH('Data đx fcst 21.09.2020'!K$1,'FCST SDV (2)'!$D$1:$P$1,0))/'Data đx fcst 21.09.2020'!$C32,0)</f>
        <v>0</v>
      </c>
      <c r="L32" s="134">
        <f t="array" ref="L32">+IFERROR(INDEX('FCST SDV (2)'!$D$2:$P$2001,MATCH('Data đx fcst 21.09.2020'!$B32,'FCST SDV (2)'!$C$2:$C$2001,0),MATCH('Data đx fcst 21.09.2020'!L$1,'FCST SDV (2)'!$D$1:$P$1,0))/'Data đx fcst 21.09.2020'!$C32,0)</f>
        <v>0</v>
      </c>
      <c r="M32" s="134">
        <f t="array" ref="M32">+IFERROR(INDEX('FCST SDV (2)'!$D$2:$P$2001,MATCH('Data đx fcst 21.09.2020'!$B32,'FCST SDV (2)'!$C$2:$C$2001,0),MATCH('Data đx fcst 21.09.2020'!M$1,'FCST SDV (2)'!$D$1:$P$1,0))/'Data đx fcst 21.09.2020'!$C32,0)</f>
        <v>0</v>
      </c>
      <c r="N32" s="134">
        <f t="array" ref="N32">+IFERROR(INDEX('FCST SDV (2)'!$D$2:$P$2001,MATCH('Data đx fcst 21.09.2020'!$B32,'FCST SDV (2)'!$C$2:$C$2001,0),MATCH('Data đx fcst 21.09.2020'!N$1,'FCST SDV (2)'!$D$1:$P$1,0))/'Data đx fcst 21.09.2020'!$C32,0)</f>
        <v>0</v>
      </c>
      <c r="O32" s="134">
        <f t="array" ref="O32">+IFERROR(INDEX('FCST SDV (2)'!$D$2:$P$2001,MATCH('Data đx fcst 21.09.2020'!$B32,'FCST SDV (2)'!$C$2:$C$2001,0),MATCH('Data đx fcst 21.09.2020'!O$1,'FCST SDV (2)'!$D$1:$P$1,0))/'Data đx fcst 21.09.2020'!$C32,0)</f>
        <v>0</v>
      </c>
      <c r="P32" s="134">
        <f t="array" ref="P32">+IFERROR(INDEX('FCST SDV (2)'!$D$2:$P$2001,MATCH('Data đx fcst 21.09.2020'!$B32,'FCST SDV (2)'!$C$2:$C$2001,0),MATCH('Data đx fcst 21.09.2020'!P$1,'FCST SDV (2)'!$D$1:$P$1,0))/'Data đx fcst 21.09.2020'!$C32,0)</f>
        <v>0</v>
      </c>
      <c r="Q32" s="134">
        <f t="array" ref="Q32">+IFERROR(INDEX('FCST SDV (2)'!$D$2:$P$2001,MATCH('Data đx fcst 21.09.2020'!$B32,'FCST SDV (2)'!$C$2:$C$2001,0),MATCH('Data đx fcst 21.09.2020'!Q$1,'FCST SDV (2)'!$D$1:$P$1,0))/'Data đx fcst 21.09.2020'!$C32,0)</f>
        <v>0</v>
      </c>
      <c r="R32" s="134">
        <f t="array" ref="R32">+IFERROR(INDEX('FCST SDV (2)'!$D$2:$P$2001,MATCH('Data đx fcst 21.09.2020'!$B32,'FCST SDV (2)'!$C$2:$C$2001,0),MATCH('Data đx fcst 21.09.2020'!R$1,'FCST SDV (2)'!$D$1:$P$1,0))/'Data đx fcst 21.09.2020'!$C32,0)</f>
        <v>0</v>
      </c>
      <c r="S32" s="182">
        <f t="shared" si="1"/>
        <v>0</v>
      </c>
    </row>
    <row r="33" spans="1:19" ht="36" hidden="1" customHeight="1">
      <c r="A33" s="604"/>
      <c r="B33" s="220" t="s">
        <v>720</v>
      </c>
      <c r="C33" s="220">
        <v>2000</v>
      </c>
      <c r="D33" s="611"/>
      <c r="E33" s="611"/>
      <c r="F33" s="611"/>
      <c r="G33" s="187">
        <f>+IFERROR(VLOOKUP(B33,'FCST SDV (2)'!C:S,12,0),0)</f>
        <v>0</v>
      </c>
      <c r="H33" s="185">
        <f t="shared" si="10"/>
        <v>0</v>
      </c>
      <c r="I33" s="134">
        <f t="array" ref="I33">+IFERROR(INDEX('FCST SDV (2)'!$D$2:$P$2001,MATCH('Data đx fcst 21.09.2020'!$B33,'FCST SDV (2)'!$C$2:$C$2001,0),MATCH('Data đx fcst 21.09.2020'!I$1,'FCST SDV (2)'!$D$1:$P$1,0))/'Data đx fcst 21.09.2020'!$C33,0)</f>
        <v>0</v>
      </c>
      <c r="J33" s="134">
        <f t="array" ref="J33">+IFERROR(INDEX('FCST SDV (2)'!$D$2:$P$2001,MATCH('Data đx fcst 21.09.2020'!$B33,'FCST SDV (2)'!$C$2:$C$2001,0),MATCH('Data đx fcst 21.09.2020'!J$1,'FCST SDV (2)'!$D$1:$P$1,0))/'Data đx fcst 21.09.2020'!$C33,0)</f>
        <v>0</v>
      </c>
      <c r="K33" s="134">
        <f t="array" ref="K33">+IFERROR(INDEX('FCST SDV (2)'!$D$2:$P$2001,MATCH('Data đx fcst 21.09.2020'!$B33,'FCST SDV (2)'!$C$2:$C$2001,0),MATCH('Data đx fcst 21.09.2020'!K$1,'FCST SDV (2)'!$D$1:$P$1,0))/'Data đx fcst 21.09.2020'!$C33,0)</f>
        <v>0</v>
      </c>
      <c r="L33" s="134">
        <f t="array" ref="L33">+IFERROR(INDEX('FCST SDV (2)'!$D$2:$P$2001,MATCH('Data đx fcst 21.09.2020'!$B33,'FCST SDV (2)'!$C$2:$C$2001,0),MATCH('Data đx fcst 21.09.2020'!L$1,'FCST SDV (2)'!$D$1:$P$1,0))/'Data đx fcst 21.09.2020'!$C33,0)</f>
        <v>0</v>
      </c>
      <c r="M33" s="134">
        <f t="array" ref="M33">+IFERROR(INDEX('FCST SDV (2)'!$D$2:$P$2001,MATCH('Data đx fcst 21.09.2020'!$B33,'FCST SDV (2)'!$C$2:$C$2001,0),MATCH('Data đx fcst 21.09.2020'!M$1,'FCST SDV (2)'!$D$1:$P$1,0))/'Data đx fcst 21.09.2020'!$C33,0)</f>
        <v>0</v>
      </c>
      <c r="N33" s="134">
        <f t="array" ref="N33">+IFERROR(INDEX('FCST SDV (2)'!$D$2:$P$2001,MATCH('Data đx fcst 21.09.2020'!$B33,'FCST SDV (2)'!$C$2:$C$2001,0),MATCH('Data đx fcst 21.09.2020'!N$1,'FCST SDV (2)'!$D$1:$P$1,0))/'Data đx fcst 21.09.2020'!$C33,0)</f>
        <v>0</v>
      </c>
      <c r="O33" s="134">
        <f t="array" ref="O33">+IFERROR(INDEX('FCST SDV (2)'!$D$2:$P$2001,MATCH('Data đx fcst 21.09.2020'!$B33,'FCST SDV (2)'!$C$2:$C$2001,0),MATCH('Data đx fcst 21.09.2020'!O$1,'FCST SDV (2)'!$D$1:$P$1,0))/'Data đx fcst 21.09.2020'!$C33,0)</f>
        <v>0</v>
      </c>
      <c r="P33" s="134">
        <f t="array" ref="P33">+IFERROR(INDEX('FCST SDV (2)'!$D$2:$P$2001,MATCH('Data đx fcst 21.09.2020'!$B33,'FCST SDV (2)'!$C$2:$C$2001,0),MATCH('Data đx fcst 21.09.2020'!P$1,'FCST SDV (2)'!$D$1:$P$1,0))/'Data đx fcst 21.09.2020'!$C33,0)</f>
        <v>0</v>
      </c>
      <c r="Q33" s="134">
        <f t="array" ref="Q33">+IFERROR(INDEX('FCST SDV (2)'!$D$2:$P$2001,MATCH('Data đx fcst 21.09.2020'!$B33,'FCST SDV (2)'!$C$2:$C$2001,0),MATCH('Data đx fcst 21.09.2020'!Q$1,'FCST SDV (2)'!$D$1:$P$1,0))/'Data đx fcst 21.09.2020'!$C33,0)</f>
        <v>0</v>
      </c>
      <c r="R33" s="134">
        <f t="array" ref="R33">+IFERROR(INDEX('FCST SDV (2)'!$D$2:$P$2001,MATCH('Data đx fcst 21.09.2020'!$B33,'FCST SDV (2)'!$C$2:$C$2001,0),MATCH('Data đx fcst 21.09.2020'!R$1,'FCST SDV (2)'!$D$1:$P$1,0))/'Data đx fcst 21.09.2020'!$C33,0)</f>
        <v>0</v>
      </c>
      <c r="S33" s="182">
        <f t="shared" si="1"/>
        <v>0</v>
      </c>
    </row>
    <row r="34" spans="1:19" ht="36" hidden="1" customHeight="1">
      <c r="A34" s="604"/>
      <c r="B34" s="220" t="s">
        <v>721</v>
      </c>
      <c r="C34" s="220">
        <v>1000</v>
      </c>
      <c r="D34" s="611"/>
      <c r="E34" s="611"/>
      <c r="F34" s="611"/>
      <c r="G34" s="187">
        <f>+IFERROR(VLOOKUP(B34,'FCST SDV (2)'!C:S,12,0),0)</f>
        <v>0</v>
      </c>
      <c r="H34" s="185">
        <f t="shared" si="10"/>
        <v>0</v>
      </c>
      <c r="I34" s="134">
        <f t="array" ref="I34">+IFERROR(INDEX('FCST SDV (2)'!$D$2:$P$2001,MATCH('Data đx fcst 21.09.2020'!$B34,'FCST SDV (2)'!$C$2:$C$2001,0),MATCH('Data đx fcst 21.09.2020'!I$1,'FCST SDV (2)'!$D$1:$P$1,0))/'Data đx fcst 21.09.2020'!$C34,0)</f>
        <v>0</v>
      </c>
      <c r="J34" s="134">
        <f t="array" ref="J34">+IFERROR(INDEX('FCST SDV (2)'!$D$2:$P$2001,MATCH('Data đx fcst 21.09.2020'!$B34,'FCST SDV (2)'!$C$2:$C$2001,0),MATCH('Data đx fcst 21.09.2020'!J$1,'FCST SDV (2)'!$D$1:$P$1,0))/'Data đx fcst 21.09.2020'!$C34,0)</f>
        <v>0</v>
      </c>
      <c r="K34" s="134">
        <f t="array" ref="K34">+IFERROR(INDEX('FCST SDV (2)'!$D$2:$P$2001,MATCH('Data đx fcst 21.09.2020'!$B34,'FCST SDV (2)'!$C$2:$C$2001,0),MATCH('Data đx fcst 21.09.2020'!K$1,'FCST SDV (2)'!$D$1:$P$1,0))/'Data đx fcst 21.09.2020'!$C34,0)</f>
        <v>0</v>
      </c>
      <c r="L34" s="134">
        <f t="array" ref="L34">+IFERROR(INDEX('FCST SDV (2)'!$D$2:$P$2001,MATCH('Data đx fcst 21.09.2020'!$B34,'FCST SDV (2)'!$C$2:$C$2001,0),MATCH('Data đx fcst 21.09.2020'!L$1,'FCST SDV (2)'!$D$1:$P$1,0))/'Data đx fcst 21.09.2020'!$C34,0)</f>
        <v>0</v>
      </c>
      <c r="M34" s="134">
        <f t="array" ref="M34">+IFERROR(INDEX('FCST SDV (2)'!$D$2:$P$2001,MATCH('Data đx fcst 21.09.2020'!$B34,'FCST SDV (2)'!$C$2:$C$2001,0),MATCH('Data đx fcst 21.09.2020'!M$1,'FCST SDV (2)'!$D$1:$P$1,0))/'Data đx fcst 21.09.2020'!$C34,0)</f>
        <v>0</v>
      </c>
      <c r="N34" s="134">
        <f t="array" ref="N34">+IFERROR(INDEX('FCST SDV (2)'!$D$2:$P$2001,MATCH('Data đx fcst 21.09.2020'!$B34,'FCST SDV (2)'!$C$2:$C$2001,0),MATCH('Data đx fcst 21.09.2020'!N$1,'FCST SDV (2)'!$D$1:$P$1,0))/'Data đx fcst 21.09.2020'!$C34,0)</f>
        <v>0</v>
      </c>
      <c r="O34" s="134">
        <f t="array" ref="O34">+IFERROR(INDEX('FCST SDV (2)'!$D$2:$P$2001,MATCH('Data đx fcst 21.09.2020'!$B34,'FCST SDV (2)'!$C$2:$C$2001,0),MATCH('Data đx fcst 21.09.2020'!O$1,'FCST SDV (2)'!$D$1:$P$1,0))/'Data đx fcst 21.09.2020'!$C34,0)</f>
        <v>0</v>
      </c>
      <c r="P34" s="134">
        <f t="array" ref="P34">+IFERROR(INDEX('FCST SDV (2)'!$D$2:$P$2001,MATCH('Data đx fcst 21.09.2020'!$B34,'FCST SDV (2)'!$C$2:$C$2001,0),MATCH('Data đx fcst 21.09.2020'!P$1,'FCST SDV (2)'!$D$1:$P$1,0))/'Data đx fcst 21.09.2020'!$C34,0)</f>
        <v>0</v>
      </c>
      <c r="Q34" s="134">
        <f t="array" ref="Q34">+IFERROR(INDEX('FCST SDV (2)'!$D$2:$P$2001,MATCH('Data đx fcst 21.09.2020'!$B34,'FCST SDV (2)'!$C$2:$C$2001,0),MATCH('Data đx fcst 21.09.2020'!Q$1,'FCST SDV (2)'!$D$1:$P$1,0))/'Data đx fcst 21.09.2020'!$C34,0)</f>
        <v>0</v>
      </c>
      <c r="R34" s="134">
        <f t="array" ref="R34">+IFERROR(INDEX('FCST SDV (2)'!$D$2:$P$2001,MATCH('Data đx fcst 21.09.2020'!$B34,'FCST SDV (2)'!$C$2:$C$2001,0),MATCH('Data đx fcst 21.09.2020'!R$1,'FCST SDV (2)'!$D$1:$P$1,0))/'Data đx fcst 21.09.2020'!$C34,0)</f>
        <v>0</v>
      </c>
      <c r="S34" s="182">
        <f t="shared" si="1"/>
        <v>0</v>
      </c>
    </row>
    <row r="35" spans="1:19" ht="36" hidden="1" customHeight="1">
      <c r="A35" s="604"/>
      <c r="B35" s="220" t="s">
        <v>722</v>
      </c>
      <c r="C35" s="220">
        <v>2000</v>
      </c>
      <c r="D35" s="611"/>
      <c r="E35" s="611"/>
      <c r="F35" s="611"/>
      <c r="G35" s="187">
        <f>+IFERROR(VLOOKUP(B35,'FCST SDV (2)'!C:S,12,0),0)</f>
        <v>0</v>
      </c>
      <c r="H35" s="185">
        <f t="shared" si="10"/>
        <v>0</v>
      </c>
      <c r="I35" s="134">
        <f t="array" ref="I35">+IFERROR(INDEX('FCST SDV (2)'!$D$2:$P$2001,MATCH('Data đx fcst 21.09.2020'!$B35,'FCST SDV (2)'!$C$2:$C$2001,0),MATCH('Data đx fcst 21.09.2020'!I$1,'FCST SDV (2)'!$D$1:$P$1,0))/'Data đx fcst 21.09.2020'!$C35,0)</f>
        <v>0</v>
      </c>
      <c r="J35" s="134">
        <f t="array" ref="J35">+IFERROR(INDEX('FCST SDV (2)'!$D$2:$P$2001,MATCH('Data đx fcst 21.09.2020'!$B35,'FCST SDV (2)'!$C$2:$C$2001,0),MATCH('Data đx fcst 21.09.2020'!J$1,'FCST SDV (2)'!$D$1:$P$1,0))/'Data đx fcst 21.09.2020'!$C35,0)</f>
        <v>0</v>
      </c>
      <c r="K35" s="134">
        <f t="array" ref="K35">+IFERROR(INDEX('FCST SDV (2)'!$D$2:$P$2001,MATCH('Data đx fcst 21.09.2020'!$B35,'FCST SDV (2)'!$C$2:$C$2001,0),MATCH('Data đx fcst 21.09.2020'!K$1,'FCST SDV (2)'!$D$1:$P$1,0))/'Data đx fcst 21.09.2020'!$C35,0)</f>
        <v>0</v>
      </c>
      <c r="L35" s="134">
        <f t="array" ref="L35">+IFERROR(INDEX('FCST SDV (2)'!$D$2:$P$2001,MATCH('Data đx fcst 21.09.2020'!$B35,'FCST SDV (2)'!$C$2:$C$2001,0),MATCH('Data đx fcst 21.09.2020'!L$1,'FCST SDV (2)'!$D$1:$P$1,0))/'Data đx fcst 21.09.2020'!$C35,0)</f>
        <v>0</v>
      </c>
      <c r="M35" s="134">
        <f t="array" ref="M35">+IFERROR(INDEX('FCST SDV (2)'!$D$2:$P$2001,MATCH('Data đx fcst 21.09.2020'!$B35,'FCST SDV (2)'!$C$2:$C$2001,0),MATCH('Data đx fcst 21.09.2020'!M$1,'FCST SDV (2)'!$D$1:$P$1,0))/'Data đx fcst 21.09.2020'!$C35,0)</f>
        <v>0</v>
      </c>
      <c r="N35" s="134">
        <f t="array" ref="N35">+IFERROR(INDEX('FCST SDV (2)'!$D$2:$P$2001,MATCH('Data đx fcst 21.09.2020'!$B35,'FCST SDV (2)'!$C$2:$C$2001,0),MATCH('Data đx fcst 21.09.2020'!N$1,'FCST SDV (2)'!$D$1:$P$1,0))/'Data đx fcst 21.09.2020'!$C35,0)</f>
        <v>0</v>
      </c>
      <c r="O35" s="134">
        <f t="array" ref="O35">+IFERROR(INDEX('FCST SDV (2)'!$D$2:$P$2001,MATCH('Data đx fcst 21.09.2020'!$B35,'FCST SDV (2)'!$C$2:$C$2001,0),MATCH('Data đx fcst 21.09.2020'!O$1,'FCST SDV (2)'!$D$1:$P$1,0))/'Data đx fcst 21.09.2020'!$C35,0)</f>
        <v>0</v>
      </c>
      <c r="P35" s="134">
        <f t="array" ref="P35">+IFERROR(INDEX('FCST SDV (2)'!$D$2:$P$2001,MATCH('Data đx fcst 21.09.2020'!$B35,'FCST SDV (2)'!$C$2:$C$2001,0),MATCH('Data đx fcst 21.09.2020'!P$1,'FCST SDV (2)'!$D$1:$P$1,0))/'Data đx fcst 21.09.2020'!$C35,0)</f>
        <v>0</v>
      </c>
      <c r="Q35" s="134">
        <f t="array" ref="Q35">+IFERROR(INDEX('FCST SDV (2)'!$D$2:$P$2001,MATCH('Data đx fcst 21.09.2020'!$B35,'FCST SDV (2)'!$C$2:$C$2001,0),MATCH('Data đx fcst 21.09.2020'!Q$1,'FCST SDV (2)'!$D$1:$P$1,0))/'Data đx fcst 21.09.2020'!$C35,0)</f>
        <v>0</v>
      </c>
      <c r="R35" s="134">
        <f t="array" ref="R35">+IFERROR(INDEX('FCST SDV (2)'!$D$2:$P$2001,MATCH('Data đx fcst 21.09.2020'!$B35,'FCST SDV (2)'!$C$2:$C$2001,0),MATCH('Data đx fcst 21.09.2020'!R$1,'FCST SDV (2)'!$D$1:$P$1,0))/'Data đx fcst 21.09.2020'!$C35,0)</f>
        <v>0</v>
      </c>
      <c r="S35" s="182">
        <f t="shared" si="1"/>
        <v>0</v>
      </c>
    </row>
    <row r="36" spans="1:19" ht="36" hidden="1" customHeight="1">
      <c r="A36" s="604"/>
      <c r="B36" s="220" t="s">
        <v>723</v>
      </c>
      <c r="C36" s="220">
        <v>1000</v>
      </c>
      <c r="D36" s="611"/>
      <c r="E36" s="611"/>
      <c r="F36" s="611"/>
      <c r="G36" s="187">
        <f>+IFERROR(VLOOKUP(B36,'FCST SDV (2)'!C:S,12,0),0)</f>
        <v>0</v>
      </c>
      <c r="H36" s="185">
        <f t="shared" si="10"/>
        <v>0</v>
      </c>
      <c r="I36" s="134">
        <f t="array" ref="I36">+IFERROR(INDEX('FCST SDV (2)'!$D$2:$P$2001,MATCH('Data đx fcst 21.09.2020'!$B36,'FCST SDV (2)'!$C$2:$C$2001,0),MATCH('Data đx fcst 21.09.2020'!I$1,'FCST SDV (2)'!$D$1:$P$1,0))/'Data đx fcst 21.09.2020'!$C36,0)</f>
        <v>0</v>
      </c>
      <c r="J36" s="134">
        <f t="array" ref="J36">+IFERROR(INDEX('FCST SDV (2)'!$D$2:$P$2001,MATCH('Data đx fcst 21.09.2020'!$B36,'FCST SDV (2)'!$C$2:$C$2001,0),MATCH('Data đx fcst 21.09.2020'!J$1,'FCST SDV (2)'!$D$1:$P$1,0))/'Data đx fcst 21.09.2020'!$C36,0)</f>
        <v>0</v>
      </c>
      <c r="K36" s="134">
        <f t="array" ref="K36">+IFERROR(INDEX('FCST SDV (2)'!$D$2:$P$2001,MATCH('Data đx fcst 21.09.2020'!$B36,'FCST SDV (2)'!$C$2:$C$2001,0),MATCH('Data đx fcst 21.09.2020'!K$1,'FCST SDV (2)'!$D$1:$P$1,0))/'Data đx fcst 21.09.2020'!$C36,0)</f>
        <v>0</v>
      </c>
      <c r="L36" s="134">
        <f t="array" ref="L36">+IFERROR(INDEX('FCST SDV (2)'!$D$2:$P$2001,MATCH('Data đx fcst 21.09.2020'!$B36,'FCST SDV (2)'!$C$2:$C$2001,0),MATCH('Data đx fcst 21.09.2020'!L$1,'FCST SDV (2)'!$D$1:$P$1,0))/'Data đx fcst 21.09.2020'!$C36,0)</f>
        <v>0</v>
      </c>
      <c r="M36" s="134">
        <f t="array" ref="M36">+IFERROR(INDEX('FCST SDV (2)'!$D$2:$P$2001,MATCH('Data đx fcst 21.09.2020'!$B36,'FCST SDV (2)'!$C$2:$C$2001,0),MATCH('Data đx fcst 21.09.2020'!M$1,'FCST SDV (2)'!$D$1:$P$1,0))/'Data đx fcst 21.09.2020'!$C36,0)</f>
        <v>0</v>
      </c>
      <c r="N36" s="134">
        <f t="array" ref="N36">+IFERROR(INDEX('FCST SDV (2)'!$D$2:$P$2001,MATCH('Data đx fcst 21.09.2020'!$B36,'FCST SDV (2)'!$C$2:$C$2001,0),MATCH('Data đx fcst 21.09.2020'!N$1,'FCST SDV (2)'!$D$1:$P$1,0))/'Data đx fcst 21.09.2020'!$C36,0)</f>
        <v>0</v>
      </c>
      <c r="O36" s="134">
        <f t="array" ref="O36">+IFERROR(INDEX('FCST SDV (2)'!$D$2:$P$2001,MATCH('Data đx fcst 21.09.2020'!$B36,'FCST SDV (2)'!$C$2:$C$2001,0),MATCH('Data đx fcst 21.09.2020'!O$1,'FCST SDV (2)'!$D$1:$P$1,0))/'Data đx fcst 21.09.2020'!$C36,0)</f>
        <v>0</v>
      </c>
      <c r="P36" s="134">
        <f t="array" ref="P36">+IFERROR(INDEX('FCST SDV (2)'!$D$2:$P$2001,MATCH('Data đx fcst 21.09.2020'!$B36,'FCST SDV (2)'!$C$2:$C$2001,0),MATCH('Data đx fcst 21.09.2020'!P$1,'FCST SDV (2)'!$D$1:$P$1,0))/'Data đx fcst 21.09.2020'!$C36,0)</f>
        <v>0</v>
      </c>
      <c r="Q36" s="134">
        <f t="array" ref="Q36">+IFERROR(INDEX('FCST SDV (2)'!$D$2:$P$2001,MATCH('Data đx fcst 21.09.2020'!$B36,'FCST SDV (2)'!$C$2:$C$2001,0),MATCH('Data đx fcst 21.09.2020'!Q$1,'FCST SDV (2)'!$D$1:$P$1,0))/'Data đx fcst 21.09.2020'!$C36,0)</f>
        <v>0</v>
      </c>
      <c r="R36" s="134">
        <f t="array" ref="R36">+IFERROR(INDEX('FCST SDV (2)'!$D$2:$P$2001,MATCH('Data đx fcst 21.09.2020'!$B36,'FCST SDV (2)'!$C$2:$C$2001,0),MATCH('Data đx fcst 21.09.2020'!R$1,'FCST SDV (2)'!$D$1:$P$1,0))/'Data đx fcst 21.09.2020'!$C36,0)</f>
        <v>0</v>
      </c>
      <c r="S36" s="182">
        <f t="shared" si="1"/>
        <v>0</v>
      </c>
    </row>
    <row r="37" spans="1:19" ht="36" hidden="1" customHeight="1">
      <c r="A37" s="604"/>
      <c r="B37" s="220" t="s">
        <v>159</v>
      </c>
      <c r="C37" s="220">
        <v>2500</v>
      </c>
      <c r="D37" s="611"/>
      <c r="E37" s="611"/>
      <c r="F37" s="611"/>
      <c r="G37" s="187">
        <f>+IFERROR(VLOOKUP(B37,'FCST SDV (2)'!C:S,12,0),0)</f>
        <v>0</v>
      </c>
      <c r="H37" s="185">
        <f t="shared" si="10"/>
        <v>0</v>
      </c>
      <c r="I37" s="134">
        <f t="array" ref="I37">+IFERROR(INDEX('FCST SDV (2)'!$D$2:$P$2001,MATCH('Data đx fcst 21.09.2020'!$B37,'FCST SDV (2)'!$C$2:$C$2001,0),MATCH('Data đx fcst 21.09.2020'!I$1,'FCST SDV (2)'!$D$1:$P$1,0))/'Data đx fcst 21.09.2020'!$C37,0)</f>
        <v>0</v>
      </c>
      <c r="J37" s="134">
        <f t="array" ref="J37">+IFERROR(INDEX('FCST SDV (2)'!$D$2:$P$2001,MATCH('Data đx fcst 21.09.2020'!$B37,'FCST SDV (2)'!$C$2:$C$2001,0),MATCH('Data đx fcst 21.09.2020'!J$1,'FCST SDV (2)'!$D$1:$P$1,0))/'Data đx fcst 21.09.2020'!$C37,0)</f>
        <v>0</v>
      </c>
      <c r="K37" s="134">
        <f t="array" ref="K37">+IFERROR(INDEX('FCST SDV (2)'!$D$2:$P$2001,MATCH('Data đx fcst 21.09.2020'!$B37,'FCST SDV (2)'!$C$2:$C$2001,0),MATCH('Data đx fcst 21.09.2020'!K$1,'FCST SDV (2)'!$D$1:$P$1,0))/'Data đx fcst 21.09.2020'!$C37,0)</f>
        <v>0</v>
      </c>
      <c r="L37" s="134">
        <f t="array" ref="L37">+IFERROR(INDEX('FCST SDV (2)'!$D$2:$P$2001,MATCH('Data đx fcst 21.09.2020'!$B37,'FCST SDV (2)'!$C$2:$C$2001,0),MATCH('Data đx fcst 21.09.2020'!L$1,'FCST SDV (2)'!$D$1:$P$1,0))/'Data đx fcst 21.09.2020'!$C37,0)</f>
        <v>0</v>
      </c>
      <c r="M37" s="134">
        <f t="array" ref="M37">+IFERROR(INDEX('FCST SDV (2)'!$D$2:$P$2001,MATCH('Data đx fcst 21.09.2020'!$B37,'FCST SDV (2)'!$C$2:$C$2001,0),MATCH('Data đx fcst 21.09.2020'!M$1,'FCST SDV (2)'!$D$1:$P$1,0))/'Data đx fcst 21.09.2020'!$C37,0)</f>
        <v>0</v>
      </c>
      <c r="N37" s="134">
        <f t="array" ref="N37">+IFERROR(INDEX('FCST SDV (2)'!$D$2:$P$2001,MATCH('Data đx fcst 21.09.2020'!$B37,'FCST SDV (2)'!$C$2:$C$2001,0),MATCH('Data đx fcst 21.09.2020'!N$1,'FCST SDV (2)'!$D$1:$P$1,0))/'Data đx fcst 21.09.2020'!$C37,0)</f>
        <v>0</v>
      </c>
      <c r="O37" s="134">
        <f t="array" ref="O37">+IFERROR(INDEX('FCST SDV (2)'!$D$2:$P$2001,MATCH('Data đx fcst 21.09.2020'!$B37,'FCST SDV (2)'!$C$2:$C$2001,0),MATCH('Data đx fcst 21.09.2020'!O$1,'FCST SDV (2)'!$D$1:$P$1,0))/'Data đx fcst 21.09.2020'!$C37,0)</f>
        <v>0</v>
      </c>
      <c r="P37" s="134">
        <f t="array" ref="P37">+IFERROR(INDEX('FCST SDV (2)'!$D$2:$P$2001,MATCH('Data đx fcst 21.09.2020'!$B37,'FCST SDV (2)'!$C$2:$C$2001,0),MATCH('Data đx fcst 21.09.2020'!P$1,'FCST SDV (2)'!$D$1:$P$1,0))/'Data đx fcst 21.09.2020'!$C37,0)</f>
        <v>0</v>
      </c>
      <c r="Q37" s="134">
        <f t="array" ref="Q37">+IFERROR(INDEX('FCST SDV (2)'!$D$2:$P$2001,MATCH('Data đx fcst 21.09.2020'!$B37,'FCST SDV (2)'!$C$2:$C$2001,0),MATCH('Data đx fcst 21.09.2020'!Q$1,'FCST SDV (2)'!$D$1:$P$1,0))/'Data đx fcst 21.09.2020'!$C37,0)</f>
        <v>0</v>
      </c>
      <c r="R37" s="134">
        <f t="array" ref="R37">+IFERROR(INDEX('FCST SDV (2)'!$D$2:$P$2001,MATCH('Data đx fcst 21.09.2020'!$B37,'FCST SDV (2)'!$C$2:$C$2001,0),MATCH('Data đx fcst 21.09.2020'!R$1,'FCST SDV (2)'!$D$1:$P$1,0))/'Data đx fcst 21.09.2020'!$C37,0)</f>
        <v>0</v>
      </c>
      <c r="S37" s="182">
        <f t="shared" si="1"/>
        <v>0</v>
      </c>
    </row>
    <row r="38" spans="1:19" ht="36" hidden="1" customHeight="1">
      <c r="A38" s="604"/>
      <c r="B38" s="220" t="s">
        <v>724</v>
      </c>
      <c r="C38" s="220">
        <v>2500</v>
      </c>
      <c r="D38" s="611"/>
      <c r="E38" s="611"/>
      <c r="F38" s="611"/>
      <c r="G38" s="187">
        <f>+IFERROR(VLOOKUP(B38,'FCST SDV (2)'!C:S,12,0),0)</f>
        <v>0</v>
      </c>
      <c r="H38" s="185">
        <f t="shared" si="10"/>
        <v>0</v>
      </c>
      <c r="I38" s="134">
        <f t="array" ref="I38">+IFERROR(INDEX('FCST SDV (2)'!$D$2:$P$2001,MATCH('Data đx fcst 21.09.2020'!$B38,'FCST SDV (2)'!$C$2:$C$2001,0),MATCH('Data đx fcst 21.09.2020'!I$1,'FCST SDV (2)'!$D$1:$P$1,0))/'Data đx fcst 21.09.2020'!$C38,0)</f>
        <v>0</v>
      </c>
      <c r="J38" s="134">
        <f t="array" ref="J38">+IFERROR(INDEX('FCST SDV (2)'!$D$2:$P$2001,MATCH('Data đx fcst 21.09.2020'!$B38,'FCST SDV (2)'!$C$2:$C$2001,0),MATCH('Data đx fcst 21.09.2020'!J$1,'FCST SDV (2)'!$D$1:$P$1,0))/'Data đx fcst 21.09.2020'!$C38,0)</f>
        <v>0</v>
      </c>
      <c r="K38" s="134">
        <f t="array" ref="K38">+IFERROR(INDEX('FCST SDV (2)'!$D$2:$P$2001,MATCH('Data đx fcst 21.09.2020'!$B38,'FCST SDV (2)'!$C$2:$C$2001,0),MATCH('Data đx fcst 21.09.2020'!K$1,'FCST SDV (2)'!$D$1:$P$1,0))/'Data đx fcst 21.09.2020'!$C38,0)</f>
        <v>0</v>
      </c>
      <c r="L38" s="134">
        <f t="array" ref="L38">+IFERROR(INDEX('FCST SDV (2)'!$D$2:$P$2001,MATCH('Data đx fcst 21.09.2020'!$B38,'FCST SDV (2)'!$C$2:$C$2001,0),MATCH('Data đx fcst 21.09.2020'!L$1,'FCST SDV (2)'!$D$1:$P$1,0))/'Data đx fcst 21.09.2020'!$C38,0)</f>
        <v>0</v>
      </c>
      <c r="M38" s="134">
        <f t="array" ref="M38">+IFERROR(INDEX('FCST SDV (2)'!$D$2:$P$2001,MATCH('Data đx fcst 21.09.2020'!$B38,'FCST SDV (2)'!$C$2:$C$2001,0),MATCH('Data đx fcst 21.09.2020'!M$1,'FCST SDV (2)'!$D$1:$P$1,0))/'Data đx fcst 21.09.2020'!$C38,0)</f>
        <v>0</v>
      </c>
      <c r="N38" s="134">
        <f t="array" ref="N38">+IFERROR(INDEX('FCST SDV (2)'!$D$2:$P$2001,MATCH('Data đx fcst 21.09.2020'!$B38,'FCST SDV (2)'!$C$2:$C$2001,0),MATCH('Data đx fcst 21.09.2020'!N$1,'FCST SDV (2)'!$D$1:$P$1,0))/'Data đx fcst 21.09.2020'!$C38,0)</f>
        <v>0</v>
      </c>
      <c r="O38" s="134">
        <f t="array" ref="O38">+IFERROR(INDEX('FCST SDV (2)'!$D$2:$P$2001,MATCH('Data đx fcst 21.09.2020'!$B38,'FCST SDV (2)'!$C$2:$C$2001,0),MATCH('Data đx fcst 21.09.2020'!O$1,'FCST SDV (2)'!$D$1:$P$1,0))/'Data đx fcst 21.09.2020'!$C38,0)</f>
        <v>0</v>
      </c>
      <c r="P38" s="134">
        <f t="array" ref="P38">+IFERROR(INDEX('FCST SDV (2)'!$D$2:$P$2001,MATCH('Data đx fcst 21.09.2020'!$B38,'FCST SDV (2)'!$C$2:$C$2001,0),MATCH('Data đx fcst 21.09.2020'!P$1,'FCST SDV (2)'!$D$1:$P$1,0))/'Data đx fcst 21.09.2020'!$C38,0)</f>
        <v>0</v>
      </c>
      <c r="Q38" s="134">
        <f t="array" ref="Q38">+IFERROR(INDEX('FCST SDV (2)'!$D$2:$P$2001,MATCH('Data đx fcst 21.09.2020'!$B38,'FCST SDV (2)'!$C$2:$C$2001,0),MATCH('Data đx fcst 21.09.2020'!Q$1,'FCST SDV (2)'!$D$1:$P$1,0))/'Data đx fcst 21.09.2020'!$C38,0)</f>
        <v>0</v>
      </c>
      <c r="R38" s="134">
        <f t="array" ref="R38">+IFERROR(INDEX('FCST SDV (2)'!$D$2:$P$2001,MATCH('Data đx fcst 21.09.2020'!$B38,'FCST SDV (2)'!$C$2:$C$2001,0),MATCH('Data đx fcst 21.09.2020'!R$1,'FCST SDV (2)'!$D$1:$P$1,0))/'Data đx fcst 21.09.2020'!$C38,0)</f>
        <v>0</v>
      </c>
      <c r="S38" s="182">
        <f t="shared" si="1"/>
        <v>0</v>
      </c>
    </row>
    <row r="39" spans="1:19" ht="36" hidden="1" customHeight="1">
      <c r="A39" s="604"/>
      <c r="B39" s="220" t="s">
        <v>725</v>
      </c>
      <c r="C39" s="220">
        <v>50</v>
      </c>
      <c r="D39" s="611"/>
      <c r="E39" s="611"/>
      <c r="F39" s="611"/>
      <c r="G39" s="187">
        <f>+IFERROR(VLOOKUP(B39,'FCST SDV (2)'!C:S,12,0),0)</f>
        <v>0</v>
      </c>
      <c r="H39" s="185">
        <f t="shared" si="10"/>
        <v>0</v>
      </c>
      <c r="I39" s="134">
        <f t="array" ref="I39">+IFERROR(INDEX('FCST SDV (2)'!$D$2:$P$2001,MATCH('Data đx fcst 21.09.2020'!$B39,'FCST SDV (2)'!$C$2:$C$2001,0),MATCH('Data đx fcst 21.09.2020'!I$1,'FCST SDV (2)'!$D$1:$P$1,0))/'Data đx fcst 21.09.2020'!$C39,0)</f>
        <v>0</v>
      </c>
      <c r="J39" s="134">
        <f t="array" ref="J39">+IFERROR(INDEX('FCST SDV (2)'!$D$2:$P$2001,MATCH('Data đx fcst 21.09.2020'!$B39,'FCST SDV (2)'!$C$2:$C$2001,0),MATCH('Data đx fcst 21.09.2020'!J$1,'FCST SDV (2)'!$D$1:$P$1,0))/'Data đx fcst 21.09.2020'!$C39,0)</f>
        <v>0</v>
      </c>
      <c r="K39" s="134">
        <f t="array" ref="K39">+IFERROR(INDEX('FCST SDV (2)'!$D$2:$P$2001,MATCH('Data đx fcst 21.09.2020'!$B39,'FCST SDV (2)'!$C$2:$C$2001,0),MATCH('Data đx fcst 21.09.2020'!K$1,'FCST SDV (2)'!$D$1:$P$1,0))/'Data đx fcst 21.09.2020'!$C39,0)</f>
        <v>0</v>
      </c>
      <c r="L39" s="134">
        <f t="array" ref="L39">+IFERROR(INDEX('FCST SDV (2)'!$D$2:$P$2001,MATCH('Data đx fcst 21.09.2020'!$B39,'FCST SDV (2)'!$C$2:$C$2001,0),MATCH('Data đx fcst 21.09.2020'!L$1,'FCST SDV (2)'!$D$1:$P$1,0))/'Data đx fcst 21.09.2020'!$C39,0)</f>
        <v>0</v>
      </c>
      <c r="M39" s="134">
        <f t="array" ref="M39">+IFERROR(INDEX('FCST SDV (2)'!$D$2:$P$2001,MATCH('Data đx fcst 21.09.2020'!$B39,'FCST SDV (2)'!$C$2:$C$2001,0),MATCH('Data đx fcst 21.09.2020'!M$1,'FCST SDV (2)'!$D$1:$P$1,0))/'Data đx fcst 21.09.2020'!$C39,0)</f>
        <v>0</v>
      </c>
      <c r="N39" s="134">
        <f t="array" ref="N39">+IFERROR(INDEX('FCST SDV (2)'!$D$2:$P$2001,MATCH('Data đx fcst 21.09.2020'!$B39,'FCST SDV (2)'!$C$2:$C$2001,0),MATCH('Data đx fcst 21.09.2020'!N$1,'FCST SDV (2)'!$D$1:$P$1,0))/'Data đx fcst 21.09.2020'!$C39,0)</f>
        <v>0</v>
      </c>
      <c r="O39" s="134">
        <f t="array" ref="O39">+IFERROR(INDEX('FCST SDV (2)'!$D$2:$P$2001,MATCH('Data đx fcst 21.09.2020'!$B39,'FCST SDV (2)'!$C$2:$C$2001,0),MATCH('Data đx fcst 21.09.2020'!O$1,'FCST SDV (2)'!$D$1:$P$1,0))/'Data đx fcst 21.09.2020'!$C39,0)</f>
        <v>0</v>
      </c>
      <c r="P39" s="134">
        <f t="array" ref="P39">+IFERROR(INDEX('FCST SDV (2)'!$D$2:$P$2001,MATCH('Data đx fcst 21.09.2020'!$B39,'FCST SDV (2)'!$C$2:$C$2001,0),MATCH('Data đx fcst 21.09.2020'!P$1,'FCST SDV (2)'!$D$1:$P$1,0))/'Data đx fcst 21.09.2020'!$C39,0)</f>
        <v>0</v>
      </c>
      <c r="Q39" s="134">
        <f t="array" ref="Q39">+IFERROR(INDEX('FCST SDV (2)'!$D$2:$P$2001,MATCH('Data đx fcst 21.09.2020'!$B39,'FCST SDV (2)'!$C$2:$C$2001,0),MATCH('Data đx fcst 21.09.2020'!Q$1,'FCST SDV (2)'!$D$1:$P$1,0))/'Data đx fcst 21.09.2020'!$C39,0)</f>
        <v>0</v>
      </c>
      <c r="R39" s="134">
        <f t="array" ref="R39">+IFERROR(INDEX('FCST SDV (2)'!$D$2:$P$2001,MATCH('Data đx fcst 21.09.2020'!$B39,'FCST SDV (2)'!$C$2:$C$2001,0),MATCH('Data đx fcst 21.09.2020'!R$1,'FCST SDV (2)'!$D$1:$P$1,0))/'Data đx fcst 21.09.2020'!$C39,0)</f>
        <v>0</v>
      </c>
      <c r="S39" s="182">
        <f t="shared" si="1"/>
        <v>0</v>
      </c>
    </row>
    <row r="40" spans="1:19" ht="36" hidden="1" customHeight="1">
      <c r="A40" s="604"/>
      <c r="B40" s="220" t="s">
        <v>726</v>
      </c>
      <c r="C40" s="220">
        <v>200</v>
      </c>
      <c r="D40" s="611"/>
      <c r="E40" s="611"/>
      <c r="F40" s="611"/>
      <c r="G40" s="187">
        <f>+IFERROR(VLOOKUP(B40,'FCST SDV (2)'!C:S,12,0),0)</f>
        <v>0</v>
      </c>
      <c r="H40" s="185">
        <f t="shared" si="10"/>
        <v>0</v>
      </c>
      <c r="I40" s="134">
        <f t="array" ref="I40">+IFERROR(INDEX('FCST SDV (2)'!$D$2:$P$2001,MATCH('Data đx fcst 21.09.2020'!$B40,'FCST SDV (2)'!$C$2:$C$2001,0),MATCH('Data đx fcst 21.09.2020'!I$1,'FCST SDV (2)'!$D$1:$P$1,0))/'Data đx fcst 21.09.2020'!$C40,0)</f>
        <v>0</v>
      </c>
      <c r="J40" s="134">
        <f t="array" ref="J40">+IFERROR(INDEX('FCST SDV (2)'!$D$2:$P$2001,MATCH('Data đx fcst 21.09.2020'!$B40,'FCST SDV (2)'!$C$2:$C$2001,0),MATCH('Data đx fcst 21.09.2020'!J$1,'FCST SDV (2)'!$D$1:$P$1,0))/'Data đx fcst 21.09.2020'!$C40,0)</f>
        <v>0</v>
      </c>
      <c r="K40" s="134">
        <f t="array" ref="K40">+IFERROR(INDEX('FCST SDV (2)'!$D$2:$P$2001,MATCH('Data đx fcst 21.09.2020'!$B40,'FCST SDV (2)'!$C$2:$C$2001,0),MATCH('Data đx fcst 21.09.2020'!K$1,'FCST SDV (2)'!$D$1:$P$1,0))/'Data đx fcst 21.09.2020'!$C40,0)</f>
        <v>0</v>
      </c>
      <c r="L40" s="134">
        <f t="array" ref="L40">+IFERROR(INDEX('FCST SDV (2)'!$D$2:$P$2001,MATCH('Data đx fcst 21.09.2020'!$B40,'FCST SDV (2)'!$C$2:$C$2001,0),MATCH('Data đx fcst 21.09.2020'!L$1,'FCST SDV (2)'!$D$1:$P$1,0))/'Data đx fcst 21.09.2020'!$C40,0)</f>
        <v>0</v>
      </c>
      <c r="M40" s="134">
        <f t="array" ref="M40">+IFERROR(INDEX('FCST SDV (2)'!$D$2:$P$2001,MATCH('Data đx fcst 21.09.2020'!$B40,'FCST SDV (2)'!$C$2:$C$2001,0),MATCH('Data đx fcst 21.09.2020'!M$1,'FCST SDV (2)'!$D$1:$P$1,0))/'Data đx fcst 21.09.2020'!$C40,0)</f>
        <v>0</v>
      </c>
      <c r="N40" s="134">
        <f t="array" ref="N40">+IFERROR(INDEX('FCST SDV (2)'!$D$2:$P$2001,MATCH('Data đx fcst 21.09.2020'!$B40,'FCST SDV (2)'!$C$2:$C$2001,0),MATCH('Data đx fcst 21.09.2020'!N$1,'FCST SDV (2)'!$D$1:$P$1,0))/'Data đx fcst 21.09.2020'!$C40,0)</f>
        <v>0</v>
      </c>
      <c r="O40" s="134">
        <f t="array" ref="O40">+IFERROR(INDEX('FCST SDV (2)'!$D$2:$P$2001,MATCH('Data đx fcst 21.09.2020'!$B40,'FCST SDV (2)'!$C$2:$C$2001,0),MATCH('Data đx fcst 21.09.2020'!O$1,'FCST SDV (2)'!$D$1:$P$1,0))/'Data đx fcst 21.09.2020'!$C40,0)</f>
        <v>0</v>
      </c>
      <c r="P40" s="134">
        <f t="array" ref="P40">+IFERROR(INDEX('FCST SDV (2)'!$D$2:$P$2001,MATCH('Data đx fcst 21.09.2020'!$B40,'FCST SDV (2)'!$C$2:$C$2001,0),MATCH('Data đx fcst 21.09.2020'!P$1,'FCST SDV (2)'!$D$1:$P$1,0))/'Data đx fcst 21.09.2020'!$C40,0)</f>
        <v>0</v>
      </c>
      <c r="Q40" s="134">
        <f t="array" ref="Q40">+IFERROR(INDEX('FCST SDV (2)'!$D$2:$P$2001,MATCH('Data đx fcst 21.09.2020'!$B40,'FCST SDV (2)'!$C$2:$C$2001,0),MATCH('Data đx fcst 21.09.2020'!Q$1,'FCST SDV (2)'!$D$1:$P$1,0))/'Data đx fcst 21.09.2020'!$C40,0)</f>
        <v>0</v>
      </c>
      <c r="R40" s="134">
        <f t="array" ref="R40">+IFERROR(INDEX('FCST SDV (2)'!$D$2:$P$2001,MATCH('Data đx fcst 21.09.2020'!$B40,'FCST SDV (2)'!$C$2:$C$2001,0),MATCH('Data đx fcst 21.09.2020'!R$1,'FCST SDV (2)'!$D$1:$P$1,0))/'Data đx fcst 21.09.2020'!$C40,0)</f>
        <v>0</v>
      </c>
      <c r="S40" s="182">
        <f t="shared" si="1"/>
        <v>0</v>
      </c>
    </row>
    <row r="41" spans="1:19" ht="36" hidden="1" customHeight="1">
      <c r="A41" s="604"/>
      <c r="B41" s="220" t="s">
        <v>727</v>
      </c>
      <c r="C41" s="220">
        <v>200</v>
      </c>
      <c r="D41" s="611"/>
      <c r="E41" s="611"/>
      <c r="F41" s="611"/>
      <c r="G41" s="187">
        <f>+IFERROR(VLOOKUP(B41,'FCST SDV (2)'!C:S,12,0),0)</f>
        <v>0</v>
      </c>
      <c r="H41" s="185">
        <f t="shared" si="10"/>
        <v>0</v>
      </c>
      <c r="I41" s="134">
        <f t="array" ref="I41">+IFERROR(INDEX('FCST SDV (2)'!$D$2:$P$2001,MATCH('Data đx fcst 21.09.2020'!$B41,'FCST SDV (2)'!$C$2:$C$2001,0),MATCH('Data đx fcst 21.09.2020'!I$1,'FCST SDV (2)'!$D$1:$P$1,0))/'Data đx fcst 21.09.2020'!$C41,0)</f>
        <v>0</v>
      </c>
      <c r="J41" s="134">
        <f t="array" ref="J41">+IFERROR(INDEX('FCST SDV (2)'!$D$2:$P$2001,MATCH('Data đx fcst 21.09.2020'!$B41,'FCST SDV (2)'!$C$2:$C$2001,0),MATCH('Data đx fcst 21.09.2020'!J$1,'FCST SDV (2)'!$D$1:$P$1,0))/'Data đx fcst 21.09.2020'!$C41,0)</f>
        <v>0</v>
      </c>
      <c r="K41" s="134">
        <f t="array" ref="K41">+IFERROR(INDEX('FCST SDV (2)'!$D$2:$P$2001,MATCH('Data đx fcst 21.09.2020'!$B41,'FCST SDV (2)'!$C$2:$C$2001,0),MATCH('Data đx fcst 21.09.2020'!K$1,'FCST SDV (2)'!$D$1:$P$1,0))/'Data đx fcst 21.09.2020'!$C41,0)</f>
        <v>0</v>
      </c>
      <c r="L41" s="134">
        <f t="array" ref="L41">+IFERROR(INDEX('FCST SDV (2)'!$D$2:$P$2001,MATCH('Data đx fcst 21.09.2020'!$B41,'FCST SDV (2)'!$C$2:$C$2001,0),MATCH('Data đx fcst 21.09.2020'!L$1,'FCST SDV (2)'!$D$1:$P$1,0))/'Data đx fcst 21.09.2020'!$C41,0)</f>
        <v>0</v>
      </c>
      <c r="M41" s="134">
        <f t="array" ref="M41">+IFERROR(INDEX('FCST SDV (2)'!$D$2:$P$2001,MATCH('Data đx fcst 21.09.2020'!$B41,'FCST SDV (2)'!$C$2:$C$2001,0),MATCH('Data đx fcst 21.09.2020'!M$1,'FCST SDV (2)'!$D$1:$P$1,0))/'Data đx fcst 21.09.2020'!$C41,0)</f>
        <v>0</v>
      </c>
      <c r="N41" s="134">
        <f t="array" ref="N41">+IFERROR(INDEX('FCST SDV (2)'!$D$2:$P$2001,MATCH('Data đx fcst 21.09.2020'!$B41,'FCST SDV (2)'!$C$2:$C$2001,0),MATCH('Data đx fcst 21.09.2020'!N$1,'FCST SDV (2)'!$D$1:$P$1,0))/'Data đx fcst 21.09.2020'!$C41,0)</f>
        <v>0</v>
      </c>
      <c r="O41" s="134">
        <f t="array" ref="O41">+IFERROR(INDEX('FCST SDV (2)'!$D$2:$P$2001,MATCH('Data đx fcst 21.09.2020'!$B41,'FCST SDV (2)'!$C$2:$C$2001,0),MATCH('Data đx fcst 21.09.2020'!O$1,'FCST SDV (2)'!$D$1:$P$1,0))/'Data đx fcst 21.09.2020'!$C41,0)</f>
        <v>0</v>
      </c>
      <c r="P41" s="134">
        <f t="array" ref="P41">+IFERROR(INDEX('FCST SDV (2)'!$D$2:$P$2001,MATCH('Data đx fcst 21.09.2020'!$B41,'FCST SDV (2)'!$C$2:$C$2001,0),MATCH('Data đx fcst 21.09.2020'!P$1,'FCST SDV (2)'!$D$1:$P$1,0))/'Data đx fcst 21.09.2020'!$C41,0)</f>
        <v>0</v>
      </c>
      <c r="Q41" s="134">
        <f t="array" ref="Q41">+IFERROR(INDEX('FCST SDV (2)'!$D$2:$P$2001,MATCH('Data đx fcst 21.09.2020'!$B41,'FCST SDV (2)'!$C$2:$C$2001,0),MATCH('Data đx fcst 21.09.2020'!Q$1,'FCST SDV (2)'!$D$1:$P$1,0))/'Data đx fcst 21.09.2020'!$C41,0)</f>
        <v>0</v>
      </c>
      <c r="R41" s="134">
        <f t="array" ref="R41">+IFERROR(INDEX('FCST SDV (2)'!$D$2:$P$2001,MATCH('Data đx fcst 21.09.2020'!$B41,'FCST SDV (2)'!$C$2:$C$2001,0),MATCH('Data đx fcst 21.09.2020'!R$1,'FCST SDV (2)'!$D$1:$P$1,0))/'Data đx fcst 21.09.2020'!$C41,0)</f>
        <v>0</v>
      </c>
      <c r="S41" s="182">
        <f t="shared" si="1"/>
        <v>0</v>
      </c>
    </row>
    <row r="42" spans="1:19" ht="36" customHeight="1">
      <c r="A42" s="604"/>
      <c r="B42" s="220" t="s">
        <v>463</v>
      </c>
      <c r="C42" s="220">
        <v>100</v>
      </c>
      <c r="D42" s="611"/>
      <c r="E42" s="611"/>
      <c r="F42" s="611"/>
      <c r="G42" s="187">
        <f>+IFERROR(VLOOKUP(B42,'FCST SDV (2)'!C:S,12,0),0)</f>
        <v>5000</v>
      </c>
      <c r="H42" s="185">
        <f t="shared" si="0"/>
        <v>50</v>
      </c>
      <c r="I42" s="134">
        <f t="array" ref="I42">+IFERROR(INDEX('FCST SDV (2)'!$D$2:$P$2001,MATCH('Data đx fcst 21.09.2020'!$B42,'FCST SDV (2)'!$C$2:$C$2001,0),MATCH('Data đx fcst 21.09.2020'!I$1,'FCST SDV (2)'!$D$1:$P$1,0))/'Data đx fcst 21.09.2020'!$C42,0)</f>
        <v>0</v>
      </c>
      <c r="J42" s="134">
        <f t="array" ref="J42">+IFERROR(INDEX('FCST SDV (2)'!$D$2:$P$2001,MATCH('Data đx fcst 21.09.2020'!$B42,'FCST SDV (2)'!$C$2:$C$2001,0),MATCH('Data đx fcst 21.09.2020'!J$1,'FCST SDV (2)'!$D$1:$P$1,0))/'Data đx fcst 21.09.2020'!$C42,0)</f>
        <v>0</v>
      </c>
      <c r="K42" s="134">
        <f t="array" ref="K42">+IFERROR(INDEX('FCST SDV (2)'!$D$2:$P$2001,MATCH('Data đx fcst 21.09.2020'!$B42,'FCST SDV (2)'!$C$2:$C$2001,0),MATCH('Data đx fcst 21.09.2020'!K$1,'FCST SDV (2)'!$D$1:$P$1,0))/'Data đx fcst 21.09.2020'!$C42,0)</f>
        <v>0</v>
      </c>
      <c r="L42" s="134">
        <f t="array" ref="L42">+IFERROR(INDEX('FCST SDV (2)'!$D$2:$P$2001,MATCH('Data đx fcst 21.09.2020'!$B42,'FCST SDV (2)'!$C$2:$C$2001,0),MATCH('Data đx fcst 21.09.2020'!L$1,'FCST SDV (2)'!$D$1:$P$1,0))/'Data đx fcst 21.09.2020'!$C42,0)</f>
        <v>0</v>
      </c>
      <c r="M42" s="134">
        <f t="array" ref="M42">+IFERROR(INDEX('FCST SDV (2)'!$D$2:$P$2001,MATCH('Data đx fcst 21.09.2020'!$B42,'FCST SDV (2)'!$C$2:$C$2001,0),MATCH('Data đx fcst 21.09.2020'!M$1,'FCST SDV (2)'!$D$1:$P$1,0))/'Data đx fcst 21.09.2020'!$C42,0)</f>
        <v>0</v>
      </c>
      <c r="N42" s="134">
        <f t="array" ref="N42">+IFERROR(INDEX('FCST SDV (2)'!$D$2:$P$2001,MATCH('Data đx fcst 21.09.2020'!$B42,'FCST SDV (2)'!$C$2:$C$2001,0),MATCH('Data đx fcst 21.09.2020'!N$1,'FCST SDV (2)'!$D$1:$P$1,0))/'Data đx fcst 21.09.2020'!$C42,0)</f>
        <v>0</v>
      </c>
      <c r="O42" s="134">
        <f t="array" ref="O42">+IFERROR(INDEX('FCST SDV (2)'!$D$2:$P$2001,MATCH('Data đx fcst 21.09.2020'!$B42,'FCST SDV (2)'!$C$2:$C$2001,0),MATCH('Data đx fcst 21.09.2020'!O$1,'FCST SDV (2)'!$D$1:$P$1,0))/'Data đx fcst 21.09.2020'!$C42,0)</f>
        <v>0</v>
      </c>
      <c r="P42" s="134">
        <f t="array" ref="P42">+IFERROR(INDEX('FCST SDV (2)'!$D$2:$P$2001,MATCH('Data đx fcst 21.09.2020'!$B42,'FCST SDV (2)'!$C$2:$C$2001,0),MATCH('Data đx fcst 21.09.2020'!P$1,'FCST SDV (2)'!$D$1:$P$1,0))/'Data đx fcst 21.09.2020'!$C42,0)</f>
        <v>0</v>
      </c>
      <c r="Q42" s="134">
        <f t="array" ref="Q42">+IFERROR(INDEX('FCST SDV (2)'!$D$2:$P$2001,MATCH('Data đx fcst 21.09.2020'!$B42,'FCST SDV (2)'!$C$2:$C$2001,0),MATCH('Data đx fcst 21.09.2020'!Q$1,'FCST SDV (2)'!$D$1:$P$1,0))/'Data đx fcst 21.09.2020'!$C42,0)</f>
        <v>0</v>
      </c>
      <c r="R42" s="134">
        <f t="array" ref="R42">+IFERROR(INDEX('FCST SDV (2)'!$D$2:$P$2001,MATCH('Data đx fcst 21.09.2020'!$B42,'FCST SDV (2)'!$C$2:$C$2001,0),MATCH('Data đx fcst 21.09.2020'!R$1,'FCST SDV (2)'!$D$1:$P$1,0))/'Data đx fcst 21.09.2020'!$C42,0)</f>
        <v>400</v>
      </c>
      <c r="S42" s="182">
        <f t="shared" si="1"/>
        <v>400</v>
      </c>
    </row>
    <row r="43" spans="1:19" ht="36" customHeight="1">
      <c r="A43" s="604"/>
      <c r="B43" s="220" t="s">
        <v>464</v>
      </c>
      <c r="C43" s="220">
        <v>100</v>
      </c>
      <c r="D43" s="611"/>
      <c r="E43" s="611"/>
      <c r="F43" s="611"/>
      <c r="G43" s="187">
        <f>+IFERROR(VLOOKUP(B43,'FCST SDV (2)'!C:S,12,0),0)</f>
        <v>5000</v>
      </c>
      <c r="H43" s="185">
        <f t="shared" si="0"/>
        <v>50</v>
      </c>
      <c r="I43" s="134">
        <f t="array" ref="I43">+IFERROR(INDEX('FCST SDV (2)'!$D$2:$P$2001,MATCH('Data đx fcst 21.09.2020'!$B43,'FCST SDV (2)'!$C$2:$C$2001,0),MATCH('Data đx fcst 21.09.2020'!I$1,'FCST SDV (2)'!$D$1:$P$1,0))/'Data đx fcst 21.09.2020'!$C43,0)</f>
        <v>0</v>
      </c>
      <c r="J43" s="134">
        <f t="array" ref="J43">+IFERROR(INDEX('FCST SDV (2)'!$D$2:$P$2001,MATCH('Data đx fcst 21.09.2020'!$B43,'FCST SDV (2)'!$C$2:$C$2001,0),MATCH('Data đx fcst 21.09.2020'!J$1,'FCST SDV (2)'!$D$1:$P$1,0))/'Data đx fcst 21.09.2020'!$C43,0)</f>
        <v>0</v>
      </c>
      <c r="K43" s="134">
        <f t="array" ref="K43">+IFERROR(INDEX('FCST SDV (2)'!$D$2:$P$2001,MATCH('Data đx fcst 21.09.2020'!$B43,'FCST SDV (2)'!$C$2:$C$2001,0),MATCH('Data đx fcst 21.09.2020'!K$1,'FCST SDV (2)'!$D$1:$P$1,0))/'Data đx fcst 21.09.2020'!$C43,0)</f>
        <v>0</v>
      </c>
      <c r="L43" s="134">
        <f t="array" ref="L43">+IFERROR(INDEX('FCST SDV (2)'!$D$2:$P$2001,MATCH('Data đx fcst 21.09.2020'!$B43,'FCST SDV (2)'!$C$2:$C$2001,0),MATCH('Data đx fcst 21.09.2020'!L$1,'FCST SDV (2)'!$D$1:$P$1,0))/'Data đx fcst 21.09.2020'!$C43,0)</f>
        <v>0</v>
      </c>
      <c r="M43" s="134">
        <f t="array" ref="M43">+IFERROR(INDEX('FCST SDV (2)'!$D$2:$P$2001,MATCH('Data đx fcst 21.09.2020'!$B43,'FCST SDV (2)'!$C$2:$C$2001,0),MATCH('Data đx fcst 21.09.2020'!M$1,'FCST SDV (2)'!$D$1:$P$1,0))/'Data đx fcst 21.09.2020'!$C43,0)</f>
        <v>0</v>
      </c>
      <c r="N43" s="134">
        <f t="array" ref="N43">+IFERROR(INDEX('FCST SDV (2)'!$D$2:$P$2001,MATCH('Data đx fcst 21.09.2020'!$B43,'FCST SDV (2)'!$C$2:$C$2001,0),MATCH('Data đx fcst 21.09.2020'!N$1,'FCST SDV (2)'!$D$1:$P$1,0))/'Data đx fcst 21.09.2020'!$C43,0)</f>
        <v>0</v>
      </c>
      <c r="O43" s="134">
        <f t="array" ref="O43">+IFERROR(INDEX('FCST SDV (2)'!$D$2:$P$2001,MATCH('Data đx fcst 21.09.2020'!$B43,'FCST SDV (2)'!$C$2:$C$2001,0),MATCH('Data đx fcst 21.09.2020'!O$1,'FCST SDV (2)'!$D$1:$P$1,0))/'Data đx fcst 21.09.2020'!$C43,0)</f>
        <v>0</v>
      </c>
      <c r="P43" s="134">
        <f t="array" ref="P43">+IFERROR(INDEX('FCST SDV (2)'!$D$2:$P$2001,MATCH('Data đx fcst 21.09.2020'!$B43,'FCST SDV (2)'!$C$2:$C$2001,0),MATCH('Data đx fcst 21.09.2020'!P$1,'FCST SDV (2)'!$D$1:$P$1,0))/'Data đx fcst 21.09.2020'!$C43,0)</f>
        <v>0</v>
      </c>
      <c r="Q43" s="134">
        <f t="array" ref="Q43">+IFERROR(INDEX('FCST SDV (2)'!$D$2:$P$2001,MATCH('Data đx fcst 21.09.2020'!$B43,'FCST SDV (2)'!$C$2:$C$2001,0),MATCH('Data đx fcst 21.09.2020'!Q$1,'FCST SDV (2)'!$D$1:$P$1,0))/'Data đx fcst 21.09.2020'!$C43,0)</f>
        <v>0</v>
      </c>
      <c r="R43" s="134">
        <f t="array" ref="R43">+IFERROR(INDEX('FCST SDV (2)'!$D$2:$P$2001,MATCH('Data đx fcst 21.09.2020'!$B43,'FCST SDV (2)'!$C$2:$C$2001,0),MATCH('Data đx fcst 21.09.2020'!R$1,'FCST SDV (2)'!$D$1:$P$1,0))/'Data đx fcst 21.09.2020'!$C43,0)</f>
        <v>400</v>
      </c>
      <c r="S43" s="182">
        <f t="shared" si="1"/>
        <v>400</v>
      </c>
    </row>
    <row r="44" spans="1:19" ht="36" hidden="1" customHeight="1">
      <c r="A44" s="604"/>
      <c r="B44" s="220" t="s">
        <v>402</v>
      </c>
      <c r="C44" s="220">
        <v>1000</v>
      </c>
      <c r="D44" s="611"/>
      <c r="E44" s="611"/>
      <c r="F44" s="611"/>
      <c r="G44" s="187">
        <f>+IFERROR(VLOOKUP(B44,'FCST SDV (2)'!C:S,12,0),0)</f>
        <v>0</v>
      </c>
      <c r="H44" s="185">
        <f t="shared" si="0"/>
        <v>0</v>
      </c>
      <c r="I44" s="134">
        <f t="array" ref="I44">+IFERROR(INDEX('FCST SDV (2)'!$D$2:$P$2001,MATCH('Data đx fcst 21.09.2020'!$B44,'FCST SDV (2)'!$C$2:$C$2001,0),MATCH('Data đx fcst 21.09.2020'!I$1,'FCST SDV (2)'!$D$1:$P$1,0))/'Data đx fcst 21.09.2020'!$C44,0)</f>
        <v>0</v>
      </c>
      <c r="J44" s="134">
        <f t="array" ref="J44">+IFERROR(INDEX('FCST SDV (2)'!$D$2:$P$2001,MATCH('Data đx fcst 21.09.2020'!$B44,'FCST SDV (2)'!$C$2:$C$2001,0),MATCH('Data đx fcst 21.09.2020'!J$1,'FCST SDV (2)'!$D$1:$P$1,0))/'Data đx fcst 21.09.2020'!$C44,0)</f>
        <v>0</v>
      </c>
      <c r="K44" s="134">
        <f t="array" ref="K44">+IFERROR(INDEX('FCST SDV (2)'!$D$2:$P$2001,MATCH('Data đx fcst 21.09.2020'!$B44,'FCST SDV (2)'!$C$2:$C$2001,0),MATCH('Data đx fcst 21.09.2020'!K$1,'FCST SDV (2)'!$D$1:$P$1,0))/'Data đx fcst 21.09.2020'!$C44,0)</f>
        <v>0</v>
      </c>
      <c r="L44" s="134">
        <f t="array" ref="L44">+IFERROR(INDEX('FCST SDV (2)'!$D$2:$P$2001,MATCH('Data đx fcst 21.09.2020'!$B44,'FCST SDV (2)'!$C$2:$C$2001,0),MATCH('Data đx fcst 21.09.2020'!L$1,'FCST SDV (2)'!$D$1:$P$1,0))/'Data đx fcst 21.09.2020'!$C44,0)</f>
        <v>0</v>
      </c>
      <c r="M44" s="134">
        <f t="array" ref="M44">+IFERROR(INDEX('FCST SDV (2)'!$D$2:$P$2001,MATCH('Data đx fcst 21.09.2020'!$B44,'FCST SDV (2)'!$C$2:$C$2001,0),MATCH('Data đx fcst 21.09.2020'!M$1,'FCST SDV (2)'!$D$1:$P$1,0))/'Data đx fcst 21.09.2020'!$C44,0)</f>
        <v>0</v>
      </c>
      <c r="N44" s="134">
        <f t="array" ref="N44">+IFERROR(INDEX('FCST SDV (2)'!$D$2:$P$2001,MATCH('Data đx fcst 21.09.2020'!$B44,'FCST SDV (2)'!$C$2:$C$2001,0),MATCH('Data đx fcst 21.09.2020'!N$1,'FCST SDV (2)'!$D$1:$P$1,0))/'Data đx fcst 21.09.2020'!$C44,0)</f>
        <v>0</v>
      </c>
      <c r="O44" s="134">
        <f t="array" ref="O44">+IFERROR(INDEX('FCST SDV (2)'!$D$2:$P$2001,MATCH('Data đx fcst 21.09.2020'!$B44,'FCST SDV (2)'!$C$2:$C$2001,0),MATCH('Data đx fcst 21.09.2020'!O$1,'FCST SDV (2)'!$D$1:$P$1,0))/'Data đx fcst 21.09.2020'!$C44,0)</f>
        <v>0</v>
      </c>
      <c r="P44" s="134">
        <f t="array" ref="P44">+IFERROR(INDEX('FCST SDV (2)'!$D$2:$P$2001,MATCH('Data đx fcst 21.09.2020'!$B44,'FCST SDV (2)'!$C$2:$C$2001,0),MATCH('Data đx fcst 21.09.2020'!P$1,'FCST SDV (2)'!$D$1:$P$1,0))/'Data đx fcst 21.09.2020'!$C44,0)</f>
        <v>0</v>
      </c>
      <c r="Q44" s="134">
        <f t="array" ref="Q44">+IFERROR(INDEX('FCST SDV (2)'!$D$2:$P$2001,MATCH('Data đx fcst 21.09.2020'!$B44,'FCST SDV (2)'!$C$2:$C$2001,0),MATCH('Data đx fcst 21.09.2020'!Q$1,'FCST SDV (2)'!$D$1:$P$1,0))/'Data đx fcst 21.09.2020'!$C44,0)</f>
        <v>0</v>
      </c>
      <c r="R44" s="134">
        <f t="array" ref="R44">+IFERROR(INDEX('FCST SDV (2)'!$D$2:$P$2001,MATCH('Data đx fcst 21.09.2020'!$B44,'FCST SDV (2)'!$C$2:$C$2001,0),MATCH('Data đx fcst 21.09.2020'!R$1,'FCST SDV (2)'!$D$1:$P$1,0))/'Data đx fcst 21.09.2020'!$C44,0)</f>
        <v>0</v>
      </c>
      <c r="S44" s="182">
        <f t="shared" si="1"/>
        <v>0</v>
      </c>
    </row>
    <row r="45" spans="1:19" ht="36" hidden="1" customHeight="1">
      <c r="A45" s="604"/>
      <c r="B45" s="220" t="s">
        <v>143</v>
      </c>
      <c r="C45" s="220">
        <v>1500</v>
      </c>
      <c r="D45" s="611"/>
      <c r="E45" s="611"/>
      <c r="F45" s="611"/>
      <c r="G45" s="187">
        <f>+IFERROR(VLOOKUP(B45,'FCST SDV (2)'!C:S,12,0),0)</f>
        <v>0</v>
      </c>
      <c r="H45" s="185">
        <f t="shared" si="0"/>
        <v>0</v>
      </c>
      <c r="I45" s="134">
        <f t="array" ref="I45">+IFERROR(INDEX('FCST SDV (2)'!$D$2:$P$2001,MATCH('Data đx fcst 21.09.2020'!$B45,'FCST SDV (2)'!$C$2:$C$2001,0),MATCH('Data đx fcst 21.09.2020'!I$1,'FCST SDV (2)'!$D$1:$P$1,0))/'Data đx fcst 21.09.2020'!$C45,0)</f>
        <v>0</v>
      </c>
      <c r="J45" s="134">
        <f t="array" ref="J45">+IFERROR(INDEX('FCST SDV (2)'!$D$2:$P$2001,MATCH('Data đx fcst 21.09.2020'!$B45,'FCST SDV (2)'!$C$2:$C$2001,0),MATCH('Data đx fcst 21.09.2020'!J$1,'FCST SDV (2)'!$D$1:$P$1,0))/'Data đx fcst 21.09.2020'!$C45,0)</f>
        <v>0</v>
      </c>
      <c r="K45" s="134">
        <f t="array" ref="K45">+IFERROR(INDEX('FCST SDV (2)'!$D$2:$P$2001,MATCH('Data đx fcst 21.09.2020'!$B45,'FCST SDV (2)'!$C$2:$C$2001,0),MATCH('Data đx fcst 21.09.2020'!K$1,'FCST SDV (2)'!$D$1:$P$1,0))/'Data đx fcst 21.09.2020'!$C45,0)</f>
        <v>0</v>
      </c>
      <c r="L45" s="134">
        <f t="array" ref="L45">+IFERROR(INDEX('FCST SDV (2)'!$D$2:$P$2001,MATCH('Data đx fcst 21.09.2020'!$B45,'FCST SDV (2)'!$C$2:$C$2001,0),MATCH('Data đx fcst 21.09.2020'!L$1,'FCST SDV (2)'!$D$1:$P$1,0))/'Data đx fcst 21.09.2020'!$C45,0)</f>
        <v>0</v>
      </c>
      <c r="M45" s="134">
        <f t="array" ref="M45">+IFERROR(INDEX('FCST SDV (2)'!$D$2:$P$2001,MATCH('Data đx fcst 21.09.2020'!$B45,'FCST SDV (2)'!$C$2:$C$2001,0),MATCH('Data đx fcst 21.09.2020'!M$1,'FCST SDV (2)'!$D$1:$P$1,0))/'Data đx fcst 21.09.2020'!$C45,0)</f>
        <v>0</v>
      </c>
      <c r="N45" s="134">
        <f t="array" ref="N45">+IFERROR(INDEX('FCST SDV (2)'!$D$2:$P$2001,MATCH('Data đx fcst 21.09.2020'!$B45,'FCST SDV (2)'!$C$2:$C$2001,0),MATCH('Data đx fcst 21.09.2020'!N$1,'FCST SDV (2)'!$D$1:$P$1,0))/'Data đx fcst 21.09.2020'!$C45,0)</f>
        <v>0</v>
      </c>
      <c r="O45" s="134">
        <f t="array" ref="O45">+IFERROR(INDEX('FCST SDV (2)'!$D$2:$P$2001,MATCH('Data đx fcst 21.09.2020'!$B45,'FCST SDV (2)'!$C$2:$C$2001,0),MATCH('Data đx fcst 21.09.2020'!O$1,'FCST SDV (2)'!$D$1:$P$1,0))/'Data đx fcst 21.09.2020'!$C45,0)</f>
        <v>0</v>
      </c>
      <c r="P45" s="134">
        <f t="array" ref="P45">+IFERROR(INDEX('FCST SDV (2)'!$D$2:$P$2001,MATCH('Data đx fcst 21.09.2020'!$B45,'FCST SDV (2)'!$C$2:$C$2001,0),MATCH('Data đx fcst 21.09.2020'!P$1,'FCST SDV (2)'!$D$1:$P$1,0))/'Data đx fcst 21.09.2020'!$C45,0)</f>
        <v>0</v>
      </c>
      <c r="Q45" s="134">
        <f t="array" ref="Q45">+IFERROR(INDEX('FCST SDV (2)'!$D$2:$P$2001,MATCH('Data đx fcst 21.09.2020'!$B45,'FCST SDV (2)'!$C$2:$C$2001,0),MATCH('Data đx fcst 21.09.2020'!Q$1,'FCST SDV (2)'!$D$1:$P$1,0))/'Data đx fcst 21.09.2020'!$C45,0)</f>
        <v>0</v>
      </c>
      <c r="R45" s="134">
        <f t="array" ref="R45">+IFERROR(INDEX('FCST SDV (2)'!$D$2:$P$2001,MATCH('Data đx fcst 21.09.2020'!$B45,'FCST SDV (2)'!$C$2:$C$2001,0),MATCH('Data đx fcst 21.09.2020'!R$1,'FCST SDV (2)'!$D$1:$P$1,0))/'Data đx fcst 21.09.2020'!$C45,0)</f>
        <v>0</v>
      </c>
      <c r="S45" s="182">
        <f t="shared" si="1"/>
        <v>0</v>
      </c>
    </row>
    <row r="46" spans="1:19" ht="36" hidden="1" customHeight="1">
      <c r="A46" s="604"/>
      <c r="B46" s="220" t="s">
        <v>142</v>
      </c>
      <c r="C46" s="220">
        <v>1500</v>
      </c>
      <c r="D46" s="611"/>
      <c r="E46" s="611"/>
      <c r="F46" s="611"/>
      <c r="G46" s="187">
        <f>+IFERROR(VLOOKUP(B46,'FCST SDV (2)'!C:S,12,0),0)</f>
        <v>0</v>
      </c>
      <c r="H46" s="185">
        <f t="shared" si="0"/>
        <v>0</v>
      </c>
      <c r="I46" s="134">
        <f t="array" ref="I46">+IFERROR(INDEX('FCST SDV (2)'!$D$2:$P$2001,MATCH('Data đx fcst 21.09.2020'!$B46,'FCST SDV (2)'!$C$2:$C$2001,0),MATCH('Data đx fcst 21.09.2020'!I$1,'FCST SDV (2)'!$D$1:$P$1,0))/'Data đx fcst 21.09.2020'!$C46,0)</f>
        <v>0</v>
      </c>
      <c r="J46" s="134">
        <f t="array" ref="J46">+IFERROR(INDEX('FCST SDV (2)'!$D$2:$P$2001,MATCH('Data đx fcst 21.09.2020'!$B46,'FCST SDV (2)'!$C$2:$C$2001,0),MATCH('Data đx fcst 21.09.2020'!J$1,'FCST SDV (2)'!$D$1:$P$1,0))/'Data đx fcst 21.09.2020'!$C46,0)</f>
        <v>0</v>
      </c>
      <c r="K46" s="134">
        <f t="array" ref="K46">+IFERROR(INDEX('FCST SDV (2)'!$D$2:$P$2001,MATCH('Data đx fcst 21.09.2020'!$B46,'FCST SDV (2)'!$C$2:$C$2001,0),MATCH('Data đx fcst 21.09.2020'!K$1,'FCST SDV (2)'!$D$1:$P$1,0))/'Data đx fcst 21.09.2020'!$C46,0)</f>
        <v>0</v>
      </c>
      <c r="L46" s="134">
        <f t="array" ref="L46">+IFERROR(INDEX('FCST SDV (2)'!$D$2:$P$2001,MATCH('Data đx fcst 21.09.2020'!$B46,'FCST SDV (2)'!$C$2:$C$2001,0),MATCH('Data đx fcst 21.09.2020'!L$1,'FCST SDV (2)'!$D$1:$P$1,0))/'Data đx fcst 21.09.2020'!$C46,0)</f>
        <v>0</v>
      </c>
      <c r="M46" s="134">
        <f t="array" ref="M46">+IFERROR(INDEX('FCST SDV (2)'!$D$2:$P$2001,MATCH('Data đx fcst 21.09.2020'!$B46,'FCST SDV (2)'!$C$2:$C$2001,0),MATCH('Data đx fcst 21.09.2020'!M$1,'FCST SDV (2)'!$D$1:$P$1,0))/'Data đx fcst 21.09.2020'!$C46,0)</f>
        <v>0</v>
      </c>
      <c r="N46" s="134">
        <f t="array" ref="N46">+IFERROR(INDEX('FCST SDV (2)'!$D$2:$P$2001,MATCH('Data đx fcst 21.09.2020'!$B46,'FCST SDV (2)'!$C$2:$C$2001,0),MATCH('Data đx fcst 21.09.2020'!N$1,'FCST SDV (2)'!$D$1:$P$1,0))/'Data đx fcst 21.09.2020'!$C46,0)</f>
        <v>0</v>
      </c>
      <c r="O46" s="134">
        <f t="array" ref="O46">+IFERROR(INDEX('FCST SDV (2)'!$D$2:$P$2001,MATCH('Data đx fcst 21.09.2020'!$B46,'FCST SDV (2)'!$C$2:$C$2001,0),MATCH('Data đx fcst 21.09.2020'!O$1,'FCST SDV (2)'!$D$1:$P$1,0))/'Data đx fcst 21.09.2020'!$C46,0)</f>
        <v>0</v>
      </c>
      <c r="P46" s="134">
        <f t="array" ref="P46">+IFERROR(INDEX('FCST SDV (2)'!$D$2:$P$2001,MATCH('Data đx fcst 21.09.2020'!$B46,'FCST SDV (2)'!$C$2:$C$2001,0),MATCH('Data đx fcst 21.09.2020'!P$1,'FCST SDV (2)'!$D$1:$P$1,0))/'Data đx fcst 21.09.2020'!$C46,0)</f>
        <v>0</v>
      </c>
      <c r="Q46" s="134">
        <f t="array" ref="Q46">+IFERROR(INDEX('FCST SDV (2)'!$D$2:$P$2001,MATCH('Data đx fcst 21.09.2020'!$B46,'FCST SDV (2)'!$C$2:$C$2001,0),MATCH('Data đx fcst 21.09.2020'!Q$1,'FCST SDV (2)'!$D$1:$P$1,0))/'Data đx fcst 21.09.2020'!$C46,0)</f>
        <v>0</v>
      </c>
      <c r="R46" s="134">
        <f t="array" ref="R46">+IFERROR(INDEX('FCST SDV (2)'!$D$2:$P$2001,MATCH('Data đx fcst 21.09.2020'!$B46,'FCST SDV (2)'!$C$2:$C$2001,0),MATCH('Data đx fcst 21.09.2020'!R$1,'FCST SDV (2)'!$D$1:$P$1,0))/'Data đx fcst 21.09.2020'!$C46,0)</f>
        <v>0</v>
      </c>
      <c r="S46" s="182">
        <f t="shared" si="1"/>
        <v>0</v>
      </c>
    </row>
    <row r="47" spans="1:19" ht="36" hidden="1" customHeight="1">
      <c r="A47" s="604"/>
      <c r="B47" s="220" t="s">
        <v>728</v>
      </c>
      <c r="C47" s="220">
        <v>500</v>
      </c>
      <c r="D47" s="611"/>
      <c r="E47" s="611"/>
      <c r="F47" s="611"/>
      <c r="G47" s="187">
        <f>+IFERROR(VLOOKUP(B47,'FCST SDV (2)'!C:S,12,0),0)</f>
        <v>0</v>
      </c>
      <c r="H47" s="185">
        <f t="shared" ref="H47" si="11">+G47/C47</f>
        <v>0</v>
      </c>
      <c r="I47" s="134">
        <f t="array" ref="I47">+IFERROR(INDEX('FCST SDV (2)'!$D$2:$P$2001,MATCH('Data đx fcst 21.09.2020'!$B47,'FCST SDV (2)'!$C$2:$C$2001,0),MATCH('Data đx fcst 21.09.2020'!I$1,'FCST SDV (2)'!$D$1:$P$1,0))/'Data đx fcst 21.09.2020'!$C47,0)</f>
        <v>0</v>
      </c>
      <c r="J47" s="134">
        <f t="array" ref="J47">+IFERROR(INDEX('FCST SDV (2)'!$D$2:$P$2001,MATCH('Data đx fcst 21.09.2020'!$B47,'FCST SDV (2)'!$C$2:$C$2001,0),MATCH('Data đx fcst 21.09.2020'!J$1,'FCST SDV (2)'!$D$1:$P$1,0))/'Data đx fcst 21.09.2020'!$C47,0)</f>
        <v>0</v>
      </c>
      <c r="K47" s="134">
        <f t="array" ref="K47">+IFERROR(INDEX('FCST SDV (2)'!$D$2:$P$2001,MATCH('Data đx fcst 21.09.2020'!$B47,'FCST SDV (2)'!$C$2:$C$2001,0),MATCH('Data đx fcst 21.09.2020'!K$1,'FCST SDV (2)'!$D$1:$P$1,0))/'Data đx fcst 21.09.2020'!$C47,0)</f>
        <v>0</v>
      </c>
      <c r="L47" s="134">
        <f t="array" ref="L47">+IFERROR(INDEX('FCST SDV (2)'!$D$2:$P$2001,MATCH('Data đx fcst 21.09.2020'!$B47,'FCST SDV (2)'!$C$2:$C$2001,0),MATCH('Data đx fcst 21.09.2020'!L$1,'FCST SDV (2)'!$D$1:$P$1,0))/'Data đx fcst 21.09.2020'!$C47,0)</f>
        <v>0</v>
      </c>
      <c r="M47" s="134">
        <f t="array" ref="M47">+IFERROR(INDEX('FCST SDV (2)'!$D$2:$P$2001,MATCH('Data đx fcst 21.09.2020'!$B47,'FCST SDV (2)'!$C$2:$C$2001,0),MATCH('Data đx fcst 21.09.2020'!M$1,'FCST SDV (2)'!$D$1:$P$1,0))/'Data đx fcst 21.09.2020'!$C47,0)</f>
        <v>0</v>
      </c>
      <c r="N47" s="134">
        <f t="array" ref="N47">+IFERROR(INDEX('FCST SDV (2)'!$D$2:$P$2001,MATCH('Data đx fcst 21.09.2020'!$B47,'FCST SDV (2)'!$C$2:$C$2001,0),MATCH('Data đx fcst 21.09.2020'!N$1,'FCST SDV (2)'!$D$1:$P$1,0))/'Data đx fcst 21.09.2020'!$C47,0)</f>
        <v>0</v>
      </c>
      <c r="O47" s="134">
        <f t="array" ref="O47">+IFERROR(INDEX('FCST SDV (2)'!$D$2:$P$2001,MATCH('Data đx fcst 21.09.2020'!$B47,'FCST SDV (2)'!$C$2:$C$2001,0),MATCH('Data đx fcst 21.09.2020'!O$1,'FCST SDV (2)'!$D$1:$P$1,0))/'Data đx fcst 21.09.2020'!$C47,0)</f>
        <v>0</v>
      </c>
      <c r="P47" s="134">
        <f t="array" ref="P47">+IFERROR(INDEX('FCST SDV (2)'!$D$2:$P$2001,MATCH('Data đx fcst 21.09.2020'!$B47,'FCST SDV (2)'!$C$2:$C$2001,0),MATCH('Data đx fcst 21.09.2020'!P$1,'FCST SDV (2)'!$D$1:$P$1,0))/'Data đx fcst 21.09.2020'!$C47,0)</f>
        <v>0</v>
      </c>
      <c r="Q47" s="134">
        <f t="array" ref="Q47">+IFERROR(INDEX('FCST SDV (2)'!$D$2:$P$2001,MATCH('Data đx fcst 21.09.2020'!$B47,'FCST SDV (2)'!$C$2:$C$2001,0),MATCH('Data đx fcst 21.09.2020'!Q$1,'FCST SDV (2)'!$D$1:$P$1,0))/'Data đx fcst 21.09.2020'!$C47,0)</f>
        <v>0</v>
      </c>
      <c r="R47" s="134">
        <f t="array" ref="R47">+IFERROR(INDEX('FCST SDV (2)'!$D$2:$P$2001,MATCH('Data đx fcst 21.09.2020'!$B47,'FCST SDV (2)'!$C$2:$C$2001,0),MATCH('Data đx fcst 21.09.2020'!R$1,'FCST SDV (2)'!$D$1:$P$1,0))/'Data đx fcst 21.09.2020'!$C47,0)</f>
        <v>0</v>
      </c>
      <c r="S47" s="182">
        <f t="shared" si="1"/>
        <v>0</v>
      </c>
    </row>
    <row r="48" spans="1:19" ht="36" hidden="1" customHeight="1">
      <c r="A48" s="604"/>
      <c r="B48" s="220" t="s">
        <v>333</v>
      </c>
      <c r="C48" s="220">
        <v>1000</v>
      </c>
      <c r="D48" s="611"/>
      <c r="E48" s="611"/>
      <c r="F48" s="611"/>
      <c r="G48" s="187">
        <f>+IFERROR(VLOOKUP(B48,'FCST SDV (2)'!C:S,12,0),0)</f>
        <v>0</v>
      </c>
      <c r="H48" s="185">
        <f t="shared" si="0"/>
        <v>0</v>
      </c>
      <c r="I48" s="134">
        <f t="array" ref="I48">+IFERROR(INDEX('FCST SDV (2)'!$D$2:$P$2001,MATCH('Data đx fcst 21.09.2020'!$B48,'FCST SDV (2)'!$C$2:$C$2001,0),MATCH('Data đx fcst 21.09.2020'!I$1,'FCST SDV (2)'!$D$1:$P$1,0))/'Data đx fcst 21.09.2020'!$C48,0)</f>
        <v>0</v>
      </c>
      <c r="J48" s="134">
        <f t="array" ref="J48">+IFERROR(INDEX('FCST SDV (2)'!$D$2:$P$2001,MATCH('Data đx fcst 21.09.2020'!$B48,'FCST SDV (2)'!$C$2:$C$2001,0),MATCH('Data đx fcst 21.09.2020'!J$1,'FCST SDV (2)'!$D$1:$P$1,0))/'Data đx fcst 21.09.2020'!$C48,0)</f>
        <v>0</v>
      </c>
      <c r="K48" s="134">
        <f t="array" ref="K48">+IFERROR(INDEX('FCST SDV (2)'!$D$2:$P$2001,MATCH('Data đx fcst 21.09.2020'!$B48,'FCST SDV (2)'!$C$2:$C$2001,0),MATCH('Data đx fcst 21.09.2020'!K$1,'FCST SDV (2)'!$D$1:$P$1,0))/'Data đx fcst 21.09.2020'!$C48,0)</f>
        <v>0</v>
      </c>
      <c r="L48" s="134">
        <f t="array" ref="L48">+IFERROR(INDEX('FCST SDV (2)'!$D$2:$P$2001,MATCH('Data đx fcst 21.09.2020'!$B48,'FCST SDV (2)'!$C$2:$C$2001,0),MATCH('Data đx fcst 21.09.2020'!L$1,'FCST SDV (2)'!$D$1:$P$1,0))/'Data đx fcst 21.09.2020'!$C48,0)</f>
        <v>0</v>
      </c>
      <c r="M48" s="134">
        <f t="array" ref="M48">+IFERROR(INDEX('FCST SDV (2)'!$D$2:$P$2001,MATCH('Data đx fcst 21.09.2020'!$B48,'FCST SDV (2)'!$C$2:$C$2001,0),MATCH('Data đx fcst 21.09.2020'!M$1,'FCST SDV (2)'!$D$1:$P$1,0))/'Data đx fcst 21.09.2020'!$C48,0)</f>
        <v>0</v>
      </c>
      <c r="N48" s="134">
        <f t="array" ref="N48">+IFERROR(INDEX('FCST SDV (2)'!$D$2:$P$2001,MATCH('Data đx fcst 21.09.2020'!$B48,'FCST SDV (2)'!$C$2:$C$2001,0),MATCH('Data đx fcst 21.09.2020'!N$1,'FCST SDV (2)'!$D$1:$P$1,0))/'Data đx fcst 21.09.2020'!$C48,0)</f>
        <v>0</v>
      </c>
      <c r="O48" s="134">
        <f t="array" ref="O48">+IFERROR(INDEX('FCST SDV (2)'!$D$2:$P$2001,MATCH('Data đx fcst 21.09.2020'!$B48,'FCST SDV (2)'!$C$2:$C$2001,0),MATCH('Data đx fcst 21.09.2020'!O$1,'FCST SDV (2)'!$D$1:$P$1,0))/'Data đx fcst 21.09.2020'!$C48,0)</f>
        <v>0</v>
      </c>
      <c r="P48" s="134">
        <f t="array" ref="P48">+IFERROR(INDEX('FCST SDV (2)'!$D$2:$P$2001,MATCH('Data đx fcst 21.09.2020'!$B48,'FCST SDV (2)'!$C$2:$C$2001,0),MATCH('Data đx fcst 21.09.2020'!P$1,'FCST SDV (2)'!$D$1:$P$1,0))/'Data đx fcst 21.09.2020'!$C48,0)</f>
        <v>0</v>
      </c>
      <c r="Q48" s="134">
        <f t="array" ref="Q48">+IFERROR(INDEX('FCST SDV (2)'!$D$2:$P$2001,MATCH('Data đx fcst 21.09.2020'!$B48,'FCST SDV (2)'!$C$2:$C$2001,0),MATCH('Data đx fcst 21.09.2020'!Q$1,'FCST SDV (2)'!$D$1:$P$1,0))/'Data đx fcst 21.09.2020'!$C48,0)</f>
        <v>0</v>
      </c>
      <c r="R48" s="134">
        <f t="array" ref="R48">+IFERROR(INDEX('FCST SDV (2)'!$D$2:$P$2001,MATCH('Data đx fcst 21.09.2020'!$B48,'FCST SDV (2)'!$C$2:$C$2001,0),MATCH('Data đx fcst 21.09.2020'!R$1,'FCST SDV (2)'!$D$1:$P$1,0))/'Data đx fcst 21.09.2020'!$C48,0)</f>
        <v>0</v>
      </c>
      <c r="S48" s="182">
        <f t="shared" si="1"/>
        <v>0</v>
      </c>
    </row>
    <row r="49" spans="1:19" ht="36" customHeight="1">
      <c r="A49" s="604"/>
      <c r="B49" s="220" t="s">
        <v>337</v>
      </c>
      <c r="C49" s="220">
        <v>1000</v>
      </c>
      <c r="D49" s="611"/>
      <c r="E49" s="611"/>
      <c r="F49" s="611"/>
      <c r="G49" s="187">
        <f>+IFERROR(VLOOKUP(B49,'FCST SDV (2)'!C:S,12,0),0)</f>
        <v>0</v>
      </c>
      <c r="H49" s="185">
        <f t="shared" si="0"/>
        <v>0</v>
      </c>
      <c r="I49" s="134">
        <f t="array" ref="I49">+IFERROR(INDEX('FCST SDV (2)'!$D$2:$P$2001,MATCH('Data đx fcst 21.09.2020'!$B49,'FCST SDV (2)'!$C$2:$C$2001,0),MATCH('Data đx fcst 21.09.2020'!I$1,'FCST SDV (2)'!$D$1:$P$1,0))/'Data đx fcst 21.09.2020'!$C49,0)</f>
        <v>0</v>
      </c>
      <c r="J49" s="134">
        <f t="array" ref="J49">+IFERROR(INDEX('FCST SDV (2)'!$D$2:$P$2001,MATCH('Data đx fcst 21.09.2020'!$B49,'FCST SDV (2)'!$C$2:$C$2001,0),MATCH('Data đx fcst 21.09.2020'!J$1,'FCST SDV (2)'!$D$1:$P$1,0))/'Data đx fcst 21.09.2020'!$C49,0)</f>
        <v>0</v>
      </c>
      <c r="K49" s="134">
        <f t="array" ref="K49">+IFERROR(INDEX('FCST SDV (2)'!$D$2:$P$2001,MATCH('Data đx fcst 21.09.2020'!$B49,'FCST SDV (2)'!$C$2:$C$2001,0),MATCH('Data đx fcst 21.09.2020'!K$1,'FCST SDV (2)'!$D$1:$P$1,0))/'Data đx fcst 21.09.2020'!$C49,0)</f>
        <v>0</v>
      </c>
      <c r="L49" s="134">
        <f t="array" ref="L49">+IFERROR(INDEX('FCST SDV (2)'!$D$2:$P$2001,MATCH('Data đx fcst 21.09.2020'!$B49,'FCST SDV (2)'!$C$2:$C$2001,0),MATCH('Data đx fcst 21.09.2020'!L$1,'FCST SDV (2)'!$D$1:$P$1,0))/'Data đx fcst 21.09.2020'!$C49,0)</f>
        <v>0</v>
      </c>
      <c r="M49" s="134">
        <f t="array" ref="M49">+IFERROR(INDEX('FCST SDV (2)'!$D$2:$P$2001,MATCH('Data đx fcst 21.09.2020'!$B49,'FCST SDV (2)'!$C$2:$C$2001,0),MATCH('Data đx fcst 21.09.2020'!M$1,'FCST SDV (2)'!$D$1:$P$1,0))/'Data đx fcst 21.09.2020'!$C49,0)</f>
        <v>0</v>
      </c>
      <c r="N49" s="134">
        <f t="array" ref="N49">+IFERROR(INDEX('FCST SDV (2)'!$D$2:$P$2001,MATCH('Data đx fcst 21.09.2020'!$B49,'FCST SDV (2)'!$C$2:$C$2001,0),MATCH('Data đx fcst 21.09.2020'!N$1,'FCST SDV (2)'!$D$1:$P$1,0))/'Data đx fcst 21.09.2020'!$C49,0)</f>
        <v>0</v>
      </c>
      <c r="O49" s="134">
        <f t="array" ref="O49">+IFERROR(INDEX('FCST SDV (2)'!$D$2:$P$2001,MATCH('Data đx fcst 21.09.2020'!$B49,'FCST SDV (2)'!$C$2:$C$2001,0),MATCH('Data đx fcst 21.09.2020'!O$1,'FCST SDV (2)'!$D$1:$P$1,0))/'Data đx fcst 21.09.2020'!$C49,0)</f>
        <v>0</v>
      </c>
      <c r="P49" s="134">
        <f t="array" ref="P49">+IFERROR(INDEX('FCST SDV (2)'!$D$2:$P$2001,MATCH('Data đx fcst 21.09.2020'!$B49,'FCST SDV (2)'!$C$2:$C$2001,0),MATCH('Data đx fcst 21.09.2020'!P$1,'FCST SDV (2)'!$D$1:$P$1,0))/'Data đx fcst 21.09.2020'!$C49,0)</f>
        <v>0</v>
      </c>
      <c r="Q49" s="134">
        <f t="array" ref="Q49">+IFERROR(INDEX('FCST SDV (2)'!$D$2:$P$2001,MATCH('Data đx fcst 21.09.2020'!$B49,'FCST SDV (2)'!$C$2:$C$2001,0),MATCH('Data đx fcst 21.09.2020'!Q$1,'FCST SDV (2)'!$D$1:$P$1,0))/'Data đx fcst 21.09.2020'!$C49,0)</f>
        <v>0</v>
      </c>
      <c r="R49" s="134">
        <f t="array" ref="R49">+IFERROR(INDEX('FCST SDV (2)'!$D$2:$P$2001,MATCH('Data đx fcst 21.09.2020'!$B49,'FCST SDV (2)'!$C$2:$C$2001,0),MATCH('Data đx fcst 21.09.2020'!R$1,'FCST SDV (2)'!$D$1:$P$1,0))/'Data đx fcst 21.09.2020'!$C49,0)</f>
        <v>16</v>
      </c>
      <c r="S49" s="182">
        <f t="shared" si="1"/>
        <v>16</v>
      </c>
    </row>
    <row r="50" spans="1:19" ht="36" hidden="1" customHeight="1">
      <c r="A50" s="604"/>
      <c r="B50" s="220" t="s">
        <v>693</v>
      </c>
      <c r="C50" s="220">
        <v>200</v>
      </c>
      <c r="D50" s="611"/>
      <c r="E50" s="611"/>
      <c r="F50" s="611"/>
      <c r="G50" s="187">
        <f>+IFERROR(VLOOKUP(B50,'FCST SDV (2)'!C:S,12,0),0)</f>
        <v>0</v>
      </c>
      <c r="H50" s="185">
        <f t="shared" si="0"/>
        <v>0</v>
      </c>
      <c r="I50" s="134">
        <f t="array" ref="I50">+IFERROR(INDEX('FCST SDV (2)'!$D$2:$P$2001,MATCH('Data đx fcst 21.09.2020'!$B50,'FCST SDV (2)'!$C$2:$C$2001,0),MATCH('Data đx fcst 21.09.2020'!I$1,'FCST SDV (2)'!$D$1:$P$1,0))/'Data đx fcst 21.09.2020'!$C50,0)</f>
        <v>0</v>
      </c>
      <c r="J50" s="134">
        <f t="array" ref="J50">+IFERROR(INDEX('FCST SDV (2)'!$D$2:$P$2001,MATCH('Data đx fcst 21.09.2020'!$B50,'FCST SDV (2)'!$C$2:$C$2001,0),MATCH('Data đx fcst 21.09.2020'!J$1,'FCST SDV (2)'!$D$1:$P$1,0))/'Data đx fcst 21.09.2020'!$C50,0)</f>
        <v>0</v>
      </c>
      <c r="K50" s="134">
        <f t="array" ref="K50">+IFERROR(INDEX('FCST SDV (2)'!$D$2:$P$2001,MATCH('Data đx fcst 21.09.2020'!$B50,'FCST SDV (2)'!$C$2:$C$2001,0),MATCH('Data đx fcst 21.09.2020'!K$1,'FCST SDV (2)'!$D$1:$P$1,0))/'Data đx fcst 21.09.2020'!$C50,0)</f>
        <v>0</v>
      </c>
      <c r="L50" s="134">
        <f t="array" ref="L50">+IFERROR(INDEX('FCST SDV (2)'!$D$2:$P$2001,MATCH('Data đx fcst 21.09.2020'!$B50,'FCST SDV (2)'!$C$2:$C$2001,0),MATCH('Data đx fcst 21.09.2020'!L$1,'FCST SDV (2)'!$D$1:$P$1,0))/'Data đx fcst 21.09.2020'!$C50,0)</f>
        <v>0</v>
      </c>
      <c r="M50" s="134">
        <f t="array" ref="M50">+IFERROR(INDEX('FCST SDV (2)'!$D$2:$P$2001,MATCH('Data đx fcst 21.09.2020'!$B50,'FCST SDV (2)'!$C$2:$C$2001,0),MATCH('Data đx fcst 21.09.2020'!M$1,'FCST SDV (2)'!$D$1:$P$1,0))/'Data đx fcst 21.09.2020'!$C50,0)</f>
        <v>0</v>
      </c>
      <c r="N50" s="134">
        <f t="array" ref="N50">+IFERROR(INDEX('FCST SDV (2)'!$D$2:$P$2001,MATCH('Data đx fcst 21.09.2020'!$B50,'FCST SDV (2)'!$C$2:$C$2001,0),MATCH('Data đx fcst 21.09.2020'!N$1,'FCST SDV (2)'!$D$1:$P$1,0))/'Data đx fcst 21.09.2020'!$C50,0)</f>
        <v>0</v>
      </c>
      <c r="O50" s="134">
        <f t="array" ref="O50">+IFERROR(INDEX('FCST SDV (2)'!$D$2:$P$2001,MATCH('Data đx fcst 21.09.2020'!$B50,'FCST SDV (2)'!$C$2:$C$2001,0),MATCH('Data đx fcst 21.09.2020'!O$1,'FCST SDV (2)'!$D$1:$P$1,0))/'Data đx fcst 21.09.2020'!$C50,0)</f>
        <v>0</v>
      </c>
      <c r="P50" s="134">
        <f t="array" ref="P50">+IFERROR(INDEX('FCST SDV (2)'!$D$2:$P$2001,MATCH('Data đx fcst 21.09.2020'!$B50,'FCST SDV (2)'!$C$2:$C$2001,0),MATCH('Data đx fcst 21.09.2020'!P$1,'FCST SDV (2)'!$D$1:$P$1,0))/'Data đx fcst 21.09.2020'!$C50,0)</f>
        <v>0</v>
      </c>
      <c r="Q50" s="134">
        <f t="array" ref="Q50">+IFERROR(INDEX('FCST SDV (2)'!$D$2:$P$2001,MATCH('Data đx fcst 21.09.2020'!$B50,'FCST SDV (2)'!$C$2:$C$2001,0),MATCH('Data đx fcst 21.09.2020'!Q$1,'FCST SDV (2)'!$D$1:$P$1,0))/'Data đx fcst 21.09.2020'!$C50,0)</f>
        <v>0</v>
      </c>
      <c r="R50" s="134">
        <f t="array" ref="R50">+IFERROR(INDEX('FCST SDV (2)'!$D$2:$P$2001,MATCH('Data đx fcst 21.09.2020'!$B50,'FCST SDV (2)'!$C$2:$C$2001,0),MATCH('Data đx fcst 21.09.2020'!R$1,'FCST SDV (2)'!$D$1:$P$1,0))/'Data đx fcst 21.09.2020'!$C50,0)</f>
        <v>0</v>
      </c>
      <c r="S50" s="182">
        <f t="shared" si="1"/>
        <v>0</v>
      </c>
    </row>
    <row r="51" spans="1:19" ht="36" hidden="1" customHeight="1">
      <c r="A51" s="604"/>
      <c r="B51" s="220" t="s">
        <v>696</v>
      </c>
      <c r="C51" s="220">
        <v>200</v>
      </c>
      <c r="D51" s="611"/>
      <c r="E51" s="611"/>
      <c r="F51" s="611"/>
      <c r="G51" s="187">
        <f>+IFERROR(VLOOKUP(B51,'FCST SDV (2)'!C:S,12,0),0)</f>
        <v>0</v>
      </c>
      <c r="H51" s="185">
        <f t="shared" si="0"/>
        <v>0</v>
      </c>
      <c r="I51" s="134">
        <f t="array" ref="I51">+IFERROR(INDEX('FCST SDV (2)'!$D$2:$P$2001,MATCH('Data đx fcst 21.09.2020'!$B51,'FCST SDV (2)'!$C$2:$C$2001,0),MATCH('Data đx fcst 21.09.2020'!I$1,'FCST SDV (2)'!$D$1:$P$1,0))/'Data đx fcst 21.09.2020'!$C51,0)</f>
        <v>0</v>
      </c>
      <c r="J51" s="134">
        <f t="array" ref="J51">+IFERROR(INDEX('FCST SDV (2)'!$D$2:$P$2001,MATCH('Data đx fcst 21.09.2020'!$B51,'FCST SDV (2)'!$C$2:$C$2001,0),MATCH('Data đx fcst 21.09.2020'!J$1,'FCST SDV (2)'!$D$1:$P$1,0))/'Data đx fcst 21.09.2020'!$C51,0)</f>
        <v>0</v>
      </c>
      <c r="K51" s="134">
        <f t="array" ref="K51">+IFERROR(INDEX('FCST SDV (2)'!$D$2:$P$2001,MATCH('Data đx fcst 21.09.2020'!$B51,'FCST SDV (2)'!$C$2:$C$2001,0),MATCH('Data đx fcst 21.09.2020'!K$1,'FCST SDV (2)'!$D$1:$P$1,0))/'Data đx fcst 21.09.2020'!$C51,0)</f>
        <v>0</v>
      </c>
      <c r="L51" s="134">
        <f t="array" ref="L51">+IFERROR(INDEX('FCST SDV (2)'!$D$2:$P$2001,MATCH('Data đx fcst 21.09.2020'!$B51,'FCST SDV (2)'!$C$2:$C$2001,0),MATCH('Data đx fcst 21.09.2020'!L$1,'FCST SDV (2)'!$D$1:$P$1,0))/'Data đx fcst 21.09.2020'!$C51,0)</f>
        <v>0</v>
      </c>
      <c r="M51" s="134">
        <f t="array" ref="M51">+IFERROR(INDEX('FCST SDV (2)'!$D$2:$P$2001,MATCH('Data đx fcst 21.09.2020'!$B51,'FCST SDV (2)'!$C$2:$C$2001,0),MATCH('Data đx fcst 21.09.2020'!M$1,'FCST SDV (2)'!$D$1:$P$1,0))/'Data đx fcst 21.09.2020'!$C51,0)</f>
        <v>0</v>
      </c>
      <c r="N51" s="134">
        <f t="array" ref="N51">+IFERROR(INDEX('FCST SDV (2)'!$D$2:$P$2001,MATCH('Data đx fcst 21.09.2020'!$B51,'FCST SDV (2)'!$C$2:$C$2001,0),MATCH('Data đx fcst 21.09.2020'!N$1,'FCST SDV (2)'!$D$1:$P$1,0))/'Data đx fcst 21.09.2020'!$C51,0)</f>
        <v>0</v>
      </c>
      <c r="O51" s="134">
        <f t="array" ref="O51">+IFERROR(INDEX('FCST SDV (2)'!$D$2:$P$2001,MATCH('Data đx fcst 21.09.2020'!$B51,'FCST SDV (2)'!$C$2:$C$2001,0),MATCH('Data đx fcst 21.09.2020'!O$1,'FCST SDV (2)'!$D$1:$P$1,0))/'Data đx fcst 21.09.2020'!$C51,0)</f>
        <v>0</v>
      </c>
      <c r="P51" s="134">
        <f t="array" ref="P51">+IFERROR(INDEX('FCST SDV (2)'!$D$2:$P$2001,MATCH('Data đx fcst 21.09.2020'!$B51,'FCST SDV (2)'!$C$2:$C$2001,0),MATCH('Data đx fcst 21.09.2020'!P$1,'FCST SDV (2)'!$D$1:$P$1,0))/'Data đx fcst 21.09.2020'!$C51,0)</f>
        <v>0</v>
      </c>
      <c r="Q51" s="134">
        <f t="array" ref="Q51">+IFERROR(INDEX('FCST SDV (2)'!$D$2:$P$2001,MATCH('Data đx fcst 21.09.2020'!$B51,'FCST SDV (2)'!$C$2:$C$2001,0),MATCH('Data đx fcst 21.09.2020'!Q$1,'FCST SDV (2)'!$D$1:$P$1,0))/'Data đx fcst 21.09.2020'!$C51,0)</f>
        <v>0</v>
      </c>
      <c r="R51" s="134">
        <f t="array" ref="R51">+IFERROR(INDEX('FCST SDV (2)'!$D$2:$P$2001,MATCH('Data đx fcst 21.09.2020'!$B51,'FCST SDV (2)'!$C$2:$C$2001,0),MATCH('Data đx fcst 21.09.2020'!R$1,'FCST SDV (2)'!$D$1:$P$1,0))/'Data đx fcst 21.09.2020'!$C51,0)</f>
        <v>0</v>
      </c>
      <c r="S51" s="182">
        <f t="shared" si="1"/>
        <v>0</v>
      </c>
    </row>
    <row r="52" spans="1:19" ht="36" customHeight="1">
      <c r="A52" s="604"/>
      <c r="B52" s="220" t="s">
        <v>356</v>
      </c>
      <c r="C52" s="220">
        <v>3000</v>
      </c>
      <c r="D52" s="611"/>
      <c r="E52" s="611"/>
      <c r="F52" s="611"/>
      <c r="G52" s="187">
        <f>+IFERROR(VLOOKUP(B52,'FCST SDV (2)'!C:S,12,0),0)</f>
        <v>0</v>
      </c>
      <c r="H52" s="185">
        <f t="shared" si="0"/>
        <v>0</v>
      </c>
      <c r="I52" s="134">
        <f t="array" ref="I52">+IFERROR(INDEX('FCST SDV (2)'!$D$2:$P$2001,MATCH('Data đx fcst 21.09.2020'!$B52,'FCST SDV (2)'!$C$2:$C$2001,0),MATCH('Data đx fcst 21.09.2020'!I$1,'FCST SDV (2)'!$D$1:$P$1,0))/'Data đx fcst 21.09.2020'!$C52,0)</f>
        <v>0</v>
      </c>
      <c r="J52" s="134">
        <f t="array" ref="J52">+IFERROR(INDEX('FCST SDV (2)'!$D$2:$P$2001,MATCH('Data đx fcst 21.09.2020'!$B52,'FCST SDV (2)'!$C$2:$C$2001,0),MATCH('Data đx fcst 21.09.2020'!J$1,'FCST SDV (2)'!$D$1:$P$1,0))/'Data đx fcst 21.09.2020'!$C52,0)</f>
        <v>0</v>
      </c>
      <c r="K52" s="134">
        <f t="array" ref="K52">+IFERROR(INDEX('FCST SDV (2)'!$D$2:$P$2001,MATCH('Data đx fcst 21.09.2020'!$B52,'FCST SDV (2)'!$C$2:$C$2001,0),MATCH('Data đx fcst 21.09.2020'!K$1,'FCST SDV (2)'!$D$1:$P$1,0))/'Data đx fcst 21.09.2020'!$C52,0)</f>
        <v>0</v>
      </c>
      <c r="L52" s="134">
        <f t="array" ref="L52">+IFERROR(INDEX('FCST SDV (2)'!$D$2:$P$2001,MATCH('Data đx fcst 21.09.2020'!$B52,'FCST SDV (2)'!$C$2:$C$2001,0),MATCH('Data đx fcst 21.09.2020'!L$1,'FCST SDV (2)'!$D$1:$P$1,0))/'Data đx fcst 21.09.2020'!$C52,0)</f>
        <v>0</v>
      </c>
      <c r="M52" s="134">
        <f t="array" ref="M52">+IFERROR(INDEX('FCST SDV (2)'!$D$2:$P$2001,MATCH('Data đx fcst 21.09.2020'!$B52,'FCST SDV (2)'!$C$2:$C$2001,0),MATCH('Data đx fcst 21.09.2020'!M$1,'FCST SDV (2)'!$D$1:$P$1,0))/'Data đx fcst 21.09.2020'!$C52,0)</f>
        <v>0</v>
      </c>
      <c r="N52" s="134">
        <f t="array" ref="N52">+IFERROR(INDEX('FCST SDV (2)'!$D$2:$P$2001,MATCH('Data đx fcst 21.09.2020'!$B52,'FCST SDV (2)'!$C$2:$C$2001,0),MATCH('Data đx fcst 21.09.2020'!N$1,'FCST SDV (2)'!$D$1:$P$1,0))/'Data đx fcst 21.09.2020'!$C52,0)</f>
        <v>0</v>
      </c>
      <c r="O52" s="134">
        <f t="array" ref="O52">+IFERROR(INDEX('FCST SDV (2)'!$D$2:$P$2001,MATCH('Data đx fcst 21.09.2020'!$B52,'FCST SDV (2)'!$C$2:$C$2001,0),MATCH('Data đx fcst 21.09.2020'!O$1,'FCST SDV (2)'!$D$1:$P$1,0))/'Data đx fcst 21.09.2020'!$C52,0)</f>
        <v>0</v>
      </c>
      <c r="P52" s="134">
        <f t="array" ref="P52">+IFERROR(INDEX('FCST SDV (2)'!$D$2:$P$2001,MATCH('Data đx fcst 21.09.2020'!$B52,'FCST SDV (2)'!$C$2:$C$2001,0),MATCH('Data đx fcst 21.09.2020'!P$1,'FCST SDV (2)'!$D$1:$P$1,0))/'Data đx fcst 21.09.2020'!$C52,0)</f>
        <v>0</v>
      </c>
      <c r="Q52" s="134">
        <f t="array" ref="Q52">+IFERROR(INDEX('FCST SDV (2)'!$D$2:$P$2001,MATCH('Data đx fcst 21.09.2020'!$B52,'FCST SDV (2)'!$C$2:$C$2001,0),MATCH('Data đx fcst 21.09.2020'!Q$1,'FCST SDV (2)'!$D$1:$P$1,0))/'Data đx fcst 21.09.2020'!$C52,0)</f>
        <v>0</v>
      </c>
      <c r="R52" s="134">
        <f t="array" ref="R52">+IFERROR(INDEX('FCST SDV (2)'!$D$2:$P$2001,MATCH('Data đx fcst 21.09.2020'!$B52,'FCST SDV (2)'!$C$2:$C$2001,0),MATCH('Data đx fcst 21.09.2020'!R$1,'FCST SDV (2)'!$D$1:$P$1,0))/'Data đx fcst 21.09.2020'!$C52,0)</f>
        <v>4.333333333333333</v>
      </c>
      <c r="S52" s="182">
        <f t="shared" si="1"/>
        <v>4.333333333333333</v>
      </c>
    </row>
    <row r="53" spans="1:19" ht="36" hidden="1" customHeight="1">
      <c r="A53" s="604"/>
      <c r="B53" s="220" t="s">
        <v>146</v>
      </c>
      <c r="C53" s="220">
        <v>3000</v>
      </c>
      <c r="D53" s="611"/>
      <c r="E53" s="611"/>
      <c r="F53" s="611"/>
      <c r="G53" s="187">
        <f>+IFERROR(VLOOKUP(B53,'FCST SDV (2)'!C:S,12,0),0)</f>
        <v>0</v>
      </c>
      <c r="H53" s="185">
        <f t="shared" si="0"/>
        <v>0</v>
      </c>
      <c r="I53" s="134">
        <f t="array" ref="I53">+IFERROR(INDEX('FCST SDV (2)'!$D$2:$P$2001,MATCH('Data đx fcst 21.09.2020'!$B53,'FCST SDV (2)'!$C$2:$C$2001,0),MATCH('Data đx fcst 21.09.2020'!I$1,'FCST SDV (2)'!$D$1:$P$1,0))/'Data đx fcst 21.09.2020'!$C53,0)</f>
        <v>0</v>
      </c>
      <c r="J53" s="134">
        <f t="array" ref="J53">+IFERROR(INDEX('FCST SDV (2)'!$D$2:$P$2001,MATCH('Data đx fcst 21.09.2020'!$B53,'FCST SDV (2)'!$C$2:$C$2001,0),MATCH('Data đx fcst 21.09.2020'!J$1,'FCST SDV (2)'!$D$1:$P$1,0))/'Data đx fcst 21.09.2020'!$C53,0)</f>
        <v>0</v>
      </c>
      <c r="K53" s="134">
        <f t="array" ref="K53">+IFERROR(INDEX('FCST SDV (2)'!$D$2:$P$2001,MATCH('Data đx fcst 21.09.2020'!$B53,'FCST SDV (2)'!$C$2:$C$2001,0),MATCH('Data đx fcst 21.09.2020'!K$1,'FCST SDV (2)'!$D$1:$P$1,0))/'Data đx fcst 21.09.2020'!$C53,0)</f>
        <v>0</v>
      </c>
      <c r="L53" s="134">
        <f t="array" ref="L53">+IFERROR(INDEX('FCST SDV (2)'!$D$2:$P$2001,MATCH('Data đx fcst 21.09.2020'!$B53,'FCST SDV (2)'!$C$2:$C$2001,0),MATCH('Data đx fcst 21.09.2020'!L$1,'FCST SDV (2)'!$D$1:$P$1,0))/'Data đx fcst 21.09.2020'!$C53,0)</f>
        <v>0</v>
      </c>
      <c r="M53" s="134">
        <f t="array" ref="M53">+IFERROR(INDEX('FCST SDV (2)'!$D$2:$P$2001,MATCH('Data đx fcst 21.09.2020'!$B53,'FCST SDV (2)'!$C$2:$C$2001,0),MATCH('Data đx fcst 21.09.2020'!M$1,'FCST SDV (2)'!$D$1:$P$1,0))/'Data đx fcst 21.09.2020'!$C53,0)</f>
        <v>0</v>
      </c>
      <c r="N53" s="134">
        <f t="array" ref="N53">+IFERROR(INDEX('FCST SDV (2)'!$D$2:$P$2001,MATCH('Data đx fcst 21.09.2020'!$B53,'FCST SDV (2)'!$C$2:$C$2001,0),MATCH('Data đx fcst 21.09.2020'!N$1,'FCST SDV (2)'!$D$1:$P$1,0))/'Data đx fcst 21.09.2020'!$C53,0)</f>
        <v>0</v>
      </c>
      <c r="O53" s="134">
        <f t="array" ref="O53">+IFERROR(INDEX('FCST SDV (2)'!$D$2:$P$2001,MATCH('Data đx fcst 21.09.2020'!$B53,'FCST SDV (2)'!$C$2:$C$2001,0),MATCH('Data đx fcst 21.09.2020'!O$1,'FCST SDV (2)'!$D$1:$P$1,0))/'Data đx fcst 21.09.2020'!$C53,0)</f>
        <v>0</v>
      </c>
      <c r="P53" s="134">
        <f t="array" ref="P53">+IFERROR(INDEX('FCST SDV (2)'!$D$2:$P$2001,MATCH('Data đx fcst 21.09.2020'!$B53,'FCST SDV (2)'!$C$2:$C$2001,0),MATCH('Data đx fcst 21.09.2020'!P$1,'FCST SDV (2)'!$D$1:$P$1,0))/'Data đx fcst 21.09.2020'!$C53,0)</f>
        <v>0</v>
      </c>
      <c r="Q53" s="134">
        <f t="array" ref="Q53">+IFERROR(INDEX('FCST SDV (2)'!$D$2:$P$2001,MATCH('Data đx fcst 21.09.2020'!$B53,'FCST SDV (2)'!$C$2:$C$2001,0),MATCH('Data đx fcst 21.09.2020'!Q$1,'FCST SDV (2)'!$D$1:$P$1,0))/'Data đx fcst 21.09.2020'!$C53,0)</f>
        <v>0</v>
      </c>
      <c r="R53" s="134">
        <f t="array" ref="R53">+IFERROR(INDEX('FCST SDV (2)'!$D$2:$P$2001,MATCH('Data đx fcst 21.09.2020'!$B53,'FCST SDV (2)'!$C$2:$C$2001,0),MATCH('Data đx fcst 21.09.2020'!R$1,'FCST SDV (2)'!$D$1:$P$1,0))/'Data đx fcst 21.09.2020'!$C53,0)</f>
        <v>0</v>
      </c>
      <c r="S53" s="182">
        <f t="shared" si="1"/>
        <v>0</v>
      </c>
    </row>
    <row r="54" spans="1:19" ht="36" hidden="1" customHeight="1">
      <c r="A54" s="604"/>
      <c r="B54" s="220" t="s">
        <v>729</v>
      </c>
      <c r="C54" s="220">
        <v>2500</v>
      </c>
      <c r="D54" s="611"/>
      <c r="E54" s="611"/>
      <c r="F54" s="611"/>
      <c r="G54" s="187">
        <f>+IFERROR(VLOOKUP(B54,'FCST SDV (2)'!C:S,12,0),0)</f>
        <v>0</v>
      </c>
      <c r="H54" s="185">
        <f t="shared" si="0"/>
        <v>0</v>
      </c>
      <c r="I54" s="134">
        <f t="array" ref="I54">+IFERROR(INDEX('FCST SDV (2)'!$D$2:$P$2001,MATCH('Data đx fcst 21.09.2020'!$B54,'FCST SDV (2)'!$C$2:$C$2001,0),MATCH('Data đx fcst 21.09.2020'!I$1,'FCST SDV (2)'!$D$1:$P$1,0))/'Data đx fcst 21.09.2020'!$C54,0)</f>
        <v>0</v>
      </c>
      <c r="J54" s="134">
        <f t="array" ref="J54">+IFERROR(INDEX('FCST SDV (2)'!$D$2:$P$2001,MATCH('Data đx fcst 21.09.2020'!$B54,'FCST SDV (2)'!$C$2:$C$2001,0),MATCH('Data đx fcst 21.09.2020'!J$1,'FCST SDV (2)'!$D$1:$P$1,0))/'Data đx fcst 21.09.2020'!$C54,0)</f>
        <v>0</v>
      </c>
      <c r="K54" s="134">
        <f t="array" ref="K54">+IFERROR(INDEX('FCST SDV (2)'!$D$2:$P$2001,MATCH('Data đx fcst 21.09.2020'!$B54,'FCST SDV (2)'!$C$2:$C$2001,0),MATCH('Data đx fcst 21.09.2020'!K$1,'FCST SDV (2)'!$D$1:$P$1,0))/'Data đx fcst 21.09.2020'!$C54,0)</f>
        <v>0</v>
      </c>
      <c r="L54" s="134">
        <f t="array" ref="L54">+IFERROR(INDEX('FCST SDV (2)'!$D$2:$P$2001,MATCH('Data đx fcst 21.09.2020'!$B54,'FCST SDV (2)'!$C$2:$C$2001,0),MATCH('Data đx fcst 21.09.2020'!L$1,'FCST SDV (2)'!$D$1:$P$1,0))/'Data đx fcst 21.09.2020'!$C54,0)</f>
        <v>0</v>
      </c>
      <c r="M54" s="134">
        <f t="array" ref="M54">+IFERROR(INDEX('FCST SDV (2)'!$D$2:$P$2001,MATCH('Data đx fcst 21.09.2020'!$B54,'FCST SDV (2)'!$C$2:$C$2001,0),MATCH('Data đx fcst 21.09.2020'!M$1,'FCST SDV (2)'!$D$1:$P$1,0))/'Data đx fcst 21.09.2020'!$C54,0)</f>
        <v>0</v>
      </c>
      <c r="N54" s="134">
        <f t="array" ref="N54">+IFERROR(INDEX('FCST SDV (2)'!$D$2:$P$2001,MATCH('Data đx fcst 21.09.2020'!$B54,'FCST SDV (2)'!$C$2:$C$2001,0),MATCH('Data đx fcst 21.09.2020'!N$1,'FCST SDV (2)'!$D$1:$P$1,0))/'Data đx fcst 21.09.2020'!$C54,0)</f>
        <v>0</v>
      </c>
      <c r="O54" s="134">
        <f t="array" ref="O54">+IFERROR(INDEX('FCST SDV (2)'!$D$2:$P$2001,MATCH('Data đx fcst 21.09.2020'!$B54,'FCST SDV (2)'!$C$2:$C$2001,0),MATCH('Data đx fcst 21.09.2020'!O$1,'FCST SDV (2)'!$D$1:$P$1,0))/'Data đx fcst 21.09.2020'!$C54,0)</f>
        <v>0</v>
      </c>
      <c r="P54" s="134">
        <f t="array" ref="P54">+IFERROR(INDEX('FCST SDV (2)'!$D$2:$P$2001,MATCH('Data đx fcst 21.09.2020'!$B54,'FCST SDV (2)'!$C$2:$C$2001,0),MATCH('Data đx fcst 21.09.2020'!P$1,'FCST SDV (2)'!$D$1:$P$1,0))/'Data đx fcst 21.09.2020'!$C54,0)</f>
        <v>0</v>
      </c>
      <c r="Q54" s="134">
        <f t="array" ref="Q54">+IFERROR(INDEX('FCST SDV (2)'!$D$2:$P$2001,MATCH('Data đx fcst 21.09.2020'!$B54,'FCST SDV (2)'!$C$2:$C$2001,0),MATCH('Data đx fcst 21.09.2020'!Q$1,'FCST SDV (2)'!$D$1:$P$1,0))/'Data đx fcst 21.09.2020'!$C54,0)</f>
        <v>0</v>
      </c>
      <c r="R54" s="134">
        <f t="array" ref="R54">+IFERROR(INDEX('FCST SDV (2)'!$D$2:$P$2001,MATCH('Data đx fcst 21.09.2020'!$B54,'FCST SDV (2)'!$C$2:$C$2001,0),MATCH('Data đx fcst 21.09.2020'!R$1,'FCST SDV (2)'!$D$1:$P$1,0))/'Data đx fcst 21.09.2020'!$C54,0)</f>
        <v>0</v>
      </c>
      <c r="S54" s="182">
        <f t="shared" si="1"/>
        <v>0</v>
      </c>
    </row>
    <row r="55" spans="1:19" ht="36" hidden="1" customHeight="1">
      <c r="A55" s="604"/>
      <c r="B55" s="220" t="s">
        <v>397</v>
      </c>
      <c r="C55" s="220">
        <v>100</v>
      </c>
      <c r="D55" s="611"/>
      <c r="E55" s="611"/>
      <c r="F55" s="611"/>
      <c r="G55" s="187">
        <f>+IFERROR(VLOOKUP(B55,'FCST SDV (2)'!C:S,12,0),0)</f>
        <v>0</v>
      </c>
      <c r="H55" s="185">
        <f t="shared" si="0"/>
        <v>0</v>
      </c>
      <c r="I55" s="134">
        <f t="array" ref="I55">+IFERROR(INDEX('FCST SDV (2)'!$D$2:$P$2001,MATCH('Data đx fcst 21.09.2020'!$B55,'FCST SDV (2)'!$C$2:$C$2001,0),MATCH('Data đx fcst 21.09.2020'!I$1,'FCST SDV (2)'!$D$1:$P$1,0))/'Data đx fcst 21.09.2020'!$C55,0)</f>
        <v>0</v>
      </c>
      <c r="J55" s="134">
        <f t="array" ref="J55">+IFERROR(INDEX('FCST SDV (2)'!$D$2:$P$2001,MATCH('Data đx fcst 21.09.2020'!$B55,'FCST SDV (2)'!$C$2:$C$2001,0),MATCH('Data đx fcst 21.09.2020'!J$1,'FCST SDV (2)'!$D$1:$P$1,0))/'Data đx fcst 21.09.2020'!$C55,0)</f>
        <v>0</v>
      </c>
      <c r="K55" s="134">
        <f t="array" ref="K55">+IFERROR(INDEX('FCST SDV (2)'!$D$2:$P$2001,MATCH('Data đx fcst 21.09.2020'!$B55,'FCST SDV (2)'!$C$2:$C$2001,0),MATCH('Data đx fcst 21.09.2020'!K$1,'FCST SDV (2)'!$D$1:$P$1,0))/'Data đx fcst 21.09.2020'!$C55,0)</f>
        <v>0</v>
      </c>
      <c r="L55" s="134">
        <f t="array" ref="L55">+IFERROR(INDEX('FCST SDV (2)'!$D$2:$P$2001,MATCH('Data đx fcst 21.09.2020'!$B55,'FCST SDV (2)'!$C$2:$C$2001,0),MATCH('Data đx fcst 21.09.2020'!L$1,'FCST SDV (2)'!$D$1:$P$1,0))/'Data đx fcst 21.09.2020'!$C55,0)</f>
        <v>0</v>
      </c>
      <c r="M55" s="134">
        <f t="array" ref="M55">+IFERROR(INDEX('FCST SDV (2)'!$D$2:$P$2001,MATCH('Data đx fcst 21.09.2020'!$B55,'FCST SDV (2)'!$C$2:$C$2001,0),MATCH('Data đx fcst 21.09.2020'!M$1,'FCST SDV (2)'!$D$1:$P$1,0))/'Data đx fcst 21.09.2020'!$C55,0)</f>
        <v>0</v>
      </c>
      <c r="N55" s="134">
        <f t="array" ref="N55">+IFERROR(INDEX('FCST SDV (2)'!$D$2:$P$2001,MATCH('Data đx fcst 21.09.2020'!$B55,'FCST SDV (2)'!$C$2:$C$2001,0),MATCH('Data đx fcst 21.09.2020'!N$1,'FCST SDV (2)'!$D$1:$P$1,0))/'Data đx fcst 21.09.2020'!$C55,0)</f>
        <v>0</v>
      </c>
      <c r="O55" s="134">
        <f t="array" ref="O55">+IFERROR(INDEX('FCST SDV (2)'!$D$2:$P$2001,MATCH('Data đx fcst 21.09.2020'!$B55,'FCST SDV (2)'!$C$2:$C$2001,0),MATCH('Data đx fcst 21.09.2020'!O$1,'FCST SDV (2)'!$D$1:$P$1,0))/'Data đx fcst 21.09.2020'!$C55,0)</f>
        <v>0</v>
      </c>
      <c r="P55" s="134">
        <f t="array" ref="P55">+IFERROR(INDEX('FCST SDV (2)'!$D$2:$P$2001,MATCH('Data đx fcst 21.09.2020'!$B55,'FCST SDV (2)'!$C$2:$C$2001,0),MATCH('Data đx fcst 21.09.2020'!P$1,'FCST SDV (2)'!$D$1:$P$1,0))/'Data đx fcst 21.09.2020'!$C55,0)</f>
        <v>0</v>
      </c>
      <c r="Q55" s="134">
        <f t="array" ref="Q55">+IFERROR(INDEX('FCST SDV (2)'!$D$2:$P$2001,MATCH('Data đx fcst 21.09.2020'!$B55,'FCST SDV (2)'!$C$2:$C$2001,0),MATCH('Data đx fcst 21.09.2020'!Q$1,'FCST SDV (2)'!$D$1:$P$1,0))/'Data đx fcst 21.09.2020'!$C55,0)</f>
        <v>0</v>
      </c>
      <c r="R55" s="134">
        <f t="array" ref="R55">+IFERROR(INDEX('FCST SDV (2)'!$D$2:$P$2001,MATCH('Data đx fcst 21.09.2020'!$B55,'FCST SDV (2)'!$C$2:$C$2001,0),MATCH('Data đx fcst 21.09.2020'!R$1,'FCST SDV (2)'!$D$1:$P$1,0))/'Data đx fcst 21.09.2020'!$C55,0)</f>
        <v>0</v>
      </c>
      <c r="S55" s="182">
        <f t="shared" si="1"/>
        <v>0</v>
      </c>
    </row>
    <row r="56" spans="1:19" ht="36" customHeight="1">
      <c r="A56" s="604"/>
      <c r="B56" s="220" t="s">
        <v>327</v>
      </c>
      <c r="C56" s="220">
        <v>1000</v>
      </c>
      <c r="D56" s="611"/>
      <c r="E56" s="611"/>
      <c r="F56" s="611"/>
      <c r="G56" s="187">
        <f>+IFERROR(VLOOKUP(B56,'FCST SDV (2)'!C:S,12,0),0)</f>
        <v>21000</v>
      </c>
      <c r="H56" s="185">
        <f t="shared" si="0"/>
        <v>21</v>
      </c>
      <c r="I56" s="134">
        <f t="array" ref="I56">+IFERROR(INDEX('FCST SDV (2)'!$D$2:$P$2001,MATCH('Data đx fcst 21.09.2020'!$B56,'FCST SDV (2)'!$C$2:$C$2001,0),MATCH('Data đx fcst 21.09.2020'!I$1,'FCST SDV (2)'!$D$1:$P$1,0))/'Data đx fcst 21.09.2020'!$C56,0)</f>
        <v>0</v>
      </c>
      <c r="J56" s="134">
        <f t="array" ref="J56">+IFERROR(INDEX('FCST SDV (2)'!$D$2:$P$2001,MATCH('Data đx fcst 21.09.2020'!$B56,'FCST SDV (2)'!$C$2:$C$2001,0),MATCH('Data đx fcst 21.09.2020'!J$1,'FCST SDV (2)'!$D$1:$P$1,0))/'Data đx fcst 21.09.2020'!$C56,0)</f>
        <v>0</v>
      </c>
      <c r="K56" s="134">
        <f t="array" ref="K56">+IFERROR(INDEX('FCST SDV (2)'!$D$2:$P$2001,MATCH('Data đx fcst 21.09.2020'!$B56,'FCST SDV (2)'!$C$2:$C$2001,0),MATCH('Data đx fcst 21.09.2020'!K$1,'FCST SDV (2)'!$D$1:$P$1,0))/'Data đx fcst 21.09.2020'!$C56,0)</f>
        <v>0</v>
      </c>
      <c r="L56" s="134">
        <f t="array" ref="L56">+IFERROR(INDEX('FCST SDV (2)'!$D$2:$P$2001,MATCH('Data đx fcst 21.09.2020'!$B56,'FCST SDV (2)'!$C$2:$C$2001,0),MATCH('Data đx fcst 21.09.2020'!L$1,'FCST SDV (2)'!$D$1:$P$1,0))/'Data đx fcst 21.09.2020'!$C56,0)</f>
        <v>0</v>
      </c>
      <c r="M56" s="134">
        <f t="array" ref="M56">+IFERROR(INDEX('FCST SDV (2)'!$D$2:$P$2001,MATCH('Data đx fcst 21.09.2020'!$B56,'FCST SDV (2)'!$C$2:$C$2001,0),MATCH('Data đx fcst 21.09.2020'!M$1,'FCST SDV (2)'!$D$1:$P$1,0))/'Data đx fcst 21.09.2020'!$C56,0)</f>
        <v>0</v>
      </c>
      <c r="N56" s="134">
        <f t="array" ref="N56">+IFERROR(INDEX('FCST SDV (2)'!$D$2:$P$2001,MATCH('Data đx fcst 21.09.2020'!$B56,'FCST SDV (2)'!$C$2:$C$2001,0),MATCH('Data đx fcst 21.09.2020'!N$1,'FCST SDV (2)'!$D$1:$P$1,0))/'Data đx fcst 21.09.2020'!$C56,0)</f>
        <v>0</v>
      </c>
      <c r="O56" s="134">
        <f t="array" ref="O56">+IFERROR(INDEX('FCST SDV (2)'!$D$2:$P$2001,MATCH('Data đx fcst 21.09.2020'!$B56,'FCST SDV (2)'!$C$2:$C$2001,0),MATCH('Data đx fcst 21.09.2020'!O$1,'FCST SDV (2)'!$D$1:$P$1,0))/'Data đx fcst 21.09.2020'!$C56,0)</f>
        <v>0</v>
      </c>
      <c r="P56" s="134">
        <f t="array" ref="P56">+IFERROR(INDEX('FCST SDV (2)'!$D$2:$P$2001,MATCH('Data đx fcst 21.09.2020'!$B56,'FCST SDV (2)'!$C$2:$C$2001,0),MATCH('Data đx fcst 21.09.2020'!P$1,'FCST SDV (2)'!$D$1:$P$1,0))/'Data đx fcst 21.09.2020'!$C56,0)</f>
        <v>0</v>
      </c>
      <c r="Q56" s="134">
        <f t="array" ref="Q56">+IFERROR(INDEX('FCST SDV (2)'!$D$2:$P$2001,MATCH('Data đx fcst 21.09.2020'!$B56,'FCST SDV (2)'!$C$2:$C$2001,0),MATCH('Data đx fcst 21.09.2020'!Q$1,'FCST SDV (2)'!$D$1:$P$1,0))/'Data đx fcst 21.09.2020'!$C56,0)</f>
        <v>0</v>
      </c>
      <c r="R56" s="134">
        <f t="array" ref="R56">+IFERROR(INDEX('FCST SDV (2)'!$D$2:$P$2001,MATCH('Data đx fcst 21.09.2020'!$B56,'FCST SDV (2)'!$C$2:$C$2001,0),MATCH('Data đx fcst 21.09.2020'!R$1,'FCST SDV (2)'!$D$1:$P$1,0))/'Data đx fcst 21.09.2020'!$C56,0)</f>
        <v>0</v>
      </c>
      <c r="S56" s="182">
        <f t="shared" si="1"/>
        <v>0</v>
      </c>
    </row>
    <row r="57" spans="1:19" ht="36" hidden="1" customHeight="1">
      <c r="A57" s="604"/>
      <c r="B57" s="220" t="s">
        <v>354</v>
      </c>
      <c r="C57" s="220">
        <v>1000</v>
      </c>
      <c r="D57" s="611"/>
      <c r="E57" s="611"/>
      <c r="F57" s="611"/>
      <c r="G57" s="187">
        <f>+IFERROR(VLOOKUP(B57,'FCST SDV (2)'!C:S,12,0),0)</f>
        <v>0</v>
      </c>
      <c r="H57" s="185">
        <f t="shared" si="0"/>
        <v>0</v>
      </c>
      <c r="I57" s="134">
        <f t="array" ref="I57">+IFERROR(INDEX('FCST SDV (2)'!$D$2:$P$2001,MATCH('Data đx fcst 21.09.2020'!$B57,'FCST SDV (2)'!$C$2:$C$2001,0),MATCH('Data đx fcst 21.09.2020'!I$1,'FCST SDV (2)'!$D$1:$P$1,0))/'Data đx fcst 21.09.2020'!$C57,0)</f>
        <v>0</v>
      </c>
      <c r="J57" s="134">
        <f t="array" ref="J57">+IFERROR(INDEX('FCST SDV (2)'!$D$2:$P$2001,MATCH('Data đx fcst 21.09.2020'!$B57,'FCST SDV (2)'!$C$2:$C$2001,0),MATCH('Data đx fcst 21.09.2020'!J$1,'FCST SDV (2)'!$D$1:$P$1,0))/'Data đx fcst 21.09.2020'!$C57,0)</f>
        <v>0</v>
      </c>
      <c r="K57" s="134">
        <f t="array" ref="K57">+IFERROR(INDEX('FCST SDV (2)'!$D$2:$P$2001,MATCH('Data đx fcst 21.09.2020'!$B57,'FCST SDV (2)'!$C$2:$C$2001,0),MATCH('Data đx fcst 21.09.2020'!K$1,'FCST SDV (2)'!$D$1:$P$1,0))/'Data đx fcst 21.09.2020'!$C57,0)</f>
        <v>0</v>
      </c>
      <c r="L57" s="134">
        <f t="array" ref="L57">+IFERROR(INDEX('FCST SDV (2)'!$D$2:$P$2001,MATCH('Data đx fcst 21.09.2020'!$B57,'FCST SDV (2)'!$C$2:$C$2001,0),MATCH('Data đx fcst 21.09.2020'!L$1,'FCST SDV (2)'!$D$1:$P$1,0))/'Data đx fcst 21.09.2020'!$C57,0)</f>
        <v>0</v>
      </c>
      <c r="M57" s="134">
        <f t="array" ref="M57">+IFERROR(INDEX('FCST SDV (2)'!$D$2:$P$2001,MATCH('Data đx fcst 21.09.2020'!$B57,'FCST SDV (2)'!$C$2:$C$2001,0),MATCH('Data đx fcst 21.09.2020'!M$1,'FCST SDV (2)'!$D$1:$P$1,0))/'Data đx fcst 21.09.2020'!$C57,0)</f>
        <v>0</v>
      </c>
      <c r="N57" s="134">
        <f t="array" ref="N57">+IFERROR(INDEX('FCST SDV (2)'!$D$2:$P$2001,MATCH('Data đx fcst 21.09.2020'!$B57,'FCST SDV (2)'!$C$2:$C$2001,0),MATCH('Data đx fcst 21.09.2020'!N$1,'FCST SDV (2)'!$D$1:$P$1,0))/'Data đx fcst 21.09.2020'!$C57,0)</f>
        <v>0</v>
      </c>
      <c r="O57" s="134">
        <f t="array" ref="O57">+IFERROR(INDEX('FCST SDV (2)'!$D$2:$P$2001,MATCH('Data đx fcst 21.09.2020'!$B57,'FCST SDV (2)'!$C$2:$C$2001,0),MATCH('Data đx fcst 21.09.2020'!O$1,'FCST SDV (2)'!$D$1:$P$1,0))/'Data đx fcst 21.09.2020'!$C57,0)</f>
        <v>0</v>
      </c>
      <c r="P57" s="134">
        <f t="array" ref="P57">+IFERROR(INDEX('FCST SDV (2)'!$D$2:$P$2001,MATCH('Data đx fcst 21.09.2020'!$B57,'FCST SDV (2)'!$C$2:$C$2001,0),MATCH('Data đx fcst 21.09.2020'!P$1,'FCST SDV (2)'!$D$1:$P$1,0))/'Data đx fcst 21.09.2020'!$C57,0)</f>
        <v>0</v>
      </c>
      <c r="Q57" s="134">
        <f t="array" ref="Q57">+IFERROR(INDEX('FCST SDV (2)'!$D$2:$P$2001,MATCH('Data đx fcst 21.09.2020'!$B57,'FCST SDV (2)'!$C$2:$C$2001,0),MATCH('Data đx fcst 21.09.2020'!Q$1,'FCST SDV (2)'!$D$1:$P$1,0))/'Data đx fcst 21.09.2020'!$C57,0)</f>
        <v>0</v>
      </c>
      <c r="R57" s="134">
        <f t="array" ref="R57">+IFERROR(INDEX('FCST SDV (2)'!$D$2:$P$2001,MATCH('Data đx fcst 21.09.2020'!$B57,'FCST SDV (2)'!$C$2:$C$2001,0),MATCH('Data đx fcst 21.09.2020'!R$1,'FCST SDV (2)'!$D$1:$P$1,0))/'Data đx fcst 21.09.2020'!$C57,0)</f>
        <v>0</v>
      </c>
      <c r="S57" s="182">
        <f t="shared" si="1"/>
        <v>0</v>
      </c>
    </row>
    <row r="58" spans="1:19" ht="36" hidden="1" customHeight="1">
      <c r="A58" s="604"/>
      <c r="B58" s="220" t="s">
        <v>158</v>
      </c>
      <c r="C58" s="220">
        <v>1000</v>
      </c>
      <c r="D58" s="611"/>
      <c r="E58" s="611"/>
      <c r="F58" s="611"/>
      <c r="G58" s="187">
        <f>+IFERROR(VLOOKUP(B58,'FCST SDV (2)'!C:S,12,0),0)</f>
        <v>0</v>
      </c>
      <c r="H58" s="185">
        <f t="shared" si="0"/>
        <v>0</v>
      </c>
      <c r="I58" s="134">
        <f t="array" ref="I58">+IFERROR(INDEX('FCST SDV (2)'!$D$2:$P$2001,MATCH('Data đx fcst 21.09.2020'!$B58,'FCST SDV (2)'!$C$2:$C$2001,0),MATCH('Data đx fcst 21.09.2020'!I$1,'FCST SDV (2)'!$D$1:$P$1,0))/'Data đx fcst 21.09.2020'!$C58,0)</f>
        <v>0</v>
      </c>
      <c r="J58" s="134">
        <f t="array" ref="J58">+IFERROR(INDEX('FCST SDV (2)'!$D$2:$P$2001,MATCH('Data đx fcst 21.09.2020'!$B58,'FCST SDV (2)'!$C$2:$C$2001,0),MATCH('Data đx fcst 21.09.2020'!J$1,'FCST SDV (2)'!$D$1:$P$1,0))/'Data đx fcst 21.09.2020'!$C58,0)</f>
        <v>0</v>
      </c>
      <c r="K58" s="134">
        <f t="array" ref="K58">+IFERROR(INDEX('FCST SDV (2)'!$D$2:$P$2001,MATCH('Data đx fcst 21.09.2020'!$B58,'FCST SDV (2)'!$C$2:$C$2001,0),MATCH('Data đx fcst 21.09.2020'!K$1,'FCST SDV (2)'!$D$1:$P$1,0))/'Data đx fcst 21.09.2020'!$C58,0)</f>
        <v>0</v>
      </c>
      <c r="L58" s="134">
        <f t="array" ref="L58">+IFERROR(INDEX('FCST SDV (2)'!$D$2:$P$2001,MATCH('Data đx fcst 21.09.2020'!$B58,'FCST SDV (2)'!$C$2:$C$2001,0),MATCH('Data đx fcst 21.09.2020'!L$1,'FCST SDV (2)'!$D$1:$P$1,0))/'Data đx fcst 21.09.2020'!$C58,0)</f>
        <v>0</v>
      </c>
      <c r="M58" s="134">
        <f t="array" ref="M58">+IFERROR(INDEX('FCST SDV (2)'!$D$2:$P$2001,MATCH('Data đx fcst 21.09.2020'!$B58,'FCST SDV (2)'!$C$2:$C$2001,0),MATCH('Data đx fcst 21.09.2020'!M$1,'FCST SDV (2)'!$D$1:$P$1,0))/'Data đx fcst 21.09.2020'!$C58,0)</f>
        <v>0</v>
      </c>
      <c r="N58" s="134">
        <f t="array" ref="N58">+IFERROR(INDEX('FCST SDV (2)'!$D$2:$P$2001,MATCH('Data đx fcst 21.09.2020'!$B58,'FCST SDV (2)'!$C$2:$C$2001,0),MATCH('Data đx fcst 21.09.2020'!N$1,'FCST SDV (2)'!$D$1:$P$1,0))/'Data đx fcst 21.09.2020'!$C58,0)</f>
        <v>0</v>
      </c>
      <c r="O58" s="134">
        <f t="array" ref="O58">+IFERROR(INDEX('FCST SDV (2)'!$D$2:$P$2001,MATCH('Data đx fcst 21.09.2020'!$B58,'FCST SDV (2)'!$C$2:$C$2001,0),MATCH('Data đx fcst 21.09.2020'!O$1,'FCST SDV (2)'!$D$1:$P$1,0))/'Data đx fcst 21.09.2020'!$C58,0)</f>
        <v>0</v>
      </c>
      <c r="P58" s="134">
        <f t="array" ref="P58">+IFERROR(INDEX('FCST SDV (2)'!$D$2:$P$2001,MATCH('Data đx fcst 21.09.2020'!$B58,'FCST SDV (2)'!$C$2:$C$2001,0),MATCH('Data đx fcst 21.09.2020'!P$1,'FCST SDV (2)'!$D$1:$P$1,0))/'Data đx fcst 21.09.2020'!$C58,0)</f>
        <v>0</v>
      </c>
      <c r="Q58" s="134">
        <f t="array" ref="Q58">+IFERROR(INDEX('FCST SDV (2)'!$D$2:$P$2001,MATCH('Data đx fcst 21.09.2020'!$B58,'FCST SDV (2)'!$C$2:$C$2001,0),MATCH('Data đx fcst 21.09.2020'!Q$1,'FCST SDV (2)'!$D$1:$P$1,0))/'Data đx fcst 21.09.2020'!$C58,0)</f>
        <v>0</v>
      </c>
      <c r="R58" s="134">
        <f t="array" ref="R58">+IFERROR(INDEX('FCST SDV (2)'!$D$2:$P$2001,MATCH('Data đx fcst 21.09.2020'!$B58,'FCST SDV (2)'!$C$2:$C$2001,0),MATCH('Data đx fcst 21.09.2020'!R$1,'FCST SDV (2)'!$D$1:$P$1,0))/'Data đx fcst 21.09.2020'!$C58,0)</f>
        <v>0</v>
      </c>
      <c r="S58" s="182">
        <f t="shared" si="1"/>
        <v>0</v>
      </c>
    </row>
    <row r="59" spans="1:19" ht="36" hidden="1" customHeight="1">
      <c r="A59" s="604"/>
      <c r="B59" s="220" t="s">
        <v>155</v>
      </c>
      <c r="C59" s="220">
        <v>2500</v>
      </c>
      <c r="D59" s="611"/>
      <c r="E59" s="611"/>
      <c r="F59" s="611"/>
      <c r="G59" s="187">
        <f>+IFERROR(VLOOKUP(B59,'FCST SDV (2)'!C:S,12,0),0)</f>
        <v>0</v>
      </c>
      <c r="H59" s="185">
        <f t="shared" si="0"/>
        <v>0</v>
      </c>
      <c r="I59" s="134">
        <f t="array" ref="I59">+IFERROR(INDEX('FCST SDV (2)'!$D$2:$P$2001,MATCH('Data đx fcst 21.09.2020'!$B59,'FCST SDV (2)'!$C$2:$C$2001,0),MATCH('Data đx fcst 21.09.2020'!I$1,'FCST SDV (2)'!$D$1:$P$1,0))/'Data đx fcst 21.09.2020'!$C59,0)</f>
        <v>0</v>
      </c>
      <c r="J59" s="134">
        <f t="array" ref="J59">+IFERROR(INDEX('FCST SDV (2)'!$D$2:$P$2001,MATCH('Data đx fcst 21.09.2020'!$B59,'FCST SDV (2)'!$C$2:$C$2001,0),MATCH('Data đx fcst 21.09.2020'!J$1,'FCST SDV (2)'!$D$1:$P$1,0))/'Data đx fcst 21.09.2020'!$C59,0)</f>
        <v>0</v>
      </c>
      <c r="K59" s="134">
        <f t="array" ref="K59">+IFERROR(INDEX('FCST SDV (2)'!$D$2:$P$2001,MATCH('Data đx fcst 21.09.2020'!$B59,'FCST SDV (2)'!$C$2:$C$2001,0),MATCH('Data đx fcst 21.09.2020'!K$1,'FCST SDV (2)'!$D$1:$P$1,0))/'Data đx fcst 21.09.2020'!$C59,0)</f>
        <v>0</v>
      </c>
      <c r="L59" s="134">
        <f t="array" ref="L59">+IFERROR(INDEX('FCST SDV (2)'!$D$2:$P$2001,MATCH('Data đx fcst 21.09.2020'!$B59,'FCST SDV (2)'!$C$2:$C$2001,0),MATCH('Data đx fcst 21.09.2020'!L$1,'FCST SDV (2)'!$D$1:$P$1,0))/'Data đx fcst 21.09.2020'!$C59,0)</f>
        <v>0</v>
      </c>
      <c r="M59" s="134">
        <f t="array" ref="M59">+IFERROR(INDEX('FCST SDV (2)'!$D$2:$P$2001,MATCH('Data đx fcst 21.09.2020'!$B59,'FCST SDV (2)'!$C$2:$C$2001,0),MATCH('Data đx fcst 21.09.2020'!M$1,'FCST SDV (2)'!$D$1:$P$1,0))/'Data đx fcst 21.09.2020'!$C59,0)</f>
        <v>0</v>
      </c>
      <c r="N59" s="134">
        <f t="array" ref="N59">+IFERROR(INDEX('FCST SDV (2)'!$D$2:$P$2001,MATCH('Data đx fcst 21.09.2020'!$B59,'FCST SDV (2)'!$C$2:$C$2001,0),MATCH('Data đx fcst 21.09.2020'!N$1,'FCST SDV (2)'!$D$1:$P$1,0))/'Data đx fcst 21.09.2020'!$C59,0)</f>
        <v>0</v>
      </c>
      <c r="O59" s="134">
        <f t="array" ref="O59">+IFERROR(INDEX('FCST SDV (2)'!$D$2:$P$2001,MATCH('Data đx fcst 21.09.2020'!$B59,'FCST SDV (2)'!$C$2:$C$2001,0),MATCH('Data đx fcst 21.09.2020'!O$1,'FCST SDV (2)'!$D$1:$P$1,0))/'Data đx fcst 21.09.2020'!$C59,0)</f>
        <v>0</v>
      </c>
      <c r="P59" s="134">
        <f t="array" ref="P59">+IFERROR(INDEX('FCST SDV (2)'!$D$2:$P$2001,MATCH('Data đx fcst 21.09.2020'!$B59,'FCST SDV (2)'!$C$2:$C$2001,0),MATCH('Data đx fcst 21.09.2020'!P$1,'FCST SDV (2)'!$D$1:$P$1,0))/'Data đx fcst 21.09.2020'!$C59,0)</f>
        <v>0</v>
      </c>
      <c r="Q59" s="134">
        <f t="array" ref="Q59">+IFERROR(INDEX('FCST SDV (2)'!$D$2:$P$2001,MATCH('Data đx fcst 21.09.2020'!$B59,'FCST SDV (2)'!$C$2:$C$2001,0),MATCH('Data đx fcst 21.09.2020'!Q$1,'FCST SDV (2)'!$D$1:$P$1,0))/'Data đx fcst 21.09.2020'!$C59,0)</f>
        <v>0</v>
      </c>
      <c r="R59" s="134">
        <f t="array" ref="R59">+IFERROR(INDEX('FCST SDV (2)'!$D$2:$P$2001,MATCH('Data đx fcst 21.09.2020'!$B59,'FCST SDV (2)'!$C$2:$C$2001,0),MATCH('Data đx fcst 21.09.2020'!R$1,'FCST SDV (2)'!$D$1:$P$1,0))/'Data đx fcst 21.09.2020'!$C59,0)</f>
        <v>0</v>
      </c>
      <c r="S59" s="182">
        <f t="shared" si="1"/>
        <v>0</v>
      </c>
    </row>
    <row r="60" spans="1:19" ht="36" hidden="1" customHeight="1">
      <c r="A60" s="604"/>
      <c r="B60" s="220" t="s">
        <v>730</v>
      </c>
      <c r="C60" s="220">
        <v>3000</v>
      </c>
      <c r="D60" s="611"/>
      <c r="E60" s="611"/>
      <c r="F60" s="611"/>
      <c r="G60" s="187">
        <f>+IFERROR(VLOOKUP(B60,'FCST SDV (2)'!C:S,12,0),0)</f>
        <v>0</v>
      </c>
      <c r="H60" s="185">
        <f t="shared" ref="H60:H63" si="12">+G60/C60</f>
        <v>0</v>
      </c>
      <c r="I60" s="134">
        <f t="array" ref="I60">+IFERROR(INDEX('FCST SDV (2)'!$D$2:$P$2001,MATCH('Data đx fcst 21.09.2020'!$B60,'FCST SDV (2)'!$C$2:$C$2001,0),MATCH('Data đx fcst 21.09.2020'!I$1,'FCST SDV (2)'!$D$1:$P$1,0))/'Data đx fcst 21.09.2020'!$C60,0)</f>
        <v>0</v>
      </c>
      <c r="J60" s="134">
        <f t="array" ref="J60">+IFERROR(INDEX('FCST SDV (2)'!$D$2:$P$2001,MATCH('Data đx fcst 21.09.2020'!$B60,'FCST SDV (2)'!$C$2:$C$2001,0),MATCH('Data đx fcst 21.09.2020'!J$1,'FCST SDV (2)'!$D$1:$P$1,0))/'Data đx fcst 21.09.2020'!$C60,0)</f>
        <v>0</v>
      </c>
      <c r="K60" s="134">
        <f t="array" ref="K60">+IFERROR(INDEX('FCST SDV (2)'!$D$2:$P$2001,MATCH('Data đx fcst 21.09.2020'!$B60,'FCST SDV (2)'!$C$2:$C$2001,0),MATCH('Data đx fcst 21.09.2020'!K$1,'FCST SDV (2)'!$D$1:$P$1,0))/'Data đx fcst 21.09.2020'!$C60,0)</f>
        <v>0</v>
      </c>
      <c r="L60" s="134">
        <f t="array" ref="L60">+IFERROR(INDEX('FCST SDV (2)'!$D$2:$P$2001,MATCH('Data đx fcst 21.09.2020'!$B60,'FCST SDV (2)'!$C$2:$C$2001,0),MATCH('Data đx fcst 21.09.2020'!L$1,'FCST SDV (2)'!$D$1:$P$1,0))/'Data đx fcst 21.09.2020'!$C60,0)</f>
        <v>0</v>
      </c>
      <c r="M60" s="134">
        <f t="array" ref="M60">+IFERROR(INDEX('FCST SDV (2)'!$D$2:$P$2001,MATCH('Data đx fcst 21.09.2020'!$B60,'FCST SDV (2)'!$C$2:$C$2001,0),MATCH('Data đx fcst 21.09.2020'!M$1,'FCST SDV (2)'!$D$1:$P$1,0))/'Data đx fcst 21.09.2020'!$C60,0)</f>
        <v>0</v>
      </c>
      <c r="N60" s="134">
        <f t="array" ref="N60">+IFERROR(INDEX('FCST SDV (2)'!$D$2:$P$2001,MATCH('Data đx fcst 21.09.2020'!$B60,'FCST SDV (2)'!$C$2:$C$2001,0),MATCH('Data đx fcst 21.09.2020'!N$1,'FCST SDV (2)'!$D$1:$P$1,0))/'Data đx fcst 21.09.2020'!$C60,0)</f>
        <v>0</v>
      </c>
      <c r="O60" s="134">
        <f t="array" ref="O60">+IFERROR(INDEX('FCST SDV (2)'!$D$2:$P$2001,MATCH('Data đx fcst 21.09.2020'!$B60,'FCST SDV (2)'!$C$2:$C$2001,0),MATCH('Data đx fcst 21.09.2020'!O$1,'FCST SDV (2)'!$D$1:$P$1,0))/'Data đx fcst 21.09.2020'!$C60,0)</f>
        <v>0</v>
      </c>
      <c r="P60" s="134">
        <f t="array" ref="P60">+IFERROR(INDEX('FCST SDV (2)'!$D$2:$P$2001,MATCH('Data đx fcst 21.09.2020'!$B60,'FCST SDV (2)'!$C$2:$C$2001,0),MATCH('Data đx fcst 21.09.2020'!P$1,'FCST SDV (2)'!$D$1:$P$1,0))/'Data đx fcst 21.09.2020'!$C60,0)</f>
        <v>0</v>
      </c>
      <c r="Q60" s="134">
        <f t="array" ref="Q60">+IFERROR(INDEX('FCST SDV (2)'!$D$2:$P$2001,MATCH('Data đx fcst 21.09.2020'!$B60,'FCST SDV (2)'!$C$2:$C$2001,0),MATCH('Data đx fcst 21.09.2020'!Q$1,'FCST SDV (2)'!$D$1:$P$1,0))/'Data đx fcst 21.09.2020'!$C60,0)</f>
        <v>0</v>
      </c>
      <c r="R60" s="134">
        <f t="array" ref="R60">+IFERROR(INDEX('FCST SDV (2)'!$D$2:$P$2001,MATCH('Data đx fcst 21.09.2020'!$B60,'FCST SDV (2)'!$C$2:$C$2001,0),MATCH('Data đx fcst 21.09.2020'!R$1,'FCST SDV (2)'!$D$1:$P$1,0))/'Data đx fcst 21.09.2020'!$C60,0)</f>
        <v>0</v>
      </c>
      <c r="S60" s="182">
        <f t="shared" si="1"/>
        <v>0</v>
      </c>
    </row>
    <row r="61" spans="1:19" ht="36" hidden="1" customHeight="1">
      <c r="A61" s="604"/>
      <c r="B61" s="220" t="s">
        <v>731</v>
      </c>
      <c r="C61" s="220">
        <v>2500</v>
      </c>
      <c r="D61" s="611"/>
      <c r="E61" s="611"/>
      <c r="F61" s="611"/>
      <c r="G61" s="187">
        <f>+IFERROR(VLOOKUP(B61,'FCST SDV (2)'!C:S,12,0),0)</f>
        <v>0</v>
      </c>
      <c r="H61" s="185">
        <f t="shared" si="12"/>
        <v>0</v>
      </c>
      <c r="I61" s="134">
        <f t="array" ref="I61">+IFERROR(INDEX('FCST SDV (2)'!$D$2:$P$2001,MATCH('Data đx fcst 21.09.2020'!$B61,'FCST SDV (2)'!$C$2:$C$2001,0),MATCH('Data đx fcst 21.09.2020'!I$1,'FCST SDV (2)'!$D$1:$P$1,0))/'Data đx fcst 21.09.2020'!$C61,0)</f>
        <v>0</v>
      </c>
      <c r="J61" s="134">
        <f t="array" ref="J61">+IFERROR(INDEX('FCST SDV (2)'!$D$2:$P$2001,MATCH('Data đx fcst 21.09.2020'!$B61,'FCST SDV (2)'!$C$2:$C$2001,0),MATCH('Data đx fcst 21.09.2020'!J$1,'FCST SDV (2)'!$D$1:$P$1,0))/'Data đx fcst 21.09.2020'!$C61,0)</f>
        <v>0</v>
      </c>
      <c r="K61" s="134">
        <f t="array" ref="K61">+IFERROR(INDEX('FCST SDV (2)'!$D$2:$P$2001,MATCH('Data đx fcst 21.09.2020'!$B61,'FCST SDV (2)'!$C$2:$C$2001,0),MATCH('Data đx fcst 21.09.2020'!K$1,'FCST SDV (2)'!$D$1:$P$1,0))/'Data đx fcst 21.09.2020'!$C61,0)</f>
        <v>0</v>
      </c>
      <c r="L61" s="134">
        <f t="array" ref="L61">+IFERROR(INDEX('FCST SDV (2)'!$D$2:$P$2001,MATCH('Data đx fcst 21.09.2020'!$B61,'FCST SDV (2)'!$C$2:$C$2001,0),MATCH('Data đx fcst 21.09.2020'!L$1,'FCST SDV (2)'!$D$1:$P$1,0))/'Data đx fcst 21.09.2020'!$C61,0)</f>
        <v>0</v>
      </c>
      <c r="M61" s="134">
        <f t="array" ref="M61">+IFERROR(INDEX('FCST SDV (2)'!$D$2:$P$2001,MATCH('Data đx fcst 21.09.2020'!$B61,'FCST SDV (2)'!$C$2:$C$2001,0),MATCH('Data đx fcst 21.09.2020'!M$1,'FCST SDV (2)'!$D$1:$P$1,0))/'Data đx fcst 21.09.2020'!$C61,0)</f>
        <v>0</v>
      </c>
      <c r="N61" s="134">
        <f t="array" ref="N61">+IFERROR(INDEX('FCST SDV (2)'!$D$2:$P$2001,MATCH('Data đx fcst 21.09.2020'!$B61,'FCST SDV (2)'!$C$2:$C$2001,0),MATCH('Data đx fcst 21.09.2020'!N$1,'FCST SDV (2)'!$D$1:$P$1,0))/'Data đx fcst 21.09.2020'!$C61,0)</f>
        <v>0</v>
      </c>
      <c r="O61" s="134">
        <f t="array" ref="O61">+IFERROR(INDEX('FCST SDV (2)'!$D$2:$P$2001,MATCH('Data đx fcst 21.09.2020'!$B61,'FCST SDV (2)'!$C$2:$C$2001,0),MATCH('Data đx fcst 21.09.2020'!O$1,'FCST SDV (2)'!$D$1:$P$1,0))/'Data đx fcst 21.09.2020'!$C61,0)</f>
        <v>0</v>
      </c>
      <c r="P61" s="134">
        <f t="array" ref="P61">+IFERROR(INDEX('FCST SDV (2)'!$D$2:$P$2001,MATCH('Data đx fcst 21.09.2020'!$B61,'FCST SDV (2)'!$C$2:$C$2001,0),MATCH('Data đx fcst 21.09.2020'!P$1,'FCST SDV (2)'!$D$1:$P$1,0))/'Data đx fcst 21.09.2020'!$C61,0)</f>
        <v>0</v>
      </c>
      <c r="Q61" s="134">
        <f t="array" ref="Q61">+IFERROR(INDEX('FCST SDV (2)'!$D$2:$P$2001,MATCH('Data đx fcst 21.09.2020'!$B61,'FCST SDV (2)'!$C$2:$C$2001,0),MATCH('Data đx fcst 21.09.2020'!Q$1,'FCST SDV (2)'!$D$1:$P$1,0))/'Data đx fcst 21.09.2020'!$C61,0)</f>
        <v>0</v>
      </c>
      <c r="R61" s="134">
        <f t="array" ref="R61">+IFERROR(INDEX('FCST SDV (2)'!$D$2:$P$2001,MATCH('Data đx fcst 21.09.2020'!$B61,'FCST SDV (2)'!$C$2:$C$2001,0),MATCH('Data đx fcst 21.09.2020'!R$1,'FCST SDV (2)'!$D$1:$P$1,0))/'Data đx fcst 21.09.2020'!$C61,0)</f>
        <v>0</v>
      </c>
      <c r="S61" s="182">
        <f t="shared" si="1"/>
        <v>0</v>
      </c>
    </row>
    <row r="62" spans="1:19" ht="36" hidden="1" customHeight="1">
      <c r="A62" s="604"/>
      <c r="B62" s="220" t="s">
        <v>156</v>
      </c>
      <c r="C62" s="220">
        <v>3000</v>
      </c>
      <c r="D62" s="611"/>
      <c r="E62" s="611"/>
      <c r="F62" s="611"/>
      <c r="G62" s="187">
        <f>+IFERROR(VLOOKUP(B62,'FCST SDV (2)'!C:S,12,0),0)</f>
        <v>0</v>
      </c>
      <c r="H62" s="185">
        <f t="shared" si="12"/>
        <v>0</v>
      </c>
      <c r="I62" s="134">
        <f t="array" ref="I62">+IFERROR(INDEX('FCST SDV (2)'!$D$2:$P$2001,MATCH('Data đx fcst 21.09.2020'!$B62,'FCST SDV (2)'!$C$2:$C$2001,0),MATCH('Data đx fcst 21.09.2020'!I$1,'FCST SDV (2)'!$D$1:$P$1,0))/'Data đx fcst 21.09.2020'!$C62,0)</f>
        <v>0</v>
      </c>
      <c r="J62" s="134">
        <f t="array" ref="J62">+IFERROR(INDEX('FCST SDV (2)'!$D$2:$P$2001,MATCH('Data đx fcst 21.09.2020'!$B62,'FCST SDV (2)'!$C$2:$C$2001,0),MATCH('Data đx fcst 21.09.2020'!J$1,'FCST SDV (2)'!$D$1:$P$1,0))/'Data đx fcst 21.09.2020'!$C62,0)</f>
        <v>0</v>
      </c>
      <c r="K62" s="134">
        <f t="array" ref="K62">+IFERROR(INDEX('FCST SDV (2)'!$D$2:$P$2001,MATCH('Data đx fcst 21.09.2020'!$B62,'FCST SDV (2)'!$C$2:$C$2001,0),MATCH('Data đx fcst 21.09.2020'!K$1,'FCST SDV (2)'!$D$1:$P$1,0))/'Data đx fcst 21.09.2020'!$C62,0)</f>
        <v>0</v>
      </c>
      <c r="L62" s="134">
        <f t="array" ref="L62">+IFERROR(INDEX('FCST SDV (2)'!$D$2:$P$2001,MATCH('Data đx fcst 21.09.2020'!$B62,'FCST SDV (2)'!$C$2:$C$2001,0),MATCH('Data đx fcst 21.09.2020'!L$1,'FCST SDV (2)'!$D$1:$P$1,0))/'Data đx fcst 21.09.2020'!$C62,0)</f>
        <v>0</v>
      </c>
      <c r="M62" s="134">
        <f t="array" ref="M62">+IFERROR(INDEX('FCST SDV (2)'!$D$2:$P$2001,MATCH('Data đx fcst 21.09.2020'!$B62,'FCST SDV (2)'!$C$2:$C$2001,0),MATCH('Data đx fcst 21.09.2020'!M$1,'FCST SDV (2)'!$D$1:$P$1,0))/'Data đx fcst 21.09.2020'!$C62,0)</f>
        <v>0</v>
      </c>
      <c r="N62" s="134">
        <f t="array" ref="N62">+IFERROR(INDEX('FCST SDV (2)'!$D$2:$P$2001,MATCH('Data đx fcst 21.09.2020'!$B62,'FCST SDV (2)'!$C$2:$C$2001,0),MATCH('Data đx fcst 21.09.2020'!N$1,'FCST SDV (2)'!$D$1:$P$1,0))/'Data đx fcst 21.09.2020'!$C62,0)</f>
        <v>0</v>
      </c>
      <c r="O62" s="134">
        <f t="array" ref="O62">+IFERROR(INDEX('FCST SDV (2)'!$D$2:$P$2001,MATCH('Data đx fcst 21.09.2020'!$B62,'FCST SDV (2)'!$C$2:$C$2001,0),MATCH('Data đx fcst 21.09.2020'!O$1,'FCST SDV (2)'!$D$1:$P$1,0))/'Data đx fcst 21.09.2020'!$C62,0)</f>
        <v>0</v>
      </c>
      <c r="P62" s="134">
        <f t="array" ref="P62">+IFERROR(INDEX('FCST SDV (2)'!$D$2:$P$2001,MATCH('Data đx fcst 21.09.2020'!$B62,'FCST SDV (2)'!$C$2:$C$2001,0),MATCH('Data đx fcst 21.09.2020'!P$1,'FCST SDV (2)'!$D$1:$P$1,0))/'Data đx fcst 21.09.2020'!$C62,0)</f>
        <v>0</v>
      </c>
      <c r="Q62" s="134">
        <f t="array" ref="Q62">+IFERROR(INDEX('FCST SDV (2)'!$D$2:$P$2001,MATCH('Data đx fcst 21.09.2020'!$B62,'FCST SDV (2)'!$C$2:$C$2001,0),MATCH('Data đx fcst 21.09.2020'!Q$1,'FCST SDV (2)'!$D$1:$P$1,0))/'Data đx fcst 21.09.2020'!$C62,0)</f>
        <v>0</v>
      </c>
      <c r="R62" s="134">
        <f t="array" ref="R62">+IFERROR(INDEX('FCST SDV (2)'!$D$2:$P$2001,MATCH('Data đx fcst 21.09.2020'!$B62,'FCST SDV (2)'!$C$2:$C$2001,0),MATCH('Data đx fcst 21.09.2020'!R$1,'FCST SDV (2)'!$D$1:$P$1,0))/'Data đx fcst 21.09.2020'!$C62,0)</f>
        <v>0</v>
      </c>
      <c r="S62" s="182">
        <f t="shared" si="1"/>
        <v>0</v>
      </c>
    </row>
    <row r="63" spans="1:19" ht="36" hidden="1" customHeight="1">
      <c r="A63" s="604"/>
      <c r="B63" s="220" t="s">
        <v>732</v>
      </c>
      <c r="C63" s="220">
        <v>1500</v>
      </c>
      <c r="D63" s="611"/>
      <c r="E63" s="611"/>
      <c r="F63" s="611"/>
      <c r="G63" s="187">
        <f>+IFERROR(VLOOKUP(B63,'FCST SDV (2)'!C:S,12,0),0)</f>
        <v>0</v>
      </c>
      <c r="H63" s="185">
        <f t="shared" si="12"/>
        <v>0</v>
      </c>
      <c r="I63" s="134">
        <f t="array" ref="I63">+IFERROR(INDEX('FCST SDV (2)'!$D$2:$P$2001,MATCH('Data đx fcst 21.09.2020'!$B63,'FCST SDV (2)'!$C$2:$C$2001,0),MATCH('Data đx fcst 21.09.2020'!I$1,'FCST SDV (2)'!$D$1:$P$1,0))/'Data đx fcst 21.09.2020'!$C63,0)</f>
        <v>0</v>
      </c>
      <c r="J63" s="134">
        <f t="array" ref="J63">+IFERROR(INDEX('FCST SDV (2)'!$D$2:$P$2001,MATCH('Data đx fcst 21.09.2020'!$B63,'FCST SDV (2)'!$C$2:$C$2001,0),MATCH('Data đx fcst 21.09.2020'!J$1,'FCST SDV (2)'!$D$1:$P$1,0))/'Data đx fcst 21.09.2020'!$C63,0)</f>
        <v>0</v>
      </c>
      <c r="K63" s="134">
        <f t="array" ref="K63">+IFERROR(INDEX('FCST SDV (2)'!$D$2:$P$2001,MATCH('Data đx fcst 21.09.2020'!$B63,'FCST SDV (2)'!$C$2:$C$2001,0),MATCH('Data đx fcst 21.09.2020'!K$1,'FCST SDV (2)'!$D$1:$P$1,0))/'Data đx fcst 21.09.2020'!$C63,0)</f>
        <v>0</v>
      </c>
      <c r="L63" s="134">
        <f t="array" ref="L63">+IFERROR(INDEX('FCST SDV (2)'!$D$2:$P$2001,MATCH('Data đx fcst 21.09.2020'!$B63,'FCST SDV (2)'!$C$2:$C$2001,0),MATCH('Data đx fcst 21.09.2020'!L$1,'FCST SDV (2)'!$D$1:$P$1,0))/'Data đx fcst 21.09.2020'!$C63,0)</f>
        <v>0</v>
      </c>
      <c r="M63" s="134">
        <f t="array" ref="M63">+IFERROR(INDEX('FCST SDV (2)'!$D$2:$P$2001,MATCH('Data đx fcst 21.09.2020'!$B63,'FCST SDV (2)'!$C$2:$C$2001,0),MATCH('Data đx fcst 21.09.2020'!M$1,'FCST SDV (2)'!$D$1:$P$1,0))/'Data đx fcst 21.09.2020'!$C63,0)</f>
        <v>0</v>
      </c>
      <c r="N63" s="134">
        <f t="array" ref="N63">+IFERROR(INDEX('FCST SDV (2)'!$D$2:$P$2001,MATCH('Data đx fcst 21.09.2020'!$B63,'FCST SDV (2)'!$C$2:$C$2001,0),MATCH('Data đx fcst 21.09.2020'!N$1,'FCST SDV (2)'!$D$1:$P$1,0))/'Data đx fcst 21.09.2020'!$C63,0)</f>
        <v>0</v>
      </c>
      <c r="O63" s="134">
        <f t="array" ref="O63">+IFERROR(INDEX('FCST SDV (2)'!$D$2:$P$2001,MATCH('Data đx fcst 21.09.2020'!$B63,'FCST SDV (2)'!$C$2:$C$2001,0),MATCH('Data đx fcst 21.09.2020'!O$1,'FCST SDV (2)'!$D$1:$P$1,0))/'Data đx fcst 21.09.2020'!$C63,0)</f>
        <v>0</v>
      </c>
      <c r="P63" s="134">
        <f t="array" ref="P63">+IFERROR(INDEX('FCST SDV (2)'!$D$2:$P$2001,MATCH('Data đx fcst 21.09.2020'!$B63,'FCST SDV (2)'!$C$2:$C$2001,0),MATCH('Data đx fcst 21.09.2020'!P$1,'FCST SDV (2)'!$D$1:$P$1,0))/'Data đx fcst 21.09.2020'!$C63,0)</f>
        <v>0</v>
      </c>
      <c r="Q63" s="134">
        <f t="array" ref="Q63">+IFERROR(INDEX('FCST SDV (2)'!$D$2:$P$2001,MATCH('Data đx fcst 21.09.2020'!$B63,'FCST SDV (2)'!$C$2:$C$2001,0),MATCH('Data đx fcst 21.09.2020'!Q$1,'FCST SDV (2)'!$D$1:$P$1,0))/'Data đx fcst 21.09.2020'!$C63,0)</f>
        <v>0</v>
      </c>
      <c r="R63" s="134">
        <f t="array" ref="R63">+IFERROR(INDEX('FCST SDV (2)'!$D$2:$P$2001,MATCH('Data đx fcst 21.09.2020'!$B63,'FCST SDV (2)'!$C$2:$C$2001,0),MATCH('Data đx fcst 21.09.2020'!R$1,'FCST SDV (2)'!$D$1:$P$1,0))/'Data đx fcst 21.09.2020'!$C63,0)</f>
        <v>0</v>
      </c>
      <c r="S63" s="182">
        <f t="shared" si="1"/>
        <v>0</v>
      </c>
    </row>
    <row r="64" spans="1:19" ht="36" customHeight="1">
      <c r="A64" s="604"/>
      <c r="B64" s="220" t="s">
        <v>586</v>
      </c>
      <c r="C64" s="220">
        <v>100</v>
      </c>
      <c r="D64" s="611"/>
      <c r="E64" s="611"/>
      <c r="F64" s="611"/>
      <c r="G64" s="187">
        <f>+IFERROR(VLOOKUP(B64,'FCST SDV (2)'!C:S,12,0),0)</f>
        <v>102000</v>
      </c>
      <c r="H64" s="185">
        <f t="shared" si="0"/>
        <v>1020</v>
      </c>
      <c r="I64" s="134">
        <f t="array" ref="I64">+IFERROR(INDEX('FCST SDV (2)'!$D$2:$P$2001,MATCH('Data đx fcst 21.09.2020'!$B64,'FCST SDV (2)'!$C$2:$C$2001,0),MATCH('Data đx fcst 21.09.2020'!I$1,'FCST SDV (2)'!$D$1:$P$1,0))/'Data đx fcst 21.09.2020'!$C64,0)</f>
        <v>0</v>
      </c>
      <c r="J64" s="134">
        <f t="array" ref="J64">+IFERROR(INDEX('FCST SDV (2)'!$D$2:$P$2001,MATCH('Data đx fcst 21.09.2020'!$B64,'FCST SDV (2)'!$C$2:$C$2001,0),MATCH('Data đx fcst 21.09.2020'!J$1,'FCST SDV (2)'!$D$1:$P$1,0))/'Data đx fcst 21.09.2020'!$C64,0)</f>
        <v>0</v>
      </c>
      <c r="K64" s="134">
        <f t="array" ref="K64">+IFERROR(INDEX('FCST SDV (2)'!$D$2:$P$2001,MATCH('Data đx fcst 21.09.2020'!$B64,'FCST SDV (2)'!$C$2:$C$2001,0),MATCH('Data đx fcst 21.09.2020'!K$1,'FCST SDV (2)'!$D$1:$P$1,0))/'Data đx fcst 21.09.2020'!$C64,0)</f>
        <v>0</v>
      </c>
      <c r="L64" s="134">
        <f t="array" ref="L64">+IFERROR(INDEX('FCST SDV (2)'!$D$2:$P$2001,MATCH('Data đx fcst 21.09.2020'!$B64,'FCST SDV (2)'!$C$2:$C$2001,0),MATCH('Data đx fcst 21.09.2020'!L$1,'FCST SDV (2)'!$D$1:$P$1,0))/'Data đx fcst 21.09.2020'!$C64,0)</f>
        <v>0</v>
      </c>
      <c r="M64" s="134">
        <f t="array" ref="M64">+IFERROR(INDEX('FCST SDV (2)'!$D$2:$P$2001,MATCH('Data đx fcst 21.09.2020'!$B64,'FCST SDV (2)'!$C$2:$C$2001,0),MATCH('Data đx fcst 21.09.2020'!M$1,'FCST SDV (2)'!$D$1:$P$1,0))/'Data đx fcst 21.09.2020'!$C64,0)</f>
        <v>0</v>
      </c>
      <c r="N64" s="134">
        <f t="array" ref="N64">+IFERROR(INDEX('FCST SDV (2)'!$D$2:$P$2001,MATCH('Data đx fcst 21.09.2020'!$B64,'FCST SDV (2)'!$C$2:$C$2001,0),MATCH('Data đx fcst 21.09.2020'!N$1,'FCST SDV (2)'!$D$1:$P$1,0))/'Data đx fcst 21.09.2020'!$C64,0)</f>
        <v>0</v>
      </c>
      <c r="O64" s="134">
        <f t="array" ref="O64">+IFERROR(INDEX('FCST SDV (2)'!$D$2:$P$2001,MATCH('Data đx fcst 21.09.2020'!$B64,'FCST SDV (2)'!$C$2:$C$2001,0),MATCH('Data đx fcst 21.09.2020'!O$1,'FCST SDV (2)'!$D$1:$P$1,0))/'Data đx fcst 21.09.2020'!$C64,0)</f>
        <v>0</v>
      </c>
      <c r="P64" s="134">
        <f t="array" ref="P64">+IFERROR(INDEX('FCST SDV (2)'!$D$2:$P$2001,MATCH('Data đx fcst 21.09.2020'!$B64,'FCST SDV (2)'!$C$2:$C$2001,0),MATCH('Data đx fcst 21.09.2020'!P$1,'FCST SDV (2)'!$D$1:$P$1,0))/'Data đx fcst 21.09.2020'!$C64,0)</f>
        <v>0</v>
      </c>
      <c r="Q64" s="134">
        <f t="array" ref="Q64">+IFERROR(INDEX('FCST SDV (2)'!$D$2:$P$2001,MATCH('Data đx fcst 21.09.2020'!$B64,'FCST SDV (2)'!$C$2:$C$2001,0),MATCH('Data đx fcst 21.09.2020'!Q$1,'FCST SDV (2)'!$D$1:$P$1,0))/'Data đx fcst 21.09.2020'!$C64,0)</f>
        <v>0</v>
      </c>
      <c r="R64" s="134">
        <f t="array" ref="R64">+IFERROR(INDEX('FCST SDV (2)'!$D$2:$P$2001,MATCH('Data đx fcst 21.09.2020'!$B64,'FCST SDV (2)'!$C$2:$C$2001,0),MATCH('Data đx fcst 21.09.2020'!R$1,'FCST SDV (2)'!$D$1:$P$1,0))/'Data đx fcst 21.09.2020'!$C64,0)</f>
        <v>1020</v>
      </c>
      <c r="S64" s="182">
        <f t="shared" si="1"/>
        <v>1020</v>
      </c>
    </row>
    <row r="65" spans="1:19" ht="36" hidden="1" customHeight="1">
      <c r="A65" s="604"/>
      <c r="B65" s="220" t="s">
        <v>516</v>
      </c>
      <c r="C65" s="220">
        <v>2000</v>
      </c>
      <c r="D65" s="611"/>
      <c r="E65" s="611"/>
      <c r="F65" s="611"/>
      <c r="G65" s="187">
        <f>+IFERROR(VLOOKUP(B65,'FCST SDV (2)'!C:S,12,0),0)</f>
        <v>0</v>
      </c>
      <c r="H65" s="185">
        <f t="shared" si="0"/>
        <v>0</v>
      </c>
      <c r="I65" s="134">
        <f t="array" ref="I65">+IFERROR(INDEX('FCST SDV (2)'!$D$2:$P$2001,MATCH('Data đx fcst 21.09.2020'!$B65,'FCST SDV (2)'!$C$2:$C$2001,0),MATCH('Data đx fcst 21.09.2020'!I$1,'FCST SDV (2)'!$D$1:$P$1,0))/'Data đx fcst 21.09.2020'!$C65,0)</f>
        <v>0</v>
      </c>
      <c r="J65" s="134">
        <f t="array" ref="J65">+IFERROR(INDEX('FCST SDV (2)'!$D$2:$P$2001,MATCH('Data đx fcst 21.09.2020'!$B65,'FCST SDV (2)'!$C$2:$C$2001,0),MATCH('Data đx fcst 21.09.2020'!J$1,'FCST SDV (2)'!$D$1:$P$1,0))/'Data đx fcst 21.09.2020'!$C65,0)</f>
        <v>0</v>
      </c>
      <c r="K65" s="134">
        <f t="array" ref="K65">+IFERROR(INDEX('FCST SDV (2)'!$D$2:$P$2001,MATCH('Data đx fcst 21.09.2020'!$B65,'FCST SDV (2)'!$C$2:$C$2001,0),MATCH('Data đx fcst 21.09.2020'!K$1,'FCST SDV (2)'!$D$1:$P$1,0))/'Data đx fcst 21.09.2020'!$C65,0)</f>
        <v>0</v>
      </c>
      <c r="L65" s="134">
        <f t="array" ref="L65">+IFERROR(INDEX('FCST SDV (2)'!$D$2:$P$2001,MATCH('Data đx fcst 21.09.2020'!$B65,'FCST SDV (2)'!$C$2:$C$2001,0),MATCH('Data đx fcst 21.09.2020'!L$1,'FCST SDV (2)'!$D$1:$P$1,0))/'Data đx fcst 21.09.2020'!$C65,0)</f>
        <v>0</v>
      </c>
      <c r="M65" s="134">
        <f t="array" ref="M65">+IFERROR(INDEX('FCST SDV (2)'!$D$2:$P$2001,MATCH('Data đx fcst 21.09.2020'!$B65,'FCST SDV (2)'!$C$2:$C$2001,0),MATCH('Data đx fcst 21.09.2020'!M$1,'FCST SDV (2)'!$D$1:$P$1,0))/'Data đx fcst 21.09.2020'!$C65,0)</f>
        <v>0</v>
      </c>
      <c r="N65" s="134">
        <f t="array" ref="N65">+IFERROR(INDEX('FCST SDV (2)'!$D$2:$P$2001,MATCH('Data đx fcst 21.09.2020'!$B65,'FCST SDV (2)'!$C$2:$C$2001,0),MATCH('Data đx fcst 21.09.2020'!N$1,'FCST SDV (2)'!$D$1:$P$1,0))/'Data đx fcst 21.09.2020'!$C65,0)</f>
        <v>0</v>
      </c>
      <c r="O65" s="134">
        <f t="array" ref="O65">+IFERROR(INDEX('FCST SDV (2)'!$D$2:$P$2001,MATCH('Data đx fcst 21.09.2020'!$B65,'FCST SDV (2)'!$C$2:$C$2001,0),MATCH('Data đx fcst 21.09.2020'!O$1,'FCST SDV (2)'!$D$1:$P$1,0))/'Data đx fcst 21.09.2020'!$C65,0)</f>
        <v>0</v>
      </c>
      <c r="P65" s="134">
        <f t="array" ref="P65">+IFERROR(INDEX('FCST SDV (2)'!$D$2:$P$2001,MATCH('Data đx fcst 21.09.2020'!$B65,'FCST SDV (2)'!$C$2:$C$2001,0),MATCH('Data đx fcst 21.09.2020'!P$1,'FCST SDV (2)'!$D$1:$P$1,0))/'Data đx fcst 21.09.2020'!$C65,0)</f>
        <v>0</v>
      </c>
      <c r="Q65" s="134">
        <f t="array" ref="Q65">+IFERROR(INDEX('FCST SDV (2)'!$D$2:$P$2001,MATCH('Data đx fcst 21.09.2020'!$B65,'FCST SDV (2)'!$C$2:$C$2001,0),MATCH('Data đx fcst 21.09.2020'!Q$1,'FCST SDV (2)'!$D$1:$P$1,0))/'Data đx fcst 21.09.2020'!$C65,0)</f>
        <v>0</v>
      </c>
      <c r="R65" s="134">
        <f t="array" ref="R65">+IFERROR(INDEX('FCST SDV (2)'!$D$2:$P$2001,MATCH('Data đx fcst 21.09.2020'!$B65,'FCST SDV (2)'!$C$2:$C$2001,0),MATCH('Data đx fcst 21.09.2020'!R$1,'FCST SDV (2)'!$D$1:$P$1,0))/'Data đx fcst 21.09.2020'!$C65,0)</f>
        <v>0</v>
      </c>
      <c r="S65" s="182">
        <f t="shared" si="1"/>
        <v>0</v>
      </c>
    </row>
    <row r="66" spans="1:19" ht="36" hidden="1" customHeight="1">
      <c r="A66" s="604"/>
      <c r="B66" s="220" t="s">
        <v>733</v>
      </c>
      <c r="C66" s="220">
        <v>2000</v>
      </c>
      <c r="D66" s="611"/>
      <c r="E66" s="611"/>
      <c r="F66" s="611"/>
      <c r="G66" s="187">
        <f>+IFERROR(VLOOKUP(B66,'FCST SDV (2)'!C:S,12,0),0)</f>
        <v>0</v>
      </c>
      <c r="H66" s="185">
        <f t="shared" ref="H66" si="13">+G66/C66</f>
        <v>0</v>
      </c>
      <c r="I66" s="134">
        <f t="array" ref="I66">+IFERROR(INDEX('FCST SDV (2)'!$D$2:$P$2001,MATCH('Data đx fcst 21.09.2020'!$B66,'FCST SDV (2)'!$C$2:$C$2001,0),MATCH('Data đx fcst 21.09.2020'!I$1,'FCST SDV (2)'!$D$1:$P$1,0))/'Data đx fcst 21.09.2020'!$C66,0)</f>
        <v>0</v>
      </c>
      <c r="J66" s="134">
        <f t="array" ref="J66">+IFERROR(INDEX('FCST SDV (2)'!$D$2:$P$2001,MATCH('Data đx fcst 21.09.2020'!$B66,'FCST SDV (2)'!$C$2:$C$2001,0),MATCH('Data đx fcst 21.09.2020'!J$1,'FCST SDV (2)'!$D$1:$P$1,0))/'Data đx fcst 21.09.2020'!$C66,0)</f>
        <v>0</v>
      </c>
      <c r="K66" s="134">
        <f t="array" ref="K66">+IFERROR(INDEX('FCST SDV (2)'!$D$2:$P$2001,MATCH('Data đx fcst 21.09.2020'!$B66,'FCST SDV (2)'!$C$2:$C$2001,0),MATCH('Data đx fcst 21.09.2020'!K$1,'FCST SDV (2)'!$D$1:$P$1,0))/'Data đx fcst 21.09.2020'!$C66,0)</f>
        <v>0</v>
      </c>
      <c r="L66" s="134">
        <f t="array" ref="L66">+IFERROR(INDEX('FCST SDV (2)'!$D$2:$P$2001,MATCH('Data đx fcst 21.09.2020'!$B66,'FCST SDV (2)'!$C$2:$C$2001,0),MATCH('Data đx fcst 21.09.2020'!L$1,'FCST SDV (2)'!$D$1:$P$1,0))/'Data đx fcst 21.09.2020'!$C66,0)</f>
        <v>0</v>
      </c>
      <c r="M66" s="134">
        <f t="array" ref="M66">+IFERROR(INDEX('FCST SDV (2)'!$D$2:$P$2001,MATCH('Data đx fcst 21.09.2020'!$B66,'FCST SDV (2)'!$C$2:$C$2001,0),MATCH('Data đx fcst 21.09.2020'!M$1,'FCST SDV (2)'!$D$1:$P$1,0))/'Data đx fcst 21.09.2020'!$C66,0)</f>
        <v>0</v>
      </c>
      <c r="N66" s="134">
        <f t="array" ref="N66">+IFERROR(INDEX('FCST SDV (2)'!$D$2:$P$2001,MATCH('Data đx fcst 21.09.2020'!$B66,'FCST SDV (2)'!$C$2:$C$2001,0),MATCH('Data đx fcst 21.09.2020'!N$1,'FCST SDV (2)'!$D$1:$P$1,0))/'Data đx fcst 21.09.2020'!$C66,0)</f>
        <v>0</v>
      </c>
      <c r="O66" s="134">
        <f t="array" ref="O66">+IFERROR(INDEX('FCST SDV (2)'!$D$2:$P$2001,MATCH('Data đx fcst 21.09.2020'!$B66,'FCST SDV (2)'!$C$2:$C$2001,0),MATCH('Data đx fcst 21.09.2020'!O$1,'FCST SDV (2)'!$D$1:$P$1,0))/'Data đx fcst 21.09.2020'!$C66,0)</f>
        <v>0</v>
      </c>
      <c r="P66" s="134">
        <f t="array" ref="P66">+IFERROR(INDEX('FCST SDV (2)'!$D$2:$P$2001,MATCH('Data đx fcst 21.09.2020'!$B66,'FCST SDV (2)'!$C$2:$C$2001,0),MATCH('Data đx fcst 21.09.2020'!P$1,'FCST SDV (2)'!$D$1:$P$1,0))/'Data đx fcst 21.09.2020'!$C66,0)</f>
        <v>0</v>
      </c>
      <c r="Q66" s="134">
        <f t="array" ref="Q66">+IFERROR(INDEX('FCST SDV (2)'!$D$2:$P$2001,MATCH('Data đx fcst 21.09.2020'!$B66,'FCST SDV (2)'!$C$2:$C$2001,0),MATCH('Data đx fcst 21.09.2020'!Q$1,'FCST SDV (2)'!$D$1:$P$1,0))/'Data đx fcst 21.09.2020'!$C66,0)</f>
        <v>0</v>
      </c>
      <c r="R66" s="134">
        <f t="array" ref="R66">+IFERROR(INDEX('FCST SDV (2)'!$D$2:$P$2001,MATCH('Data đx fcst 21.09.2020'!$B66,'FCST SDV (2)'!$C$2:$C$2001,0),MATCH('Data đx fcst 21.09.2020'!R$1,'FCST SDV (2)'!$D$1:$P$1,0))/'Data đx fcst 21.09.2020'!$C66,0)</f>
        <v>0</v>
      </c>
      <c r="S66" s="182">
        <f t="shared" si="1"/>
        <v>0</v>
      </c>
    </row>
    <row r="67" spans="1:19" ht="36" hidden="1" customHeight="1">
      <c r="A67" s="604"/>
      <c r="B67" s="220" t="s">
        <v>512</v>
      </c>
      <c r="C67" s="220">
        <v>1000</v>
      </c>
      <c r="D67" s="611"/>
      <c r="E67" s="611"/>
      <c r="F67" s="611"/>
      <c r="G67" s="187">
        <f>+IFERROR(VLOOKUP(B67,'FCST SDV (2)'!C:S,12,0),0)</f>
        <v>0</v>
      </c>
      <c r="H67" s="185">
        <f t="shared" ref="H67:H130" si="14">+G67/C67</f>
        <v>0</v>
      </c>
      <c r="I67" s="134">
        <f t="array" ref="I67">+IFERROR(INDEX('FCST SDV (2)'!$D$2:$P$2001,MATCH('Data đx fcst 21.09.2020'!$B67,'FCST SDV (2)'!$C$2:$C$2001,0),MATCH('Data đx fcst 21.09.2020'!I$1,'FCST SDV (2)'!$D$1:$P$1,0))/'Data đx fcst 21.09.2020'!$C67,0)</f>
        <v>0</v>
      </c>
      <c r="J67" s="134">
        <f t="array" ref="J67">+IFERROR(INDEX('FCST SDV (2)'!$D$2:$P$2001,MATCH('Data đx fcst 21.09.2020'!$B67,'FCST SDV (2)'!$C$2:$C$2001,0),MATCH('Data đx fcst 21.09.2020'!J$1,'FCST SDV (2)'!$D$1:$P$1,0))/'Data đx fcst 21.09.2020'!$C67,0)</f>
        <v>0</v>
      </c>
      <c r="K67" s="134">
        <f t="array" ref="K67">+IFERROR(INDEX('FCST SDV (2)'!$D$2:$P$2001,MATCH('Data đx fcst 21.09.2020'!$B67,'FCST SDV (2)'!$C$2:$C$2001,0),MATCH('Data đx fcst 21.09.2020'!K$1,'FCST SDV (2)'!$D$1:$P$1,0))/'Data đx fcst 21.09.2020'!$C67,0)</f>
        <v>0</v>
      </c>
      <c r="L67" s="134">
        <f t="array" ref="L67">+IFERROR(INDEX('FCST SDV (2)'!$D$2:$P$2001,MATCH('Data đx fcst 21.09.2020'!$B67,'FCST SDV (2)'!$C$2:$C$2001,0),MATCH('Data đx fcst 21.09.2020'!L$1,'FCST SDV (2)'!$D$1:$P$1,0))/'Data đx fcst 21.09.2020'!$C67,0)</f>
        <v>0</v>
      </c>
      <c r="M67" s="134">
        <f t="array" ref="M67">+IFERROR(INDEX('FCST SDV (2)'!$D$2:$P$2001,MATCH('Data đx fcst 21.09.2020'!$B67,'FCST SDV (2)'!$C$2:$C$2001,0),MATCH('Data đx fcst 21.09.2020'!M$1,'FCST SDV (2)'!$D$1:$P$1,0))/'Data đx fcst 21.09.2020'!$C67,0)</f>
        <v>0</v>
      </c>
      <c r="N67" s="134">
        <f t="array" ref="N67">+IFERROR(INDEX('FCST SDV (2)'!$D$2:$P$2001,MATCH('Data đx fcst 21.09.2020'!$B67,'FCST SDV (2)'!$C$2:$C$2001,0),MATCH('Data đx fcst 21.09.2020'!N$1,'FCST SDV (2)'!$D$1:$P$1,0))/'Data đx fcst 21.09.2020'!$C67,0)</f>
        <v>0</v>
      </c>
      <c r="O67" s="134">
        <f t="array" ref="O67">+IFERROR(INDEX('FCST SDV (2)'!$D$2:$P$2001,MATCH('Data đx fcst 21.09.2020'!$B67,'FCST SDV (2)'!$C$2:$C$2001,0),MATCH('Data đx fcst 21.09.2020'!O$1,'FCST SDV (2)'!$D$1:$P$1,0))/'Data đx fcst 21.09.2020'!$C67,0)</f>
        <v>0</v>
      </c>
      <c r="P67" s="134">
        <f t="array" ref="P67">+IFERROR(INDEX('FCST SDV (2)'!$D$2:$P$2001,MATCH('Data đx fcst 21.09.2020'!$B67,'FCST SDV (2)'!$C$2:$C$2001,0),MATCH('Data đx fcst 21.09.2020'!P$1,'FCST SDV (2)'!$D$1:$P$1,0))/'Data đx fcst 21.09.2020'!$C67,0)</f>
        <v>0</v>
      </c>
      <c r="Q67" s="134">
        <f t="array" ref="Q67">+IFERROR(INDEX('FCST SDV (2)'!$D$2:$P$2001,MATCH('Data đx fcst 21.09.2020'!$B67,'FCST SDV (2)'!$C$2:$C$2001,0),MATCH('Data đx fcst 21.09.2020'!Q$1,'FCST SDV (2)'!$D$1:$P$1,0))/'Data đx fcst 21.09.2020'!$C67,0)</f>
        <v>0</v>
      </c>
      <c r="R67" s="134">
        <f t="array" ref="R67">+IFERROR(INDEX('FCST SDV (2)'!$D$2:$P$2001,MATCH('Data đx fcst 21.09.2020'!$B67,'FCST SDV (2)'!$C$2:$C$2001,0),MATCH('Data đx fcst 21.09.2020'!R$1,'FCST SDV (2)'!$D$1:$P$1,0))/'Data đx fcst 21.09.2020'!$C67,0)</f>
        <v>0</v>
      </c>
      <c r="S67" s="182">
        <f t="shared" si="1"/>
        <v>0</v>
      </c>
    </row>
    <row r="68" spans="1:19" ht="36" hidden="1" customHeight="1">
      <c r="A68" s="604"/>
      <c r="B68" s="220" t="s">
        <v>734</v>
      </c>
      <c r="C68" s="220">
        <v>5000</v>
      </c>
      <c r="D68" s="611"/>
      <c r="E68" s="611"/>
      <c r="F68" s="611"/>
      <c r="G68" s="187">
        <f>+IFERROR(VLOOKUP(B68,'FCST SDV (2)'!C:S,12,0),0)</f>
        <v>0</v>
      </c>
      <c r="H68" s="185">
        <f t="shared" si="14"/>
        <v>0</v>
      </c>
      <c r="I68" s="134">
        <f t="array" ref="I68">+IFERROR(INDEX('FCST SDV (2)'!$D$2:$P$2001,MATCH('Data đx fcst 21.09.2020'!$B68,'FCST SDV (2)'!$C$2:$C$2001,0),MATCH('Data đx fcst 21.09.2020'!I$1,'FCST SDV (2)'!$D$1:$P$1,0))/'Data đx fcst 21.09.2020'!$C68,0)</f>
        <v>0</v>
      </c>
      <c r="J68" s="134">
        <f t="array" ref="J68">+IFERROR(INDEX('FCST SDV (2)'!$D$2:$P$2001,MATCH('Data đx fcst 21.09.2020'!$B68,'FCST SDV (2)'!$C$2:$C$2001,0),MATCH('Data đx fcst 21.09.2020'!J$1,'FCST SDV (2)'!$D$1:$P$1,0))/'Data đx fcst 21.09.2020'!$C68,0)</f>
        <v>0</v>
      </c>
      <c r="K68" s="134">
        <f t="array" ref="K68">+IFERROR(INDEX('FCST SDV (2)'!$D$2:$P$2001,MATCH('Data đx fcst 21.09.2020'!$B68,'FCST SDV (2)'!$C$2:$C$2001,0),MATCH('Data đx fcst 21.09.2020'!K$1,'FCST SDV (2)'!$D$1:$P$1,0))/'Data đx fcst 21.09.2020'!$C68,0)</f>
        <v>0</v>
      </c>
      <c r="L68" s="134">
        <f t="array" ref="L68">+IFERROR(INDEX('FCST SDV (2)'!$D$2:$P$2001,MATCH('Data đx fcst 21.09.2020'!$B68,'FCST SDV (2)'!$C$2:$C$2001,0),MATCH('Data đx fcst 21.09.2020'!L$1,'FCST SDV (2)'!$D$1:$P$1,0))/'Data đx fcst 21.09.2020'!$C68,0)</f>
        <v>0</v>
      </c>
      <c r="M68" s="134">
        <f t="array" ref="M68">+IFERROR(INDEX('FCST SDV (2)'!$D$2:$P$2001,MATCH('Data đx fcst 21.09.2020'!$B68,'FCST SDV (2)'!$C$2:$C$2001,0),MATCH('Data đx fcst 21.09.2020'!M$1,'FCST SDV (2)'!$D$1:$P$1,0))/'Data đx fcst 21.09.2020'!$C68,0)</f>
        <v>0</v>
      </c>
      <c r="N68" s="134">
        <f t="array" ref="N68">+IFERROR(INDEX('FCST SDV (2)'!$D$2:$P$2001,MATCH('Data đx fcst 21.09.2020'!$B68,'FCST SDV (2)'!$C$2:$C$2001,0),MATCH('Data đx fcst 21.09.2020'!N$1,'FCST SDV (2)'!$D$1:$P$1,0))/'Data đx fcst 21.09.2020'!$C68,0)</f>
        <v>0</v>
      </c>
      <c r="O68" s="134">
        <f t="array" ref="O68">+IFERROR(INDEX('FCST SDV (2)'!$D$2:$P$2001,MATCH('Data đx fcst 21.09.2020'!$B68,'FCST SDV (2)'!$C$2:$C$2001,0),MATCH('Data đx fcst 21.09.2020'!O$1,'FCST SDV (2)'!$D$1:$P$1,0))/'Data đx fcst 21.09.2020'!$C68,0)</f>
        <v>0</v>
      </c>
      <c r="P68" s="134">
        <f t="array" ref="P68">+IFERROR(INDEX('FCST SDV (2)'!$D$2:$P$2001,MATCH('Data đx fcst 21.09.2020'!$B68,'FCST SDV (2)'!$C$2:$C$2001,0),MATCH('Data đx fcst 21.09.2020'!P$1,'FCST SDV (2)'!$D$1:$P$1,0))/'Data đx fcst 21.09.2020'!$C68,0)</f>
        <v>0</v>
      </c>
      <c r="Q68" s="134">
        <f t="array" ref="Q68">+IFERROR(INDEX('FCST SDV (2)'!$D$2:$P$2001,MATCH('Data đx fcst 21.09.2020'!$B68,'FCST SDV (2)'!$C$2:$C$2001,0),MATCH('Data đx fcst 21.09.2020'!Q$1,'FCST SDV (2)'!$D$1:$P$1,0))/'Data đx fcst 21.09.2020'!$C68,0)</f>
        <v>0</v>
      </c>
      <c r="R68" s="134">
        <f t="array" ref="R68">+IFERROR(INDEX('FCST SDV (2)'!$D$2:$P$2001,MATCH('Data đx fcst 21.09.2020'!$B68,'FCST SDV (2)'!$C$2:$C$2001,0),MATCH('Data đx fcst 21.09.2020'!R$1,'FCST SDV (2)'!$D$1:$P$1,0))/'Data đx fcst 21.09.2020'!$C68,0)</f>
        <v>0</v>
      </c>
      <c r="S68" s="182">
        <f t="shared" ref="S68:S96" si="15">+SUM(I68:R68)</f>
        <v>0</v>
      </c>
    </row>
    <row r="69" spans="1:19" ht="36" hidden="1" customHeight="1">
      <c r="A69" s="604"/>
      <c r="B69" s="220" t="s">
        <v>514</v>
      </c>
      <c r="C69" s="220">
        <v>1000</v>
      </c>
      <c r="D69" s="611"/>
      <c r="E69" s="611"/>
      <c r="F69" s="611"/>
      <c r="G69" s="187">
        <f>+IFERROR(VLOOKUP(B69,'FCST SDV (2)'!C:S,12,0),0)</f>
        <v>0</v>
      </c>
      <c r="H69" s="185">
        <f t="shared" si="14"/>
        <v>0</v>
      </c>
      <c r="I69" s="134">
        <f t="array" ref="I69">+IFERROR(INDEX('FCST SDV (2)'!$D$2:$P$2001,MATCH('Data đx fcst 21.09.2020'!$B69,'FCST SDV (2)'!$C$2:$C$2001,0),MATCH('Data đx fcst 21.09.2020'!I$1,'FCST SDV (2)'!$D$1:$P$1,0))/'Data đx fcst 21.09.2020'!$C69,0)</f>
        <v>0</v>
      </c>
      <c r="J69" s="134">
        <f t="array" ref="J69">+IFERROR(INDEX('FCST SDV (2)'!$D$2:$P$2001,MATCH('Data đx fcst 21.09.2020'!$B69,'FCST SDV (2)'!$C$2:$C$2001,0),MATCH('Data đx fcst 21.09.2020'!J$1,'FCST SDV (2)'!$D$1:$P$1,0))/'Data đx fcst 21.09.2020'!$C69,0)</f>
        <v>0</v>
      </c>
      <c r="K69" s="134">
        <f t="array" ref="K69">+IFERROR(INDEX('FCST SDV (2)'!$D$2:$P$2001,MATCH('Data đx fcst 21.09.2020'!$B69,'FCST SDV (2)'!$C$2:$C$2001,0),MATCH('Data đx fcst 21.09.2020'!K$1,'FCST SDV (2)'!$D$1:$P$1,0))/'Data đx fcst 21.09.2020'!$C69,0)</f>
        <v>0</v>
      </c>
      <c r="L69" s="134">
        <f t="array" ref="L69">+IFERROR(INDEX('FCST SDV (2)'!$D$2:$P$2001,MATCH('Data đx fcst 21.09.2020'!$B69,'FCST SDV (2)'!$C$2:$C$2001,0),MATCH('Data đx fcst 21.09.2020'!L$1,'FCST SDV (2)'!$D$1:$P$1,0))/'Data đx fcst 21.09.2020'!$C69,0)</f>
        <v>0</v>
      </c>
      <c r="M69" s="134">
        <f t="array" ref="M69">+IFERROR(INDEX('FCST SDV (2)'!$D$2:$P$2001,MATCH('Data đx fcst 21.09.2020'!$B69,'FCST SDV (2)'!$C$2:$C$2001,0),MATCH('Data đx fcst 21.09.2020'!M$1,'FCST SDV (2)'!$D$1:$P$1,0))/'Data đx fcst 21.09.2020'!$C69,0)</f>
        <v>0</v>
      </c>
      <c r="N69" s="134">
        <f t="array" ref="N69">+IFERROR(INDEX('FCST SDV (2)'!$D$2:$P$2001,MATCH('Data đx fcst 21.09.2020'!$B69,'FCST SDV (2)'!$C$2:$C$2001,0),MATCH('Data đx fcst 21.09.2020'!N$1,'FCST SDV (2)'!$D$1:$P$1,0))/'Data đx fcst 21.09.2020'!$C69,0)</f>
        <v>0</v>
      </c>
      <c r="O69" s="134">
        <f t="array" ref="O69">+IFERROR(INDEX('FCST SDV (2)'!$D$2:$P$2001,MATCH('Data đx fcst 21.09.2020'!$B69,'FCST SDV (2)'!$C$2:$C$2001,0),MATCH('Data đx fcst 21.09.2020'!O$1,'FCST SDV (2)'!$D$1:$P$1,0))/'Data đx fcst 21.09.2020'!$C69,0)</f>
        <v>0</v>
      </c>
      <c r="P69" s="134">
        <f t="array" ref="P69">+IFERROR(INDEX('FCST SDV (2)'!$D$2:$P$2001,MATCH('Data đx fcst 21.09.2020'!$B69,'FCST SDV (2)'!$C$2:$C$2001,0),MATCH('Data đx fcst 21.09.2020'!P$1,'FCST SDV (2)'!$D$1:$P$1,0))/'Data đx fcst 21.09.2020'!$C69,0)</f>
        <v>0</v>
      </c>
      <c r="Q69" s="134">
        <f t="array" ref="Q69">+IFERROR(INDEX('FCST SDV (2)'!$D$2:$P$2001,MATCH('Data đx fcst 21.09.2020'!$B69,'FCST SDV (2)'!$C$2:$C$2001,0),MATCH('Data đx fcst 21.09.2020'!Q$1,'FCST SDV (2)'!$D$1:$P$1,0))/'Data đx fcst 21.09.2020'!$C69,0)</f>
        <v>0</v>
      </c>
      <c r="R69" s="134">
        <f t="array" ref="R69">+IFERROR(INDEX('FCST SDV (2)'!$D$2:$P$2001,MATCH('Data đx fcst 21.09.2020'!$B69,'FCST SDV (2)'!$C$2:$C$2001,0),MATCH('Data đx fcst 21.09.2020'!R$1,'FCST SDV (2)'!$D$1:$P$1,0))/'Data đx fcst 21.09.2020'!$C69,0)</f>
        <v>0</v>
      </c>
      <c r="S69" s="182">
        <f t="shared" si="15"/>
        <v>0</v>
      </c>
    </row>
    <row r="70" spans="1:19" ht="36" hidden="1" customHeight="1">
      <c r="A70" s="604"/>
      <c r="B70" s="220" t="s">
        <v>735</v>
      </c>
      <c r="C70" s="220">
        <v>1000</v>
      </c>
      <c r="D70" s="611"/>
      <c r="E70" s="611"/>
      <c r="F70" s="611"/>
      <c r="G70" s="187">
        <f>+IFERROR(VLOOKUP(B70,'FCST SDV (2)'!C:S,12,0),0)</f>
        <v>0</v>
      </c>
      <c r="H70" s="185">
        <f t="shared" si="14"/>
        <v>0</v>
      </c>
      <c r="I70" s="134">
        <f t="array" ref="I70">+IFERROR(INDEX('FCST SDV (2)'!$D$2:$P$2001,MATCH('Data đx fcst 21.09.2020'!$B70,'FCST SDV (2)'!$C$2:$C$2001,0),MATCH('Data đx fcst 21.09.2020'!I$1,'FCST SDV (2)'!$D$1:$P$1,0))/'Data đx fcst 21.09.2020'!$C70,0)</f>
        <v>0</v>
      </c>
      <c r="J70" s="134">
        <f t="array" ref="J70">+IFERROR(INDEX('FCST SDV (2)'!$D$2:$P$2001,MATCH('Data đx fcst 21.09.2020'!$B70,'FCST SDV (2)'!$C$2:$C$2001,0),MATCH('Data đx fcst 21.09.2020'!J$1,'FCST SDV (2)'!$D$1:$P$1,0))/'Data đx fcst 21.09.2020'!$C70,0)</f>
        <v>0</v>
      </c>
      <c r="K70" s="134">
        <f t="array" ref="K70">+IFERROR(INDEX('FCST SDV (2)'!$D$2:$P$2001,MATCH('Data đx fcst 21.09.2020'!$B70,'FCST SDV (2)'!$C$2:$C$2001,0),MATCH('Data đx fcst 21.09.2020'!K$1,'FCST SDV (2)'!$D$1:$P$1,0))/'Data đx fcst 21.09.2020'!$C70,0)</f>
        <v>0</v>
      </c>
      <c r="L70" s="134">
        <f t="array" ref="L70">+IFERROR(INDEX('FCST SDV (2)'!$D$2:$P$2001,MATCH('Data đx fcst 21.09.2020'!$B70,'FCST SDV (2)'!$C$2:$C$2001,0),MATCH('Data đx fcst 21.09.2020'!L$1,'FCST SDV (2)'!$D$1:$P$1,0))/'Data đx fcst 21.09.2020'!$C70,0)</f>
        <v>0</v>
      </c>
      <c r="M70" s="134">
        <f t="array" ref="M70">+IFERROR(INDEX('FCST SDV (2)'!$D$2:$P$2001,MATCH('Data đx fcst 21.09.2020'!$B70,'FCST SDV (2)'!$C$2:$C$2001,0),MATCH('Data đx fcst 21.09.2020'!M$1,'FCST SDV (2)'!$D$1:$P$1,0))/'Data đx fcst 21.09.2020'!$C70,0)</f>
        <v>0</v>
      </c>
      <c r="N70" s="134">
        <f t="array" ref="N70">+IFERROR(INDEX('FCST SDV (2)'!$D$2:$P$2001,MATCH('Data đx fcst 21.09.2020'!$B70,'FCST SDV (2)'!$C$2:$C$2001,0),MATCH('Data đx fcst 21.09.2020'!N$1,'FCST SDV (2)'!$D$1:$P$1,0))/'Data đx fcst 21.09.2020'!$C70,0)</f>
        <v>0</v>
      </c>
      <c r="O70" s="134">
        <f t="array" ref="O70">+IFERROR(INDEX('FCST SDV (2)'!$D$2:$P$2001,MATCH('Data đx fcst 21.09.2020'!$B70,'FCST SDV (2)'!$C$2:$C$2001,0),MATCH('Data đx fcst 21.09.2020'!O$1,'FCST SDV (2)'!$D$1:$P$1,0))/'Data đx fcst 21.09.2020'!$C70,0)</f>
        <v>0</v>
      </c>
      <c r="P70" s="134">
        <f t="array" ref="P70">+IFERROR(INDEX('FCST SDV (2)'!$D$2:$P$2001,MATCH('Data đx fcst 21.09.2020'!$B70,'FCST SDV (2)'!$C$2:$C$2001,0),MATCH('Data đx fcst 21.09.2020'!P$1,'FCST SDV (2)'!$D$1:$P$1,0))/'Data đx fcst 21.09.2020'!$C70,0)</f>
        <v>0</v>
      </c>
      <c r="Q70" s="134">
        <f t="array" ref="Q70">+IFERROR(INDEX('FCST SDV (2)'!$D$2:$P$2001,MATCH('Data đx fcst 21.09.2020'!$B70,'FCST SDV (2)'!$C$2:$C$2001,0),MATCH('Data đx fcst 21.09.2020'!Q$1,'FCST SDV (2)'!$D$1:$P$1,0))/'Data đx fcst 21.09.2020'!$C70,0)</f>
        <v>0</v>
      </c>
      <c r="R70" s="134">
        <f t="array" ref="R70">+IFERROR(INDEX('FCST SDV (2)'!$D$2:$P$2001,MATCH('Data đx fcst 21.09.2020'!$B70,'FCST SDV (2)'!$C$2:$C$2001,0),MATCH('Data đx fcst 21.09.2020'!R$1,'FCST SDV (2)'!$D$1:$P$1,0))/'Data đx fcst 21.09.2020'!$C70,0)</f>
        <v>0</v>
      </c>
      <c r="S70" s="182">
        <f t="shared" si="15"/>
        <v>0</v>
      </c>
    </row>
    <row r="71" spans="1:19" ht="36" hidden="1" customHeight="1">
      <c r="A71" s="604"/>
      <c r="B71" s="220" t="s">
        <v>736</v>
      </c>
      <c r="C71" s="220">
        <v>200</v>
      </c>
      <c r="D71" s="611"/>
      <c r="E71" s="611"/>
      <c r="F71" s="611"/>
      <c r="G71" s="187">
        <f>+IFERROR(VLOOKUP(B71,'FCST SDV (2)'!C:S,12,0),0)</f>
        <v>0</v>
      </c>
      <c r="H71" s="185">
        <f t="shared" si="14"/>
        <v>0</v>
      </c>
      <c r="I71" s="134">
        <f t="array" ref="I71">+IFERROR(INDEX('FCST SDV (2)'!$D$2:$P$2001,MATCH('Data đx fcst 21.09.2020'!$B71,'FCST SDV (2)'!$C$2:$C$2001,0),MATCH('Data đx fcst 21.09.2020'!I$1,'FCST SDV (2)'!$D$1:$P$1,0))/'Data đx fcst 21.09.2020'!$C71,0)</f>
        <v>0</v>
      </c>
      <c r="J71" s="134">
        <f t="array" ref="J71">+IFERROR(INDEX('FCST SDV (2)'!$D$2:$P$2001,MATCH('Data đx fcst 21.09.2020'!$B71,'FCST SDV (2)'!$C$2:$C$2001,0),MATCH('Data đx fcst 21.09.2020'!J$1,'FCST SDV (2)'!$D$1:$P$1,0))/'Data đx fcst 21.09.2020'!$C71,0)</f>
        <v>0</v>
      </c>
      <c r="K71" s="134">
        <f t="array" ref="K71">+IFERROR(INDEX('FCST SDV (2)'!$D$2:$P$2001,MATCH('Data đx fcst 21.09.2020'!$B71,'FCST SDV (2)'!$C$2:$C$2001,0),MATCH('Data đx fcst 21.09.2020'!K$1,'FCST SDV (2)'!$D$1:$P$1,0))/'Data đx fcst 21.09.2020'!$C71,0)</f>
        <v>0</v>
      </c>
      <c r="L71" s="134">
        <f t="array" ref="L71">+IFERROR(INDEX('FCST SDV (2)'!$D$2:$P$2001,MATCH('Data đx fcst 21.09.2020'!$B71,'FCST SDV (2)'!$C$2:$C$2001,0),MATCH('Data đx fcst 21.09.2020'!L$1,'FCST SDV (2)'!$D$1:$P$1,0))/'Data đx fcst 21.09.2020'!$C71,0)</f>
        <v>0</v>
      </c>
      <c r="M71" s="134">
        <f t="array" ref="M71">+IFERROR(INDEX('FCST SDV (2)'!$D$2:$P$2001,MATCH('Data đx fcst 21.09.2020'!$B71,'FCST SDV (2)'!$C$2:$C$2001,0),MATCH('Data đx fcst 21.09.2020'!M$1,'FCST SDV (2)'!$D$1:$P$1,0))/'Data đx fcst 21.09.2020'!$C71,0)</f>
        <v>0</v>
      </c>
      <c r="N71" s="134">
        <f t="array" ref="N71">+IFERROR(INDEX('FCST SDV (2)'!$D$2:$P$2001,MATCH('Data đx fcst 21.09.2020'!$B71,'FCST SDV (2)'!$C$2:$C$2001,0),MATCH('Data đx fcst 21.09.2020'!N$1,'FCST SDV (2)'!$D$1:$P$1,0))/'Data đx fcst 21.09.2020'!$C71,0)</f>
        <v>0</v>
      </c>
      <c r="O71" s="134">
        <f t="array" ref="O71">+IFERROR(INDEX('FCST SDV (2)'!$D$2:$P$2001,MATCH('Data đx fcst 21.09.2020'!$B71,'FCST SDV (2)'!$C$2:$C$2001,0),MATCH('Data đx fcst 21.09.2020'!O$1,'FCST SDV (2)'!$D$1:$P$1,0))/'Data đx fcst 21.09.2020'!$C71,0)</f>
        <v>0</v>
      </c>
      <c r="P71" s="134">
        <f t="array" ref="P71">+IFERROR(INDEX('FCST SDV (2)'!$D$2:$P$2001,MATCH('Data đx fcst 21.09.2020'!$B71,'FCST SDV (2)'!$C$2:$C$2001,0),MATCH('Data đx fcst 21.09.2020'!P$1,'FCST SDV (2)'!$D$1:$P$1,0))/'Data đx fcst 21.09.2020'!$C71,0)</f>
        <v>0</v>
      </c>
      <c r="Q71" s="134">
        <f t="array" ref="Q71">+IFERROR(INDEX('FCST SDV (2)'!$D$2:$P$2001,MATCH('Data đx fcst 21.09.2020'!$B71,'FCST SDV (2)'!$C$2:$C$2001,0),MATCH('Data đx fcst 21.09.2020'!Q$1,'FCST SDV (2)'!$D$1:$P$1,0))/'Data đx fcst 21.09.2020'!$C71,0)</f>
        <v>0</v>
      </c>
      <c r="R71" s="134">
        <f t="array" ref="R71">+IFERROR(INDEX('FCST SDV (2)'!$D$2:$P$2001,MATCH('Data đx fcst 21.09.2020'!$B71,'FCST SDV (2)'!$C$2:$C$2001,0),MATCH('Data đx fcst 21.09.2020'!R$1,'FCST SDV (2)'!$D$1:$P$1,0))/'Data đx fcst 21.09.2020'!$C71,0)</f>
        <v>0</v>
      </c>
      <c r="S71" s="182">
        <f t="shared" si="15"/>
        <v>0</v>
      </c>
    </row>
    <row r="72" spans="1:19" ht="36" hidden="1" customHeight="1">
      <c r="A72" s="604"/>
      <c r="B72" s="221" t="s">
        <v>737</v>
      </c>
      <c r="C72" s="220">
        <v>100</v>
      </c>
      <c r="D72" s="611"/>
      <c r="E72" s="611"/>
      <c r="F72" s="611"/>
      <c r="G72" s="187">
        <f>+IFERROR(VLOOKUP(B72,'FCST SDV (2)'!C:S,12,0),0)</f>
        <v>0</v>
      </c>
      <c r="H72" s="185">
        <f t="shared" si="14"/>
        <v>0</v>
      </c>
      <c r="I72" s="134">
        <f t="array" ref="I72">+IFERROR(INDEX('FCST SDV (2)'!$D$2:$P$2001,MATCH('Data đx fcst 21.09.2020'!$B72,'FCST SDV (2)'!$C$2:$C$2001,0),MATCH('Data đx fcst 21.09.2020'!I$1,'FCST SDV (2)'!$D$1:$P$1,0))/'Data đx fcst 21.09.2020'!$C72,0)</f>
        <v>0</v>
      </c>
      <c r="J72" s="134">
        <f t="array" ref="J72">+IFERROR(INDEX('FCST SDV (2)'!$D$2:$P$2001,MATCH('Data đx fcst 21.09.2020'!$B72,'FCST SDV (2)'!$C$2:$C$2001,0),MATCH('Data đx fcst 21.09.2020'!J$1,'FCST SDV (2)'!$D$1:$P$1,0))/'Data đx fcst 21.09.2020'!$C72,0)</f>
        <v>0</v>
      </c>
      <c r="K72" s="134">
        <f t="array" ref="K72">+IFERROR(INDEX('FCST SDV (2)'!$D$2:$P$2001,MATCH('Data đx fcst 21.09.2020'!$B72,'FCST SDV (2)'!$C$2:$C$2001,0),MATCH('Data đx fcst 21.09.2020'!K$1,'FCST SDV (2)'!$D$1:$P$1,0))/'Data đx fcst 21.09.2020'!$C72,0)</f>
        <v>0</v>
      </c>
      <c r="L72" s="134">
        <f t="array" ref="L72">+IFERROR(INDEX('FCST SDV (2)'!$D$2:$P$2001,MATCH('Data đx fcst 21.09.2020'!$B72,'FCST SDV (2)'!$C$2:$C$2001,0),MATCH('Data đx fcst 21.09.2020'!L$1,'FCST SDV (2)'!$D$1:$P$1,0))/'Data đx fcst 21.09.2020'!$C72,0)</f>
        <v>0</v>
      </c>
      <c r="M72" s="134">
        <f t="array" ref="M72">+IFERROR(INDEX('FCST SDV (2)'!$D$2:$P$2001,MATCH('Data đx fcst 21.09.2020'!$B72,'FCST SDV (2)'!$C$2:$C$2001,0),MATCH('Data đx fcst 21.09.2020'!M$1,'FCST SDV (2)'!$D$1:$P$1,0))/'Data đx fcst 21.09.2020'!$C72,0)</f>
        <v>0</v>
      </c>
      <c r="N72" s="134">
        <f t="array" ref="N72">+IFERROR(INDEX('FCST SDV (2)'!$D$2:$P$2001,MATCH('Data đx fcst 21.09.2020'!$B72,'FCST SDV (2)'!$C$2:$C$2001,0),MATCH('Data đx fcst 21.09.2020'!N$1,'FCST SDV (2)'!$D$1:$P$1,0))/'Data đx fcst 21.09.2020'!$C72,0)</f>
        <v>0</v>
      </c>
      <c r="O72" s="134">
        <f t="array" ref="O72">+IFERROR(INDEX('FCST SDV (2)'!$D$2:$P$2001,MATCH('Data đx fcst 21.09.2020'!$B72,'FCST SDV (2)'!$C$2:$C$2001,0),MATCH('Data đx fcst 21.09.2020'!O$1,'FCST SDV (2)'!$D$1:$P$1,0))/'Data đx fcst 21.09.2020'!$C72,0)</f>
        <v>0</v>
      </c>
      <c r="P72" s="134">
        <f t="array" ref="P72">+IFERROR(INDEX('FCST SDV (2)'!$D$2:$P$2001,MATCH('Data đx fcst 21.09.2020'!$B72,'FCST SDV (2)'!$C$2:$C$2001,0),MATCH('Data đx fcst 21.09.2020'!P$1,'FCST SDV (2)'!$D$1:$P$1,0))/'Data đx fcst 21.09.2020'!$C72,0)</f>
        <v>0</v>
      </c>
      <c r="Q72" s="134">
        <f t="array" ref="Q72">+IFERROR(INDEX('FCST SDV (2)'!$D$2:$P$2001,MATCH('Data đx fcst 21.09.2020'!$B72,'FCST SDV (2)'!$C$2:$C$2001,0),MATCH('Data đx fcst 21.09.2020'!Q$1,'FCST SDV (2)'!$D$1:$P$1,0))/'Data đx fcst 21.09.2020'!$C72,0)</f>
        <v>0</v>
      </c>
      <c r="R72" s="134">
        <f t="array" ref="R72">+IFERROR(INDEX('FCST SDV (2)'!$D$2:$P$2001,MATCH('Data đx fcst 21.09.2020'!$B72,'FCST SDV (2)'!$C$2:$C$2001,0),MATCH('Data đx fcst 21.09.2020'!R$1,'FCST SDV (2)'!$D$1:$P$1,0))/'Data đx fcst 21.09.2020'!$C72,0)</f>
        <v>0</v>
      </c>
      <c r="S72" s="182">
        <f t="shared" si="15"/>
        <v>0</v>
      </c>
    </row>
    <row r="73" spans="1:19" ht="36" hidden="1" customHeight="1">
      <c r="A73" s="604"/>
      <c r="B73" s="222" t="s">
        <v>738</v>
      </c>
      <c r="C73" s="220">
        <v>100</v>
      </c>
      <c r="D73" s="611"/>
      <c r="E73" s="611"/>
      <c r="F73" s="611"/>
      <c r="G73" s="187">
        <f>+IFERROR(VLOOKUP(B73,'FCST SDV (2)'!C:S,12,0),0)</f>
        <v>0</v>
      </c>
      <c r="H73" s="185">
        <f t="shared" si="14"/>
        <v>0</v>
      </c>
      <c r="I73" s="134">
        <f t="array" ref="I73">+IFERROR(INDEX('FCST SDV (2)'!$D$2:$P$2001,MATCH('Data đx fcst 21.09.2020'!$B73,'FCST SDV (2)'!$C$2:$C$2001,0),MATCH('Data đx fcst 21.09.2020'!I$1,'FCST SDV (2)'!$D$1:$P$1,0))/'Data đx fcst 21.09.2020'!$C73,0)</f>
        <v>0</v>
      </c>
      <c r="J73" s="134">
        <f t="array" ref="J73">+IFERROR(INDEX('FCST SDV (2)'!$D$2:$P$2001,MATCH('Data đx fcst 21.09.2020'!$B73,'FCST SDV (2)'!$C$2:$C$2001,0),MATCH('Data đx fcst 21.09.2020'!J$1,'FCST SDV (2)'!$D$1:$P$1,0))/'Data đx fcst 21.09.2020'!$C73,0)</f>
        <v>0</v>
      </c>
      <c r="K73" s="134">
        <f t="array" ref="K73">+IFERROR(INDEX('FCST SDV (2)'!$D$2:$P$2001,MATCH('Data đx fcst 21.09.2020'!$B73,'FCST SDV (2)'!$C$2:$C$2001,0),MATCH('Data đx fcst 21.09.2020'!K$1,'FCST SDV (2)'!$D$1:$P$1,0))/'Data đx fcst 21.09.2020'!$C73,0)</f>
        <v>0</v>
      </c>
      <c r="L73" s="134">
        <f t="array" ref="L73">+IFERROR(INDEX('FCST SDV (2)'!$D$2:$P$2001,MATCH('Data đx fcst 21.09.2020'!$B73,'FCST SDV (2)'!$C$2:$C$2001,0),MATCH('Data đx fcst 21.09.2020'!L$1,'FCST SDV (2)'!$D$1:$P$1,0))/'Data đx fcst 21.09.2020'!$C73,0)</f>
        <v>0</v>
      </c>
      <c r="M73" s="134">
        <f t="array" ref="M73">+IFERROR(INDEX('FCST SDV (2)'!$D$2:$P$2001,MATCH('Data đx fcst 21.09.2020'!$B73,'FCST SDV (2)'!$C$2:$C$2001,0),MATCH('Data đx fcst 21.09.2020'!M$1,'FCST SDV (2)'!$D$1:$P$1,0))/'Data đx fcst 21.09.2020'!$C73,0)</f>
        <v>0</v>
      </c>
      <c r="N73" s="134">
        <f t="array" ref="N73">+IFERROR(INDEX('FCST SDV (2)'!$D$2:$P$2001,MATCH('Data đx fcst 21.09.2020'!$B73,'FCST SDV (2)'!$C$2:$C$2001,0),MATCH('Data đx fcst 21.09.2020'!N$1,'FCST SDV (2)'!$D$1:$P$1,0))/'Data đx fcst 21.09.2020'!$C73,0)</f>
        <v>0</v>
      </c>
      <c r="O73" s="134">
        <f t="array" ref="O73">+IFERROR(INDEX('FCST SDV (2)'!$D$2:$P$2001,MATCH('Data đx fcst 21.09.2020'!$B73,'FCST SDV (2)'!$C$2:$C$2001,0),MATCH('Data đx fcst 21.09.2020'!O$1,'FCST SDV (2)'!$D$1:$P$1,0))/'Data đx fcst 21.09.2020'!$C73,0)</f>
        <v>0</v>
      </c>
      <c r="P73" s="134">
        <f t="array" ref="P73">+IFERROR(INDEX('FCST SDV (2)'!$D$2:$P$2001,MATCH('Data đx fcst 21.09.2020'!$B73,'FCST SDV (2)'!$C$2:$C$2001,0),MATCH('Data đx fcst 21.09.2020'!P$1,'FCST SDV (2)'!$D$1:$P$1,0))/'Data đx fcst 21.09.2020'!$C73,0)</f>
        <v>0</v>
      </c>
      <c r="Q73" s="134">
        <f t="array" ref="Q73">+IFERROR(INDEX('FCST SDV (2)'!$D$2:$P$2001,MATCH('Data đx fcst 21.09.2020'!$B73,'FCST SDV (2)'!$C$2:$C$2001,0),MATCH('Data đx fcst 21.09.2020'!Q$1,'FCST SDV (2)'!$D$1:$P$1,0))/'Data đx fcst 21.09.2020'!$C73,0)</f>
        <v>0</v>
      </c>
      <c r="R73" s="134">
        <f t="array" ref="R73">+IFERROR(INDEX('FCST SDV (2)'!$D$2:$P$2001,MATCH('Data đx fcst 21.09.2020'!$B73,'FCST SDV (2)'!$C$2:$C$2001,0),MATCH('Data đx fcst 21.09.2020'!R$1,'FCST SDV (2)'!$D$1:$P$1,0))/'Data đx fcst 21.09.2020'!$C73,0)</f>
        <v>0</v>
      </c>
      <c r="S73" s="182">
        <f t="shared" si="15"/>
        <v>0</v>
      </c>
    </row>
    <row r="74" spans="1:19" ht="36" hidden="1" customHeight="1">
      <c r="A74" s="604"/>
      <c r="B74" s="222" t="s">
        <v>739</v>
      </c>
      <c r="C74" s="220">
        <v>1000</v>
      </c>
      <c r="D74" s="611"/>
      <c r="E74" s="611"/>
      <c r="F74" s="611"/>
      <c r="G74" s="187">
        <f>+IFERROR(VLOOKUP(B74,'FCST SDV (2)'!C:S,12,0),0)</f>
        <v>0</v>
      </c>
      <c r="H74" s="185">
        <f t="shared" si="14"/>
        <v>0</v>
      </c>
      <c r="I74" s="134">
        <f t="array" ref="I74">+IFERROR(INDEX('FCST SDV (2)'!$D$2:$P$2001,MATCH('Data đx fcst 21.09.2020'!$B74,'FCST SDV (2)'!$C$2:$C$2001,0),MATCH('Data đx fcst 21.09.2020'!I$1,'FCST SDV (2)'!$D$1:$P$1,0))/'Data đx fcst 21.09.2020'!$C74,0)</f>
        <v>0</v>
      </c>
      <c r="J74" s="134">
        <f t="array" ref="J74">+IFERROR(INDEX('FCST SDV (2)'!$D$2:$P$2001,MATCH('Data đx fcst 21.09.2020'!$B74,'FCST SDV (2)'!$C$2:$C$2001,0),MATCH('Data đx fcst 21.09.2020'!J$1,'FCST SDV (2)'!$D$1:$P$1,0))/'Data đx fcst 21.09.2020'!$C74,0)</f>
        <v>0</v>
      </c>
      <c r="K74" s="134">
        <f t="array" ref="K74">+IFERROR(INDEX('FCST SDV (2)'!$D$2:$P$2001,MATCH('Data đx fcst 21.09.2020'!$B74,'FCST SDV (2)'!$C$2:$C$2001,0),MATCH('Data đx fcst 21.09.2020'!K$1,'FCST SDV (2)'!$D$1:$P$1,0))/'Data đx fcst 21.09.2020'!$C74,0)</f>
        <v>0</v>
      </c>
      <c r="L74" s="134">
        <f t="array" ref="L74">+IFERROR(INDEX('FCST SDV (2)'!$D$2:$P$2001,MATCH('Data đx fcst 21.09.2020'!$B74,'FCST SDV (2)'!$C$2:$C$2001,0),MATCH('Data đx fcst 21.09.2020'!L$1,'FCST SDV (2)'!$D$1:$P$1,0))/'Data đx fcst 21.09.2020'!$C74,0)</f>
        <v>0</v>
      </c>
      <c r="M74" s="134">
        <f t="array" ref="M74">+IFERROR(INDEX('FCST SDV (2)'!$D$2:$P$2001,MATCH('Data đx fcst 21.09.2020'!$B74,'FCST SDV (2)'!$C$2:$C$2001,0),MATCH('Data đx fcst 21.09.2020'!M$1,'FCST SDV (2)'!$D$1:$P$1,0))/'Data đx fcst 21.09.2020'!$C74,0)</f>
        <v>0</v>
      </c>
      <c r="N74" s="134">
        <f t="array" ref="N74">+IFERROR(INDEX('FCST SDV (2)'!$D$2:$P$2001,MATCH('Data đx fcst 21.09.2020'!$B74,'FCST SDV (2)'!$C$2:$C$2001,0),MATCH('Data đx fcst 21.09.2020'!N$1,'FCST SDV (2)'!$D$1:$P$1,0))/'Data đx fcst 21.09.2020'!$C74,0)</f>
        <v>0</v>
      </c>
      <c r="O74" s="134">
        <f t="array" ref="O74">+IFERROR(INDEX('FCST SDV (2)'!$D$2:$P$2001,MATCH('Data đx fcst 21.09.2020'!$B74,'FCST SDV (2)'!$C$2:$C$2001,0),MATCH('Data đx fcst 21.09.2020'!O$1,'FCST SDV (2)'!$D$1:$P$1,0))/'Data đx fcst 21.09.2020'!$C74,0)</f>
        <v>0</v>
      </c>
      <c r="P74" s="134">
        <f t="array" ref="P74">+IFERROR(INDEX('FCST SDV (2)'!$D$2:$P$2001,MATCH('Data đx fcst 21.09.2020'!$B74,'FCST SDV (2)'!$C$2:$C$2001,0),MATCH('Data đx fcst 21.09.2020'!P$1,'FCST SDV (2)'!$D$1:$P$1,0))/'Data đx fcst 21.09.2020'!$C74,0)</f>
        <v>0</v>
      </c>
      <c r="Q74" s="134">
        <f t="array" ref="Q74">+IFERROR(INDEX('FCST SDV (2)'!$D$2:$P$2001,MATCH('Data đx fcst 21.09.2020'!$B74,'FCST SDV (2)'!$C$2:$C$2001,0),MATCH('Data đx fcst 21.09.2020'!Q$1,'FCST SDV (2)'!$D$1:$P$1,0))/'Data đx fcst 21.09.2020'!$C74,0)</f>
        <v>0</v>
      </c>
      <c r="R74" s="134">
        <f t="array" ref="R74">+IFERROR(INDEX('FCST SDV (2)'!$D$2:$P$2001,MATCH('Data đx fcst 21.09.2020'!$B74,'FCST SDV (2)'!$C$2:$C$2001,0),MATCH('Data đx fcst 21.09.2020'!R$1,'FCST SDV (2)'!$D$1:$P$1,0))/'Data đx fcst 21.09.2020'!$C74,0)</f>
        <v>0</v>
      </c>
      <c r="S74" s="182">
        <f t="shared" si="15"/>
        <v>0</v>
      </c>
    </row>
    <row r="75" spans="1:19" ht="36" hidden="1" customHeight="1">
      <c r="A75" s="604"/>
      <c r="B75" s="220" t="s">
        <v>740</v>
      </c>
      <c r="C75" s="220">
        <v>1000</v>
      </c>
      <c r="D75" s="611"/>
      <c r="E75" s="611"/>
      <c r="F75" s="611"/>
      <c r="G75" s="187">
        <f>+IFERROR(VLOOKUP(B75,'FCST SDV (2)'!C:S,12,0),0)</f>
        <v>0</v>
      </c>
      <c r="H75" s="185">
        <f t="shared" si="14"/>
        <v>0</v>
      </c>
      <c r="I75" s="134">
        <f t="array" ref="I75">+IFERROR(INDEX('FCST SDV (2)'!$D$2:$P$2001,MATCH('Data đx fcst 21.09.2020'!$B75,'FCST SDV (2)'!$C$2:$C$2001,0),MATCH('Data đx fcst 21.09.2020'!I$1,'FCST SDV (2)'!$D$1:$P$1,0))/'Data đx fcst 21.09.2020'!$C75,0)</f>
        <v>0</v>
      </c>
      <c r="J75" s="134">
        <f t="array" ref="J75">+IFERROR(INDEX('FCST SDV (2)'!$D$2:$P$2001,MATCH('Data đx fcst 21.09.2020'!$B75,'FCST SDV (2)'!$C$2:$C$2001,0),MATCH('Data đx fcst 21.09.2020'!J$1,'FCST SDV (2)'!$D$1:$P$1,0))/'Data đx fcst 21.09.2020'!$C75,0)</f>
        <v>0</v>
      </c>
      <c r="K75" s="134">
        <f t="array" ref="K75">+IFERROR(INDEX('FCST SDV (2)'!$D$2:$P$2001,MATCH('Data đx fcst 21.09.2020'!$B75,'FCST SDV (2)'!$C$2:$C$2001,0),MATCH('Data đx fcst 21.09.2020'!K$1,'FCST SDV (2)'!$D$1:$P$1,0))/'Data đx fcst 21.09.2020'!$C75,0)</f>
        <v>0</v>
      </c>
      <c r="L75" s="134">
        <f t="array" ref="L75">+IFERROR(INDEX('FCST SDV (2)'!$D$2:$P$2001,MATCH('Data đx fcst 21.09.2020'!$B75,'FCST SDV (2)'!$C$2:$C$2001,0),MATCH('Data đx fcst 21.09.2020'!L$1,'FCST SDV (2)'!$D$1:$P$1,0))/'Data đx fcst 21.09.2020'!$C75,0)</f>
        <v>0</v>
      </c>
      <c r="M75" s="134">
        <f t="array" ref="M75">+IFERROR(INDEX('FCST SDV (2)'!$D$2:$P$2001,MATCH('Data đx fcst 21.09.2020'!$B75,'FCST SDV (2)'!$C$2:$C$2001,0),MATCH('Data đx fcst 21.09.2020'!M$1,'FCST SDV (2)'!$D$1:$P$1,0))/'Data đx fcst 21.09.2020'!$C75,0)</f>
        <v>0</v>
      </c>
      <c r="N75" s="134">
        <f t="array" ref="N75">+IFERROR(INDEX('FCST SDV (2)'!$D$2:$P$2001,MATCH('Data đx fcst 21.09.2020'!$B75,'FCST SDV (2)'!$C$2:$C$2001,0),MATCH('Data đx fcst 21.09.2020'!N$1,'FCST SDV (2)'!$D$1:$P$1,0))/'Data đx fcst 21.09.2020'!$C75,0)</f>
        <v>0</v>
      </c>
      <c r="O75" s="134">
        <f t="array" ref="O75">+IFERROR(INDEX('FCST SDV (2)'!$D$2:$P$2001,MATCH('Data đx fcst 21.09.2020'!$B75,'FCST SDV (2)'!$C$2:$C$2001,0),MATCH('Data đx fcst 21.09.2020'!O$1,'FCST SDV (2)'!$D$1:$P$1,0))/'Data đx fcst 21.09.2020'!$C75,0)</f>
        <v>0</v>
      </c>
      <c r="P75" s="134">
        <f t="array" ref="P75">+IFERROR(INDEX('FCST SDV (2)'!$D$2:$P$2001,MATCH('Data đx fcst 21.09.2020'!$B75,'FCST SDV (2)'!$C$2:$C$2001,0),MATCH('Data đx fcst 21.09.2020'!P$1,'FCST SDV (2)'!$D$1:$P$1,0))/'Data đx fcst 21.09.2020'!$C75,0)</f>
        <v>0</v>
      </c>
      <c r="Q75" s="134">
        <f t="array" ref="Q75">+IFERROR(INDEX('FCST SDV (2)'!$D$2:$P$2001,MATCH('Data đx fcst 21.09.2020'!$B75,'FCST SDV (2)'!$C$2:$C$2001,0),MATCH('Data đx fcst 21.09.2020'!Q$1,'FCST SDV (2)'!$D$1:$P$1,0))/'Data đx fcst 21.09.2020'!$C75,0)</f>
        <v>0</v>
      </c>
      <c r="R75" s="134">
        <f t="array" ref="R75">+IFERROR(INDEX('FCST SDV (2)'!$D$2:$P$2001,MATCH('Data đx fcst 21.09.2020'!$B75,'FCST SDV (2)'!$C$2:$C$2001,0),MATCH('Data đx fcst 21.09.2020'!R$1,'FCST SDV (2)'!$D$1:$P$1,0))/'Data đx fcst 21.09.2020'!$C75,0)</f>
        <v>0</v>
      </c>
      <c r="S75" s="182">
        <f t="shared" si="15"/>
        <v>0</v>
      </c>
    </row>
    <row r="76" spans="1:19" ht="36" hidden="1" customHeight="1">
      <c r="A76" s="604"/>
      <c r="B76" s="220" t="s">
        <v>741</v>
      </c>
      <c r="C76" s="220">
        <v>2000</v>
      </c>
      <c r="D76" s="611"/>
      <c r="E76" s="611"/>
      <c r="F76" s="611"/>
      <c r="G76" s="187">
        <f>+IFERROR(VLOOKUP(B76,'FCST SDV (2)'!C:S,12,0),0)</f>
        <v>0</v>
      </c>
      <c r="H76" s="185">
        <f t="shared" si="14"/>
        <v>0</v>
      </c>
      <c r="I76" s="134">
        <f t="array" ref="I76">+IFERROR(INDEX('FCST SDV (2)'!$D$2:$P$2001,MATCH('Data đx fcst 21.09.2020'!$B76,'FCST SDV (2)'!$C$2:$C$2001,0),MATCH('Data đx fcst 21.09.2020'!I$1,'FCST SDV (2)'!$D$1:$P$1,0))/'Data đx fcst 21.09.2020'!$C76,0)</f>
        <v>0</v>
      </c>
      <c r="J76" s="134">
        <f t="array" ref="J76">+IFERROR(INDEX('FCST SDV (2)'!$D$2:$P$2001,MATCH('Data đx fcst 21.09.2020'!$B76,'FCST SDV (2)'!$C$2:$C$2001,0),MATCH('Data đx fcst 21.09.2020'!J$1,'FCST SDV (2)'!$D$1:$P$1,0))/'Data đx fcst 21.09.2020'!$C76,0)</f>
        <v>0</v>
      </c>
      <c r="K76" s="134">
        <f t="array" ref="K76">+IFERROR(INDEX('FCST SDV (2)'!$D$2:$P$2001,MATCH('Data đx fcst 21.09.2020'!$B76,'FCST SDV (2)'!$C$2:$C$2001,0),MATCH('Data đx fcst 21.09.2020'!K$1,'FCST SDV (2)'!$D$1:$P$1,0))/'Data đx fcst 21.09.2020'!$C76,0)</f>
        <v>0</v>
      </c>
      <c r="L76" s="134">
        <f t="array" ref="L76">+IFERROR(INDEX('FCST SDV (2)'!$D$2:$P$2001,MATCH('Data đx fcst 21.09.2020'!$B76,'FCST SDV (2)'!$C$2:$C$2001,0),MATCH('Data đx fcst 21.09.2020'!L$1,'FCST SDV (2)'!$D$1:$P$1,0))/'Data đx fcst 21.09.2020'!$C76,0)</f>
        <v>0</v>
      </c>
      <c r="M76" s="134">
        <f t="array" ref="M76">+IFERROR(INDEX('FCST SDV (2)'!$D$2:$P$2001,MATCH('Data đx fcst 21.09.2020'!$B76,'FCST SDV (2)'!$C$2:$C$2001,0),MATCH('Data đx fcst 21.09.2020'!M$1,'FCST SDV (2)'!$D$1:$P$1,0))/'Data đx fcst 21.09.2020'!$C76,0)</f>
        <v>0</v>
      </c>
      <c r="N76" s="134">
        <f t="array" ref="N76">+IFERROR(INDEX('FCST SDV (2)'!$D$2:$P$2001,MATCH('Data đx fcst 21.09.2020'!$B76,'FCST SDV (2)'!$C$2:$C$2001,0),MATCH('Data đx fcst 21.09.2020'!N$1,'FCST SDV (2)'!$D$1:$P$1,0))/'Data đx fcst 21.09.2020'!$C76,0)</f>
        <v>0</v>
      </c>
      <c r="O76" s="134">
        <f t="array" ref="O76">+IFERROR(INDEX('FCST SDV (2)'!$D$2:$P$2001,MATCH('Data đx fcst 21.09.2020'!$B76,'FCST SDV (2)'!$C$2:$C$2001,0),MATCH('Data đx fcst 21.09.2020'!O$1,'FCST SDV (2)'!$D$1:$P$1,0))/'Data đx fcst 21.09.2020'!$C76,0)</f>
        <v>0</v>
      </c>
      <c r="P76" s="134">
        <f t="array" ref="P76">+IFERROR(INDEX('FCST SDV (2)'!$D$2:$P$2001,MATCH('Data đx fcst 21.09.2020'!$B76,'FCST SDV (2)'!$C$2:$C$2001,0),MATCH('Data đx fcst 21.09.2020'!P$1,'FCST SDV (2)'!$D$1:$P$1,0))/'Data đx fcst 21.09.2020'!$C76,0)</f>
        <v>0</v>
      </c>
      <c r="Q76" s="134">
        <f t="array" ref="Q76">+IFERROR(INDEX('FCST SDV (2)'!$D$2:$P$2001,MATCH('Data đx fcst 21.09.2020'!$B76,'FCST SDV (2)'!$C$2:$C$2001,0),MATCH('Data đx fcst 21.09.2020'!Q$1,'FCST SDV (2)'!$D$1:$P$1,0))/'Data đx fcst 21.09.2020'!$C76,0)</f>
        <v>0</v>
      </c>
      <c r="R76" s="134">
        <f t="array" ref="R76">+IFERROR(INDEX('FCST SDV (2)'!$D$2:$P$2001,MATCH('Data đx fcst 21.09.2020'!$B76,'FCST SDV (2)'!$C$2:$C$2001,0),MATCH('Data đx fcst 21.09.2020'!R$1,'FCST SDV (2)'!$D$1:$P$1,0))/'Data đx fcst 21.09.2020'!$C76,0)</f>
        <v>0</v>
      </c>
      <c r="S76" s="182">
        <f t="shared" si="15"/>
        <v>0</v>
      </c>
    </row>
    <row r="77" spans="1:19" ht="36" hidden="1" customHeight="1">
      <c r="A77" s="604"/>
      <c r="B77" s="220" t="s">
        <v>742</v>
      </c>
      <c r="C77" s="220">
        <v>2000</v>
      </c>
      <c r="D77" s="611"/>
      <c r="E77" s="611"/>
      <c r="F77" s="611"/>
      <c r="G77" s="187">
        <f>+IFERROR(VLOOKUP(B77,'FCST SDV (2)'!C:S,12,0),0)</f>
        <v>0</v>
      </c>
      <c r="H77" s="185">
        <f t="shared" si="14"/>
        <v>0</v>
      </c>
      <c r="I77" s="134">
        <f t="array" ref="I77">+IFERROR(INDEX('FCST SDV (2)'!$D$2:$P$2001,MATCH('Data đx fcst 21.09.2020'!$B77,'FCST SDV (2)'!$C$2:$C$2001,0),MATCH('Data đx fcst 21.09.2020'!I$1,'FCST SDV (2)'!$D$1:$P$1,0))/'Data đx fcst 21.09.2020'!$C77,0)</f>
        <v>0</v>
      </c>
      <c r="J77" s="134">
        <f t="array" ref="J77">+IFERROR(INDEX('FCST SDV (2)'!$D$2:$P$2001,MATCH('Data đx fcst 21.09.2020'!$B77,'FCST SDV (2)'!$C$2:$C$2001,0),MATCH('Data đx fcst 21.09.2020'!J$1,'FCST SDV (2)'!$D$1:$P$1,0))/'Data đx fcst 21.09.2020'!$C77,0)</f>
        <v>0</v>
      </c>
      <c r="K77" s="134">
        <f t="array" ref="K77">+IFERROR(INDEX('FCST SDV (2)'!$D$2:$P$2001,MATCH('Data đx fcst 21.09.2020'!$B77,'FCST SDV (2)'!$C$2:$C$2001,0),MATCH('Data đx fcst 21.09.2020'!K$1,'FCST SDV (2)'!$D$1:$P$1,0))/'Data đx fcst 21.09.2020'!$C77,0)</f>
        <v>0</v>
      </c>
      <c r="L77" s="134">
        <f t="array" ref="L77">+IFERROR(INDEX('FCST SDV (2)'!$D$2:$P$2001,MATCH('Data đx fcst 21.09.2020'!$B77,'FCST SDV (2)'!$C$2:$C$2001,0),MATCH('Data đx fcst 21.09.2020'!L$1,'FCST SDV (2)'!$D$1:$P$1,0))/'Data đx fcst 21.09.2020'!$C77,0)</f>
        <v>0</v>
      </c>
      <c r="M77" s="134">
        <f t="array" ref="M77">+IFERROR(INDEX('FCST SDV (2)'!$D$2:$P$2001,MATCH('Data đx fcst 21.09.2020'!$B77,'FCST SDV (2)'!$C$2:$C$2001,0),MATCH('Data đx fcst 21.09.2020'!M$1,'FCST SDV (2)'!$D$1:$P$1,0))/'Data đx fcst 21.09.2020'!$C77,0)</f>
        <v>0</v>
      </c>
      <c r="N77" s="134">
        <f t="array" ref="N77">+IFERROR(INDEX('FCST SDV (2)'!$D$2:$P$2001,MATCH('Data đx fcst 21.09.2020'!$B77,'FCST SDV (2)'!$C$2:$C$2001,0),MATCH('Data đx fcst 21.09.2020'!N$1,'FCST SDV (2)'!$D$1:$P$1,0))/'Data đx fcst 21.09.2020'!$C77,0)</f>
        <v>0</v>
      </c>
      <c r="O77" s="134">
        <f t="array" ref="O77">+IFERROR(INDEX('FCST SDV (2)'!$D$2:$P$2001,MATCH('Data đx fcst 21.09.2020'!$B77,'FCST SDV (2)'!$C$2:$C$2001,0),MATCH('Data đx fcst 21.09.2020'!O$1,'FCST SDV (2)'!$D$1:$P$1,0))/'Data đx fcst 21.09.2020'!$C77,0)</f>
        <v>0</v>
      </c>
      <c r="P77" s="134">
        <f t="array" ref="P77">+IFERROR(INDEX('FCST SDV (2)'!$D$2:$P$2001,MATCH('Data đx fcst 21.09.2020'!$B77,'FCST SDV (2)'!$C$2:$C$2001,0),MATCH('Data đx fcst 21.09.2020'!P$1,'FCST SDV (2)'!$D$1:$P$1,0))/'Data đx fcst 21.09.2020'!$C77,0)</f>
        <v>0</v>
      </c>
      <c r="Q77" s="134">
        <f t="array" ref="Q77">+IFERROR(INDEX('FCST SDV (2)'!$D$2:$P$2001,MATCH('Data đx fcst 21.09.2020'!$B77,'FCST SDV (2)'!$C$2:$C$2001,0),MATCH('Data đx fcst 21.09.2020'!Q$1,'FCST SDV (2)'!$D$1:$P$1,0))/'Data đx fcst 21.09.2020'!$C77,0)</f>
        <v>0</v>
      </c>
      <c r="R77" s="134">
        <f t="array" ref="R77">+IFERROR(INDEX('FCST SDV (2)'!$D$2:$P$2001,MATCH('Data đx fcst 21.09.2020'!$B77,'FCST SDV (2)'!$C$2:$C$2001,0),MATCH('Data đx fcst 21.09.2020'!R$1,'FCST SDV (2)'!$D$1:$P$1,0))/'Data đx fcst 21.09.2020'!$C77,0)</f>
        <v>0</v>
      </c>
      <c r="S77" s="182">
        <f t="shared" si="15"/>
        <v>0</v>
      </c>
    </row>
    <row r="78" spans="1:19" ht="36" hidden="1" customHeight="1">
      <c r="A78" s="604"/>
      <c r="B78" s="220" t="s">
        <v>522</v>
      </c>
      <c r="C78" s="220">
        <v>500</v>
      </c>
      <c r="D78" s="611"/>
      <c r="E78" s="611"/>
      <c r="F78" s="611"/>
      <c r="G78" s="187">
        <f>+IFERROR(VLOOKUP(B78,'FCST SDV (2)'!C:S,12,0),0)</f>
        <v>0</v>
      </c>
      <c r="H78" s="185">
        <f t="shared" si="14"/>
        <v>0</v>
      </c>
      <c r="I78" s="134">
        <f t="array" ref="I78">+IFERROR(INDEX('FCST SDV (2)'!$D$2:$P$2001,MATCH('Data đx fcst 21.09.2020'!$B78,'FCST SDV (2)'!$C$2:$C$2001,0),MATCH('Data đx fcst 21.09.2020'!I$1,'FCST SDV (2)'!$D$1:$P$1,0))/'Data đx fcst 21.09.2020'!$C78,0)</f>
        <v>0</v>
      </c>
      <c r="J78" s="134">
        <f t="array" ref="J78">+IFERROR(INDEX('FCST SDV (2)'!$D$2:$P$2001,MATCH('Data đx fcst 21.09.2020'!$B78,'FCST SDV (2)'!$C$2:$C$2001,0),MATCH('Data đx fcst 21.09.2020'!J$1,'FCST SDV (2)'!$D$1:$P$1,0))/'Data đx fcst 21.09.2020'!$C78,0)</f>
        <v>0</v>
      </c>
      <c r="K78" s="134">
        <f t="array" ref="K78">+IFERROR(INDEX('FCST SDV (2)'!$D$2:$P$2001,MATCH('Data đx fcst 21.09.2020'!$B78,'FCST SDV (2)'!$C$2:$C$2001,0),MATCH('Data đx fcst 21.09.2020'!K$1,'FCST SDV (2)'!$D$1:$P$1,0))/'Data đx fcst 21.09.2020'!$C78,0)</f>
        <v>0</v>
      </c>
      <c r="L78" s="134">
        <f t="array" ref="L78">+IFERROR(INDEX('FCST SDV (2)'!$D$2:$P$2001,MATCH('Data đx fcst 21.09.2020'!$B78,'FCST SDV (2)'!$C$2:$C$2001,0),MATCH('Data đx fcst 21.09.2020'!L$1,'FCST SDV (2)'!$D$1:$P$1,0))/'Data đx fcst 21.09.2020'!$C78,0)</f>
        <v>0</v>
      </c>
      <c r="M78" s="134">
        <f t="array" ref="M78">+IFERROR(INDEX('FCST SDV (2)'!$D$2:$P$2001,MATCH('Data đx fcst 21.09.2020'!$B78,'FCST SDV (2)'!$C$2:$C$2001,0),MATCH('Data đx fcst 21.09.2020'!M$1,'FCST SDV (2)'!$D$1:$P$1,0))/'Data đx fcst 21.09.2020'!$C78,0)</f>
        <v>0</v>
      </c>
      <c r="N78" s="134">
        <f t="array" ref="N78">+IFERROR(INDEX('FCST SDV (2)'!$D$2:$P$2001,MATCH('Data đx fcst 21.09.2020'!$B78,'FCST SDV (2)'!$C$2:$C$2001,0),MATCH('Data đx fcst 21.09.2020'!N$1,'FCST SDV (2)'!$D$1:$P$1,0))/'Data đx fcst 21.09.2020'!$C78,0)</f>
        <v>0</v>
      </c>
      <c r="O78" s="134">
        <f t="array" ref="O78">+IFERROR(INDEX('FCST SDV (2)'!$D$2:$P$2001,MATCH('Data đx fcst 21.09.2020'!$B78,'FCST SDV (2)'!$C$2:$C$2001,0),MATCH('Data đx fcst 21.09.2020'!O$1,'FCST SDV (2)'!$D$1:$P$1,0))/'Data đx fcst 21.09.2020'!$C78,0)</f>
        <v>0</v>
      </c>
      <c r="P78" s="134">
        <f t="array" ref="P78">+IFERROR(INDEX('FCST SDV (2)'!$D$2:$P$2001,MATCH('Data đx fcst 21.09.2020'!$B78,'FCST SDV (2)'!$C$2:$C$2001,0),MATCH('Data đx fcst 21.09.2020'!P$1,'FCST SDV (2)'!$D$1:$P$1,0))/'Data đx fcst 21.09.2020'!$C78,0)</f>
        <v>0</v>
      </c>
      <c r="Q78" s="134">
        <f t="array" ref="Q78">+IFERROR(INDEX('FCST SDV (2)'!$D$2:$P$2001,MATCH('Data đx fcst 21.09.2020'!$B78,'FCST SDV (2)'!$C$2:$C$2001,0),MATCH('Data đx fcst 21.09.2020'!Q$1,'FCST SDV (2)'!$D$1:$P$1,0))/'Data đx fcst 21.09.2020'!$C78,0)</f>
        <v>0</v>
      </c>
      <c r="R78" s="134">
        <f t="array" ref="R78">+IFERROR(INDEX('FCST SDV (2)'!$D$2:$P$2001,MATCH('Data đx fcst 21.09.2020'!$B78,'FCST SDV (2)'!$C$2:$C$2001,0),MATCH('Data đx fcst 21.09.2020'!R$1,'FCST SDV (2)'!$D$1:$P$1,0))/'Data đx fcst 21.09.2020'!$C78,0)</f>
        <v>0</v>
      </c>
      <c r="S78" s="182">
        <f t="shared" si="15"/>
        <v>0</v>
      </c>
    </row>
    <row r="79" spans="1:19" ht="36" hidden="1" customHeight="1">
      <c r="A79" s="604"/>
      <c r="B79" s="220" t="s">
        <v>743</v>
      </c>
      <c r="C79" s="220">
        <v>500</v>
      </c>
      <c r="D79" s="611"/>
      <c r="E79" s="611"/>
      <c r="F79" s="611"/>
      <c r="G79" s="187">
        <f>+IFERROR(VLOOKUP(B79,'FCST SDV (2)'!C:S,12,0),0)</f>
        <v>0</v>
      </c>
      <c r="H79" s="185">
        <f t="shared" si="14"/>
        <v>0</v>
      </c>
      <c r="I79" s="134">
        <f t="array" ref="I79">+IFERROR(INDEX('FCST SDV (2)'!$D$2:$P$2001,MATCH('Data đx fcst 21.09.2020'!$B79,'FCST SDV (2)'!$C$2:$C$2001,0),MATCH('Data đx fcst 21.09.2020'!I$1,'FCST SDV (2)'!$D$1:$P$1,0))/'Data đx fcst 21.09.2020'!$C79,0)</f>
        <v>0</v>
      </c>
      <c r="J79" s="134">
        <f t="array" ref="J79">+IFERROR(INDEX('FCST SDV (2)'!$D$2:$P$2001,MATCH('Data đx fcst 21.09.2020'!$B79,'FCST SDV (2)'!$C$2:$C$2001,0),MATCH('Data đx fcst 21.09.2020'!J$1,'FCST SDV (2)'!$D$1:$P$1,0))/'Data đx fcst 21.09.2020'!$C79,0)</f>
        <v>0</v>
      </c>
      <c r="K79" s="134">
        <f t="array" ref="K79">+IFERROR(INDEX('FCST SDV (2)'!$D$2:$P$2001,MATCH('Data đx fcst 21.09.2020'!$B79,'FCST SDV (2)'!$C$2:$C$2001,0),MATCH('Data đx fcst 21.09.2020'!K$1,'FCST SDV (2)'!$D$1:$P$1,0))/'Data đx fcst 21.09.2020'!$C79,0)</f>
        <v>0</v>
      </c>
      <c r="L79" s="134">
        <f t="array" ref="L79">+IFERROR(INDEX('FCST SDV (2)'!$D$2:$P$2001,MATCH('Data đx fcst 21.09.2020'!$B79,'FCST SDV (2)'!$C$2:$C$2001,0),MATCH('Data đx fcst 21.09.2020'!L$1,'FCST SDV (2)'!$D$1:$P$1,0))/'Data đx fcst 21.09.2020'!$C79,0)</f>
        <v>0</v>
      </c>
      <c r="M79" s="134">
        <f t="array" ref="M79">+IFERROR(INDEX('FCST SDV (2)'!$D$2:$P$2001,MATCH('Data đx fcst 21.09.2020'!$B79,'FCST SDV (2)'!$C$2:$C$2001,0),MATCH('Data đx fcst 21.09.2020'!M$1,'FCST SDV (2)'!$D$1:$P$1,0))/'Data đx fcst 21.09.2020'!$C79,0)</f>
        <v>0</v>
      </c>
      <c r="N79" s="134">
        <f t="array" ref="N79">+IFERROR(INDEX('FCST SDV (2)'!$D$2:$P$2001,MATCH('Data đx fcst 21.09.2020'!$B79,'FCST SDV (2)'!$C$2:$C$2001,0),MATCH('Data đx fcst 21.09.2020'!N$1,'FCST SDV (2)'!$D$1:$P$1,0))/'Data đx fcst 21.09.2020'!$C79,0)</f>
        <v>0</v>
      </c>
      <c r="O79" s="134">
        <f t="array" ref="O79">+IFERROR(INDEX('FCST SDV (2)'!$D$2:$P$2001,MATCH('Data đx fcst 21.09.2020'!$B79,'FCST SDV (2)'!$C$2:$C$2001,0),MATCH('Data đx fcst 21.09.2020'!O$1,'FCST SDV (2)'!$D$1:$P$1,0))/'Data đx fcst 21.09.2020'!$C79,0)</f>
        <v>0</v>
      </c>
      <c r="P79" s="134">
        <f t="array" ref="P79">+IFERROR(INDEX('FCST SDV (2)'!$D$2:$P$2001,MATCH('Data đx fcst 21.09.2020'!$B79,'FCST SDV (2)'!$C$2:$C$2001,0),MATCH('Data đx fcst 21.09.2020'!P$1,'FCST SDV (2)'!$D$1:$P$1,0))/'Data đx fcst 21.09.2020'!$C79,0)</f>
        <v>0</v>
      </c>
      <c r="Q79" s="134">
        <f t="array" ref="Q79">+IFERROR(INDEX('FCST SDV (2)'!$D$2:$P$2001,MATCH('Data đx fcst 21.09.2020'!$B79,'FCST SDV (2)'!$C$2:$C$2001,0),MATCH('Data đx fcst 21.09.2020'!Q$1,'FCST SDV (2)'!$D$1:$P$1,0))/'Data đx fcst 21.09.2020'!$C79,0)</f>
        <v>0</v>
      </c>
      <c r="R79" s="134">
        <f t="array" ref="R79">+IFERROR(INDEX('FCST SDV (2)'!$D$2:$P$2001,MATCH('Data đx fcst 21.09.2020'!$B79,'FCST SDV (2)'!$C$2:$C$2001,0),MATCH('Data đx fcst 21.09.2020'!R$1,'FCST SDV (2)'!$D$1:$P$1,0))/'Data đx fcst 21.09.2020'!$C79,0)</f>
        <v>0</v>
      </c>
      <c r="S79" s="182">
        <f t="shared" si="15"/>
        <v>0</v>
      </c>
    </row>
    <row r="80" spans="1:19" ht="36" hidden="1" customHeight="1">
      <c r="A80" s="604"/>
      <c r="B80" s="220" t="s">
        <v>744</v>
      </c>
      <c r="C80" s="220">
        <v>500</v>
      </c>
      <c r="D80" s="611"/>
      <c r="E80" s="611"/>
      <c r="F80" s="611"/>
      <c r="G80" s="187">
        <f>+IFERROR(VLOOKUP(B80,'FCST SDV (2)'!C:S,12,0),0)</f>
        <v>0</v>
      </c>
      <c r="H80" s="185">
        <f t="shared" si="14"/>
        <v>0</v>
      </c>
      <c r="I80" s="134">
        <f t="array" ref="I80">+IFERROR(INDEX('FCST SDV (2)'!$D$2:$P$2001,MATCH('Data đx fcst 21.09.2020'!$B80,'FCST SDV (2)'!$C$2:$C$2001,0),MATCH('Data đx fcst 21.09.2020'!I$1,'FCST SDV (2)'!$D$1:$P$1,0))/'Data đx fcst 21.09.2020'!$C80,0)</f>
        <v>0</v>
      </c>
      <c r="J80" s="134">
        <f t="array" ref="J80">+IFERROR(INDEX('FCST SDV (2)'!$D$2:$P$2001,MATCH('Data đx fcst 21.09.2020'!$B80,'FCST SDV (2)'!$C$2:$C$2001,0),MATCH('Data đx fcst 21.09.2020'!J$1,'FCST SDV (2)'!$D$1:$P$1,0))/'Data đx fcst 21.09.2020'!$C80,0)</f>
        <v>0</v>
      </c>
      <c r="K80" s="134">
        <f t="array" ref="K80">+IFERROR(INDEX('FCST SDV (2)'!$D$2:$P$2001,MATCH('Data đx fcst 21.09.2020'!$B80,'FCST SDV (2)'!$C$2:$C$2001,0),MATCH('Data đx fcst 21.09.2020'!K$1,'FCST SDV (2)'!$D$1:$P$1,0))/'Data đx fcst 21.09.2020'!$C80,0)</f>
        <v>0</v>
      </c>
      <c r="L80" s="134">
        <f t="array" ref="L80">+IFERROR(INDEX('FCST SDV (2)'!$D$2:$P$2001,MATCH('Data đx fcst 21.09.2020'!$B80,'FCST SDV (2)'!$C$2:$C$2001,0),MATCH('Data đx fcst 21.09.2020'!L$1,'FCST SDV (2)'!$D$1:$P$1,0))/'Data đx fcst 21.09.2020'!$C80,0)</f>
        <v>0</v>
      </c>
      <c r="M80" s="134">
        <f t="array" ref="M80">+IFERROR(INDEX('FCST SDV (2)'!$D$2:$P$2001,MATCH('Data đx fcst 21.09.2020'!$B80,'FCST SDV (2)'!$C$2:$C$2001,0),MATCH('Data đx fcst 21.09.2020'!M$1,'FCST SDV (2)'!$D$1:$P$1,0))/'Data đx fcst 21.09.2020'!$C80,0)</f>
        <v>0</v>
      </c>
      <c r="N80" s="134">
        <f t="array" ref="N80">+IFERROR(INDEX('FCST SDV (2)'!$D$2:$P$2001,MATCH('Data đx fcst 21.09.2020'!$B80,'FCST SDV (2)'!$C$2:$C$2001,0),MATCH('Data đx fcst 21.09.2020'!N$1,'FCST SDV (2)'!$D$1:$P$1,0))/'Data đx fcst 21.09.2020'!$C80,0)</f>
        <v>0</v>
      </c>
      <c r="O80" s="134">
        <f t="array" ref="O80">+IFERROR(INDEX('FCST SDV (2)'!$D$2:$P$2001,MATCH('Data đx fcst 21.09.2020'!$B80,'FCST SDV (2)'!$C$2:$C$2001,0),MATCH('Data đx fcst 21.09.2020'!O$1,'FCST SDV (2)'!$D$1:$P$1,0))/'Data đx fcst 21.09.2020'!$C80,0)</f>
        <v>0</v>
      </c>
      <c r="P80" s="134">
        <f t="array" ref="P80">+IFERROR(INDEX('FCST SDV (2)'!$D$2:$P$2001,MATCH('Data đx fcst 21.09.2020'!$B80,'FCST SDV (2)'!$C$2:$C$2001,0),MATCH('Data đx fcst 21.09.2020'!P$1,'FCST SDV (2)'!$D$1:$P$1,0))/'Data đx fcst 21.09.2020'!$C80,0)</f>
        <v>0</v>
      </c>
      <c r="Q80" s="134">
        <f t="array" ref="Q80">+IFERROR(INDEX('FCST SDV (2)'!$D$2:$P$2001,MATCH('Data đx fcst 21.09.2020'!$B80,'FCST SDV (2)'!$C$2:$C$2001,0),MATCH('Data đx fcst 21.09.2020'!Q$1,'FCST SDV (2)'!$D$1:$P$1,0))/'Data đx fcst 21.09.2020'!$C80,0)</f>
        <v>0</v>
      </c>
      <c r="R80" s="134">
        <f t="array" ref="R80">+IFERROR(INDEX('FCST SDV (2)'!$D$2:$P$2001,MATCH('Data đx fcst 21.09.2020'!$B80,'FCST SDV (2)'!$C$2:$C$2001,0),MATCH('Data đx fcst 21.09.2020'!R$1,'FCST SDV (2)'!$D$1:$P$1,0))/'Data đx fcst 21.09.2020'!$C80,0)</f>
        <v>0</v>
      </c>
      <c r="S80" s="182">
        <f t="shared" si="15"/>
        <v>0</v>
      </c>
    </row>
    <row r="81" spans="1:19" ht="36" hidden="1" customHeight="1">
      <c r="A81" s="604"/>
      <c r="B81" s="220" t="s">
        <v>745</v>
      </c>
      <c r="C81" s="220">
        <v>500</v>
      </c>
      <c r="D81" s="611"/>
      <c r="E81" s="611"/>
      <c r="F81" s="611"/>
      <c r="G81" s="187">
        <f>+IFERROR(VLOOKUP(B81,'FCST SDV (2)'!C:S,12,0),0)</f>
        <v>0</v>
      </c>
      <c r="H81" s="185">
        <f t="shared" si="14"/>
        <v>0</v>
      </c>
      <c r="I81" s="134">
        <f t="array" ref="I81">+IFERROR(INDEX('FCST SDV (2)'!$D$2:$P$2001,MATCH('Data đx fcst 21.09.2020'!$B81,'FCST SDV (2)'!$C$2:$C$2001,0),MATCH('Data đx fcst 21.09.2020'!I$1,'FCST SDV (2)'!$D$1:$P$1,0))/'Data đx fcst 21.09.2020'!$C81,0)</f>
        <v>0</v>
      </c>
      <c r="J81" s="134">
        <f t="array" ref="J81">+IFERROR(INDEX('FCST SDV (2)'!$D$2:$P$2001,MATCH('Data đx fcst 21.09.2020'!$B81,'FCST SDV (2)'!$C$2:$C$2001,0),MATCH('Data đx fcst 21.09.2020'!J$1,'FCST SDV (2)'!$D$1:$P$1,0))/'Data đx fcst 21.09.2020'!$C81,0)</f>
        <v>0</v>
      </c>
      <c r="K81" s="134">
        <f t="array" ref="K81">+IFERROR(INDEX('FCST SDV (2)'!$D$2:$P$2001,MATCH('Data đx fcst 21.09.2020'!$B81,'FCST SDV (2)'!$C$2:$C$2001,0),MATCH('Data đx fcst 21.09.2020'!K$1,'FCST SDV (2)'!$D$1:$P$1,0))/'Data đx fcst 21.09.2020'!$C81,0)</f>
        <v>0</v>
      </c>
      <c r="L81" s="134">
        <f t="array" ref="L81">+IFERROR(INDEX('FCST SDV (2)'!$D$2:$P$2001,MATCH('Data đx fcst 21.09.2020'!$B81,'FCST SDV (2)'!$C$2:$C$2001,0),MATCH('Data đx fcst 21.09.2020'!L$1,'FCST SDV (2)'!$D$1:$P$1,0))/'Data đx fcst 21.09.2020'!$C81,0)</f>
        <v>0</v>
      </c>
      <c r="M81" s="134">
        <f t="array" ref="M81">+IFERROR(INDEX('FCST SDV (2)'!$D$2:$P$2001,MATCH('Data đx fcst 21.09.2020'!$B81,'FCST SDV (2)'!$C$2:$C$2001,0),MATCH('Data đx fcst 21.09.2020'!M$1,'FCST SDV (2)'!$D$1:$P$1,0))/'Data đx fcst 21.09.2020'!$C81,0)</f>
        <v>0</v>
      </c>
      <c r="N81" s="134">
        <f t="array" ref="N81">+IFERROR(INDEX('FCST SDV (2)'!$D$2:$P$2001,MATCH('Data đx fcst 21.09.2020'!$B81,'FCST SDV (2)'!$C$2:$C$2001,0),MATCH('Data đx fcst 21.09.2020'!N$1,'FCST SDV (2)'!$D$1:$P$1,0))/'Data đx fcst 21.09.2020'!$C81,0)</f>
        <v>0</v>
      </c>
      <c r="O81" s="134">
        <f t="array" ref="O81">+IFERROR(INDEX('FCST SDV (2)'!$D$2:$P$2001,MATCH('Data đx fcst 21.09.2020'!$B81,'FCST SDV (2)'!$C$2:$C$2001,0),MATCH('Data đx fcst 21.09.2020'!O$1,'FCST SDV (2)'!$D$1:$P$1,0))/'Data đx fcst 21.09.2020'!$C81,0)</f>
        <v>0</v>
      </c>
      <c r="P81" s="134">
        <f t="array" ref="P81">+IFERROR(INDEX('FCST SDV (2)'!$D$2:$P$2001,MATCH('Data đx fcst 21.09.2020'!$B81,'FCST SDV (2)'!$C$2:$C$2001,0),MATCH('Data đx fcst 21.09.2020'!P$1,'FCST SDV (2)'!$D$1:$P$1,0))/'Data đx fcst 21.09.2020'!$C81,0)</f>
        <v>0</v>
      </c>
      <c r="Q81" s="134">
        <f t="array" ref="Q81">+IFERROR(INDEX('FCST SDV (2)'!$D$2:$P$2001,MATCH('Data đx fcst 21.09.2020'!$B81,'FCST SDV (2)'!$C$2:$C$2001,0),MATCH('Data đx fcst 21.09.2020'!Q$1,'FCST SDV (2)'!$D$1:$P$1,0))/'Data đx fcst 21.09.2020'!$C81,0)</f>
        <v>0</v>
      </c>
      <c r="R81" s="134">
        <f t="array" ref="R81">+IFERROR(INDEX('FCST SDV (2)'!$D$2:$P$2001,MATCH('Data đx fcst 21.09.2020'!$B81,'FCST SDV (2)'!$C$2:$C$2001,0),MATCH('Data đx fcst 21.09.2020'!R$1,'FCST SDV (2)'!$D$1:$P$1,0))/'Data đx fcst 21.09.2020'!$C81,0)</f>
        <v>0</v>
      </c>
      <c r="S81" s="182">
        <f t="shared" si="15"/>
        <v>0</v>
      </c>
    </row>
    <row r="82" spans="1:19" ht="36" hidden="1" customHeight="1">
      <c r="A82" s="604"/>
      <c r="B82" s="220" t="s">
        <v>746</v>
      </c>
      <c r="C82" s="220">
        <v>500</v>
      </c>
      <c r="D82" s="611"/>
      <c r="E82" s="611"/>
      <c r="F82" s="611"/>
      <c r="G82" s="187">
        <f>+IFERROR(VLOOKUP(B82,'FCST SDV (2)'!C:S,12,0),0)</f>
        <v>0</v>
      </c>
      <c r="H82" s="185">
        <f t="shared" si="14"/>
        <v>0</v>
      </c>
      <c r="I82" s="134">
        <f t="array" ref="I82">+IFERROR(INDEX('FCST SDV (2)'!$D$2:$P$2001,MATCH('Data đx fcst 21.09.2020'!$B82,'FCST SDV (2)'!$C$2:$C$2001,0),MATCH('Data đx fcst 21.09.2020'!I$1,'FCST SDV (2)'!$D$1:$P$1,0))/'Data đx fcst 21.09.2020'!$C82,0)</f>
        <v>0</v>
      </c>
      <c r="J82" s="134">
        <f t="array" ref="J82">+IFERROR(INDEX('FCST SDV (2)'!$D$2:$P$2001,MATCH('Data đx fcst 21.09.2020'!$B82,'FCST SDV (2)'!$C$2:$C$2001,0),MATCH('Data đx fcst 21.09.2020'!J$1,'FCST SDV (2)'!$D$1:$P$1,0))/'Data đx fcst 21.09.2020'!$C82,0)</f>
        <v>0</v>
      </c>
      <c r="K82" s="134">
        <f t="array" ref="K82">+IFERROR(INDEX('FCST SDV (2)'!$D$2:$P$2001,MATCH('Data đx fcst 21.09.2020'!$B82,'FCST SDV (2)'!$C$2:$C$2001,0),MATCH('Data đx fcst 21.09.2020'!K$1,'FCST SDV (2)'!$D$1:$P$1,0))/'Data đx fcst 21.09.2020'!$C82,0)</f>
        <v>0</v>
      </c>
      <c r="L82" s="134">
        <f t="array" ref="L82">+IFERROR(INDEX('FCST SDV (2)'!$D$2:$P$2001,MATCH('Data đx fcst 21.09.2020'!$B82,'FCST SDV (2)'!$C$2:$C$2001,0),MATCH('Data đx fcst 21.09.2020'!L$1,'FCST SDV (2)'!$D$1:$P$1,0))/'Data đx fcst 21.09.2020'!$C82,0)</f>
        <v>0</v>
      </c>
      <c r="M82" s="134">
        <f t="array" ref="M82">+IFERROR(INDEX('FCST SDV (2)'!$D$2:$P$2001,MATCH('Data đx fcst 21.09.2020'!$B82,'FCST SDV (2)'!$C$2:$C$2001,0),MATCH('Data đx fcst 21.09.2020'!M$1,'FCST SDV (2)'!$D$1:$P$1,0))/'Data đx fcst 21.09.2020'!$C82,0)</f>
        <v>0</v>
      </c>
      <c r="N82" s="134">
        <f t="array" ref="N82">+IFERROR(INDEX('FCST SDV (2)'!$D$2:$P$2001,MATCH('Data đx fcst 21.09.2020'!$B82,'FCST SDV (2)'!$C$2:$C$2001,0),MATCH('Data đx fcst 21.09.2020'!N$1,'FCST SDV (2)'!$D$1:$P$1,0))/'Data đx fcst 21.09.2020'!$C82,0)</f>
        <v>0</v>
      </c>
      <c r="O82" s="134">
        <f t="array" ref="O82">+IFERROR(INDEX('FCST SDV (2)'!$D$2:$P$2001,MATCH('Data đx fcst 21.09.2020'!$B82,'FCST SDV (2)'!$C$2:$C$2001,0),MATCH('Data đx fcst 21.09.2020'!O$1,'FCST SDV (2)'!$D$1:$P$1,0))/'Data đx fcst 21.09.2020'!$C82,0)</f>
        <v>0</v>
      </c>
      <c r="P82" s="134">
        <f t="array" ref="P82">+IFERROR(INDEX('FCST SDV (2)'!$D$2:$P$2001,MATCH('Data đx fcst 21.09.2020'!$B82,'FCST SDV (2)'!$C$2:$C$2001,0),MATCH('Data đx fcst 21.09.2020'!P$1,'FCST SDV (2)'!$D$1:$P$1,0))/'Data đx fcst 21.09.2020'!$C82,0)</f>
        <v>0</v>
      </c>
      <c r="Q82" s="134">
        <f t="array" ref="Q82">+IFERROR(INDEX('FCST SDV (2)'!$D$2:$P$2001,MATCH('Data đx fcst 21.09.2020'!$B82,'FCST SDV (2)'!$C$2:$C$2001,0),MATCH('Data đx fcst 21.09.2020'!Q$1,'FCST SDV (2)'!$D$1:$P$1,0))/'Data đx fcst 21.09.2020'!$C82,0)</f>
        <v>0</v>
      </c>
      <c r="R82" s="134">
        <f t="array" ref="R82">+IFERROR(INDEX('FCST SDV (2)'!$D$2:$P$2001,MATCH('Data đx fcst 21.09.2020'!$B82,'FCST SDV (2)'!$C$2:$C$2001,0),MATCH('Data đx fcst 21.09.2020'!R$1,'FCST SDV (2)'!$D$1:$P$1,0))/'Data đx fcst 21.09.2020'!$C82,0)</f>
        <v>0</v>
      </c>
      <c r="S82" s="182">
        <f t="shared" si="15"/>
        <v>0</v>
      </c>
    </row>
    <row r="83" spans="1:19" ht="36" hidden="1" customHeight="1">
      <c r="A83" s="604"/>
      <c r="B83" s="220" t="s">
        <v>518</v>
      </c>
      <c r="C83" s="220">
        <v>500</v>
      </c>
      <c r="D83" s="611"/>
      <c r="E83" s="611"/>
      <c r="F83" s="611"/>
      <c r="G83" s="187">
        <f>+IFERROR(VLOOKUP(B83,'FCST SDV (2)'!C:S,12,0),0)</f>
        <v>0</v>
      </c>
      <c r="H83" s="185">
        <f t="shared" si="14"/>
        <v>0</v>
      </c>
      <c r="I83" s="134">
        <f t="array" ref="I83">+IFERROR(INDEX('FCST SDV (2)'!$D$2:$P$2001,MATCH('Data đx fcst 21.09.2020'!$B83,'FCST SDV (2)'!$C$2:$C$2001,0),MATCH('Data đx fcst 21.09.2020'!I$1,'FCST SDV (2)'!$D$1:$P$1,0))/'Data đx fcst 21.09.2020'!$C83,0)</f>
        <v>0</v>
      </c>
      <c r="J83" s="134">
        <f t="array" ref="J83">+IFERROR(INDEX('FCST SDV (2)'!$D$2:$P$2001,MATCH('Data đx fcst 21.09.2020'!$B83,'FCST SDV (2)'!$C$2:$C$2001,0),MATCH('Data đx fcst 21.09.2020'!J$1,'FCST SDV (2)'!$D$1:$P$1,0))/'Data đx fcst 21.09.2020'!$C83,0)</f>
        <v>0</v>
      </c>
      <c r="K83" s="134">
        <f t="array" ref="K83">+IFERROR(INDEX('FCST SDV (2)'!$D$2:$P$2001,MATCH('Data đx fcst 21.09.2020'!$B83,'FCST SDV (2)'!$C$2:$C$2001,0),MATCH('Data đx fcst 21.09.2020'!K$1,'FCST SDV (2)'!$D$1:$P$1,0))/'Data đx fcst 21.09.2020'!$C83,0)</f>
        <v>0</v>
      </c>
      <c r="L83" s="134">
        <f t="array" ref="L83">+IFERROR(INDEX('FCST SDV (2)'!$D$2:$P$2001,MATCH('Data đx fcst 21.09.2020'!$B83,'FCST SDV (2)'!$C$2:$C$2001,0),MATCH('Data đx fcst 21.09.2020'!L$1,'FCST SDV (2)'!$D$1:$P$1,0))/'Data đx fcst 21.09.2020'!$C83,0)</f>
        <v>0</v>
      </c>
      <c r="M83" s="134">
        <f t="array" ref="M83">+IFERROR(INDEX('FCST SDV (2)'!$D$2:$P$2001,MATCH('Data đx fcst 21.09.2020'!$B83,'FCST SDV (2)'!$C$2:$C$2001,0),MATCH('Data đx fcst 21.09.2020'!M$1,'FCST SDV (2)'!$D$1:$P$1,0))/'Data đx fcst 21.09.2020'!$C83,0)</f>
        <v>0</v>
      </c>
      <c r="N83" s="134">
        <f t="array" ref="N83">+IFERROR(INDEX('FCST SDV (2)'!$D$2:$P$2001,MATCH('Data đx fcst 21.09.2020'!$B83,'FCST SDV (2)'!$C$2:$C$2001,0),MATCH('Data đx fcst 21.09.2020'!N$1,'FCST SDV (2)'!$D$1:$P$1,0))/'Data đx fcst 21.09.2020'!$C83,0)</f>
        <v>0</v>
      </c>
      <c r="O83" s="134">
        <f t="array" ref="O83">+IFERROR(INDEX('FCST SDV (2)'!$D$2:$P$2001,MATCH('Data đx fcst 21.09.2020'!$B83,'FCST SDV (2)'!$C$2:$C$2001,0),MATCH('Data đx fcst 21.09.2020'!O$1,'FCST SDV (2)'!$D$1:$P$1,0))/'Data đx fcst 21.09.2020'!$C83,0)</f>
        <v>0</v>
      </c>
      <c r="P83" s="134">
        <f t="array" ref="P83">+IFERROR(INDEX('FCST SDV (2)'!$D$2:$P$2001,MATCH('Data đx fcst 21.09.2020'!$B83,'FCST SDV (2)'!$C$2:$C$2001,0),MATCH('Data đx fcst 21.09.2020'!P$1,'FCST SDV (2)'!$D$1:$P$1,0))/'Data đx fcst 21.09.2020'!$C83,0)</f>
        <v>0</v>
      </c>
      <c r="Q83" s="134">
        <f t="array" ref="Q83">+IFERROR(INDEX('FCST SDV (2)'!$D$2:$P$2001,MATCH('Data đx fcst 21.09.2020'!$B83,'FCST SDV (2)'!$C$2:$C$2001,0),MATCH('Data đx fcst 21.09.2020'!Q$1,'FCST SDV (2)'!$D$1:$P$1,0))/'Data đx fcst 21.09.2020'!$C83,0)</f>
        <v>0</v>
      </c>
      <c r="R83" s="134">
        <f t="array" ref="R83">+IFERROR(INDEX('FCST SDV (2)'!$D$2:$P$2001,MATCH('Data đx fcst 21.09.2020'!$B83,'FCST SDV (2)'!$C$2:$C$2001,0),MATCH('Data đx fcst 21.09.2020'!R$1,'FCST SDV (2)'!$D$1:$P$1,0))/'Data đx fcst 21.09.2020'!$C83,0)</f>
        <v>0</v>
      </c>
      <c r="S83" s="182">
        <f t="shared" si="15"/>
        <v>0</v>
      </c>
    </row>
    <row r="84" spans="1:19" ht="36" hidden="1" customHeight="1">
      <c r="A84" s="604"/>
      <c r="B84" s="220" t="s">
        <v>747</v>
      </c>
      <c r="C84" s="220">
        <v>300</v>
      </c>
      <c r="D84" s="611"/>
      <c r="E84" s="611"/>
      <c r="F84" s="611"/>
      <c r="G84" s="187">
        <f>+IFERROR(VLOOKUP(B84,'FCST SDV (2)'!C:S,12,0),0)</f>
        <v>0</v>
      </c>
      <c r="H84" s="185">
        <f t="shared" si="14"/>
        <v>0</v>
      </c>
      <c r="I84" s="134">
        <f t="array" ref="I84">+IFERROR(INDEX('FCST SDV (2)'!$D$2:$P$2001,MATCH('Data đx fcst 21.09.2020'!$B84,'FCST SDV (2)'!$C$2:$C$2001,0),MATCH('Data đx fcst 21.09.2020'!I$1,'FCST SDV (2)'!$D$1:$P$1,0))/'Data đx fcst 21.09.2020'!$C84,0)</f>
        <v>0</v>
      </c>
      <c r="J84" s="134">
        <f t="array" ref="J84">+IFERROR(INDEX('FCST SDV (2)'!$D$2:$P$2001,MATCH('Data đx fcst 21.09.2020'!$B84,'FCST SDV (2)'!$C$2:$C$2001,0),MATCH('Data đx fcst 21.09.2020'!J$1,'FCST SDV (2)'!$D$1:$P$1,0))/'Data đx fcst 21.09.2020'!$C84,0)</f>
        <v>0</v>
      </c>
      <c r="K84" s="134">
        <f t="array" ref="K84">+IFERROR(INDEX('FCST SDV (2)'!$D$2:$P$2001,MATCH('Data đx fcst 21.09.2020'!$B84,'FCST SDV (2)'!$C$2:$C$2001,0),MATCH('Data đx fcst 21.09.2020'!K$1,'FCST SDV (2)'!$D$1:$P$1,0))/'Data đx fcst 21.09.2020'!$C84,0)</f>
        <v>0</v>
      </c>
      <c r="L84" s="134">
        <f t="array" ref="L84">+IFERROR(INDEX('FCST SDV (2)'!$D$2:$P$2001,MATCH('Data đx fcst 21.09.2020'!$B84,'FCST SDV (2)'!$C$2:$C$2001,0),MATCH('Data đx fcst 21.09.2020'!L$1,'FCST SDV (2)'!$D$1:$P$1,0))/'Data đx fcst 21.09.2020'!$C84,0)</f>
        <v>0</v>
      </c>
      <c r="M84" s="134">
        <f t="array" ref="M84">+IFERROR(INDEX('FCST SDV (2)'!$D$2:$P$2001,MATCH('Data đx fcst 21.09.2020'!$B84,'FCST SDV (2)'!$C$2:$C$2001,0),MATCH('Data đx fcst 21.09.2020'!M$1,'FCST SDV (2)'!$D$1:$P$1,0))/'Data đx fcst 21.09.2020'!$C84,0)</f>
        <v>0</v>
      </c>
      <c r="N84" s="134">
        <f t="array" ref="N84">+IFERROR(INDEX('FCST SDV (2)'!$D$2:$P$2001,MATCH('Data đx fcst 21.09.2020'!$B84,'FCST SDV (2)'!$C$2:$C$2001,0),MATCH('Data đx fcst 21.09.2020'!N$1,'FCST SDV (2)'!$D$1:$P$1,0))/'Data đx fcst 21.09.2020'!$C84,0)</f>
        <v>0</v>
      </c>
      <c r="O84" s="134">
        <f t="array" ref="O84">+IFERROR(INDEX('FCST SDV (2)'!$D$2:$P$2001,MATCH('Data đx fcst 21.09.2020'!$B84,'FCST SDV (2)'!$C$2:$C$2001,0),MATCH('Data đx fcst 21.09.2020'!O$1,'FCST SDV (2)'!$D$1:$P$1,0))/'Data đx fcst 21.09.2020'!$C84,0)</f>
        <v>0</v>
      </c>
      <c r="P84" s="134">
        <f t="array" ref="P84">+IFERROR(INDEX('FCST SDV (2)'!$D$2:$P$2001,MATCH('Data đx fcst 21.09.2020'!$B84,'FCST SDV (2)'!$C$2:$C$2001,0),MATCH('Data đx fcst 21.09.2020'!P$1,'FCST SDV (2)'!$D$1:$P$1,0))/'Data đx fcst 21.09.2020'!$C84,0)</f>
        <v>0</v>
      </c>
      <c r="Q84" s="134">
        <f t="array" ref="Q84">+IFERROR(INDEX('FCST SDV (2)'!$D$2:$P$2001,MATCH('Data đx fcst 21.09.2020'!$B84,'FCST SDV (2)'!$C$2:$C$2001,0),MATCH('Data đx fcst 21.09.2020'!Q$1,'FCST SDV (2)'!$D$1:$P$1,0))/'Data đx fcst 21.09.2020'!$C84,0)</f>
        <v>0</v>
      </c>
      <c r="R84" s="134">
        <f t="array" ref="R84">+IFERROR(INDEX('FCST SDV (2)'!$D$2:$P$2001,MATCH('Data đx fcst 21.09.2020'!$B84,'FCST SDV (2)'!$C$2:$C$2001,0),MATCH('Data đx fcst 21.09.2020'!R$1,'FCST SDV (2)'!$D$1:$P$1,0))/'Data đx fcst 21.09.2020'!$C84,0)</f>
        <v>0</v>
      </c>
      <c r="S84" s="182">
        <f t="shared" si="15"/>
        <v>0</v>
      </c>
    </row>
    <row r="85" spans="1:19" ht="36" hidden="1" customHeight="1">
      <c r="A85" s="604"/>
      <c r="B85" s="220" t="s">
        <v>748</v>
      </c>
      <c r="C85" s="220">
        <v>375</v>
      </c>
      <c r="D85" s="611"/>
      <c r="E85" s="611"/>
      <c r="F85" s="611"/>
      <c r="G85" s="187">
        <f>+IFERROR(VLOOKUP(B85,'FCST SDV (2)'!C:S,12,0),0)</f>
        <v>0</v>
      </c>
      <c r="H85" s="185">
        <f t="shared" si="14"/>
        <v>0</v>
      </c>
      <c r="I85" s="134">
        <f t="array" ref="I85">+IFERROR(INDEX('FCST SDV (2)'!$D$2:$P$2001,MATCH('Data đx fcst 21.09.2020'!$B85,'FCST SDV (2)'!$C$2:$C$2001,0),MATCH('Data đx fcst 21.09.2020'!I$1,'FCST SDV (2)'!$D$1:$P$1,0))/'Data đx fcst 21.09.2020'!$C85,0)</f>
        <v>0</v>
      </c>
      <c r="J85" s="134">
        <f t="array" ref="J85">+IFERROR(INDEX('FCST SDV (2)'!$D$2:$P$2001,MATCH('Data đx fcst 21.09.2020'!$B85,'FCST SDV (2)'!$C$2:$C$2001,0),MATCH('Data đx fcst 21.09.2020'!J$1,'FCST SDV (2)'!$D$1:$P$1,0))/'Data đx fcst 21.09.2020'!$C85,0)</f>
        <v>0</v>
      </c>
      <c r="K85" s="134">
        <f t="array" ref="K85">+IFERROR(INDEX('FCST SDV (2)'!$D$2:$P$2001,MATCH('Data đx fcst 21.09.2020'!$B85,'FCST SDV (2)'!$C$2:$C$2001,0),MATCH('Data đx fcst 21.09.2020'!K$1,'FCST SDV (2)'!$D$1:$P$1,0))/'Data đx fcst 21.09.2020'!$C85,0)</f>
        <v>0</v>
      </c>
      <c r="L85" s="134">
        <f t="array" ref="L85">+IFERROR(INDEX('FCST SDV (2)'!$D$2:$P$2001,MATCH('Data đx fcst 21.09.2020'!$B85,'FCST SDV (2)'!$C$2:$C$2001,0),MATCH('Data đx fcst 21.09.2020'!L$1,'FCST SDV (2)'!$D$1:$P$1,0))/'Data đx fcst 21.09.2020'!$C85,0)</f>
        <v>0</v>
      </c>
      <c r="M85" s="134">
        <f t="array" ref="M85">+IFERROR(INDEX('FCST SDV (2)'!$D$2:$P$2001,MATCH('Data đx fcst 21.09.2020'!$B85,'FCST SDV (2)'!$C$2:$C$2001,0),MATCH('Data đx fcst 21.09.2020'!M$1,'FCST SDV (2)'!$D$1:$P$1,0))/'Data đx fcst 21.09.2020'!$C85,0)</f>
        <v>0</v>
      </c>
      <c r="N85" s="134">
        <f t="array" ref="N85">+IFERROR(INDEX('FCST SDV (2)'!$D$2:$P$2001,MATCH('Data đx fcst 21.09.2020'!$B85,'FCST SDV (2)'!$C$2:$C$2001,0),MATCH('Data đx fcst 21.09.2020'!N$1,'FCST SDV (2)'!$D$1:$P$1,0))/'Data đx fcst 21.09.2020'!$C85,0)</f>
        <v>0</v>
      </c>
      <c r="O85" s="134">
        <f t="array" ref="O85">+IFERROR(INDEX('FCST SDV (2)'!$D$2:$P$2001,MATCH('Data đx fcst 21.09.2020'!$B85,'FCST SDV (2)'!$C$2:$C$2001,0),MATCH('Data đx fcst 21.09.2020'!O$1,'FCST SDV (2)'!$D$1:$P$1,0))/'Data đx fcst 21.09.2020'!$C85,0)</f>
        <v>0</v>
      </c>
      <c r="P85" s="134">
        <f t="array" ref="P85">+IFERROR(INDEX('FCST SDV (2)'!$D$2:$P$2001,MATCH('Data đx fcst 21.09.2020'!$B85,'FCST SDV (2)'!$C$2:$C$2001,0),MATCH('Data đx fcst 21.09.2020'!P$1,'FCST SDV (2)'!$D$1:$P$1,0))/'Data đx fcst 21.09.2020'!$C85,0)</f>
        <v>0</v>
      </c>
      <c r="Q85" s="134">
        <f t="array" ref="Q85">+IFERROR(INDEX('FCST SDV (2)'!$D$2:$P$2001,MATCH('Data đx fcst 21.09.2020'!$B85,'FCST SDV (2)'!$C$2:$C$2001,0),MATCH('Data đx fcst 21.09.2020'!Q$1,'FCST SDV (2)'!$D$1:$P$1,0))/'Data đx fcst 21.09.2020'!$C85,0)</f>
        <v>0</v>
      </c>
      <c r="R85" s="134">
        <f t="array" ref="R85">+IFERROR(INDEX('FCST SDV (2)'!$D$2:$P$2001,MATCH('Data đx fcst 21.09.2020'!$B85,'FCST SDV (2)'!$C$2:$C$2001,0),MATCH('Data đx fcst 21.09.2020'!R$1,'FCST SDV (2)'!$D$1:$P$1,0))/'Data đx fcst 21.09.2020'!$C85,0)</f>
        <v>0</v>
      </c>
      <c r="S85" s="182">
        <f t="shared" si="15"/>
        <v>0</v>
      </c>
    </row>
    <row r="86" spans="1:19" ht="36" hidden="1" customHeight="1">
      <c r="A86" s="604"/>
      <c r="B86" s="220" t="s">
        <v>749</v>
      </c>
      <c r="C86" s="220">
        <v>100</v>
      </c>
      <c r="D86" s="611"/>
      <c r="E86" s="611"/>
      <c r="F86" s="611"/>
      <c r="G86" s="187">
        <f>+IFERROR(VLOOKUP(B86,'FCST SDV (2)'!C:S,12,0),0)</f>
        <v>0</v>
      </c>
      <c r="H86" s="185">
        <f t="shared" si="14"/>
        <v>0</v>
      </c>
      <c r="I86" s="134">
        <f t="array" ref="I86">+IFERROR(INDEX('FCST SDV (2)'!$D$2:$P$2001,MATCH('Data đx fcst 21.09.2020'!$B86,'FCST SDV (2)'!$C$2:$C$2001,0),MATCH('Data đx fcst 21.09.2020'!I$1,'FCST SDV (2)'!$D$1:$P$1,0))/'Data đx fcst 21.09.2020'!$C86,0)</f>
        <v>0</v>
      </c>
      <c r="J86" s="134">
        <f t="array" ref="J86">+IFERROR(INDEX('FCST SDV (2)'!$D$2:$P$2001,MATCH('Data đx fcst 21.09.2020'!$B86,'FCST SDV (2)'!$C$2:$C$2001,0),MATCH('Data đx fcst 21.09.2020'!J$1,'FCST SDV (2)'!$D$1:$P$1,0))/'Data đx fcst 21.09.2020'!$C86,0)</f>
        <v>0</v>
      </c>
      <c r="K86" s="134">
        <f t="array" ref="K86">+IFERROR(INDEX('FCST SDV (2)'!$D$2:$P$2001,MATCH('Data đx fcst 21.09.2020'!$B86,'FCST SDV (2)'!$C$2:$C$2001,0),MATCH('Data đx fcst 21.09.2020'!K$1,'FCST SDV (2)'!$D$1:$P$1,0))/'Data đx fcst 21.09.2020'!$C86,0)</f>
        <v>0</v>
      </c>
      <c r="L86" s="134">
        <f t="array" ref="L86">+IFERROR(INDEX('FCST SDV (2)'!$D$2:$P$2001,MATCH('Data đx fcst 21.09.2020'!$B86,'FCST SDV (2)'!$C$2:$C$2001,0),MATCH('Data đx fcst 21.09.2020'!L$1,'FCST SDV (2)'!$D$1:$P$1,0))/'Data đx fcst 21.09.2020'!$C86,0)</f>
        <v>0</v>
      </c>
      <c r="M86" s="134">
        <f t="array" ref="M86">+IFERROR(INDEX('FCST SDV (2)'!$D$2:$P$2001,MATCH('Data đx fcst 21.09.2020'!$B86,'FCST SDV (2)'!$C$2:$C$2001,0),MATCH('Data đx fcst 21.09.2020'!M$1,'FCST SDV (2)'!$D$1:$P$1,0))/'Data đx fcst 21.09.2020'!$C86,0)</f>
        <v>0</v>
      </c>
      <c r="N86" s="134">
        <f t="array" ref="N86">+IFERROR(INDEX('FCST SDV (2)'!$D$2:$P$2001,MATCH('Data đx fcst 21.09.2020'!$B86,'FCST SDV (2)'!$C$2:$C$2001,0),MATCH('Data đx fcst 21.09.2020'!N$1,'FCST SDV (2)'!$D$1:$P$1,0))/'Data đx fcst 21.09.2020'!$C86,0)</f>
        <v>0</v>
      </c>
      <c r="O86" s="134">
        <f t="array" ref="O86">+IFERROR(INDEX('FCST SDV (2)'!$D$2:$P$2001,MATCH('Data đx fcst 21.09.2020'!$B86,'FCST SDV (2)'!$C$2:$C$2001,0),MATCH('Data đx fcst 21.09.2020'!O$1,'FCST SDV (2)'!$D$1:$P$1,0))/'Data đx fcst 21.09.2020'!$C86,0)</f>
        <v>0</v>
      </c>
      <c r="P86" s="134">
        <f t="array" ref="P86">+IFERROR(INDEX('FCST SDV (2)'!$D$2:$P$2001,MATCH('Data đx fcst 21.09.2020'!$B86,'FCST SDV (2)'!$C$2:$C$2001,0),MATCH('Data đx fcst 21.09.2020'!P$1,'FCST SDV (2)'!$D$1:$P$1,0))/'Data đx fcst 21.09.2020'!$C86,0)</f>
        <v>0</v>
      </c>
      <c r="Q86" s="134">
        <f t="array" ref="Q86">+IFERROR(INDEX('FCST SDV (2)'!$D$2:$P$2001,MATCH('Data đx fcst 21.09.2020'!$B86,'FCST SDV (2)'!$C$2:$C$2001,0),MATCH('Data đx fcst 21.09.2020'!Q$1,'FCST SDV (2)'!$D$1:$P$1,0))/'Data đx fcst 21.09.2020'!$C86,0)</f>
        <v>0</v>
      </c>
      <c r="R86" s="134">
        <f t="array" ref="R86">+IFERROR(INDEX('FCST SDV (2)'!$D$2:$P$2001,MATCH('Data đx fcst 21.09.2020'!$B86,'FCST SDV (2)'!$C$2:$C$2001,0),MATCH('Data đx fcst 21.09.2020'!R$1,'FCST SDV (2)'!$D$1:$P$1,0))/'Data đx fcst 21.09.2020'!$C86,0)</f>
        <v>0</v>
      </c>
      <c r="S86" s="182">
        <f t="shared" si="15"/>
        <v>0</v>
      </c>
    </row>
    <row r="87" spans="1:19" ht="36" hidden="1" customHeight="1">
      <c r="A87" s="604"/>
      <c r="B87" s="220" t="s">
        <v>750</v>
      </c>
      <c r="C87" s="220">
        <v>100</v>
      </c>
      <c r="D87" s="611"/>
      <c r="E87" s="611"/>
      <c r="F87" s="611"/>
      <c r="G87" s="187">
        <f>+IFERROR(VLOOKUP(B87,'FCST SDV (2)'!C:S,12,0),0)</f>
        <v>0</v>
      </c>
      <c r="H87" s="185">
        <f t="shared" si="14"/>
        <v>0</v>
      </c>
      <c r="I87" s="134">
        <f t="array" ref="I87">+IFERROR(INDEX('FCST SDV (2)'!$D$2:$P$2001,MATCH('Data đx fcst 21.09.2020'!$B87,'FCST SDV (2)'!$C$2:$C$2001,0),MATCH('Data đx fcst 21.09.2020'!I$1,'FCST SDV (2)'!$D$1:$P$1,0))/'Data đx fcst 21.09.2020'!$C87,0)</f>
        <v>0</v>
      </c>
      <c r="J87" s="134">
        <f t="array" ref="J87">+IFERROR(INDEX('FCST SDV (2)'!$D$2:$P$2001,MATCH('Data đx fcst 21.09.2020'!$B87,'FCST SDV (2)'!$C$2:$C$2001,0),MATCH('Data đx fcst 21.09.2020'!J$1,'FCST SDV (2)'!$D$1:$P$1,0))/'Data đx fcst 21.09.2020'!$C87,0)</f>
        <v>0</v>
      </c>
      <c r="K87" s="134">
        <f t="array" ref="K87">+IFERROR(INDEX('FCST SDV (2)'!$D$2:$P$2001,MATCH('Data đx fcst 21.09.2020'!$B87,'FCST SDV (2)'!$C$2:$C$2001,0),MATCH('Data đx fcst 21.09.2020'!K$1,'FCST SDV (2)'!$D$1:$P$1,0))/'Data đx fcst 21.09.2020'!$C87,0)</f>
        <v>0</v>
      </c>
      <c r="L87" s="134">
        <f t="array" ref="L87">+IFERROR(INDEX('FCST SDV (2)'!$D$2:$P$2001,MATCH('Data đx fcst 21.09.2020'!$B87,'FCST SDV (2)'!$C$2:$C$2001,0),MATCH('Data đx fcst 21.09.2020'!L$1,'FCST SDV (2)'!$D$1:$P$1,0))/'Data đx fcst 21.09.2020'!$C87,0)</f>
        <v>0</v>
      </c>
      <c r="M87" s="134">
        <f t="array" ref="M87">+IFERROR(INDEX('FCST SDV (2)'!$D$2:$P$2001,MATCH('Data đx fcst 21.09.2020'!$B87,'FCST SDV (2)'!$C$2:$C$2001,0),MATCH('Data đx fcst 21.09.2020'!M$1,'FCST SDV (2)'!$D$1:$P$1,0))/'Data đx fcst 21.09.2020'!$C87,0)</f>
        <v>0</v>
      </c>
      <c r="N87" s="134">
        <f t="array" ref="N87">+IFERROR(INDEX('FCST SDV (2)'!$D$2:$P$2001,MATCH('Data đx fcst 21.09.2020'!$B87,'FCST SDV (2)'!$C$2:$C$2001,0),MATCH('Data đx fcst 21.09.2020'!N$1,'FCST SDV (2)'!$D$1:$P$1,0))/'Data đx fcst 21.09.2020'!$C87,0)</f>
        <v>0</v>
      </c>
      <c r="O87" s="134">
        <f t="array" ref="O87">+IFERROR(INDEX('FCST SDV (2)'!$D$2:$P$2001,MATCH('Data đx fcst 21.09.2020'!$B87,'FCST SDV (2)'!$C$2:$C$2001,0),MATCH('Data đx fcst 21.09.2020'!O$1,'FCST SDV (2)'!$D$1:$P$1,0))/'Data đx fcst 21.09.2020'!$C87,0)</f>
        <v>0</v>
      </c>
      <c r="P87" s="134">
        <f t="array" ref="P87">+IFERROR(INDEX('FCST SDV (2)'!$D$2:$P$2001,MATCH('Data đx fcst 21.09.2020'!$B87,'FCST SDV (2)'!$C$2:$C$2001,0),MATCH('Data đx fcst 21.09.2020'!P$1,'FCST SDV (2)'!$D$1:$P$1,0))/'Data đx fcst 21.09.2020'!$C87,0)</f>
        <v>0</v>
      </c>
      <c r="Q87" s="134">
        <f t="array" ref="Q87">+IFERROR(INDEX('FCST SDV (2)'!$D$2:$P$2001,MATCH('Data đx fcst 21.09.2020'!$B87,'FCST SDV (2)'!$C$2:$C$2001,0),MATCH('Data đx fcst 21.09.2020'!Q$1,'FCST SDV (2)'!$D$1:$P$1,0))/'Data đx fcst 21.09.2020'!$C87,0)</f>
        <v>0</v>
      </c>
      <c r="R87" s="134">
        <f t="array" ref="R87">+IFERROR(INDEX('FCST SDV (2)'!$D$2:$P$2001,MATCH('Data đx fcst 21.09.2020'!$B87,'FCST SDV (2)'!$C$2:$C$2001,0),MATCH('Data đx fcst 21.09.2020'!R$1,'FCST SDV (2)'!$D$1:$P$1,0))/'Data đx fcst 21.09.2020'!$C87,0)</f>
        <v>0</v>
      </c>
      <c r="S87" s="182">
        <f t="shared" si="15"/>
        <v>0</v>
      </c>
    </row>
    <row r="88" spans="1:19" ht="36" hidden="1" customHeight="1">
      <c r="A88" s="604"/>
      <c r="B88" s="220" t="s">
        <v>751</v>
      </c>
      <c r="C88" s="220">
        <v>100</v>
      </c>
      <c r="D88" s="611"/>
      <c r="E88" s="611"/>
      <c r="F88" s="611"/>
      <c r="G88" s="187">
        <f>+IFERROR(VLOOKUP(B88,'FCST SDV (2)'!C:S,12,0),0)</f>
        <v>0</v>
      </c>
      <c r="H88" s="185">
        <f t="shared" si="14"/>
        <v>0</v>
      </c>
      <c r="I88" s="134">
        <f t="array" ref="I88">+IFERROR(INDEX('FCST SDV (2)'!$D$2:$P$2001,MATCH('Data đx fcst 21.09.2020'!$B88,'FCST SDV (2)'!$C$2:$C$2001,0),MATCH('Data đx fcst 21.09.2020'!I$1,'FCST SDV (2)'!$D$1:$P$1,0))/'Data đx fcst 21.09.2020'!$C88,0)</f>
        <v>0</v>
      </c>
      <c r="J88" s="134">
        <f t="array" ref="J88">+IFERROR(INDEX('FCST SDV (2)'!$D$2:$P$2001,MATCH('Data đx fcst 21.09.2020'!$B88,'FCST SDV (2)'!$C$2:$C$2001,0),MATCH('Data đx fcst 21.09.2020'!J$1,'FCST SDV (2)'!$D$1:$P$1,0))/'Data đx fcst 21.09.2020'!$C88,0)</f>
        <v>0</v>
      </c>
      <c r="K88" s="134">
        <f t="array" ref="K88">+IFERROR(INDEX('FCST SDV (2)'!$D$2:$P$2001,MATCH('Data đx fcst 21.09.2020'!$B88,'FCST SDV (2)'!$C$2:$C$2001,0),MATCH('Data đx fcst 21.09.2020'!K$1,'FCST SDV (2)'!$D$1:$P$1,0))/'Data đx fcst 21.09.2020'!$C88,0)</f>
        <v>0</v>
      </c>
      <c r="L88" s="134">
        <f t="array" ref="L88">+IFERROR(INDEX('FCST SDV (2)'!$D$2:$P$2001,MATCH('Data đx fcst 21.09.2020'!$B88,'FCST SDV (2)'!$C$2:$C$2001,0),MATCH('Data đx fcst 21.09.2020'!L$1,'FCST SDV (2)'!$D$1:$P$1,0))/'Data đx fcst 21.09.2020'!$C88,0)</f>
        <v>0</v>
      </c>
      <c r="M88" s="134">
        <f t="array" ref="M88">+IFERROR(INDEX('FCST SDV (2)'!$D$2:$P$2001,MATCH('Data đx fcst 21.09.2020'!$B88,'FCST SDV (2)'!$C$2:$C$2001,0),MATCH('Data đx fcst 21.09.2020'!M$1,'FCST SDV (2)'!$D$1:$P$1,0))/'Data đx fcst 21.09.2020'!$C88,0)</f>
        <v>0</v>
      </c>
      <c r="N88" s="134">
        <f t="array" ref="N88">+IFERROR(INDEX('FCST SDV (2)'!$D$2:$P$2001,MATCH('Data đx fcst 21.09.2020'!$B88,'FCST SDV (2)'!$C$2:$C$2001,0),MATCH('Data đx fcst 21.09.2020'!N$1,'FCST SDV (2)'!$D$1:$P$1,0))/'Data đx fcst 21.09.2020'!$C88,0)</f>
        <v>0</v>
      </c>
      <c r="O88" s="134">
        <f t="array" ref="O88">+IFERROR(INDEX('FCST SDV (2)'!$D$2:$P$2001,MATCH('Data đx fcst 21.09.2020'!$B88,'FCST SDV (2)'!$C$2:$C$2001,0),MATCH('Data đx fcst 21.09.2020'!O$1,'FCST SDV (2)'!$D$1:$P$1,0))/'Data đx fcst 21.09.2020'!$C88,0)</f>
        <v>0</v>
      </c>
      <c r="P88" s="134">
        <f t="array" ref="P88">+IFERROR(INDEX('FCST SDV (2)'!$D$2:$P$2001,MATCH('Data đx fcst 21.09.2020'!$B88,'FCST SDV (2)'!$C$2:$C$2001,0),MATCH('Data đx fcst 21.09.2020'!P$1,'FCST SDV (2)'!$D$1:$P$1,0))/'Data đx fcst 21.09.2020'!$C88,0)</f>
        <v>0</v>
      </c>
      <c r="Q88" s="134">
        <f t="array" ref="Q88">+IFERROR(INDEX('FCST SDV (2)'!$D$2:$P$2001,MATCH('Data đx fcst 21.09.2020'!$B88,'FCST SDV (2)'!$C$2:$C$2001,0),MATCH('Data đx fcst 21.09.2020'!Q$1,'FCST SDV (2)'!$D$1:$P$1,0))/'Data đx fcst 21.09.2020'!$C88,0)</f>
        <v>0</v>
      </c>
      <c r="R88" s="134">
        <f t="array" ref="R88">+IFERROR(INDEX('FCST SDV (2)'!$D$2:$P$2001,MATCH('Data đx fcst 21.09.2020'!$B88,'FCST SDV (2)'!$C$2:$C$2001,0),MATCH('Data đx fcst 21.09.2020'!R$1,'FCST SDV (2)'!$D$1:$P$1,0))/'Data đx fcst 21.09.2020'!$C88,0)</f>
        <v>0</v>
      </c>
      <c r="S88" s="182">
        <f t="shared" si="15"/>
        <v>0</v>
      </c>
    </row>
    <row r="89" spans="1:19" ht="36" hidden="1" customHeight="1">
      <c r="A89" s="604"/>
      <c r="B89" s="220" t="s">
        <v>752</v>
      </c>
      <c r="C89" s="220">
        <v>500</v>
      </c>
      <c r="D89" s="611"/>
      <c r="E89" s="611"/>
      <c r="F89" s="611"/>
      <c r="G89" s="187">
        <f>+IFERROR(VLOOKUP(B89,'FCST SDV (2)'!C:S,12,0),0)</f>
        <v>0</v>
      </c>
      <c r="H89" s="185">
        <f t="shared" si="14"/>
        <v>0</v>
      </c>
      <c r="I89" s="134">
        <f t="array" ref="I89">+IFERROR(INDEX('FCST SDV (2)'!$D$2:$P$2001,MATCH('Data đx fcst 21.09.2020'!$B89,'FCST SDV (2)'!$C$2:$C$2001,0),MATCH('Data đx fcst 21.09.2020'!I$1,'FCST SDV (2)'!$D$1:$P$1,0))/'Data đx fcst 21.09.2020'!$C89,0)</f>
        <v>0</v>
      </c>
      <c r="J89" s="134">
        <f t="array" ref="J89">+IFERROR(INDEX('FCST SDV (2)'!$D$2:$P$2001,MATCH('Data đx fcst 21.09.2020'!$B89,'FCST SDV (2)'!$C$2:$C$2001,0),MATCH('Data đx fcst 21.09.2020'!J$1,'FCST SDV (2)'!$D$1:$P$1,0))/'Data đx fcst 21.09.2020'!$C89,0)</f>
        <v>0</v>
      </c>
      <c r="K89" s="134">
        <f t="array" ref="K89">+IFERROR(INDEX('FCST SDV (2)'!$D$2:$P$2001,MATCH('Data đx fcst 21.09.2020'!$B89,'FCST SDV (2)'!$C$2:$C$2001,0),MATCH('Data đx fcst 21.09.2020'!K$1,'FCST SDV (2)'!$D$1:$P$1,0))/'Data đx fcst 21.09.2020'!$C89,0)</f>
        <v>0</v>
      </c>
      <c r="L89" s="134">
        <f t="array" ref="L89">+IFERROR(INDEX('FCST SDV (2)'!$D$2:$P$2001,MATCH('Data đx fcst 21.09.2020'!$B89,'FCST SDV (2)'!$C$2:$C$2001,0),MATCH('Data đx fcst 21.09.2020'!L$1,'FCST SDV (2)'!$D$1:$P$1,0))/'Data đx fcst 21.09.2020'!$C89,0)</f>
        <v>0</v>
      </c>
      <c r="M89" s="134">
        <f t="array" ref="M89">+IFERROR(INDEX('FCST SDV (2)'!$D$2:$P$2001,MATCH('Data đx fcst 21.09.2020'!$B89,'FCST SDV (2)'!$C$2:$C$2001,0),MATCH('Data đx fcst 21.09.2020'!M$1,'FCST SDV (2)'!$D$1:$P$1,0))/'Data đx fcst 21.09.2020'!$C89,0)</f>
        <v>0</v>
      </c>
      <c r="N89" s="134">
        <f t="array" ref="N89">+IFERROR(INDEX('FCST SDV (2)'!$D$2:$P$2001,MATCH('Data đx fcst 21.09.2020'!$B89,'FCST SDV (2)'!$C$2:$C$2001,0),MATCH('Data đx fcst 21.09.2020'!N$1,'FCST SDV (2)'!$D$1:$P$1,0))/'Data đx fcst 21.09.2020'!$C89,0)</f>
        <v>0</v>
      </c>
      <c r="O89" s="134">
        <f t="array" ref="O89">+IFERROR(INDEX('FCST SDV (2)'!$D$2:$P$2001,MATCH('Data đx fcst 21.09.2020'!$B89,'FCST SDV (2)'!$C$2:$C$2001,0),MATCH('Data đx fcst 21.09.2020'!O$1,'FCST SDV (2)'!$D$1:$P$1,0))/'Data đx fcst 21.09.2020'!$C89,0)</f>
        <v>0</v>
      </c>
      <c r="P89" s="134">
        <f t="array" ref="P89">+IFERROR(INDEX('FCST SDV (2)'!$D$2:$P$2001,MATCH('Data đx fcst 21.09.2020'!$B89,'FCST SDV (2)'!$C$2:$C$2001,0),MATCH('Data đx fcst 21.09.2020'!P$1,'FCST SDV (2)'!$D$1:$P$1,0))/'Data đx fcst 21.09.2020'!$C89,0)</f>
        <v>0</v>
      </c>
      <c r="Q89" s="134">
        <f t="array" ref="Q89">+IFERROR(INDEX('FCST SDV (2)'!$D$2:$P$2001,MATCH('Data đx fcst 21.09.2020'!$B89,'FCST SDV (2)'!$C$2:$C$2001,0),MATCH('Data đx fcst 21.09.2020'!Q$1,'FCST SDV (2)'!$D$1:$P$1,0))/'Data đx fcst 21.09.2020'!$C89,0)</f>
        <v>0</v>
      </c>
      <c r="R89" s="134">
        <f t="array" ref="R89">+IFERROR(INDEX('FCST SDV (2)'!$D$2:$P$2001,MATCH('Data đx fcst 21.09.2020'!$B89,'FCST SDV (2)'!$C$2:$C$2001,0),MATCH('Data đx fcst 21.09.2020'!R$1,'FCST SDV (2)'!$D$1:$P$1,0))/'Data đx fcst 21.09.2020'!$C89,0)</f>
        <v>0</v>
      </c>
      <c r="S89" s="182">
        <f t="shared" si="15"/>
        <v>0</v>
      </c>
    </row>
    <row r="90" spans="1:19" ht="36" hidden="1" customHeight="1">
      <c r="A90" s="604"/>
      <c r="B90" s="220" t="s">
        <v>520</v>
      </c>
      <c r="C90" s="220">
        <v>2000</v>
      </c>
      <c r="D90" s="611"/>
      <c r="E90" s="611"/>
      <c r="F90" s="611"/>
      <c r="G90" s="187">
        <f>+IFERROR(VLOOKUP(B90,'FCST SDV (2)'!C:S,12,0),0)</f>
        <v>0</v>
      </c>
      <c r="H90" s="185">
        <f t="shared" si="14"/>
        <v>0</v>
      </c>
      <c r="I90" s="134">
        <f t="array" ref="I90">+IFERROR(INDEX('FCST SDV (2)'!$D$2:$P$2001,MATCH('Data đx fcst 21.09.2020'!$B90,'FCST SDV (2)'!$C$2:$C$2001,0),MATCH('Data đx fcst 21.09.2020'!I$1,'FCST SDV (2)'!$D$1:$P$1,0))/'Data đx fcst 21.09.2020'!$C90,0)</f>
        <v>0</v>
      </c>
      <c r="J90" s="134">
        <f t="array" ref="J90">+IFERROR(INDEX('FCST SDV (2)'!$D$2:$P$2001,MATCH('Data đx fcst 21.09.2020'!$B90,'FCST SDV (2)'!$C$2:$C$2001,0),MATCH('Data đx fcst 21.09.2020'!J$1,'FCST SDV (2)'!$D$1:$P$1,0))/'Data đx fcst 21.09.2020'!$C90,0)</f>
        <v>0</v>
      </c>
      <c r="K90" s="134">
        <f t="array" ref="K90">+IFERROR(INDEX('FCST SDV (2)'!$D$2:$P$2001,MATCH('Data đx fcst 21.09.2020'!$B90,'FCST SDV (2)'!$C$2:$C$2001,0),MATCH('Data đx fcst 21.09.2020'!K$1,'FCST SDV (2)'!$D$1:$P$1,0))/'Data đx fcst 21.09.2020'!$C90,0)</f>
        <v>0</v>
      </c>
      <c r="L90" s="134">
        <f t="array" ref="L90">+IFERROR(INDEX('FCST SDV (2)'!$D$2:$P$2001,MATCH('Data đx fcst 21.09.2020'!$B90,'FCST SDV (2)'!$C$2:$C$2001,0),MATCH('Data đx fcst 21.09.2020'!L$1,'FCST SDV (2)'!$D$1:$P$1,0))/'Data đx fcst 21.09.2020'!$C90,0)</f>
        <v>0</v>
      </c>
      <c r="M90" s="134">
        <f t="array" ref="M90">+IFERROR(INDEX('FCST SDV (2)'!$D$2:$P$2001,MATCH('Data đx fcst 21.09.2020'!$B90,'FCST SDV (2)'!$C$2:$C$2001,0),MATCH('Data đx fcst 21.09.2020'!M$1,'FCST SDV (2)'!$D$1:$P$1,0))/'Data đx fcst 21.09.2020'!$C90,0)</f>
        <v>0</v>
      </c>
      <c r="N90" s="134">
        <f t="array" ref="N90">+IFERROR(INDEX('FCST SDV (2)'!$D$2:$P$2001,MATCH('Data đx fcst 21.09.2020'!$B90,'FCST SDV (2)'!$C$2:$C$2001,0),MATCH('Data đx fcst 21.09.2020'!N$1,'FCST SDV (2)'!$D$1:$P$1,0))/'Data đx fcst 21.09.2020'!$C90,0)</f>
        <v>0</v>
      </c>
      <c r="O90" s="134">
        <f t="array" ref="O90">+IFERROR(INDEX('FCST SDV (2)'!$D$2:$P$2001,MATCH('Data đx fcst 21.09.2020'!$B90,'FCST SDV (2)'!$C$2:$C$2001,0),MATCH('Data đx fcst 21.09.2020'!O$1,'FCST SDV (2)'!$D$1:$P$1,0))/'Data đx fcst 21.09.2020'!$C90,0)</f>
        <v>0</v>
      </c>
      <c r="P90" s="134">
        <f t="array" ref="P90">+IFERROR(INDEX('FCST SDV (2)'!$D$2:$P$2001,MATCH('Data đx fcst 21.09.2020'!$B90,'FCST SDV (2)'!$C$2:$C$2001,0),MATCH('Data đx fcst 21.09.2020'!P$1,'FCST SDV (2)'!$D$1:$P$1,0))/'Data đx fcst 21.09.2020'!$C90,0)</f>
        <v>0</v>
      </c>
      <c r="Q90" s="134">
        <f t="array" ref="Q90">+IFERROR(INDEX('FCST SDV (2)'!$D$2:$P$2001,MATCH('Data đx fcst 21.09.2020'!$B90,'FCST SDV (2)'!$C$2:$C$2001,0),MATCH('Data đx fcst 21.09.2020'!Q$1,'FCST SDV (2)'!$D$1:$P$1,0))/'Data đx fcst 21.09.2020'!$C90,0)</f>
        <v>0</v>
      </c>
      <c r="R90" s="134">
        <f t="array" ref="R90">+IFERROR(INDEX('FCST SDV (2)'!$D$2:$P$2001,MATCH('Data đx fcst 21.09.2020'!$B90,'FCST SDV (2)'!$C$2:$C$2001,0),MATCH('Data đx fcst 21.09.2020'!R$1,'FCST SDV (2)'!$D$1:$P$1,0))/'Data đx fcst 21.09.2020'!$C90,0)</f>
        <v>0</v>
      </c>
      <c r="S90" s="182">
        <f t="shared" si="15"/>
        <v>0</v>
      </c>
    </row>
    <row r="91" spans="1:19" ht="36" hidden="1" customHeight="1">
      <c r="A91" s="604"/>
      <c r="B91" s="220" t="s">
        <v>335</v>
      </c>
      <c r="C91" s="220">
        <v>100</v>
      </c>
      <c r="D91" s="611"/>
      <c r="E91" s="611"/>
      <c r="F91" s="611"/>
      <c r="G91" s="187">
        <f>+IFERROR(VLOOKUP(B91,'FCST SDV (2)'!C:S,12,0),0)</f>
        <v>0</v>
      </c>
      <c r="H91" s="185">
        <f t="shared" si="14"/>
        <v>0</v>
      </c>
      <c r="I91" s="134">
        <f t="array" ref="I91">+IFERROR(INDEX('FCST SDV (2)'!$D$2:$P$2001,MATCH('Data đx fcst 21.09.2020'!$B91,'FCST SDV (2)'!$C$2:$C$2001,0),MATCH('Data đx fcst 21.09.2020'!I$1,'FCST SDV (2)'!$D$1:$P$1,0))/'Data đx fcst 21.09.2020'!$C91,0)</f>
        <v>0</v>
      </c>
      <c r="J91" s="134">
        <f t="array" ref="J91">+IFERROR(INDEX('FCST SDV (2)'!$D$2:$P$2001,MATCH('Data đx fcst 21.09.2020'!$B91,'FCST SDV (2)'!$C$2:$C$2001,0),MATCH('Data đx fcst 21.09.2020'!J$1,'FCST SDV (2)'!$D$1:$P$1,0))/'Data đx fcst 21.09.2020'!$C91,0)</f>
        <v>0</v>
      </c>
      <c r="K91" s="134">
        <f t="array" ref="K91">+IFERROR(INDEX('FCST SDV (2)'!$D$2:$P$2001,MATCH('Data đx fcst 21.09.2020'!$B91,'FCST SDV (2)'!$C$2:$C$2001,0),MATCH('Data đx fcst 21.09.2020'!K$1,'FCST SDV (2)'!$D$1:$P$1,0))/'Data đx fcst 21.09.2020'!$C91,0)</f>
        <v>0</v>
      </c>
      <c r="L91" s="134">
        <f t="array" ref="L91">+IFERROR(INDEX('FCST SDV (2)'!$D$2:$P$2001,MATCH('Data đx fcst 21.09.2020'!$B91,'FCST SDV (2)'!$C$2:$C$2001,0),MATCH('Data đx fcst 21.09.2020'!L$1,'FCST SDV (2)'!$D$1:$P$1,0))/'Data đx fcst 21.09.2020'!$C91,0)</f>
        <v>0</v>
      </c>
      <c r="M91" s="134">
        <f t="array" ref="M91">+IFERROR(INDEX('FCST SDV (2)'!$D$2:$P$2001,MATCH('Data đx fcst 21.09.2020'!$B91,'FCST SDV (2)'!$C$2:$C$2001,0),MATCH('Data đx fcst 21.09.2020'!M$1,'FCST SDV (2)'!$D$1:$P$1,0))/'Data đx fcst 21.09.2020'!$C91,0)</f>
        <v>0</v>
      </c>
      <c r="N91" s="134">
        <f t="array" ref="N91">+IFERROR(INDEX('FCST SDV (2)'!$D$2:$P$2001,MATCH('Data đx fcst 21.09.2020'!$B91,'FCST SDV (2)'!$C$2:$C$2001,0),MATCH('Data đx fcst 21.09.2020'!N$1,'FCST SDV (2)'!$D$1:$P$1,0))/'Data đx fcst 21.09.2020'!$C91,0)</f>
        <v>0</v>
      </c>
      <c r="O91" s="134">
        <f t="array" ref="O91">+IFERROR(INDEX('FCST SDV (2)'!$D$2:$P$2001,MATCH('Data đx fcst 21.09.2020'!$B91,'FCST SDV (2)'!$C$2:$C$2001,0),MATCH('Data đx fcst 21.09.2020'!O$1,'FCST SDV (2)'!$D$1:$P$1,0))/'Data đx fcst 21.09.2020'!$C91,0)</f>
        <v>0</v>
      </c>
      <c r="P91" s="134">
        <f t="array" ref="P91">+IFERROR(INDEX('FCST SDV (2)'!$D$2:$P$2001,MATCH('Data đx fcst 21.09.2020'!$B91,'FCST SDV (2)'!$C$2:$C$2001,0),MATCH('Data đx fcst 21.09.2020'!P$1,'FCST SDV (2)'!$D$1:$P$1,0))/'Data đx fcst 21.09.2020'!$C91,0)</f>
        <v>0</v>
      </c>
      <c r="Q91" s="134">
        <f t="array" ref="Q91">+IFERROR(INDEX('FCST SDV (2)'!$D$2:$P$2001,MATCH('Data đx fcst 21.09.2020'!$B91,'FCST SDV (2)'!$C$2:$C$2001,0),MATCH('Data đx fcst 21.09.2020'!Q$1,'FCST SDV (2)'!$D$1:$P$1,0))/'Data đx fcst 21.09.2020'!$C91,0)</f>
        <v>0</v>
      </c>
      <c r="R91" s="134">
        <f t="array" ref="R91">+IFERROR(INDEX('FCST SDV (2)'!$D$2:$P$2001,MATCH('Data đx fcst 21.09.2020'!$B91,'FCST SDV (2)'!$C$2:$C$2001,0),MATCH('Data đx fcst 21.09.2020'!R$1,'FCST SDV (2)'!$D$1:$P$1,0))/'Data đx fcst 21.09.2020'!$C91,0)</f>
        <v>0</v>
      </c>
      <c r="S91" s="182">
        <f t="shared" si="15"/>
        <v>0</v>
      </c>
    </row>
    <row r="92" spans="1:19" ht="36" hidden="1" customHeight="1">
      <c r="A92" s="604"/>
      <c r="B92" s="220" t="s">
        <v>753</v>
      </c>
      <c r="C92" s="220">
        <v>100</v>
      </c>
      <c r="D92" s="611"/>
      <c r="E92" s="611"/>
      <c r="F92" s="611"/>
      <c r="G92" s="187">
        <f>+IFERROR(VLOOKUP(B92,'FCST SDV (2)'!C:S,12,0),0)</f>
        <v>0</v>
      </c>
      <c r="H92" s="185">
        <f t="shared" si="14"/>
        <v>0</v>
      </c>
      <c r="I92" s="134">
        <f t="array" ref="I92">+IFERROR(INDEX('FCST SDV (2)'!$D$2:$P$2001,MATCH('Data đx fcst 21.09.2020'!$B92,'FCST SDV (2)'!$C$2:$C$2001,0),MATCH('Data đx fcst 21.09.2020'!I$1,'FCST SDV (2)'!$D$1:$P$1,0))/'Data đx fcst 21.09.2020'!$C92,0)</f>
        <v>0</v>
      </c>
      <c r="J92" s="134">
        <f t="array" ref="J92">+IFERROR(INDEX('FCST SDV (2)'!$D$2:$P$2001,MATCH('Data đx fcst 21.09.2020'!$B92,'FCST SDV (2)'!$C$2:$C$2001,0),MATCH('Data đx fcst 21.09.2020'!J$1,'FCST SDV (2)'!$D$1:$P$1,0))/'Data đx fcst 21.09.2020'!$C92,0)</f>
        <v>0</v>
      </c>
      <c r="K92" s="134">
        <f t="array" ref="K92">+IFERROR(INDEX('FCST SDV (2)'!$D$2:$P$2001,MATCH('Data đx fcst 21.09.2020'!$B92,'FCST SDV (2)'!$C$2:$C$2001,0),MATCH('Data đx fcst 21.09.2020'!K$1,'FCST SDV (2)'!$D$1:$P$1,0))/'Data đx fcst 21.09.2020'!$C92,0)</f>
        <v>0</v>
      </c>
      <c r="L92" s="134">
        <f t="array" ref="L92">+IFERROR(INDEX('FCST SDV (2)'!$D$2:$P$2001,MATCH('Data đx fcst 21.09.2020'!$B92,'FCST SDV (2)'!$C$2:$C$2001,0),MATCH('Data đx fcst 21.09.2020'!L$1,'FCST SDV (2)'!$D$1:$P$1,0))/'Data đx fcst 21.09.2020'!$C92,0)</f>
        <v>0</v>
      </c>
      <c r="M92" s="134">
        <f t="array" ref="M92">+IFERROR(INDEX('FCST SDV (2)'!$D$2:$P$2001,MATCH('Data đx fcst 21.09.2020'!$B92,'FCST SDV (2)'!$C$2:$C$2001,0),MATCH('Data đx fcst 21.09.2020'!M$1,'FCST SDV (2)'!$D$1:$P$1,0))/'Data đx fcst 21.09.2020'!$C92,0)</f>
        <v>0</v>
      </c>
      <c r="N92" s="134">
        <f t="array" ref="N92">+IFERROR(INDEX('FCST SDV (2)'!$D$2:$P$2001,MATCH('Data đx fcst 21.09.2020'!$B92,'FCST SDV (2)'!$C$2:$C$2001,0),MATCH('Data đx fcst 21.09.2020'!N$1,'FCST SDV (2)'!$D$1:$P$1,0))/'Data đx fcst 21.09.2020'!$C92,0)</f>
        <v>0</v>
      </c>
      <c r="O92" s="134">
        <f t="array" ref="O92">+IFERROR(INDEX('FCST SDV (2)'!$D$2:$P$2001,MATCH('Data đx fcst 21.09.2020'!$B92,'FCST SDV (2)'!$C$2:$C$2001,0),MATCH('Data đx fcst 21.09.2020'!O$1,'FCST SDV (2)'!$D$1:$P$1,0))/'Data đx fcst 21.09.2020'!$C92,0)</f>
        <v>0</v>
      </c>
      <c r="P92" s="134">
        <f t="array" ref="P92">+IFERROR(INDEX('FCST SDV (2)'!$D$2:$P$2001,MATCH('Data đx fcst 21.09.2020'!$B92,'FCST SDV (2)'!$C$2:$C$2001,0),MATCH('Data đx fcst 21.09.2020'!P$1,'FCST SDV (2)'!$D$1:$P$1,0))/'Data đx fcst 21.09.2020'!$C92,0)</f>
        <v>0</v>
      </c>
      <c r="Q92" s="134">
        <f t="array" ref="Q92">+IFERROR(INDEX('FCST SDV (2)'!$D$2:$P$2001,MATCH('Data đx fcst 21.09.2020'!$B92,'FCST SDV (2)'!$C$2:$C$2001,0),MATCH('Data đx fcst 21.09.2020'!Q$1,'FCST SDV (2)'!$D$1:$P$1,0))/'Data đx fcst 21.09.2020'!$C92,0)</f>
        <v>0</v>
      </c>
      <c r="R92" s="134">
        <f t="array" ref="R92">+IFERROR(INDEX('FCST SDV (2)'!$D$2:$P$2001,MATCH('Data đx fcst 21.09.2020'!$B92,'FCST SDV (2)'!$C$2:$C$2001,0),MATCH('Data đx fcst 21.09.2020'!R$1,'FCST SDV (2)'!$D$1:$P$1,0))/'Data đx fcst 21.09.2020'!$C92,0)</f>
        <v>0</v>
      </c>
      <c r="S92" s="182">
        <f t="shared" si="15"/>
        <v>0</v>
      </c>
    </row>
    <row r="93" spans="1:19" ht="36" hidden="1" customHeight="1">
      <c r="A93" s="604"/>
      <c r="B93" s="218" t="s">
        <v>459</v>
      </c>
      <c r="C93" s="220">
        <v>100</v>
      </c>
      <c r="D93" s="611"/>
      <c r="E93" s="611"/>
      <c r="F93" s="611"/>
      <c r="G93" s="187">
        <f>+IFERROR(VLOOKUP(B93,'FCST SDV (2)'!C:S,12,0),0)</f>
        <v>75000</v>
      </c>
      <c r="H93" s="185">
        <f t="shared" si="14"/>
        <v>750</v>
      </c>
      <c r="I93" s="134">
        <f t="array" ref="I93">+IFERROR(INDEX('FCST SDV (2)'!$D$2:$P$2001,MATCH('Data đx fcst 21.09.2020'!$B93,'FCST SDV (2)'!$C$2:$C$2001,0),MATCH('Data đx fcst 21.09.2020'!I$1,'FCST SDV (2)'!$D$1:$P$1,0))/'Data đx fcst 21.09.2020'!$C93,0)</f>
        <v>0</v>
      </c>
      <c r="J93" s="134">
        <f t="array" ref="J93">+IFERROR(INDEX('FCST SDV (2)'!$D$2:$P$2001,MATCH('Data đx fcst 21.09.2020'!$B93,'FCST SDV (2)'!$C$2:$C$2001,0),MATCH('Data đx fcst 21.09.2020'!J$1,'FCST SDV (2)'!$D$1:$P$1,0))/'Data đx fcst 21.09.2020'!$C93,0)</f>
        <v>0</v>
      </c>
      <c r="K93" s="134">
        <f t="array" ref="K93">+IFERROR(INDEX('FCST SDV (2)'!$D$2:$P$2001,MATCH('Data đx fcst 21.09.2020'!$B93,'FCST SDV (2)'!$C$2:$C$2001,0),MATCH('Data đx fcst 21.09.2020'!K$1,'FCST SDV (2)'!$D$1:$P$1,0))/'Data đx fcst 21.09.2020'!$C93,0)</f>
        <v>0</v>
      </c>
      <c r="L93" s="134">
        <f t="array" ref="L93">+IFERROR(INDEX('FCST SDV (2)'!$D$2:$P$2001,MATCH('Data đx fcst 21.09.2020'!$B93,'FCST SDV (2)'!$C$2:$C$2001,0),MATCH('Data đx fcst 21.09.2020'!L$1,'FCST SDV (2)'!$D$1:$P$1,0))/'Data đx fcst 21.09.2020'!$C93,0)</f>
        <v>0</v>
      </c>
      <c r="M93" s="134">
        <f t="array" ref="M93">+IFERROR(INDEX('FCST SDV (2)'!$D$2:$P$2001,MATCH('Data đx fcst 21.09.2020'!$B93,'FCST SDV (2)'!$C$2:$C$2001,0),MATCH('Data đx fcst 21.09.2020'!M$1,'FCST SDV (2)'!$D$1:$P$1,0))/'Data đx fcst 21.09.2020'!$C93,0)</f>
        <v>0</v>
      </c>
      <c r="N93" s="134">
        <f t="array" ref="N93">+IFERROR(INDEX('FCST SDV (2)'!$D$2:$P$2001,MATCH('Data đx fcst 21.09.2020'!$B93,'FCST SDV (2)'!$C$2:$C$2001,0),MATCH('Data đx fcst 21.09.2020'!N$1,'FCST SDV (2)'!$D$1:$P$1,0))/'Data đx fcst 21.09.2020'!$C93,0)</f>
        <v>0</v>
      </c>
      <c r="O93" s="134">
        <f t="array" ref="O93">+IFERROR(INDEX('FCST SDV (2)'!$D$2:$P$2001,MATCH('Data đx fcst 21.09.2020'!$B93,'FCST SDV (2)'!$C$2:$C$2001,0),MATCH('Data đx fcst 21.09.2020'!O$1,'FCST SDV (2)'!$D$1:$P$1,0))/'Data đx fcst 21.09.2020'!$C93,0)</f>
        <v>0</v>
      </c>
      <c r="P93" s="134">
        <f t="array" ref="P93">+IFERROR(INDEX('FCST SDV (2)'!$D$2:$P$2001,MATCH('Data đx fcst 21.09.2020'!$B93,'FCST SDV (2)'!$C$2:$C$2001,0),MATCH('Data đx fcst 21.09.2020'!P$1,'FCST SDV (2)'!$D$1:$P$1,0))/'Data đx fcst 21.09.2020'!$C93,0)</f>
        <v>0</v>
      </c>
      <c r="Q93" s="134">
        <f t="array" ref="Q93">+IFERROR(INDEX('FCST SDV (2)'!$D$2:$P$2001,MATCH('Data đx fcst 21.09.2020'!$B93,'FCST SDV (2)'!$C$2:$C$2001,0),MATCH('Data đx fcst 21.09.2020'!Q$1,'FCST SDV (2)'!$D$1:$P$1,0))/'Data đx fcst 21.09.2020'!$C93,0)</f>
        <v>0</v>
      </c>
      <c r="R93" s="134">
        <f t="array" ref="R93">+IFERROR(INDEX('FCST SDV (2)'!$D$2:$P$2001,MATCH('Data đx fcst 21.09.2020'!$B93,'FCST SDV (2)'!$C$2:$C$2001,0),MATCH('Data đx fcst 21.09.2020'!R$1,'FCST SDV (2)'!$D$1:$P$1,0))/'Data đx fcst 21.09.2020'!$C93,0)</f>
        <v>750</v>
      </c>
      <c r="S93" s="182">
        <f t="shared" si="15"/>
        <v>750</v>
      </c>
    </row>
    <row r="94" spans="1:19" ht="36" customHeight="1">
      <c r="A94" s="604"/>
      <c r="B94" s="218" t="s">
        <v>461</v>
      </c>
      <c r="C94" s="220">
        <v>100</v>
      </c>
      <c r="D94" s="611"/>
      <c r="E94" s="611"/>
      <c r="F94" s="611"/>
      <c r="G94" s="187">
        <f>+IFERROR(VLOOKUP(B94,'FCST SDV (2)'!C:S,12,0),0)</f>
        <v>75000</v>
      </c>
      <c r="H94" s="185">
        <f t="shared" si="14"/>
        <v>750</v>
      </c>
      <c r="I94" s="134">
        <f t="array" ref="I94">+IFERROR(INDEX('FCST SDV (2)'!$D$2:$P$2001,MATCH('Data đx fcst 21.09.2020'!$B94,'FCST SDV (2)'!$C$2:$C$2001,0),MATCH('Data đx fcst 21.09.2020'!I$1,'FCST SDV (2)'!$D$1:$P$1,0))/'Data đx fcst 21.09.2020'!$C94,0)</f>
        <v>0</v>
      </c>
      <c r="J94" s="134">
        <f t="array" ref="J94">+IFERROR(INDEX('FCST SDV (2)'!$D$2:$P$2001,MATCH('Data đx fcst 21.09.2020'!$B94,'FCST SDV (2)'!$C$2:$C$2001,0),MATCH('Data đx fcst 21.09.2020'!J$1,'FCST SDV (2)'!$D$1:$P$1,0))/'Data đx fcst 21.09.2020'!$C94,0)</f>
        <v>0</v>
      </c>
      <c r="K94" s="134">
        <f t="array" ref="K94">+IFERROR(INDEX('FCST SDV (2)'!$D$2:$P$2001,MATCH('Data đx fcst 21.09.2020'!$B94,'FCST SDV (2)'!$C$2:$C$2001,0),MATCH('Data đx fcst 21.09.2020'!K$1,'FCST SDV (2)'!$D$1:$P$1,0))/'Data đx fcst 21.09.2020'!$C94,0)</f>
        <v>0</v>
      </c>
      <c r="L94" s="134">
        <f t="array" ref="L94">+IFERROR(INDEX('FCST SDV (2)'!$D$2:$P$2001,MATCH('Data đx fcst 21.09.2020'!$B94,'FCST SDV (2)'!$C$2:$C$2001,0),MATCH('Data đx fcst 21.09.2020'!L$1,'FCST SDV (2)'!$D$1:$P$1,0))/'Data đx fcst 21.09.2020'!$C94,0)</f>
        <v>0</v>
      </c>
      <c r="M94" s="134">
        <f t="array" ref="M94">+IFERROR(INDEX('FCST SDV (2)'!$D$2:$P$2001,MATCH('Data đx fcst 21.09.2020'!$B94,'FCST SDV (2)'!$C$2:$C$2001,0),MATCH('Data đx fcst 21.09.2020'!M$1,'FCST SDV (2)'!$D$1:$P$1,0))/'Data đx fcst 21.09.2020'!$C94,0)</f>
        <v>0</v>
      </c>
      <c r="N94" s="134">
        <f t="array" ref="N94">+IFERROR(INDEX('FCST SDV (2)'!$D$2:$P$2001,MATCH('Data đx fcst 21.09.2020'!$B94,'FCST SDV (2)'!$C$2:$C$2001,0),MATCH('Data đx fcst 21.09.2020'!N$1,'FCST SDV (2)'!$D$1:$P$1,0))/'Data đx fcst 21.09.2020'!$C94,0)</f>
        <v>0</v>
      </c>
      <c r="O94" s="134">
        <f t="array" ref="O94">+IFERROR(INDEX('FCST SDV (2)'!$D$2:$P$2001,MATCH('Data đx fcst 21.09.2020'!$B94,'FCST SDV (2)'!$C$2:$C$2001,0),MATCH('Data đx fcst 21.09.2020'!O$1,'FCST SDV (2)'!$D$1:$P$1,0))/'Data đx fcst 21.09.2020'!$C94,0)</f>
        <v>0</v>
      </c>
      <c r="P94" s="134">
        <f t="array" ref="P94">+IFERROR(INDEX('FCST SDV (2)'!$D$2:$P$2001,MATCH('Data đx fcst 21.09.2020'!$B94,'FCST SDV (2)'!$C$2:$C$2001,0),MATCH('Data đx fcst 21.09.2020'!P$1,'FCST SDV (2)'!$D$1:$P$1,0))/'Data đx fcst 21.09.2020'!$C94,0)</f>
        <v>0</v>
      </c>
      <c r="Q94" s="134">
        <f t="array" ref="Q94">+IFERROR(INDEX('FCST SDV (2)'!$D$2:$P$2001,MATCH('Data đx fcst 21.09.2020'!$B94,'FCST SDV (2)'!$C$2:$C$2001,0),MATCH('Data đx fcst 21.09.2020'!Q$1,'FCST SDV (2)'!$D$1:$P$1,0))/'Data đx fcst 21.09.2020'!$C94,0)</f>
        <v>0</v>
      </c>
      <c r="R94" s="134">
        <f t="array" ref="R94">+IFERROR(INDEX('FCST SDV (2)'!$D$2:$P$2001,MATCH('Data đx fcst 21.09.2020'!$B94,'FCST SDV (2)'!$C$2:$C$2001,0),MATCH('Data đx fcst 21.09.2020'!R$1,'FCST SDV (2)'!$D$1:$P$1,0))/'Data đx fcst 21.09.2020'!$C94,0)</f>
        <v>750</v>
      </c>
      <c r="S94" s="182">
        <f t="shared" si="15"/>
        <v>750</v>
      </c>
    </row>
    <row r="95" spans="1:19" ht="36" hidden="1" customHeight="1">
      <c r="A95" s="604"/>
      <c r="B95" s="218" t="s">
        <v>674</v>
      </c>
      <c r="C95" s="220">
        <v>100</v>
      </c>
      <c r="D95" s="611"/>
      <c r="E95" s="611"/>
      <c r="F95" s="611"/>
      <c r="G95" s="187">
        <f>+IFERROR(VLOOKUP(B95,'FCST SDV (2)'!C:S,12,0),0)</f>
        <v>0</v>
      </c>
      <c r="H95" s="185">
        <f t="shared" si="14"/>
        <v>0</v>
      </c>
      <c r="I95" s="134">
        <f t="array" ref="I95">+IFERROR(INDEX('FCST SDV (2)'!$D$2:$P$2001,MATCH('Data đx fcst 21.09.2020'!$B95,'FCST SDV (2)'!$C$2:$C$2001,0),MATCH('Data đx fcst 21.09.2020'!I$1,'FCST SDV (2)'!$D$1:$P$1,0))/'Data đx fcst 21.09.2020'!$C95,0)</f>
        <v>0</v>
      </c>
      <c r="J95" s="134">
        <f t="array" ref="J95">+IFERROR(INDEX('FCST SDV (2)'!$D$2:$P$2001,MATCH('Data đx fcst 21.09.2020'!$B95,'FCST SDV (2)'!$C$2:$C$2001,0),MATCH('Data đx fcst 21.09.2020'!J$1,'FCST SDV (2)'!$D$1:$P$1,0))/'Data đx fcst 21.09.2020'!$C95,0)</f>
        <v>0</v>
      </c>
      <c r="K95" s="134">
        <f t="array" ref="K95">+IFERROR(INDEX('FCST SDV (2)'!$D$2:$P$2001,MATCH('Data đx fcst 21.09.2020'!$B95,'FCST SDV (2)'!$C$2:$C$2001,0),MATCH('Data đx fcst 21.09.2020'!K$1,'FCST SDV (2)'!$D$1:$P$1,0))/'Data đx fcst 21.09.2020'!$C95,0)</f>
        <v>0</v>
      </c>
      <c r="L95" s="134">
        <f t="array" ref="L95">+IFERROR(INDEX('FCST SDV (2)'!$D$2:$P$2001,MATCH('Data đx fcst 21.09.2020'!$B95,'FCST SDV (2)'!$C$2:$C$2001,0),MATCH('Data đx fcst 21.09.2020'!L$1,'FCST SDV (2)'!$D$1:$P$1,0))/'Data đx fcst 21.09.2020'!$C95,0)</f>
        <v>0</v>
      </c>
      <c r="M95" s="134">
        <f t="array" ref="M95">+IFERROR(INDEX('FCST SDV (2)'!$D$2:$P$2001,MATCH('Data đx fcst 21.09.2020'!$B95,'FCST SDV (2)'!$C$2:$C$2001,0),MATCH('Data đx fcst 21.09.2020'!M$1,'FCST SDV (2)'!$D$1:$P$1,0))/'Data đx fcst 21.09.2020'!$C95,0)</f>
        <v>0</v>
      </c>
      <c r="N95" s="134">
        <f t="array" ref="N95">+IFERROR(INDEX('FCST SDV (2)'!$D$2:$P$2001,MATCH('Data đx fcst 21.09.2020'!$B95,'FCST SDV (2)'!$C$2:$C$2001,0),MATCH('Data đx fcst 21.09.2020'!N$1,'FCST SDV (2)'!$D$1:$P$1,0))/'Data đx fcst 21.09.2020'!$C95,0)</f>
        <v>0</v>
      </c>
      <c r="O95" s="134">
        <f t="array" ref="O95">+IFERROR(INDEX('FCST SDV (2)'!$D$2:$P$2001,MATCH('Data đx fcst 21.09.2020'!$B95,'FCST SDV (2)'!$C$2:$C$2001,0),MATCH('Data đx fcst 21.09.2020'!O$1,'FCST SDV (2)'!$D$1:$P$1,0))/'Data đx fcst 21.09.2020'!$C95,0)</f>
        <v>0</v>
      </c>
      <c r="P95" s="134">
        <f t="array" ref="P95">+IFERROR(INDEX('FCST SDV (2)'!$D$2:$P$2001,MATCH('Data đx fcst 21.09.2020'!$B95,'FCST SDV (2)'!$C$2:$C$2001,0),MATCH('Data đx fcst 21.09.2020'!P$1,'FCST SDV (2)'!$D$1:$P$1,0))/'Data đx fcst 21.09.2020'!$C95,0)</f>
        <v>0</v>
      </c>
      <c r="Q95" s="134">
        <f t="array" ref="Q95">+IFERROR(INDEX('FCST SDV (2)'!$D$2:$P$2001,MATCH('Data đx fcst 21.09.2020'!$B95,'FCST SDV (2)'!$C$2:$C$2001,0),MATCH('Data đx fcst 21.09.2020'!Q$1,'FCST SDV (2)'!$D$1:$P$1,0))/'Data đx fcst 21.09.2020'!$C95,0)</f>
        <v>0</v>
      </c>
      <c r="R95" s="134">
        <f t="array" ref="R95">+IFERROR(INDEX('FCST SDV (2)'!$D$2:$P$2001,MATCH('Data đx fcst 21.09.2020'!$B95,'FCST SDV (2)'!$C$2:$C$2001,0),MATCH('Data đx fcst 21.09.2020'!R$1,'FCST SDV (2)'!$D$1:$P$1,0))/'Data đx fcst 21.09.2020'!$C95,0)</f>
        <v>0</v>
      </c>
      <c r="S95" s="182">
        <f t="shared" si="15"/>
        <v>0</v>
      </c>
    </row>
    <row r="96" spans="1:19" ht="36" hidden="1" customHeight="1">
      <c r="A96" s="604"/>
      <c r="B96" s="222" t="s">
        <v>678</v>
      </c>
      <c r="C96" s="220">
        <v>100</v>
      </c>
      <c r="D96" s="611"/>
      <c r="E96" s="611"/>
      <c r="F96" s="611"/>
      <c r="G96" s="187">
        <f>+IFERROR(VLOOKUP(B96,'FCST SDV (2)'!C:S,12,0),0)</f>
        <v>0</v>
      </c>
      <c r="H96" s="185">
        <f t="shared" si="14"/>
        <v>0</v>
      </c>
      <c r="I96" s="134">
        <f t="array" ref="I96">+IFERROR(INDEX('FCST SDV (2)'!$D$2:$P$2001,MATCH('Data đx fcst 21.09.2020'!$B96,'FCST SDV (2)'!$C$2:$C$2001,0),MATCH('Data đx fcst 21.09.2020'!I$1,'FCST SDV (2)'!$D$1:$P$1,0))/'Data đx fcst 21.09.2020'!$C96,0)</f>
        <v>0</v>
      </c>
      <c r="J96" s="134">
        <f t="array" ref="J96">+IFERROR(INDEX('FCST SDV (2)'!$D$2:$P$2001,MATCH('Data đx fcst 21.09.2020'!$B96,'FCST SDV (2)'!$C$2:$C$2001,0),MATCH('Data đx fcst 21.09.2020'!J$1,'FCST SDV (2)'!$D$1:$P$1,0))/'Data đx fcst 21.09.2020'!$C96,0)</f>
        <v>0</v>
      </c>
      <c r="K96" s="134">
        <f t="array" ref="K96">+IFERROR(INDEX('FCST SDV (2)'!$D$2:$P$2001,MATCH('Data đx fcst 21.09.2020'!$B96,'FCST SDV (2)'!$C$2:$C$2001,0),MATCH('Data đx fcst 21.09.2020'!K$1,'FCST SDV (2)'!$D$1:$P$1,0))/'Data đx fcst 21.09.2020'!$C96,0)</f>
        <v>0</v>
      </c>
      <c r="L96" s="134">
        <f t="array" ref="L96">+IFERROR(INDEX('FCST SDV (2)'!$D$2:$P$2001,MATCH('Data đx fcst 21.09.2020'!$B96,'FCST SDV (2)'!$C$2:$C$2001,0),MATCH('Data đx fcst 21.09.2020'!L$1,'FCST SDV (2)'!$D$1:$P$1,0))/'Data đx fcst 21.09.2020'!$C96,0)</f>
        <v>0</v>
      </c>
      <c r="M96" s="134">
        <f t="array" ref="M96">+IFERROR(INDEX('FCST SDV (2)'!$D$2:$P$2001,MATCH('Data đx fcst 21.09.2020'!$B96,'FCST SDV (2)'!$C$2:$C$2001,0),MATCH('Data đx fcst 21.09.2020'!M$1,'FCST SDV (2)'!$D$1:$P$1,0))/'Data đx fcst 21.09.2020'!$C96,0)</f>
        <v>0</v>
      </c>
      <c r="N96" s="134">
        <f t="array" ref="N96">+IFERROR(INDEX('FCST SDV (2)'!$D$2:$P$2001,MATCH('Data đx fcst 21.09.2020'!$B96,'FCST SDV (2)'!$C$2:$C$2001,0),MATCH('Data đx fcst 21.09.2020'!N$1,'FCST SDV (2)'!$D$1:$P$1,0))/'Data đx fcst 21.09.2020'!$C96,0)</f>
        <v>0</v>
      </c>
      <c r="O96" s="134">
        <f t="array" ref="O96">+IFERROR(INDEX('FCST SDV (2)'!$D$2:$P$2001,MATCH('Data đx fcst 21.09.2020'!$B96,'FCST SDV (2)'!$C$2:$C$2001,0),MATCH('Data đx fcst 21.09.2020'!O$1,'FCST SDV (2)'!$D$1:$P$1,0))/'Data đx fcst 21.09.2020'!$C96,0)</f>
        <v>0</v>
      </c>
      <c r="P96" s="134">
        <f t="array" ref="P96">+IFERROR(INDEX('FCST SDV (2)'!$D$2:$P$2001,MATCH('Data đx fcst 21.09.2020'!$B96,'FCST SDV (2)'!$C$2:$C$2001,0),MATCH('Data đx fcst 21.09.2020'!P$1,'FCST SDV (2)'!$D$1:$P$1,0))/'Data đx fcst 21.09.2020'!$C96,0)</f>
        <v>0</v>
      </c>
      <c r="Q96" s="134">
        <f t="array" ref="Q96">+IFERROR(INDEX('FCST SDV (2)'!$D$2:$P$2001,MATCH('Data đx fcst 21.09.2020'!$B96,'FCST SDV (2)'!$C$2:$C$2001,0),MATCH('Data đx fcst 21.09.2020'!Q$1,'FCST SDV (2)'!$D$1:$P$1,0))/'Data đx fcst 21.09.2020'!$C96,0)</f>
        <v>0</v>
      </c>
      <c r="R96" s="134">
        <f t="array" ref="R96">+IFERROR(INDEX('FCST SDV (2)'!$D$2:$P$2001,MATCH('Data đx fcst 21.09.2020'!$B96,'FCST SDV (2)'!$C$2:$C$2001,0),MATCH('Data đx fcst 21.09.2020'!R$1,'FCST SDV (2)'!$D$1:$P$1,0))/'Data đx fcst 21.09.2020'!$C96,0)</f>
        <v>0</v>
      </c>
      <c r="S96" s="182">
        <f t="shared" si="15"/>
        <v>0</v>
      </c>
    </row>
    <row r="97" spans="1:19" ht="36" customHeight="1">
      <c r="A97" s="604"/>
      <c r="B97" s="214" t="s">
        <v>6</v>
      </c>
      <c r="C97" s="215">
        <v>1000</v>
      </c>
      <c r="D97" s="611"/>
      <c r="E97" s="611"/>
      <c r="F97" s="611"/>
      <c r="G97" s="187">
        <f>+IFERROR(VLOOKUP(B97,'FCST SDV (2)'!C:S,12,0),0)</f>
        <v>50000</v>
      </c>
      <c r="H97" s="185">
        <f t="shared" si="14"/>
        <v>50</v>
      </c>
      <c r="I97" s="134">
        <f t="array" ref="I97">+IFERROR(INDEX('FCST SDV (2)'!$D$2:$P$2001,MATCH('Data đx fcst 21.09.2020'!$B97,'FCST SDV (2)'!$C$2:$C$2001,0),MATCH('Data đx fcst 21.09.2020'!I$1,'FCST SDV (2)'!$D$1:$P$1,0))/'Data đx fcst 21.09.2020'!$C97,0)</f>
        <v>0</v>
      </c>
      <c r="J97" s="134">
        <f t="array" ref="J97">+IFERROR(INDEX('FCST SDV (2)'!$D$2:$P$2001,MATCH('Data đx fcst 21.09.2020'!$B97,'FCST SDV (2)'!$C$2:$C$2001,0),MATCH('Data đx fcst 21.09.2020'!J$1,'FCST SDV (2)'!$D$1:$P$1,0))/'Data đx fcst 21.09.2020'!$C97,0)</f>
        <v>0</v>
      </c>
      <c r="K97" s="134">
        <f t="array" ref="K97">+IFERROR(INDEX('FCST SDV (2)'!$D$2:$P$2001,MATCH('Data đx fcst 21.09.2020'!$B97,'FCST SDV (2)'!$C$2:$C$2001,0),MATCH('Data đx fcst 21.09.2020'!K$1,'FCST SDV (2)'!$D$1:$P$1,0))/'Data đx fcst 21.09.2020'!$C97,0)</f>
        <v>0</v>
      </c>
      <c r="L97" s="134">
        <f t="array" ref="L97">+IFERROR(INDEX('FCST SDV (2)'!$D$2:$P$2001,MATCH('Data đx fcst 21.09.2020'!$B97,'FCST SDV (2)'!$C$2:$C$2001,0),MATCH('Data đx fcst 21.09.2020'!L$1,'FCST SDV (2)'!$D$1:$P$1,0))/'Data đx fcst 21.09.2020'!$C97,0)</f>
        <v>0</v>
      </c>
      <c r="M97" s="134">
        <f t="array" ref="M97">+IFERROR(INDEX('FCST SDV (2)'!$D$2:$P$2001,MATCH('Data đx fcst 21.09.2020'!$B97,'FCST SDV (2)'!$C$2:$C$2001,0),MATCH('Data đx fcst 21.09.2020'!M$1,'FCST SDV (2)'!$D$1:$P$1,0))/'Data đx fcst 21.09.2020'!$C97,0)</f>
        <v>0</v>
      </c>
      <c r="N97" s="134">
        <f t="array" ref="N97">+IFERROR(INDEX('FCST SDV (2)'!$D$2:$P$2001,MATCH('Data đx fcst 21.09.2020'!$B97,'FCST SDV (2)'!$C$2:$C$2001,0),MATCH('Data đx fcst 21.09.2020'!N$1,'FCST SDV (2)'!$D$1:$P$1,0))/'Data đx fcst 21.09.2020'!$C97,0)</f>
        <v>0</v>
      </c>
      <c r="O97" s="134">
        <f t="array" ref="O97">+IFERROR(INDEX('FCST SDV (2)'!$D$2:$P$2001,MATCH('Data đx fcst 21.09.2020'!$B97,'FCST SDV (2)'!$C$2:$C$2001,0),MATCH('Data đx fcst 21.09.2020'!O$1,'FCST SDV (2)'!$D$1:$P$1,0))/'Data đx fcst 21.09.2020'!$C97,0)</f>
        <v>0</v>
      </c>
      <c r="P97" s="134">
        <f t="array" ref="P97">+IFERROR(INDEX('FCST SDV (2)'!$D$2:$P$2001,MATCH('Data đx fcst 21.09.2020'!$B97,'FCST SDV (2)'!$C$2:$C$2001,0),MATCH('Data đx fcst 21.09.2020'!P$1,'FCST SDV (2)'!$D$1:$P$1,0))/'Data đx fcst 21.09.2020'!$C97,0)</f>
        <v>0</v>
      </c>
      <c r="Q97" s="134">
        <f t="array" ref="Q97">+IFERROR(INDEX('FCST SDV (2)'!$D$2:$P$2001,MATCH('Data đx fcst 21.09.2020'!$B97,'FCST SDV (2)'!$C$2:$C$2001,0),MATCH('Data đx fcst 21.09.2020'!Q$1,'FCST SDV (2)'!$D$1:$P$1,0))/'Data đx fcst 21.09.2020'!$C97,0)</f>
        <v>0</v>
      </c>
      <c r="R97" s="134">
        <f t="array" ref="R97">+IFERROR(INDEX('FCST SDV (2)'!$D$2:$P$2001,MATCH('Data đx fcst 21.09.2020'!$B97,'FCST SDV (2)'!$C$2:$C$2001,0),MATCH('Data đx fcst 21.09.2020'!R$1,'FCST SDV (2)'!$D$1:$P$1,0))/'Data đx fcst 21.09.2020'!$C97,0)</f>
        <v>70</v>
      </c>
      <c r="S97" s="182">
        <f>+SUM(I97:R97)</f>
        <v>70</v>
      </c>
    </row>
    <row r="98" spans="1:19" ht="36" hidden="1" customHeight="1">
      <c r="A98" s="604"/>
      <c r="B98" s="214" t="s">
        <v>7</v>
      </c>
      <c r="C98" s="215">
        <v>2500</v>
      </c>
      <c r="D98" s="611"/>
      <c r="E98" s="611"/>
      <c r="F98" s="611"/>
      <c r="G98" s="187">
        <f>+VLOOKUP(B98,'FCST SDV (2)'!C:S,12,0)</f>
        <v>0</v>
      </c>
      <c r="H98" s="185">
        <f t="shared" si="14"/>
        <v>0</v>
      </c>
      <c r="I98" s="134">
        <f t="array" ref="I98">+IFERROR(INDEX('FCST SDV (2)'!$D$2:$P$2001,MATCH('Data đx fcst 21.09.2020'!$B98,'FCST SDV (2)'!$C$2:$C$2001,0),MATCH('Data đx fcst 21.09.2020'!I$1,'FCST SDV (2)'!$D$1:$P$1,0))/'Data đx fcst 21.09.2020'!$C98,0)</f>
        <v>0</v>
      </c>
      <c r="J98" s="134">
        <f t="array" ref="J98">+IFERROR(INDEX('FCST SDV (2)'!$D$2:$P$2001,MATCH('Data đx fcst 21.09.2020'!$B98,'FCST SDV (2)'!$C$2:$C$2001,0),MATCH('Data đx fcst 21.09.2020'!J$1,'FCST SDV (2)'!$D$1:$P$1,0))/'Data đx fcst 21.09.2020'!$C98,0)</f>
        <v>0</v>
      </c>
      <c r="K98" s="134">
        <f t="array" ref="K98">+IFERROR(INDEX('FCST SDV (2)'!$D$2:$P$2001,MATCH('Data đx fcst 21.09.2020'!$B98,'FCST SDV (2)'!$C$2:$C$2001,0),MATCH('Data đx fcst 21.09.2020'!K$1,'FCST SDV (2)'!$D$1:$P$1,0))/'Data đx fcst 21.09.2020'!$C98,0)</f>
        <v>0</v>
      </c>
      <c r="L98" s="134">
        <f t="array" ref="L98">+IFERROR(INDEX('FCST SDV (2)'!$D$2:$P$2001,MATCH('Data đx fcst 21.09.2020'!$B98,'FCST SDV (2)'!$C$2:$C$2001,0),MATCH('Data đx fcst 21.09.2020'!L$1,'FCST SDV (2)'!$D$1:$P$1,0))/'Data đx fcst 21.09.2020'!$C98,0)</f>
        <v>0</v>
      </c>
      <c r="M98" s="134">
        <f t="array" ref="M98">+IFERROR(INDEX('FCST SDV (2)'!$D$2:$P$2001,MATCH('Data đx fcst 21.09.2020'!$B98,'FCST SDV (2)'!$C$2:$C$2001,0),MATCH('Data đx fcst 21.09.2020'!M$1,'FCST SDV (2)'!$D$1:$P$1,0))/'Data đx fcst 21.09.2020'!$C98,0)</f>
        <v>0</v>
      </c>
      <c r="N98" s="134">
        <f t="array" ref="N98">+IFERROR(INDEX('FCST SDV (2)'!$D$2:$P$2001,MATCH('Data đx fcst 21.09.2020'!$B98,'FCST SDV (2)'!$C$2:$C$2001,0),MATCH('Data đx fcst 21.09.2020'!N$1,'FCST SDV (2)'!$D$1:$P$1,0))/'Data đx fcst 21.09.2020'!$C98,0)</f>
        <v>0</v>
      </c>
      <c r="O98" s="134">
        <f t="array" ref="O98">+IFERROR(INDEX('FCST SDV (2)'!$D$2:$P$2001,MATCH('Data đx fcst 21.09.2020'!$B98,'FCST SDV (2)'!$C$2:$C$2001,0),MATCH('Data đx fcst 21.09.2020'!O$1,'FCST SDV (2)'!$D$1:$P$1,0))/'Data đx fcst 21.09.2020'!$C98,0)</f>
        <v>0</v>
      </c>
      <c r="P98" s="134">
        <f t="array" ref="P98">+IFERROR(INDEX('FCST SDV (2)'!$D$2:$P$2001,MATCH('Data đx fcst 21.09.2020'!$B98,'FCST SDV (2)'!$C$2:$C$2001,0),MATCH('Data đx fcst 21.09.2020'!P$1,'FCST SDV (2)'!$D$1:$P$1,0))/'Data đx fcst 21.09.2020'!$C98,0)</f>
        <v>0</v>
      </c>
      <c r="Q98" s="134">
        <f t="array" ref="Q98">+IFERROR(INDEX('FCST SDV (2)'!$D$2:$P$2001,MATCH('Data đx fcst 21.09.2020'!$B98,'FCST SDV (2)'!$C$2:$C$2001,0),MATCH('Data đx fcst 21.09.2020'!Q$1,'FCST SDV (2)'!$D$1:$P$1,0))/'Data đx fcst 21.09.2020'!$C98,0)</f>
        <v>0</v>
      </c>
      <c r="R98" s="134">
        <f t="array" ref="R98">+IFERROR(INDEX('FCST SDV (2)'!$D$2:$P$2001,MATCH('Data đx fcst 21.09.2020'!$B98,'FCST SDV (2)'!$C$2:$C$2001,0),MATCH('Data đx fcst 21.09.2020'!R$1,'FCST SDV (2)'!$D$1:$P$1,0))/'Data đx fcst 21.09.2020'!$C98,0)</f>
        <v>0</v>
      </c>
      <c r="S98" s="182">
        <f t="shared" ref="S98:S171" si="16">+SUM(I98:R98)</f>
        <v>0</v>
      </c>
    </row>
    <row r="99" spans="1:19" ht="36" hidden="1" customHeight="1">
      <c r="A99" s="604"/>
      <c r="B99" s="214" t="s">
        <v>8</v>
      </c>
      <c r="C99" s="215">
        <v>500</v>
      </c>
      <c r="D99" s="611"/>
      <c r="E99" s="611"/>
      <c r="F99" s="611"/>
      <c r="G99" s="187">
        <f>+VLOOKUP(B99,'FCST SDV (2)'!C:S,12,0)</f>
        <v>0</v>
      </c>
      <c r="H99" s="185">
        <f t="shared" si="14"/>
        <v>0</v>
      </c>
      <c r="I99" s="134">
        <f t="array" ref="I99">+IFERROR(INDEX('FCST SDV (2)'!$D$2:$P$2001,MATCH('Data đx fcst 21.09.2020'!$B99,'FCST SDV (2)'!$C$2:$C$2001,0),MATCH('Data đx fcst 21.09.2020'!I$1,'FCST SDV (2)'!$D$1:$P$1,0))/'Data đx fcst 21.09.2020'!$C99,0)</f>
        <v>0</v>
      </c>
      <c r="J99" s="134">
        <f t="array" ref="J99">+IFERROR(INDEX('FCST SDV (2)'!$D$2:$P$2001,MATCH('Data đx fcst 21.09.2020'!$B99,'FCST SDV (2)'!$C$2:$C$2001,0),MATCH('Data đx fcst 21.09.2020'!J$1,'FCST SDV (2)'!$D$1:$P$1,0))/'Data đx fcst 21.09.2020'!$C99,0)</f>
        <v>0</v>
      </c>
      <c r="K99" s="134">
        <f t="array" ref="K99">+IFERROR(INDEX('FCST SDV (2)'!$D$2:$P$2001,MATCH('Data đx fcst 21.09.2020'!$B99,'FCST SDV (2)'!$C$2:$C$2001,0),MATCH('Data đx fcst 21.09.2020'!K$1,'FCST SDV (2)'!$D$1:$P$1,0))/'Data đx fcst 21.09.2020'!$C99,0)</f>
        <v>0</v>
      </c>
      <c r="L99" s="134">
        <f t="array" ref="L99">+IFERROR(INDEX('FCST SDV (2)'!$D$2:$P$2001,MATCH('Data đx fcst 21.09.2020'!$B99,'FCST SDV (2)'!$C$2:$C$2001,0),MATCH('Data đx fcst 21.09.2020'!L$1,'FCST SDV (2)'!$D$1:$P$1,0))/'Data đx fcst 21.09.2020'!$C99,0)</f>
        <v>0</v>
      </c>
      <c r="M99" s="134">
        <f t="array" ref="M99">+IFERROR(INDEX('FCST SDV (2)'!$D$2:$P$2001,MATCH('Data đx fcst 21.09.2020'!$B99,'FCST SDV (2)'!$C$2:$C$2001,0),MATCH('Data đx fcst 21.09.2020'!M$1,'FCST SDV (2)'!$D$1:$P$1,0))/'Data đx fcst 21.09.2020'!$C99,0)</f>
        <v>0</v>
      </c>
      <c r="N99" s="134">
        <f t="array" ref="N99">+IFERROR(INDEX('FCST SDV (2)'!$D$2:$P$2001,MATCH('Data đx fcst 21.09.2020'!$B99,'FCST SDV (2)'!$C$2:$C$2001,0),MATCH('Data đx fcst 21.09.2020'!N$1,'FCST SDV (2)'!$D$1:$P$1,0))/'Data đx fcst 21.09.2020'!$C99,0)</f>
        <v>0</v>
      </c>
      <c r="O99" s="134">
        <f t="array" ref="O99">+IFERROR(INDEX('FCST SDV (2)'!$D$2:$P$2001,MATCH('Data đx fcst 21.09.2020'!$B99,'FCST SDV (2)'!$C$2:$C$2001,0),MATCH('Data đx fcst 21.09.2020'!O$1,'FCST SDV (2)'!$D$1:$P$1,0))/'Data đx fcst 21.09.2020'!$C99,0)</f>
        <v>0</v>
      </c>
      <c r="P99" s="134">
        <f t="array" ref="P99">+IFERROR(INDEX('FCST SDV (2)'!$D$2:$P$2001,MATCH('Data đx fcst 21.09.2020'!$B99,'FCST SDV (2)'!$C$2:$C$2001,0),MATCH('Data đx fcst 21.09.2020'!P$1,'FCST SDV (2)'!$D$1:$P$1,0))/'Data đx fcst 21.09.2020'!$C99,0)</f>
        <v>0</v>
      </c>
      <c r="Q99" s="134">
        <f t="array" ref="Q99">+IFERROR(INDEX('FCST SDV (2)'!$D$2:$P$2001,MATCH('Data đx fcst 21.09.2020'!$B99,'FCST SDV (2)'!$C$2:$C$2001,0),MATCH('Data đx fcst 21.09.2020'!Q$1,'FCST SDV (2)'!$D$1:$P$1,0))/'Data đx fcst 21.09.2020'!$C99,0)</f>
        <v>0</v>
      </c>
      <c r="R99" s="134">
        <f t="array" ref="R99">+IFERROR(INDEX('FCST SDV (2)'!$D$2:$P$2001,MATCH('Data đx fcst 21.09.2020'!$B99,'FCST SDV (2)'!$C$2:$C$2001,0),MATCH('Data đx fcst 21.09.2020'!R$1,'FCST SDV (2)'!$D$1:$P$1,0))/'Data đx fcst 21.09.2020'!$C99,0)</f>
        <v>0</v>
      </c>
      <c r="S99" s="182">
        <f t="shared" si="16"/>
        <v>0</v>
      </c>
    </row>
    <row r="100" spans="1:19" ht="36" customHeight="1">
      <c r="A100" s="604"/>
      <c r="B100" s="214" t="s">
        <v>9</v>
      </c>
      <c r="C100" s="215">
        <v>2500</v>
      </c>
      <c r="D100" s="611"/>
      <c r="E100" s="611"/>
      <c r="F100" s="611"/>
      <c r="G100" s="187">
        <f>+IFERROR(VLOOKUP(B100,'FCST SDV (2)'!C:S,12,0),0)</f>
        <v>140000</v>
      </c>
      <c r="H100" s="185">
        <f t="shared" si="14"/>
        <v>56</v>
      </c>
      <c r="I100" s="134">
        <f t="array" ref="I100">+IFERROR(INDEX('FCST SDV (2)'!$D$2:$P$2001,MATCH('Data đx fcst 21.09.2020'!$B100,'FCST SDV (2)'!$C$2:$C$2001,0),MATCH('Data đx fcst 21.09.2020'!I$1,'FCST SDV (2)'!$D$1:$P$1,0))/'Data đx fcst 21.09.2020'!$C100,0)</f>
        <v>0</v>
      </c>
      <c r="J100" s="134">
        <f t="array" ref="J100">+IFERROR(INDEX('FCST SDV (2)'!$D$2:$P$2001,MATCH('Data đx fcst 21.09.2020'!$B100,'FCST SDV (2)'!$C$2:$C$2001,0),MATCH('Data đx fcst 21.09.2020'!J$1,'FCST SDV (2)'!$D$1:$P$1,0))/'Data đx fcst 21.09.2020'!$C100,0)</f>
        <v>0</v>
      </c>
      <c r="K100" s="134">
        <f t="array" ref="K100">+IFERROR(INDEX('FCST SDV (2)'!$D$2:$P$2001,MATCH('Data đx fcst 21.09.2020'!$B100,'FCST SDV (2)'!$C$2:$C$2001,0),MATCH('Data đx fcst 21.09.2020'!K$1,'FCST SDV (2)'!$D$1:$P$1,0))/'Data đx fcst 21.09.2020'!$C100,0)</f>
        <v>0</v>
      </c>
      <c r="L100" s="134">
        <f t="array" ref="L100">+IFERROR(INDEX('FCST SDV (2)'!$D$2:$P$2001,MATCH('Data đx fcst 21.09.2020'!$B100,'FCST SDV (2)'!$C$2:$C$2001,0),MATCH('Data đx fcst 21.09.2020'!L$1,'FCST SDV (2)'!$D$1:$P$1,0))/'Data đx fcst 21.09.2020'!$C100,0)</f>
        <v>0</v>
      </c>
      <c r="M100" s="134">
        <f t="array" ref="M100">+IFERROR(INDEX('FCST SDV (2)'!$D$2:$P$2001,MATCH('Data đx fcst 21.09.2020'!$B100,'FCST SDV (2)'!$C$2:$C$2001,0),MATCH('Data đx fcst 21.09.2020'!M$1,'FCST SDV (2)'!$D$1:$P$1,0))/'Data đx fcst 21.09.2020'!$C100,0)</f>
        <v>0</v>
      </c>
      <c r="N100" s="134">
        <f t="array" ref="N100">+IFERROR(INDEX('FCST SDV (2)'!$D$2:$P$2001,MATCH('Data đx fcst 21.09.2020'!$B100,'FCST SDV (2)'!$C$2:$C$2001,0),MATCH('Data đx fcst 21.09.2020'!N$1,'FCST SDV (2)'!$D$1:$P$1,0))/'Data đx fcst 21.09.2020'!$C100,0)</f>
        <v>0</v>
      </c>
      <c r="O100" s="134">
        <f t="array" ref="O100">+IFERROR(INDEX('FCST SDV (2)'!$D$2:$P$2001,MATCH('Data đx fcst 21.09.2020'!$B100,'FCST SDV (2)'!$C$2:$C$2001,0),MATCH('Data đx fcst 21.09.2020'!O$1,'FCST SDV (2)'!$D$1:$P$1,0))/'Data đx fcst 21.09.2020'!$C100,0)</f>
        <v>0</v>
      </c>
      <c r="P100" s="134">
        <f t="array" ref="P100">+IFERROR(INDEX('FCST SDV (2)'!$D$2:$P$2001,MATCH('Data đx fcst 21.09.2020'!$B100,'FCST SDV (2)'!$C$2:$C$2001,0),MATCH('Data đx fcst 21.09.2020'!P$1,'FCST SDV (2)'!$D$1:$P$1,0))/'Data đx fcst 21.09.2020'!$C100,0)</f>
        <v>0</v>
      </c>
      <c r="Q100" s="134">
        <f t="array" ref="Q100">+IFERROR(INDEX('FCST SDV (2)'!$D$2:$P$2001,MATCH('Data đx fcst 21.09.2020'!$B100,'FCST SDV (2)'!$C$2:$C$2001,0),MATCH('Data đx fcst 21.09.2020'!Q$1,'FCST SDV (2)'!$D$1:$P$1,0))/'Data đx fcst 21.09.2020'!$C100,0)</f>
        <v>0</v>
      </c>
      <c r="R100" s="134">
        <f t="array" ref="R100">+IFERROR(INDEX('FCST SDV (2)'!$D$2:$P$2001,MATCH('Data đx fcst 21.09.2020'!$B100,'FCST SDV (2)'!$C$2:$C$2001,0),MATCH('Data đx fcst 21.09.2020'!R$1,'FCST SDV (2)'!$D$1:$P$1,0))/'Data đx fcst 21.09.2020'!$C100,0)</f>
        <v>56</v>
      </c>
      <c r="S100" s="182">
        <f t="shared" si="16"/>
        <v>56</v>
      </c>
    </row>
    <row r="101" spans="1:19" ht="36" customHeight="1">
      <c r="A101" s="604"/>
      <c r="B101" s="214" t="s">
        <v>10</v>
      </c>
      <c r="C101" s="215">
        <v>2500</v>
      </c>
      <c r="D101" s="611"/>
      <c r="E101" s="611"/>
      <c r="F101" s="611"/>
      <c r="G101" s="187">
        <f>+IFERROR(VLOOKUP(B101,'FCST SDV (2)'!C:S,12,0),0)</f>
        <v>70010</v>
      </c>
      <c r="H101" s="185">
        <f t="shared" si="14"/>
        <v>28.004000000000001</v>
      </c>
      <c r="I101" s="134">
        <f t="array" ref="I101">+IFERROR(INDEX('FCST SDV (2)'!$D$2:$P$2001,MATCH('Data đx fcst 21.09.2020'!$B101,'FCST SDV (2)'!$C$2:$C$2001,0),MATCH('Data đx fcst 21.09.2020'!I$1,'FCST SDV (2)'!$D$1:$P$1,0))/'Data đx fcst 21.09.2020'!$C101,0)</f>
        <v>0</v>
      </c>
      <c r="J101" s="134">
        <f t="array" ref="J101">+IFERROR(INDEX('FCST SDV (2)'!$D$2:$P$2001,MATCH('Data đx fcst 21.09.2020'!$B101,'FCST SDV (2)'!$C$2:$C$2001,0),MATCH('Data đx fcst 21.09.2020'!J$1,'FCST SDV (2)'!$D$1:$P$1,0))/'Data đx fcst 21.09.2020'!$C101,0)</f>
        <v>0</v>
      </c>
      <c r="K101" s="134">
        <f t="array" ref="K101">+IFERROR(INDEX('FCST SDV (2)'!$D$2:$P$2001,MATCH('Data đx fcst 21.09.2020'!$B101,'FCST SDV (2)'!$C$2:$C$2001,0),MATCH('Data đx fcst 21.09.2020'!K$1,'FCST SDV (2)'!$D$1:$P$1,0))/'Data đx fcst 21.09.2020'!$C101,0)</f>
        <v>0</v>
      </c>
      <c r="L101" s="134">
        <f t="array" ref="L101">+IFERROR(INDEX('FCST SDV (2)'!$D$2:$P$2001,MATCH('Data đx fcst 21.09.2020'!$B101,'FCST SDV (2)'!$C$2:$C$2001,0),MATCH('Data đx fcst 21.09.2020'!L$1,'FCST SDV (2)'!$D$1:$P$1,0))/'Data đx fcst 21.09.2020'!$C101,0)</f>
        <v>0</v>
      </c>
      <c r="M101" s="134">
        <f t="array" ref="M101">+IFERROR(INDEX('FCST SDV (2)'!$D$2:$P$2001,MATCH('Data đx fcst 21.09.2020'!$B101,'FCST SDV (2)'!$C$2:$C$2001,0),MATCH('Data đx fcst 21.09.2020'!M$1,'FCST SDV (2)'!$D$1:$P$1,0))/'Data đx fcst 21.09.2020'!$C101,0)</f>
        <v>0</v>
      </c>
      <c r="N101" s="134">
        <f t="array" ref="N101">+IFERROR(INDEX('FCST SDV (2)'!$D$2:$P$2001,MATCH('Data đx fcst 21.09.2020'!$B101,'FCST SDV (2)'!$C$2:$C$2001,0),MATCH('Data đx fcst 21.09.2020'!N$1,'FCST SDV (2)'!$D$1:$P$1,0))/'Data đx fcst 21.09.2020'!$C101,0)</f>
        <v>0</v>
      </c>
      <c r="O101" s="134">
        <f t="array" ref="O101">+IFERROR(INDEX('FCST SDV (2)'!$D$2:$P$2001,MATCH('Data đx fcst 21.09.2020'!$B101,'FCST SDV (2)'!$C$2:$C$2001,0),MATCH('Data đx fcst 21.09.2020'!O$1,'FCST SDV (2)'!$D$1:$P$1,0))/'Data đx fcst 21.09.2020'!$C101,0)</f>
        <v>0</v>
      </c>
      <c r="P101" s="134">
        <f t="array" ref="P101">+IFERROR(INDEX('FCST SDV (2)'!$D$2:$P$2001,MATCH('Data đx fcst 21.09.2020'!$B101,'FCST SDV (2)'!$C$2:$C$2001,0),MATCH('Data đx fcst 21.09.2020'!P$1,'FCST SDV (2)'!$D$1:$P$1,0))/'Data đx fcst 21.09.2020'!$C101,0)</f>
        <v>0</v>
      </c>
      <c r="Q101" s="134">
        <f t="array" ref="Q101">+IFERROR(INDEX('FCST SDV (2)'!$D$2:$P$2001,MATCH('Data đx fcst 21.09.2020'!$B101,'FCST SDV (2)'!$C$2:$C$2001,0),MATCH('Data đx fcst 21.09.2020'!Q$1,'FCST SDV (2)'!$D$1:$P$1,0))/'Data đx fcst 21.09.2020'!$C101,0)</f>
        <v>0</v>
      </c>
      <c r="R101" s="134">
        <f t="array" ref="R101">+IFERROR(INDEX('FCST SDV (2)'!$D$2:$P$2001,MATCH('Data đx fcst 21.09.2020'!$B101,'FCST SDV (2)'!$C$2:$C$2001,0),MATCH('Data đx fcst 21.09.2020'!R$1,'FCST SDV (2)'!$D$1:$P$1,0))/'Data đx fcst 21.09.2020'!$C101,0)</f>
        <v>28</v>
      </c>
      <c r="S101" s="182">
        <f t="shared" si="16"/>
        <v>28</v>
      </c>
    </row>
    <row r="102" spans="1:19" ht="36" customHeight="1">
      <c r="A102" s="604"/>
      <c r="B102" s="214" t="s">
        <v>11</v>
      </c>
      <c r="C102" s="215">
        <v>1000</v>
      </c>
      <c r="D102" s="611"/>
      <c r="E102" s="611"/>
      <c r="F102" s="611"/>
      <c r="G102" s="187">
        <f>+IFERROR(VLOOKUP(B102,'FCST SDV (2)'!C:S,12,0),0)</f>
        <v>343000</v>
      </c>
      <c r="H102" s="185">
        <f t="shared" si="14"/>
        <v>343</v>
      </c>
      <c r="I102" s="134">
        <f t="array" ref="I102">+IFERROR(INDEX('FCST SDV (2)'!$D$2:$P$2001,MATCH('Data đx fcst 21.09.2020'!$B102,'FCST SDV (2)'!$C$2:$C$2001,0),MATCH('Data đx fcst 21.09.2020'!I$1,'FCST SDV (2)'!$D$1:$P$1,0))/'Data đx fcst 21.09.2020'!$C102,0)</f>
        <v>0</v>
      </c>
      <c r="J102" s="134">
        <f t="array" ref="J102">+IFERROR(INDEX('FCST SDV (2)'!$D$2:$P$2001,MATCH('Data đx fcst 21.09.2020'!$B102,'FCST SDV (2)'!$C$2:$C$2001,0),MATCH('Data đx fcst 21.09.2020'!J$1,'FCST SDV (2)'!$D$1:$P$1,0))/'Data đx fcst 21.09.2020'!$C102,0)</f>
        <v>0</v>
      </c>
      <c r="K102" s="134">
        <f t="array" ref="K102">+IFERROR(INDEX('FCST SDV (2)'!$D$2:$P$2001,MATCH('Data đx fcst 21.09.2020'!$B102,'FCST SDV (2)'!$C$2:$C$2001,0),MATCH('Data đx fcst 21.09.2020'!K$1,'FCST SDV (2)'!$D$1:$P$1,0))/'Data đx fcst 21.09.2020'!$C102,0)</f>
        <v>0</v>
      </c>
      <c r="L102" s="134">
        <f t="array" ref="L102">+IFERROR(INDEX('FCST SDV (2)'!$D$2:$P$2001,MATCH('Data đx fcst 21.09.2020'!$B102,'FCST SDV (2)'!$C$2:$C$2001,0),MATCH('Data đx fcst 21.09.2020'!L$1,'FCST SDV (2)'!$D$1:$P$1,0))/'Data đx fcst 21.09.2020'!$C102,0)</f>
        <v>0</v>
      </c>
      <c r="M102" s="134">
        <f t="array" ref="M102">+IFERROR(INDEX('FCST SDV (2)'!$D$2:$P$2001,MATCH('Data đx fcst 21.09.2020'!$B102,'FCST SDV (2)'!$C$2:$C$2001,0),MATCH('Data đx fcst 21.09.2020'!M$1,'FCST SDV (2)'!$D$1:$P$1,0))/'Data đx fcst 21.09.2020'!$C102,0)</f>
        <v>0</v>
      </c>
      <c r="N102" s="134">
        <f t="array" ref="N102">+IFERROR(INDEX('FCST SDV (2)'!$D$2:$P$2001,MATCH('Data đx fcst 21.09.2020'!$B102,'FCST SDV (2)'!$C$2:$C$2001,0),MATCH('Data đx fcst 21.09.2020'!N$1,'FCST SDV (2)'!$D$1:$P$1,0))/'Data đx fcst 21.09.2020'!$C102,0)</f>
        <v>0</v>
      </c>
      <c r="O102" s="134">
        <f t="array" ref="O102">+IFERROR(INDEX('FCST SDV (2)'!$D$2:$P$2001,MATCH('Data đx fcst 21.09.2020'!$B102,'FCST SDV (2)'!$C$2:$C$2001,0),MATCH('Data đx fcst 21.09.2020'!O$1,'FCST SDV (2)'!$D$1:$P$1,0))/'Data đx fcst 21.09.2020'!$C102,0)</f>
        <v>0</v>
      </c>
      <c r="P102" s="134">
        <f t="array" ref="P102">+IFERROR(INDEX('FCST SDV (2)'!$D$2:$P$2001,MATCH('Data đx fcst 21.09.2020'!$B102,'FCST SDV (2)'!$C$2:$C$2001,0),MATCH('Data đx fcst 21.09.2020'!P$1,'FCST SDV (2)'!$D$1:$P$1,0))/'Data đx fcst 21.09.2020'!$C102,0)</f>
        <v>0</v>
      </c>
      <c r="Q102" s="134">
        <f t="array" ref="Q102">+IFERROR(INDEX('FCST SDV (2)'!$D$2:$P$2001,MATCH('Data đx fcst 21.09.2020'!$B102,'FCST SDV (2)'!$C$2:$C$2001,0),MATCH('Data đx fcst 21.09.2020'!Q$1,'FCST SDV (2)'!$D$1:$P$1,0))/'Data đx fcst 21.09.2020'!$C102,0)</f>
        <v>0</v>
      </c>
      <c r="R102" s="134">
        <f t="array" ref="R102">+IFERROR(INDEX('FCST SDV (2)'!$D$2:$P$2001,MATCH('Data đx fcst 21.09.2020'!$B102,'FCST SDV (2)'!$C$2:$C$2001,0),MATCH('Data đx fcst 21.09.2020'!R$1,'FCST SDV (2)'!$D$1:$P$1,0))/'Data đx fcst 21.09.2020'!$C102,0)</f>
        <v>448</v>
      </c>
      <c r="S102" s="182">
        <f t="shared" si="16"/>
        <v>448</v>
      </c>
    </row>
    <row r="103" spans="1:19" ht="36" customHeight="1">
      <c r="A103" s="604"/>
      <c r="B103" s="214" t="s">
        <v>12</v>
      </c>
      <c r="C103" s="215">
        <v>1000</v>
      </c>
      <c r="D103" s="611"/>
      <c r="E103" s="611"/>
      <c r="F103" s="611"/>
      <c r="G103" s="187">
        <f>+IFERROR(VLOOKUP(B103,'FCST SDV (2)'!C:S,12,0),0)</f>
        <v>70000</v>
      </c>
      <c r="H103" s="185">
        <f t="shared" si="14"/>
        <v>70</v>
      </c>
      <c r="I103" s="134">
        <f t="array" ref="I103">+IFERROR(INDEX('FCST SDV (2)'!$D$2:$P$2001,MATCH('Data đx fcst 21.09.2020'!$B103,'FCST SDV (2)'!$C$2:$C$2001,0),MATCH('Data đx fcst 21.09.2020'!I$1,'FCST SDV (2)'!$D$1:$P$1,0))/'Data đx fcst 21.09.2020'!$C103,0)</f>
        <v>0</v>
      </c>
      <c r="J103" s="134">
        <f t="array" ref="J103">+IFERROR(INDEX('FCST SDV (2)'!$D$2:$P$2001,MATCH('Data đx fcst 21.09.2020'!$B103,'FCST SDV (2)'!$C$2:$C$2001,0),MATCH('Data đx fcst 21.09.2020'!J$1,'FCST SDV (2)'!$D$1:$P$1,0))/'Data đx fcst 21.09.2020'!$C103,0)</f>
        <v>0</v>
      </c>
      <c r="K103" s="134">
        <f t="array" ref="K103">+IFERROR(INDEX('FCST SDV (2)'!$D$2:$P$2001,MATCH('Data đx fcst 21.09.2020'!$B103,'FCST SDV (2)'!$C$2:$C$2001,0),MATCH('Data đx fcst 21.09.2020'!K$1,'FCST SDV (2)'!$D$1:$P$1,0))/'Data đx fcst 21.09.2020'!$C103,0)</f>
        <v>0</v>
      </c>
      <c r="L103" s="134">
        <f t="array" ref="L103">+IFERROR(INDEX('FCST SDV (2)'!$D$2:$P$2001,MATCH('Data đx fcst 21.09.2020'!$B103,'FCST SDV (2)'!$C$2:$C$2001,0),MATCH('Data đx fcst 21.09.2020'!L$1,'FCST SDV (2)'!$D$1:$P$1,0))/'Data đx fcst 21.09.2020'!$C103,0)</f>
        <v>0</v>
      </c>
      <c r="M103" s="134">
        <f t="array" ref="M103">+IFERROR(INDEX('FCST SDV (2)'!$D$2:$P$2001,MATCH('Data đx fcst 21.09.2020'!$B103,'FCST SDV (2)'!$C$2:$C$2001,0),MATCH('Data đx fcst 21.09.2020'!M$1,'FCST SDV (2)'!$D$1:$P$1,0))/'Data đx fcst 21.09.2020'!$C103,0)</f>
        <v>0</v>
      </c>
      <c r="N103" s="134">
        <f t="array" ref="N103">+IFERROR(INDEX('FCST SDV (2)'!$D$2:$P$2001,MATCH('Data đx fcst 21.09.2020'!$B103,'FCST SDV (2)'!$C$2:$C$2001,0),MATCH('Data đx fcst 21.09.2020'!N$1,'FCST SDV (2)'!$D$1:$P$1,0))/'Data đx fcst 21.09.2020'!$C103,0)</f>
        <v>0</v>
      </c>
      <c r="O103" s="134">
        <f t="array" ref="O103">+IFERROR(INDEX('FCST SDV (2)'!$D$2:$P$2001,MATCH('Data đx fcst 21.09.2020'!$B103,'FCST SDV (2)'!$C$2:$C$2001,0),MATCH('Data đx fcst 21.09.2020'!O$1,'FCST SDV (2)'!$D$1:$P$1,0))/'Data đx fcst 21.09.2020'!$C103,0)</f>
        <v>0</v>
      </c>
      <c r="P103" s="134">
        <f t="array" ref="P103">+IFERROR(INDEX('FCST SDV (2)'!$D$2:$P$2001,MATCH('Data đx fcst 21.09.2020'!$B103,'FCST SDV (2)'!$C$2:$C$2001,0),MATCH('Data đx fcst 21.09.2020'!P$1,'FCST SDV (2)'!$D$1:$P$1,0))/'Data đx fcst 21.09.2020'!$C103,0)</f>
        <v>0</v>
      </c>
      <c r="Q103" s="134">
        <f t="array" ref="Q103">+IFERROR(INDEX('FCST SDV (2)'!$D$2:$P$2001,MATCH('Data đx fcst 21.09.2020'!$B103,'FCST SDV (2)'!$C$2:$C$2001,0),MATCH('Data đx fcst 21.09.2020'!Q$1,'FCST SDV (2)'!$D$1:$P$1,0))/'Data đx fcst 21.09.2020'!$C103,0)</f>
        <v>0</v>
      </c>
      <c r="R103" s="134">
        <f t="array" ref="R103">+IFERROR(INDEX('FCST SDV (2)'!$D$2:$P$2001,MATCH('Data đx fcst 21.09.2020'!$B103,'FCST SDV (2)'!$C$2:$C$2001,0),MATCH('Data đx fcst 21.09.2020'!R$1,'FCST SDV (2)'!$D$1:$P$1,0))/'Data đx fcst 21.09.2020'!$C103,0)</f>
        <v>70</v>
      </c>
      <c r="S103" s="182">
        <f t="shared" si="16"/>
        <v>70</v>
      </c>
    </row>
    <row r="104" spans="1:19" ht="36" hidden="1" customHeight="1">
      <c r="A104" s="604"/>
      <c r="B104" s="214" t="s">
        <v>13</v>
      </c>
      <c r="C104" s="215">
        <v>1000</v>
      </c>
      <c r="D104" s="611"/>
      <c r="E104" s="611"/>
      <c r="F104" s="611"/>
      <c r="G104" s="187">
        <f>+VLOOKUP(B104,'FCST SDV (2)'!C:S,12,0)</f>
        <v>0</v>
      </c>
      <c r="H104" s="185">
        <f t="shared" si="14"/>
        <v>0</v>
      </c>
      <c r="I104" s="134">
        <f t="array" ref="I104">+IFERROR(INDEX('FCST SDV (2)'!$D$2:$P$2001,MATCH('Data đx fcst 21.09.2020'!$B104,'FCST SDV (2)'!$C$2:$C$2001,0),MATCH('Data đx fcst 21.09.2020'!I$1,'FCST SDV (2)'!$D$1:$P$1,0))/'Data đx fcst 21.09.2020'!$C104,0)</f>
        <v>0</v>
      </c>
      <c r="J104" s="134">
        <f t="array" ref="J104">+IFERROR(INDEX('FCST SDV (2)'!$D$2:$P$2001,MATCH('Data đx fcst 21.09.2020'!$B104,'FCST SDV (2)'!$C$2:$C$2001,0),MATCH('Data đx fcst 21.09.2020'!J$1,'FCST SDV (2)'!$D$1:$P$1,0))/'Data đx fcst 21.09.2020'!$C104,0)</f>
        <v>0</v>
      </c>
      <c r="K104" s="134">
        <f t="array" ref="K104">+IFERROR(INDEX('FCST SDV (2)'!$D$2:$P$2001,MATCH('Data đx fcst 21.09.2020'!$B104,'FCST SDV (2)'!$C$2:$C$2001,0),MATCH('Data đx fcst 21.09.2020'!K$1,'FCST SDV (2)'!$D$1:$P$1,0))/'Data đx fcst 21.09.2020'!$C104,0)</f>
        <v>0</v>
      </c>
      <c r="L104" s="134">
        <f t="array" ref="L104">+IFERROR(INDEX('FCST SDV (2)'!$D$2:$P$2001,MATCH('Data đx fcst 21.09.2020'!$B104,'FCST SDV (2)'!$C$2:$C$2001,0),MATCH('Data đx fcst 21.09.2020'!L$1,'FCST SDV (2)'!$D$1:$P$1,0))/'Data đx fcst 21.09.2020'!$C104,0)</f>
        <v>0</v>
      </c>
      <c r="M104" s="134">
        <f t="array" ref="M104">+IFERROR(INDEX('FCST SDV (2)'!$D$2:$P$2001,MATCH('Data đx fcst 21.09.2020'!$B104,'FCST SDV (2)'!$C$2:$C$2001,0),MATCH('Data đx fcst 21.09.2020'!M$1,'FCST SDV (2)'!$D$1:$P$1,0))/'Data đx fcst 21.09.2020'!$C104,0)</f>
        <v>0</v>
      </c>
      <c r="N104" s="134">
        <f t="array" ref="N104">+IFERROR(INDEX('FCST SDV (2)'!$D$2:$P$2001,MATCH('Data đx fcst 21.09.2020'!$B104,'FCST SDV (2)'!$C$2:$C$2001,0),MATCH('Data đx fcst 21.09.2020'!N$1,'FCST SDV (2)'!$D$1:$P$1,0))/'Data đx fcst 21.09.2020'!$C104,0)</f>
        <v>0</v>
      </c>
      <c r="O104" s="134">
        <f t="array" ref="O104">+IFERROR(INDEX('FCST SDV (2)'!$D$2:$P$2001,MATCH('Data đx fcst 21.09.2020'!$B104,'FCST SDV (2)'!$C$2:$C$2001,0),MATCH('Data đx fcst 21.09.2020'!O$1,'FCST SDV (2)'!$D$1:$P$1,0))/'Data đx fcst 21.09.2020'!$C104,0)</f>
        <v>0</v>
      </c>
      <c r="P104" s="134">
        <f t="array" ref="P104">+IFERROR(INDEX('FCST SDV (2)'!$D$2:$P$2001,MATCH('Data đx fcst 21.09.2020'!$B104,'FCST SDV (2)'!$C$2:$C$2001,0),MATCH('Data đx fcst 21.09.2020'!P$1,'FCST SDV (2)'!$D$1:$P$1,0))/'Data đx fcst 21.09.2020'!$C104,0)</f>
        <v>0</v>
      </c>
      <c r="Q104" s="134">
        <f t="array" ref="Q104">+IFERROR(INDEX('FCST SDV (2)'!$D$2:$P$2001,MATCH('Data đx fcst 21.09.2020'!$B104,'FCST SDV (2)'!$C$2:$C$2001,0),MATCH('Data đx fcst 21.09.2020'!Q$1,'FCST SDV (2)'!$D$1:$P$1,0))/'Data đx fcst 21.09.2020'!$C104,0)</f>
        <v>0</v>
      </c>
      <c r="R104" s="134">
        <f t="array" ref="R104">+IFERROR(INDEX('FCST SDV (2)'!$D$2:$P$2001,MATCH('Data đx fcst 21.09.2020'!$B104,'FCST SDV (2)'!$C$2:$C$2001,0),MATCH('Data đx fcst 21.09.2020'!R$1,'FCST SDV (2)'!$D$1:$P$1,0))/'Data đx fcst 21.09.2020'!$C104,0)</f>
        <v>8</v>
      </c>
      <c r="S104" s="182">
        <f t="shared" si="16"/>
        <v>8</v>
      </c>
    </row>
    <row r="105" spans="1:19" ht="36" hidden="1" customHeight="1">
      <c r="A105" s="604"/>
      <c r="B105" s="215" t="s">
        <v>14</v>
      </c>
      <c r="C105" s="215">
        <v>100</v>
      </c>
      <c r="D105" s="611"/>
      <c r="E105" s="611"/>
      <c r="F105" s="611"/>
      <c r="G105" s="187">
        <f>+VLOOKUP(B105,'FCST SDV (2)'!C:S,12,0)</f>
        <v>0</v>
      </c>
      <c r="H105" s="185">
        <f t="shared" si="14"/>
        <v>0</v>
      </c>
      <c r="I105" s="134">
        <f t="array" ref="I105">+IFERROR(INDEX('FCST SDV (2)'!$D$2:$P$2001,MATCH('Data đx fcst 21.09.2020'!$B105,'FCST SDV (2)'!$C$2:$C$2001,0),MATCH('Data đx fcst 21.09.2020'!I$1,'FCST SDV (2)'!$D$1:$P$1,0))/'Data đx fcst 21.09.2020'!$C105,0)</f>
        <v>0</v>
      </c>
      <c r="J105" s="134">
        <f t="array" ref="J105">+IFERROR(INDEX('FCST SDV (2)'!$D$2:$P$2001,MATCH('Data đx fcst 21.09.2020'!$B105,'FCST SDV (2)'!$C$2:$C$2001,0),MATCH('Data đx fcst 21.09.2020'!J$1,'FCST SDV (2)'!$D$1:$P$1,0))/'Data đx fcst 21.09.2020'!$C105,0)</f>
        <v>0</v>
      </c>
      <c r="K105" s="134">
        <f t="array" ref="K105">+IFERROR(INDEX('FCST SDV (2)'!$D$2:$P$2001,MATCH('Data đx fcst 21.09.2020'!$B105,'FCST SDV (2)'!$C$2:$C$2001,0),MATCH('Data đx fcst 21.09.2020'!K$1,'FCST SDV (2)'!$D$1:$P$1,0))/'Data đx fcst 21.09.2020'!$C105,0)</f>
        <v>0</v>
      </c>
      <c r="L105" s="134">
        <f t="array" ref="L105">+IFERROR(INDEX('FCST SDV (2)'!$D$2:$P$2001,MATCH('Data đx fcst 21.09.2020'!$B105,'FCST SDV (2)'!$C$2:$C$2001,0),MATCH('Data đx fcst 21.09.2020'!L$1,'FCST SDV (2)'!$D$1:$P$1,0))/'Data đx fcst 21.09.2020'!$C105,0)</f>
        <v>0</v>
      </c>
      <c r="M105" s="134">
        <f t="array" ref="M105">+IFERROR(INDEX('FCST SDV (2)'!$D$2:$P$2001,MATCH('Data đx fcst 21.09.2020'!$B105,'FCST SDV (2)'!$C$2:$C$2001,0),MATCH('Data đx fcst 21.09.2020'!M$1,'FCST SDV (2)'!$D$1:$P$1,0))/'Data đx fcst 21.09.2020'!$C105,0)</f>
        <v>0</v>
      </c>
      <c r="N105" s="134">
        <f t="array" ref="N105">+IFERROR(INDEX('FCST SDV (2)'!$D$2:$P$2001,MATCH('Data đx fcst 21.09.2020'!$B105,'FCST SDV (2)'!$C$2:$C$2001,0),MATCH('Data đx fcst 21.09.2020'!N$1,'FCST SDV (2)'!$D$1:$P$1,0))/'Data đx fcst 21.09.2020'!$C105,0)</f>
        <v>0</v>
      </c>
      <c r="O105" s="134">
        <f t="array" ref="O105">+IFERROR(INDEX('FCST SDV (2)'!$D$2:$P$2001,MATCH('Data đx fcst 21.09.2020'!$B105,'FCST SDV (2)'!$C$2:$C$2001,0),MATCH('Data đx fcst 21.09.2020'!O$1,'FCST SDV (2)'!$D$1:$P$1,0))/'Data đx fcst 21.09.2020'!$C105,0)</f>
        <v>0</v>
      </c>
      <c r="P105" s="134">
        <f t="array" ref="P105">+IFERROR(INDEX('FCST SDV (2)'!$D$2:$P$2001,MATCH('Data đx fcst 21.09.2020'!$B105,'FCST SDV (2)'!$C$2:$C$2001,0),MATCH('Data đx fcst 21.09.2020'!P$1,'FCST SDV (2)'!$D$1:$P$1,0))/'Data đx fcst 21.09.2020'!$C105,0)</f>
        <v>0</v>
      </c>
      <c r="Q105" s="134">
        <f t="array" ref="Q105">+IFERROR(INDEX('FCST SDV (2)'!$D$2:$P$2001,MATCH('Data đx fcst 21.09.2020'!$B105,'FCST SDV (2)'!$C$2:$C$2001,0),MATCH('Data đx fcst 21.09.2020'!Q$1,'FCST SDV (2)'!$D$1:$P$1,0))/'Data đx fcst 21.09.2020'!$C105,0)</f>
        <v>0</v>
      </c>
      <c r="R105" s="134">
        <f t="array" ref="R105">+IFERROR(INDEX('FCST SDV (2)'!$D$2:$P$2001,MATCH('Data đx fcst 21.09.2020'!$B105,'FCST SDV (2)'!$C$2:$C$2001,0),MATCH('Data đx fcst 21.09.2020'!R$1,'FCST SDV (2)'!$D$1:$P$1,0))/'Data đx fcst 21.09.2020'!$C105,0)</f>
        <v>0</v>
      </c>
      <c r="S105" s="182">
        <f t="shared" si="16"/>
        <v>0</v>
      </c>
    </row>
    <row r="106" spans="1:19" ht="36" customHeight="1">
      <c r="A106" s="604"/>
      <c r="B106" s="214" t="s">
        <v>15</v>
      </c>
      <c r="C106" s="215">
        <v>100</v>
      </c>
      <c r="D106" s="611"/>
      <c r="E106" s="611"/>
      <c r="F106" s="611"/>
      <c r="G106" s="187">
        <f>+IFERROR(VLOOKUP(B106,'FCST SDV (2)'!C:S,12,0),0)</f>
        <v>54000</v>
      </c>
      <c r="H106" s="185">
        <f t="shared" si="14"/>
        <v>540</v>
      </c>
      <c r="I106" s="134">
        <f t="array" ref="I106">+IFERROR(INDEX('FCST SDV (2)'!$D$2:$P$2001,MATCH('Data đx fcst 21.09.2020'!$B106,'FCST SDV (2)'!$C$2:$C$2001,0),MATCH('Data đx fcst 21.09.2020'!I$1,'FCST SDV (2)'!$D$1:$P$1,0))/'Data đx fcst 21.09.2020'!$C106,0)</f>
        <v>0</v>
      </c>
      <c r="J106" s="134">
        <f t="array" ref="J106">+IFERROR(INDEX('FCST SDV (2)'!$D$2:$P$2001,MATCH('Data đx fcst 21.09.2020'!$B106,'FCST SDV (2)'!$C$2:$C$2001,0),MATCH('Data đx fcst 21.09.2020'!J$1,'FCST SDV (2)'!$D$1:$P$1,0))/'Data đx fcst 21.09.2020'!$C106,0)</f>
        <v>0</v>
      </c>
      <c r="K106" s="134">
        <f t="array" ref="K106">+IFERROR(INDEX('FCST SDV (2)'!$D$2:$P$2001,MATCH('Data đx fcst 21.09.2020'!$B106,'FCST SDV (2)'!$C$2:$C$2001,0),MATCH('Data đx fcst 21.09.2020'!K$1,'FCST SDV (2)'!$D$1:$P$1,0))/'Data đx fcst 21.09.2020'!$C106,0)</f>
        <v>0</v>
      </c>
      <c r="L106" s="134">
        <f t="array" ref="L106">+IFERROR(INDEX('FCST SDV (2)'!$D$2:$P$2001,MATCH('Data đx fcst 21.09.2020'!$B106,'FCST SDV (2)'!$C$2:$C$2001,0),MATCH('Data đx fcst 21.09.2020'!L$1,'FCST SDV (2)'!$D$1:$P$1,0))/'Data đx fcst 21.09.2020'!$C106,0)</f>
        <v>0</v>
      </c>
      <c r="M106" s="134">
        <f t="array" ref="M106">+IFERROR(INDEX('FCST SDV (2)'!$D$2:$P$2001,MATCH('Data đx fcst 21.09.2020'!$B106,'FCST SDV (2)'!$C$2:$C$2001,0),MATCH('Data đx fcst 21.09.2020'!M$1,'FCST SDV (2)'!$D$1:$P$1,0))/'Data đx fcst 21.09.2020'!$C106,0)</f>
        <v>0</v>
      </c>
      <c r="N106" s="134">
        <f t="array" ref="N106">+IFERROR(INDEX('FCST SDV (2)'!$D$2:$P$2001,MATCH('Data đx fcst 21.09.2020'!$B106,'FCST SDV (2)'!$C$2:$C$2001,0),MATCH('Data đx fcst 21.09.2020'!N$1,'FCST SDV (2)'!$D$1:$P$1,0))/'Data đx fcst 21.09.2020'!$C106,0)</f>
        <v>0</v>
      </c>
      <c r="O106" s="134">
        <f t="array" ref="O106">+IFERROR(INDEX('FCST SDV (2)'!$D$2:$P$2001,MATCH('Data đx fcst 21.09.2020'!$B106,'FCST SDV (2)'!$C$2:$C$2001,0),MATCH('Data đx fcst 21.09.2020'!O$1,'FCST SDV (2)'!$D$1:$P$1,0))/'Data đx fcst 21.09.2020'!$C106,0)</f>
        <v>0</v>
      </c>
      <c r="P106" s="134">
        <f t="array" ref="P106">+IFERROR(INDEX('FCST SDV (2)'!$D$2:$P$2001,MATCH('Data đx fcst 21.09.2020'!$B106,'FCST SDV (2)'!$C$2:$C$2001,0),MATCH('Data đx fcst 21.09.2020'!P$1,'FCST SDV (2)'!$D$1:$P$1,0))/'Data đx fcst 21.09.2020'!$C106,0)</f>
        <v>0</v>
      </c>
      <c r="Q106" s="134">
        <f t="array" ref="Q106">+IFERROR(INDEX('FCST SDV (2)'!$D$2:$P$2001,MATCH('Data đx fcst 21.09.2020'!$B106,'FCST SDV (2)'!$C$2:$C$2001,0),MATCH('Data đx fcst 21.09.2020'!Q$1,'FCST SDV (2)'!$D$1:$P$1,0))/'Data đx fcst 21.09.2020'!$C106,0)</f>
        <v>0</v>
      </c>
      <c r="R106" s="134">
        <f t="array" ref="R106">+IFERROR(INDEX('FCST SDV (2)'!$D$2:$P$2001,MATCH('Data đx fcst 21.09.2020'!$B106,'FCST SDV (2)'!$C$2:$C$2001,0),MATCH('Data đx fcst 21.09.2020'!R$1,'FCST SDV (2)'!$D$1:$P$1,0))/'Data đx fcst 21.09.2020'!$C106,0)</f>
        <v>630</v>
      </c>
      <c r="S106" s="182">
        <f t="shared" si="16"/>
        <v>630</v>
      </c>
    </row>
    <row r="107" spans="1:19" ht="36" customHeight="1">
      <c r="A107" s="604"/>
      <c r="B107" s="215" t="s">
        <v>16</v>
      </c>
      <c r="C107" s="215">
        <v>2500</v>
      </c>
      <c r="D107" s="611"/>
      <c r="E107" s="611"/>
      <c r="F107" s="611"/>
      <c r="G107" s="187">
        <f>+IFERROR(VLOOKUP(B107,'FCST SDV (2)'!C:S,12,0),0)</f>
        <v>90000</v>
      </c>
      <c r="H107" s="185">
        <f t="shared" si="14"/>
        <v>36</v>
      </c>
      <c r="I107" s="134">
        <f t="array" ref="I107">+IFERROR(INDEX('FCST SDV (2)'!$D$2:$P$2001,MATCH('Data đx fcst 21.09.2020'!$B107,'FCST SDV (2)'!$C$2:$C$2001,0),MATCH('Data đx fcst 21.09.2020'!I$1,'FCST SDV (2)'!$D$1:$P$1,0))/'Data đx fcst 21.09.2020'!$C107,0)</f>
        <v>0</v>
      </c>
      <c r="J107" s="134">
        <f t="array" ref="J107">+IFERROR(INDEX('FCST SDV (2)'!$D$2:$P$2001,MATCH('Data đx fcst 21.09.2020'!$B107,'FCST SDV (2)'!$C$2:$C$2001,0),MATCH('Data đx fcst 21.09.2020'!J$1,'FCST SDV (2)'!$D$1:$P$1,0))/'Data đx fcst 21.09.2020'!$C107,0)</f>
        <v>0</v>
      </c>
      <c r="K107" s="134">
        <f t="array" ref="K107">+IFERROR(INDEX('FCST SDV (2)'!$D$2:$P$2001,MATCH('Data đx fcst 21.09.2020'!$B107,'FCST SDV (2)'!$C$2:$C$2001,0),MATCH('Data đx fcst 21.09.2020'!K$1,'FCST SDV (2)'!$D$1:$P$1,0))/'Data đx fcst 21.09.2020'!$C107,0)</f>
        <v>0</v>
      </c>
      <c r="L107" s="134">
        <f t="array" ref="L107">+IFERROR(INDEX('FCST SDV (2)'!$D$2:$P$2001,MATCH('Data đx fcst 21.09.2020'!$B107,'FCST SDV (2)'!$C$2:$C$2001,0),MATCH('Data đx fcst 21.09.2020'!L$1,'FCST SDV (2)'!$D$1:$P$1,0))/'Data đx fcst 21.09.2020'!$C107,0)</f>
        <v>0</v>
      </c>
      <c r="M107" s="134">
        <f t="array" ref="M107">+IFERROR(INDEX('FCST SDV (2)'!$D$2:$P$2001,MATCH('Data đx fcst 21.09.2020'!$B107,'FCST SDV (2)'!$C$2:$C$2001,0),MATCH('Data đx fcst 21.09.2020'!M$1,'FCST SDV (2)'!$D$1:$P$1,0))/'Data đx fcst 21.09.2020'!$C107,0)</f>
        <v>0</v>
      </c>
      <c r="N107" s="134">
        <f t="array" ref="N107">+IFERROR(INDEX('FCST SDV (2)'!$D$2:$P$2001,MATCH('Data đx fcst 21.09.2020'!$B107,'FCST SDV (2)'!$C$2:$C$2001,0),MATCH('Data đx fcst 21.09.2020'!N$1,'FCST SDV (2)'!$D$1:$P$1,0))/'Data đx fcst 21.09.2020'!$C107,0)</f>
        <v>0</v>
      </c>
      <c r="O107" s="134">
        <f t="array" ref="O107">+IFERROR(INDEX('FCST SDV (2)'!$D$2:$P$2001,MATCH('Data đx fcst 21.09.2020'!$B107,'FCST SDV (2)'!$C$2:$C$2001,0),MATCH('Data đx fcst 21.09.2020'!O$1,'FCST SDV (2)'!$D$1:$P$1,0))/'Data đx fcst 21.09.2020'!$C107,0)</f>
        <v>0</v>
      </c>
      <c r="P107" s="134">
        <f t="array" ref="P107">+IFERROR(INDEX('FCST SDV (2)'!$D$2:$P$2001,MATCH('Data đx fcst 21.09.2020'!$B107,'FCST SDV (2)'!$C$2:$C$2001,0),MATCH('Data đx fcst 21.09.2020'!P$1,'FCST SDV (2)'!$D$1:$P$1,0))/'Data đx fcst 21.09.2020'!$C107,0)</f>
        <v>0</v>
      </c>
      <c r="Q107" s="134">
        <f t="array" ref="Q107">+IFERROR(INDEX('FCST SDV (2)'!$D$2:$P$2001,MATCH('Data đx fcst 21.09.2020'!$B107,'FCST SDV (2)'!$C$2:$C$2001,0),MATCH('Data đx fcst 21.09.2020'!Q$1,'FCST SDV (2)'!$D$1:$P$1,0))/'Data đx fcst 21.09.2020'!$C107,0)</f>
        <v>0</v>
      </c>
      <c r="R107" s="134">
        <f t="array" ref="R107">+IFERROR(INDEX('FCST SDV (2)'!$D$2:$P$2001,MATCH('Data đx fcst 21.09.2020'!$B107,'FCST SDV (2)'!$C$2:$C$2001,0),MATCH('Data đx fcst 21.09.2020'!R$1,'FCST SDV (2)'!$D$1:$P$1,0))/'Data đx fcst 21.09.2020'!$C107,0)</f>
        <v>0</v>
      </c>
      <c r="S107" s="182">
        <f t="shared" si="16"/>
        <v>0</v>
      </c>
    </row>
    <row r="108" spans="1:19" ht="36" customHeight="1">
      <c r="A108" s="604"/>
      <c r="B108" s="215" t="s">
        <v>17</v>
      </c>
      <c r="C108" s="215">
        <v>2500</v>
      </c>
      <c r="D108" s="611"/>
      <c r="E108" s="611"/>
      <c r="F108" s="611"/>
      <c r="G108" s="187">
        <f>+IFERROR(VLOOKUP(B108,'FCST SDV (2)'!C:S,12,0),0)</f>
        <v>36000</v>
      </c>
      <c r="H108" s="185">
        <f t="shared" si="14"/>
        <v>14.4</v>
      </c>
      <c r="I108" s="134">
        <f t="array" ref="I108">+IFERROR(INDEX('FCST SDV (2)'!$D$2:$P$2001,MATCH('Data đx fcst 21.09.2020'!$B108,'FCST SDV (2)'!$C$2:$C$2001,0),MATCH('Data đx fcst 21.09.2020'!I$1,'FCST SDV (2)'!$D$1:$P$1,0))/'Data đx fcst 21.09.2020'!$C108,0)</f>
        <v>0</v>
      </c>
      <c r="J108" s="134">
        <f t="array" ref="J108">+IFERROR(INDEX('FCST SDV (2)'!$D$2:$P$2001,MATCH('Data đx fcst 21.09.2020'!$B108,'FCST SDV (2)'!$C$2:$C$2001,0),MATCH('Data đx fcst 21.09.2020'!J$1,'FCST SDV (2)'!$D$1:$P$1,0))/'Data đx fcst 21.09.2020'!$C108,0)</f>
        <v>0</v>
      </c>
      <c r="K108" s="134">
        <f t="array" ref="K108">+IFERROR(INDEX('FCST SDV (2)'!$D$2:$P$2001,MATCH('Data đx fcst 21.09.2020'!$B108,'FCST SDV (2)'!$C$2:$C$2001,0),MATCH('Data đx fcst 21.09.2020'!K$1,'FCST SDV (2)'!$D$1:$P$1,0))/'Data đx fcst 21.09.2020'!$C108,0)</f>
        <v>0</v>
      </c>
      <c r="L108" s="134">
        <f t="array" ref="L108">+IFERROR(INDEX('FCST SDV (2)'!$D$2:$P$2001,MATCH('Data đx fcst 21.09.2020'!$B108,'FCST SDV (2)'!$C$2:$C$2001,0),MATCH('Data đx fcst 21.09.2020'!L$1,'FCST SDV (2)'!$D$1:$P$1,0))/'Data đx fcst 21.09.2020'!$C108,0)</f>
        <v>0</v>
      </c>
      <c r="M108" s="134">
        <f t="array" ref="M108">+IFERROR(INDEX('FCST SDV (2)'!$D$2:$P$2001,MATCH('Data đx fcst 21.09.2020'!$B108,'FCST SDV (2)'!$C$2:$C$2001,0),MATCH('Data đx fcst 21.09.2020'!M$1,'FCST SDV (2)'!$D$1:$P$1,0))/'Data đx fcst 21.09.2020'!$C108,0)</f>
        <v>0</v>
      </c>
      <c r="N108" s="134">
        <f t="array" ref="N108">+IFERROR(INDEX('FCST SDV (2)'!$D$2:$P$2001,MATCH('Data đx fcst 21.09.2020'!$B108,'FCST SDV (2)'!$C$2:$C$2001,0),MATCH('Data đx fcst 21.09.2020'!N$1,'FCST SDV (2)'!$D$1:$P$1,0))/'Data đx fcst 21.09.2020'!$C108,0)</f>
        <v>0</v>
      </c>
      <c r="O108" s="134">
        <f t="array" ref="O108">+IFERROR(INDEX('FCST SDV (2)'!$D$2:$P$2001,MATCH('Data đx fcst 21.09.2020'!$B108,'FCST SDV (2)'!$C$2:$C$2001,0),MATCH('Data đx fcst 21.09.2020'!O$1,'FCST SDV (2)'!$D$1:$P$1,0))/'Data đx fcst 21.09.2020'!$C108,0)</f>
        <v>0</v>
      </c>
      <c r="P108" s="134">
        <f t="array" ref="P108">+IFERROR(INDEX('FCST SDV (2)'!$D$2:$P$2001,MATCH('Data đx fcst 21.09.2020'!$B108,'FCST SDV (2)'!$C$2:$C$2001,0),MATCH('Data đx fcst 21.09.2020'!P$1,'FCST SDV (2)'!$D$1:$P$1,0))/'Data đx fcst 21.09.2020'!$C108,0)</f>
        <v>0</v>
      </c>
      <c r="Q108" s="134">
        <f t="array" ref="Q108">+IFERROR(INDEX('FCST SDV (2)'!$D$2:$P$2001,MATCH('Data đx fcst 21.09.2020'!$B108,'FCST SDV (2)'!$C$2:$C$2001,0),MATCH('Data đx fcst 21.09.2020'!Q$1,'FCST SDV (2)'!$D$1:$P$1,0))/'Data đx fcst 21.09.2020'!$C108,0)</f>
        <v>0</v>
      </c>
      <c r="R108" s="134">
        <f t="array" ref="R108">+IFERROR(INDEX('FCST SDV (2)'!$D$2:$P$2001,MATCH('Data đx fcst 21.09.2020'!$B108,'FCST SDV (2)'!$C$2:$C$2001,0),MATCH('Data đx fcst 21.09.2020'!R$1,'FCST SDV (2)'!$D$1:$P$1,0))/'Data đx fcst 21.09.2020'!$C108,0)</f>
        <v>25.2</v>
      </c>
      <c r="S108" s="182">
        <f t="shared" si="16"/>
        <v>25.2</v>
      </c>
    </row>
    <row r="109" spans="1:19" ht="36" customHeight="1">
      <c r="A109" s="604"/>
      <c r="B109" s="215" t="s">
        <v>18</v>
      </c>
      <c r="C109" s="215">
        <v>100</v>
      </c>
      <c r="D109" s="611"/>
      <c r="E109" s="611"/>
      <c r="F109" s="611"/>
      <c r="G109" s="187">
        <f>+IFERROR(VLOOKUP(B109,'FCST SDV (2)'!C:S,12,0),0)</f>
        <v>40000</v>
      </c>
      <c r="H109" s="185">
        <f t="shared" si="14"/>
        <v>400</v>
      </c>
      <c r="I109" s="134">
        <f t="array" ref="I109">+IFERROR(INDEX('FCST SDV (2)'!$D$2:$P$2001,MATCH('Data đx fcst 21.09.2020'!$B109,'FCST SDV (2)'!$C$2:$C$2001,0),MATCH('Data đx fcst 21.09.2020'!I$1,'FCST SDV (2)'!$D$1:$P$1,0))/'Data đx fcst 21.09.2020'!$C109,0)</f>
        <v>0</v>
      </c>
      <c r="J109" s="134">
        <f t="array" ref="J109">+IFERROR(INDEX('FCST SDV (2)'!$D$2:$P$2001,MATCH('Data đx fcst 21.09.2020'!$B109,'FCST SDV (2)'!$C$2:$C$2001,0),MATCH('Data đx fcst 21.09.2020'!J$1,'FCST SDV (2)'!$D$1:$P$1,0))/'Data đx fcst 21.09.2020'!$C109,0)</f>
        <v>0</v>
      </c>
      <c r="K109" s="134">
        <f t="array" ref="K109">+IFERROR(INDEX('FCST SDV (2)'!$D$2:$P$2001,MATCH('Data đx fcst 21.09.2020'!$B109,'FCST SDV (2)'!$C$2:$C$2001,0),MATCH('Data đx fcst 21.09.2020'!K$1,'FCST SDV (2)'!$D$1:$P$1,0))/'Data đx fcst 21.09.2020'!$C109,0)</f>
        <v>0</v>
      </c>
      <c r="L109" s="134">
        <f t="array" ref="L109">+IFERROR(INDEX('FCST SDV (2)'!$D$2:$P$2001,MATCH('Data đx fcst 21.09.2020'!$B109,'FCST SDV (2)'!$C$2:$C$2001,0),MATCH('Data đx fcst 21.09.2020'!L$1,'FCST SDV (2)'!$D$1:$P$1,0))/'Data đx fcst 21.09.2020'!$C109,0)</f>
        <v>0</v>
      </c>
      <c r="M109" s="134">
        <f t="array" ref="M109">+IFERROR(INDEX('FCST SDV (2)'!$D$2:$P$2001,MATCH('Data đx fcst 21.09.2020'!$B109,'FCST SDV (2)'!$C$2:$C$2001,0),MATCH('Data đx fcst 21.09.2020'!M$1,'FCST SDV (2)'!$D$1:$P$1,0))/'Data đx fcst 21.09.2020'!$C109,0)</f>
        <v>0</v>
      </c>
      <c r="N109" s="134">
        <f t="array" ref="N109">+IFERROR(INDEX('FCST SDV (2)'!$D$2:$P$2001,MATCH('Data đx fcst 21.09.2020'!$B109,'FCST SDV (2)'!$C$2:$C$2001,0),MATCH('Data đx fcst 21.09.2020'!N$1,'FCST SDV (2)'!$D$1:$P$1,0))/'Data đx fcst 21.09.2020'!$C109,0)</f>
        <v>0</v>
      </c>
      <c r="O109" s="134">
        <f t="array" ref="O109">+IFERROR(INDEX('FCST SDV (2)'!$D$2:$P$2001,MATCH('Data đx fcst 21.09.2020'!$B109,'FCST SDV (2)'!$C$2:$C$2001,0),MATCH('Data đx fcst 21.09.2020'!O$1,'FCST SDV (2)'!$D$1:$P$1,0))/'Data đx fcst 21.09.2020'!$C109,0)</f>
        <v>0</v>
      </c>
      <c r="P109" s="134">
        <f t="array" ref="P109">+IFERROR(INDEX('FCST SDV (2)'!$D$2:$P$2001,MATCH('Data đx fcst 21.09.2020'!$B109,'FCST SDV (2)'!$C$2:$C$2001,0),MATCH('Data đx fcst 21.09.2020'!P$1,'FCST SDV (2)'!$D$1:$P$1,0))/'Data đx fcst 21.09.2020'!$C109,0)</f>
        <v>0</v>
      </c>
      <c r="Q109" s="134">
        <f t="array" ref="Q109">+IFERROR(INDEX('FCST SDV (2)'!$D$2:$P$2001,MATCH('Data đx fcst 21.09.2020'!$B109,'FCST SDV (2)'!$C$2:$C$2001,0),MATCH('Data đx fcst 21.09.2020'!Q$1,'FCST SDV (2)'!$D$1:$P$1,0))/'Data đx fcst 21.09.2020'!$C109,0)</f>
        <v>0</v>
      </c>
      <c r="R109" s="134">
        <f t="array" ref="R109">+IFERROR(INDEX('FCST SDV (2)'!$D$2:$P$2001,MATCH('Data đx fcst 21.09.2020'!$B109,'FCST SDV (2)'!$C$2:$C$2001,0),MATCH('Data đx fcst 21.09.2020'!R$1,'FCST SDV (2)'!$D$1:$P$1,0))/'Data đx fcst 21.09.2020'!$C109,0)</f>
        <v>1350</v>
      </c>
      <c r="S109" s="182">
        <f t="shared" si="16"/>
        <v>1350</v>
      </c>
    </row>
    <row r="110" spans="1:19" ht="36" hidden="1" customHeight="1">
      <c r="A110" s="604"/>
      <c r="B110" s="215" t="s">
        <v>19</v>
      </c>
      <c r="C110" s="215">
        <v>1000</v>
      </c>
      <c r="D110" s="611"/>
      <c r="E110" s="611"/>
      <c r="F110" s="611"/>
      <c r="G110" s="187">
        <f>+VLOOKUP(B110,'FCST SDV (2)'!C:S,12,0)</f>
        <v>18900</v>
      </c>
      <c r="H110" s="185">
        <f t="shared" si="14"/>
        <v>18.899999999999999</v>
      </c>
      <c r="I110" s="134">
        <f t="array" ref="I110">+IFERROR(INDEX('FCST SDV (2)'!$D$2:$P$2001,MATCH('Data đx fcst 21.09.2020'!$B110,'FCST SDV (2)'!$C$2:$C$2001,0),MATCH('Data đx fcst 21.09.2020'!I$1,'FCST SDV (2)'!$D$1:$P$1,0))/'Data đx fcst 21.09.2020'!$C110,0)</f>
        <v>0</v>
      </c>
      <c r="J110" s="134">
        <f t="array" ref="J110">+IFERROR(INDEX('FCST SDV (2)'!$D$2:$P$2001,MATCH('Data đx fcst 21.09.2020'!$B110,'FCST SDV (2)'!$C$2:$C$2001,0),MATCH('Data đx fcst 21.09.2020'!J$1,'FCST SDV (2)'!$D$1:$P$1,0))/'Data đx fcst 21.09.2020'!$C110,0)</f>
        <v>0</v>
      </c>
      <c r="K110" s="134">
        <f t="array" ref="K110">+IFERROR(INDEX('FCST SDV (2)'!$D$2:$P$2001,MATCH('Data đx fcst 21.09.2020'!$B110,'FCST SDV (2)'!$C$2:$C$2001,0),MATCH('Data đx fcst 21.09.2020'!K$1,'FCST SDV (2)'!$D$1:$P$1,0))/'Data đx fcst 21.09.2020'!$C110,0)</f>
        <v>0</v>
      </c>
      <c r="L110" s="134">
        <f t="array" ref="L110">+IFERROR(INDEX('FCST SDV (2)'!$D$2:$P$2001,MATCH('Data đx fcst 21.09.2020'!$B110,'FCST SDV (2)'!$C$2:$C$2001,0),MATCH('Data đx fcst 21.09.2020'!L$1,'FCST SDV (2)'!$D$1:$P$1,0))/'Data đx fcst 21.09.2020'!$C110,0)</f>
        <v>0</v>
      </c>
      <c r="M110" s="134">
        <f t="array" ref="M110">+IFERROR(INDEX('FCST SDV (2)'!$D$2:$P$2001,MATCH('Data đx fcst 21.09.2020'!$B110,'FCST SDV (2)'!$C$2:$C$2001,0),MATCH('Data đx fcst 21.09.2020'!M$1,'FCST SDV (2)'!$D$1:$P$1,0))/'Data đx fcst 21.09.2020'!$C110,0)</f>
        <v>0</v>
      </c>
      <c r="N110" s="134">
        <f t="array" ref="N110">+IFERROR(INDEX('FCST SDV (2)'!$D$2:$P$2001,MATCH('Data đx fcst 21.09.2020'!$B110,'FCST SDV (2)'!$C$2:$C$2001,0),MATCH('Data đx fcst 21.09.2020'!N$1,'FCST SDV (2)'!$D$1:$P$1,0))/'Data đx fcst 21.09.2020'!$C110,0)</f>
        <v>0</v>
      </c>
      <c r="O110" s="134">
        <f t="array" ref="O110">+IFERROR(INDEX('FCST SDV (2)'!$D$2:$P$2001,MATCH('Data đx fcst 21.09.2020'!$B110,'FCST SDV (2)'!$C$2:$C$2001,0),MATCH('Data đx fcst 21.09.2020'!O$1,'FCST SDV (2)'!$D$1:$P$1,0))/'Data đx fcst 21.09.2020'!$C110,0)</f>
        <v>0</v>
      </c>
      <c r="P110" s="134">
        <f t="array" ref="P110">+IFERROR(INDEX('FCST SDV (2)'!$D$2:$P$2001,MATCH('Data đx fcst 21.09.2020'!$B110,'FCST SDV (2)'!$C$2:$C$2001,0),MATCH('Data đx fcst 21.09.2020'!P$1,'FCST SDV (2)'!$D$1:$P$1,0))/'Data đx fcst 21.09.2020'!$C110,0)</f>
        <v>0</v>
      </c>
      <c r="Q110" s="134">
        <f t="array" ref="Q110">+IFERROR(INDEX('FCST SDV (2)'!$D$2:$P$2001,MATCH('Data đx fcst 21.09.2020'!$B110,'FCST SDV (2)'!$C$2:$C$2001,0),MATCH('Data đx fcst 21.09.2020'!Q$1,'FCST SDV (2)'!$D$1:$P$1,0))/'Data đx fcst 21.09.2020'!$C110,0)</f>
        <v>0</v>
      </c>
      <c r="R110" s="134">
        <f t="array" ref="R110">+IFERROR(INDEX('FCST SDV (2)'!$D$2:$P$2001,MATCH('Data đx fcst 21.09.2020'!$B110,'FCST SDV (2)'!$C$2:$C$2001,0),MATCH('Data đx fcst 21.09.2020'!R$1,'FCST SDV (2)'!$D$1:$P$1,0))/'Data đx fcst 21.09.2020'!$C110,0)</f>
        <v>0</v>
      </c>
      <c r="S110" s="182">
        <f t="shared" si="16"/>
        <v>0</v>
      </c>
    </row>
    <row r="111" spans="1:19" ht="36" customHeight="1">
      <c r="A111" s="604"/>
      <c r="B111" s="215" t="s">
        <v>20</v>
      </c>
      <c r="C111" s="215">
        <v>1000</v>
      </c>
      <c r="D111" s="611"/>
      <c r="E111" s="611"/>
      <c r="F111" s="611"/>
      <c r="G111" s="187">
        <f>+IFERROR(VLOOKUP(B111,'FCST SDV (2)'!C:S,12,0),0)</f>
        <v>19950</v>
      </c>
      <c r="H111" s="185">
        <f t="shared" si="14"/>
        <v>19.95</v>
      </c>
      <c r="I111" s="134">
        <f t="array" ref="I111">+IFERROR(INDEX('FCST SDV (2)'!$D$2:$P$2001,MATCH('Data đx fcst 21.09.2020'!$B111,'FCST SDV (2)'!$C$2:$C$2001,0),MATCH('Data đx fcst 21.09.2020'!I$1,'FCST SDV (2)'!$D$1:$P$1,0))/'Data đx fcst 21.09.2020'!$C111,0)</f>
        <v>0</v>
      </c>
      <c r="J111" s="134">
        <f t="array" ref="J111">+IFERROR(INDEX('FCST SDV (2)'!$D$2:$P$2001,MATCH('Data đx fcst 21.09.2020'!$B111,'FCST SDV (2)'!$C$2:$C$2001,0),MATCH('Data đx fcst 21.09.2020'!J$1,'FCST SDV (2)'!$D$1:$P$1,0))/'Data đx fcst 21.09.2020'!$C111,0)</f>
        <v>0</v>
      </c>
      <c r="K111" s="134">
        <f t="array" ref="K111">+IFERROR(INDEX('FCST SDV (2)'!$D$2:$P$2001,MATCH('Data đx fcst 21.09.2020'!$B111,'FCST SDV (2)'!$C$2:$C$2001,0),MATCH('Data đx fcst 21.09.2020'!K$1,'FCST SDV (2)'!$D$1:$P$1,0))/'Data đx fcst 21.09.2020'!$C111,0)</f>
        <v>0</v>
      </c>
      <c r="L111" s="134">
        <f t="array" ref="L111">+IFERROR(INDEX('FCST SDV (2)'!$D$2:$P$2001,MATCH('Data đx fcst 21.09.2020'!$B111,'FCST SDV (2)'!$C$2:$C$2001,0),MATCH('Data đx fcst 21.09.2020'!L$1,'FCST SDV (2)'!$D$1:$P$1,0))/'Data đx fcst 21.09.2020'!$C111,0)</f>
        <v>0</v>
      </c>
      <c r="M111" s="134">
        <f t="array" ref="M111">+IFERROR(INDEX('FCST SDV (2)'!$D$2:$P$2001,MATCH('Data đx fcst 21.09.2020'!$B111,'FCST SDV (2)'!$C$2:$C$2001,0),MATCH('Data đx fcst 21.09.2020'!M$1,'FCST SDV (2)'!$D$1:$P$1,0))/'Data đx fcst 21.09.2020'!$C111,0)</f>
        <v>0</v>
      </c>
      <c r="N111" s="134">
        <f t="array" ref="N111">+IFERROR(INDEX('FCST SDV (2)'!$D$2:$P$2001,MATCH('Data đx fcst 21.09.2020'!$B111,'FCST SDV (2)'!$C$2:$C$2001,0),MATCH('Data đx fcst 21.09.2020'!N$1,'FCST SDV (2)'!$D$1:$P$1,0))/'Data đx fcst 21.09.2020'!$C111,0)</f>
        <v>0</v>
      </c>
      <c r="O111" s="134">
        <f t="array" ref="O111">+IFERROR(INDEX('FCST SDV (2)'!$D$2:$P$2001,MATCH('Data đx fcst 21.09.2020'!$B111,'FCST SDV (2)'!$C$2:$C$2001,0),MATCH('Data đx fcst 21.09.2020'!O$1,'FCST SDV (2)'!$D$1:$P$1,0))/'Data đx fcst 21.09.2020'!$C111,0)</f>
        <v>0</v>
      </c>
      <c r="P111" s="134">
        <f t="array" ref="P111">+IFERROR(INDEX('FCST SDV (2)'!$D$2:$P$2001,MATCH('Data đx fcst 21.09.2020'!$B111,'FCST SDV (2)'!$C$2:$C$2001,0),MATCH('Data đx fcst 21.09.2020'!P$1,'FCST SDV (2)'!$D$1:$P$1,0))/'Data đx fcst 21.09.2020'!$C111,0)</f>
        <v>0</v>
      </c>
      <c r="Q111" s="134">
        <f t="array" ref="Q111">+IFERROR(INDEX('FCST SDV (2)'!$D$2:$P$2001,MATCH('Data đx fcst 21.09.2020'!$B111,'FCST SDV (2)'!$C$2:$C$2001,0),MATCH('Data đx fcst 21.09.2020'!Q$1,'FCST SDV (2)'!$D$1:$P$1,0))/'Data đx fcst 21.09.2020'!$C111,0)</f>
        <v>0</v>
      </c>
      <c r="R111" s="134">
        <f t="array" ref="R111">+IFERROR(INDEX('FCST SDV (2)'!$D$2:$P$2001,MATCH('Data đx fcst 21.09.2020'!$B111,'FCST SDV (2)'!$C$2:$C$2001,0),MATCH('Data đx fcst 21.09.2020'!R$1,'FCST SDV (2)'!$D$1:$P$1,0))/'Data đx fcst 21.09.2020'!$C111,0)</f>
        <v>0</v>
      </c>
      <c r="S111" s="182">
        <f t="shared" si="16"/>
        <v>0</v>
      </c>
    </row>
    <row r="112" spans="1:19" ht="36" customHeight="1">
      <c r="A112" s="604"/>
      <c r="B112" s="215" t="s">
        <v>21</v>
      </c>
      <c r="C112" s="215">
        <v>1000</v>
      </c>
      <c r="D112" s="611"/>
      <c r="E112" s="611"/>
      <c r="F112" s="611"/>
      <c r="G112" s="187">
        <f>+IFERROR(VLOOKUP(B112,'FCST SDV (2)'!C:S,12,0),0)</f>
        <v>80500</v>
      </c>
      <c r="H112" s="185">
        <f t="shared" si="14"/>
        <v>80.5</v>
      </c>
      <c r="I112" s="134">
        <f t="array" ref="I112">+IFERROR(INDEX('FCST SDV (2)'!$D$2:$P$2001,MATCH('Data đx fcst 21.09.2020'!$B112,'FCST SDV (2)'!$C$2:$C$2001,0),MATCH('Data đx fcst 21.09.2020'!I$1,'FCST SDV (2)'!$D$1:$P$1,0))/'Data đx fcst 21.09.2020'!$C112,0)</f>
        <v>0</v>
      </c>
      <c r="J112" s="134">
        <f t="array" ref="J112">+IFERROR(INDEX('FCST SDV (2)'!$D$2:$P$2001,MATCH('Data đx fcst 21.09.2020'!$B112,'FCST SDV (2)'!$C$2:$C$2001,0),MATCH('Data đx fcst 21.09.2020'!J$1,'FCST SDV (2)'!$D$1:$P$1,0))/'Data đx fcst 21.09.2020'!$C112,0)</f>
        <v>0</v>
      </c>
      <c r="K112" s="134">
        <f t="array" ref="K112">+IFERROR(INDEX('FCST SDV (2)'!$D$2:$P$2001,MATCH('Data đx fcst 21.09.2020'!$B112,'FCST SDV (2)'!$C$2:$C$2001,0),MATCH('Data đx fcst 21.09.2020'!K$1,'FCST SDV (2)'!$D$1:$P$1,0))/'Data đx fcst 21.09.2020'!$C112,0)</f>
        <v>0</v>
      </c>
      <c r="L112" s="134">
        <f t="array" ref="L112">+IFERROR(INDEX('FCST SDV (2)'!$D$2:$P$2001,MATCH('Data đx fcst 21.09.2020'!$B112,'FCST SDV (2)'!$C$2:$C$2001,0),MATCH('Data đx fcst 21.09.2020'!L$1,'FCST SDV (2)'!$D$1:$P$1,0))/'Data đx fcst 21.09.2020'!$C112,0)</f>
        <v>0</v>
      </c>
      <c r="M112" s="134">
        <f t="array" ref="M112">+IFERROR(INDEX('FCST SDV (2)'!$D$2:$P$2001,MATCH('Data đx fcst 21.09.2020'!$B112,'FCST SDV (2)'!$C$2:$C$2001,0),MATCH('Data đx fcst 21.09.2020'!M$1,'FCST SDV (2)'!$D$1:$P$1,0))/'Data đx fcst 21.09.2020'!$C112,0)</f>
        <v>0</v>
      </c>
      <c r="N112" s="134">
        <f t="array" ref="N112">+IFERROR(INDEX('FCST SDV (2)'!$D$2:$P$2001,MATCH('Data đx fcst 21.09.2020'!$B112,'FCST SDV (2)'!$C$2:$C$2001,0),MATCH('Data đx fcst 21.09.2020'!N$1,'FCST SDV (2)'!$D$1:$P$1,0))/'Data đx fcst 21.09.2020'!$C112,0)</f>
        <v>0</v>
      </c>
      <c r="O112" s="134">
        <f t="array" ref="O112">+IFERROR(INDEX('FCST SDV (2)'!$D$2:$P$2001,MATCH('Data đx fcst 21.09.2020'!$B112,'FCST SDV (2)'!$C$2:$C$2001,0),MATCH('Data đx fcst 21.09.2020'!O$1,'FCST SDV (2)'!$D$1:$P$1,0))/'Data đx fcst 21.09.2020'!$C112,0)</f>
        <v>0</v>
      </c>
      <c r="P112" s="134">
        <f t="array" ref="P112">+IFERROR(INDEX('FCST SDV (2)'!$D$2:$P$2001,MATCH('Data đx fcst 21.09.2020'!$B112,'FCST SDV (2)'!$C$2:$C$2001,0),MATCH('Data đx fcst 21.09.2020'!P$1,'FCST SDV (2)'!$D$1:$P$1,0))/'Data đx fcst 21.09.2020'!$C112,0)</f>
        <v>0</v>
      </c>
      <c r="Q112" s="134">
        <f t="array" ref="Q112">+IFERROR(INDEX('FCST SDV (2)'!$D$2:$P$2001,MATCH('Data đx fcst 21.09.2020'!$B112,'FCST SDV (2)'!$C$2:$C$2001,0),MATCH('Data đx fcst 21.09.2020'!Q$1,'FCST SDV (2)'!$D$1:$P$1,0))/'Data đx fcst 21.09.2020'!$C112,0)</f>
        <v>0</v>
      </c>
      <c r="R112" s="134">
        <f t="array" ref="R112">+IFERROR(INDEX('FCST SDV (2)'!$D$2:$P$2001,MATCH('Data đx fcst 21.09.2020'!$B112,'FCST SDV (2)'!$C$2:$C$2001,0),MATCH('Data đx fcst 21.09.2020'!R$1,'FCST SDV (2)'!$D$1:$P$1,0))/'Data đx fcst 21.09.2020'!$C112,0)</f>
        <v>21</v>
      </c>
      <c r="S112" s="182">
        <f t="shared" si="16"/>
        <v>21</v>
      </c>
    </row>
    <row r="113" spans="1:19" ht="36" customHeight="1">
      <c r="A113" s="604"/>
      <c r="B113" s="215" t="s">
        <v>22</v>
      </c>
      <c r="C113" s="215">
        <v>1000</v>
      </c>
      <c r="D113" s="611"/>
      <c r="E113" s="611"/>
      <c r="F113" s="611"/>
      <c r="G113" s="187">
        <f>+IFERROR(VLOOKUP(B113,'FCST SDV (2)'!C:S,12,0),0)</f>
        <v>54000</v>
      </c>
      <c r="H113" s="185">
        <f t="shared" si="14"/>
        <v>54</v>
      </c>
      <c r="I113" s="134">
        <f t="array" ref="I113">+IFERROR(INDEX('FCST SDV (2)'!$D$2:$P$2001,MATCH('Data đx fcst 21.09.2020'!$B113,'FCST SDV (2)'!$C$2:$C$2001,0),MATCH('Data đx fcst 21.09.2020'!I$1,'FCST SDV (2)'!$D$1:$P$1,0))/'Data đx fcst 21.09.2020'!$C113,0)</f>
        <v>0</v>
      </c>
      <c r="J113" s="134">
        <f t="array" ref="J113">+IFERROR(INDEX('FCST SDV (2)'!$D$2:$P$2001,MATCH('Data đx fcst 21.09.2020'!$B113,'FCST SDV (2)'!$C$2:$C$2001,0),MATCH('Data đx fcst 21.09.2020'!J$1,'FCST SDV (2)'!$D$1:$P$1,0))/'Data đx fcst 21.09.2020'!$C113,0)</f>
        <v>0</v>
      </c>
      <c r="K113" s="134">
        <f t="array" ref="K113">+IFERROR(INDEX('FCST SDV (2)'!$D$2:$P$2001,MATCH('Data đx fcst 21.09.2020'!$B113,'FCST SDV (2)'!$C$2:$C$2001,0),MATCH('Data đx fcst 21.09.2020'!K$1,'FCST SDV (2)'!$D$1:$P$1,0))/'Data đx fcst 21.09.2020'!$C113,0)</f>
        <v>0</v>
      </c>
      <c r="L113" s="134">
        <f t="array" ref="L113">+IFERROR(INDEX('FCST SDV (2)'!$D$2:$P$2001,MATCH('Data đx fcst 21.09.2020'!$B113,'FCST SDV (2)'!$C$2:$C$2001,0),MATCH('Data đx fcst 21.09.2020'!L$1,'FCST SDV (2)'!$D$1:$P$1,0))/'Data đx fcst 21.09.2020'!$C113,0)</f>
        <v>0</v>
      </c>
      <c r="M113" s="134">
        <f t="array" ref="M113">+IFERROR(INDEX('FCST SDV (2)'!$D$2:$P$2001,MATCH('Data đx fcst 21.09.2020'!$B113,'FCST SDV (2)'!$C$2:$C$2001,0),MATCH('Data đx fcst 21.09.2020'!M$1,'FCST SDV (2)'!$D$1:$P$1,0))/'Data đx fcst 21.09.2020'!$C113,0)</f>
        <v>0</v>
      </c>
      <c r="N113" s="134">
        <f t="array" ref="N113">+IFERROR(INDEX('FCST SDV (2)'!$D$2:$P$2001,MATCH('Data đx fcst 21.09.2020'!$B113,'FCST SDV (2)'!$C$2:$C$2001,0),MATCH('Data đx fcst 21.09.2020'!N$1,'FCST SDV (2)'!$D$1:$P$1,0))/'Data đx fcst 21.09.2020'!$C113,0)</f>
        <v>0</v>
      </c>
      <c r="O113" s="134">
        <f t="array" ref="O113">+IFERROR(INDEX('FCST SDV (2)'!$D$2:$P$2001,MATCH('Data đx fcst 21.09.2020'!$B113,'FCST SDV (2)'!$C$2:$C$2001,0),MATCH('Data đx fcst 21.09.2020'!O$1,'FCST SDV (2)'!$D$1:$P$1,0))/'Data đx fcst 21.09.2020'!$C113,0)</f>
        <v>0</v>
      </c>
      <c r="P113" s="134">
        <f t="array" ref="P113">+IFERROR(INDEX('FCST SDV (2)'!$D$2:$P$2001,MATCH('Data đx fcst 21.09.2020'!$B113,'FCST SDV (2)'!$C$2:$C$2001,0),MATCH('Data đx fcst 21.09.2020'!P$1,'FCST SDV (2)'!$D$1:$P$1,0))/'Data đx fcst 21.09.2020'!$C113,0)</f>
        <v>0</v>
      </c>
      <c r="Q113" s="134">
        <f t="array" ref="Q113">+IFERROR(INDEX('FCST SDV (2)'!$D$2:$P$2001,MATCH('Data đx fcst 21.09.2020'!$B113,'FCST SDV (2)'!$C$2:$C$2001,0),MATCH('Data đx fcst 21.09.2020'!Q$1,'FCST SDV (2)'!$D$1:$P$1,0))/'Data đx fcst 21.09.2020'!$C113,0)</f>
        <v>0</v>
      </c>
      <c r="R113" s="134">
        <f t="array" ref="R113">+IFERROR(INDEX('FCST SDV (2)'!$D$2:$P$2001,MATCH('Data đx fcst 21.09.2020'!$B113,'FCST SDV (2)'!$C$2:$C$2001,0),MATCH('Data đx fcst 21.09.2020'!R$1,'FCST SDV (2)'!$D$1:$P$1,0))/'Data đx fcst 21.09.2020'!$C113,0)</f>
        <v>63</v>
      </c>
      <c r="S113" s="182">
        <f t="shared" si="16"/>
        <v>63</v>
      </c>
    </row>
    <row r="114" spans="1:19" ht="36" hidden="1" customHeight="1">
      <c r="A114" s="604"/>
      <c r="B114" s="215" t="s">
        <v>23</v>
      </c>
      <c r="C114" s="215">
        <v>375</v>
      </c>
      <c r="D114" s="611"/>
      <c r="E114" s="611"/>
      <c r="F114" s="611"/>
      <c r="G114" s="187">
        <f>+VLOOKUP(B114,'FCST SDV (2)'!C:S,12,0)</f>
        <v>0</v>
      </c>
      <c r="H114" s="185">
        <f t="shared" si="14"/>
        <v>0</v>
      </c>
      <c r="I114" s="134">
        <f t="array" ref="I114">+IFERROR(INDEX('FCST SDV (2)'!$D$2:$P$2001,MATCH('Data đx fcst 21.09.2020'!$B114,'FCST SDV (2)'!$C$2:$C$2001,0),MATCH('Data đx fcst 21.09.2020'!I$1,'FCST SDV (2)'!$D$1:$P$1,0))/'Data đx fcst 21.09.2020'!$C114,0)</f>
        <v>0</v>
      </c>
      <c r="J114" s="134">
        <f t="array" ref="J114">+IFERROR(INDEX('FCST SDV (2)'!$D$2:$P$2001,MATCH('Data đx fcst 21.09.2020'!$B114,'FCST SDV (2)'!$C$2:$C$2001,0),MATCH('Data đx fcst 21.09.2020'!J$1,'FCST SDV (2)'!$D$1:$P$1,0))/'Data đx fcst 21.09.2020'!$C114,0)</f>
        <v>0</v>
      </c>
      <c r="K114" s="134">
        <f t="array" ref="K114">+IFERROR(INDEX('FCST SDV (2)'!$D$2:$P$2001,MATCH('Data đx fcst 21.09.2020'!$B114,'FCST SDV (2)'!$C$2:$C$2001,0),MATCH('Data đx fcst 21.09.2020'!K$1,'FCST SDV (2)'!$D$1:$P$1,0))/'Data đx fcst 21.09.2020'!$C114,0)</f>
        <v>0</v>
      </c>
      <c r="L114" s="134">
        <f t="array" ref="L114">+IFERROR(INDEX('FCST SDV (2)'!$D$2:$P$2001,MATCH('Data đx fcst 21.09.2020'!$B114,'FCST SDV (2)'!$C$2:$C$2001,0),MATCH('Data đx fcst 21.09.2020'!L$1,'FCST SDV (2)'!$D$1:$P$1,0))/'Data đx fcst 21.09.2020'!$C114,0)</f>
        <v>0</v>
      </c>
      <c r="M114" s="134">
        <f t="array" ref="M114">+IFERROR(INDEX('FCST SDV (2)'!$D$2:$P$2001,MATCH('Data đx fcst 21.09.2020'!$B114,'FCST SDV (2)'!$C$2:$C$2001,0),MATCH('Data đx fcst 21.09.2020'!M$1,'FCST SDV (2)'!$D$1:$P$1,0))/'Data đx fcst 21.09.2020'!$C114,0)</f>
        <v>0</v>
      </c>
      <c r="N114" s="134">
        <f t="array" ref="N114">+IFERROR(INDEX('FCST SDV (2)'!$D$2:$P$2001,MATCH('Data đx fcst 21.09.2020'!$B114,'FCST SDV (2)'!$C$2:$C$2001,0),MATCH('Data đx fcst 21.09.2020'!N$1,'FCST SDV (2)'!$D$1:$P$1,0))/'Data đx fcst 21.09.2020'!$C114,0)</f>
        <v>0</v>
      </c>
      <c r="O114" s="134">
        <f t="array" ref="O114">+IFERROR(INDEX('FCST SDV (2)'!$D$2:$P$2001,MATCH('Data đx fcst 21.09.2020'!$B114,'FCST SDV (2)'!$C$2:$C$2001,0),MATCH('Data đx fcst 21.09.2020'!O$1,'FCST SDV (2)'!$D$1:$P$1,0))/'Data đx fcst 21.09.2020'!$C114,0)</f>
        <v>0</v>
      </c>
      <c r="P114" s="134">
        <f t="array" ref="P114">+IFERROR(INDEX('FCST SDV (2)'!$D$2:$P$2001,MATCH('Data đx fcst 21.09.2020'!$B114,'FCST SDV (2)'!$C$2:$C$2001,0),MATCH('Data đx fcst 21.09.2020'!P$1,'FCST SDV (2)'!$D$1:$P$1,0))/'Data đx fcst 21.09.2020'!$C114,0)</f>
        <v>0</v>
      </c>
      <c r="Q114" s="134">
        <f t="array" ref="Q114">+IFERROR(INDEX('FCST SDV (2)'!$D$2:$P$2001,MATCH('Data đx fcst 21.09.2020'!$B114,'FCST SDV (2)'!$C$2:$C$2001,0),MATCH('Data đx fcst 21.09.2020'!Q$1,'FCST SDV (2)'!$D$1:$P$1,0))/'Data đx fcst 21.09.2020'!$C114,0)</f>
        <v>0</v>
      </c>
      <c r="R114" s="134">
        <f t="array" ref="R114">+IFERROR(INDEX('FCST SDV (2)'!$D$2:$P$2001,MATCH('Data đx fcst 21.09.2020'!$B114,'FCST SDV (2)'!$C$2:$C$2001,0),MATCH('Data đx fcst 21.09.2020'!R$1,'FCST SDV (2)'!$D$1:$P$1,0))/'Data đx fcst 21.09.2020'!$C114,0)</f>
        <v>0</v>
      </c>
      <c r="S114" s="182">
        <f t="shared" si="16"/>
        <v>0</v>
      </c>
    </row>
    <row r="115" spans="1:19" ht="36" customHeight="1">
      <c r="A115" s="604"/>
      <c r="B115" s="215" t="s">
        <v>24</v>
      </c>
      <c r="C115" s="215">
        <v>2500</v>
      </c>
      <c r="D115" s="611"/>
      <c r="E115" s="611"/>
      <c r="F115" s="611"/>
      <c r="G115" s="187">
        <f>+IFERROR(VLOOKUP(B115,'FCST SDV (2)'!C:S,12,0),0)</f>
        <v>51000</v>
      </c>
      <c r="H115" s="185">
        <f t="shared" si="14"/>
        <v>20.399999999999999</v>
      </c>
      <c r="I115" s="134">
        <f t="array" ref="I115">+IFERROR(INDEX('FCST SDV (2)'!$D$2:$P$2001,MATCH('Data đx fcst 21.09.2020'!$B115,'FCST SDV (2)'!$C$2:$C$2001,0),MATCH('Data đx fcst 21.09.2020'!I$1,'FCST SDV (2)'!$D$1:$P$1,0))/'Data đx fcst 21.09.2020'!$C115,0)</f>
        <v>0</v>
      </c>
      <c r="J115" s="134">
        <f t="array" ref="J115">+IFERROR(INDEX('FCST SDV (2)'!$D$2:$P$2001,MATCH('Data đx fcst 21.09.2020'!$B115,'FCST SDV (2)'!$C$2:$C$2001,0),MATCH('Data đx fcst 21.09.2020'!J$1,'FCST SDV (2)'!$D$1:$P$1,0))/'Data đx fcst 21.09.2020'!$C115,0)</f>
        <v>0</v>
      </c>
      <c r="K115" s="134">
        <f t="array" ref="K115">+IFERROR(INDEX('FCST SDV (2)'!$D$2:$P$2001,MATCH('Data đx fcst 21.09.2020'!$B115,'FCST SDV (2)'!$C$2:$C$2001,0),MATCH('Data đx fcst 21.09.2020'!K$1,'FCST SDV (2)'!$D$1:$P$1,0))/'Data đx fcst 21.09.2020'!$C115,0)</f>
        <v>0</v>
      </c>
      <c r="L115" s="134">
        <f t="array" ref="L115">+IFERROR(INDEX('FCST SDV (2)'!$D$2:$P$2001,MATCH('Data đx fcst 21.09.2020'!$B115,'FCST SDV (2)'!$C$2:$C$2001,0),MATCH('Data đx fcst 21.09.2020'!L$1,'FCST SDV (2)'!$D$1:$P$1,0))/'Data đx fcst 21.09.2020'!$C115,0)</f>
        <v>0</v>
      </c>
      <c r="M115" s="134">
        <f t="array" ref="M115">+IFERROR(INDEX('FCST SDV (2)'!$D$2:$P$2001,MATCH('Data đx fcst 21.09.2020'!$B115,'FCST SDV (2)'!$C$2:$C$2001,0),MATCH('Data đx fcst 21.09.2020'!M$1,'FCST SDV (2)'!$D$1:$P$1,0))/'Data đx fcst 21.09.2020'!$C115,0)</f>
        <v>0</v>
      </c>
      <c r="N115" s="134">
        <f t="array" ref="N115">+IFERROR(INDEX('FCST SDV (2)'!$D$2:$P$2001,MATCH('Data đx fcst 21.09.2020'!$B115,'FCST SDV (2)'!$C$2:$C$2001,0),MATCH('Data đx fcst 21.09.2020'!N$1,'FCST SDV (2)'!$D$1:$P$1,0))/'Data đx fcst 21.09.2020'!$C115,0)</f>
        <v>0</v>
      </c>
      <c r="O115" s="134">
        <f t="array" ref="O115">+IFERROR(INDEX('FCST SDV (2)'!$D$2:$P$2001,MATCH('Data đx fcst 21.09.2020'!$B115,'FCST SDV (2)'!$C$2:$C$2001,0),MATCH('Data đx fcst 21.09.2020'!O$1,'FCST SDV (2)'!$D$1:$P$1,0))/'Data đx fcst 21.09.2020'!$C115,0)</f>
        <v>0</v>
      </c>
      <c r="P115" s="134">
        <f t="array" ref="P115">+IFERROR(INDEX('FCST SDV (2)'!$D$2:$P$2001,MATCH('Data đx fcst 21.09.2020'!$B115,'FCST SDV (2)'!$C$2:$C$2001,0),MATCH('Data đx fcst 21.09.2020'!P$1,'FCST SDV (2)'!$D$1:$P$1,0))/'Data đx fcst 21.09.2020'!$C115,0)</f>
        <v>0</v>
      </c>
      <c r="Q115" s="134">
        <f t="array" ref="Q115">+IFERROR(INDEX('FCST SDV (2)'!$D$2:$P$2001,MATCH('Data đx fcst 21.09.2020'!$B115,'FCST SDV (2)'!$C$2:$C$2001,0),MATCH('Data đx fcst 21.09.2020'!Q$1,'FCST SDV (2)'!$D$1:$P$1,0))/'Data đx fcst 21.09.2020'!$C115,0)</f>
        <v>0</v>
      </c>
      <c r="R115" s="134">
        <f t="array" ref="R115">+IFERROR(INDEX('FCST SDV (2)'!$D$2:$P$2001,MATCH('Data đx fcst 21.09.2020'!$B115,'FCST SDV (2)'!$C$2:$C$2001,0),MATCH('Data đx fcst 21.09.2020'!R$1,'FCST SDV (2)'!$D$1:$P$1,0))/'Data đx fcst 21.09.2020'!$C115,0)</f>
        <v>20.399999999999999</v>
      </c>
      <c r="S115" s="182">
        <f t="shared" si="16"/>
        <v>20.399999999999999</v>
      </c>
    </row>
    <row r="116" spans="1:19" ht="36" hidden="1" customHeight="1">
      <c r="A116" s="604"/>
      <c r="B116" s="215" t="s">
        <v>25</v>
      </c>
      <c r="C116" s="215">
        <v>1000</v>
      </c>
      <c r="D116" s="611"/>
      <c r="E116" s="611"/>
      <c r="F116" s="611"/>
      <c r="G116" s="187">
        <f>+VLOOKUP(B116,'FCST SDV (2)'!C:S,12,0)</f>
        <v>19000</v>
      </c>
      <c r="H116" s="185">
        <f t="shared" si="14"/>
        <v>19</v>
      </c>
      <c r="I116" s="134">
        <f t="array" ref="I116">+IFERROR(INDEX('FCST SDV (2)'!$D$2:$P$2001,MATCH('Data đx fcst 21.09.2020'!$B116,'FCST SDV (2)'!$C$2:$C$2001,0),MATCH('Data đx fcst 21.09.2020'!I$1,'FCST SDV (2)'!$D$1:$P$1,0))/'Data đx fcst 21.09.2020'!$C116,0)</f>
        <v>0</v>
      </c>
      <c r="J116" s="134">
        <f t="array" ref="J116">+IFERROR(INDEX('FCST SDV (2)'!$D$2:$P$2001,MATCH('Data đx fcst 21.09.2020'!$B116,'FCST SDV (2)'!$C$2:$C$2001,0),MATCH('Data đx fcst 21.09.2020'!J$1,'FCST SDV (2)'!$D$1:$P$1,0))/'Data đx fcst 21.09.2020'!$C116,0)</f>
        <v>0</v>
      </c>
      <c r="K116" s="134">
        <f t="array" ref="K116">+IFERROR(INDEX('FCST SDV (2)'!$D$2:$P$2001,MATCH('Data đx fcst 21.09.2020'!$B116,'FCST SDV (2)'!$C$2:$C$2001,0),MATCH('Data đx fcst 21.09.2020'!K$1,'FCST SDV (2)'!$D$1:$P$1,0))/'Data đx fcst 21.09.2020'!$C116,0)</f>
        <v>0</v>
      </c>
      <c r="L116" s="134">
        <f t="array" ref="L116">+IFERROR(INDEX('FCST SDV (2)'!$D$2:$P$2001,MATCH('Data đx fcst 21.09.2020'!$B116,'FCST SDV (2)'!$C$2:$C$2001,0),MATCH('Data đx fcst 21.09.2020'!L$1,'FCST SDV (2)'!$D$1:$P$1,0))/'Data đx fcst 21.09.2020'!$C116,0)</f>
        <v>0</v>
      </c>
      <c r="M116" s="134">
        <f t="array" ref="M116">+IFERROR(INDEX('FCST SDV (2)'!$D$2:$P$2001,MATCH('Data đx fcst 21.09.2020'!$B116,'FCST SDV (2)'!$C$2:$C$2001,0),MATCH('Data đx fcst 21.09.2020'!M$1,'FCST SDV (2)'!$D$1:$P$1,0))/'Data đx fcst 21.09.2020'!$C116,0)</f>
        <v>0</v>
      </c>
      <c r="N116" s="134">
        <f t="array" ref="N116">+IFERROR(INDEX('FCST SDV (2)'!$D$2:$P$2001,MATCH('Data đx fcst 21.09.2020'!$B116,'FCST SDV (2)'!$C$2:$C$2001,0),MATCH('Data đx fcst 21.09.2020'!N$1,'FCST SDV (2)'!$D$1:$P$1,0))/'Data đx fcst 21.09.2020'!$C116,0)</f>
        <v>0</v>
      </c>
      <c r="O116" s="134">
        <f t="array" ref="O116">+IFERROR(INDEX('FCST SDV (2)'!$D$2:$P$2001,MATCH('Data đx fcst 21.09.2020'!$B116,'FCST SDV (2)'!$C$2:$C$2001,0),MATCH('Data đx fcst 21.09.2020'!O$1,'FCST SDV (2)'!$D$1:$P$1,0))/'Data đx fcst 21.09.2020'!$C116,0)</f>
        <v>0</v>
      </c>
      <c r="P116" s="134">
        <f t="array" ref="P116">+IFERROR(INDEX('FCST SDV (2)'!$D$2:$P$2001,MATCH('Data đx fcst 21.09.2020'!$B116,'FCST SDV (2)'!$C$2:$C$2001,0),MATCH('Data đx fcst 21.09.2020'!P$1,'FCST SDV (2)'!$D$1:$P$1,0))/'Data đx fcst 21.09.2020'!$C116,0)</f>
        <v>0</v>
      </c>
      <c r="Q116" s="134">
        <f t="array" ref="Q116">+IFERROR(INDEX('FCST SDV (2)'!$D$2:$P$2001,MATCH('Data đx fcst 21.09.2020'!$B116,'FCST SDV (2)'!$C$2:$C$2001,0),MATCH('Data đx fcst 21.09.2020'!Q$1,'FCST SDV (2)'!$D$1:$P$1,0))/'Data đx fcst 21.09.2020'!$C116,0)</f>
        <v>0</v>
      </c>
      <c r="R116" s="134">
        <f t="array" ref="R116">+IFERROR(INDEX('FCST SDV (2)'!$D$2:$P$2001,MATCH('Data đx fcst 21.09.2020'!$B116,'FCST SDV (2)'!$C$2:$C$2001,0),MATCH('Data đx fcst 21.09.2020'!R$1,'FCST SDV (2)'!$D$1:$P$1,0))/'Data đx fcst 21.09.2020'!$C116,0)</f>
        <v>98</v>
      </c>
      <c r="S116" s="182">
        <f t="shared" si="16"/>
        <v>98</v>
      </c>
    </row>
    <row r="117" spans="1:19" ht="36" customHeight="1">
      <c r="A117" s="604"/>
      <c r="B117" s="215" t="s">
        <v>26</v>
      </c>
      <c r="C117" s="215">
        <v>1000</v>
      </c>
      <c r="D117" s="611"/>
      <c r="E117" s="611"/>
      <c r="F117" s="611"/>
      <c r="G117" s="187">
        <f>+IFERROR(VLOOKUP(B117,'FCST SDV (2)'!C:S,12,0),0)</f>
        <v>100000</v>
      </c>
      <c r="H117" s="185">
        <f t="shared" si="14"/>
        <v>100</v>
      </c>
      <c r="I117" s="134">
        <f t="array" ref="I117">+IFERROR(INDEX('FCST SDV (2)'!$D$2:$P$2001,MATCH('Data đx fcst 21.09.2020'!$B117,'FCST SDV (2)'!$C$2:$C$2001,0),MATCH('Data đx fcst 21.09.2020'!I$1,'FCST SDV (2)'!$D$1:$P$1,0))/'Data đx fcst 21.09.2020'!$C117,0)</f>
        <v>0</v>
      </c>
      <c r="J117" s="134">
        <f t="array" ref="J117">+IFERROR(INDEX('FCST SDV (2)'!$D$2:$P$2001,MATCH('Data đx fcst 21.09.2020'!$B117,'FCST SDV (2)'!$C$2:$C$2001,0),MATCH('Data đx fcst 21.09.2020'!J$1,'FCST SDV (2)'!$D$1:$P$1,0))/'Data đx fcst 21.09.2020'!$C117,0)</f>
        <v>0</v>
      </c>
      <c r="K117" s="134">
        <f t="array" ref="K117">+IFERROR(INDEX('FCST SDV (2)'!$D$2:$P$2001,MATCH('Data đx fcst 21.09.2020'!$B117,'FCST SDV (2)'!$C$2:$C$2001,0),MATCH('Data đx fcst 21.09.2020'!K$1,'FCST SDV (2)'!$D$1:$P$1,0))/'Data đx fcst 21.09.2020'!$C117,0)</f>
        <v>0</v>
      </c>
      <c r="L117" s="134">
        <f t="array" ref="L117">+IFERROR(INDEX('FCST SDV (2)'!$D$2:$P$2001,MATCH('Data đx fcst 21.09.2020'!$B117,'FCST SDV (2)'!$C$2:$C$2001,0),MATCH('Data đx fcst 21.09.2020'!L$1,'FCST SDV (2)'!$D$1:$P$1,0))/'Data đx fcst 21.09.2020'!$C117,0)</f>
        <v>0</v>
      </c>
      <c r="M117" s="134">
        <f t="array" ref="M117">+IFERROR(INDEX('FCST SDV (2)'!$D$2:$P$2001,MATCH('Data đx fcst 21.09.2020'!$B117,'FCST SDV (2)'!$C$2:$C$2001,0),MATCH('Data đx fcst 21.09.2020'!M$1,'FCST SDV (2)'!$D$1:$P$1,0))/'Data đx fcst 21.09.2020'!$C117,0)</f>
        <v>0</v>
      </c>
      <c r="N117" s="134">
        <f t="array" ref="N117">+IFERROR(INDEX('FCST SDV (2)'!$D$2:$P$2001,MATCH('Data đx fcst 21.09.2020'!$B117,'FCST SDV (2)'!$C$2:$C$2001,0),MATCH('Data đx fcst 21.09.2020'!N$1,'FCST SDV (2)'!$D$1:$P$1,0))/'Data đx fcst 21.09.2020'!$C117,0)</f>
        <v>0</v>
      </c>
      <c r="O117" s="134">
        <f t="array" ref="O117">+IFERROR(INDEX('FCST SDV (2)'!$D$2:$P$2001,MATCH('Data đx fcst 21.09.2020'!$B117,'FCST SDV (2)'!$C$2:$C$2001,0),MATCH('Data đx fcst 21.09.2020'!O$1,'FCST SDV (2)'!$D$1:$P$1,0))/'Data đx fcst 21.09.2020'!$C117,0)</f>
        <v>0</v>
      </c>
      <c r="P117" s="134">
        <f t="array" ref="P117">+IFERROR(INDEX('FCST SDV (2)'!$D$2:$P$2001,MATCH('Data đx fcst 21.09.2020'!$B117,'FCST SDV (2)'!$C$2:$C$2001,0),MATCH('Data đx fcst 21.09.2020'!P$1,'FCST SDV (2)'!$D$1:$P$1,0))/'Data đx fcst 21.09.2020'!$C117,0)</f>
        <v>0</v>
      </c>
      <c r="Q117" s="134">
        <f t="array" ref="Q117">+IFERROR(INDEX('FCST SDV (2)'!$D$2:$P$2001,MATCH('Data đx fcst 21.09.2020'!$B117,'FCST SDV (2)'!$C$2:$C$2001,0),MATCH('Data đx fcst 21.09.2020'!Q$1,'FCST SDV (2)'!$D$1:$P$1,0))/'Data đx fcst 21.09.2020'!$C117,0)</f>
        <v>0</v>
      </c>
      <c r="R117" s="134">
        <f t="array" ref="R117">+IFERROR(INDEX('FCST SDV (2)'!$D$2:$P$2001,MATCH('Data đx fcst 21.09.2020'!$B117,'FCST SDV (2)'!$C$2:$C$2001,0),MATCH('Data đx fcst 21.09.2020'!R$1,'FCST SDV (2)'!$D$1:$P$1,0))/'Data đx fcst 21.09.2020'!$C117,0)</f>
        <v>140</v>
      </c>
      <c r="S117" s="182">
        <f t="shared" si="16"/>
        <v>140</v>
      </c>
    </row>
    <row r="118" spans="1:19" ht="36" customHeight="1">
      <c r="A118" s="604"/>
      <c r="B118" s="215" t="s">
        <v>27</v>
      </c>
      <c r="C118" s="215">
        <v>2500</v>
      </c>
      <c r="D118" s="611"/>
      <c r="E118" s="611"/>
      <c r="F118" s="611"/>
      <c r="G118" s="187">
        <f>+IFERROR(VLOOKUP(B118,'FCST SDV (2)'!C:S,12,0),0)</f>
        <v>3000</v>
      </c>
      <c r="H118" s="185">
        <f t="shared" si="14"/>
        <v>1.2</v>
      </c>
      <c r="I118" s="134">
        <f t="array" ref="I118">+IFERROR(INDEX('FCST SDV (2)'!$D$2:$P$2001,MATCH('Data đx fcst 21.09.2020'!$B118,'FCST SDV (2)'!$C$2:$C$2001,0),MATCH('Data đx fcst 21.09.2020'!I$1,'FCST SDV (2)'!$D$1:$P$1,0))/'Data đx fcst 21.09.2020'!$C118,0)</f>
        <v>0</v>
      </c>
      <c r="J118" s="134">
        <f t="array" ref="J118">+IFERROR(INDEX('FCST SDV (2)'!$D$2:$P$2001,MATCH('Data đx fcst 21.09.2020'!$B118,'FCST SDV (2)'!$C$2:$C$2001,0),MATCH('Data đx fcst 21.09.2020'!J$1,'FCST SDV (2)'!$D$1:$P$1,0))/'Data đx fcst 21.09.2020'!$C118,0)</f>
        <v>0</v>
      </c>
      <c r="K118" s="134">
        <f t="array" ref="K118">+IFERROR(INDEX('FCST SDV (2)'!$D$2:$P$2001,MATCH('Data đx fcst 21.09.2020'!$B118,'FCST SDV (2)'!$C$2:$C$2001,0),MATCH('Data đx fcst 21.09.2020'!K$1,'FCST SDV (2)'!$D$1:$P$1,0))/'Data đx fcst 21.09.2020'!$C118,0)</f>
        <v>0</v>
      </c>
      <c r="L118" s="134">
        <f t="array" ref="L118">+IFERROR(INDEX('FCST SDV (2)'!$D$2:$P$2001,MATCH('Data đx fcst 21.09.2020'!$B118,'FCST SDV (2)'!$C$2:$C$2001,0),MATCH('Data đx fcst 21.09.2020'!L$1,'FCST SDV (2)'!$D$1:$P$1,0))/'Data đx fcst 21.09.2020'!$C118,0)</f>
        <v>0</v>
      </c>
      <c r="M118" s="134">
        <f t="array" ref="M118">+IFERROR(INDEX('FCST SDV (2)'!$D$2:$P$2001,MATCH('Data đx fcst 21.09.2020'!$B118,'FCST SDV (2)'!$C$2:$C$2001,0),MATCH('Data đx fcst 21.09.2020'!M$1,'FCST SDV (2)'!$D$1:$P$1,0))/'Data đx fcst 21.09.2020'!$C118,0)</f>
        <v>0</v>
      </c>
      <c r="N118" s="134">
        <f t="array" ref="N118">+IFERROR(INDEX('FCST SDV (2)'!$D$2:$P$2001,MATCH('Data đx fcst 21.09.2020'!$B118,'FCST SDV (2)'!$C$2:$C$2001,0),MATCH('Data đx fcst 21.09.2020'!N$1,'FCST SDV (2)'!$D$1:$P$1,0))/'Data đx fcst 21.09.2020'!$C118,0)</f>
        <v>0</v>
      </c>
      <c r="O118" s="134">
        <f t="array" ref="O118">+IFERROR(INDEX('FCST SDV (2)'!$D$2:$P$2001,MATCH('Data đx fcst 21.09.2020'!$B118,'FCST SDV (2)'!$C$2:$C$2001,0),MATCH('Data đx fcst 21.09.2020'!O$1,'FCST SDV (2)'!$D$1:$P$1,0))/'Data đx fcst 21.09.2020'!$C118,0)</f>
        <v>0</v>
      </c>
      <c r="P118" s="134">
        <f t="array" ref="P118">+IFERROR(INDEX('FCST SDV (2)'!$D$2:$P$2001,MATCH('Data đx fcst 21.09.2020'!$B118,'FCST SDV (2)'!$C$2:$C$2001,0),MATCH('Data đx fcst 21.09.2020'!P$1,'FCST SDV (2)'!$D$1:$P$1,0))/'Data đx fcst 21.09.2020'!$C118,0)</f>
        <v>0</v>
      </c>
      <c r="Q118" s="134">
        <f t="array" ref="Q118">+IFERROR(INDEX('FCST SDV (2)'!$D$2:$P$2001,MATCH('Data đx fcst 21.09.2020'!$B118,'FCST SDV (2)'!$C$2:$C$2001,0),MATCH('Data đx fcst 21.09.2020'!Q$1,'FCST SDV (2)'!$D$1:$P$1,0))/'Data đx fcst 21.09.2020'!$C118,0)</f>
        <v>0</v>
      </c>
      <c r="R118" s="134">
        <f t="array" ref="R118">+IFERROR(INDEX('FCST SDV (2)'!$D$2:$P$2001,MATCH('Data đx fcst 21.09.2020'!$B118,'FCST SDV (2)'!$C$2:$C$2001,0),MATCH('Data đx fcst 21.09.2020'!R$1,'FCST SDV (2)'!$D$1:$P$1,0))/'Data đx fcst 21.09.2020'!$C118,0)</f>
        <v>8.4</v>
      </c>
      <c r="S118" s="182">
        <f t="shared" si="16"/>
        <v>8.4</v>
      </c>
    </row>
    <row r="119" spans="1:19" ht="36" customHeight="1">
      <c r="A119" s="604"/>
      <c r="B119" s="214" t="s">
        <v>28</v>
      </c>
      <c r="C119" s="223">
        <v>1000</v>
      </c>
      <c r="D119" s="611"/>
      <c r="E119" s="611"/>
      <c r="F119" s="611"/>
      <c r="G119" s="187">
        <f>+IFERROR(VLOOKUP(B119,'FCST SDV (2)'!C:S,12,0),0)</f>
        <v>60000</v>
      </c>
      <c r="H119" s="185">
        <f t="shared" si="14"/>
        <v>60</v>
      </c>
      <c r="I119" s="134">
        <f t="array" ref="I119">+IFERROR(INDEX('FCST SDV (2)'!$D$2:$P$2001,MATCH('Data đx fcst 21.09.2020'!$B119,'FCST SDV (2)'!$C$2:$C$2001,0),MATCH('Data đx fcst 21.09.2020'!I$1,'FCST SDV (2)'!$D$1:$P$1,0))/'Data đx fcst 21.09.2020'!$C119,0)</f>
        <v>0</v>
      </c>
      <c r="J119" s="134">
        <f t="array" ref="J119">+IFERROR(INDEX('FCST SDV (2)'!$D$2:$P$2001,MATCH('Data đx fcst 21.09.2020'!$B119,'FCST SDV (2)'!$C$2:$C$2001,0),MATCH('Data đx fcst 21.09.2020'!J$1,'FCST SDV (2)'!$D$1:$P$1,0))/'Data đx fcst 21.09.2020'!$C119,0)</f>
        <v>0</v>
      </c>
      <c r="K119" s="134">
        <f t="array" ref="K119">+IFERROR(INDEX('FCST SDV (2)'!$D$2:$P$2001,MATCH('Data đx fcst 21.09.2020'!$B119,'FCST SDV (2)'!$C$2:$C$2001,0),MATCH('Data đx fcst 21.09.2020'!K$1,'FCST SDV (2)'!$D$1:$P$1,0))/'Data đx fcst 21.09.2020'!$C119,0)</f>
        <v>0</v>
      </c>
      <c r="L119" s="134">
        <f t="array" ref="L119">+IFERROR(INDEX('FCST SDV (2)'!$D$2:$P$2001,MATCH('Data đx fcst 21.09.2020'!$B119,'FCST SDV (2)'!$C$2:$C$2001,0),MATCH('Data đx fcst 21.09.2020'!L$1,'FCST SDV (2)'!$D$1:$P$1,0))/'Data đx fcst 21.09.2020'!$C119,0)</f>
        <v>0</v>
      </c>
      <c r="M119" s="134">
        <f t="array" ref="M119">+IFERROR(INDEX('FCST SDV (2)'!$D$2:$P$2001,MATCH('Data đx fcst 21.09.2020'!$B119,'FCST SDV (2)'!$C$2:$C$2001,0),MATCH('Data đx fcst 21.09.2020'!M$1,'FCST SDV (2)'!$D$1:$P$1,0))/'Data đx fcst 21.09.2020'!$C119,0)</f>
        <v>0</v>
      </c>
      <c r="N119" s="134">
        <f t="array" ref="N119">+IFERROR(INDEX('FCST SDV (2)'!$D$2:$P$2001,MATCH('Data đx fcst 21.09.2020'!$B119,'FCST SDV (2)'!$C$2:$C$2001,0),MATCH('Data đx fcst 21.09.2020'!N$1,'FCST SDV (2)'!$D$1:$P$1,0))/'Data đx fcst 21.09.2020'!$C119,0)</f>
        <v>0</v>
      </c>
      <c r="O119" s="134">
        <f t="array" ref="O119">+IFERROR(INDEX('FCST SDV (2)'!$D$2:$P$2001,MATCH('Data đx fcst 21.09.2020'!$B119,'FCST SDV (2)'!$C$2:$C$2001,0),MATCH('Data đx fcst 21.09.2020'!O$1,'FCST SDV (2)'!$D$1:$P$1,0))/'Data đx fcst 21.09.2020'!$C119,0)</f>
        <v>0</v>
      </c>
      <c r="P119" s="134">
        <f t="array" ref="P119">+IFERROR(INDEX('FCST SDV (2)'!$D$2:$P$2001,MATCH('Data đx fcst 21.09.2020'!$B119,'FCST SDV (2)'!$C$2:$C$2001,0),MATCH('Data đx fcst 21.09.2020'!P$1,'FCST SDV (2)'!$D$1:$P$1,0))/'Data đx fcst 21.09.2020'!$C119,0)</f>
        <v>0</v>
      </c>
      <c r="Q119" s="134">
        <f t="array" ref="Q119">+IFERROR(INDEX('FCST SDV (2)'!$D$2:$P$2001,MATCH('Data đx fcst 21.09.2020'!$B119,'FCST SDV (2)'!$C$2:$C$2001,0),MATCH('Data đx fcst 21.09.2020'!Q$1,'FCST SDV (2)'!$D$1:$P$1,0))/'Data đx fcst 21.09.2020'!$C119,0)</f>
        <v>0</v>
      </c>
      <c r="R119" s="134">
        <f t="array" ref="R119">+IFERROR(INDEX('FCST SDV (2)'!$D$2:$P$2001,MATCH('Data đx fcst 21.09.2020'!$B119,'FCST SDV (2)'!$C$2:$C$2001,0),MATCH('Data đx fcst 21.09.2020'!R$1,'FCST SDV (2)'!$D$1:$P$1,0))/'Data đx fcst 21.09.2020'!$C119,0)</f>
        <v>93</v>
      </c>
      <c r="S119" s="182">
        <f t="shared" si="16"/>
        <v>93</v>
      </c>
    </row>
    <row r="120" spans="1:19" ht="36" customHeight="1">
      <c r="A120" s="604"/>
      <c r="B120" s="224" t="s">
        <v>29</v>
      </c>
      <c r="C120" s="215">
        <v>2500</v>
      </c>
      <c r="D120" s="611"/>
      <c r="E120" s="611"/>
      <c r="F120" s="611"/>
      <c r="G120" s="187">
        <f>+IFERROR(VLOOKUP(B120,'FCST SDV (2)'!C:S,12,0),0)</f>
        <v>15000</v>
      </c>
      <c r="H120" s="185">
        <f t="shared" si="14"/>
        <v>6</v>
      </c>
      <c r="I120" s="134">
        <f t="array" ref="I120">+IFERROR(INDEX('FCST SDV (2)'!$D$2:$P$2001,MATCH('Data đx fcst 21.09.2020'!$B120,'FCST SDV (2)'!$C$2:$C$2001,0),MATCH('Data đx fcst 21.09.2020'!I$1,'FCST SDV (2)'!$D$1:$P$1,0))/'Data đx fcst 21.09.2020'!$C120,0)</f>
        <v>0</v>
      </c>
      <c r="J120" s="134">
        <f t="array" ref="J120">+IFERROR(INDEX('FCST SDV (2)'!$D$2:$P$2001,MATCH('Data đx fcst 21.09.2020'!$B120,'FCST SDV (2)'!$C$2:$C$2001,0),MATCH('Data đx fcst 21.09.2020'!J$1,'FCST SDV (2)'!$D$1:$P$1,0))/'Data đx fcst 21.09.2020'!$C120,0)</f>
        <v>0</v>
      </c>
      <c r="K120" s="134">
        <f t="array" ref="K120">+IFERROR(INDEX('FCST SDV (2)'!$D$2:$P$2001,MATCH('Data đx fcst 21.09.2020'!$B120,'FCST SDV (2)'!$C$2:$C$2001,0),MATCH('Data đx fcst 21.09.2020'!K$1,'FCST SDV (2)'!$D$1:$P$1,0))/'Data đx fcst 21.09.2020'!$C120,0)</f>
        <v>0</v>
      </c>
      <c r="L120" s="134">
        <f t="array" ref="L120">+IFERROR(INDEX('FCST SDV (2)'!$D$2:$P$2001,MATCH('Data đx fcst 21.09.2020'!$B120,'FCST SDV (2)'!$C$2:$C$2001,0),MATCH('Data đx fcst 21.09.2020'!L$1,'FCST SDV (2)'!$D$1:$P$1,0))/'Data đx fcst 21.09.2020'!$C120,0)</f>
        <v>0</v>
      </c>
      <c r="M120" s="134">
        <f t="array" ref="M120">+IFERROR(INDEX('FCST SDV (2)'!$D$2:$P$2001,MATCH('Data đx fcst 21.09.2020'!$B120,'FCST SDV (2)'!$C$2:$C$2001,0),MATCH('Data đx fcst 21.09.2020'!M$1,'FCST SDV (2)'!$D$1:$P$1,0))/'Data đx fcst 21.09.2020'!$C120,0)</f>
        <v>0</v>
      </c>
      <c r="N120" s="134">
        <f t="array" ref="N120">+IFERROR(INDEX('FCST SDV (2)'!$D$2:$P$2001,MATCH('Data đx fcst 21.09.2020'!$B120,'FCST SDV (2)'!$C$2:$C$2001,0),MATCH('Data đx fcst 21.09.2020'!N$1,'FCST SDV (2)'!$D$1:$P$1,0))/'Data đx fcst 21.09.2020'!$C120,0)</f>
        <v>0</v>
      </c>
      <c r="O120" s="134">
        <f t="array" ref="O120">+IFERROR(INDEX('FCST SDV (2)'!$D$2:$P$2001,MATCH('Data đx fcst 21.09.2020'!$B120,'FCST SDV (2)'!$C$2:$C$2001,0),MATCH('Data đx fcst 21.09.2020'!O$1,'FCST SDV (2)'!$D$1:$P$1,0))/'Data đx fcst 21.09.2020'!$C120,0)</f>
        <v>0</v>
      </c>
      <c r="P120" s="134">
        <f t="array" ref="P120">+IFERROR(INDEX('FCST SDV (2)'!$D$2:$P$2001,MATCH('Data đx fcst 21.09.2020'!$B120,'FCST SDV (2)'!$C$2:$C$2001,0),MATCH('Data đx fcst 21.09.2020'!P$1,'FCST SDV (2)'!$D$1:$P$1,0))/'Data đx fcst 21.09.2020'!$C120,0)</f>
        <v>0</v>
      </c>
      <c r="Q120" s="134">
        <f t="array" ref="Q120">+IFERROR(INDEX('FCST SDV (2)'!$D$2:$P$2001,MATCH('Data đx fcst 21.09.2020'!$B120,'FCST SDV (2)'!$C$2:$C$2001,0),MATCH('Data đx fcst 21.09.2020'!Q$1,'FCST SDV (2)'!$D$1:$P$1,0))/'Data đx fcst 21.09.2020'!$C120,0)</f>
        <v>0</v>
      </c>
      <c r="R120" s="134">
        <f t="array" ref="R120">+IFERROR(INDEX('FCST SDV (2)'!$D$2:$P$2001,MATCH('Data đx fcst 21.09.2020'!$B120,'FCST SDV (2)'!$C$2:$C$2001,0),MATCH('Data đx fcst 21.09.2020'!R$1,'FCST SDV (2)'!$D$1:$P$1,0))/'Data đx fcst 21.09.2020'!$C120,0)</f>
        <v>16.8</v>
      </c>
      <c r="S120" s="182">
        <f t="shared" si="16"/>
        <v>16.8</v>
      </c>
    </row>
    <row r="121" spans="1:19" ht="36" hidden="1" customHeight="1">
      <c r="A121" s="604"/>
      <c r="B121" s="215" t="s">
        <v>30</v>
      </c>
      <c r="C121" s="215">
        <v>180</v>
      </c>
      <c r="D121" s="611"/>
      <c r="E121" s="611"/>
      <c r="F121" s="611"/>
      <c r="G121" s="187">
        <f>+VLOOKUP(B121,'FCST SDV (2)'!C:S,12,0)</f>
        <v>450000</v>
      </c>
      <c r="H121" s="185">
        <f t="shared" si="14"/>
        <v>2500</v>
      </c>
      <c r="I121" s="134">
        <f t="array" ref="I121">+IFERROR(INDEX('FCST SDV (2)'!$D$2:$P$2001,MATCH('Data đx fcst 21.09.2020'!$B121,'FCST SDV (2)'!$C$2:$C$2001,0),MATCH('Data đx fcst 21.09.2020'!I$1,'FCST SDV (2)'!$D$1:$P$1,0))/'Data đx fcst 21.09.2020'!$C121,0)</f>
        <v>0</v>
      </c>
      <c r="J121" s="134">
        <f t="array" ref="J121">+IFERROR(INDEX('FCST SDV (2)'!$D$2:$P$2001,MATCH('Data đx fcst 21.09.2020'!$B121,'FCST SDV (2)'!$C$2:$C$2001,0),MATCH('Data đx fcst 21.09.2020'!J$1,'FCST SDV (2)'!$D$1:$P$1,0))/'Data đx fcst 21.09.2020'!$C121,0)</f>
        <v>0</v>
      </c>
      <c r="K121" s="134">
        <f t="array" ref="K121">+IFERROR(INDEX('FCST SDV (2)'!$D$2:$P$2001,MATCH('Data đx fcst 21.09.2020'!$B121,'FCST SDV (2)'!$C$2:$C$2001,0),MATCH('Data đx fcst 21.09.2020'!K$1,'FCST SDV (2)'!$D$1:$P$1,0))/'Data đx fcst 21.09.2020'!$C121,0)</f>
        <v>0</v>
      </c>
      <c r="L121" s="134">
        <f t="array" ref="L121">+IFERROR(INDEX('FCST SDV (2)'!$D$2:$P$2001,MATCH('Data đx fcst 21.09.2020'!$B121,'FCST SDV (2)'!$C$2:$C$2001,0),MATCH('Data đx fcst 21.09.2020'!L$1,'FCST SDV (2)'!$D$1:$P$1,0))/'Data đx fcst 21.09.2020'!$C121,0)</f>
        <v>0</v>
      </c>
      <c r="M121" s="134">
        <f t="array" ref="M121">+IFERROR(INDEX('FCST SDV (2)'!$D$2:$P$2001,MATCH('Data đx fcst 21.09.2020'!$B121,'FCST SDV (2)'!$C$2:$C$2001,0),MATCH('Data đx fcst 21.09.2020'!M$1,'FCST SDV (2)'!$D$1:$P$1,0))/'Data đx fcst 21.09.2020'!$C121,0)</f>
        <v>0</v>
      </c>
      <c r="N121" s="134">
        <f t="array" ref="N121">+IFERROR(INDEX('FCST SDV (2)'!$D$2:$P$2001,MATCH('Data đx fcst 21.09.2020'!$B121,'FCST SDV (2)'!$C$2:$C$2001,0),MATCH('Data đx fcst 21.09.2020'!N$1,'FCST SDV (2)'!$D$1:$P$1,0))/'Data đx fcst 21.09.2020'!$C121,0)</f>
        <v>0</v>
      </c>
      <c r="O121" s="134">
        <f t="array" ref="O121">+IFERROR(INDEX('FCST SDV (2)'!$D$2:$P$2001,MATCH('Data đx fcst 21.09.2020'!$B121,'FCST SDV (2)'!$C$2:$C$2001,0),MATCH('Data đx fcst 21.09.2020'!O$1,'FCST SDV (2)'!$D$1:$P$1,0))/'Data đx fcst 21.09.2020'!$C121,0)</f>
        <v>0</v>
      </c>
      <c r="P121" s="134">
        <f t="array" ref="P121">+IFERROR(INDEX('FCST SDV (2)'!$D$2:$P$2001,MATCH('Data đx fcst 21.09.2020'!$B121,'FCST SDV (2)'!$C$2:$C$2001,0),MATCH('Data đx fcst 21.09.2020'!P$1,'FCST SDV (2)'!$D$1:$P$1,0))/'Data đx fcst 21.09.2020'!$C121,0)</f>
        <v>0</v>
      </c>
      <c r="Q121" s="134">
        <f t="array" ref="Q121">+IFERROR(INDEX('FCST SDV (2)'!$D$2:$P$2001,MATCH('Data đx fcst 21.09.2020'!$B121,'FCST SDV (2)'!$C$2:$C$2001,0),MATCH('Data đx fcst 21.09.2020'!Q$1,'FCST SDV (2)'!$D$1:$P$1,0))/'Data đx fcst 21.09.2020'!$C121,0)</f>
        <v>0</v>
      </c>
      <c r="R121" s="134">
        <f t="array" ref="R121">+IFERROR(INDEX('FCST SDV (2)'!$D$2:$P$2001,MATCH('Data đx fcst 21.09.2020'!$B121,'FCST SDV (2)'!$C$2:$C$2001,0),MATCH('Data đx fcst 21.09.2020'!R$1,'FCST SDV (2)'!$D$1:$P$1,0))/'Data đx fcst 21.09.2020'!$C121,0)</f>
        <v>2500</v>
      </c>
      <c r="S121" s="182">
        <f t="shared" si="16"/>
        <v>2500</v>
      </c>
    </row>
    <row r="122" spans="1:19" ht="36" customHeight="1">
      <c r="A122" s="604"/>
      <c r="B122" s="215" t="s">
        <v>31</v>
      </c>
      <c r="C122" s="215">
        <v>180</v>
      </c>
      <c r="D122" s="611"/>
      <c r="E122" s="611"/>
      <c r="F122" s="611"/>
      <c r="G122" s="187">
        <f>+IFERROR(VLOOKUP(B122,'FCST SDV (2)'!C:S,12,0),0)</f>
        <v>420000</v>
      </c>
      <c r="H122" s="185">
        <f t="shared" si="14"/>
        <v>2333.3333333333335</v>
      </c>
      <c r="I122" s="134">
        <f t="array" ref="I122">+IFERROR(INDEX('FCST SDV (2)'!$D$2:$P$2001,MATCH('Data đx fcst 21.09.2020'!$B122,'FCST SDV (2)'!$C$2:$C$2001,0),MATCH('Data đx fcst 21.09.2020'!I$1,'FCST SDV (2)'!$D$1:$P$1,0))/'Data đx fcst 21.09.2020'!$C122,0)</f>
        <v>0</v>
      </c>
      <c r="J122" s="134">
        <f t="array" ref="J122">+IFERROR(INDEX('FCST SDV (2)'!$D$2:$P$2001,MATCH('Data đx fcst 21.09.2020'!$B122,'FCST SDV (2)'!$C$2:$C$2001,0),MATCH('Data đx fcst 21.09.2020'!J$1,'FCST SDV (2)'!$D$1:$P$1,0))/'Data đx fcst 21.09.2020'!$C122,0)</f>
        <v>0</v>
      </c>
      <c r="K122" s="134">
        <f t="array" ref="K122">+IFERROR(INDEX('FCST SDV (2)'!$D$2:$P$2001,MATCH('Data đx fcst 21.09.2020'!$B122,'FCST SDV (2)'!$C$2:$C$2001,0),MATCH('Data đx fcst 21.09.2020'!K$1,'FCST SDV (2)'!$D$1:$P$1,0))/'Data đx fcst 21.09.2020'!$C122,0)</f>
        <v>0</v>
      </c>
      <c r="L122" s="134">
        <f t="array" ref="L122">+IFERROR(INDEX('FCST SDV (2)'!$D$2:$P$2001,MATCH('Data đx fcst 21.09.2020'!$B122,'FCST SDV (2)'!$C$2:$C$2001,0),MATCH('Data đx fcst 21.09.2020'!L$1,'FCST SDV (2)'!$D$1:$P$1,0))/'Data đx fcst 21.09.2020'!$C122,0)</f>
        <v>0</v>
      </c>
      <c r="M122" s="134">
        <f t="array" ref="M122">+IFERROR(INDEX('FCST SDV (2)'!$D$2:$P$2001,MATCH('Data đx fcst 21.09.2020'!$B122,'FCST SDV (2)'!$C$2:$C$2001,0),MATCH('Data đx fcst 21.09.2020'!M$1,'FCST SDV (2)'!$D$1:$P$1,0))/'Data đx fcst 21.09.2020'!$C122,0)</f>
        <v>0</v>
      </c>
      <c r="N122" s="134">
        <f t="array" ref="N122">+IFERROR(INDEX('FCST SDV (2)'!$D$2:$P$2001,MATCH('Data đx fcst 21.09.2020'!$B122,'FCST SDV (2)'!$C$2:$C$2001,0),MATCH('Data đx fcst 21.09.2020'!N$1,'FCST SDV (2)'!$D$1:$P$1,0))/'Data đx fcst 21.09.2020'!$C122,0)</f>
        <v>0</v>
      </c>
      <c r="O122" s="134">
        <f t="array" ref="O122">+IFERROR(INDEX('FCST SDV (2)'!$D$2:$P$2001,MATCH('Data đx fcst 21.09.2020'!$B122,'FCST SDV (2)'!$C$2:$C$2001,0),MATCH('Data đx fcst 21.09.2020'!O$1,'FCST SDV (2)'!$D$1:$P$1,0))/'Data đx fcst 21.09.2020'!$C122,0)</f>
        <v>0</v>
      </c>
      <c r="P122" s="134">
        <f t="array" ref="P122">+IFERROR(INDEX('FCST SDV (2)'!$D$2:$P$2001,MATCH('Data đx fcst 21.09.2020'!$B122,'FCST SDV (2)'!$C$2:$C$2001,0),MATCH('Data đx fcst 21.09.2020'!P$1,'FCST SDV (2)'!$D$1:$P$1,0))/'Data đx fcst 21.09.2020'!$C122,0)</f>
        <v>0</v>
      </c>
      <c r="Q122" s="134">
        <f t="array" ref="Q122">+IFERROR(INDEX('FCST SDV (2)'!$D$2:$P$2001,MATCH('Data đx fcst 21.09.2020'!$B122,'FCST SDV (2)'!$C$2:$C$2001,0),MATCH('Data đx fcst 21.09.2020'!Q$1,'FCST SDV (2)'!$D$1:$P$1,0))/'Data đx fcst 21.09.2020'!$C122,0)</f>
        <v>0</v>
      </c>
      <c r="R122" s="134">
        <f t="array" ref="R122">+IFERROR(INDEX('FCST SDV (2)'!$D$2:$P$2001,MATCH('Data đx fcst 21.09.2020'!$B122,'FCST SDV (2)'!$C$2:$C$2001,0),MATCH('Data đx fcst 21.09.2020'!R$1,'FCST SDV (2)'!$D$1:$P$1,0))/'Data đx fcst 21.09.2020'!$C122,0)</f>
        <v>2333.3333333333335</v>
      </c>
      <c r="S122" s="182">
        <f t="shared" si="16"/>
        <v>2333.3333333333335</v>
      </c>
    </row>
    <row r="123" spans="1:19" ht="36" customHeight="1">
      <c r="A123" s="604"/>
      <c r="B123" s="215" t="s">
        <v>32</v>
      </c>
      <c r="C123" s="215">
        <v>180</v>
      </c>
      <c r="D123" s="611"/>
      <c r="E123" s="611"/>
      <c r="F123" s="611"/>
      <c r="G123" s="187">
        <f>+IFERROR(VLOOKUP(B123,'FCST SDV (2)'!C:S,12,0),0)</f>
        <v>405000</v>
      </c>
      <c r="H123" s="185">
        <f t="shared" si="14"/>
        <v>2250</v>
      </c>
      <c r="I123" s="134">
        <f t="array" ref="I123">+IFERROR(INDEX('FCST SDV (2)'!$D$2:$P$2001,MATCH('Data đx fcst 21.09.2020'!$B123,'FCST SDV (2)'!$C$2:$C$2001,0),MATCH('Data đx fcst 21.09.2020'!I$1,'FCST SDV (2)'!$D$1:$P$1,0))/'Data đx fcst 21.09.2020'!$C123,0)</f>
        <v>0</v>
      </c>
      <c r="J123" s="134">
        <f t="array" ref="J123">+IFERROR(INDEX('FCST SDV (2)'!$D$2:$P$2001,MATCH('Data đx fcst 21.09.2020'!$B123,'FCST SDV (2)'!$C$2:$C$2001,0),MATCH('Data đx fcst 21.09.2020'!J$1,'FCST SDV (2)'!$D$1:$P$1,0))/'Data đx fcst 21.09.2020'!$C123,0)</f>
        <v>0</v>
      </c>
      <c r="K123" s="134">
        <f t="array" ref="K123">+IFERROR(INDEX('FCST SDV (2)'!$D$2:$P$2001,MATCH('Data đx fcst 21.09.2020'!$B123,'FCST SDV (2)'!$C$2:$C$2001,0),MATCH('Data đx fcst 21.09.2020'!K$1,'FCST SDV (2)'!$D$1:$P$1,0))/'Data đx fcst 21.09.2020'!$C123,0)</f>
        <v>0</v>
      </c>
      <c r="L123" s="134">
        <f t="array" ref="L123">+IFERROR(INDEX('FCST SDV (2)'!$D$2:$P$2001,MATCH('Data đx fcst 21.09.2020'!$B123,'FCST SDV (2)'!$C$2:$C$2001,0),MATCH('Data đx fcst 21.09.2020'!L$1,'FCST SDV (2)'!$D$1:$P$1,0))/'Data đx fcst 21.09.2020'!$C123,0)</f>
        <v>0</v>
      </c>
      <c r="M123" s="134">
        <f t="array" ref="M123">+IFERROR(INDEX('FCST SDV (2)'!$D$2:$P$2001,MATCH('Data đx fcst 21.09.2020'!$B123,'FCST SDV (2)'!$C$2:$C$2001,0),MATCH('Data đx fcst 21.09.2020'!M$1,'FCST SDV (2)'!$D$1:$P$1,0))/'Data đx fcst 21.09.2020'!$C123,0)</f>
        <v>0</v>
      </c>
      <c r="N123" s="134">
        <f t="array" ref="N123">+IFERROR(INDEX('FCST SDV (2)'!$D$2:$P$2001,MATCH('Data đx fcst 21.09.2020'!$B123,'FCST SDV (2)'!$C$2:$C$2001,0),MATCH('Data đx fcst 21.09.2020'!N$1,'FCST SDV (2)'!$D$1:$P$1,0))/'Data đx fcst 21.09.2020'!$C123,0)</f>
        <v>0</v>
      </c>
      <c r="O123" s="134">
        <f t="array" ref="O123">+IFERROR(INDEX('FCST SDV (2)'!$D$2:$P$2001,MATCH('Data đx fcst 21.09.2020'!$B123,'FCST SDV (2)'!$C$2:$C$2001,0),MATCH('Data đx fcst 21.09.2020'!O$1,'FCST SDV (2)'!$D$1:$P$1,0))/'Data đx fcst 21.09.2020'!$C123,0)</f>
        <v>0</v>
      </c>
      <c r="P123" s="134">
        <f t="array" ref="P123">+IFERROR(INDEX('FCST SDV (2)'!$D$2:$P$2001,MATCH('Data đx fcst 21.09.2020'!$B123,'FCST SDV (2)'!$C$2:$C$2001,0),MATCH('Data đx fcst 21.09.2020'!P$1,'FCST SDV (2)'!$D$1:$P$1,0))/'Data đx fcst 21.09.2020'!$C123,0)</f>
        <v>0</v>
      </c>
      <c r="Q123" s="134">
        <f t="array" ref="Q123">+IFERROR(INDEX('FCST SDV (2)'!$D$2:$P$2001,MATCH('Data đx fcst 21.09.2020'!$B123,'FCST SDV (2)'!$C$2:$C$2001,0),MATCH('Data đx fcst 21.09.2020'!Q$1,'FCST SDV (2)'!$D$1:$P$1,0))/'Data đx fcst 21.09.2020'!$C123,0)</f>
        <v>0</v>
      </c>
      <c r="R123" s="134">
        <f t="array" ref="R123">+IFERROR(INDEX('FCST SDV (2)'!$D$2:$P$2001,MATCH('Data đx fcst 21.09.2020'!$B123,'FCST SDV (2)'!$C$2:$C$2001,0),MATCH('Data đx fcst 21.09.2020'!R$1,'FCST SDV (2)'!$D$1:$P$1,0))/'Data đx fcst 21.09.2020'!$C123,0)</f>
        <v>2250</v>
      </c>
      <c r="S123" s="182">
        <f t="shared" si="16"/>
        <v>2250</v>
      </c>
    </row>
    <row r="124" spans="1:19" ht="36" customHeight="1">
      <c r="A124" s="604"/>
      <c r="B124" s="215" t="s">
        <v>33</v>
      </c>
      <c r="C124" s="215">
        <v>180</v>
      </c>
      <c r="D124" s="611"/>
      <c r="E124" s="611"/>
      <c r="F124" s="611"/>
      <c r="G124" s="187">
        <f>+IFERROR(VLOOKUP(B124,'FCST SDV (2)'!C:S,12,0),0)</f>
        <v>450000</v>
      </c>
      <c r="H124" s="185">
        <f t="shared" si="14"/>
        <v>2500</v>
      </c>
      <c r="I124" s="134">
        <f t="array" ref="I124">+IFERROR(INDEX('FCST SDV (2)'!$D$2:$P$2001,MATCH('Data đx fcst 21.09.2020'!$B124,'FCST SDV (2)'!$C$2:$C$2001,0),MATCH('Data đx fcst 21.09.2020'!I$1,'FCST SDV (2)'!$D$1:$P$1,0))/'Data đx fcst 21.09.2020'!$C124,0)</f>
        <v>0</v>
      </c>
      <c r="J124" s="134">
        <f t="array" ref="J124">+IFERROR(INDEX('FCST SDV (2)'!$D$2:$P$2001,MATCH('Data đx fcst 21.09.2020'!$B124,'FCST SDV (2)'!$C$2:$C$2001,0),MATCH('Data đx fcst 21.09.2020'!J$1,'FCST SDV (2)'!$D$1:$P$1,0))/'Data đx fcst 21.09.2020'!$C124,0)</f>
        <v>0</v>
      </c>
      <c r="K124" s="134">
        <f t="array" ref="K124">+IFERROR(INDEX('FCST SDV (2)'!$D$2:$P$2001,MATCH('Data đx fcst 21.09.2020'!$B124,'FCST SDV (2)'!$C$2:$C$2001,0),MATCH('Data đx fcst 21.09.2020'!K$1,'FCST SDV (2)'!$D$1:$P$1,0))/'Data đx fcst 21.09.2020'!$C124,0)</f>
        <v>0</v>
      </c>
      <c r="L124" s="134">
        <f t="array" ref="L124">+IFERROR(INDEX('FCST SDV (2)'!$D$2:$P$2001,MATCH('Data đx fcst 21.09.2020'!$B124,'FCST SDV (2)'!$C$2:$C$2001,0),MATCH('Data đx fcst 21.09.2020'!L$1,'FCST SDV (2)'!$D$1:$P$1,0))/'Data đx fcst 21.09.2020'!$C124,0)</f>
        <v>0</v>
      </c>
      <c r="M124" s="134">
        <f t="array" ref="M124">+IFERROR(INDEX('FCST SDV (2)'!$D$2:$P$2001,MATCH('Data đx fcst 21.09.2020'!$B124,'FCST SDV (2)'!$C$2:$C$2001,0),MATCH('Data đx fcst 21.09.2020'!M$1,'FCST SDV (2)'!$D$1:$P$1,0))/'Data đx fcst 21.09.2020'!$C124,0)</f>
        <v>0</v>
      </c>
      <c r="N124" s="134">
        <f t="array" ref="N124">+IFERROR(INDEX('FCST SDV (2)'!$D$2:$P$2001,MATCH('Data đx fcst 21.09.2020'!$B124,'FCST SDV (2)'!$C$2:$C$2001,0),MATCH('Data đx fcst 21.09.2020'!N$1,'FCST SDV (2)'!$D$1:$P$1,0))/'Data đx fcst 21.09.2020'!$C124,0)</f>
        <v>0</v>
      </c>
      <c r="O124" s="134">
        <f t="array" ref="O124">+IFERROR(INDEX('FCST SDV (2)'!$D$2:$P$2001,MATCH('Data đx fcst 21.09.2020'!$B124,'FCST SDV (2)'!$C$2:$C$2001,0),MATCH('Data đx fcst 21.09.2020'!O$1,'FCST SDV (2)'!$D$1:$P$1,0))/'Data đx fcst 21.09.2020'!$C124,0)</f>
        <v>0</v>
      </c>
      <c r="P124" s="134">
        <f t="array" ref="P124">+IFERROR(INDEX('FCST SDV (2)'!$D$2:$P$2001,MATCH('Data đx fcst 21.09.2020'!$B124,'FCST SDV (2)'!$C$2:$C$2001,0),MATCH('Data đx fcst 21.09.2020'!P$1,'FCST SDV (2)'!$D$1:$P$1,0))/'Data đx fcst 21.09.2020'!$C124,0)</f>
        <v>0</v>
      </c>
      <c r="Q124" s="134">
        <f t="array" ref="Q124">+IFERROR(INDEX('FCST SDV (2)'!$D$2:$P$2001,MATCH('Data đx fcst 21.09.2020'!$B124,'FCST SDV (2)'!$C$2:$C$2001,0),MATCH('Data đx fcst 21.09.2020'!Q$1,'FCST SDV (2)'!$D$1:$P$1,0))/'Data đx fcst 21.09.2020'!$C124,0)</f>
        <v>0</v>
      </c>
      <c r="R124" s="134">
        <f t="array" ref="R124">+IFERROR(INDEX('FCST SDV (2)'!$D$2:$P$2001,MATCH('Data đx fcst 21.09.2020'!$B124,'FCST SDV (2)'!$C$2:$C$2001,0),MATCH('Data đx fcst 21.09.2020'!R$1,'FCST SDV (2)'!$D$1:$P$1,0))/'Data đx fcst 21.09.2020'!$C124,0)</f>
        <v>2416.6666666666665</v>
      </c>
      <c r="S124" s="182">
        <f t="shared" si="16"/>
        <v>2416.6666666666665</v>
      </c>
    </row>
    <row r="125" spans="1:19" ht="36" customHeight="1">
      <c r="A125" s="604"/>
      <c r="B125" s="215" t="s">
        <v>34</v>
      </c>
      <c r="C125" s="215">
        <v>180</v>
      </c>
      <c r="D125" s="611"/>
      <c r="E125" s="611"/>
      <c r="F125" s="611"/>
      <c r="G125" s="187">
        <f>+IFERROR(VLOOKUP(B125,'FCST SDV (2)'!C:S,12,0),0)</f>
        <v>499500</v>
      </c>
      <c r="H125" s="185">
        <f t="shared" si="14"/>
        <v>2775</v>
      </c>
      <c r="I125" s="134">
        <f t="array" ref="I125">+IFERROR(INDEX('FCST SDV (2)'!$D$2:$P$2001,MATCH('Data đx fcst 21.09.2020'!$B125,'FCST SDV (2)'!$C$2:$C$2001,0),MATCH('Data đx fcst 21.09.2020'!I$1,'FCST SDV (2)'!$D$1:$P$1,0))/'Data đx fcst 21.09.2020'!$C125,0)</f>
        <v>0</v>
      </c>
      <c r="J125" s="134">
        <f t="array" ref="J125">+IFERROR(INDEX('FCST SDV (2)'!$D$2:$P$2001,MATCH('Data đx fcst 21.09.2020'!$B125,'FCST SDV (2)'!$C$2:$C$2001,0),MATCH('Data đx fcst 21.09.2020'!J$1,'FCST SDV (2)'!$D$1:$P$1,0))/'Data đx fcst 21.09.2020'!$C125,0)</f>
        <v>0</v>
      </c>
      <c r="K125" s="134">
        <f t="array" ref="K125">+IFERROR(INDEX('FCST SDV (2)'!$D$2:$P$2001,MATCH('Data đx fcst 21.09.2020'!$B125,'FCST SDV (2)'!$C$2:$C$2001,0),MATCH('Data đx fcst 21.09.2020'!K$1,'FCST SDV (2)'!$D$1:$P$1,0))/'Data đx fcst 21.09.2020'!$C125,0)</f>
        <v>0</v>
      </c>
      <c r="L125" s="134">
        <f t="array" ref="L125">+IFERROR(INDEX('FCST SDV (2)'!$D$2:$P$2001,MATCH('Data đx fcst 21.09.2020'!$B125,'FCST SDV (2)'!$C$2:$C$2001,0),MATCH('Data đx fcst 21.09.2020'!L$1,'FCST SDV (2)'!$D$1:$P$1,0))/'Data đx fcst 21.09.2020'!$C125,0)</f>
        <v>0</v>
      </c>
      <c r="M125" s="134">
        <f t="array" ref="M125">+IFERROR(INDEX('FCST SDV (2)'!$D$2:$P$2001,MATCH('Data đx fcst 21.09.2020'!$B125,'FCST SDV (2)'!$C$2:$C$2001,0),MATCH('Data đx fcst 21.09.2020'!M$1,'FCST SDV (2)'!$D$1:$P$1,0))/'Data đx fcst 21.09.2020'!$C125,0)</f>
        <v>0</v>
      </c>
      <c r="N125" s="134">
        <f t="array" ref="N125">+IFERROR(INDEX('FCST SDV (2)'!$D$2:$P$2001,MATCH('Data đx fcst 21.09.2020'!$B125,'FCST SDV (2)'!$C$2:$C$2001,0),MATCH('Data đx fcst 21.09.2020'!N$1,'FCST SDV (2)'!$D$1:$P$1,0))/'Data đx fcst 21.09.2020'!$C125,0)</f>
        <v>0</v>
      </c>
      <c r="O125" s="134">
        <f t="array" ref="O125">+IFERROR(INDEX('FCST SDV (2)'!$D$2:$P$2001,MATCH('Data đx fcst 21.09.2020'!$B125,'FCST SDV (2)'!$C$2:$C$2001,0),MATCH('Data đx fcst 21.09.2020'!O$1,'FCST SDV (2)'!$D$1:$P$1,0))/'Data đx fcst 21.09.2020'!$C125,0)</f>
        <v>0</v>
      </c>
      <c r="P125" s="134">
        <f t="array" ref="P125">+IFERROR(INDEX('FCST SDV (2)'!$D$2:$P$2001,MATCH('Data đx fcst 21.09.2020'!$B125,'FCST SDV (2)'!$C$2:$C$2001,0),MATCH('Data đx fcst 21.09.2020'!P$1,'FCST SDV (2)'!$D$1:$P$1,0))/'Data đx fcst 21.09.2020'!$C125,0)</f>
        <v>0</v>
      </c>
      <c r="Q125" s="134">
        <f t="array" ref="Q125">+IFERROR(INDEX('FCST SDV (2)'!$D$2:$P$2001,MATCH('Data đx fcst 21.09.2020'!$B125,'FCST SDV (2)'!$C$2:$C$2001,0),MATCH('Data đx fcst 21.09.2020'!Q$1,'FCST SDV (2)'!$D$1:$P$1,0))/'Data đx fcst 21.09.2020'!$C125,0)</f>
        <v>0</v>
      </c>
      <c r="R125" s="134">
        <f t="array" ref="R125">+IFERROR(INDEX('FCST SDV (2)'!$D$2:$P$2001,MATCH('Data đx fcst 21.09.2020'!$B125,'FCST SDV (2)'!$C$2:$C$2001,0),MATCH('Data đx fcst 21.09.2020'!R$1,'FCST SDV (2)'!$D$1:$P$1,0))/'Data đx fcst 21.09.2020'!$C125,0)</f>
        <v>2700</v>
      </c>
      <c r="S125" s="182">
        <f t="shared" si="16"/>
        <v>2700</v>
      </c>
    </row>
    <row r="126" spans="1:19" ht="36" customHeight="1">
      <c r="A126" s="604"/>
      <c r="B126" s="215" t="s">
        <v>35</v>
      </c>
      <c r="C126" s="215">
        <v>50</v>
      </c>
      <c r="D126" s="611"/>
      <c r="E126" s="611"/>
      <c r="F126" s="611"/>
      <c r="G126" s="187">
        <f>+IFERROR(VLOOKUP(B126,'FCST SDV (2)'!C:S,12,0),0)</f>
        <v>112000</v>
      </c>
      <c r="H126" s="185">
        <f t="shared" si="14"/>
        <v>2240</v>
      </c>
      <c r="I126" s="134">
        <f t="array" ref="I126">+IFERROR(INDEX('FCST SDV (2)'!$D$2:$P$2001,MATCH('Data đx fcst 21.09.2020'!$B126,'FCST SDV (2)'!$C$2:$C$2001,0),MATCH('Data đx fcst 21.09.2020'!I$1,'FCST SDV (2)'!$D$1:$P$1,0))/'Data đx fcst 21.09.2020'!$C126,0)</f>
        <v>0</v>
      </c>
      <c r="J126" s="134">
        <f t="array" ref="J126">+IFERROR(INDEX('FCST SDV (2)'!$D$2:$P$2001,MATCH('Data đx fcst 21.09.2020'!$B126,'FCST SDV (2)'!$C$2:$C$2001,0),MATCH('Data đx fcst 21.09.2020'!J$1,'FCST SDV (2)'!$D$1:$P$1,0))/'Data đx fcst 21.09.2020'!$C126,0)</f>
        <v>0</v>
      </c>
      <c r="K126" s="134">
        <f t="array" ref="K126">+IFERROR(INDEX('FCST SDV (2)'!$D$2:$P$2001,MATCH('Data đx fcst 21.09.2020'!$B126,'FCST SDV (2)'!$C$2:$C$2001,0),MATCH('Data đx fcst 21.09.2020'!K$1,'FCST SDV (2)'!$D$1:$P$1,0))/'Data đx fcst 21.09.2020'!$C126,0)</f>
        <v>0</v>
      </c>
      <c r="L126" s="134">
        <f t="array" ref="L126">+IFERROR(INDEX('FCST SDV (2)'!$D$2:$P$2001,MATCH('Data đx fcst 21.09.2020'!$B126,'FCST SDV (2)'!$C$2:$C$2001,0),MATCH('Data đx fcst 21.09.2020'!L$1,'FCST SDV (2)'!$D$1:$P$1,0))/'Data đx fcst 21.09.2020'!$C126,0)</f>
        <v>0</v>
      </c>
      <c r="M126" s="134">
        <f t="array" ref="M126">+IFERROR(INDEX('FCST SDV (2)'!$D$2:$P$2001,MATCH('Data đx fcst 21.09.2020'!$B126,'FCST SDV (2)'!$C$2:$C$2001,0),MATCH('Data đx fcst 21.09.2020'!M$1,'FCST SDV (2)'!$D$1:$P$1,0))/'Data đx fcst 21.09.2020'!$C126,0)</f>
        <v>0</v>
      </c>
      <c r="N126" s="134">
        <f t="array" ref="N126">+IFERROR(INDEX('FCST SDV (2)'!$D$2:$P$2001,MATCH('Data đx fcst 21.09.2020'!$B126,'FCST SDV (2)'!$C$2:$C$2001,0),MATCH('Data đx fcst 21.09.2020'!N$1,'FCST SDV (2)'!$D$1:$P$1,0))/'Data đx fcst 21.09.2020'!$C126,0)</f>
        <v>0</v>
      </c>
      <c r="O126" s="134">
        <f t="array" ref="O126">+IFERROR(INDEX('FCST SDV (2)'!$D$2:$P$2001,MATCH('Data đx fcst 21.09.2020'!$B126,'FCST SDV (2)'!$C$2:$C$2001,0),MATCH('Data đx fcst 21.09.2020'!O$1,'FCST SDV (2)'!$D$1:$P$1,0))/'Data đx fcst 21.09.2020'!$C126,0)</f>
        <v>0</v>
      </c>
      <c r="P126" s="134">
        <f t="array" ref="P126">+IFERROR(INDEX('FCST SDV (2)'!$D$2:$P$2001,MATCH('Data đx fcst 21.09.2020'!$B126,'FCST SDV (2)'!$C$2:$C$2001,0),MATCH('Data đx fcst 21.09.2020'!P$1,'FCST SDV (2)'!$D$1:$P$1,0))/'Data đx fcst 21.09.2020'!$C126,0)</f>
        <v>0</v>
      </c>
      <c r="Q126" s="134">
        <f t="array" ref="Q126">+IFERROR(INDEX('FCST SDV (2)'!$D$2:$P$2001,MATCH('Data đx fcst 21.09.2020'!$B126,'FCST SDV (2)'!$C$2:$C$2001,0),MATCH('Data đx fcst 21.09.2020'!Q$1,'FCST SDV (2)'!$D$1:$P$1,0))/'Data đx fcst 21.09.2020'!$C126,0)</f>
        <v>0</v>
      </c>
      <c r="R126" s="134">
        <f t="array" ref="R126">+IFERROR(INDEX('FCST SDV (2)'!$D$2:$P$2001,MATCH('Data đx fcst 21.09.2020'!$B126,'FCST SDV (2)'!$C$2:$C$2001,0),MATCH('Data đx fcst 21.09.2020'!R$1,'FCST SDV (2)'!$D$1:$P$1,0))/'Data đx fcst 21.09.2020'!$C126,0)</f>
        <v>2240</v>
      </c>
      <c r="S126" s="182">
        <f t="shared" si="16"/>
        <v>2240</v>
      </c>
    </row>
    <row r="127" spans="1:19" ht="36" customHeight="1">
      <c r="A127" s="604"/>
      <c r="B127" s="215" t="s">
        <v>36</v>
      </c>
      <c r="C127" s="215">
        <v>50</v>
      </c>
      <c r="D127" s="611"/>
      <c r="E127" s="611"/>
      <c r="F127" s="611"/>
      <c r="G127" s="187">
        <f>+IFERROR(VLOOKUP(B127,'FCST SDV (2)'!C:S,12,0),0)</f>
        <v>112000</v>
      </c>
      <c r="H127" s="185">
        <f t="shared" si="14"/>
        <v>2240</v>
      </c>
      <c r="I127" s="134">
        <f t="array" ref="I127">+IFERROR(INDEX('FCST SDV (2)'!$D$2:$P$2001,MATCH('Data đx fcst 21.09.2020'!$B127,'FCST SDV (2)'!$C$2:$C$2001,0),MATCH('Data đx fcst 21.09.2020'!I$1,'FCST SDV (2)'!$D$1:$P$1,0))/'Data đx fcst 21.09.2020'!$C127,0)</f>
        <v>0</v>
      </c>
      <c r="J127" s="134">
        <f t="array" ref="J127">+IFERROR(INDEX('FCST SDV (2)'!$D$2:$P$2001,MATCH('Data đx fcst 21.09.2020'!$B127,'FCST SDV (2)'!$C$2:$C$2001,0),MATCH('Data đx fcst 21.09.2020'!J$1,'FCST SDV (2)'!$D$1:$P$1,0))/'Data đx fcst 21.09.2020'!$C127,0)</f>
        <v>0</v>
      </c>
      <c r="K127" s="134">
        <f t="array" ref="K127">+IFERROR(INDEX('FCST SDV (2)'!$D$2:$P$2001,MATCH('Data đx fcst 21.09.2020'!$B127,'FCST SDV (2)'!$C$2:$C$2001,0),MATCH('Data đx fcst 21.09.2020'!K$1,'FCST SDV (2)'!$D$1:$P$1,0))/'Data đx fcst 21.09.2020'!$C127,0)</f>
        <v>0</v>
      </c>
      <c r="L127" s="134">
        <f t="array" ref="L127">+IFERROR(INDEX('FCST SDV (2)'!$D$2:$P$2001,MATCH('Data đx fcst 21.09.2020'!$B127,'FCST SDV (2)'!$C$2:$C$2001,0),MATCH('Data đx fcst 21.09.2020'!L$1,'FCST SDV (2)'!$D$1:$P$1,0))/'Data đx fcst 21.09.2020'!$C127,0)</f>
        <v>0</v>
      </c>
      <c r="M127" s="134">
        <f t="array" ref="M127">+IFERROR(INDEX('FCST SDV (2)'!$D$2:$P$2001,MATCH('Data đx fcst 21.09.2020'!$B127,'FCST SDV (2)'!$C$2:$C$2001,0),MATCH('Data đx fcst 21.09.2020'!M$1,'FCST SDV (2)'!$D$1:$P$1,0))/'Data đx fcst 21.09.2020'!$C127,0)</f>
        <v>0</v>
      </c>
      <c r="N127" s="134">
        <f t="array" ref="N127">+IFERROR(INDEX('FCST SDV (2)'!$D$2:$P$2001,MATCH('Data đx fcst 21.09.2020'!$B127,'FCST SDV (2)'!$C$2:$C$2001,0),MATCH('Data đx fcst 21.09.2020'!N$1,'FCST SDV (2)'!$D$1:$P$1,0))/'Data đx fcst 21.09.2020'!$C127,0)</f>
        <v>0</v>
      </c>
      <c r="O127" s="134">
        <f t="array" ref="O127">+IFERROR(INDEX('FCST SDV (2)'!$D$2:$P$2001,MATCH('Data đx fcst 21.09.2020'!$B127,'FCST SDV (2)'!$C$2:$C$2001,0),MATCH('Data đx fcst 21.09.2020'!O$1,'FCST SDV (2)'!$D$1:$P$1,0))/'Data đx fcst 21.09.2020'!$C127,0)</f>
        <v>0</v>
      </c>
      <c r="P127" s="134">
        <f t="array" ref="P127">+IFERROR(INDEX('FCST SDV (2)'!$D$2:$P$2001,MATCH('Data đx fcst 21.09.2020'!$B127,'FCST SDV (2)'!$C$2:$C$2001,0),MATCH('Data đx fcst 21.09.2020'!P$1,'FCST SDV (2)'!$D$1:$P$1,0))/'Data đx fcst 21.09.2020'!$C127,0)</f>
        <v>0</v>
      </c>
      <c r="Q127" s="134">
        <f t="array" ref="Q127">+IFERROR(INDEX('FCST SDV (2)'!$D$2:$P$2001,MATCH('Data đx fcst 21.09.2020'!$B127,'FCST SDV (2)'!$C$2:$C$2001,0),MATCH('Data đx fcst 21.09.2020'!Q$1,'FCST SDV (2)'!$D$1:$P$1,0))/'Data đx fcst 21.09.2020'!$C127,0)</f>
        <v>0</v>
      </c>
      <c r="R127" s="134">
        <f t="array" ref="R127">+IFERROR(INDEX('FCST SDV (2)'!$D$2:$P$2001,MATCH('Data đx fcst 21.09.2020'!$B127,'FCST SDV (2)'!$C$2:$C$2001,0),MATCH('Data đx fcst 21.09.2020'!R$1,'FCST SDV (2)'!$D$1:$P$1,0))/'Data đx fcst 21.09.2020'!$C127,0)</f>
        <v>2240</v>
      </c>
      <c r="S127" s="182">
        <f t="shared" si="16"/>
        <v>2240</v>
      </c>
    </row>
    <row r="128" spans="1:19" ht="36" customHeight="1">
      <c r="A128" s="604"/>
      <c r="B128" s="215" t="s">
        <v>37</v>
      </c>
      <c r="C128" s="215">
        <v>50</v>
      </c>
      <c r="D128" s="611"/>
      <c r="E128" s="611"/>
      <c r="F128" s="611"/>
      <c r="G128" s="187">
        <f>+IFERROR(VLOOKUP(B128,'FCST SDV (2)'!C:S,12,0),0)</f>
        <v>112000</v>
      </c>
      <c r="H128" s="185">
        <f t="shared" si="14"/>
        <v>2240</v>
      </c>
      <c r="I128" s="134">
        <f t="array" ref="I128">+IFERROR(INDEX('FCST SDV (2)'!$D$2:$P$2001,MATCH('Data đx fcst 21.09.2020'!$B128,'FCST SDV (2)'!$C$2:$C$2001,0),MATCH('Data đx fcst 21.09.2020'!I$1,'FCST SDV (2)'!$D$1:$P$1,0))/'Data đx fcst 21.09.2020'!$C128,0)</f>
        <v>0</v>
      </c>
      <c r="J128" s="134">
        <f t="array" ref="J128">+IFERROR(INDEX('FCST SDV (2)'!$D$2:$P$2001,MATCH('Data đx fcst 21.09.2020'!$B128,'FCST SDV (2)'!$C$2:$C$2001,0),MATCH('Data đx fcst 21.09.2020'!J$1,'FCST SDV (2)'!$D$1:$P$1,0))/'Data đx fcst 21.09.2020'!$C128,0)</f>
        <v>0</v>
      </c>
      <c r="K128" s="134">
        <f t="array" ref="K128">+IFERROR(INDEX('FCST SDV (2)'!$D$2:$P$2001,MATCH('Data đx fcst 21.09.2020'!$B128,'FCST SDV (2)'!$C$2:$C$2001,0),MATCH('Data đx fcst 21.09.2020'!K$1,'FCST SDV (2)'!$D$1:$P$1,0))/'Data đx fcst 21.09.2020'!$C128,0)</f>
        <v>0</v>
      </c>
      <c r="L128" s="134">
        <f t="array" ref="L128">+IFERROR(INDEX('FCST SDV (2)'!$D$2:$P$2001,MATCH('Data đx fcst 21.09.2020'!$B128,'FCST SDV (2)'!$C$2:$C$2001,0),MATCH('Data đx fcst 21.09.2020'!L$1,'FCST SDV (2)'!$D$1:$P$1,0))/'Data đx fcst 21.09.2020'!$C128,0)</f>
        <v>0</v>
      </c>
      <c r="M128" s="134">
        <f t="array" ref="M128">+IFERROR(INDEX('FCST SDV (2)'!$D$2:$P$2001,MATCH('Data đx fcst 21.09.2020'!$B128,'FCST SDV (2)'!$C$2:$C$2001,0),MATCH('Data đx fcst 21.09.2020'!M$1,'FCST SDV (2)'!$D$1:$P$1,0))/'Data đx fcst 21.09.2020'!$C128,0)</f>
        <v>0</v>
      </c>
      <c r="N128" s="134">
        <f t="array" ref="N128">+IFERROR(INDEX('FCST SDV (2)'!$D$2:$P$2001,MATCH('Data đx fcst 21.09.2020'!$B128,'FCST SDV (2)'!$C$2:$C$2001,0),MATCH('Data đx fcst 21.09.2020'!N$1,'FCST SDV (2)'!$D$1:$P$1,0))/'Data đx fcst 21.09.2020'!$C128,0)</f>
        <v>0</v>
      </c>
      <c r="O128" s="134">
        <f t="array" ref="O128">+IFERROR(INDEX('FCST SDV (2)'!$D$2:$P$2001,MATCH('Data đx fcst 21.09.2020'!$B128,'FCST SDV (2)'!$C$2:$C$2001,0),MATCH('Data đx fcst 21.09.2020'!O$1,'FCST SDV (2)'!$D$1:$P$1,0))/'Data đx fcst 21.09.2020'!$C128,0)</f>
        <v>0</v>
      </c>
      <c r="P128" s="134">
        <f t="array" ref="P128">+IFERROR(INDEX('FCST SDV (2)'!$D$2:$P$2001,MATCH('Data đx fcst 21.09.2020'!$B128,'FCST SDV (2)'!$C$2:$C$2001,0),MATCH('Data đx fcst 21.09.2020'!P$1,'FCST SDV (2)'!$D$1:$P$1,0))/'Data đx fcst 21.09.2020'!$C128,0)</f>
        <v>0</v>
      </c>
      <c r="Q128" s="134">
        <f t="array" ref="Q128">+IFERROR(INDEX('FCST SDV (2)'!$D$2:$P$2001,MATCH('Data đx fcst 21.09.2020'!$B128,'FCST SDV (2)'!$C$2:$C$2001,0),MATCH('Data đx fcst 21.09.2020'!Q$1,'FCST SDV (2)'!$D$1:$P$1,0))/'Data đx fcst 21.09.2020'!$C128,0)</f>
        <v>0</v>
      </c>
      <c r="R128" s="134">
        <f t="array" ref="R128">+IFERROR(INDEX('FCST SDV (2)'!$D$2:$P$2001,MATCH('Data đx fcst 21.09.2020'!$B128,'FCST SDV (2)'!$C$2:$C$2001,0),MATCH('Data đx fcst 21.09.2020'!R$1,'FCST SDV (2)'!$D$1:$P$1,0))/'Data đx fcst 21.09.2020'!$C128,0)</f>
        <v>2240</v>
      </c>
      <c r="S128" s="182">
        <f t="shared" si="16"/>
        <v>2240</v>
      </c>
    </row>
    <row r="129" spans="1:19" ht="36" customHeight="1">
      <c r="A129" s="604"/>
      <c r="B129" s="215" t="s">
        <v>38</v>
      </c>
      <c r="C129" s="215">
        <v>50</v>
      </c>
      <c r="D129" s="611"/>
      <c r="E129" s="611"/>
      <c r="F129" s="611"/>
      <c r="G129" s="187">
        <f>+IFERROR(VLOOKUP(B129,'FCST SDV (2)'!C:S,12,0),0)</f>
        <v>112000</v>
      </c>
      <c r="H129" s="185">
        <f t="shared" si="14"/>
        <v>2240</v>
      </c>
      <c r="I129" s="134">
        <f t="array" ref="I129">+IFERROR(INDEX('FCST SDV (2)'!$D$2:$P$2001,MATCH('Data đx fcst 21.09.2020'!$B129,'FCST SDV (2)'!$C$2:$C$2001,0),MATCH('Data đx fcst 21.09.2020'!I$1,'FCST SDV (2)'!$D$1:$P$1,0))/'Data đx fcst 21.09.2020'!$C129,0)</f>
        <v>0</v>
      </c>
      <c r="J129" s="134">
        <f t="array" ref="J129">+IFERROR(INDEX('FCST SDV (2)'!$D$2:$P$2001,MATCH('Data đx fcst 21.09.2020'!$B129,'FCST SDV (2)'!$C$2:$C$2001,0),MATCH('Data đx fcst 21.09.2020'!J$1,'FCST SDV (2)'!$D$1:$P$1,0))/'Data đx fcst 21.09.2020'!$C129,0)</f>
        <v>0</v>
      </c>
      <c r="K129" s="134">
        <f t="array" ref="K129">+IFERROR(INDEX('FCST SDV (2)'!$D$2:$P$2001,MATCH('Data đx fcst 21.09.2020'!$B129,'FCST SDV (2)'!$C$2:$C$2001,0),MATCH('Data đx fcst 21.09.2020'!K$1,'FCST SDV (2)'!$D$1:$P$1,0))/'Data đx fcst 21.09.2020'!$C129,0)</f>
        <v>0</v>
      </c>
      <c r="L129" s="134">
        <f t="array" ref="L129">+IFERROR(INDEX('FCST SDV (2)'!$D$2:$P$2001,MATCH('Data đx fcst 21.09.2020'!$B129,'FCST SDV (2)'!$C$2:$C$2001,0),MATCH('Data đx fcst 21.09.2020'!L$1,'FCST SDV (2)'!$D$1:$P$1,0))/'Data đx fcst 21.09.2020'!$C129,0)</f>
        <v>0</v>
      </c>
      <c r="M129" s="134">
        <f t="array" ref="M129">+IFERROR(INDEX('FCST SDV (2)'!$D$2:$P$2001,MATCH('Data đx fcst 21.09.2020'!$B129,'FCST SDV (2)'!$C$2:$C$2001,0),MATCH('Data đx fcst 21.09.2020'!M$1,'FCST SDV (2)'!$D$1:$P$1,0))/'Data đx fcst 21.09.2020'!$C129,0)</f>
        <v>0</v>
      </c>
      <c r="N129" s="134">
        <f t="array" ref="N129">+IFERROR(INDEX('FCST SDV (2)'!$D$2:$P$2001,MATCH('Data đx fcst 21.09.2020'!$B129,'FCST SDV (2)'!$C$2:$C$2001,0),MATCH('Data đx fcst 21.09.2020'!N$1,'FCST SDV (2)'!$D$1:$P$1,0))/'Data đx fcst 21.09.2020'!$C129,0)</f>
        <v>0</v>
      </c>
      <c r="O129" s="134">
        <f t="array" ref="O129">+IFERROR(INDEX('FCST SDV (2)'!$D$2:$P$2001,MATCH('Data đx fcst 21.09.2020'!$B129,'FCST SDV (2)'!$C$2:$C$2001,0),MATCH('Data đx fcst 21.09.2020'!O$1,'FCST SDV (2)'!$D$1:$P$1,0))/'Data đx fcst 21.09.2020'!$C129,0)</f>
        <v>0</v>
      </c>
      <c r="P129" s="134">
        <f t="array" ref="P129">+IFERROR(INDEX('FCST SDV (2)'!$D$2:$P$2001,MATCH('Data đx fcst 21.09.2020'!$B129,'FCST SDV (2)'!$C$2:$C$2001,0),MATCH('Data đx fcst 21.09.2020'!P$1,'FCST SDV (2)'!$D$1:$P$1,0))/'Data đx fcst 21.09.2020'!$C129,0)</f>
        <v>0</v>
      </c>
      <c r="Q129" s="134">
        <f t="array" ref="Q129">+IFERROR(INDEX('FCST SDV (2)'!$D$2:$P$2001,MATCH('Data đx fcst 21.09.2020'!$B129,'FCST SDV (2)'!$C$2:$C$2001,0),MATCH('Data đx fcst 21.09.2020'!Q$1,'FCST SDV (2)'!$D$1:$P$1,0))/'Data đx fcst 21.09.2020'!$C129,0)</f>
        <v>0</v>
      </c>
      <c r="R129" s="134">
        <f t="array" ref="R129">+IFERROR(INDEX('FCST SDV (2)'!$D$2:$P$2001,MATCH('Data đx fcst 21.09.2020'!$B129,'FCST SDV (2)'!$C$2:$C$2001,0),MATCH('Data đx fcst 21.09.2020'!R$1,'FCST SDV (2)'!$D$1:$P$1,0))/'Data đx fcst 21.09.2020'!$C129,0)</f>
        <v>2240</v>
      </c>
      <c r="S129" s="182">
        <f t="shared" si="16"/>
        <v>2240</v>
      </c>
    </row>
    <row r="130" spans="1:19" ht="36" customHeight="1">
      <c r="A130" s="604"/>
      <c r="B130" s="215" t="s">
        <v>39</v>
      </c>
      <c r="C130" s="215">
        <v>50</v>
      </c>
      <c r="D130" s="611"/>
      <c r="E130" s="611"/>
      <c r="F130" s="611"/>
      <c r="G130" s="187">
        <f>+IFERROR(VLOOKUP(B130,'FCST SDV (2)'!C:S,12,0),0)</f>
        <v>112000</v>
      </c>
      <c r="H130" s="185">
        <f t="shared" si="14"/>
        <v>2240</v>
      </c>
      <c r="I130" s="134">
        <f t="array" ref="I130">+IFERROR(INDEX('FCST SDV (2)'!$D$2:$P$2001,MATCH('Data đx fcst 21.09.2020'!$B130,'FCST SDV (2)'!$C$2:$C$2001,0),MATCH('Data đx fcst 21.09.2020'!I$1,'FCST SDV (2)'!$D$1:$P$1,0))/'Data đx fcst 21.09.2020'!$C130,0)</f>
        <v>0</v>
      </c>
      <c r="J130" s="134">
        <f t="array" ref="J130">+IFERROR(INDEX('FCST SDV (2)'!$D$2:$P$2001,MATCH('Data đx fcst 21.09.2020'!$B130,'FCST SDV (2)'!$C$2:$C$2001,0),MATCH('Data đx fcst 21.09.2020'!J$1,'FCST SDV (2)'!$D$1:$P$1,0))/'Data đx fcst 21.09.2020'!$C130,0)</f>
        <v>0</v>
      </c>
      <c r="K130" s="134">
        <f t="array" ref="K130">+IFERROR(INDEX('FCST SDV (2)'!$D$2:$P$2001,MATCH('Data đx fcst 21.09.2020'!$B130,'FCST SDV (2)'!$C$2:$C$2001,0),MATCH('Data đx fcst 21.09.2020'!K$1,'FCST SDV (2)'!$D$1:$P$1,0))/'Data đx fcst 21.09.2020'!$C130,0)</f>
        <v>0</v>
      </c>
      <c r="L130" s="134">
        <f t="array" ref="L130">+IFERROR(INDEX('FCST SDV (2)'!$D$2:$P$2001,MATCH('Data đx fcst 21.09.2020'!$B130,'FCST SDV (2)'!$C$2:$C$2001,0),MATCH('Data đx fcst 21.09.2020'!L$1,'FCST SDV (2)'!$D$1:$P$1,0))/'Data đx fcst 21.09.2020'!$C130,0)</f>
        <v>0</v>
      </c>
      <c r="M130" s="134">
        <f t="array" ref="M130">+IFERROR(INDEX('FCST SDV (2)'!$D$2:$P$2001,MATCH('Data đx fcst 21.09.2020'!$B130,'FCST SDV (2)'!$C$2:$C$2001,0),MATCH('Data đx fcst 21.09.2020'!M$1,'FCST SDV (2)'!$D$1:$P$1,0))/'Data đx fcst 21.09.2020'!$C130,0)</f>
        <v>0</v>
      </c>
      <c r="N130" s="134">
        <f t="array" ref="N130">+IFERROR(INDEX('FCST SDV (2)'!$D$2:$P$2001,MATCH('Data đx fcst 21.09.2020'!$B130,'FCST SDV (2)'!$C$2:$C$2001,0),MATCH('Data đx fcst 21.09.2020'!N$1,'FCST SDV (2)'!$D$1:$P$1,0))/'Data đx fcst 21.09.2020'!$C130,0)</f>
        <v>0</v>
      </c>
      <c r="O130" s="134">
        <f t="array" ref="O130">+IFERROR(INDEX('FCST SDV (2)'!$D$2:$P$2001,MATCH('Data đx fcst 21.09.2020'!$B130,'FCST SDV (2)'!$C$2:$C$2001,0),MATCH('Data đx fcst 21.09.2020'!O$1,'FCST SDV (2)'!$D$1:$P$1,0))/'Data đx fcst 21.09.2020'!$C130,0)</f>
        <v>0</v>
      </c>
      <c r="P130" s="134">
        <f t="array" ref="P130">+IFERROR(INDEX('FCST SDV (2)'!$D$2:$P$2001,MATCH('Data đx fcst 21.09.2020'!$B130,'FCST SDV (2)'!$C$2:$C$2001,0),MATCH('Data đx fcst 21.09.2020'!P$1,'FCST SDV (2)'!$D$1:$P$1,0))/'Data đx fcst 21.09.2020'!$C130,0)</f>
        <v>0</v>
      </c>
      <c r="Q130" s="134">
        <f t="array" ref="Q130">+IFERROR(INDEX('FCST SDV (2)'!$D$2:$P$2001,MATCH('Data đx fcst 21.09.2020'!$B130,'FCST SDV (2)'!$C$2:$C$2001,0),MATCH('Data đx fcst 21.09.2020'!Q$1,'FCST SDV (2)'!$D$1:$P$1,0))/'Data đx fcst 21.09.2020'!$C130,0)</f>
        <v>0</v>
      </c>
      <c r="R130" s="134">
        <f t="array" ref="R130">+IFERROR(INDEX('FCST SDV (2)'!$D$2:$P$2001,MATCH('Data đx fcst 21.09.2020'!$B130,'FCST SDV (2)'!$C$2:$C$2001,0),MATCH('Data đx fcst 21.09.2020'!R$1,'FCST SDV (2)'!$D$1:$P$1,0))/'Data đx fcst 21.09.2020'!$C130,0)</f>
        <v>2240</v>
      </c>
      <c r="S130" s="182">
        <f t="shared" si="16"/>
        <v>2240</v>
      </c>
    </row>
    <row r="131" spans="1:19" ht="36" customHeight="1">
      <c r="A131" s="604"/>
      <c r="B131" s="215" t="s">
        <v>40</v>
      </c>
      <c r="C131" s="215">
        <v>50</v>
      </c>
      <c r="D131" s="611"/>
      <c r="E131" s="611"/>
      <c r="F131" s="611"/>
      <c r="G131" s="187">
        <f>+IFERROR(VLOOKUP(B131,'FCST SDV (2)'!C:S,12,0),0)</f>
        <v>112000</v>
      </c>
      <c r="H131" s="185">
        <f t="shared" ref="H131:H164" si="17">+G131/C131</f>
        <v>2240</v>
      </c>
      <c r="I131" s="134">
        <f t="array" ref="I131">+IFERROR(INDEX('FCST SDV (2)'!$D$2:$P$2001,MATCH('Data đx fcst 21.09.2020'!$B131,'FCST SDV (2)'!$C$2:$C$2001,0),MATCH('Data đx fcst 21.09.2020'!I$1,'FCST SDV (2)'!$D$1:$P$1,0))/'Data đx fcst 21.09.2020'!$C131,0)</f>
        <v>0</v>
      </c>
      <c r="J131" s="134">
        <f t="array" ref="J131">+IFERROR(INDEX('FCST SDV (2)'!$D$2:$P$2001,MATCH('Data đx fcst 21.09.2020'!$B131,'FCST SDV (2)'!$C$2:$C$2001,0),MATCH('Data đx fcst 21.09.2020'!J$1,'FCST SDV (2)'!$D$1:$P$1,0))/'Data đx fcst 21.09.2020'!$C131,0)</f>
        <v>0</v>
      </c>
      <c r="K131" s="134">
        <f t="array" ref="K131">+IFERROR(INDEX('FCST SDV (2)'!$D$2:$P$2001,MATCH('Data đx fcst 21.09.2020'!$B131,'FCST SDV (2)'!$C$2:$C$2001,0),MATCH('Data đx fcst 21.09.2020'!K$1,'FCST SDV (2)'!$D$1:$P$1,0))/'Data đx fcst 21.09.2020'!$C131,0)</f>
        <v>0</v>
      </c>
      <c r="L131" s="134">
        <f t="array" ref="L131">+IFERROR(INDEX('FCST SDV (2)'!$D$2:$P$2001,MATCH('Data đx fcst 21.09.2020'!$B131,'FCST SDV (2)'!$C$2:$C$2001,0),MATCH('Data đx fcst 21.09.2020'!L$1,'FCST SDV (2)'!$D$1:$P$1,0))/'Data đx fcst 21.09.2020'!$C131,0)</f>
        <v>0</v>
      </c>
      <c r="M131" s="134">
        <f t="array" ref="M131">+IFERROR(INDEX('FCST SDV (2)'!$D$2:$P$2001,MATCH('Data đx fcst 21.09.2020'!$B131,'FCST SDV (2)'!$C$2:$C$2001,0),MATCH('Data đx fcst 21.09.2020'!M$1,'FCST SDV (2)'!$D$1:$P$1,0))/'Data đx fcst 21.09.2020'!$C131,0)</f>
        <v>0</v>
      </c>
      <c r="N131" s="134">
        <f t="array" ref="N131">+IFERROR(INDEX('FCST SDV (2)'!$D$2:$P$2001,MATCH('Data đx fcst 21.09.2020'!$B131,'FCST SDV (2)'!$C$2:$C$2001,0),MATCH('Data đx fcst 21.09.2020'!N$1,'FCST SDV (2)'!$D$1:$P$1,0))/'Data đx fcst 21.09.2020'!$C131,0)</f>
        <v>0</v>
      </c>
      <c r="O131" s="134">
        <f t="array" ref="O131">+IFERROR(INDEX('FCST SDV (2)'!$D$2:$P$2001,MATCH('Data đx fcst 21.09.2020'!$B131,'FCST SDV (2)'!$C$2:$C$2001,0),MATCH('Data đx fcst 21.09.2020'!O$1,'FCST SDV (2)'!$D$1:$P$1,0))/'Data đx fcst 21.09.2020'!$C131,0)</f>
        <v>0</v>
      </c>
      <c r="P131" s="134">
        <f t="array" ref="P131">+IFERROR(INDEX('FCST SDV (2)'!$D$2:$P$2001,MATCH('Data đx fcst 21.09.2020'!$B131,'FCST SDV (2)'!$C$2:$C$2001,0),MATCH('Data đx fcst 21.09.2020'!P$1,'FCST SDV (2)'!$D$1:$P$1,0))/'Data đx fcst 21.09.2020'!$C131,0)</f>
        <v>0</v>
      </c>
      <c r="Q131" s="134">
        <f t="array" ref="Q131">+IFERROR(INDEX('FCST SDV (2)'!$D$2:$P$2001,MATCH('Data đx fcst 21.09.2020'!$B131,'FCST SDV (2)'!$C$2:$C$2001,0),MATCH('Data đx fcst 21.09.2020'!Q$1,'FCST SDV (2)'!$D$1:$P$1,0))/'Data đx fcst 21.09.2020'!$C131,0)</f>
        <v>0</v>
      </c>
      <c r="R131" s="134">
        <f t="array" ref="R131">+IFERROR(INDEX('FCST SDV (2)'!$D$2:$P$2001,MATCH('Data đx fcst 21.09.2020'!$B131,'FCST SDV (2)'!$C$2:$C$2001,0),MATCH('Data đx fcst 21.09.2020'!R$1,'FCST SDV (2)'!$D$1:$P$1,0))/'Data đx fcst 21.09.2020'!$C131,0)</f>
        <v>2240</v>
      </c>
      <c r="S131" s="182">
        <f t="shared" si="16"/>
        <v>2240</v>
      </c>
    </row>
    <row r="132" spans="1:19" ht="36" customHeight="1">
      <c r="A132" s="605"/>
      <c r="B132" s="215" t="s">
        <v>41</v>
      </c>
      <c r="C132" s="215">
        <v>50</v>
      </c>
      <c r="D132" s="612"/>
      <c r="E132" s="612"/>
      <c r="F132" s="612"/>
      <c r="G132" s="187">
        <f>+IFERROR(VLOOKUP(B132,'FCST SDV (2)'!C:S,12,0),0)</f>
        <v>112000</v>
      </c>
      <c r="H132" s="185">
        <f t="shared" si="17"/>
        <v>2240</v>
      </c>
      <c r="I132" s="134">
        <f t="array" ref="I132">+IFERROR(INDEX('FCST SDV (2)'!$D$2:$P$2001,MATCH('Data đx fcst 21.09.2020'!$B132,'FCST SDV (2)'!$C$2:$C$2001,0),MATCH('Data đx fcst 21.09.2020'!I$1,'FCST SDV (2)'!$D$1:$P$1,0))/'Data đx fcst 21.09.2020'!$C132,0)</f>
        <v>0</v>
      </c>
      <c r="J132" s="134">
        <f t="array" ref="J132">+IFERROR(INDEX('FCST SDV (2)'!$D$2:$P$2001,MATCH('Data đx fcst 21.09.2020'!$B132,'FCST SDV (2)'!$C$2:$C$2001,0),MATCH('Data đx fcst 21.09.2020'!J$1,'FCST SDV (2)'!$D$1:$P$1,0))/'Data đx fcst 21.09.2020'!$C132,0)</f>
        <v>0</v>
      </c>
      <c r="K132" s="134">
        <f t="array" ref="K132">+IFERROR(INDEX('FCST SDV (2)'!$D$2:$P$2001,MATCH('Data đx fcst 21.09.2020'!$B132,'FCST SDV (2)'!$C$2:$C$2001,0),MATCH('Data đx fcst 21.09.2020'!K$1,'FCST SDV (2)'!$D$1:$P$1,0))/'Data đx fcst 21.09.2020'!$C132,0)</f>
        <v>0</v>
      </c>
      <c r="L132" s="134">
        <f t="array" ref="L132">+IFERROR(INDEX('FCST SDV (2)'!$D$2:$P$2001,MATCH('Data đx fcst 21.09.2020'!$B132,'FCST SDV (2)'!$C$2:$C$2001,0),MATCH('Data đx fcst 21.09.2020'!L$1,'FCST SDV (2)'!$D$1:$P$1,0))/'Data đx fcst 21.09.2020'!$C132,0)</f>
        <v>0</v>
      </c>
      <c r="M132" s="134">
        <f t="array" ref="M132">+IFERROR(INDEX('FCST SDV (2)'!$D$2:$P$2001,MATCH('Data đx fcst 21.09.2020'!$B132,'FCST SDV (2)'!$C$2:$C$2001,0),MATCH('Data đx fcst 21.09.2020'!M$1,'FCST SDV (2)'!$D$1:$P$1,0))/'Data đx fcst 21.09.2020'!$C132,0)</f>
        <v>0</v>
      </c>
      <c r="N132" s="134">
        <f t="array" ref="N132">+IFERROR(INDEX('FCST SDV (2)'!$D$2:$P$2001,MATCH('Data đx fcst 21.09.2020'!$B132,'FCST SDV (2)'!$C$2:$C$2001,0),MATCH('Data đx fcst 21.09.2020'!N$1,'FCST SDV (2)'!$D$1:$P$1,0))/'Data đx fcst 21.09.2020'!$C132,0)</f>
        <v>0</v>
      </c>
      <c r="O132" s="134">
        <f t="array" ref="O132">+IFERROR(INDEX('FCST SDV (2)'!$D$2:$P$2001,MATCH('Data đx fcst 21.09.2020'!$B132,'FCST SDV (2)'!$C$2:$C$2001,0),MATCH('Data đx fcst 21.09.2020'!O$1,'FCST SDV (2)'!$D$1:$P$1,0))/'Data đx fcst 21.09.2020'!$C132,0)</f>
        <v>0</v>
      </c>
      <c r="P132" s="134">
        <f t="array" ref="P132">+IFERROR(INDEX('FCST SDV (2)'!$D$2:$P$2001,MATCH('Data đx fcst 21.09.2020'!$B132,'FCST SDV (2)'!$C$2:$C$2001,0),MATCH('Data đx fcst 21.09.2020'!P$1,'FCST SDV (2)'!$D$1:$P$1,0))/'Data đx fcst 21.09.2020'!$C132,0)</f>
        <v>0</v>
      </c>
      <c r="Q132" s="134">
        <f t="array" ref="Q132">+IFERROR(INDEX('FCST SDV (2)'!$D$2:$P$2001,MATCH('Data đx fcst 21.09.2020'!$B132,'FCST SDV (2)'!$C$2:$C$2001,0),MATCH('Data đx fcst 21.09.2020'!Q$1,'FCST SDV (2)'!$D$1:$P$1,0))/'Data đx fcst 21.09.2020'!$C132,0)</f>
        <v>0</v>
      </c>
      <c r="R132" s="134">
        <f t="array" ref="R132">+IFERROR(INDEX('FCST SDV (2)'!$D$2:$P$2001,MATCH('Data đx fcst 21.09.2020'!$B132,'FCST SDV (2)'!$C$2:$C$2001,0),MATCH('Data đx fcst 21.09.2020'!R$1,'FCST SDV (2)'!$D$1:$P$1,0))/'Data đx fcst 21.09.2020'!$C132,0)</f>
        <v>2240</v>
      </c>
      <c r="S132" s="182">
        <f t="shared" si="16"/>
        <v>2240</v>
      </c>
    </row>
    <row r="133" spans="1:19" ht="36" customHeight="1" thickBot="1">
      <c r="A133" s="634" t="s">
        <v>254</v>
      </c>
      <c r="B133" s="635"/>
      <c r="C133" s="635"/>
      <c r="D133" s="635"/>
      <c r="E133" s="635"/>
      <c r="F133" s="635"/>
      <c r="G133" s="263">
        <f>+SUM(G8:G132)</f>
        <v>4636860</v>
      </c>
      <c r="H133" s="262">
        <f>+SUM(H8:H132)</f>
        <v>32609.087333333333</v>
      </c>
      <c r="I133" s="191">
        <f>+F2-SUM(I97:I132)</f>
        <v>44000</v>
      </c>
      <c r="J133" s="191">
        <f>+I133-SUM(J97:J132)</f>
        <v>44000</v>
      </c>
      <c r="K133" s="191">
        <f t="shared" ref="K133:Q133" si="18">+J133-SUM(K97:K132)</f>
        <v>44000</v>
      </c>
      <c r="L133" s="191">
        <f t="shared" si="18"/>
        <v>44000</v>
      </c>
      <c r="M133" s="191">
        <f t="shared" si="18"/>
        <v>44000</v>
      </c>
      <c r="N133" s="191">
        <f t="shared" si="18"/>
        <v>44000</v>
      </c>
      <c r="O133" s="191">
        <f t="shared" si="18"/>
        <v>44000</v>
      </c>
      <c r="P133" s="191">
        <f t="shared" si="18"/>
        <v>44000</v>
      </c>
      <c r="Q133" s="191">
        <f t="shared" si="18"/>
        <v>44000</v>
      </c>
      <c r="R133" s="191">
        <f>+Q133-SUM(R97:R132)</f>
        <v>12974.2</v>
      </c>
      <c r="S133" s="194">
        <f t="shared" si="16"/>
        <v>408974.2</v>
      </c>
    </row>
    <row r="134" spans="1:19" ht="36" customHeight="1">
      <c r="A134" s="605" t="s">
        <v>766</v>
      </c>
      <c r="B134" s="225" t="s">
        <v>44</v>
      </c>
      <c r="C134" s="226">
        <v>180</v>
      </c>
      <c r="D134" s="612">
        <f>39120-6000-1000</f>
        <v>32120</v>
      </c>
      <c r="E134" s="612"/>
      <c r="F134" s="612">
        <f>+D134</f>
        <v>32120</v>
      </c>
      <c r="G134" s="203">
        <f>+IFERROR(VLOOKUP(B134,'FCST SDV (2)'!C:S,12,0),0)</f>
        <v>480000</v>
      </c>
      <c r="H134" s="188">
        <f t="shared" ref="H134:H139" si="19">+G134/C134</f>
        <v>2666.6666666666665</v>
      </c>
      <c r="I134" s="205">
        <f t="array" ref="I134">+IFERROR(INDEX('FCST SDV (2)'!$D$2:$P$2001,MATCH('Data đx fcst 21.09.2020'!$B134,'FCST SDV (2)'!$C$2:$C$2001,0),MATCH('Data đx fcst 21.09.2020'!I$1,'FCST SDV (2)'!$D$1:$P$1,0))/'Data đx fcst 21.09.2020'!$C134,0)</f>
        <v>0</v>
      </c>
      <c r="J134" s="205">
        <f t="array" ref="J134">+IFERROR(INDEX('FCST SDV (2)'!$D$2:$P$2001,MATCH('Data đx fcst 21.09.2020'!$B134,'FCST SDV (2)'!$C$2:$C$2001,0),MATCH('Data đx fcst 21.09.2020'!J$1,'FCST SDV (2)'!$D$1:$P$1,0))/'Data đx fcst 21.09.2020'!$C134,0)</f>
        <v>0</v>
      </c>
      <c r="K134" s="205">
        <f t="array" ref="K134">+IFERROR(INDEX('FCST SDV (2)'!$D$2:$P$2001,MATCH('Data đx fcst 21.09.2020'!$B134,'FCST SDV (2)'!$C$2:$C$2001,0),MATCH('Data đx fcst 21.09.2020'!K$1,'FCST SDV (2)'!$D$1:$P$1,0))/'Data đx fcst 21.09.2020'!$C134,0)</f>
        <v>0</v>
      </c>
      <c r="L134" s="205">
        <f t="array" ref="L134">+IFERROR(INDEX('FCST SDV (2)'!$D$2:$P$2001,MATCH('Data đx fcst 21.09.2020'!$B134,'FCST SDV (2)'!$C$2:$C$2001,0),MATCH('Data đx fcst 21.09.2020'!L$1,'FCST SDV (2)'!$D$1:$P$1,0))/'Data đx fcst 21.09.2020'!$C134,0)</f>
        <v>0</v>
      </c>
      <c r="M134" s="205">
        <f t="array" ref="M134">+IFERROR(INDEX('FCST SDV (2)'!$D$2:$P$2001,MATCH('Data đx fcst 21.09.2020'!$B134,'FCST SDV (2)'!$C$2:$C$2001,0),MATCH('Data đx fcst 21.09.2020'!M$1,'FCST SDV (2)'!$D$1:$P$1,0))/'Data đx fcst 21.09.2020'!$C134,0)</f>
        <v>0</v>
      </c>
      <c r="N134" s="205">
        <f t="array" ref="N134">+IFERROR(INDEX('FCST SDV (2)'!$D$2:$P$2001,MATCH('Data đx fcst 21.09.2020'!$B134,'FCST SDV (2)'!$C$2:$C$2001,0),MATCH('Data đx fcst 21.09.2020'!N$1,'FCST SDV (2)'!$D$1:$P$1,0))/'Data đx fcst 21.09.2020'!$C134,0)</f>
        <v>0</v>
      </c>
      <c r="O134" s="205">
        <f t="array" ref="O134">+IFERROR(INDEX('FCST SDV (2)'!$D$2:$P$2001,MATCH('Data đx fcst 21.09.2020'!$B134,'FCST SDV (2)'!$C$2:$C$2001,0),MATCH('Data đx fcst 21.09.2020'!O$1,'FCST SDV (2)'!$D$1:$P$1,0))/'Data đx fcst 21.09.2020'!$C134,0)</f>
        <v>0</v>
      </c>
      <c r="P134" s="205">
        <f t="array" ref="P134">+IFERROR(INDEX('FCST SDV (2)'!$D$2:$P$2001,MATCH('Data đx fcst 21.09.2020'!$B134,'FCST SDV (2)'!$C$2:$C$2001,0),MATCH('Data đx fcst 21.09.2020'!P$1,'FCST SDV (2)'!$D$1:$P$1,0))/'Data đx fcst 21.09.2020'!$C134,0)</f>
        <v>0</v>
      </c>
      <c r="Q134" s="205">
        <f t="array" ref="Q134">+IFERROR(INDEX('FCST SDV (2)'!$D$2:$P$2001,MATCH('Data đx fcst 21.09.2020'!$B134,'FCST SDV (2)'!$C$2:$C$2001,0),MATCH('Data đx fcst 21.09.2020'!Q$1,'FCST SDV (2)'!$D$1:$P$1,0))/'Data đx fcst 21.09.2020'!$C134,0)</f>
        <v>0</v>
      </c>
      <c r="R134" s="205">
        <f t="array" ref="R134">+IFERROR(INDEX('FCST SDV (2)'!$D$2:$P$2001,MATCH('Data đx fcst 21.09.2020'!$B134,'FCST SDV (2)'!$C$2:$C$2001,0),MATCH('Data đx fcst 21.09.2020'!R$1,'FCST SDV (2)'!$D$1:$P$1,0))/'Data đx fcst 21.09.2020'!$C134,0)</f>
        <v>2666.6666666666665</v>
      </c>
      <c r="S134" s="193">
        <f t="shared" si="16"/>
        <v>2666.6666666666665</v>
      </c>
    </row>
    <row r="135" spans="1:19" ht="36" customHeight="1">
      <c r="A135" s="636"/>
      <c r="B135" s="214" t="s">
        <v>45</v>
      </c>
      <c r="C135" s="215">
        <v>180</v>
      </c>
      <c r="D135" s="606"/>
      <c r="E135" s="606"/>
      <c r="F135" s="606"/>
      <c r="G135" s="187">
        <f>+IFERROR(VLOOKUP(B135,'FCST SDV (2)'!C:S,12,0),0)</f>
        <v>510000</v>
      </c>
      <c r="H135" s="185">
        <f t="shared" si="19"/>
        <v>2833.3333333333335</v>
      </c>
      <c r="I135" s="134">
        <f t="array" ref="I135">+IFERROR(INDEX('FCST SDV (2)'!$D$2:$P$2001,MATCH('Data đx fcst 21.09.2020'!$B135,'FCST SDV (2)'!$C$2:$C$2001,0),MATCH('Data đx fcst 21.09.2020'!I$1,'FCST SDV (2)'!$D$1:$P$1,0))/'Data đx fcst 21.09.2020'!$C135,0)</f>
        <v>0</v>
      </c>
      <c r="J135" s="134">
        <f t="array" ref="J135">+IFERROR(INDEX('FCST SDV (2)'!$D$2:$P$2001,MATCH('Data đx fcst 21.09.2020'!$B135,'FCST SDV (2)'!$C$2:$C$2001,0),MATCH('Data đx fcst 21.09.2020'!J$1,'FCST SDV (2)'!$D$1:$P$1,0))/'Data đx fcst 21.09.2020'!$C135,0)</f>
        <v>0</v>
      </c>
      <c r="K135" s="134">
        <f t="array" ref="K135">+IFERROR(INDEX('FCST SDV (2)'!$D$2:$P$2001,MATCH('Data đx fcst 21.09.2020'!$B135,'FCST SDV (2)'!$C$2:$C$2001,0),MATCH('Data đx fcst 21.09.2020'!K$1,'FCST SDV (2)'!$D$1:$P$1,0))/'Data đx fcst 21.09.2020'!$C135,0)</f>
        <v>0</v>
      </c>
      <c r="L135" s="134">
        <f t="array" ref="L135">+IFERROR(INDEX('FCST SDV (2)'!$D$2:$P$2001,MATCH('Data đx fcst 21.09.2020'!$B135,'FCST SDV (2)'!$C$2:$C$2001,0),MATCH('Data đx fcst 21.09.2020'!L$1,'FCST SDV (2)'!$D$1:$P$1,0))/'Data đx fcst 21.09.2020'!$C135,0)</f>
        <v>0</v>
      </c>
      <c r="M135" s="134">
        <f t="array" ref="M135">+IFERROR(INDEX('FCST SDV (2)'!$D$2:$P$2001,MATCH('Data đx fcst 21.09.2020'!$B135,'FCST SDV (2)'!$C$2:$C$2001,0),MATCH('Data đx fcst 21.09.2020'!M$1,'FCST SDV (2)'!$D$1:$P$1,0))/'Data đx fcst 21.09.2020'!$C135,0)</f>
        <v>0</v>
      </c>
      <c r="N135" s="134">
        <f t="array" ref="N135">+IFERROR(INDEX('FCST SDV (2)'!$D$2:$P$2001,MATCH('Data đx fcst 21.09.2020'!$B135,'FCST SDV (2)'!$C$2:$C$2001,0),MATCH('Data đx fcst 21.09.2020'!N$1,'FCST SDV (2)'!$D$1:$P$1,0))/'Data đx fcst 21.09.2020'!$C135,0)</f>
        <v>0</v>
      </c>
      <c r="O135" s="134">
        <f t="array" ref="O135">+IFERROR(INDEX('FCST SDV (2)'!$D$2:$P$2001,MATCH('Data đx fcst 21.09.2020'!$B135,'FCST SDV (2)'!$C$2:$C$2001,0),MATCH('Data đx fcst 21.09.2020'!O$1,'FCST SDV (2)'!$D$1:$P$1,0))/'Data đx fcst 21.09.2020'!$C135,0)</f>
        <v>0</v>
      </c>
      <c r="P135" s="134">
        <f t="array" ref="P135">+IFERROR(INDEX('FCST SDV (2)'!$D$2:$P$2001,MATCH('Data đx fcst 21.09.2020'!$B135,'FCST SDV (2)'!$C$2:$C$2001,0),MATCH('Data đx fcst 21.09.2020'!P$1,'FCST SDV (2)'!$D$1:$P$1,0))/'Data đx fcst 21.09.2020'!$C135,0)</f>
        <v>0</v>
      </c>
      <c r="Q135" s="134">
        <f t="array" ref="Q135">+IFERROR(INDEX('FCST SDV (2)'!$D$2:$P$2001,MATCH('Data đx fcst 21.09.2020'!$B135,'FCST SDV (2)'!$C$2:$C$2001,0),MATCH('Data đx fcst 21.09.2020'!Q$1,'FCST SDV (2)'!$D$1:$P$1,0))/'Data đx fcst 21.09.2020'!$C135,0)</f>
        <v>0</v>
      </c>
      <c r="R135" s="134">
        <f t="array" ref="R135">+IFERROR(INDEX('FCST SDV (2)'!$D$2:$P$2001,MATCH('Data đx fcst 21.09.2020'!$B135,'FCST SDV (2)'!$C$2:$C$2001,0),MATCH('Data đx fcst 21.09.2020'!R$1,'FCST SDV (2)'!$D$1:$P$1,0))/'Data đx fcst 21.09.2020'!$C135,0)</f>
        <v>2666.6666666666665</v>
      </c>
      <c r="S135" s="182">
        <f t="shared" si="16"/>
        <v>2666.6666666666665</v>
      </c>
    </row>
    <row r="136" spans="1:19" ht="36" customHeight="1">
      <c r="A136" s="636"/>
      <c r="B136" s="214" t="s">
        <v>46</v>
      </c>
      <c r="C136" s="215">
        <v>3500</v>
      </c>
      <c r="D136" s="606"/>
      <c r="E136" s="606"/>
      <c r="F136" s="606"/>
      <c r="G136" s="187">
        <f>+VLOOKUP(B136,'FCST SDV (2)'!C:S,12,0)</f>
        <v>0</v>
      </c>
      <c r="H136" s="185">
        <f t="shared" si="19"/>
        <v>0</v>
      </c>
      <c r="I136" s="134">
        <f t="array" ref="I136">+IFERROR(INDEX('FCST SDV (2)'!$D$2:$P$2001,MATCH('Data đx fcst 21.09.2020'!$B136,'FCST SDV (2)'!$C$2:$C$2001,0),MATCH('Data đx fcst 21.09.2020'!I$1,'FCST SDV (2)'!$D$1:$P$1,0))/'Data đx fcst 21.09.2020'!$C136,0)</f>
        <v>0</v>
      </c>
      <c r="J136" s="134">
        <f t="array" ref="J136">+IFERROR(INDEX('FCST SDV (2)'!$D$2:$P$2001,MATCH('Data đx fcst 21.09.2020'!$B136,'FCST SDV (2)'!$C$2:$C$2001,0),MATCH('Data đx fcst 21.09.2020'!J$1,'FCST SDV (2)'!$D$1:$P$1,0))/'Data đx fcst 21.09.2020'!$C136,0)</f>
        <v>0</v>
      </c>
      <c r="K136" s="134">
        <f t="array" ref="K136">+IFERROR(INDEX('FCST SDV (2)'!$D$2:$P$2001,MATCH('Data đx fcst 21.09.2020'!$B136,'FCST SDV (2)'!$C$2:$C$2001,0),MATCH('Data đx fcst 21.09.2020'!K$1,'FCST SDV (2)'!$D$1:$P$1,0))/'Data đx fcst 21.09.2020'!$C136,0)</f>
        <v>0</v>
      </c>
      <c r="L136" s="134">
        <f t="array" ref="L136">+IFERROR(INDEX('FCST SDV (2)'!$D$2:$P$2001,MATCH('Data đx fcst 21.09.2020'!$B136,'FCST SDV (2)'!$C$2:$C$2001,0),MATCH('Data đx fcst 21.09.2020'!L$1,'FCST SDV (2)'!$D$1:$P$1,0))/'Data đx fcst 21.09.2020'!$C136,0)</f>
        <v>0</v>
      </c>
      <c r="M136" s="134">
        <f t="array" ref="M136">+IFERROR(INDEX('FCST SDV (2)'!$D$2:$P$2001,MATCH('Data đx fcst 21.09.2020'!$B136,'FCST SDV (2)'!$C$2:$C$2001,0),MATCH('Data đx fcst 21.09.2020'!M$1,'FCST SDV (2)'!$D$1:$P$1,0))/'Data đx fcst 21.09.2020'!$C136,0)</f>
        <v>0</v>
      </c>
      <c r="N136" s="134">
        <f t="array" ref="N136">+IFERROR(INDEX('FCST SDV (2)'!$D$2:$P$2001,MATCH('Data đx fcst 21.09.2020'!$B136,'FCST SDV (2)'!$C$2:$C$2001,0),MATCH('Data đx fcst 21.09.2020'!N$1,'FCST SDV (2)'!$D$1:$P$1,0))/'Data đx fcst 21.09.2020'!$C136,0)</f>
        <v>0</v>
      </c>
      <c r="O136" s="134">
        <f t="array" ref="O136">+IFERROR(INDEX('FCST SDV (2)'!$D$2:$P$2001,MATCH('Data đx fcst 21.09.2020'!$B136,'FCST SDV (2)'!$C$2:$C$2001,0),MATCH('Data đx fcst 21.09.2020'!O$1,'FCST SDV (2)'!$D$1:$P$1,0))/'Data đx fcst 21.09.2020'!$C136,0)</f>
        <v>0</v>
      </c>
      <c r="P136" s="134">
        <f t="array" ref="P136">+IFERROR(INDEX('FCST SDV (2)'!$D$2:$P$2001,MATCH('Data đx fcst 21.09.2020'!$B136,'FCST SDV (2)'!$C$2:$C$2001,0),MATCH('Data đx fcst 21.09.2020'!P$1,'FCST SDV (2)'!$D$1:$P$1,0))/'Data đx fcst 21.09.2020'!$C136,0)</f>
        <v>0</v>
      </c>
      <c r="Q136" s="134">
        <f t="array" ref="Q136">+IFERROR(INDEX('FCST SDV (2)'!$D$2:$P$2001,MATCH('Data đx fcst 21.09.2020'!$B136,'FCST SDV (2)'!$C$2:$C$2001,0),MATCH('Data đx fcst 21.09.2020'!Q$1,'FCST SDV (2)'!$D$1:$P$1,0))/'Data đx fcst 21.09.2020'!$C136,0)</f>
        <v>0</v>
      </c>
      <c r="R136" s="134">
        <f t="array" ref="R136">+IFERROR(INDEX('FCST SDV (2)'!$D$2:$P$2001,MATCH('Data đx fcst 21.09.2020'!$B136,'FCST SDV (2)'!$C$2:$C$2001,0),MATCH('Data đx fcst 21.09.2020'!R$1,'FCST SDV (2)'!$D$1:$P$1,0))/'Data đx fcst 21.09.2020'!$C136,0)</f>
        <v>0</v>
      </c>
      <c r="S136" s="182">
        <f t="shared" si="16"/>
        <v>0</v>
      </c>
    </row>
    <row r="137" spans="1:19" ht="36" customHeight="1">
      <c r="A137" s="636"/>
      <c r="B137" s="214" t="s">
        <v>47</v>
      </c>
      <c r="C137" s="215">
        <v>150</v>
      </c>
      <c r="D137" s="606"/>
      <c r="E137" s="606"/>
      <c r="F137" s="606"/>
      <c r="G137" s="187">
        <f>+IFERROR(VLOOKUP(B137,'FCST SDV (2)'!C:S,12,0),0)</f>
        <v>24000</v>
      </c>
      <c r="H137" s="185">
        <f t="shared" si="19"/>
        <v>160</v>
      </c>
      <c r="I137" s="134">
        <f t="array" ref="I137">+IFERROR(INDEX('FCST SDV (2)'!$D$2:$P$2001,MATCH('Data đx fcst 21.09.2020'!$B137,'FCST SDV (2)'!$C$2:$C$2001,0),MATCH('Data đx fcst 21.09.2020'!I$1,'FCST SDV (2)'!$D$1:$P$1,0))/'Data đx fcst 21.09.2020'!$C137,0)</f>
        <v>0</v>
      </c>
      <c r="J137" s="134">
        <f t="array" ref="J137">+IFERROR(INDEX('FCST SDV (2)'!$D$2:$P$2001,MATCH('Data đx fcst 21.09.2020'!$B137,'FCST SDV (2)'!$C$2:$C$2001,0),MATCH('Data đx fcst 21.09.2020'!J$1,'FCST SDV (2)'!$D$1:$P$1,0))/'Data đx fcst 21.09.2020'!$C137,0)</f>
        <v>0</v>
      </c>
      <c r="K137" s="134">
        <f t="array" ref="K137">+IFERROR(INDEX('FCST SDV (2)'!$D$2:$P$2001,MATCH('Data đx fcst 21.09.2020'!$B137,'FCST SDV (2)'!$C$2:$C$2001,0),MATCH('Data đx fcst 21.09.2020'!K$1,'FCST SDV (2)'!$D$1:$P$1,0))/'Data đx fcst 21.09.2020'!$C137,0)</f>
        <v>0</v>
      </c>
      <c r="L137" s="134">
        <f t="array" ref="L137">+IFERROR(INDEX('FCST SDV (2)'!$D$2:$P$2001,MATCH('Data đx fcst 21.09.2020'!$B137,'FCST SDV (2)'!$C$2:$C$2001,0),MATCH('Data đx fcst 21.09.2020'!L$1,'FCST SDV (2)'!$D$1:$P$1,0))/'Data đx fcst 21.09.2020'!$C137,0)</f>
        <v>0</v>
      </c>
      <c r="M137" s="134">
        <f t="array" ref="M137">+IFERROR(INDEX('FCST SDV (2)'!$D$2:$P$2001,MATCH('Data đx fcst 21.09.2020'!$B137,'FCST SDV (2)'!$C$2:$C$2001,0),MATCH('Data đx fcst 21.09.2020'!M$1,'FCST SDV (2)'!$D$1:$P$1,0))/'Data đx fcst 21.09.2020'!$C137,0)</f>
        <v>0</v>
      </c>
      <c r="N137" s="134">
        <f t="array" ref="N137">+IFERROR(INDEX('FCST SDV (2)'!$D$2:$P$2001,MATCH('Data đx fcst 21.09.2020'!$B137,'FCST SDV (2)'!$C$2:$C$2001,0),MATCH('Data đx fcst 21.09.2020'!N$1,'FCST SDV (2)'!$D$1:$P$1,0))/'Data đx fcst 21.09.2020'!$C137,0)</f>
        <v>0</v>
      </c>
      <c r="O137" s="134">
        <f t="array" ref="O137">+IFERROR(INDEX('FCST SDV (2)'!$D$2:$P$2001,MATCH('Data đx fcst 21.09.2020'!$B137,'FCST SDV (2)'!$C$2:$C$2001,0),MATCH('Data đx fcst 21.09.2020'!O$1,'FCST SDV (2)'!$D$1:$P$1,0))/'Data đx fcst 21.09.2020'!$C137,0)</f>
        <v>0</v>
      </c>
      <c r="P137" s="134">
        <f t="array" ref="P137">+IFERROR(INDEX('FCST SDV (2)'!$D$2:$P$2001,MATCH('Data đx fcst 21.09.2020'!$B137,'FCST SDV (2)'!$C$2:$C$2001,0),MATCH('Data đx fcst 21.09.2020'!P$1,'FCST SDV (2)'!$D$1:$P$1,0))/'Data đx fcst 21.09.2020'!$C137,0)</f>
        <v>0</v>
      </c>
      <c r="Q137" s="134">
        <f t="array" ref="Q137">+IFERROR(INDEX('FCST SDV (2)'!$D$2:$P$2001,MATCH('Data đx fcst 21.09.2020'!$B137,'FCST SDV (2)'!$C$2:$C$2001,0),MATCH('Data đx fcst 21.09.2020'!Q$1,'FCST SDV (2)'!$D$1:$P$1,0))/'Data đx fcst 21.09.2020'!$C137,0)</f>
        <v>0</v>
      </c>
      <c r="R137" s="134">
        <f t="array" ref="R137">+IFERROR(INDEX('FCST SDV (2)'!$D$2:$P$2001,MATCH('Data đx fcst 21.09.2020'!$B137,'FCST SDV (2)'!$C$2:$C$2001,0),MATCH('Data đx fcst 21.09.2020'!R$1,'FCST SDV (2)'!$D$1:$P$1,0))/'Data đx fcst 21.09.2020'!$C137,0)</f>
        <v>280</v>
      </c>
      <c r="S137" s="182">
        <f t="shared" si="16"/>
        <v>280</v>
      </c>
    </row>
    <row r="138" spans="1:19" ht="36" customHeight="1">
      <c r="A138" s="636"/>
      <c r="B138" s="214" t="s">
        <v>48</v>
      </c>
      <c r="C138" s="223">
        <v>1000</v>
      </c>
      <c r="D138" s="606"/>
      <c r="E138" s="606"/>
      <c r="F138" s="606"/>
      <c r="G138" s="187">
        <f>+IFERROR(VLOOKUP(B138,'FCST SDV (2)'!C:S,12,0),0)</f>
        <v>180000</v>
      </c>
      <c r="H138" s="185">
        <f t="shared" si="19"/>
        <v>180</v>
      </c>
      <c r="I138" s="134">
        <f t="array" ref="I138">+IFERROR(INDEX('FCST SDV (2)'!$D$2:$P$2001,MATCH('Data đx fcst 21.09.2020'!$B138,'FCST SDV (2)'!$C$2:$C$2001,0),MATCH('Data đx fcst 21.09.2020'!I$1,'FCST SDV (2)'!$D$1:$P$1,0))/'Data đx fcst 21.09.2020'!$C138,0)</f>
        <v>0</v>
      </c>
      <c r="J138" s="134">
        <f t="array" ref="J138">+IFERROR(INDEX('FCST SDV (2)'!$D$2:$P$2001,MATCH('Data đx fcst 21.09.2020'!$B138,'FCST SDV (2)'!$C$2:$C$2001,0),MATCH('Data đx fcst 21.09.2020'!J$1,'FCST SDV (2)'!$D$1:$P$1,0))/'Data đx fcst 21.09.2020'!$C138,0)</f>
        <v>0</v>
      </c>
      <c r="K138" s="134">
        <f t="array" ref="K138">+IFERROR(INDEX('FCST SDV (2)'!$D$2:$P$2001,MATCH('Data đx fcst 21.09.2020'!$B138,'FCST SDV (2)'!$C$2:$C$2001,0),MATCH('Data đx fcst 21.09.2020'!K$1,'FCST SDV (2)'!$D$1:$P$1,0))/'Data đx fcst 21.09.2020'!$C138,0)</f>
        <v>0</v>
      </c>
      <c r="L138" s="134">
        <f t="array" ref="L138">+IFERROR(INDEX('FCST SDV (2)'!$D$2:$P$2001,MATCH('Data đx fcst 21.09.2020'!$B138,'FCST SDV (2)'!$C$2:$C$2001,0),MATCH('Data đx fcst 21.09.2020'!L$1,'FCST SDV (2)'!$D$1:$P$1,0))/'Data đx fcst 21.09.2020'!$C138,0)</f>
        <v>0</v>
      </c>
      <c r="M138" s="134">
        <f t="array" ref="M138">+IFERROR(INDEX('FCST SDV (2)'!$D$2:$P$2001,MATCH('Data đx fcst 21.09.2020'!$B138,'FCST SDV (2)'!$C$2:$C$2001,0),MATCH('Data đx fcst 21.09.2020'!M$1,'FCST SDV (2)'!$D$1:$P$1,0))/'Data đx fcst 21.09.2020'!$C138,0)</f>
        <v>0</v>
      </c>
      <c r="N138" s="134">
        <f t="array" ref="N138">+IFERROR(INDEX('FCST SDV (2)'!$D$2:$P$2001,MATCH('Data đx fcst 21.09.2020'!$B138,'FCST SDV (2)'!$C$2:$C$2001,0),MATCH('Data đx fcst 21.09.2020'!N$1,'FCST SDV (2)'!$D$1:$P$1,0))/'Data đx fcst 21.09.2020'!$C138,0)</f>
        <v>0</v>
      </c>
      <c r="O138" s="134">
        <f t="array" ref="O138">+IFERROR(INDEX('FCST SDV (2)'!$D$2:$P$2001,MATCH('Data đx fcst 21.09.2020'!$B138,'FCST SDV (2)'!$C$2:$C$2001,0),MATCH('Data đx fcst 21.09.2020'!O$1,'FCST SDV (2)'!$D$1:$P$1,0))/'Data đx fcst 21.09.2020'!$C138,0)</f>
        <v>0</v>
      </c>
      <c r="P138" s="134">
        <f t="array" ref="P138">+IFERROR(INDEX('FCST SDV (2)'!$D$2:$P$2001,MATCH('Data đx fcst 21.09.2020'!$B138,'FCST SDV (2)'!$C$2:$C$2001,0),MATCH('Data đx fcst 21.09.2020'!P$1,'FCST SDV (2)'!$D$1:$P$1,0))/'Data đx fcst 21.09.2020'!$C138,0)</f>
        <v>0</v>
      </c>
      <c r="Q138" s="134">
        <f t="array" ref="Q138">+IFERROR(INDEX('FCST SDV (2)'!$D$2:$P$2001,MATCH('Data đx fcst 21.09.2020'!$B138,'FCST SDV (2)'!$C$2:$C$2001,0),MATCH('Data đx fcst 21.09.2020'!Q$1,'FCST SDV (2)'!$D$1:$P$1,0))/'Data đx fcst 21.09.2020'!$C138,0)</f>
        <v>0</v>
      </c>
      <c r="R138" s="134">
        <f t="array" ref="R138">+IFERROR(INDEX('FCST SDV (2)'!$D$2:$P$2001,MATCH('Data đx fcst 21.09.2020'!$B138,'FCST SDV (2)'!$C$2:$C$2001,0),MATCH('Data đx fcst 21.09.2020'!R$1,'FCST SDV (2)'!$D$1:$P$1,0))/'Data đx fcst 21.09.2020'!$C138,0)</f>
        <v>150</v>
      </c>
      <c r="S138" s="182">
        <f t="shared" si="16"/>
        <v>150</v>
      </c>
    </row>
    <row r="139" spans="1:19" ht="36" customHeight="1">
      <c r="A139" s="636"/>
      <c r="B139" s="214" t="s">
        <v>49</v>
      </c>
      <c r="C139" s="223">
        <v>1000</v>
      </c>
      <c r="D139" s="606"/>
      <c r="E139" s="606"/>
      <c r="F139" s="606"/>
      <c r="G139" s="187">
        <f>+IFERROR(VLOOKUP(B139,'FCST SDV (2)'!C:S,12,0),0)</f>
        <v>90000</v>
      </c>
      <c r="H139" s="185">
        <f t="shared" si="19"/>
        <v>90</v>
      </c>
      <c r="I139" s="134">
        <f t="array" ref="I139">+IFERROR(INDEX('FCST SDV (2)'!$D$2:$P$2001,MATCH('Data đx fcst 21.09.2020'!$B139,'FCST SDV (2)'!$C$2:$C$2001,0),MATCH('Data đx fcst 21.09.2020'!I$1,'FCST SDV (2)'!$D$1:$P$1,0))/'Data đx fcst 21.09.2020'!$C139,0)</f>
        <v>0</v>
      </c>
      <c r="J139" s="134">
        <f t="array" ref="J139">+IFERROR(INDEX('FCST SDV (2)'!$D$2:$P$2001,MATCH('Data đx fcst 21.09.2020'!$B139,'FCST SDV (2)'!$C$2:$C$2001,0),MATCH('Data đx fcst 21.09.2020'!J$1,'FCST SDV (2)'!$D$1:$P$1,0))/'Data đx fcst 21.09.2020'!$C139,0)</f>
        <v>0</v>
      </c>
      <c r="K139" s="134">
        <f t="array" ref="K139">+IFERROR(INDEX('FCST SDV (2)'!$D$2:$P$2001,MATCH('Data đx fcst 21.09.2020'!$B139,'FCST SDV (2)'!$C$2:$C$2001,0),MATCH('Data đx fcst 21.09.2020'!K$1,'FCST SDV (2)'!$D$1:$P$1,0))/'Data đx fcst 21.09.2020'!$C139,0)</f>
        <v>0</v>
      </c>
      <c r="L139" s="134">
        <f t="array" ref="L139">+IFERROR(INDEX('FCST SDV (2)'!$D$2:$P$2001,MATCH('Data đx fcst 21.09.2020'!$B139,'FCST SDV (2)'!$C$2:$C$2001,0),MATCH('Data đx fcst 21.09.2020'!L$1,'FCST SDV (2)'!$D$1:$P$1,0))/'Data đx fcst 21.09.2020'!$C139,0)</f>
        <v>0</v>
      </c>
      <c r="M139" s="134">
        <f t="array" ref="M139">+IFERROR(INDEX('FCST SDV (2)'!$D$2:$P$2001,MATCH('Data đx fcst 21.09.2020'!$B139,'FCST SDV (2)'!$C$2:$C$2001,0),MATCH('Data đx fcst 21.09.2020'!M$1,'FCST SDV (2)'!$D$1:$P$1,0))/'Data đx fcst 21.09.2020'!$C139,0)</f>
        <v>0</v>
      </c>
      <c r="N139" s="134">
        <f t="array" ref="N139">+IFERROR(INDEX('FCST SDV (2)'!$D$2:$P$2001,MATCH('Data đx fcst 21.09.2020'!$B139,'FCST SDV (2)'!$C$2:$C$2001,0),MATCH('Data đx fcst 21.09.2020'!N$1,'FCST SDV (2)'!$D$1:$P$1,0))/'Data đx fcst 21.09.2020'!$C139,0)</f>
        <v>0</v>
      </c>
      <c r="O139" s="134">
        <f t="array" ref="O139">+IFERROR(INDEX('FCST SDV (2)'!$D$2:$P$2001,MATCH('Data đx fcst 21.09.2020'!$B139,'FCST SDV (2)'!$C$2:$C$2001,0),MATCH('Data đx fcst 21.09.2020'!O$1,'FCST SDV (2)'!$D$1:$P$1,0))/'Data đx fcst 21.09.2020'!$C139,0)</f>
        <v>0</v>
      </c>
      <c r="P139" s="134">
        <f t="array" ref="P139">+IFERROR(INDEX('FCST SDV (2)'!$D$2:$P$2001,MATCH('Data đx fcst 21.09.2020'!$B139,'FCST SDV (2)'!$C$2:$C$2001,0),MATCH('Data đx fcst 21.09.2020'!P$1,'FCST SDV (2)'!$D$1:$P$1,0))/'Data đx fcst 21.09.2020'!$C139,0)</f>
        <v>0</v>
      </c>
      <c r="Q139" s="134">
        <f t="array" ref="Q139">+IFERROR(INDEX('FCST SDV (2)'!$D$2:$P$2001,MATCH('Data đx fcst 21.09.2020'!$B139,'FCST SDV (2)'!$C$2:$C$2001,0),MATCH('Data đx fcst 21.09.2020'!Q$1,'FCST SDV (2)'!$D$1:$P$1,0))/'Data đx fcst 21.09.2020'!$C139,0)</f>
        <v>0</v>
      </c>
      <c r="R139" s="134">
        <f t="array" ref="R139">+IFERROR(INDEX('FCST SDV (2)'!$D$2:$P$2001,MATCH('Data đx fcst 21.09.2020'!$B139,'FCST SDV (2)'!$C$2:$C$2001,0),MATCH('Data đx fcst 21.09.2020'!R$1,'FCST SDV (2)'!$D$1:$P$1,0))/'Data đx fcst 21.09.2020'!$C139,0)</f>
        <v>90</v>
      </c>
      <c r="S139" s="182">
        <f t="shared" si="16"/>
        <v>90</v>
      </c>
    </row>
    <row r="140" spans="1:19" ht="36" customHeight="1" thickBot="1">
      <c r="A140" s="629" t="s">
        <v>254</v>
      </c>
      <c r="B140" s="630"/>
      <c r="C140" s="630"/>
      <c r="D140" s="630"/>
      <c r="E140" s="630"/>
      <c r="F140" s="631"/>
      <c r="G140" s="263">
        <f>+SUM(G134:G139)</f>
        <v>1284000</v>
      </c>
      <c r="H140" s="190">
        <f>+SUM(H134:H139)</f>
        <v>5930</v>
      </c>
      <c r="I140" s="191">
        <f>+F134-SUM(I134:I139)</f>
        <v>32120</v>
      </c>
      <c r="J140" s="191">
        <f>+I140-SUM(J134:J139)</f>
        <v>32120</v>
      </c>
      <c r="K140" s="191">
        <f>+J140-SUM(K134:K139)</f>
        <v>32120</v>
      </c>
      <c r="L140" s="191">
        <f t="shared" ref="L140:R140" si="20">+K140-SUM(L134:L139)</f>
        <v>32120</v>
      </c>
      <c r="M140" s="191">
        <f t="shared" si="20"/>
        <v>32120</v>
      </c>
      <c r="N140" s="191">
        <f t="shared" si="20"/>
        <v>32120</v>
      </c>
      <c r="O140" s="191">
        <f t="shared" si="20"/>
        <v>32120</v>
      </c>
      <c r="P140" s="191">
        <f t="shared" si="20"/>
        <v>32120</v>
      </c>
      <c r="Q140" s="191">
        <f t="shared" si="20"/>
        <v>32120</v>
      </c>
      <c r="R140" s="191">
        <f t="shared" si="20"/>
        <v>26266.666666666668</v>
      </c>
      <c r="S140" s="191">
        <f t="shared" ref="S140" si="21">R140-SUM(S134:S139)</f>
        <v>20413.333333333336</v>
      </c>
    </row>
    <row r="141" spans="1:19" ht="36" hidden="1" customHeight="1">
      <c r="A141" s="625" t="s">
        <v>59</v>
      </c>
      <c r="B141" s="227" t="s">
        <v>148</v>
      </c>
      <c r="C141" s="228">
        <v>2500</v>
      </c>
      <c r="D141" s="245">
        <v>450</v>
      </c>
      <c r="E141" s="210"/>
      <c r="F141" s="611">
        <v>0</v>
      </c>
      <c r="G141" s="203">
        <f>+VLOOKUP(B141,'FCST SDV (2)'!C:S,12,0)</f>
        <v>0</v>
      </c>
      <c r="H141" s="188">
        <f t="shared" si="17"/>
        <v>0</v>
      </c>
      <c r="I141" s="205">
        <f t="array" ref="I141">+IFERROR(INDEX('FCST SDV (2)'!$D$2:$P$2001,MATCH('Data đx fcst 21.09.2020'!$B141,'FCST SDV (2)'!$C$2:$C$2001,0),MATCH('Data đx fcst 21.09.2020'!I$1,'FCST SDV (2)'!$D$1:$P$1,0))/'Data đx fcst 21.09.2020'!$C141,0)</f>
        <v>0</v>
      </c>
      <c r="J141" s="205">
        <f t="array" ref="J141">+IFERROR(INDEX('FCST SDV (2)'!$D$2:$P$2001,MATCH('Data đx fcst 21.09.2020'!$B141,'FCST SDV (2)'!$C$2:$C$2001,0),MATCH('Data đx fcst 21.09.2020'!J$1,'FCST SDV (2)'!$D$1:$P$1,0))/'Data đx fcst 21.09.2020'!$C141,0)</f>
        <v>0</v>
      </c>
      <c r="K141" s="205">
        <f t="array" ref="K141">+IFERROR(INDEX('FCST SDV (2)'!$D$2:$P$2001,MATCH('Data đx fcst 21.09.2020'!$B141,'FCST SDV (2)'!$C$2:$C$2001,0),MATCH('Data đx fcst 21.09.2020'!K$1,'FCST SDV (2)'!$D$1:$P$1,0))/'Data đx fcst 21.09.2020'!$C141,0)</f>
        <v>0</v>
      </c>
      <c r="L141" s="205">
        <f t="array" ref="L141">+IFERROR(INDEX('FCST SDV (2)'!$D$2:$P$2001,MATCH('Data đx fcst 21.09.2020'!$B141,'FCST SDV (2)'!$C$2:$C$2001,0),MATCH('Data đx fcst 21.09.2020'!L$1,'FCST SDV (2)'!$D$1:$P$1,0))/'Data đx fcst 21.09.2020'!$C141,0)</f>
        <v>0</v>
      </c>
      <c r="M141" s="205">
        <f t="array" ref="M141">+IFERROR(INDEX('FCST SDV (2)'!$D$2:$P$2001,MATCH('Data đx fcst 21.09.2020'!$B141,'FCST SDV (2)'!$C$2:$C$2001,0),MATCH('Data đx fcst 21.09.2020'!M$1,'FCST SDV (2)'!$D$1:$P$1,0))/'Data đx fcst 21.09.2020'!$C141,0)</f>
        <v>0</v>
      </c>
      <c r="N141" s="205">
        <f t="array" ref="N141">+IFERROR(INDEX('FCST SDV (2)'!$D$2:$P$2001,MATCH('Data đx fcst 21.09.2020'!$B141,'FCST SDV (2)'!$C$2:$C$2001,0),MATCH('Data đx fcst 21.09.2020'!N$1,'FCST SDV (2)'!$D$1:$P$1,0))/'Data đx fcst 21.09.2020'!$C141,0)</f>
        <v>0</v>
      </c>
      <c r="O141" s="205">
        <f t="array" ref="O141">+IFERROR(INDEX('FCST SDV (2)'!$D$2:$P$2001,MATCH('Data đx fcst 21.09.2020'!$B141,'FCST SDV (2)'!$C$2:$C$2001,0),MATCH('Data đx fcst 21.09.2020'!O$1,'FCST SDV (2)'!$D$1:$P$1,0))/'Data đx fcst 21.09.2020'!$C141,0)</f>
        <v>0</v>
      </c>
      <c r="P141" s="205">
        <f t="array" ref="P141">+IFERROR(INDEX('FCST SDV (2)'!$D$2:$P$2001,MATCH('Data đx fcst 21.09.2020'!$B141,'FCST SDV (2)'!$C$2:$C$2001,0),MATCH('Data đx fcst 21.09.2020'!P$1,'FCST SDV (2)'!$D$1:$P$1,0))/'Data đx fcst 21.09.2020'!$C141,0)</f>
        <v>0</v>
      </c>
      <c r="Q141" s="205">
        <f t="array" ref="Q141">+IFERROR(INDEX('FCST SDV (2)'!$D$2:$P$2001,MATCH('Data đx fcst 21.09.2020'!$B141,'FCST SDV (2)'!$C$2:$C$2001,0),MATCH('Data đx fcst 21.09.2020'!Q$1,'FCST SDV (2)'!$D$1:$P$1,0))/'Data đx fcst 21.09.2020'!$C141,0)</f>
        <v>0</v>
      </c>
      <c r="R141" s="205">
        <f t="array" ref="R141">+IFERROR(INDEX('FCST SDV (2)'!$D$2:$P$2001,MATCH('Data đx fcst 21.09.2020'!$B141,'FCST SDV (2)'!$C$2:$C$2001,0),MATCH('Data đx fcst 21.09.2020'!R$1,'FCST SDV (2)'!$D$1:$P$1,0))/'Data đx fcst 21.09.2020'!$C141,0)</f>
        <v>0</v>
      </c>
      <c r="S141" s="193">
        <f t="shared" si="16"/>
        <v>0</v>
      </c>
    </row>
    <row r="142" spans="1:19" ht="36" hidden="1" customHeight="1">
      <c r="A142" s="604"/>
      <c r="B142" s="227" t="s">
        <v>50</v>
      </c>
      <c r="C142" s="228">
        <v>100</v>
      </c>
      <c r="D142" s="245"/>
      <c r="E142" s="210"/>
      <c r="F142" s="611"/>
      <c r="G142" s="187">
        <f>+VLOOKUP(B142,'FCST SDV (2)'!C:S,12,0)</f>
        <v>0</v>
      </c>
      <c r="H142" s="185">
        <f t="shared" si="17"/>
        <v>0</v>
      </c>
      <c r="I142" s="134">
        <f t="array" ref="I142">+IFERROR(INDEX('FCST SDV (2)'!$D$2:$P$2001,MATCH('Data đx fcst 21.09.2020'!$B142,'FCST SDV (2)'!$C$2:$C$2001,0),MATCH('Data đx fcst 21.09.2020'!I$1,'FCST SDV (2)'!$D$1:$P$1,0))/'Data đx fcst 21.09.2020'!$C142,0)</f>
        <v>0</v>
      </c>
      <c r="J142" s="134">
        <f t="array" ref="J142">+IFERROR(INDEX('FCST SDV (2)'!$D$2:$P$2001,MATCH('Data đx fcst 21.09.2020'!$B142,'FCST SDV (2)'!$C$2:$C$2001,0),MATCH('Data đx fcst 21.09.2020'!J$1,'FCST SDV (2)'!$D$1:$P$1,0))/'Data đx fcst 21.09.2020'!$C142,0)</f>
        <v>0</v>
      </c>
      <c r="K142" s="134">
        <f t="array" ref="K142">+IFERROR(INDEX('FCST SDV (2)'!$D$2:$P$2001,MATCH('Data đx fcst 21.09.2020'!$B142,'FCST SDV (2)'!$C$2:$C$2001,0),MATCH('Data đx fcst 21.09.2020'!K$1,'FCST SDV (2)'!$D$1:$P$1,0))/'Data đx fcst 21.09.2020'!$C142,0)</f>
        <v>0</v>
      </c>
      <c r="L142" s="134">
        <f t="array" ref="L142">+IFERROR(INDEX('FCST SDV (2)'!$D$2:$P$2001,MATCH('Data đx fcst 21.09.2020'!$B142,'FCST SDV (2)'!$C$2:$C$2001,0),MATCH('Data đx fcst 21.09.2020'!L$1,'FCST SDV (2)'!$D$1:$P$1,0))/'Data đx fcst 21.09.2020'!$C142,0)</f>
        <v>0</v>
      </c>
      <c r="M142" s="134">
        <f t="array" ref="M142">+IFERROR(INDEX('FCST SDV (2)'!$D$2:$P$2001,MATCH('Data đx fcst 21.09.2020'!$B142,'FCST SDV (2)'!$C$2:$C$2001,0),MATCH('Data đx fcst 21.09.2020'!M$1,'FCST SDV (2)'!$D$1:$P$1,0))/'Data đx fcst 21.09.2020'!$C142,0)</f>
        <v>0</v>
      </c>
      <c r="N142" s="134">
        <f t="array" ref="N142">+IFERROR(INDEX('FCST SDV (2)'!$D$2:$P$2001,MATCH('Data đx fcst 21.09.2020'!$B142,'FCST SDV (2)'!$C$2:$C$2001,0),MATCH('Data đx fcst 21.09.2020'!N$1,'FCST SDV (2)'!$D$1:$P$1,0))/'Data đx fcst 21.09.2020'!$C142,0)</f>
        <v>0</v>
      </c>
      <c r="O142" s="134">
        <f t="array" ref="O142">+IFERROR(INDEX('FCST SDV (2)'!$D$2:$P$2001,MATCH('Data đx fcst 21.09.2020'!$B142,'FCST SDV (2)'!$C$2:$C$2001,0),MATCH('Data đx fcst 21.09.2020'!O$1,'FCST SDV (2)'!$D$1:$P$1,0))/'Data đx fcst 21.09.2020'!$C142,0)</f>
        <v>0</v>
      </c>
      <c r="P142" s="134">
        <f t="array" ref="P142">+IFERROR(INDEX('FCST SDV (2)'!$D$2:$P$2001,MATCH('Data đx fcst 21.09.2020'!$B142,'FCST SDV (2)'!$C$2:$C$2001,0),MATCH('Data đx fcst 21.09.2020'!P$1,'FCST SDV (2)'!$D$1:$P$1,0))/'Data đx fcst 21.09.2020'!$C142,0)</f>
        <v>0</v>
      </c>
      <c r="Q142" s="134">
        <f t="array" ref="Q142">+IFERROR(INDEX('FCST SDV (2)'!$D$2:$P$2001,MATCH('Data đx fcst 21.09.2020'!$B142,'FCST SDV (2)'!$C$2:$C$2001,0),MATCH('Data đx fcst 21.09.2020'!Q$1,'FCST SDV (2)'!$D$1:$P$1,0))/'Data đx fcst 21.09.2020'!$C142,0)</f>
        <v>0</v>
      </c>
      <c r="R142" s="134">
        <f t="array" ref="R142">+IFERROR(INDEX('FCST SDV (2)'!$D$2:$P$2001,MATCH('Data đx fcst 21.09.2020'!$B142,'FCST SDV (2)'!$C$2:$C$2001,0),MATCH('Data đx fcst 21.09.2020'!R$1,'FCST SDV (2)'!$D$1:$P$1,0))/'Data đx fcst 21.09.2020'!$C142,0)</f>
        <v>0</v>
      </c>
      <c r="S142" s="182">
        <f t="shared" si="16"/>
        <v>0</v>
      </c>
    </row>
    <row r="143" spans="1:19" ht="36" customHeight="1">
      <c r="A143" s="604"/>
      <c r="B143" s="227" t="s">
        <v>51</v>
      </c>
      <c r="C143" s="228">
        <v>3000</v>
      </c>
      <c r="D143" s="245"/>
      <c r="E143" s="210"/>
      <c r="F143" s="611"/>
      <c r="G143" s="187">
        <f>+IFERROR(VLOOKUP(B143,'FCST SDV (2)'!C:S,12,0),0)</f>
        <v>70000</v>
      </c>
      <c r="H143" s="185">
        <f t="shared" si="17"/>
        <v>23.333333333333332</v>
      </c>
      <c r="I143" s="134">
        <f t="array" ref="I143">+IFERROR(INDEX('FCST SDV (2)'!$D$2:$P$2001,MATCH('Data đx fcst 21.09.2020'!$B143,'FCST SDV (2)'!$C$2:$C$2001,0),MATCH('Data đx fcst 21.09.2020'!I$1,'FCST SDV (2)'!$D$1:$P$1,0))/'Data đx fcst 21.09.2020'!$C143,0)</f>
        <v>0</v>
      </c>
      <c r="J143" s="134">
        <f t="array" ref="J143">+IFERROR(INDEX('FCST SDV (2)'!$D$2:$P$2001,MATCH('Data đx fcst 21.09.2020'!$B143,'FCST SDV (2)'!$C$2:$C$2001,0),MATCH('Data đx fcst 21.09.2020'!J$1,'FCST SDV (2)'!$D$1:$P$1,0))/'Data đx fcst 21.09.2020'!$C143,0)</f>
        <v>0</v>
      </c>
      <c r="K143" s="134">
        <f t="array" ref="K143">+IFERROR(INDEX('FCST SDV (2)'!$D$2:$P$2001,MATCH('Data đx fcst 21.09.2020'!$B143,'FCST SDV (2)'!$C$2:$C$2001,0),MATCH('Data đx fcst 21.09.2020'!K$1,'FCST SDV (2)'!$D$1:$P$1,0))/'Data đx fcst 21.09.2020'!$C143,0)</f>
        <v>0</v>
      </c>
      <c r="L143" s="134">
        <f t="array" ref="L143">+IFERROR(INDEX('FCST SDV (2)'!$D$2:$P$2001,MATCH('Data đx fcst 21.09.2020'!$B143,'FCST SDV (2)'!$C$2:$C$2001,0),MATCH('Data đx fcst 21.09.2020'!L$1,'FCST SDV (2)'!$D$1:$P$1,0))/'Data đx fcst 21.09.2020'!$C143,0)</f>
        <v>0</v>
      </c>
      <c r="M143" s="134">
        <f t="array" ref="M143">+IFERROR(INDEX('FCST SDV (2)'!$D$2:$P$2001,MATCH('Data đx fcst 21.09.2020'!$B143,'FCST SDV (2)'!$C$2:$C$2001,0),MATCH('Data đx fcst 21.09.2020'!M$1,'FCST SDV (2)'!$D$1:$P$1,0))/'Data đx fcst 21.09.2020'!$C143,0)</f>
        <v>0</v>
      </c>
      <c r="N143" s="134">
        <f t="array" ref="N143">+IFERROR(INDEX('FCST SDV (2)'!$D$2:$P$2001,MATCH('Data đx fcst 21.09.2020'!$B143,'FCST SDV (2)'!$C$2:$C$2001,0),MATCH('Data đx fcst 21.09.2020'!N$1,'FCST SDV (2)'!$D$1:$P$1,0))/'Data đx fcst 21.09.2020'!$C143,0)</f>
        <v>0</v>
      </c>
      <c r="O143" s="134">
        <f t="array" ref="O143">+IFERROR(INDEX('FCST SDV (2)'!$D$2:$P$2001,MATCH('Data đx fcst 21.09.2020'!$B143,'FCST SDV (2)'!$C$2:$C$2001,0),MATCH('Data đx fcst 21.09.2020'!O$1,'FCST SDV (2)'!$D$1:$P$1,0))/'Data đx fcst 21.09.2020'!$C143,0)</f>
        <v>0</v>
      </c>
      <c r="P143" s="134">
        <f t="array" ref="P143">+IFERROR(INDEX('FCST SDV (2)'!$D$2:$P$2001,MATCH('Data đx fcst 21.09.2020'!$B143,'FCST SDV (2)'!$C$2:$C$2001,0),MATCH('Data đx fcst 21.09.2020'!P$1,'FCST SDV (2)'!$D$1:$P$1,0))/'Data đx fcst 21.09.2020'!$C143,0)</f>
        <v>0</v>
      </c>
      <c r="Q143" s="134">
        <f t="array" ref="Q143">+IFERROR(INDEX('FCST SDV (2)'!$D$2:$P$2001,MATCH('Data đx fcst 21.09.2020'!$B143,'FCST SDV (2)'!$C$2:$C$2001,0),MATCH('Data đx fcst 21.09.2020'!Q$1,'FCST SDV (2)'!$D$1:$P$1,0))/'Data đx fcst 21.09.2020'!$C143,0)</f>
        <v>0</v>
      </c>
      <c r="R143" s="134">
        <f>+IFERROR(INDEX('FCST SDV (2)'!$D$2:$P$2001,MATCH('Data đx fcst 21.09.2020'!$B143,'FCST SDV (2)'!$C$2:$C$2001,0),MATCH('Data đx fcst 21.09.2020'!R$1,'FCST SDV (2)'!$D$1:$P$1,0))/'Data đx fcst 21.09.2020'!$C143,0)</f>
        <v>23.338333333333335</v>
      </c>
      <c r="S143" s="182">
        <f t="shared" si="16"/>
        <v>23.338333333333335</v>
      </c>
    </row>
    <row r="144" spans="1:19" ht="36" hidden="1" customHeight="1">
      <c r="A144" s="604"/>
      <c r="B144" s="218" t="s">
        <v>137</v>
      </c>
      <c r="C144" s="229">
        <v>1500</v>
      </c>
      <c r="D144" s="245"/>
      <c r="E144" s="210"/>
      <c r="F144" s="611"/>
      <c r="G144" s="187">
        <f>+VLOOKUP(B144,'FCST SDV (2)'!C:S,12,0)</f>
        <v>0</v>
      </c>
      <c r="H144" s="185">
        <f t="shared" si="17"/>
        <v>0</v>
      </c>
      <c r="I144" s="134">
        <f t="array" ref="I144">+IFERROR(INDEX('FCST SDV (2)'!$D$2:$P$2001,MATCH('Data đx fcst 21.09.2020'!$B144,'FCST SDV (2)'!$C$2:$C$2001,0),MATCH('Data đx fcst 21.09.2020'!I$1,'FCST SDV (2)'!$D$1:$P$1,0))/'Data đx fcst 21.09.2020'!$C144,0)</f>
        <v>0</v>
      </c>
      <c r="J144" s="134">
        <f t="array" ref="J144">+IFERROR(INDEX('FCST SDV (2)'!$D$2:$P$2001,MATCH('Data đx fcst 21.09.2020'!$B144,'FCST SDV (2)'!$C$2:$C$2001,0),MATCH('Data đx fcst 21.09.2020'!J$1,'FCST SDV (2)'!$D$1:$P$1,0))/'Data đx fcst 21.09.2020'!$C144,0)</f>
        <v>0</v>
      </c>
      <c r="K144" s="134">
        <f t="array" ref="K144">+IFERROR(INDEX('FCST SDV (2)'!$D$2:$P$2001,MATCH('Data đx fcst 21.09.2020'!$B144,'FCST SDV (2)'!$C$2:$C$2001,0),MATCH('Data đx fcst 21.09.2020'!K$1,'FCST SDV (2)'!$D$1:$P$1,0))/'Data đx fcst 21.09.2020'!$C144,0)</f>
        <v>0</v>
      </c>
      <c r="L144" s="134">
        <f t="array" ref="L144">+IFERROR(INDEX('FCST SDV (2)'!$D$2:$P$2001,MATCH('Data đx fcst 21.09.2020'!$B144,'FCST SDV (2)'!$C$2:$C$2001,0),MATCH('Data đx fcst 21.09.2020'!L$1,'FCST SDV (2)'!$D$1:$P$1,0))/'Data đx fcst 21.09.2020'!$C144,0)</f>
        <v>0</v>
      </c>
      <c r="M144" s="134">
        <f t="array" ref="M144">+IFERROR(INDEX('FCST SDV (2)'!$D$2:$P$2001,MATCH('Data đx fcst 21.09.2020'!$B144,'FCST SDV (2)'!$C$2:$C$2001,0),MATCH('Data đx fcst 21.09.2020'!M$1,'FCST SDV (2)'!$D$1:$P$1,0))/'Data đx fcst 21.09.2020'!$C144,0)</f>
        <v>0</v>
      </c>
      <c r="N144" s="134">
        <f t="array" ref="N144">+IFERROR(INDEX('FCST SDV (2)'!$D$2:$P$2001,MATCH('Data đx fcst 21.09.2020'!$B144,'FCST SDV (2)'!$C$2:$C$2001,0),MATCH('Data đx fcst 21.09.2020'!N$1,'FCST SDV (2)'!$D$1:$P$1,0))/'Data đx fcst 21.09.2020'!$C144,0)</f>
        <v>0</v>
      </c>
      <c r="O144" s="134">
        <f t="array" ref="O144">+IFERROR(INDEX('FCST SDV (2)'!$D$2:$P$2001,MATCH('Data đx fcst 21.09.2020'!$B144,'FCST SDV (2)'!$C$2:$C$2001,0),MATCH('Data đx fcst 21.09.2020'!O$1,'FCST SDV (2)'!$D$1:$P$1,0))/'Data đx fcst 21.09.2020'!$C144,0)</f>
        <v>0</v>
      </c>
      <c r="P144" s="134">
        <f t="array" ref="P144">+IFERROR(INDEX('FCST SDV (2)'!$D$2:$P$2001,MATCH('Data đx fcst 21.09.2020'!$B144,'FCST SDV (2)'!$C$2:$C$2001,0),MATCH('Data đx fcst 21.09.2020'!P$1,'FCST SDV (2)'!$D$1:$P$1,0))/'Data đx fcst 21.09.2020'!$C144,0)</f>
        <v>0</v>
      </c>
      <c r="Q144" s="134">
        <f t="array" ref="Q144">+IFERROR(INDEX('FCST SDV (2)'!$D$2:$P$2001,MATCH('Data đx fcst 21.09.2020'!$B144,'FCST SDV (2)'!$C$2:$C$2001,0),MATCH('Data đx fcst 21.09.2020'!Q$1,'FCST SDV (2)'!$D$1:$P$1,0))/'Data đx fcst 21.09.2020'!$C144,0)</f>
        <v>0</v>
      </c>
      <c r="R144" s="134">
        <f t="array" ref="R144">+IFERROR(INDEX('FCST SDV (2)'!$D$2:$P$2001,MATCH('Data đx fcst 21.09.2020'!$B144,'FCST SDV (2)'!$C$2:$C$2001,0),MATCH('Data đx fcst 21.09.2020'!R$1,'FCST SDV (2)'!$D$1:$P$1,0))/'Data đx fcst 21.09.2020'!$C144,0)</f>
        <v>0</v>
      </c>
      <c r="S144" s="182">
        <f t="shared" si="16"/>
        <v>0</v>
      </c>
    </row>
    <row r="145" spans="1:19" ht="36" hidden="1" customHeight="1">
      <c r="A145" s="604"/>
      <c r="B145" s="218" t="s">
        <v>128</v>
      </c>
      <c r="C145" s="229">
        <v>2500</v>
      </c>
      <c r="D145" s="245"/>
      <c r="E145" s="210"/>
      <c r="F145" s="611"/>
      <c r="G145" s="187">
        <f>+VLOOKUP(B145,'FCST SDV (2)'!C:S,12,0)</f>
        <v>0</v>
      </c>
      <c r="H145" s="185">
        <f t="shared" si="17"/>
        <v>0</v>
      </c>
      <c r="I145" s="134">
        <f t="array" ref="I145">+IFERROR(INDEX('FCST SDV (2)'!$D$2:$P$2001,MATCH('Data đx fcst 21.09.2020'!$B145,'FCST SDV (2)'!$C$2:$C$2001,0),MATCH('Data đx fcst 21.09.2020'!I$1,'FCST SDV (2)'!$D$1:$P$1,0))/'Data đx fcst 21.09.2020'!$C145,0)</f>
        <v>0</v>
      </c>
      <c r="J145" s="134">
        <f t="array" ref="J145">+IFERROR(INDEX('FCST SDV (2)'!$D$2:$P$2001,MATCH('Data đx fcst 21.09.2020'!$B145,'FCST SDV (2)'!$C$2:$C$2001,0),MATCH('Data đx fcst 21.09.2020'!J$1,'FCST SDV (2)'!$D$1:$P$1,0))/'Data đx fcst 21.09.2020'!$C145,0)</f>
        <v>0</v>
      </c>
      <c r="K145" s="134">
        <f t="array" ref="K145">+IFERROR(INDEX('FCST SDV (2)'!$D$2:$P$2001,MATCH('Data đx fcst 21.09.2020'!$B145,'FCST SDV (2)'!$C$2:$C$2001,0),MATCH('Data đx fcst 21.09.2020'!K$1,'FCST SDV (2)'!$D$1:$P$1,0))/'Data đx fcst 21.09.2020'!$C145,0)</f>
        <v>0</v>
      </c>
      <c r="L145" s="134">
        <f t="array" ref="L145">+IFERROR(INDEX('FCST SDV (2)'!$D$2:$P$2001,MATCH('Data đx fcst 21.09.2020'!$B145,'FCST SDV (2)'!$C$2:$C$2001,0),MATCH('Data đx fcst 21.09.2020'!L$1,'FCST SDV (2)'!$D$1:$P$1,0))/'Data đx fcst 21.09.2020'!$C145,0)</f>
        <v>0</v>
      </c>
      <c r="M145" s="134">
        <f t="array" ref="M145">+IFERROR(INDEX('FCST SDV (2)'!$D$2:$P$2001,MATCH('Data đx fcst 21.09.2020'!$B145,'FCST SDV (2)'!$C$2:$C$2001,0),MATCH('Data đx fcst 21.09.2020'!M$1,'FCST SDV (2)'!$D$1:$P$1,0))/'Data đx fcst 21.09.2020'!$C145,0)</f>
        <v>0</v>
      </c>
      <c r="N145" s="134">
        <f t="array" ref="N145">+IFERROR(INDEX('FCST SDV (2)'!$D$2:$P$2001,MATCH('Data đx fcst 21.09.2020'!$B145,'FCST SDV (2)'!$C$2:$C$2001,0),MATCH('Data đx fcst 21.09.2020'!N$1,'FCST SDV (2)'!$D$1:$P$1,0))/'Data đx fcst 21.09.2020'!$C145,0)</f>
        <v>0</v>
      </c>
      <c r="O145" s="134">
        <f t="array" ref="O145">+IFERROR(INDEX('FCST SDV (2)'!$D$2:$P$2001,MATCH('Data đx fcst 21.09.2020'!$B145,'FCST SDV (2)'!$C$2:$C$2001,0),MATCH('Data đx fcst 21.09.2020'!O$1,'FCST SDV (2)'!$D$1:$P$1,0))/'Data đx fcst 21.09.2020'!$C145,0)</f>
        <v>0</v>
      </c>
      <c r="P145" s="134">
        <f t="array" ref="P145">+IFERROR(INDEX('FCST SDV (2)'!$D$2:$P$2001,MATCH('Data đx fcst 21.09.2020'!$B145,'FCST SDV (2)'!$C$2:$C$2001,0),MATCH('Data đx fcst 21.09.2020'!P$1,'FCST SDV (2)'!$D$1:$P$1,0))/'Data đx fcst 21.09.2020'!$C145,0)</f>
        <v>0</v>
      </c>
      <c r="Q145" s="134">
        <f t="array" ref="Q145">+IFERROR(INDEX('FCST SDV (2)'!$D$2:$P$2001,MATCH('Data đx fcst 21.09.2020'!$B145,'FCST SDV (2)'!$C$2:$C$2001,0),MATCH('Data đx fcst 21.09.2020'!Q$1,'FCST SDV (2)'!$D$1:$P$1,0))/'Data đx fcst 21.09.2020'!$C145,0)</f>
        <v>0</v>
      </c>
      <c r="R145" s="134">
        <f t="array" ref="R145">+IFERROR(INDEX('FCST SDV (2)'!$D$2:$P$2001,MATCH('Data đx fcst 21.09.2020'!$B145,'FCST SDV (2)'!$C$2:$C$2001,0),MATCH('Data đx fcst 21.09.2020'!R$1,'FCST SDV (2)'!$D$1:$P$1,0))/'Data đx fcst 21.09.2020'!$C145,0)</f>
        <v>0</v>
      </c>
      <c r="S145" s="182">
        <f t="shared" si="16"/>
        <v>0</v>
      </c>
    </row>
    <row r="146" spans="1:19" ht="36" hidden="1" customHeight="1">
      <c r="A146" s="604"/>
      <c r="B146" s="218" t="s">
        <v>435</v>
      </c>
      <c r="C146" s="229">
        <v>200</v>
      </c>
      <c r="D146" s="245"/>
      <c r="E146" s="210"/>
      <c r="F146" s="611"/>
      <c r="G146" s="187">
        <f>+VLOOKUP(B146,'FCST SDV (2)'!C:S,12,0)</f>
        <v>0</v>
      </c>
      <c r="H146" s="185">
        <f t="shared" si="17"/>
        <v>0</v>
      </c>
      <c r="I146" s="134">
        <f t="array" ref="I146">+IFERROR(INDEX('FCST SDV (2)'!$D$2:$P$2001,MATCH('Data đx fcst 21.09.2020'!$B146,'FCST SDV (2)'!$C$2:$C$2001,0),MATCH('Data đx fcst 21.09.2020'!I$1,'FCST SDV (2)'!$D$1:$P$1,0))/'Data đx fcst 21.09.2020'!$C146,0)</f>
        <v>0</v>
      </c>
      <c r="J146" s="134">
        <f t="array" ref="J146">+IFERROR(INDEX('FCST SDV (2)'!$D$2:$P$2001,MATCH('Data đx fcst 21.09.2020'!$B146,'FCST SDV (2)'!$C$2:$C$2001,0),MATCH('Data đx fcst 21.09.2020'!J$1,'FCST SDV (2)'!$D$1:$P$1,0))/'Data đx fcst 21.09.2020'!$C146,0)</f>
        <v>0</v>
      </c>
      <c r="K146" s="134">
        <f t="array" ref="K146">+IFERROR(INDEX('FCST SDV (2)'!$D$2:$P$2001,MATCH('Data đx fcst 21.09.2020'!$B146,'FCST SDV (2)'!$C$2:$C$2001,0),MATCH('Data đx fcst 21.09.2020'!K$1,'FCST SDV (2)'!$D$1:$P$1,0))/'Data đx fcst 21.09.2020'!$C146,0)</f>
        <v>0</v>
      </c>
      <c r="L146" s="134">
        <f t="array" ref="L146">+IFERROR(INDEX('FCST SDV (2)'!$D$2:$P$2001,MATCH('Data đx fcst 21.09.2020'!$B146,'FCST SDV (2)'!$C$2:$C$2001,0),MATCH('Data đx fcst 21.09.2020'!L$1,'FCST SDV (2)'!$D$1:$P$1,0))/'Data đx fcst 21.09.2020'!$C146,0)</f>
        <v>0</v>
      </c>
      <c r="M146" s="134">
        <f t="array" ref="M146">+IFERROR(INDEX('FCST SDV (2)'!$D$2:$P$2001,MATCH('Data đx fcst 21.09.2020'!$B146,'FCST SDV (2)'!$C$2:$C$2001,0),MATCH('Data đx fcst 21.09.2020'!M$1,'FCST SDV (2)'!$D$1:$P$1,0))/'Data đx fcst 21.09.2020'!$C146,0)</f>
        <v>0</v>
      </c>
      <c r="N146" s="134">
        <f t="array" ref="N146">+IFERROR(INDEX('FCST SDV (2)'!$D$2:$P$2001,MATCH('Data đx fcst 21.09.2020'!$B146,'FCST SDV (2)'!$C$2:$C$2001,0),MATCH('Data đx fcst 21.09.2020'!N$1,'FCST SDV (2)'!$D$1:$P$1,0))/'Data đx fcst 21.09.2020'!$C146,0)</f>
        <v>0</v>
      </c>
      <c r="O146" s="134">
        <f t="array" ref="O146">+IFERROR(INDEX('FCST SDV (2)'!$D$2:$P$2001,MATCH('Data đx fcst 21.09.2020'!$B146,'FCST SDV (2)'!$C$2:$C$2001,0),MATCH('Data đx fcst 21.09.2020'!O$1,'FCST SDV (2)'!$D$1:$P$1,0))/'Data đx fcst 21.09.2020'!$C146,0)</f>
        <v>0</v>
      </c>
      <c r="P146" s="134">
        <f t="array" ref="P146">+IFERROR(INDEX('FCST SDV (2)'!$D$2:$P$2001,MATCH('Data đx fcst 21.09.2020'!$B146,'FCST SDV (2)'!$C$2:$C$2001,0),MATCH('Data đx fcst 21.09.2020'!P$1,'FCST SDV (2)'!$D$1:$P$1,0))/'Data đx fcst 21.09.2020'!$C146,0)</f>
        <v>0</v>
      </c>
      <c r="Q146" s="134">
        <f t="array" ref="Q146">+IFERROR(INDEX('FCST SDV (2)'!$D$2:$P$2001,MATCH('Data đx fcst 21.09.2020'!$B146,'FCST SDV (2)'!$C$2:$C$2001,0),MATCH('Data đx fcst 21.09.2020'!Q$1,'FCST SDV (2)'!$D$1:$P$1,0))/'Data đx fcst 21.09.2020'!$C146,0)</f>
        <v>0</v>
      </c>
      <c r="R146" s="134">
        <f t="array" ref="R146">+IFERROR(INDEX('FCST SDV (2)'!$D$2:$P$2001,MATCH('Data đx fcst 21.09.2020'!$B146,'FCST SDV (2)'!$C$2:$C$2001,0),MATCH('Data đx fcst 21.09.2020'!R$1,'FCST SDV (2)'!$D$1:$P$1,0))/'Data đx fcst 21.09.2020'!$C146,0)</f>
        <v>0</v>
      </c>
      <c r="S146" s="182">
        <f t="shared" si="16"/>
        <v>0</v>
      </c>
    </row>
    <row r="147" spans="1:19" ht="36" customHeight="1">
      <c r="A147" s="604"/>
      <c r="B147" s="218" t="s">
        <v>136</v>
      </c>
      <c r="C147" s="229">
        <v>2500</v>
      </c>
      <c r="D147" s="245"/>
      <c r="E147" s="210"/>
      <c r="F147" s="611"/>
      <c r="G147" s="187">
        <f>+VLOOKUP(B147,'FCST SDV (2)'!C:S,12,0)</f>
        <v>18000</v>
      </c>
      <c r="H147" s="185">
        <f t="shared" si="17"/>
        <v>7.2</v>
      </c>
      <c r="I147" s="134">
        <f t="array" ref="I147">+IFERROR(INDEX('FCST SDV (2)'!$D$2:$P$2001,MATCH('Data đx fcst 21.09.2020'!$B147,'FCST SDV (2)'!$C$2:$C$2001,0),MATCH('Data đx fcst 21.09.2020'!I$1,'FCST SDV (2)'!$D$1:$P$1,0))/'Data đx fcst 21.09.2020'!$C147,0)</f>
        <v>0</v>
      </c>
      <c r="J147" s="134">
        <f t="array" ref="J147">+IFERROR(INDEX('FCST SDV (2)'!$D$2:$P$2001,MATCH('Data đx fcst 21.09.2020'!$B147,'FCST SDV (2)'!$C$2:$C$2001,0),MATCH('Data đx fcst 21.09.2020'!J$1,'FCST SDV (2)'!$D$1:$P$1,0))/'Data đx fcst 21.09.2020'!$C147,0)</f>
        <v>0</v>
      </c>
      <c r="K147" s="134">
        <f t="array" ref="K147">+IFERROR(INDEX('FCST SDV (2)'!$D$2:$P$2001,MATCH('Data đx fcst 21.09.2020'!$B147,'FCST SDV (2)'!$C$2:$C$2001,0),MATCH('Data đx fcst 21.09.2020'!K$1,'FCST SDV (2)'!$D$1:$P$1,0))/'Data đx fcst 21.09.2020'!$C147,0)</f>
        <v>0</v>
      </c>
      <c r="L147" s="134">
        <f t="array" ref="L147">+IFERROR(INDEX('FCST SDV (2)'!$D$2:$P$2001,MATCH('Data đx fcst 21.09.2020'!$B147,'FCST SDV (2)'!$C$2:$C$2001,0),MATCH('Data đx fcst 21.09.2020'!L$1,'FCST SDV (2)'!$D$1:$P$1,0))/'Data đx fcst 21.09.2020'!$C147,0)</f>
        <v>0</v>
      </c>
      <c r="M147" s="134">
        <f t="array" ref="M147">+IFERROR(INDEX('FCST SDV (2)'!$D$2:$P$2001,MATCH('Data đx fcst 21.09.2020'!$B147,'FCST SDV (2)'!$C$2:$C$2001,0),MATCH('Data đx fcst 21.09.2020'!M$1,'FCST SDV (2)'!$D$1:$P$1,0))/'Data đx fcst 21.09.2020'!$C147,0)</f>
        <v>0</v>
      </c>
      <c r="N147" s="134">
        <f t="array" ref="N147">+IFERROR(INDEX('FCST SDV (2)'!$D$2:$P$2001,MATCH('Data đx fcst 21.09.2020'!$B147,'FCST SDV (2)'!$C$2:$C$2001,0),MATCH('Data đx fcst 21.09.2020'!N$1,'FCST SDV (2)'!$D$1:$P$1,0))/'Data đx fcst 21.09.2020'!$C147,0)</f>
        <v>0</v>
      </c>
      <c r="O147" s="134">
        <f t="array" ref="O147">+IFERROR(INDEX('FCST SDV (2)'!$D$2:$P$2001,MATCH('Data đx fcst 21.09.2020'!$B147,'FCST SDV (2)'!$C$2:$C$2001,0),MATCH('Data đx fcst 21.09.2020'!O$1,'FCST SDV (2)'!$D$1:$P$1,0))/'Data đx fcst 21.09.2020'!$C147,0)</f>
        <v>0</v>
      </c>
      <c r="P147" s="134">
        <f t="array" ref="P147">+IFERROR(INDEX('FCST SDV (2)'!$D$2:$P$2001,MATCH('Data đx fcst 21.09.2020'!$B147,'FCST SDV (2)'!$C$2:$C$2001,0),MATCH('Data đx fcst 21.09.2020'!P$1,'FCST SDV (2)'!$D$1:$P$1,0))/'Data đx fcst 21.09.2020'!$C147,0)</f>
        <v>0</v>
      </c>
      <c r="Q147" s="134">
        <f t="array" ref="Q147">+IFERROR(INDEX('FCST SDV (2)'!$D$2:$P$2001,MATCH('Data đx fcst 21.09.2020'!$B147,'FCST SDV (2)'!$C$2:$C$2001,0),MATCH('Data đx fcst 21.09.2020'!Q$1,'FCST SDV (2)'!$D$1:$P$1,0))/'Data đx fcst 21.09.2020'!$C147,0)</f>
        <v>0</v>
      </c>
      <c r="R147" s="134">
        <f>+IFERROR(INDEX('FCST SDV (2)'!$D$2:$P$2001,MATCH('Data đx fcst 21.09.2020'!$B147,'FCST SDV (2)'!$C$2:$C$2001,0),MATCH('Data đx fcst 21.09.2020'!R$1,'FCST SDV (2)'!$D$1:$P$1,0))/'Data đx fcst 21.09.2020'!$C147,0)</f>
        <v>0</v>
      </c>
      <c r="S147" s="182">
        <f t="shared" si="16"/>
        <v>0</v>
      </c>
    </row>
    <row r="148" spans="1:19" ht="36" customHeight="1">
      <c r="A148" s="604"/>
      <c r="B148" s="218" t="s">
        <v>127</v>
      </c>
      <c r="C148" s="229">
        <v>2500</v>
      </c>
      <c r="D148" s="245"/>
      <c r="E148" s="210"/>
      <c r="F148" s="611"/>
      <c r="G148" s="187">
        <f>+VLOOKUP(B148,'FCST SDV (2)'!C:S,12,0)</f>
        <v>21000</v>
      </c>
      <c r="H148" s="185">
        <f t="shared" si="17"/>
        <v>8.4</v>
      </c>
      <c r="I148" s="134">
        <f t="array" ref="I148">+IFERROR(INDEX('FCST SDV (2)'!$D$2:$P$2001,MATCH('Data đx fcst 21.09.2020'!$B148,'FCST SDV (2)'!$C$2:$C$2001,0),MATCH('Data đx fcst 21.09.2020'!I$1,'FCST SDV (2)'!$D$1:$P$1,0))/'Data đx fcst 21.09.2020'!$C148,0)</f>
        <v>0</v>
      </c>
      <c r="J148" s="134">
        <f t="array" ref="J148">+IFERROR(INDEX('FCST SDV (2)'!$D$2:$P$2001,MATCH('Data đx fcst 21.09.2020'!$B148,'FCST SDV (2)'!$C$2:$C$2001,0),MATCH('Data đx fcst 21.09.2020'!J$1,'FCST SDV (2)'!$D$1:$P$1,0))/'Data đx fcst 21.09.2020'!$C148,0)</f>
        <v>0</v>
      </c>
      <c r="K148" s="134">
        <f t="array" ref="K148">+IFERROR(INDEX('FCST SDV (2)'!$D$2:$P$2001,MATCH('Data đx fcst 21.09.2020'!$B148,'FCST SDV (2)'!$C$2:$C$2001,0),MATCH('Data đx fcst 21.09.2020'!K$1,'FCST SDV (2)'!$D$1:$P$1,0))/'Data đx fcst 21.09.2020'!$C148,0)</f>
        <v>0</v>
      </c>
      <c r="L148" s="134">
        <f t="array" ref="L148">+IFERROR(INDEX('FCST SDV (2)'!$D$2:$P$2001,MATCH('Data đx fcst 21.09.2020'!$B148,'FCST SDV (2)'!$C$2:$C$2001,0),MATCH('Data đx fcst 21.09.2020'!L$1,'FCST SDV (2)'!$D$1:$P$1,0))/'Data đx fcst 21.09.2020'!$C148,0)</f>
        <v>0</v>
      </c>
      <c r="M148" s="134">
        <f t="array" ref="M148">+IFERROR(INDEX('FCST SDV (2)'!$D$2:$P$2001,MATCH('Data đx fcst 21.09.2020'!$B148,'FCST SDV (2)'!$C$2:$C$2001,0),MATCH('Data đx fcst 21.09.2020'!M$1,'FCST SDV (2)'!$D$1:$P$1,0))/'Data đx fcst 21.09.2020'!$C148,0)</f>
        <v>0</v>
      </c>
      <c r="N148" s="134">
        <f t="array" ref="N148">+IFERROR(INDEX('FCST SDV (2)'!$D$2:$P$2001,MATCH('Data đx fcst 21.09.2020'!$B148,'FCST SDV (2)'!$C$2:$C$2001,0),MATCH('Data đx fcst 21.09.2020'!N$1,'FCST SDV (2)'!$D$1:$P$1,0))/'Data đx fcst 21.09.2020'!$C148,0)</f>
        <v>0</v>
      </c>
      <c r="O148" s="134">
        <f t="array" ref="O148">+IFERROR(INDEX('FCST SDV (2)'!$D$2:$P$2001,MATCH('Data đx fcst 21.09.2020'!$B148,'FCST SDV (2)'!$C$2:$C$2001,0),MATCH('Data đx fcst 21.09.2020'!O$1,'FCST SDV (2)'!$D$1:$P$1,0))/'Data đx fcst 21.09.2020'!$C148,0)</f>
        <v>0</v>
      </c>
      <c r="P148" s="134">
        <f t="array" ref="P148">+IFERROR(INDEX('FCST SDV (2)'!$D$2:$P$2001,MATCH('Data đx fcst 21.09.2020'!$B148,'FCST SDV (2)'!$C$2:$C$2001,0),MATCH('Data đx fcst 21.09.2020'!P$1,'FCST SDV (2)'!$D$1:$P$1,0))/'Data đx fcst 21.09.2020'!$C148,0)</f>
        <v>0</v>
      </c>
      <c r="Q148" s="134">
        <f t="array" ref="Q148">+IFERROR(INDEX('FCST SDV (2)'!$D$2:$P$2001,MATCH('Data đx fcst 21.09.2020'!$B148,'FCST SDV (2)'!$C$2:$C$2001,0),MATCH('Data đx fcst 21.09.2020'!Q$1,'FCST SDV (2)'!$D$1:$P$1,0))/'Data đx fcst 21.09.2020'!$C148,0)</f>
        <v>0</v>
      </c>
      <c r="R148" s="134">
        <f>+IFERROR(INDEX('FCST SDV (2)'!$D$2:$P$2001,MATCH('Data đx fcst 21.09.2020'!$B148,'FCST SDV (2)'!$C$2:$C$2001,0),MATCH('Data đx fcst 21.09.2020'!R$1,'FCST SDV (2)'!$D$1:$P$1,0))/'Data đx fcst 21.09.2020'!$C148,0)</f>
        <v>0</v>
      </c>
      <c r="S148" s="182">
        <f t="shared" si="16"/>
        <v>0</v>
      </c>
    </row>
    <row r="149" spans="1:19" ht="36" hidden="1" customHeight="1">
      <c r="A149" s="604"/>
      <c r="B149" s="218" t="s">
        <v>53</v>
      </c>
      <c r="C149" s="229">
        <v>2500</v>
      </c>
      <c r="D149" s="245"/>
      <c r="E149" s="210"/>
      <c r="F149" s="611"/>
      <c r="G149" s="187">
        <f>+VLOOKUP(B149,'FCST SDV (2)'!C:S,12,0)</f>
        <v>0</v>
      </c>
      <c r="H149" s="185">
        <f t="shared" si="17"/>
        <v>0</v>
      </c>
      <c r="I149" s="134">
        <f t="array" ref="I149">+IFERROR(INDEX('FCST SDV (2)'!$D$2:$P$2001,MATCH('Data đx fcst 21.09.2020'!$B149,'FCST SDV (2)'!$C$2:$C$2001,0),MATCH('Data đx fcst 21.09.2020'!I$1,'FCST SDV (2)'!$D$1:$P$1,0))/'Data đx fcst 21.09.2020'!$C149,0)</f>
        <v>0</v>
      </c>
      <c r="J149" s="134">
        <f t="array" ref="J149">+IFERROR(INDEX('FCST SDV (2)'!$D$2:$P$2001,MATCH('Data đx fcst 21.09.2020'!$B149,'FCST SDV (2)'!$C$2:$C$2001,0),MATCH('Data đx fcst 21.09.2020'!J$1,'FCST SDV (2)'!$D$1:$P$1,0))/'Data đx fcst 21.09.2020'!$C149,0)</f>
        <v>0</v>
      </c>
      <c r="K149" s="134">
        <f t="array" ref="K149">+IFERROR(INDEX('FCST SDV (2)'!$D$2:$P$2001,MATCH('Data đx fcst 21.09.2020'!$B149,'FCST SDV (2)'!$C$2:$C$2001,0),MATCH('Data đx fcst 21.09.2020'!K$1,'FCST SDV (2)'!$D$1:$P$1,0))/'Data đx fcst 21.09.2020'!$C149,0)</f>
        <v>0</v>
      </c>
      <c r="L149" s="134">
        <f t="array" ref="L149">+IFERROR(INDEX('FCST SDV (2)'!$D$2:$P$2001,MATCH('Data đx fcst 21.09.2020'!$B149,'FCST SDV (2)'!$C$2:$C$2001,0),MATCH('Data đx fcst 21.09.2020'!L$1,'FCST SDV (2)'!$D$1:$P$1,0))/'Data đx fcst 21.09.2020'!$C149,0)</f>
        <v>0</v>
      </c>
      <c r="M149" s="134">
        <f t="array" ref="M149">+IFERROR(INDEX('FCST SDV (2)'!$D$2:$P$2001,MATCH('Data đx fcst 21.09.2020'!$B149,'FCST SDV (2)'!$C$2:$C$2001,0),MATCH('Data đx fcst 21.09.2020'!M$1,'FCST SDV (2)'!$D$1:$P$1,0))/'Data đx fcst 21.09.2020'!$C149,0)</f>
        <v>0</v>
      </c>
      <c r="N149" s="134">
        <f t="array" ref="N149">+IFERROR(INDEX('FCST SDV (2)'!$D$2:$P$2001,MATCH('Data đx fcst 21.09.2020'!$B149,'FCST SDV (2)'!$C$2:$C$2001,0),MATCH('Data đx fcst 21.09.2020'!N$1,'FCST SDV (2)'!$D$1:$P$1,0))/'Data đx fcst 21.09.2020'!$C149,0)</f>
        <v>0</v>
      </c>
      <c r="O149" s="134">
        <f t="array" ref="O149">+IFERROR(INDEX('FCST SDV (2)'!$D$2:$P$2001,MATCH('Data đx fcst 21.09.2020'!$B149,'FCST SDV (2)'!$C$2:$C$2001,0),MATCH('Data đx fcst 21.09.2020'!O$1,'FCST SDV (2)'!$D$1:$P$1,0))/'Data đx fcst 21.09.2020'!$C149,0)</f>
        <v>0</v>
      </c>
      <c r="P149" s="134">
        <f t="array" ref="P149">+IFERROR(INDEX('FCST SDV (2)'!$D$2:$P$2001,MATCH('Data đx fcst 21.09.2020'!$B149,'FCST SDV (2)'!$C$2:$C$2001,0),MATCH('Data đx fcst 21.09.2020'!P$1,'FCST SDV (2)'!$D$1:$P$1,0))/'Data đx fcst 21.09.2020'!$C149,0)</f>
        <v>0</v>
      </c>
      <c r="Q149" s="134">
        <f t="array" ref="Q149">+IFERROR(INDEX('FCST SDV (2)'!$D$2:$P$2001,MATCH('Data đx fcst 21.09.2020'!$B149,'FCST SDV (2)'!$C$2:$C$2001,0),MATCH('Data đx fcst 21.09.2020'!Q$1,'FCST SDV (2)'!$D$1:$P$1,0))/'Data đx fcst 21.09.2020'!$C149,0)</f>
        <v>0</v>
      </c>
      <c r="R149" s="134">
        <f t="array" ref="R149">+IFERROR(INDEX('FCST SDV (2)'!$D$2:$P$2001,MATCH('Data đx fcst 21.09.2020'!$B149,'FCST SDV (2)'!$C$2:$C$2001,0),MATCH('Data đx fcst 21.09.2020'!R$1,'FCST SDV (2)'!$D$1:$P$1,0))/'Data đx fcst 21.09.2020'!$C149,0)</f>
        <v>0</v>
      </c>
      <c r="S149" s="182">
        <f t="shared" si="16"/>
        <v>0</v>
      </c>
    </row>
    <row r="150" spans="1:19" ht="36" customHeight="1">
      <c r="A150" s="604"/>
      <c r="B150" s="218" t="s">
        <v>135</v>
      </c>
      <c r="C150" s="229">
        <v>2500</v>
      </c>
      <c r="D150" s="245"/>
      <c r="E150" s="210"/>
      <c r="F150" s="611"/>
      <c r="G150" s="187">
        <f>+VLOOKUP(B150,'FCST SDV (2)'!C:S,12,0)</f>
        <v>21000</v>
      </c>
      <c r="H150" s="185">
        <f t="shared" si="17"/>
        <v>8.4</v>
      </c>
      <c r="I150" s="134">
        <f t="array" ref="I150">+IFERROR(INDEX('FCST SDV (2)'!$D$2:$P$2001,MATCH('Data đx fcst 21.09.2020'!$B150,'FCST SDV (2)'!$C$2:$C$2001,0),MATCH('Data đx fcst 21.09.2020'!I$1,'FCST SDV (2)'!$D$1:$P$1,0))/'Data đx fcst 21.09.2020'!$C150,0)</f>
        <v>0</v>
      </c>
      <c r="J150" s="134">
        <f t="array" ref="J150">+IFERROR(INDEX('FCST SDV (2)'!$D$2:$P$2001,MATCH('Data đx fcst 21.09.2020'!$B150,'FCST SDV (2)'!$C$2:$C$2001,0),MATCH('Data đx fcst 21.09.2020'!J$1,'FCST SDV (2)'!$D$1:$P$1,0))/'Data đx fcst 21.09.2020'!$C150,0)</f>
        <v>0</v>
      </c>
      <c r="K150" s="134">
        <f t="array" ref="K150">+IFERROR(INDEX('FCST SDV (2)'!$D$2:$P$2001,MATCH('Data đx fcst 21.09.2020'!$B150,'FCST SDV (2)'!$C$2:$C$2001,0),MATCH('Data đx fcst 21.09.2020'!K$1,'FCST SDV (2)'!$D$1:$P$1,0))/'Data đx fcst 21.09.2020'!$C150,0)</f>
        <v>0</v>
      </c>
      <c r="L150" s="134">
        <f t="array" ref="L150">+IFERROR(INDEX('FCST SDV (2)'!$D$2:$P$2001,MATCH('Data đx fcst 21.09.2020'!$B150,'FCST SDV (2)'!$C$2:$C$2001,0),MATCH('Data đx fcst 21.09.2020'!L$1,'FCST SDV (2)'!$D$1:$P$1,0))/'Data đx fcst 21.09.2020'!$C150,0)</f>
        <v>0</v>
      </c>
      <c r="M150" s="134">
        <f t="array" ref="M150">+IFERROR(INDEX('FCST SDV (2)'!$D$2:$P$2001,MATCH('Data đx fcst 21.09.2020'!$B150,'FCST SDV (2)'!$C$2:$C$2001,0),MATCH('Data đx fcst 21.09.2020'!M$1,'FCST SDV (2)'!$D$1:$P$1,0))/'Data đx fcst 21.09.2020'!$C150,0)</f>
        <v>0</v>
      </c>
      <c r="N150" s="134">
        <f t="array" ref="N150">+IFERROR(INDEX('FCST SDV (2)'!$D$2:$P$2001,MATCH('Data đx fcst 21.09.2020'!$B150,'FCST SDV (2)'!$C$2:$C$2001,0),MATCH('Data đx fcst 21.09.2020'!N$1,'FCST SDV (2)'!$D$1:$P$1,0))/'Data đx fcst 21.09.2020'!$C150,0)</f>
        <v>0</v>
      </c>
      <c r="O150" s="134">
        <f t="array" ref="O150">+IFERROR(INDEX('FCST SDV (2)'!$D$2:$P$2001,MATCH('Data đx fcst 21.09.2020'!$B150,'FCST SDV (2)'!$C$2:$C$2001,0),MATCH('Data đx fcst 21.09.2020'!O$1,'FCST SDV (2)'!$D$1:$P$1,0))/'Data đx fcst 21.09.2020'!$C150,0)</f>
        <v>0</v>
      </c>
      <c r="P150" s="134">
        <f t="array" ref="P150">+IFERROR(INDEX('FCST SDV (2)'!$D$2:$P$2001,MATCH('Data đx fcst 21.09.2020'!$B150,'FCST SDV (2)'!$C$2:$C$2001,0),MATCH('Data đx fcst 21.09.2020'!P$1,'FCST SDV (2)'!$D$1:$P$1,0))/'Data đx fcst 21.09.2020'!$C150,0)</f>
        <v>0</v>
      </c>
      <c r="Q150" s="134">
        <f t="array" ref="Q150">+IFERROR(INDEX('FCST SDV (2)'!$D$2:$P$2001,MATCH('Data đx fcst 21.09.2020'!$B150,'FCST SDV (2)'!$C$2:$C$2001,0),MATCH('Data đx fcst 21.09.2020'!Q$1,'FCST SDV (2)'!$D$1:$P$1,0))/'Data đx fcst 21.09.2020'!$C150,0)</f>
        <v>0</v>
      </c>
      <c r="R150" s="134">
        <f>+IFERROR(INDEX('FCST SDV (2)'!$D$2:$P$2001,MATCH('Data đx fcst 21.09.2020'!$B150,'FCST SDV (2)'!$C$2:$C$2001,0),MATCH('Data đx fcst 21.09.2020'!R$1,'FCST SDV (2)'!$D$1:$P$1,0))/'Data đx fcst 21.09.2020'!$C150,0)</f>
        <v>0</v>
      </c>
      <c r="S150" s="182">
        <f t="shared" si="16"/>
        <v>0</v>
      </c>
    </row>
    <row r="151" spans="1:19" ht="36" hidden="1" customHeight="1">
      <c r="A151" s="604"/>
      <c r="B151" s="218" t="s">
        <v>168</v>
      </c>
      <c r="C151" s="229">
        <v>2500</v>
      </c>
      <c r="D151" s="245"/>
      <c r="E151" s="210"/>
      <c r="F151" s="611"/>
      <c r="G151" s="187" t="e">
        <f>+VLOOKUP(B151,'FCST SDV (2)'!C:S,12,0)</f>
        <v>#N/A</v>
      </c>
      <c r="H151" s="185" t="e">
        <f t="shared" si="17"/>
        <v>#N/A</v>
      </c>
      <c r="I151" s="134">
        <f t="array" ref="I151">+IFERROR(INDEX('FCST SDV (2)'!$D$2:$P$2001,MATCH('Data đx fcst 21.09.2020'!$B151,'FCST SDV (2)'!$C$2:$C$2001,0),MATCH('Data đx fcst 21.09.2020'!I$1,'FCST SDV (2)'!$D$1:$P$1,0))/'Data đx fcst 21.09.2020'!$C151,0)</f>
        <v>0</v>
      </c>
      <c r="J151" s="134">
        <f t="array" ref="J151">+IFERROR(INDEX('FCST SDV (2)'!$D$2:$P$2001,MATCH('Data đx fcst 21.09.2020'!$B151,'FCST SDV (2)'!$C$2:$C$2001,0),MATCH('Data đx fcst 21.09.2020'!J$1,'FCST SDV (2)'!$D$1:$P$1,0))/'Data đx fcst 21.09.2020'!$C151,0)</f>
        <v>0</v>
      </c>
      <c r="K151" s="134">
        <f t="array" ref="K151">+IFERROR(INDEX('FCST SDV (2)'!$D$2:$P$2001,MATCH('Data đx fcst 21.09.2020'!$B151,'FCST SDV (2)'!$C$2:$C$2001,0),MATCH('Data đx fcst 21.09.2020'!K$1,'FCST SDV (2)'!$D$1:$P$1,0))/'Data đx fcst 21.09.2020'!$C151,0)</f>
        <v>0</v>
      </c>
      <c r="L151" s="134">
        <f t="array" ref="L151">+IFERROR(INDEX('FCST SDV (2)'!$D$2:$P$2001,MATCH('Data đx fcst 21.09.2020'!$B151,'FCST SDV (2)'!$C$2:$C$2001,0),MATCH('Data đx fcst 21.09.2020'!L$1,'FCST SDV (2)'!$D$1:$P$1,0))/'Data đx fcst 21.09.2020'!$C151,0)</f>
        <v>0</v>
      </c>
      <c r="M151" s="134">
        <f t="array" ref="M151">+IFERROR(INDEX('FCST SDV (2)'!$D$2:$P$2001,MATCH('Data đx fcst 21.09.2020'!$B151,'FCST SDV (2)'!$C$2:$C$2001,0),MATCH('Data đx fcst 21.09.2020'!M$1,'FCST SDV (2)'!$D$1:$P$1,0))/'Data đx fcst 21.09.2020'!$C151,0)</f>
        <v>0</v>
      </c>
      <c r="N151" s="134">
        <f t="array" ref="N151">+IFERROR(INDEX('FCST SDV (2)'!$D$2:$P$2001,MATCH('Data đx fcst 21.09.2020'!$B151,'FCST SDV (2)'!$C$2:$C$2001,0),MATCH('Data đx fcst 21.09.2020'!N$1,'FCST SDV (2)'!$D$1:$P$1,0))/'Data đx fcst 21.09.2020'!$C151,0)</f>
        <v>0</v>
      </c>
      <c r="O151" s="134">
        <f t="array" ref="O151">+IFERROR(INDEX('FCST SDV (2)'!$D$2:$P$2001,MATCH('Data đx fcst 21.09.2020'!$B151,'FCST SDV (2)'!$C$2:$C$2001,0),MATCH('Data đx fcst 21.09.2020'!O$1,'FCST SDV (2)'!$D$1:$P$1,0))/'Data đx fcst 21.09.2020'!$C151,0)</f>
        <v>0</v>
      </c>
      <c r="P151" s="134">
        <f t="array" ref="P151">+IFERROR(INDEX('FCST SDV (2)'!$D$2:$P$2001,MATCH('Data đx fcst 21.09.2020'!$B151,'FCST SDV (2)'!$C$2:$C$2001,0),MATCH('Data đx fcst 21.09.2020'!P$1,'FCST SDV (2)'!$D$1:$P$1,0))/'Data đx fcst 21.09.2020'!$C151,0)</f>
        <v>0</v>
      </c>
      <c r="Q151" s="134">
        <f t="array" ref="Q151">+IFERROR(INDEX('FCST SDV (2)'!$D$2:$P$2001,MATCH('Data đx fcst 21.09.2020'!$B151,'FCST SDV (2)'!$C$2:$C$2001,0),MATCH('Data đx fcst 21.09.2020'!Q$1,'FCST SDV (2)'!$D$1:$P$1,0))/'Data đx fcst 21.09.2020'!$C151,0)</f>
        <v>0</v>
      </c>
      <c r="R151" s="134">
        <f t="array" ref="R151">+IFERROR(INDEX('FCST SDV (2)'!$D$2:$P$2001,MATCH('Data đx fcst 21.09.2020'!$B151,'FCST SDV (2)'!$C$2:$C$2001,0),MATCH('Data đx fcst 21.09.2020'!R$1,'FCST SDV (2)'!$D$1:$P$1,0))/'Data đx fcst 21.09.2020'!$C151,0)</f>
        <v>0</v>
      </c>
      <c r="S151" s="182">
        <f t="shared" si="16"/>
        <v>0</v>
      </c>
    </row>
    <row r="152" spans="1:19" ht="36" hidden="1" customHeight="1">
      <c r="A152" s="604"/>
      <c r="B152" s="218" t="s">
        <v>149</v>
      </c>
      <c r="C152" s="229">
        <v>2500</v>
      </c>
      <c r="D152" s="245"/>
      <c r="E152" s="210"/>
      <c r="F152" s="611"/>
      <c r="G152" s="187">
        <f>+VLOOKUP(B152,'FCST SDV (2)'!C:S,12,0)</f>
        <v>0</v>
      </c>
      <c r="H152" s="185">
        <f t="shared" si="17"/>
        <v>0</v>
      </c>
      <c r="I152" s="134">
        <f t="array" ref="I152">+IFERROR(INDEX('FCST SDV (2)'!$D$2:$P$2001,MATCH('Data đx fcst 21.09.2020'!$B152,'FCST SDV (2)'!$C$2:$C$2001,0),MATCH('Data đx fcst 21.09.2020'!I$1,'FCST SDV (2)'!$D$1:$P$1,0))/'Data đx fcst 21.09.2020'!$C152,0)</f>
        <v>0</v>
      </c>
      <c r="J152" s="134">
        <f t="array" ref="J152">+IFERROR(INDEX('FCST SDV (2)'!$D$2:$P$2001,MATCH('Data đx fcst 21.09.2020'!$B152,'FCST SDV (2)'!$C$2:$C$2001,0),MATCH('Data đx fcst 21.09.2020'!J$1,'FCST SDV (2)'!$D$1:$P$1,0))/'Data đx fcst 21.09.2020'!$C152,0)</f>
        <v>0</v>
      </c>
      <c r="K152" s="134">
        <f t="array" ref="K152">+IFERROR(INDEX('FCST SDV (2)'!$D$2:$P$2001,MATCH('Data đx fcst 21.09.2020'!$B152,'FCST SDV (2)'!$C$2:$C$2001,0),MATCH('Data đx fcst 21.09.2020'!K$1,'FCST SDV (2)'!$D$1:$P$1,0))/'Data đx fcst 21.09.2020'!$C152,0)</f>
        <v>0</v>
      </c>
      <c r="L152" s="134">
        <f t="array" ref="L152">+IFERROR(INDEX('FCST SDV (2)'!$D$2:$P$2001,MATCH('Data đx fcst 21.09.2020'!$B152,'FCST SDV (2)'!$C$2:$C$2001,0),MATCH('Data đx fcst 21.09.2020'!L$1,'FCST SDV (2)'!$D$1:$P$1,0))/'Data đx fcst 21.09.2020'!$C152,0)</f>
        <v>0</v>
      </c>
      <c r="M152" s="134">
        <f t="array" ref="M152">+IFERROR(INDEX('FCST SDV (2)'!$D$2:$P$2001,MATCH('Data đx fcst 21.09.2020'!$B152,'FCST SDV (2)'!$C$2:$C$2001,0),MATCH('Data đx fcst 21.09.2020'!M$1,'FCST SDV (2)'!$D$1:$P$1,0))/'Data đx fcst 21.09.2020'!$C152,0)</f>
        <v>0</v>
      </c>
      <c r="N152" s="134">
        <f t="array" ref="N152">+IFERROR(INDEX('FCST SDV (2)'!$D$2:$P$2001,MATCH('Data đx fcst 21.09.2020'!$B152,'FCST SDV (2)'!$C$2:$C$2001,0),MATCH('Data đx fcst 21.09.2020'!N$1,'FCST SDV (2)'!$D$1:$P$1,0))/'Data đx fcst 21.09.2020'!$C152,0)</f>
        <v>0</v>
      </c>
      <c r="O152" s="134">
        <f t="array" ref="O152">+IFERROR(INDEX('FCST SDV (2)'!$D$2:$P$2001,MATCH('Data đx fcst 21.09.2020'!$B152,'FCST SDV (2)'!$C$2:$C$2001,0),MATCH('Data đx fcst 21.09.2020'!O$1,'FCST SDV (2)'!$D$1:$P$1,0))/'Data đx fcst 21.09.2020'!$C152,0)</f>
        <v>0</v>
      </c>
      <c r="P152" s="134">
        <f t="array" ref="P152">+IFERROR(INDEX('FCST SDV (2)'!$D$2:$P$2001,MATCH('Data đx fcst 21.09.2020'!$B152,'FCST SDV (2)'!$C$2:$C$2001,0),MATCH('Data đx fcst 21.09.2020'!P$1,'FCST SDV (2)'!$D$1:$P$1,0))/'Data đx fcst 21.09.2020'!$C152,0)</f>
        <v>0</v>
      </c>
      <c r="Q152" s="134">
        <f t="array" ref="Q152">+IFERROR(INDEX('FCST SDV (2)'!$D$2:$P$2001,MATCH('Data đx fcst 21.09.2020'!$B152,'FCST SDV (2)'!$C$2:$C$2001,0),MATCH('Data đx fcst 21.09.2020'!Q$1,'FCST SDV (2)'!$D$1:$P$1,0))/'Data đx fcst 21.09.2020'!$C152,0)</f>
        <v>0</v>
      </c>
      <c r="R152" s="134">
        <f t="array" ref="R152">+IFERROR(INDEX('FCST SDV (2)'!$D$2:$P$2001,MATCH('Data đx fcst 21.09.2020'!$B152,'FCST SDV (2)'!$C$2:$C$2001,0),MATCH('Data đx fcst 21.09.2020'!R$1,'FCST SDV (2)'!$D$1:$P$1,0))/'Data đx fcst 21.09.2020'!$C152,0)</f>
        <v>0</v>
      </c>
      <c r="S152" s="182">
        <f t="shared" si="16"/>
        <v>0</v>
      </c>
    </row>
    <row r="153" spans="1:19" ht="36" customHeight="1">
      <c r="A153" s="604"/>
      <c r="B153" s="218" t="s">
        <v>147</v>
      </c>
      <c r="C153" s="229">
        <v>100</v>
      </c>
      <c r="D153" s="245"/>
      <c r="E153" s="210"/>
      <c r="F153" s="611"/>
      <c r="G153" s="187">
        <f>+VLOOKUP(B153,'FCST SDV (2)'!C:S,12,0)</f>
        <v>0</v>
      </c>
      <c r="H153" s="185">
        <f t="shared" si="17"/>
        <v>0</v>
      </c>
      <c r="I153" s="134">
        <f t="array" ref="I153">+IFERROR(INDEX('FCST SDV (2)'!$D$2:$P$2001,MATCH('Data đx fcst 21.09.2020'!$B153,'FCST SDV (2)'!$C$2:$C$2001,0),MATCH('Data đx fcst 21.09.2020'!I$1,'FCST SDV (2)'!$D$1:$P$1,0))/'Data đx fcst 21.09.2020'!$C153,0)</f>
        <v>0</v>
      </c>
      <c r="J153" s="134">
        <f t="array" ref="J153">+IFERROR(INDEX('FCST SDV (2)'!$D$2:$P$2001,MATCH('Data đx fcst 21.09.2020'!$B153,'FCST SDV (2)'!$C$2:$C$2001,0),MATCH('Data đx fcst 21.09.2020'!J$1,'FCST SDV (2)'!$D$1:$P$1,0))/'Data đx fcst 21.09.2020'!$C153,0)</f>
        <v>0</v>
      </c>
      <c r="K153" s="134">
        <f t="array" ref="K153">+IFERROR(INDEX('FCST SDV (2)'!$D$2:$P$2001,MATCH('Data đx fcst 21.09.2020'!$B153,'FCST SDV (2)'!$C$2:$C$2001,0),MATCH('Data đx fcst 21.09.2020'!K$1,'FCST SDV (2)'!$D$1:$P$1,0))/'Data đx fcst 21.09.2020'!$C153,0)</f>
        <v>0</v>
      </c>
      <c r="L153" s="134">
        <f t="array" ref="L153">+IFERROR(INDEX('FCST SDV (2)'!$D$2:$P$2001,MATCH('Data đx fcst 21.09.2020'!$B153,'FCST SDV (2)'!$C$2:$C$2001,0),MATCH('Data đx fcst 21.09.2020'!L$1,'FCST SDV (2)'!$D$1:$P$1,0))/'Data đx fcst 21.09.2020'!$C153,0)</f>
        <v>0</v>
      </c>
      <c r="M153" s="134">
        <f t="array" ref="M153">+IFERROR(INDEX('FCST SDV (2)'!$D$2:$P$2001,MATCH('Data đx fcst 21.09.2020'!$B153,'FCST SDV (2)'!$C$2:$C$2001,0),MATCH('Data đx fcst 21.09.2020'!M$1,'FCST SDV (2)'!$D$1:$P$1,0))/'Data đx fcst 21.09.2020'!$C153,0)</f>
        <v>0</v>
      </c>
      <c r="N153" s="134">
        <f t="array" ref="N153">+IFERROR(INDEX('FCST SDV (2)'!$D$2:$P$2001,MATCH('Data đx fcst 21.09.2020'!$B153,'FCST SDV (2)'!$C$2:$C$2001,0),MATCH('Data đx fcst 21.09.2020'!N$1,'FCST SDV (2)'!$D$1:$P$1,0))/'Data đx fcst 21.09.2020'!$C153,0)</f>
        <v>0</v>
      </c>
      <c r="O153" s="134">
        <f t="array" ref="O153">+IFERROR(INDEX('FCST SDV (2)'!$D$2:$P$2001,MATCH('Data đx fcst 21.09.2020'!$B153,'FCST SDV (2)'!$C$2:$C$2001,0),MATCH('Data đx fcst 21.09.2020'!O$1,'FCST SDV (2)'!$D$1:$P$1,0))/'Data đx fcst 21.09.2020'!$C153,0)</f>
        <v>0</v>
      </c>
      <c r="P153" s="134">
        <f t="array" ref="P153">+IFERROR(INDEX('FCST SDV (2)'!$D$2:$P$2001,MATCH('Data đx fcst 21.09.2020'!$B153,'FCST SDV (2)'!$C$2:$C$2001,0),MATCH('Data đx fcst 21.09.2020'!P$1,'FCST SDV (2)'!$D$1:$P$1,0))/'Data đx fcst 21.09.2020'!$C153,0)</f>
        <v>0</v>
      </c>
      <c r="Q153" s="134">
        <f t="array" ref="Q153">+IFERROR(INDEX('FCST SDV (2)'!$D$2:$P$2001,MATCH('Data đx fcst 21.09.2020'!$B153,'FCST SDV (2)'!$C$2:$C$2001,0),MATCH('Data đx fcst 21.09.2020'!Q$1,'FCST SDV (2)'!$D$1:$P$1,0))/'Data đx fcst 21.09.2020'!$C153,0)</f>
        <v>0</v>
      </c>
      <c r="R153" s="134">
        <f>+IFERROR(INDEX('FCST SDV (2)'!$D$2:$P$2001,MATCH('Data đx fcst 21.09.2020'!$B153,'FCST SDV (2)'!$C$2:$C$2001,0),MATCH('Data đx fcst 21.09.2020'!R$1,'FCST SDV (2)'!$D$1:$P$1,0))/'Data đx fcst 21.09.2020'!$C153,0)</f>
        <v>330</v>
      </c>
      <c r="S153" s="182">
        <f t="shared" si="16"/>
        <v>330</v>
      </c>
    </row>
    <row r="154" spans="1:19" ht="36" hidden="1" customHeight="1">
      <c r="A154" s="604"/>
      <c r="B154" s="218" t="s">
        <v>754</v>
      </c>
      <c r="C154" s="229">
        <v>200</v>
      </c>
      <c r="D154" s="245"/>
      <c r="E154" s="210"/>
      <c r="F154" s="611"/>
      <c r="G154" s="187" t="e">
        <f>+VLOOKUP(B154,'FCST SDV (2)'!C:S,12,0)</f>
        <v>#N/A</v>
      </c>
      <c r="H154" s="185" t="e">
        <f t="shared" si="17"/>
        <v>#N/A</v>
      </c>
      <c r="I154" s="134">
        <f t="array" ref="I154">+IFERROR(INDEX('FCST SDV (2)'!$D$2:$P$2001,MATCH('Data đx fcst 21.09.2020'!$B154,'FCST SDV (2)'!$C$2:$C$2001,0),MATCH('Data đx fcst 21.09.2020'!I$1,'FCST SDV (2)'!$D$1:$P$1,0))/'Data đx fcst 21.09.2020'!$C154,0)</f>
        <v>0</v>
      </c>
      <c r="J154" s="134">
        <f t="array" ref="J154">+IFERROR(INDEX('FCST SDV (2)'!$D$2:$P$2001,MATCH('Data đx fcst 21.09.2020'!$B154,'FCST SDV (2)'!$C$2:$C$2001,0),MATCH('Data đx fcst 21.09.2020'!J$1,'FCST SDV (2)'!$D$1:$P$1,0))/'Data đx fcst 21.09.2020'!$C154,0)</f>
        <v>0</v>
      </c>
      <c r="K154" s="134">
        <f t="array" ref="K154">+IFERROR(INDEX('FCST SDV (2)'!$D$2:$P$2001,MATCH('Data đx fcst 21.09.2020'!$B154,'FCST SDV (2)'!$C$2:$C$2001,0),MATCH('Data đx fcst 21.09.2020'!K$1,'FCST SDV (2)'!$D$1:$P$1,0))/'Data đx fcst 21.09.2020'!$C154,0)</f>
        <v>0</v>
      </c>
      <c r="L154" s="134">
        <f t="array" ref="L154">+IFERROR(INDEX('FCST SDV (2)'!$D$2:$P$2001,MATCH('Data đx fcst 21.09.2020'!$B154,'FCST SDV (2)'!$C$2:$C$2001,0),MATCH('Data đx fcst 21.09.2020'!L$1,'FCST SDV (2)'!$D$1:$P$1,0))/'Data đx fcst 21.09.2020'!$C154,0)</f>
        <v>0</v>
      </c>
      <c r="M154" s="134">
        <f t="array" ref="M154">+IFERROR(INDEX('FCST SDV (2)'!$D$2:$P$2001,MATCH('Data đx fcst 21.09.2020'!$B154,'FCST SDV (2)'!$C$2:$C$2001,0),MATCH('Data đx fcst 21.09.2020'!M$1,'FCST SDV (2)'!$D$1:$P$1,0))/'Data đx fcst 21.09.2020'!$C154,0)</f>
        <v>0</v>
      </c>
      <c r="N154" s="134">
        <f t="array" ref="N154">+IFERROR(INDEX('FCST SDV (2)'!$D$2:$P$2001,MATCH('Data đx fcst 21.09.2020'!$B154,'FCST SDV (2)'!$C$2:$C$2001,0),MATCH('Data đx fcst 21.09.2020'!N$1,'FCST SDV (2)'!$D$1:$P$1,0))/'Data đx fcst 21.09.2020'!$C154,0)</f>
        <v>0</v>
      </c>
      <c r="O154" s="134">
        <f t="array" ref="O154">+IFERROR(INDEX('FCST SDV (2)'!$D$2:$P$2001,MATCH('Data đx fcst 21.09.2020'!$B154,'FCST SDV (2)'!$C$2:$C$2001,0),MATCH('Data đx fcst 21.09.2020'!O$1,'FCST SDV (2)'!$D$1:$P$1,0))/'Data đx fcst 21.09.2020'!$C154,0)</f>
        <v>0</v>
      </c>
      <c r="P154" s="134">
        <f t="array" ref="P154">+IFERROR(INDEX('FCST SDV (2)'!$D$2:$P$2001,MATCH('Data đx fcst 21.09.2020'!$B154,'FCST SDV (2)'!$C$2:$C$2001,0),MATCH('Data đx fcst 21.09.2020'!P$1,'FCST SDV (2)'!$D$1:$P$1,0))/'Data đx fcst 21.09.2020'!$C154,0)</f>
        <v>0</v>
      </c>
      <c r="Q154" s="134">
        <f t="array" ref="Q154">+IFERROR(INDEX('FCST SDV (2)'!$D$2:$P$2001,MATCH('Data đx fcst 21.09.2020'!$B154,'FCST SDV (2)'!$C$2:$C$2001,0),MATCH('Data đx fcst 21.09.2020'!Q$1,'FCST SDV (2)'!$D$1:$P$1,0))/'Data đx fcst 21.09.2020'!$C154,0)</f>
        <v>0</v>
      </c>
      <c r="R154" s="134">
        <f t="array" ref="R154">+IFERROR(INDEX('FCST SDV (2)'!$D$2:$P$2001,MATCH('Data đx fcst 21.09.2020'!$B154,'FCST SDV (2)'!$C$2:$C$2001,0),MATCH('Data đx fcst 21.09.2020'!R$1,'FCST SDV (2)'!$D$1:$P$1,0))/'Data đx fcst 21.09.2020'!$C154,0)</f>
        <v>0</v>
      </c>
      <c r="S154" s="182">
        <f t="shared" si="16"/>
        <v>0</v>
      </c>
    </row>
    <row r="155" spans="1:19" ht="36" customHeight="1">
      <c r="A155" s="604"/>
      <c r="B155" s="218" t="s">
        <v>130</v>
      </c>
      <c r="C155" s="229">
        <v>2500</v>
      </c>
      <c r="D155" s="245"/>
      <c r="E155" s="210"/>
      <c r="F155" s="611"/>
      <c r="G155" s="187">
        <f>+VLOOKUP(B155,'FCST SDV (2)'!C:S,12,0)</f>
        <v>21000</v>
      </c>
      <c r="H155" s="185">
        <f t="shared" si="17"/>
        <v>8.4</v>
      </c>
      <c r="I155" s="134">
        <f t="array" ref="I155">+IFERROR(INDEX('FCST SDV (2)'!$D$2:$P$2001,MATCH('Data đx fcst 21.09.2020'!$B155,'FCST SDV (2)'!$C$2:$C$2001,0),MATCH('Data đx fcst 21.09.2020'!I$1,'FCST SDV (2)'!$D$1:$P$1,0))/'Data đx fcst 21.09.2020'!$C155,0)</f>
        <v>0</v>
      </c>
      <c r="J155" s="134">
        <f t="array" ref="J155">+IFERROR(INDEX('FCST SDV (2)'!$D$2:$P$2001,MATCH('Data đx fcst 21.09.2020'!$B155,'FCST SDV (2)'!$C$2:$C$2001,0),MATCH('Data đx fcst 21.09.2020'!J$1,'FCST SDV (2)'!$D$1:$P$1,0))/'Data đx fcst 21.09.2020'!$C155,0)</f>
        <v>0</v>
      </c>
      <c r="K155" s="134">
        <f t="array" ref="K155">+IFERROR(INDEX('FCST SDV (2)'!$D$2:$P$2001,MATCH('Data đx fcst 21.09.2020'!$B155,'FCST SDV (2)'!$C$2:$C$2001,0),MATCH('Data đx fcst 21.09.2020'!K$1,'FCST SDV (2)'!$D$1:$P$1,0))/'Data đx fcst 21.09.2020'!$C155,0)</f>
        <v>0</v>
      </c>
      <c r="L155" s="134">
        <f t="array" ref="L155">+IFERROR(INDEX('FCST SDV (2)'!$D$2:$P$2001,MATCH('Data đx fcst 21.09.2020'!$B155,'FCST SDV (2)'!$C$2:$C$2001,0),MATCH('Data đx fcst 21.09.2020'!L$1,'FCST SDV (2)'!$D$1:$P$1,0))/'Data đx fcst 21.09.2020'!$C155,0)</f>
        <v>0</v>
      </c>
      <c r="M155" s="134">
        <f t="array" ref="M155">+IFERROR(INDEX('FCST SDV (2)'!$D$2:$P$2001,MATCH('Data đx fcst 21.09.2020'!$B155,'FCST SDV (2)'!$C$2:$C$2001,0),MATCH('Data đx fcst 21.09.2020'!M$1,'FCST SDV (2)'!$D$1:$P$1,0))/'Data đx fcst 21.09.2020'!$C155,0)</f>
        <v>0</v>
      </c>
      <c r="N155" s="134">
        <f t="array" ref="N155">+IFERROR(INDEX('FCST SDV (2)'!$D$2:$P$2001,MATCH('Data đx fcst 21.09.2020'!$B155,'FCST SDV (2)'!$C$2:$C$2001,0),MATCH('Data đx fcst 21.09.2020'!N$1,'FCST SDV (2)'!$D$1:$P$1,0))/'Data đx fcst 21.09.2020'!$C155,0)</f>
        <v>0</v>
      </c>
      <c r="O155" s="134">
        <f t="array" ref="O155">+IFERROR(INDEX('FCST SDV (2)'!$D$2:$P$2001,MATCH('Data đx fcst 21.09.2020'!$B155,'FCST SDV (2)'!$C$2:$C$2001,0),MATCH('Data đx fcst 21.09.2020'!O$1,'FCST SDV (2)'!$D$1:$P$1,0))/'Data đx fcst 21.09.2020'!$C155,0)</f>
        <v>0</v>
      </c>
      <c r="P155" s="134">
        <f t="array" ref="P155">+IFERROR(INDEX('FCST SDV (2)'!$D$2:$P$2001,MATCH('Data đx fcst 21.09.2020'!$B155,'FCST SDV (2)'!$C$2:$C$2001,0),MATCH('Data đx fcst 21.09.2020'!P$1,'FCST SDV (2)'!$D$1:$P$1,0))/'Data đx fcst 21.09.2020'!$C155,0)</f>
        <v>0</v>
      </c>
      <c r="Q155" s="134">
        <f t="array" ref="Q155">+IFERROR(INDEX('FCST SDV (2)'!$D$2:$P$2001,MATCH('Data đx fcst 21.09.2020'!$B155,'FCST SDV (2)'!$C$2:$C$2001,0),MATCH('Data đx fcst 21.09.2020'!Q$1,'FCST SDV (2)'!$D$1:$P$1,0))/'Data đx fcst 21.09.2020'!$C155,0)</f>
        <v>0</v>
      </c>
      <c r="R155" s="134">
        <f>+IFERROR(INDEX('FCST SDV (2)'!$D$2:$P$2001,MATCH('Data đx fcst 21.09.2020'!$B155,'FCST SDV (2)'!$C$2:$C$2001,0),MATCH('Data đx fcst 21.09.2020'!R$1,'FCST SDV (2)'!$D$1:$P$1,0))/'Data đx fcst 21.09.2020'!$C155,0)</f>
        <v>0</v>
      </c>
      <c r="S155" s="182">
        <f t="shared" si="16"/>
        <v>0</v>
      </c>
    </row>
    <row r="156" spans="1:19" ht="36" hidden="1" customHeight="1">
      <c r="A156" s="604"/>
      <c r="B156" s="218" t="s">
        <v>580</v>
      </c>
      <c r="C156" s="229">
        <v>60</v>
      </c>
      <c r="D156" s="245"/>
      <c r="E156" s="210"/>
      <c r="F156" s="611"/>
      <c r="G156" s="187">
        <f>+VLOOKUP(B156,'FCST SDV (2)'!C:S,12,0)</f>
        <v>0</v>
      </c>
      <c r="H156" s="185">
        <f t="shared" si="17"/>
        <v>0</v>
      </c>
      <c r="I156" s="134">
        <f t="array" ref="I156">+IFERROR(INDEX('FCST SDV (2)'!$D$2:$P$2001,MATCH('Data đx fcst 21.09.2020'!$B156,'FCST SDV (2)'!$C$2:$C$2001,0),MATCH('Data đx fcst 21.09.2020'!I$1,'FCST SDV (2)'!$D$1:$P$1,0))/'Data đx fcst 21.09.2020'!$C156,0)</f>
        <v>0</v>
      </c>
      <c r="J156" s="134">
        <f t="array" ref="J156">+IFERROR(INDEX('FCST SDV (2)'!$D$2:$P$2001,MATCH('Data đx fcst 21.09.2020'!$B156,'FCST SDV (2)'!$C$2:$C$2001,0),MATCH('Data đx fcst 21.09.2020'!J$1,'FCST SDV (2)'!$D$1:$P$1,0))/'Data đx fcst 21.09.2020'!$C156,0)</f>
        <v>0</v>
      </c>
      <c r="K156" s="134">
        <f t="array" ref="K156">+IFERROR(INDEX('FCST SDV (2)'!$D$2:$P$2001,MATCH('Data đx fcst 21.09.2020'!$B156,'FCST SDV (2)'!$C$2:$C$2001,0),MATCH('Data đx fcst 21.09.2020'!K$1,'FCST SDV (2)'!$D$1:$P$1,0))/'Data đx fcst 21.09.2020'!$C156,0)</f>
        <v>0</v>
      </c>
      <c r="L156" s="134">
        <f t="array" ref="L156">+IFERROR(INDEX('FCST SDV (2)'!$D$2:$P$2001,MATCH('Data đx fcst 21.09.2020'!$B156,'FCST SDV (2)'!$C$2:$C$2001,0),MATCH('Data đx fcst 21.09.2020'!L$1,'FCST SDV (2)'!$D$1:$P$1,0))/'Data đx fcst 21.09.2020'!$C156,0)</f>
        <v>0</v>
      </c>
      <c r="M156" s="134">
        <f t="array" ref="M156">+IFERROR(INDEX('FCST SDV (2)'!$D$2:$P$2001,MATCH('Data đx fcst 21.09.2020'!$B156,'FCST SDV (2)'!$C$2:$C$2001,0),MATCH('Data đx fcst 21.09.2020'!M$1,'FCST SDV (2)'!$D$1:$P$1,0))/'Data đx fcst 21.09.2020'!$C156,0)</f>
        <v>0</v>
      </c>
      <c r="N156" s="134">
        <f t="array" ref="N156">+IFERROR(INDEX('FCST SDV (2)'!$D$2:$P$2001,MATCH('Data đx fcst 21.09.2020'!$B156,'FCST SDV (2)'!$C$2:$C$2001,0),MATCH('Data đx fcst 21.09.2020'!N$1,'FCST SDV (2)'!$D$1:$P$1,0))/'Data đx fcst 21.09.2020'!$C156,0)</f>
        <v>0</v>
      </c>
      <c r="O156" s="134">
        <f t="array" ref="O156">+IFERROR(INDEX('FCST SDV (2)'!$D$2:$P$2001,MATCH('Data đx fcst 21.09.2020'!$B156,'FCST SDV (2)'!$C$2:$C$2001,0),MATCH('Data đx fcst 21.09.2020'!O$1,'FCST SDV (2)'!$D$1:$P$1,0))/'Data đx fcst 21.09.2020'!$C156,0)</f>
        <v>0</v>
      </c>
      <c r="P156" s="134">
        <f t="array" ref="P156">+IFERROR(INDEX('FCST SDV (2)'!$D$2:$P$2001,MATCH('Data đx fcst 21.09.2020'!$B156,'FCST SDV (2)'!$C$2:$C$2001,0),MATCH('Data đx fcst 21.09.2020'!P$1,'FCST SDV (2)'!$D$1:$P$1,0))/'Data đx fcst 21.09.2020'!$C156,0)</f>
        <v>0</v>
      </c>
      <c r="Q156" s="134">
        <f t="array" ref="Q156">+IFERROR(INDEX('FCST SDV (2)'!$D$2:$P$2001,MATCH('Data đx fcst 21.09.2020'!$B156,'FCST SDV (2)'!$C$2:$C$2001,0),MATCH('Data đx fcst 21.09.2020'!Q$1,'FCST SDV (2)'!$D$1:$P$1,0))/'Data đx fcst 21.09.2020'!$C156,0)</f>
        <v>0</v>
      </c>
      <c r="R156" s="134">
        <f t="array" ref="R156">+IFERROR(INDEX('FCST SDV (2)'!$D$2:$P$2001,MATCH('Data đx fcst 21.09.2020'!$B156,'FCST SDV (2)'!$C$2:$C$2001,0),MATCH('Data đx fcst 21.09.2020'!R$1,'FCST SDV (2)'!$D$1:$P$1,0))/'Data đx fcst 21.09.2020'!$C156,0)</f>
        <v>0</v>
      </c>
      <c r="S156" s="182">
        <f t="shared" si="16"/>
        <v>0</v>
      </c>
    </row>
    <row r="157" spans="1:19" ht="36" hidden="1" customHeight="1">
      <c r="A157" s="604"/>
      <c r="B157" s="218" t="s">
        <v>143</v>
      </c>
      <c r="C157" s="229">
        <v>2500</v>
      </c>
      <c r="D157" s="245"/>
      <c r="E157" s="210"/>
      <c r="F157" s="611"/>
      <c r="G157" s="187">
        <f>+VLOOKUP(B157,'FCST SDV (2)'!C:S,12,0)</f>
        <v>0</v>
      </c>
      <c r="H157" s="185">
        <f t="shared" si="17"/>
        <v>0</v>
      </c>
      <c r="I157" s="134">
        <f t="array" ref="I157">+IFERROR(INDEX('FCST SDV (2)'!$D$2:$P$2001,MATCH('Data đx fcst 21.09.2020'!$B157,'FCST SDV (2)'!$C$2:$C$2001,0),MATCH('Data đx fcst 21.09.2020'!I$1,'FCST SDV (2)'!$D$1:$P$1,0))/'Data đx fcst 21.09.2020'!$C157,0)</f>
        <v>0</v>
      </c>
      <c r="J157" s="134">
        <f t="array" ref="J157">+IFERROR(INDEX('FCST SDV (2)'!$D$2:$P$2001,MATCH('Data đx fcst 21.09.2020'!$B157,'FCST SDV (2)'!$C$2:$C$2001,0),MATCH('Data đx fcst 21.09.2020'!J$1,'FCST SDV (2)'!$D$1:$P$1,0))/'Data đx fcst 21.09.2020'!$C157,0)</f>
        <v>0</v>
      </c>
      <c r="K157" s="134">
        <f t="array" ref="K157">+IFERROR(INDEX('FCST SDV (2)'!$D$2:$P$2001,MATCH('Data đx fcst 21.09.2020'!$B157,'FCST SDV (2)'!$C$2:$C$2001,0),MATCH('Data đx fcst 21.09.2020'!K$1,'FCST SDV (2)'!$D$1:$P$1,0))/'Data đx fcst 21.09.2020'!$C157,0)</f>
        <v>0</v>
      </c>
      <c r="L157" s="134">
        <f t="array" ref="L157">+IFERROR(INDEX('FCST SDV (2)'!$D$2:$P$2001,MATCH('Data đx fcst 21.09.2020'!$B157,'FCST SDV (2)'!$C$2:$C$2001,0),MATCH('Data đx fcst 21.09.2020'!L$1,'FCST SDV (2)'!$D$1:$P$1,0))/'Data đx fcst 21.09.2020'!$C157,0)</f>
        <v>0</v>
      </c>
      <c r="M157" s="134">
        <f t="array" ref="M157">+IFERROR(INDEX('FCST SDV (2)'!$D$2:$P$2001,MATCH('Data đx fcst 21.09.2020'!$B157,'FCST SDV (2)'!$C$2:$C$2001,0),MATCH('Data đx fcst 21.09.2020'!M$1,'FCST SDV (2)'!$D$1:$P$1,0))/'Data đx fcst 21.09.2020'!$C157,0)</f>
        <v>0</v>
      </c>
      <c r="N157" s="134">
        <f t="array" ref="N157">+IFERROR(INDEX('FCST SDV (2)'!$D$2:$P$2001,MATCH('Data đx fcst 21.09.2020'!$B157,'FCST SDV (2)'!$C$2:$C$2001,0),MATCH('Data đx fcst 21.09.2020'!N$1,'FCST SDV (2)'!$D$1:$P$1,0))/'Data đx fcst 21.09.2020'!$C157,0)</f>
        <v>0</v>
      </c>
      <c r="O157" s="134">
        <f t="array" ref="O157">+IFERROR(INDEX('FCST SDV (2)'!$D$2:$P$2001,MATCH('Data đx fcst 21.09.2020'!$B157,'FCST SDV (2)'!$C$2:$C$2001,0),MATCH('Data đx fcst 21.09.2020'!O$1,'FCST SDV (2)'!$D$1:$P$1,0))/'Data đx fcst 21.09.2020'!$C157,0)</f>
        <v>0</v>
      </c>
      <c r="P157" s="134">
        <f t="array" ref="P157">+IFERROR(INDEX('FCST SDV (2)'!$D$2:$P$2001,MATCH('Data đx fcst 21.09.2020'!$B157,'FCST SDV (2)'!$C$2:$C$2001,0),MATCH('Data đx fcst 21.09.2020'!P$1,'FCST SDV (2)'!$D$1:$P$1,0))/'Data đx fcst 21.09.2020'!$C157,0)</f>
        <v>0</v>
      </c>
      <c r="Q157" s="134">
        <f t="array" ref="Q157">+IFERROR(INDEX('FCST SDV (2)'!$D$2:$P$2001,MATCH('Data đx fcst 21.09.2020'!$B157,'FCST SDV (2)'!$C$2:$C$2001,0),MATCH('Data đx fcst 21.09.2020'!Q$1,'FCST SDV (2)'!$D$1:$P$1,0))/'Data đx fcst 21.09.2020'!$C157,0)</f>
        <v>0</v>
      </c>
      <c r="R157" s="134">
        <f t="array" ref="R157">+IFERROR(INDEX('FCST SDV (2)'!$D$2:$P$2001,MATCH('Data đx fcst 21.09.2020'!$B157,'FCST SDV (2)'!$C$2:$C$2001,0),MATCH('Data đx fcst 21.09.2020'!R$1,'FCST SDV (2)'!$D$1:$P$1,0))/'Data đx fcst 21.09.2020'!$C157,0)</f>
        <v>0</v>
      </c>
      <c r="S157" s="182">
        <f t="shared" si="16"/>
        <v>0</v>
      </c>
    </row>
    <row r="158" spans="1:19" ht="36" customHeight="1">
      <c r="A158" s="604"/>
      <c r="B158" s="218" t="s">
        <v>133</v>
      </c>
      <c r="C158" s="229">
        <v>100</v>
      </c>
      <c r="D158" s="245"/>
      <c r="E158" s="210"/>
      <c r="F158" s="611"/>
      <c r="G158" s="187">
        <f>+IFERROR(VLOOKUP(B158,'FCST SDV (2)'!C:S,12,0),0)</f>
        <v>0</v>
      </c>
      <c r="H158" s="185">
        <f t="shared" si="17"/>
        <v>0</v>
      </c>
      <c r="I158" s="134">
        <f t="array" ref="I158">+IFERROR(INDEX('FCST SDV (2)'!$D$2:$P$2001,MATCH('Data đx fcst 21.09.2020'!$B158,'FCST SDV (2)'!$C$2:$C$2001,0),MATCH('Data đx fcst 21.09.2020'!I$1,'FCST SDV (2)'!$D$1:$P$1,0))/'Data đx fcst 21.09.2020'!$C158,0)</f>
        <v>0</v>
      </c>
      <c r="J158" s="134">
        <f t="array" ref="J158">+IFERROR(INDEX('FCST SDV (2)'!$D$2:$P$2001,MATCH('Data đx fcst 21.09.2020'!$B158,'FCST SDV (2)'!$C$2:$C$2001,0),MATCH('Data đx fcst 21.09.2020'!J$1,'FCST SDV (2)'!$D$1:$P$1,0))/'Data đx fcst 21.09.2020'!$C158,0)</f>
        <v>0</v>
      </c>
      <c r="K158" s="134">
        <f t="array" ref="K158">+IFERROR(INDEX('FCST SDV (2)'!$D$2:$P$2001,MATCH('Data đx fcst 21.09.2020'!$B158,'FCST SDV (2)'!$C$2:$C$2001,0),MATCH('Data đx fcst 21.09.2020'!K$1,'FCST SDV (2)'!$D$1:$P$1,0))/'Data đx fcst 21.09.2020'!$C158,0)</f>
        <v>0</v>
      </c>
      <c r="L158" s="134">
        <f t="array" ref="L158">+IFERROR(INDEX('FCST SDV (2)'!$D$2:$P$2001,MATCH('Data đx fcst 21.09.2020'!$B158,'FCST SDV (2)'!$C$2:$C$2001,0),MATCH('Data đx fcst 21.09.2020'!L$1,'FCST SDV (2)'!$D$1:$P$1,0))/'Data đx fcst 21.09.2020'!$C158,0)</f>
        <v>0</v>
      </c>
      <c r="M158" s="134">
        <f t="array" ref="M158">+IFERROR(INDEX('FCST SDV (2)'!$D$2:$P$2001,MATCH('Data đx fcst 21.09.2020'!$B158,'FCST SDV (2)'!$C$2:$C$2001,0),MATCH('Data đx fcst 21.09.2020'!M$1,'FCST SDV (2)'!$D$1:$P$1,0))/'Data đx fcst 21.09.2020'!$C158,0)</f>
        <v>0</v>
      </c>
      <c r="N158" s="134">
        <f t="array" ref="N158">+IFERROR(INDEX('FCST SDV (2)'!$D$2:$P$2001,MATCH('Data đx fcst 21.09.2020'!$B158,'FCST SDV (2)'!$C$2:$C$2001,0),MATCH('Data đx fcst 21.09.2020'!N$1,'FCST SDV (2)'!$D$1:$P$1,0))/'Data đx fcst 21.09.2020'!$C158,0)</f>
        <v>0</v>
      </c>
      <c r="O158" s="134">
        <f t="array" ref="O158">+IFERROR(INDEX('FCST SDV (2)'!$D$2:$P$2001,MATCH('Data đx fcst 21.09.2020'!$B158,'FCST SDV (2)'!$C$2:$C$2001,0),MATCH('Data đx fcst 21.09.2020'!O$1,'FCST SDV (2)'!$D$1:$P$1,0))/'Data đx fcst 21.09.2020'!$C158,0)</f>
        <v>0</v>
      </c>
      <c r="P158" s="134">
        <f t="array" ref="P158">+IFERROR(INDEX('FCST SDV (2)'!$D$2:$P$2001,MATCH('Data đx fcst 21.09.2020'!$B158,'FCST SDV (2)'!$C$2:$C$2001,0),MATCH('Data đx fcst 21.09.2020'!P$1,'FCST SDV (2)'!$D$1:$P$1,0))/'Data đx fcst 21.09.2020'!$C158,0)</f>
        <v>0</v>
      </c>
      <c r="Q158" s="134">
        <f t="array" ref="Q158">+IFERROR(INDEX('FCST SDV (2)'!$D$2:$P$2001,MATCH('Data đx fcst 21.09.2020'!$B158,'FCST SDV (2)'!$C$2:$C$2001,0),MATCH('Data đx fcst 21.09.2020'!Q$1,'FCST SDV (2)'!$D$1:$P$1,0))/'Data đx fcst 21.09.2020'!$C158,0)</f>
        <v>0</v>
      </c>
      <c r="R158" s="134">
        <f>+IFERROR(INDEX('FCST SDV (2)'!$D$2:$P$2001,MATCH('Data đx fcst 21.09.2020'!$B158,'FCST SDV (2)'!$C$2:$C$2001,0),MATCH('Data đx fcst 21.09.2020'!R$1,'FCST SDV (2)'!$D$1:$P$1,0))/'Data đx fcst 21.09.2020'!$C158,0)</f>
        <v>0</v>
      </c>
      <c r="S158" s="182">
        <f t="shared" si="16"/>
        <v>0</v>
      </c>
    </row>
    <row r="159" spans="1:19" ht="36" hidden="1" customHeight="1">
      <c r="A159" s="604"/>
      <c r="B159" s="218" t="s">
        <v>167</v>
      </c>
      <c r="C159" s="229">
        <v>2500</v>
      </c>
      <c r="D159" s="245"/>
      <c r="E159" s="210"/>
      <c r="F159" s="611"/>
      <c r="G159" s="187">
        <f>+VLOOKUP(B159,'FCST SDV (2)'!C:S,12,0)</f>
        <v>0</v>
      </c>
      <c r="H159" s="185">
        <f t="shared" si="17"/>
        <v>0</v>
      </c>
      <c r="I159" s="134">
        <f t="array" ref="I159">+IFERROR(INDEX('FCST SDV (2)'!$D$2:$P$2001,MATCH('Data đx fcst 21.09.2020'!$B159,'FCST SDV (2)'!$C$2:$C$2001,0),MATCH('Data đx fcst 21.09.2020'!I$1,'FCST SDV (2)'!$D$1:$P$1,0))/'Data đx fcst 21.09.2020'!$C159,0)</f>
        <v>0</v>
      </c>
      <c r="J159" s="134">
        <f t="array" ref="J159">+IFERROR(INDEX('FCST SDV (2)'!$D$2:$P$2001,MATCH('Data đx fcst 21.09.2020'!$B159,'FCST SDV (2)'!$C$2:$C$2001,0),MATCH('Data đx fcst 21.09.2020'!J$1,'FCST SDV (2)'!$D$1:$P$1,0))/'Data đx fcst 21.09.2020'!$C159,0)</f>
        <v>0</v>
      </c>
      <c r="K159" s="134">
        <f t="array" ref="K159">+IFERROR(INDEX('FCST SDV (2)'!$D$2:$P$2001,MATCH('Data đx fcst 21.09.2020'!$B159,'FCST SDV (2)'!$C$2:$C$2001,0),MATCH('Data đx fcst 21.09.2020'!K$1,'FCST SDV (2)'!$D$1:$P$1,0))/'Data đx fcst 21.09.2020'!$C159,0)</f>
        <v>0</v>
      </c>
      <c r="L159" s="134">
        <f t="array" ref="L159">+IFERROR(INDEX('FCST SDV (2)'!$D$2:$P$2001,MATCH('Data đx fcst 21.09.2020'!$B159,'FCST SDV (2)'!$C$2:$C$2001,0),MATCH('Data đx fcst 21.09.2020'!L$1,'FCST SDV (2)'!$D$1:$P$1,0))/'Data đx fcst 21.09.2020'!$C159,0)</f>
        <v>0</v>
      </c>
      <c r="M159" s="134">
        <f t="array" ref="M159">+IFERROR(INDEX('FCST SDV (2)'!$D$2:$P$2001,MATCH('Data đx fcst 21.09.2020'!$B159,'FCST SDV (2)'!$C$2:$C$2001,0),MATCH('Data đx fcst 21.09.2020'!M$1,'FCST SDV (2)'!$D$1:$P$1,0))/'Data đx fcst 21.09.2020'!$C159,0)</f>
        <v>0</v>
      </c>
      <c r="N159" s="134">
        <f t="array" ref="N159">+IFERROR(INDEX('FCST SDV (2)'!$D$2:$P$2001,MATCH('Data đx fcst 21.09.2020'!$B159,'FCST SDV (2)'!$C$2:$C$2001,0),MATCH('Data đx fcst 21.09.2020'!N$1,'FCST SDV (2)'!$D$1:$P$1,0))/'Data đx fcst 21.09.2020'!$C159,0)</f>
        <v>0</v>
      </c>
      <c r="O159" s="134">
        <f t="array" ref="O159">+IFERROR(INDEX('FCST SDV (2)'!$D$2:$P$2001,MATCH('Data đx fcst 21.09.2020'!$B159,'FCST SDV (2)'!$C$2:$C$2001,0),MATCH('Data đx fcst 21.09.2020'!O$1,'FCST SDV (2)'!$D$1:$P$1,0))/'Data đx fcst 21.09.2020'!$C159,0)</f>
        <v>0</v>
      </c>
      <c r="P159" s="134">
        <f t="array" ref="P159">+IFERROR(INDEX('FCST SDV (2)'!$D$2:$P$2001,MATCH('Data đx fcst 21.09.2020'!$B159,'FCST SDV (2)'!$C$2:$C$2001,0),MATCH('Data đx fcst 21.09.2020'!P$1,'FCST SDV (2)'!$D$1:$P$1,0))/'Data đx fcst 21.09.2020'!$C159,0)</f>
        <v>0</v>
      </c>
      <c r="Q159" s="134">
        <f t="array" ref="Q159">+IFERROR(INDEX('FCST SDV (2)'!$D$2:$P$2001,MATCH('Data đx fcst 21.09.2020'!$B159,'FCST SDV (2)'!$C$2:$C$2001,0),MATCH('Data đx fcst 21.09.2020'!Q$1,'FCST SDV (2)'!$D$1:$P$1,0))/'Data đx fcst 21.09.2020'!$C159,0)</f>
        <v>0</v>
      </c>
      <c r="R159" s="134">
        <f t="array" ref="R159">+IFERROR(INDEX('FCST SDV (2)'!$D$2:$P$2001,MATCH('Data đx fcst 21.09.2020'!$B159,'FCST SDV (2)'!$C$2:$C$2001,0),MATCH('Data đx fcst 21.09.2020'!R$1,'FCST SDV (2)'!$D$1:$P$1,0))/'Data đx fcst 21.09.2020'!$C159,0)</f>
        <v>0</v>
      </c>
      <c r="S159" s="182">
        <f t="shared" si="16"/>
        <v>0</v>
      </c>
    </row>
    <row r="160" spans="1:19" ht="36" hidden="1" customHeight="1">
      <c r="A160" s="604"/>
      <c r="B160" s="208" t="s">
        <v>52</v>
      </c>
      <c r="C160" s="207">
        <v>200</v>
      </c>
      <c r="D160" s="245"/>
      <c r="E160" s="210"/>
      <c r="F160" s="611"/>
      <c r="G160" s="187">
        <f>+VLOOKUP(B160,'FCST SDV (2)'!C:S,12,0)</f>
        <v>0</v>
      </c>
      <c r="H160" s="185">
        <f t="shared" si="17"/>
        <v>0</v>
      </c>
      <c r="I160" s="134">
        <f t="array" ref="I160">+IFERROR(INDEX('FCST SDV (2)'!$D$2:$P$2001,MATCH('Data đx fcst 21.09.2020'!$B160,'FCST SDV (2)'!$C$2:$C$2001,0),MATCH('Data đx fcst 21.09.2020'!I$1,'FCST SDV (2)'!$D$1:$P$1,0))/'Data đx fcst 21.09.2020'!$C160,0)</f>
        <v>0</v>
      </c>
      <c r="J160" s="134">
        <f t="array" ref="J160">+IFERROR(INDEX('FCST SDV (2)'!$D$2:$P$2001,MATCH('Data đx fcst 21.09.2020'!$B160,'FCST SDV (2)'!$C$2:$C$2001,0),MATCH('Data đx fcst 21.09.2020'!J$1,'FCST SDV (2)'!$D$1:$P$1,0))/'Data đx fcst 21.09.2020'!$C160,0)</f>
        <v>0</v>
      </c>
      <c r="K160" s="134">
        <f t="array" ref="K160">+IFERROR(INDEX('FCST SDV (2)'!$D$2:$P$2001,MATCH('Data đx fcst 21.09.2020'!$B160,'FCST SDV (2)'!$C$2:$C$2001,0),MATCH('Data đx fcst 21.09.2020'!K$1,'FCST SDV (2)'!$D$1:$P$1,0))/'Data đx fcst 21.09.2020'!$C160,0)</f>
        <v>0</v>
      </c>
      <c r="L160" s="134">
        <f t="array" ref="L160">+IFERROR(INDEX('FCST SDV (2)'!$D$2:$P$2001,MATCH('Data đx fcst 21.09.2020'!$B160,'FCST SDV (2)'!$C$2:$C$2001,0),MATCH('Data đx fcst 21.09.2020'!L$1,'FCST SDV (2)'!$D$1:$P$1,0))/'Data đx fcst 21.09.2020'!$C160,0)</f>
        <v>0</v>
      </c>
      <c r="M160" s="134">
        <f t="array" ref="M160">+IFERROR(INDEX('FCST SDV (2)'!$D$2:$P$2001,MATCH('Data đx fcst 21.09.2020'!$B160,'FCST SDV (2)'!$C$2:$C$2001,0),MATCH('Data đx fcst 21.09.2020'!M$1,'FCST SDV (2)'!$D$1:$P$1,0))/'Data đx fcst 21.09.2020'!$C160,0)</f>
        <v>0</v>
      </c>
      <c r="N160" s="134">
        <f t="array" ref="N160">+IFERROR(INDEX('FCST SDV (2)'!$D$2:$P$2001,MATCH('Data đx fcst 21.09.2020'!$B160,'FCST SDV (2)'!$C$2:$C$2001,0),MATCH('Data đx fcst 21.09.2020'!N$1,'FCST SDV (2)'!$D$1:$P$1,0))/'Data đx fcst 21.09.2020'!$C160,0)</f>
        <v>0</v>
      </c>
      <c r="O160" s="134">
        <f t="array" ref="O160">+IFERROR(INDEX('FCST SDV (2)'!$D$2:$P$2001,MATCH('Data đx fcst 21.09.2020'!$B160,'FCST SDV (2)'!$C$2:$C$2001,0),MATCH('Data đx fcst 21.09.2020'!O$1,'FCST SDV (2)'!$D$1:$P$1,0))/'Data đx fcst 21.09.2020'!$C160,0)</f>
        <v>0</v>
      </c>
      <c r="P160" s="134">
        <f t="array" ref="P160">+IFERROR(INDEX('FCST SDV (2)'!$D$2:$P$2001,MATCH('Data đx fcst 21.09.2020'!$B160,'FCST SDV (2)'!$C$2:$C$2001,0),MATCH('Data đx fcst 21.09.2020'!P$1,'FCST SDV (2)'!$D$1:$P$1,0))/'Data đx fcst 21.09.2020'!$C160,0)</f>
        <v>0</v>
      </c>
      <c r="Q160" s="134">
        <f t="array" ref="Q160">+IFERROR(INDEX('FCST SDV (2)'!$D$2:$P$2001,MATCH('Data đx fcst 21.09.2020'!$B160,'FCST SDV (2)'!$C$2:$C$2001,0),MATCH('Data đx fcst 21.09.2020'!Q$1,'FCST SDV (2)'!$D$1:$P$1,0))/'Data đx fcst 21.09.2020'!$C160,0)</f>
        <v>0</v>
      </c>
      <c r="R160" s="134">
        <f t="array" ref="R160">+IFERROR(INDEX('FCST SDV (2)'!$D$2:$P$2001,MATCH('Data đx fcst 21.09.2020'!$B160,'FCST SDV (2)'!$C$2:$C$2001,0),MATCH('Data đx fcst 21.09.2020'!R$1,'FCST SDV (2)'!$D$1:$P$1,0))/'Data đx fcst 21.09.2020'!$C160,0)</f>
        <v>0</v>
      </c>
      <c r="S160" s="182">
        <f t="shared" si="16"/>
        <v>0</v>
      </c>
    </row>
    <row r="161" spans="1:19" ht="36" customHeight="1">
      <c r="A161" s="604"/>
      <c r="B161" s="208" t="s">
        <v>54</v>
      </c>
      <c r="C161" s="207">
        <v>100</v>
      </c>
      <c r="D161" s="245"/>
      <c r="E161" s="210"/>
      <c r="F161" s="611"/>
      <c r="G161" s="187">
        <f>+IFERROR(VLOOKUP(B161,'FCST SDV (2)'!C:S,12,0),0)</f>
        <v>30000</v>
      </c>
      <c r="H161" s="185">
        <f t="shared" si="17"/>
        <v>300</v>
      </c>
      <c r="I161" s="134">
        <f t="array" ref="I161">+IFERROR(INDEX('FCST SDV (2)'!$D$2:$P$2001,MATCH('Data đx fcst 21.09.2020'!$B161,'FCST SDV (2)'!$C$2:$C$2001,0),MATCH('Data đx fcst 21.09.2020'!I$1,'FCST SDV (2)'!$D$1:$P$1,0))/'Data đx fcst 21.09.2020'!$C161,0)</f>
        <v>0</v>
      </c>
      <c r="J161" s="134">
        <f t="array" ref="J161">+IFERROR(INDEX('FCST SDV (2)'!$D$2:$P$2001,MATCH('Data đx fcst 21.09.2020'!$B161,'FCST SDV (2)'!$C$2:$C$2001,0),MATCH('Data đx fcst 21.09.2020'!J$1,'FCST SDV (2)'!$D$1:$P$1,0))/'Data đx fcst 21.09.2020'!$C161,0)</f>
        <v>0</v>
      </c>
      <c r="K161" s="134">
        <f t="array" ref="K161">+IFERROR(INDEX('FCST SDV (2)'!$D$2:$P$2001,MATCH('Data đx fcst 21.09.2020'!$B161,'FCST SDV (2)'!$C$2:$C$2001,0),MATCH('Data đx fcst 21.09.2020'!K$1,'FCST SDV (2)'!$D$1:$P$1,0))/'Data đx fcst 21.09.2020'!$C161,0)</f>
        <v>0</v>
      </c>
      <c r="L161" s="134">
        <f t="array" ref="L161">+IFERROR(INDEX('FCST SDV (2)'!$D$2:$P$2001,MATCH('Data đx fcst 21.09.2020'!$B161,'FCST SDV (2)'!$C$2:$C$2001,0),MATCH('Data đx fcst 21.09.2020'!L$1,'FCST SDV (2)'!$D$1:$P$1,0))/'Data đx fcst 21.09.2020'!$C161,0)</f>
        <v>0</v>
      </c>
      <c r="M161" s="134">
        <f>+IFERROR(INDEX('FCST SDV (2)'!$D$2:$P$2001,MATCH('Data đx fcst 21.09.2020'!$B161,'FCST SDV (2)'!$C$2:$C$2001,0),MATCH('Data đx fcst 21.09.2020'!M$1,'FCST SDV (2)'!$D$1:$P$1,0))/'Data đx fcst 21.09.2020'!$C161,0)</f>
        <v>0</v>
      </c>
      <c r="N161" s="134">
        <f t="array" ref="N161">+IFERROR(INDEX('FCST SDV (2)'!$D$2:$P$2001,MATCH('Data đx fcst 21.09.2020'!$B161,'FCST SDV (2)'!$C$2:$C$2001,0),MATCH('Data đx fcst 21.09.2020'!N$1,'FCST SDV (2)'!$D$1:$P$1,0))/'Data đx fcst 21.09.2020'!$C161,0)</f>
        <v>0</v>
      </c>
      <c r="O161" s="134">
        <f t="array" ref="O161">+IFERROR(INDEX('FCST SDV (2)'!$D$2:$P$2001,MATCH('Data đx fcst 21.09.2020'!$B161,'FCST SDV (2)'!$C$2:$C$2001,0),MATCH('Data đx fcst 21.09.2020'!O$1,'FCST SDV (2)'!$D$1:$P$1,0))/'Data đx fcst 21.09.2020'!$C161,0)</f>
        <v>0</v>
      </c>
      <c r="P161" s="134">
        <f t="array" ref="P161">+IFERROR(INDEX('FCST SDV (2)'!$D$2:$P$2001,MATCH('Data đx fcst 21.09.2020'!$B161,'FCST SDV (2)'!$C$2:$C$2001,0),MATCH('Data đx fcst 21.09.2020'!P$1,'FCST SDV (2)'!$D$1:$P$1,0))/'Data đx fcst 21.09.2020'!$C161,0)</f>
        <v>0</v>
      </c>
      <c r="Q161" s="134">
        <f t="array" ref="Q161">+IFERROR(INDEX('FCST SDV (2)'!$D$2:$P$2001,MATCH('Data đx fcst 21.09.2020'!$B161,'FCST SDV (2)'!$C$2:$C$2001,0),MATCH('Data đx fcst 21.09.2020'!Q$1,'FCST SDV (2)'!$D$1:$P$1,0))/'Data đx fcst 21.09.2020'!$C161,0)</f>
        <v>0</v>
      </c>
      <c r="R161" s="134">
        <f>+IFERROR(INDEX('FCST SDV (2)'!$D$2:$P$2001,MATCH('Data đx fcst 21.09.2020'!$B161,'FCST SDV (2)'!$C$2:$C$2001,0),MATCH('Data đx fcst 21.09.2020'!R$1,'FCST SDV (2)'!$D$1:$P$1,0))/'Data đx fcst 21.09.2020'!$C161,0)</f>
        <v>420</v>
      </c>
      <c r="S161" s="182">
        <f t="shared" si="16"/>
        <v>420</v>
      </c>
    </row>
    <row r="162" spans="1:19" ht="36" customHeight="1">
      <c r="A162" s="604"/>
      <c r="B162" s="208" t="s">
        <v>581</v>
      </c>
      <c r="C162" s="207">
        <v>100</v>
      </c>
      <c r="D162" s="245"/>
      <c r="E162" s="210"/>
      <c r="F162" s="611"/>
      <c r="G162" s="187">
        <f>+IFERROR(VLOOKUP(B162,'FCST SDV (2)'!C:S,12,0),0)</f>
        <v>0</v>
      </c>
      <c r="H162" s="185">
        <f t="shared" si="17"/>
        <v>0</v>
      </c>
      <c r="I162" s="134">
        <f t="array" ref="I162">+IFERROR(INDEX('FCST SDV (2)'!$D$2:$P$2001,MATCH('Data đx fcst 21.09.2020'!$B162,'FCST SDV (2)'!$C$2:$C$2001,0),MATCH('Data đx fcst 21.09.2020'!I$1,'FCST SDV (2)'!$D$1:$P$1,0))/'Data đx fcst 21.09.2020'!$C162,0)</f>
        <v>0</v>
      </c>
      <c r="J162" s="134">
        <f t="array" ref="J162">+IFERROR(INDEX('FCST SDV (2)'!$D$2:$P$2001,MATCH('Data đx fcst 21.09.2020'!$B162,'FCST SDV (2)'!$C$2:$C$2001,0),MATCH('Data đx fcst 21.09.2020'!J$1,'FCST SDV (2)'!$D$1:$P$1,0))/'Data đx fcst 21.09.2020'!$C162,0)</f>
        <v>0</v>
      </c>
      <c r="K162" s="134">
        <f t="array" ref="K162">+IFERROR(INDEX('FCST SDV (2)'!$D$2:$P$2001,MATCH('Data đx fcst 21.09.2020'!$B162,'FCST SDV (2)'!$C$2:$C$2001,0),MATCH('Data đx fcst 21.09.2020'!K$1,'FCST SDV (2)'!$D$1:$P$1,0))/'Data đx fcst 21.09.2020'!$C162,0)</f>
        <v>0</v>
      </c>
      <c r="L162" s="134">
        <f t="array" ref="L162">+IFERROR(INDEX('FCST SDV (2)'!$D$2:$P$2001,MATCH('Data đx fcst 21.09.2020'!$B162,'FCST SDV (2)'!$C$2:$C$2001,0),MATCH('Data đx fcst 21.09.2020'!L$1,'FCST SDV (2)'!$D$1:$P$1,0))/'Data đx fcst 21.09.2020'!$C162,0)</f>
        <v>0</v>
      </c>
      <c r="M162" s="134">
        <f t="array" ref="M162">+IFERROR(INDEX('FCST SDV (2)'!$D$2:$P$2001,MATCH('Data đx fcst 21.09.2020'!$B162,'FCST SDV (2)'!$C$2:$C$2001,0),MATCH('Data đx fcst 21.09.2020'!M$1,'FCST SDV (2)'!$D$1:$P$1,0))/'Data đx fcst 21.09.2020'!$C162,0)</f>
        <v>0</v>
      </c>
      <c r="N162" s="134">
        <f t="array" ref="N162">+IFERROR(INDEX('FCST SDV (2)'!$D$2:$P$2001,MATCH('Data đx fcst 21.09.2020'!$B162,'FCST SDV (2)'!$C$2:$C$2001,0),MATCH('Data đx fcst 21.09.2020'!N$1,'FCST SDV (2)'!$D$1:$P$1,0))/'Data đx fcst 21.09.2020'!$C162,0)</f>
        <v>0</v>
      </c>
      <c r="O162" s="134">
        <f t="array" ref="O162">+IFERROR(INDEX('FCST SDV (2)'!$D$2:$P$2001,MATCH('Data đx fcst 21.09.2020'!$B162,'FCST SDV (2)'!$C$2:$C$2001,0),MATCH('Data đx fcst 21.09.2020'!O$1,'FCST SDV (2)'!$D$1:$P$1,0))/'Data đx fcst 21.09.2020'!$C162,0)</f>
        <v>0</v>
      </c>
      <c r="P162" s="134">
        <f t="array" ref="P162">+IFERROR(INDEX('FCST SDV (2)'!$D$2:$P$2001,MATCH('Data đx fcst 21.09.2020'!$B162,'FCST SDV (2)'!$C$2:$C$2001,0),MATCH('Data đx fcst 21.09.2020'!P$1,'FCST SDV (2)'!$D$1:$P$1,0))/'Data đx fcst 21.09.2020'!$C162,0)</f>
        <v>0</v>
      </c>
      <c r="Q162" s="134">
        <f t="array" ref="Q162">+IFERROR(INDEX('FCST SDV (2)'!$D$2:$P$2001,MATCH('Data đx fcst 21.09.2020'!$B162,'FCST SDV (2)'!$C$2:$C$2001,0),MATCH('Data đx fcst 21.09.2020'!Q$1,'FCST SDV (2)'!$D$1:$P$1,0))/'Data đx fcst 21.09.2020'!$C162,0)</f>
        <v>0</v>
      </c>
      <c r="R162" s="134">
        <f>+IFERROR(INDEX('FCST SDV (2)'!$D$2:$P$2001,MATCH('Data đx fcst 21.09.2020'!$B162,'FCST SDV (2)'!$C$2:$C$2001,0),MATCH('Data đx fcst 21.09.2020'!R$1,'FCST SDV (2)'!$D$1:$P$1,0))/'Data đx fcst 21.09.2020'!$C162,0)</f>
        <v>0</v>
      </c>
      <c r="S162" s="182">
        <f t="shared" ref="S162" si="22">+SUM(I162:R162)</f>
        <v>0</v>
      </c>
    </row>
    <row r="163" spans="1:19" ht="36" customHeight="1">
      <c r="A163" s="604"/>
      <c r="B163" s="208" t="s">
        <v>55</v>
      </c>
      <c r="C163" s="207">
        <v>100</v>
      </c>
      <c r="D163" s="245"/>
      <c r="E163" s="210"/>
      <c r="F163" s="611"/>
      <c r="G163" s="187">
        <f>+IFERROR(VLOOKUP(B163,'FCST SDV (2)'!C:S,12,0),0)</f>
        <v>12000</v>
      </c>
      <c r="H163" s="185">
        <f t="shared" si="17"/>
        <v>120</v>
      </c>
      <c r="I163" s="134">
        <f t="array" ref="I163">+IFERROR(INDEX('FCST SDV (2)'!$D$2:$P$2001,MATCH('Data đx fcst 21.09.2020'!$B163,'FCST SDV (2)'!$C$2:$C$2001,0),MATCH('Data đx fcst 21.09.2020'!I$1,'FCST SDV (2)'!$D$1:$P$1,0))/'Data đx fcst 21.09.2020'!$C163,0)</f>
        <v>0</v>
      </c>
      <c r="J163" s="134">
        <f t="array" ref="J163">+IFERROR(INDEX('FCST SDV (2)'!$D$2:$P$2001,MATCH('Data đx fcst 21.09.2020'!$B163,'FCST SDV (2)'!$C$2:$C$2001,0),MATCH('Data đx fcst 21.09.2020'!J$1,'FCST SDV (2)'!$D$1:$P$1,0))/'Data đx fcst 21.09.2020'!$C163,0)</f>
        <v>0</v>
      </c>
      <c r="K163" s="134">
        <f t="array" ref="K163">+IFERROR(INDEX('FCST SDV (2)'!$D$2:$P$2001,MATCH('Data đx fcst 21.09.2020'!$B163,'FCST SDV (2)'!$C$2:$C$2001,0),MATCH('Data đx fcst 21.09.2020'!K$1,'FCST SDV (2)'!$D$1:$P$1,0))/'Data đx fcst 21.09.2020'!$C163,0)</f>
        <v>0</v>
      </c>
      <c r="L163" s="134">
        <f t="array" ref="L163">+IFERROR(INDEX('FCST SDV (2)'!$D$2:$P$2001,MATCH('Data đx fcst 21.09.2020'!$B163,'FCST SDV (2)'!$C$2:$C$2001,0),MATCH('Data đx fcst 21.09.2020'!L$1,'FCST SDV (2)'!$D$1:$P$1,0))/'Data đx fcst 21.09.2020'!$C163,0)</f>
        <v>0</v>
      </c>
      <c r="M163" s="134">
        <f t="array" ref="M163">+IFERROR(INDEX('FCST SDV (2)'!$D$2:$P$2001,MATCH('Data đx fcst 21.09.2020'!$B163,'FCST SDV (2)'!$C$2:$C$2001,0),MATCH('Data đx fcst 21.09.2020'!M$1,'FCST SDV (2)'!$D$1:$P$1,0))/'Data đx fcst 21.09.2020'!$C163,0)</f>
        <v>0</v>
      </c>
      <c r="N163" s="134">
        <f t="array" ref="N163">+IFERROR(INDEX('FCST SDV (2)'!$D$2:$P$2001,MATCH('Data đx fcst 21.09.2020'!$B163,'FCST SDV (2)'!$C$2:$C$2001,0),MATCH('Data đx fcst 21.09.2020'!N$1,'FCST SDV (2)'!$D$1:$P$1,0))/'Data đx fcst 21.09.2020'!$C163,0)</f>
        <v>0</v>
      </c>
      <c r="O163" s="134">
        <f t="array" ref="O163">+IFERROR(INDEX('FCST SDV (2)'!$D$2:$P$2001,MATCH('Data đx fcst 21.09.2020'!$B163,'FCST SDV (2)'!$C$2:$C$2001,0),MATCH('Data đx fcst 21.09.2020'!O$1,'FCST SDV (2)'!$D$1:$P$1,0))/'Data đx fcst 21.09.2020'!$C163,0)</f>
        <v>0</v>
      </c>
      <c r="P163" s="134">
        <f t="array" ref="P163">+IFERROR(INDEX('FCST SDV (2)'!$D$2:$P$2001,MATCH('Data đx fcst 21.09.2020'!$B163,'FCST SDV (2)'!$C$2:$C$2001,0),MATCH('Data đx fcst 21.09.2020'!P$1,'FCST SDV (2)'!$D$1:$P$1,0))/'Data đx fcst 21.09.2020'!$C163,0)</f>
        <v>0</v>
      </c>
      <c r="Q163" s="134">
        <f t="array" ref="Q163">+IFERROR(INDEX('FCST SDV (2)'!$D$2:$P$2001,MATCH('Data đx fcst 21.09.2020'!$B163,'FCST SDV (2)'!$C$2:$C$2001,0),MATCH('Data đx fcst 21.09.2020'!Q$1,'FCST SDV (2)'!$D$1:$P$1,0))/'Data đx fcst 21.09.2020'!$C163,0)</f>
        <v>0</v>
      </c>
      <c r="R163" s="134">
        <f>+IFERROR(INDEX('FCST SDV (2)'!$D$2:$P$2001,MATCH('Data đx fcst 21.09.2020'!$B163,'FCST SDV (2)'!$C$2:$C$2001,0),MATCH('Data đx fcst 21.09.2020'!R$1,'FCST SDV (2)'!$D$1:$P$1,0))/'Data đx fcst 21.09.2020'!$C163,0)</f>
        <v>0</v>
      </c>
      <c r="S163" s="182">
        <f t="shared" si="16"/>
        <v>0</v>
      </c>
    </row>
    <row r="164" spans="1:19" ht="36" customHeight="1">
      <c r="A164" s="604"/>
      <c r="B164" s="208" t="s">
        <v>56</v>
      </c>
      <c r="C164" s="207">
        <v>1000</v>
      </c>
      <c r="D164" s="245"/>
      <c r="E164" s="210"/>
      <c r="F164" s="611"/>
      <c r="G164" s="187">
        <f>+IFERROR(VLOOKUP(B164,'FCST SDV (2)'!C:S,12,0),0)</f>
        <v>57000</v>
      </c>
      <c r="H164" s="185">
        <f t="shared" si="17"/>
        <v>57</v>
      </c>
      <c r="I164" s="134">
        <f t="array" ref="I164">+IFERROR(INDEX('FCST SDV (2)'!$D$2:$P$2001,MATCH('Data đx fcst 21.09.2020'!$B164,'FCST SDV (2)'!$C$2:$C$2001,0),MATCH('Data đx fcst 21.09.2020'!I$1,'FCST SDV (2)'!$D$1:$P$1,0))/'Data đx fcst 21.09.2020'!$C164,0)</f>
        <v>0</v>
      </c>
      <c r="J164" s="134">
        <f t="array" ref="J164">+IFERROR(INDEX('FCST SDV (2)'!$D$2:$P$2001,MATCH('Data đx fcst 21.09.2020'!$B164,'FCST SDV (2)'!$C$2:$C$2001,0),MATCH('Data đx fcst 21.09.2020'!J$1,'FCST SDV (2)'!$D$1:$P$1,0))/'Data đx fcst 21.09.2020'!$C164,0)</f>
        <v>0</v>
      </c>
      <c r="K164" s="134">
        <f t="array" ref="K164">+IFERROR(INDEX('FCST SDV (2)'!$D$2:$P$2001,MATCH('Data đx fcst 21.09.2020'!$B164,'FCST SDV (2)'!$C$2:$C$2001,0),MATCH('Data đx fcst 21.09.2020'!K$1,'FCST SDV (2)'!$D$1:$P$1,0))/'Data đx fcst 21.09.2020'!$C164,0)</f>
        <v>0</v>
      </c>
      <c r="L164" s="134">
        <f t="array" ref="L164">+IFERROR(INDEX('FCST SDV (2)'!$D$2:$P$2001,MATCH('Data đx fcst 21.09.2020'!$B164,'FCST SDV (2)'!$C$2:$C$2001,0),MATCH('Data đx fcst 21.09.2020'!L$1,'FCST SDV (2)'!$D$1:$P$1,0))/'Data đx fcst 21.09.2020'!$C164,0)</f>
        <v>0</v>
      </c>
      <c r="M164" s="134">
        <f t="array" ref="M164">+IFERROR(INDEX('FCST SDV (2)'!$D$2:$P$2001,MATCH('Data đx fcst 21.09.2020'!$B164,'FCST SDV (2)'!$C$2:$C$2001,0),MATCH('Data đx fcst 21.09.2020'!M$1,'FCST SDV (2)'!$D$1:$P$1,0))/'Data đx fcst 21.09.2020'!$C164,0)</f>
        <v>0</v>
      </c>
      <c r="N164" s="134">
        <f t="array" ref="N164">+IFERROR(INDEX('FCST SDV (2)'!$D$2:$P$2001,MATCH('Data đx fcst 21.09.2020'!$B164,'FCST SDV (2)'!$C$2:$C$2001,0),MATCH('Data đx fcst 21.09.2020'!N$1,'FCST SDV (2)'!$D$1:$P$1,0))/'Data đx fcst 21.09.2020'!$C164,0)</f>
        <v>0</v>
      </c>
      <c r="O164" s="134">
        <f t="array" ref="O164">+IFERROR(INDEX('FCST SDV (2)'!$D$2:$P$2001,MATCH('Data đx fcst 21.09.2020'!$B164,'FCST SDV (2)'!$C$2:$C$2001,0),MATCH('Data đx fcst 21.09.2020'!O$1,'FCST SDV (2)'!$D$1:$P$1,0))/'Data đx fcst 21.09.2020'!$C164,0)</f>
        <v>0</v>
      </c>
      <c r="P164" s="134">
        <f t="array" ref="P164">+IFERROR(INDEX('FCST SDV (2)'!$D$2:$P$2001,MATCH('Data đx fcst 21.09.2020'!$B164,'FCST SDV (2)'!$C$2:$C$2001,0),MATCH('Data đx fcst 21.09.2020'!P$1,'FCST SDV (2)'!$D$1:$P$1,0))/'Data đx fcst 21.09.2020'!$C164,0)</f>
        <v>0</v>
      </c>
      <c r="Q164" s="134">
        <f t="array" ref="Q164">+IFERROR(INDEX('FCST SDV (2)'!$D$2:$P$2001,MATCH('Data đx fcst 21.09.2020'!$B164,'FCST SDV (2)'!$C$2:$C$2001,0),MATCH('Data đx fcst 21.09.2020'!Q$1,'FCST SDV (2)'!$D$1:$P$1,0))/'Data đx fcst 21.09.2020'!$C164,0)</f>
        <v>0</v>
      </c>
      <c r="R164" s="134">
        <f>+IFERROR(INDEX('FCST SDV (2)'!$D$2:$P$2001,MATCH('Data đx fcst 21.09.2020'!$B164,'FCST SDV (2)'!$C$2:$C$2001,0),MATCH('Data đx fcst 21.09.2020'!R$1,'FCST SDV (2)'!$D$1:$P$1,0))/'Data đx fcst 21.09.2020'!$C164,0)</f>
        <v>0</v>
      </c>
      <c r="S164" s="182">
        <f t="shared" si="16"/>
        <v>0</v>
      </c>
    </row>
    <row r="165" spans="1:19" ht="36" customHeight="1">
      <c r="A165" s="604"/>
      <c r="B165" s="208" t="s">
        <v>26</v>
      </c>
      <c r="C165" s="207">
        <v>1000</v>
      </c>
      <c r="D165" s="245"/>
      <c r="E165" s="210"/>
      <c r="F165" s="611"/>
      <c r="G165" s="187">
        <f>+IFERROR(VLOOKUP(B165,'FCST SDV (2)'!C:S,12,0),0)</f>
        <v>100000</v>
      </c>
      <c r="H165" s="185">
        <f t="shared" ref="H165:H167" si="23">+G165/C165</f>
        <v>100</v>
      </c>
      <c r="I165" s="134">
        <f t="array" ref="I165">+IFERROR(INDEX('FCST SDV (2)'!$D$2:$P$2001,MATCH('Data đx fcst 21.09.2020'!$B165,'FCST SDV (2)'!$C$2:$C$2001,0),MATCH('Data đx fcst 21.09.2020'!I$1,'FCST SDV (2)'!$D$1:$P$1,0))/'Data đx fcst 21.09.2020'!$C165,0)</f>
        <v>0</v>
      </c>
      <c r="J165" s="134">
        <f t="array" ref="J165">+IFERROR(INDEX('FCST SDV (2)'!$D$2:$P$2001,MATCH('Data đx fcst 21.09.2020'!$B165,'FCST SDV (2)'!$C$2:$C$2001,0),MATCH('Data đx fcst 21.09.2020'!J$1,'FCST SDV (2)'!$D$1:$P$1,0))/'Data đx fcst 21.09.2020'!$C165,0)</f>
        <v>0</v>
      </c>
      <c r="K165" s="134">
        <f t="array" ref="K165">+IFERROR(INDEX('FCST SDV (2)'!$D$2:$P$2001,MATCH('Data đx fcst 21.09.2020'!$B165,'FCST SDV (2)'!$C$2:$C$2001,0),MATCH('Data đx fcst 21.09.2020'!K$1,'FCST SDV (2)'!$D$1:$P$1,0))/'Data đx fcst 21.09.2020'!$C165,0)</f>
        <v>0</v>
      </c>
      <c r="L165" s="134">
        <f t="array" ref="L165">+IFERROR(INDEX('FCST SDV (2)'!$D$2:$P$2001,MATCH('Data đx fcst 21.09.2020'!$B165,'FCST SDV (2)'!$C$2:$C$2001,0),MATCH('Data đx fcst 21.09.2020'!L$1,'FCST SDV (2)'!$D$1:$P$1,0))/'Data đx fcst 21.09.2020'!$C165,0)</f>
        <v>0</v>
      </c>
      <c r="M165" s="134">
        <f t="array" ref="M165">+IFERROR(INDEX('FCST SDV (2)'!$D$2:$P$2001,MATCH('Data đx fcst 21.09.2020'!$B165,'FCST SDV (2)'!$C$2:$C$2001,0),MATCH('Data đx fcst 21.09.2020'!M$1,'FCST SDV (2)'!$D$1:$P$1,0))/'Data đx fcst 21.09.2020'!$C165,0)</f>
        <v>0</v>
      </c>
      <c r="N165" s="134">
        <f t="array" ref="N165">+IFERROR(INDEX('FCST SDV (2)'!$D$2:$P$2001,MATCH('Data đx fcst 21.09.2020'!$B165,'FCST SDV (2)'!$C$2:$C$2001,0),MATCH('Data đx fcst 21.09.2020'!N$1,'FCST SDV (2)'!$D$1:$P$1,0))/'Data đx fcst 21.09.2020'!$C165,0)</f>
        <v>0</v>
      </c>
      <c r="O165" s="134">
        <f t="array" ref="O165">+IFERROR(INDEX('FCST SDV (2)'!$D$2:$P$2001,MATCH('Data đx fcst 21.09.2020'!$B165,'FCST SDV (2)'!$C$2:$C$2001,0),MATCH('Data đx fcst 21.09.2020'!O$1,'FCST SDV (2)'!$D$1:$P$1,0))/'Data đx fcst 21.09.2020'!$C165,0)</f>
        <v>0</v>
      </c>
      <c r="P165" s="134">
        <f t="array" ref="P165">+IFERROR(INDEX('FCST SDV (2)'!$D$2:$P$2001,MATCH('Data đx fcst 21.09.2020'!$B165,'FCST SDV (2)'!$C$2:$C$2001,0),MATCH('Data đx fcst 21.09.2020'!P$1,'FCST SDV (2)'!$D$1:$P$1,0))/'Data đx fcst 21.09.2020'!$C165,0)</f>
        <v>0</v>
      </c>
      <c r="Q165" s="134">
        <f t="array" ref="Q165">+IFERROR(INDEX('FCST SDV (2)'!$D$2:$P$2001,MATCH('Data đx fcst 21.09.2020'!$B165,'FCST SDV (2)'!$C$2:$C$2001,0),MATCH('Data đx fcst 21.09.2020'!Q$1,'FCST SDV (2)'!$D$1:$P$1,0))/'Data đx fcst 21.09.2020'!$C165,0)</f>
        <v>0</v>
      </c>
      <c r="R165" s="134">
        <f>+IFERROR(INDEX('FCST SDV (2)'!$D$2:$P$2001,MATCH('Data đx fcst 21.09.2020'!$B165,'FCST SDV (2)'!$C$2:$C$2001,0),MATCH('Data đx fcst 21.09.2020'!R$1,'FCST SDV (2)'!$D$1:$P$1,0))/'Data đx fcst 21.09.2020'!$C165,0)</f>
        <v>140</v>
      </c>
      <c r="S165" s="182">
        <f t="shared" si="16"/>
        <v>140</v>
      </c>
    </row>
    <row r="166" spans="1:19" ht="36" customHeight="1">
      <c r="A166" s="604"/>
      <c r="B166" s="208" t="s">
        <v>57</v>
      </c>
      <c r="C166" s="207">
        <v>100</v>
      </c>
      <c r="D166" s="245"/>
      <c r="E166" s="210"/>
      <c r="F166" s="611"/>
      <c r="G166" s="187">
        <f>+IFERROR(VLOOKUP(B166,'FCST SDV (2)'!C:S,12,0),0)</f>
        <v>141000</v>
      </c>
      <c r="H166" s="185">
        <f t="shared" si="23"/>
        <v>1410</v>
      </c>
      <c r="I166" s="134">
        <f t="array" ref="I166">+IFERROR(INDEX('FCST SDV (2)'!$D$2:$P$2001,MATCH('Data đx fcst 21.09.2020'!$B166,'FCST SDV (2)'!$C$2:$C$2001,0),MATCH('Data đx fcst 21.09.2020'!I$1,'FCST SDV (2)'!$D$1:$P$1,0))/'Data đx fcst 21.09.2020'!$C166,0)</f>
        <v>0</v>
      </c>
      <c r="J166" s="134">
        <f t="array" ref="J166">+IFERROR(INDEX('FCST SDV (2)'!$D$2:$P$2001,MATCH('Data đx fcst 21.09.2020'!$B166,'FCST SDV (2)'!$C$2:$C$2001,0),MATCH('Data đx fcst 21.09.2020'!J$1,'FCST SDV (2)'!$D$1:$P$1,0))/'Data đx fcst 21.09.2020'!$C166,0)</f>
        <v>0</v>
      </c>
      <c r="K166" s="134">
        <f t="array" ref="K166">+IFERROR(INDEX('FCST SDV (2)'!$D$2:$P$2001,MATCH('Data đx fcst 21.09.2020'!$B166,'FCST SDV (2)'!$C$2:$C$2001,0),MATCH('Data đx fcst 21.09.2020'!K$1,'FCST SDV (2)'!$D$1:$P$1,0))/'Data đx fcst 21.09.2020'!$C166,0)</f>
        <v>0</v>
      </c>
      <c r="L166" s="134">
        <f t="array" ref="L166">+IFERROR(INDEX('FCST SDV (2)'!$D$2:$P$2001,MATCH('Data đx fcst 21.09.2020'!$B166,'FCST SDV (2)'!$C$2:$C$2001,0),MATCH('Data đx fcst 21.09.2020'!L$1,'FCST SDV (2)'!$D$1:$P$1,0))/'Data đx fcst 21.09.2020'!$C166,0)</f>
        <v>0</v>
      </c>
      <c r="M166" s="134">
        <f t="array" ref="M166">+IFERROR(INDEX('FCST SDV (2)'!$D$2:$P$2001,MATCH('Data đx fcst 21.09.2020'!$B166,'FCST SDV (2)'!$C$2:$C$2001,0),MATCH('Data đx fcst 21.09.2020'!M$1,'FCST SDV (2)'!$D$1:$P$1,0))/'Data đx fcst 21.09.2020'!$C166,0)</f>
        <v>0</v>
      </c>
      <c r="N166" s="134">
        <f t="array" ref="N166">+IFERROR(INDEX('FCST SDV (2)'!$D$2:$P$2001,MATCH('Data đx fcst 21.09.2020'!$B166,'FCST SDV (2)'!$C$2:$C$2001,0),MATCH('Data đx fcst 21.09.2020'!N$1,'FCST SDV (2)'!$D$1:$P$1,0))/'Data đx fcst 21.09.2020'!$C166,0)</f>
        <v>0</v>
      </c>
      <c r="O166" s="134">
        <f t="array" ref="O166">+IFERROR(INDEX('FCST SDV (2)'!$D$2:$P$2001,MATCH('Data đx fcst 21.09.2020'!$B166,'FCST SDV (2)'!$C$2:$C$2001,0),MATCH('Data đx fcst 21.09.2020'!O$1,'FCST SDV (2)'!$D$1:$P$1,0))/'Data đx fcst 21.09.2020'!$C166,0)</f>
        <v>0</v>
      </c>
      <c r="P166" s="134">
        <f t="array" ref="P166">+IFERROR(INDEX('FCST SDV (2)'!$D$2:$P$2001,MATCH('Data đx fcst 21.09.2020'!$B166,'FCST SDV (2)'!$C$2:$C$2001,0),MATCH('Data đx fcst 21.09.2020'!P$1,'FCST SDV (2)'!$D$1:$P$1,0))/'Data đx fcst 21.09.2020'!$C166,0)</f>
        <v>0</v>
      </c>
      <c r="Q166" s="134">
        <f t="array" ref="Q166">+IFERROR(INDEX('FCST SDV (2)'!$D$2:$P$2001,MATCH('Data đx fcst 21.09.2020'!$B166,'FCST SDV (2)'!$C$2:$C$2001,0),MATCH('Data đx fcst 21.09.2020'!Q$1,'FCST SDV (2)'!$D$1:$P$1,0))/'Data đx fcst 21.09.2020'!$C166,0)</f>
        <v>0</v>
      </c>
      <c r="R166" s="134">
        <f>+IFERROR(INDEX('FCST SDV (2)'!$D$2:$P$2001,MATCH('Data đx fcst 21.09.2020'!$B166,'FCST SDV (2)'!$C$2:$C$2001,0),MATCH('Data đx fcst 21.09.2020'!R$1,'FCST SDV (2)'!$D$1:$P$1,0))/'Data đx fcst 21.09.2020'!$C166,0)</f>
        <v>1290</v>
      </c>
      <c r="S166" s="182">
        <f t="shared" si="16"/>
        <v>1290</v>
      </c>
    </row>
    <row r="167" spans="1:19" ht="36" customHeight="1">
      <c r="A167" s="605"/>
      <c r="B167" s="208" t="s">
        <v>58</v>
      </c>
      <c r="C167" s="207">
        <v>2500</v>
      </c>
      <c r="D167" s="246"/>
      <c r="E167" s="211"/>
      <c r="F167" s="612"/>
      <c r="G167" s="187">
        <f>+IFERROR(VLOOKUP(B167,'FCST SDV (2)'!C:S,12,0),0)</f>
        <v>54000</v>
      </c>
      <c r="H167" s="185">
        <f t="shared" si="23"/>
        <v>21.6</v>
      </c>
      <c r="I167" s="134">
        <f t="array" ref="I167">+IFERROR(INDEX('FCST SDV (2)'!$D$2:$P$2001,MATCH('Data đx fcst 21.09.2020'!$B167,'FCST SDV (2)'!$C$2:$C$2001,0),MATCH('Data đx fcst 21.09.2020'!I$1,'FCST SDV (2)'!$D$1:$P$1,0))/'Data đx fcst 21.09.2020'!$C167,0)</f>
        <v>0</v>
      </c>
      <c r="J167" s="134">
        <f t="array" ref="J167">+IFERROR(INDEX('FCST SDV (2)'!$D$2:$P$2001,MATCH('Data đx fcst 21.09.2020'!$B167,'FCST SDV (2)'!$C$2:$C$2001,0),MATCH('Data đx fcst 21.09.2020'!J$1,'FCST SDV (2)'!$D$1:$P$1,0))/'Data đx fcst 21.09.2020'!$C167,0)</f>
        <v>0</v>
      </c>
      <c r="K167" s="134">
        <f t="array" ref="K167">+IFERROR(INDEX('FCST SDV (2)'!$D$2:$P$2001,MATCH('Data đx fcst 21.09.2020'!$B167,'FCST SDV (2)'!$C$2:$C$2001,0),MATCH('Data đx fcst 21.09.2020'!K$1,'FCST SDV (2)'!$D$1:$P$1,0))/'Data đx fcst 21.09.2020'!$C167,0)</f>
        <v>0</v>
      </c>
      <c r="L167" s="134">
        <f t="array" ref="L167">+IFERROR(INDEX('FCST SDV (2)'!$D$2:$P$2001,MATCH('Data đx fcst 21.09.2020'!$B167,'FCST SDV (2)'!$C$2:$C$2001,0),MATCH('Data đx fcst 21.09.2020'!L$1,'FCST SDV (2)'!$D$1:$P$1,0))/'Data đx fcst 21.09.2020'!$C167,0)</f>
        <v>0</v>
      </c>
      <c r="M167" s="134">
        <f t="array" ref="M167">+IFERROR(INDEX('FCST SDV (2)'!$D$2:$P$2001,MATCH('Data đx fcst 21.09.2020'!$B167,'FCST SDV (2)'!$C$2:$C$2001,0),MATCH('Data đx fcst 21.09.2020'!M$1,'FCST SDV (2)'!$D$1:$P$1,0))/'Data đx fcst 21.09.2020'!$C167,0)</f>
        <v>0</v>
      </c>
      <c r="N167" s="134">
        <f t="array" ref="N167">+IFERROR(INDEX('FCST SDV (2)'!$D$2:$P$2001,MATCH('Data đx fcst 21.09.2020'!$B167,'FCST SDV (2)'!$C$2:$C$2001,0),MATCH('Data đx fcst 21.09.2020'!N$1,'FCST SDV (2)'!$D$1:$P$1,0))/'Data đx fcst 21.09.2020'!$C167,0)</f>
        <v>0</v>
      </c>
      <c r="O167" s="134">
        <f t="array" ref="O167">+IFERROR(INDEX('FCST SDV (2)'!$D$2:$P$2001,MATCH('Data đx fcst 21.09.2020'!$B167,'FCST SDV (2)'!$C$2:$C$2001,0),MATCH('Data đx fcst 21.09.2020'!O$1,'FCST SDV (2)'!$D$1:$P$1,0))/'Data đx fcst 21.09.2020'!$C167,0)</f>
        <v>0</v>
      </c>
      <c r="P167" s="134">
        <f t="array" ref="P167">+IFERROR(INDEX('FCST SDV (2)'!$D$2:$P$2001,MATCH('Data đx fcst 21.09.2020'!$B167,'FCST SDV (2)'!$C$2:$C$2001,0),MATCH('Data đx fcst 21.09.2020'!P$1,'FCST SDV (2)'!$D$1:$P$1,0))/'Data đx fcst 21.09.2020'!$C167,0)</f>
        <v>0</v>
      </c>
      <c r="Q167" s="134">
        <f t="array" ref="Q167">+IFERROR(INDEX('FCST SDV (2)'!$D$2:$P$2001,MATCH('Data đx fcst 21.09.2020'!$B167,'FCST SDV (2)'!$C$2:$C$2001,0),MATCH('Data đx fcst 21.09.2020'!Q$1,'FCST SDV (2)'!$D$1:$P$1,0))/'Data đx fcst 21.09.2020'!$C167,0)</f>
        <v>0</v>
      </c>
      <c r="R167" s="134">
        <f>+IFERROR(INDEX('FCST SDV (2)'!$D$2:$P$2001,MATCH('Data đx fcst 21.09.2020'!$B167,'FCST SDV (2)'!$C$2:$C$2001,0),MATCH('Data đx fcst 21.09.2020'!R$1,'FCST SDV (2)'!$D$1:$P$1,0))/'Data đx fcst 21.09.2020'!$C167,0)</f>
        <v>25.2</v>
      </c>
      <c r="S167" s="182">
        <f t="shared" si="16"/>
        <v>25.2</v>
      </c>
    </row>
    <row r="168" spans="1:19" ht="36" customHeight="1" thickBot="1">
      <c r="A168" s="629" t="s">
        <v>254</v>
      </c>
      <c r="B168" s="630"/>
      <c r="C168" s="630"/>
      <c r="D168" s="630"/>
      <c r="E168" s="630"/>
      <c r="F168" s="631"/>
      <c r="G168" s="204">
        <f>+G167+G166+G165+G164+G163+G161+G158+G155+G153+G150+G148+G147+G143</f>
        <v>545000</v>
      </c>
      <c r="H168" s="190">
        <f>+H167+H166+H165+H164+H163+H161+H158+H155+H153+H150+H148+H147+H143+H162</f>
        <v>2064.3333333333335</v>
      </c>
      <c r="I168" s="192">
        <f>+F141-SUM(I143:I167)</f>
        <v>0</v>
      </c>
      <c r="J168" s="192">
        <f>+I168-SUM(J141:J167)</f>
        <v>0</v>
      </c>
      <c r="K168" s="192">
        <f t="shared" ref="K168:R168" si="24">+J168-SUM(K141:K167)</f>
        <v>0</v>
      </c>
      <c r="L168" s="192">
        <f t="shared" si="24"/>
        <v>0</v>
      </c>
      <c r="M168" s="192">
        <f t="shared" si="24"/>
        <v>0</v>
      </c>
      <c r="N168" s="192">
        <f t="shared" si="24"/>
        <v>0</v>
      </c>
      <c r="O168" s="192">
        <f t="shared" si="24"/>
        <v>0</v>
      </c>
      <c r="P168" s="192">
        <f t="shared" si="24"/>
        <v>0</v>
      </c>
      <c r="Q168" s="192">
        <f t="shared" si="24"/>
        <v>0</v>
      </c>
      <c r="R168" s="192">
        <f t="shared" si="24"/>
        <v>-2228.538333333333</v>
      </c>
      <c r="S168" s="182">
        <f t="shared" si="16"/>
        <v>-2228.538333333333</v>
      </c>
    </row>
    <row r="169" spans="1:19" ht="36" customHeight="1">
      <c r="A169" s="605" t="s">
        <v>64</v>
      </c>
      <c r="B169" s="230" t="s">
        <v>60</v>
      </c>
      <c r="C169" s="231">
        <v>1000</v>
      </c>
      <c r="D169" s="612">
        <v>43900</v>
      </c>
      <c r="E169" s="612"/>
      <c r="F169" s="612">
        <f>+D169</f>
        <v>43900</v>
      </c>
      <c r="G169" s="203">
        <f>+IFERROR(VLOOKUP(B169,'FCST SDV (2)'!C:S,12,0),0)</f>
        <v>47000</v>
      </c>
      <c r="H169" s="188">
        <f t="shared" ref="H169:H172" si="25">+G169/C169</f>
        <v>47</v>
      </c>
      <c r="I169" s="134">
        <f t="array" ref="I169">+IFERROR(INDEX('FCST SDV (2)'!$D$2:$P$2001,MATCH('Data đx fcst 21.09.2020'!$B169,'FCST SDV (2)'!$C$2:$C$2001,0),MATCH('Data đx fcst 21.09.2020'!I$1,'FCST SDV (2)'!$D$1:$P$1,0))/'Data đx fcst 21.09.2020'!$C169,0)</f>
        <v>0</v>
      </c>
      <c r="J169" s="134">
        <f t="array" ref="J169">+IFERROR(INDEX('FCST SDV (2)'!$D$2:$P$2001,MATCH('Data đx fcst 21.09.2020'!$B169,'FCST SDV (2)'!$C$2:$C$2001,0),MATCH('Data đx fcst 21.09.2020'!J$1,'FCST SDV (2)'!$D$1:$P$1,0))/'Data đx fcst 21.09.2020'!$C169,0)</f>
        <v>0</v>
      </c>
      <c r="K169" s="134">
        <f t="array" ref="K169">+IFERROR(INDEX('FCST SDV (2)'!$D$2:$P$2001,MATCH('Data đx fcst 21.09.2020'!$B169,'FCST SDV (2)'!$C$2:$C$2001,0),MATCH('Data đx fcst 21.09.2020'!K$1,'FCST SDV (2)'!$D$1:$P$1,0))/'Data đx fcst 21.09.2020'!$C169,0)</f>
        <v>0</v>
      </c>
      <c r="L169" s="134">
        <f t="array" ref="L169">+IFERROR(INDEX('FCST SDV (2)'!$D$2:$P$2001,MATCH('Data đx fcst 21.09.2020'!$B169,'FCST SDV (2)'!$C$2:$C$2001,0),MATCH('Data đx fcst 21.09.2020'!L$1,'FCST SDV (2)'!$D$1:$P$1,0))/'Data đx fcst 21.09.2020'!$C169,0)</f>
        <v>0</v>
      </c>
      <c r="M169" s="134">
        <f t="array" ref="M169">+IFERROR(INDEX('FCST SDV (2)'!$D$2:$P$2001,MATCH('Data đx fcst 21.09.2020'!$B169,'FCST SDV (2)'!$C$2:$C$2001,0),MATCH('Data đx fcst 21.09.2020'!M$1,'FCST SDV (2)'!$D$1:$P$1,0))/'Data đx fcst 21.09.2020'!$C169,0)</f>
        <v>0</v>
      </c>
      <c r="N169" s="134">
        <f t="array" ref="N169">+IFERROR(INDEX('FCST SDV (2)'!$D$2:$P$2001,MATCH('Data đx fcst 21.09.2020'!$B169,'FCST SDV (2)'!$C$2:$C$2001,0),MATCH('Data đx fcst 21.09.2020'!N$1,'FCST SDV (2)'!$D$1:$P$1,0))/'Data đx fcst 21.09.2020'!$C169,0)</f>
        <v>0</v>
      </c>
      <c r="O169" s="134">
        <f t="array" ref="O169">+IFERROR(INDEX('FCST SDV (2)'!$D$2:$P$2001,MATCH('Data đx fcst 21.09.2020'!$B169,'FCST SDV (2)'!$C$2:$C$2001,0),MATCH('Data đx fcst 21.09.2020'!O$1,'FCST SDV (2)'!$D$1:$P$1,0))/'Data đx fcst 21.09.2020'!$C169,0)</f>
        <v>0</v>
      </c>
      <c r="P169" s="134">
        <f t="array" ref="P169">+IFERROR(INDEX('FCST SDV (2)'!$D$2:$P$2001,MATCH('Data đx fcst 21.09.2020'!$B169,'FCST SDV (2)'!$C$2:$C$2001,0),MATCH('Data đx fcst 21.09.2020'!P$1,'FCST SDV (2)'!$D$1:$P$1,0))/'Data đx fcst 21.09.2020'!$C169,0)</f>
        <v>0</v>
      </c>
      <c r="Q169" s="134">
        <f t="array" ref="Q169">+IFERROR(INDEX('FCST SDV (2)'!$D$2:$P$2001,MATCH('Data đx fcst 21.09.2020'!$B169,'FCST SDV (2)'!$C$2:$C$2001,0),MATCH('Data đx fcst 21.09.2020'!Q$1,'FCST SDV (2)'!$D$1:$P$1,0))/'Data đx fcst 21.09.2020'!$C169,0)</f>
        <v>0</v>
      </c>
      <c r="R169" s="134">
        <f t="array" ref="R169">+IFERROR(INDEX('FCST SDV (2)'!$D$2:$P$2001,MATCH('Data đx fcst 21.09.2020'!$B169,'FCST SDV (2)'!$C$2:$C$2001,0),MATCH('Data đx fcst 21.09.2020'!R$1,'FCST SDV (2)'!$D$1:$P$1,0))/'Data đx fcst 21.09.2020'!$C169,0)</f>
        <v>70</v>
      </c>
      <c r="S169" s="182">
        <f t="shared" si="16"/>
        <v>70</v>
      </c>
    </row>
    <row r="170" spans="1:19" ht="36" customHeight="1">
      <c r="A170" s="616"/>
      <c r="B170" s="232" t="s">
        <v>61</v>
      </c>
      <c r="C170" s="223">
        <v>100</v>
      </c>
      <c r="D170" s="606"/>
      <c r="E170" s="606"/>
      <c r="F170" s="606"/>
      <c r="G170" s="187">
        <f>+IFERROR(VLOOKUP(B170,'FCST SDV (2)'!C:S,12,0),0)</f>
        <v>0</v>
      </c>
      <c r="H170" s="185">
        <f t="shared" si="25"/>
        <v>0</v>
      </c>
      <c r="I170" s="134">
        <f t="array" ref="I170">+IFERROR(INDEX('FCST SDV (2)'!$D$2:$P$2001,MATCH('Data đx fcst 21.09.2020'!$B170,'FCST SDV (2)'!$C$2:$C$2001,0),MATCH('Data đx fcst 21.09.2020'!I$1,'FCST SDV (2)'!$D$1:$P$1,0))/'Data đx fcst 21.09.2020'!$C170,0)</f>
        <v>0</v>
      </c>
      <c r="J170" s="134">
        <f t="array" ref="J170">+IFERROR(INDEX('FCST SDV (2)'!$D$2:$P$2001,MATCH('Data đx fcst 21.09.2020'!$B170,'FCST SDV (2)'!$C$2:$C$2001,0),MATCH('Data đx fcst 21.09.2020'!J$1,'FCST SDV (2)'!$D$1:$P$1,0))/'Data đx fcst 21.09.2020'!$C170,0)</f>
        <v>0</v>
      </c>
      <c r="K170" s="134">
        <f t="array" ref="K170">+IFERROR(INDEX('FCST SDV (2)'!$D$2:$P$2001,MATCH('Data đx fcst 21.09.2020'!$B170,'FCST SDV (2)'!$C$2:$C$2001,0),MATCH('Data đx fcst 21.09.2020'!K$1,'FCST SDV (2)'!$D$1:$P$1,0))/'Data đx fcst 21.09.2020'!$C170,0)</f>
        <v>0</v>
      </c>
      <c r="L170" s="134">
        <f t="array" ref="L170">+IFERROR(INDEX('FCST SDV (2)'!$D$2:$P$2001,MATCH('Data đx fcst 21.09.2020'!$B170,'FCST SDV (2)'!$C$2:$C$2001,0),MATCH('Data đx fcst 21.09.2020'!L$1,'FCST SDV (2)'!$D$1:$P$1,0))/'Data đx fcst 21.09.2020'!$C170,0)</f>
        <v>0</v>
      </c>
      <c r="M170" s="134">
        <f t="array" ref="M170">+IFERROR(INDEX('FCST SDV (2)'!$D$2:$P$2001,MATCH('Data đx fcst 21.09.2020'!$B170,'FCST SDV (2)'!$C$2:$C$2001,0),MATCH('Data đx fcst 21.09.2020'!M$1,'FCST SDV (2)'!$D$1:$P$1,0))/'Data đx fcst 21.09.2020'!$C170,0)</f>
        <v>0</v>
      </c>
      <c r="N170" s="134">
        <f t="array" ref="N170">+IFERROR(INDEX('FCST SDV (2)'!$D$2:$P$2001,MATCH('Data đx fcst 21.09.2020'!$B170,'FCST SDV (2)'!$C$2:$C$2001,0),MATCH('Data đx fcst 21.09.2020'!N$1,'FCST SDV (2)'!$D$1:$P$1,0))/'Data đx fcst 21.09.2020'!$C170,0)</f>
        <v>0</v>
      </c>
      <c r="O170" s="134">
        <f t="array" ref="O170">+IFERROR(INDEX('FCST SDV (2)'!$D$2:$P$2001,MATCH('Data đx fcst 21.09.2020'!$B170,'FCST SDV (2)'!$C$2:$C$2001,0),MATCH('Data đx fcst 21.09.2020'!O$1,'FCST SDV (2)'!$D$1:$P$1,0))/'Data đx fcst 21.09.2020'!$C170,0)</f>
        <v>0</v>
      </c>
      <c r="P170" s="134">
        <f t="array" ref="P170">+IFERROR(INDEX('FCST SDV (2)'!$D$2:$P$2001,MATCH('Data đx fcst 21.09.2020'!$B170,'FCST SDV (2)'!$C$2:$C$2001,0),MATCH('Data đx fcst 21.09.2020'!P$1,'FCST SDV (2)'!$D$1:$P$1,0))/'Data đx fcst 21.09.2020'!$C170,0)</f>
        <v>0</v>
      </c>
      <c r="Q170" s="134">
        <f t="array" ref="Q170">+IFERROR(INDEX('FCST SDV (2)'!$D$2:$P$2001,MATCH('Data đx fcst 21.09.2020'!$B170,'FCST SDV (2)'!$C$2:$C$2001,0),MATCH('Data đx fcst 21.09.2020'!Q$1,'FCST SDV (2)'!$D$1:$P$1,0))/'Data đx fcst 21.09.2020'!$C170,0)</f>
        <v>0</v>
      </c>
      <c r="R170" s="134">
        <f t="array" ref="R170">+IFERROR(INDEX('FCST SDV (2)'!$D$2:$P$2001,MATCH('Data đx fcst 21.09.2020'!$B170,'FCST SDV (2)'!$C$2:$C$2001,0),MATCH('Data đx fcst 21.09.2020'!R$1,'FCST SDV (2)'!$D$1:$P$1,0))/'Data đx fcst 21.09.2020'!$C170,0)</f>
        <v>0</v>
      </c>
      <c r="S170" s="182">
        <f t="shared" si="16"/>
        <v>0</v>
      </c>
    </row>
    <row r="171" spans="1:19" ht="36" customHeight="1">
      <c r="A171" s="616"/>
      <c r="B171" s="232" t="s">
        <v>62</v>
      </c>
      <c r="C171" s="223">
        <v>180</v>
      </c>
      <c r="D171" s="606"/>
      <c r="E171" s="606"/>
      <c r="F171" s="606"/>
      <c r="G171" s="187">
        <f>+IFERROR(VLOOKUP(B171,'FCST SDV (2)'!C:S,12,0),0)</f>
        <v>460000</v>
      </c>
      <c r="H171" s="185">
        <f t="shared" si="25"/>
        <v>2555.5555555555557</v>
      </c>
      <c r="I171" s="134">
        <f t="array" ref="I171">+IFERROR(INDEX('FCST SDV (2)'!$D$2:$P$2001,MATCH('Data đx fcst 21.09.2020'!$B171,'FCST SDV (2)'!$C$2:$C$2001,0),MATCH('Data đx fcst 21.09.2020'!I$1,'FCST SDV (2)'!$D$1:$P$1,0))/'Data đx fcst 21.09.2020'!$C171,0)</f>
        <v>0</v>
      </c>
      <c r="J171" s="134">
        <f t="array" ref="J171">+IFERROR(INDEX('FCST SDV (2)'!$D$2:$P$2001,MATCH('Data đx fcst 21.09.2020'!$B171,'FCST SDV (2)'!$C$2:$C$2001,0),MATCH('Data đx fcst 21.09.2020'!J$1,'FCST SDV (2)'!$D$1:$P$1,0))/'Data đx fcst 21.09.2020'!$C171,0)</f>
        <v>0</v>
      </c>
      <c r="K171" s="134">
        <f t="array" ref="K171">+IFERROR(INDEX('FCST SDV (2)'!$D$2:$P$2001,MATCH('Data đx fcst 21.09.2020'!$B171,'FCST SDV (2)'!$C$2:$C$2001,0),MATCH('Data đx fcst 21.09.2020'!K$1,'FCST SDV (2)'!$D$1:$P$1,0))/'Data đx fcst 21.09.2020'!$C171,0)</f>
        <v>0</v>
      </c>
      <c r="L171" s="134">
        <f t="array" ref="L171">+IFERROR(INDEX('FCST SDV (2)'!$D$2:$P$2001,MATCH('Data đx fcst 21.09.2020'!$B171,'FCST SDV (2)'!$C$2:$C$2001,0),MATCH('Data đx fcst 21.09.2020'!L$1,'FCST SDV (2)'!$D$1:$P$1,0))/'Data đx fcst 21.09.2020'!$C171,0)</f>
        <v>0</v>
      </c>
      <c r="M171" s="134">
        <f t="array" ref="M171">+IFERROR(INDEX('FCST SDV (2)'!$D$2:$P$2001,MATCH('Data đx fcst 21.09.2020'!$B171,'FCST SDV (2)'!$C$2:$C$2001,0),MATCH('Data đx fcst 21.09.2020'!M$1,'FCST SDV (2)'!$D$1:$P$1,0))/'Data đx fcst 21.09.2020'!$C171,0)</f>
        <v>0</v>
      </c>
      <c r="N171" s="134">
        <f t="array" ref="N171">+IFERROR(INDEX('FCST SDV (2)'!$D$2:$P$2001,MATCH('Data đx fcst 21.09.2020'!$B171,'FCST SDV (2)'!$C$2:$C$2001,0),MATCH('Data đx fcst 21.09.2020'!N$1,'FCST SDV (2)'!$D$1:$P$1,0))/'Data đx fcst 21.09.2020'!$C171,0)</f>
        <v>0</v>
      </c>
      <c r="O171" s="134">
        <f t="array" ref="O171">+IFERROR(INDEX('FCST SDV (2)'!$D$2:$P$2001,MATCH('Data đx fcst 21.09.2020'!$B171,'FCST SDV (2)'!$C$2:$C$2001,0),MATCH('Data đx fcst 21.09.2020'!O$1,'FCST SDV (2)'!$D$1:$P$1,0))/'Data đx fcst 21.09.2020'!$C171,0)</f>
        <v>0</v>
      </c>
      <c r="P171" s="134">
        <f t="array" ref="P171">+IFERROR(INDEX('FCST SDV (2)'!$D$2:$P$2001,MATCH('Data đx fcst 21.09.2020'!$B171,'FCST SDV (2)'!$C$2:$C$2001,0),MATCH('Data đx fcst 21.09.2020'!P$1,'FCST SDV (2)'!$D$1:$P$1,0))/'Data đx fcst 21.09.2020'!$C171,0)</f>
        <v>0</v>
      </c>
      <c r="Q171" s="134">
        <f t="array" ref="Q171">+IFERROR(INDEX('FCST SDV (2)'!$D$2:$P$2001,MATCH('Data đx fcst 21.09.2020'!$B171,'FCST SDV (2)'!$C$2:$C$2001,0),MATCH('Data đx fcst 21.09.2020'!Q$1,'FCST SDV (2)'!$D$1:$P$1,0))/'Data đx fcst 21.09.2020'!$C171,0)</f>
        <v>0</v>
      </c>
      <c r="R171" s="134">
        <f t="array" ref="R171">+IFERROR(INDEX('FCST SDV (2)'!$D$2:$P$2001,MATCH('Data đx fcst 21.09.2020'!$B171,'FCST SDV (2)'!$C$2:$C$2001,0),MATCH('Data đx fcst 21.09.2020'!R$1,'FCST SDV (2)'!$D$1:$P$1,0))/'Data đx fcst 21.09.2020'!$C171,0)</f>
        <v>2666.6666666666665</v>
      </c>
      <c r="S171" s="182">
        <f t="shared" si="16"/>
        <v>2666.6666666666665</v>
      </c>
    </row>
    <row r="172" spans="1:19" ht="36" customHeight="1">
      <c r="A172" s="616"/>
      <c r="B172" s="232" t="s">
        <v>63</v>
      </c>
      <c r="C172" s="223">
        <v>1000</v>
      </c>
      <c r="D172" s="606"/>
      <c r="E172" s="606"/>
      <c r="F172" s="606"/>
      <c r="G172" s="187">
        <f>+IFERROR(VLOOKUP(B172,'FCST SDV (2)'!C:S,12,0),0)</f>
        <v>30000</v>
      </c>
      <c r="H172" s="185">
        <f t="shared" si="25"/>
        <v>30</v>
      </c>
      <c r="I172" s="134">
        <f t="array" ref="I172">+IFERROR(INDEX('FCST SDV (2)'!$D$2:$P$2001,MATCH('Data đx fcst 21.09.2020'!$B172,'FCST SDV (2)'!$C$2:$C$2001,0),MATCH('Data đx fcst 21.09.2020'!I$1,'FCST SDV (2)'!$D$1:$P$1,0))/'Data đx fcst 21.09.2020'!$C172,0)</f>
        <v>0</v>
      </c>
      <c r="J172" s="134">
        <f t="array" ref="J172">+IFERROR(INDEX('FCST SDV (2)'!$D$2:$P$2001,MATCH('Data đx fcst 21.09.2020'!$B172,'FCST SDV (2)'!$C$2:$C$2001,0),MATCH('Data đx fcst 21.09.2020'!J$1,'FCST SDV (2)'!$D$1:$P$1,0))/'Data đx fcst 21.09.2020'!$C172,0)</f>
        <v>0</v>
      </c>
      <c r="K172" s="134">
        <f t="array" ref="K172">+IFERROR(INDEX('FCST SDV (2)'!$D$2:$P$2001,MATCH('Data đx fcst 21.09.2020'!$B172,'FCST SDV (2)'!$C$2:$C$2001,0),MATCH('Data đx fcst 21.09.2020'!K$1,'FCST SDV (2)'!$D$1:$P$1,0))/'Data đx fcst 21.09.2020'!$C172,0)</f>
        <v>0</v>
      </c>
      <c r="L172" s="134">
        <f t="array" ref="L172">+IFERROR(INDEX('FCST SDV (2)'!$D$2:$P$2001,MATCH('Data đx fcst 21.09.2020'!$B172,'FCST SDV (2)'!$C$2:$C$2001,0),MATCH('Data đx fcst 21.09.2020'!L$1,'FCST SDV (2)'!$D$1:$P$1,0))/'Data đx fcst 21.09.2020'!$C172,0)</f>
        <v>0</v>
      </c>
      <c r="M172" s="134">
        <f t="array" ref="M172">+IFERROR(INDEX('FCST SDV (2)'!$D$2:$P$2001,MATCH('Data đx fcst 21.09.2020'!$B172,'FCST SDV (2)'!$C$2:$C$2001,0),MATCH('Data đx fcst 21.09.2020'!M$1,'FCST SDV (2)'!$D$1:$P$1,0))/'Data đx fcst 21.09.2020'!$C172,0)</f>
        <v>0</v>
      </c>
      <c r="N172" s="134">
        <f t="array" ref="N172">+IFERROR(INDEX('FCST SDV (2)'!$D$2:$P$2001,MATCH('Data đx fcst 21.09.2020'!$B172,'FCST SDV (2)'!$C$2:$C$2001,0),MATCH('Data đx fcst 21.09.2020'!N$1,'FCST SDV (2)'!$D$1:$P$1,0))/'Data đx fcst 21.09.2020'!$C172,0)</f>
        <v>0</v>
      </c>
      <c r="O172" s="134">
        <f t="array" ref="O172">+IFERROR(INDEX('FCST SDV (2)'!$D$2:$P$2001,MATCH('Data đx fcst 21.09.2020'!$B172,'FCST SDV (2)'!$C$2:$C$2001,0),MATCH('Data đx fcst 21.09.2020'!O$1,'FCST SDV (2)'!$D$1:$P$1,0))/'Data đx fcst 21.09.2020'!$C172,0)</f>
        <v>0</v>
      </c>
      <c r="P172" s="134">
        <f t="array" ref="P172">+IFERROR(INDEX('FCST SDV (2)'!$D$2:$P$2001,MATCH('Data đx fcst 21.09.2020'!$B172,'FCST SDV (2)'!$C$2:$C$2001,0),MATCH('Data đx fcst 21.09.2020'!P$1,'FCST SDV (2)'!$D$1:$P$1,0))/'Data đx fcst 21.09.2020'!$C172,0)</f>
        <v>0</v>
      </c>
      <c r="Q172" s="134">
        <f t="array" ref="Q172">+IFERROR(INDEX('FCST SDV (2)'!$D$2:$P$2001,MATCH('Data đx fcst 21.09.2020'!$B172,'FCST SDV (2)'!$C$2:$C$2001,0),MATCH('Data đx fcst 21.09.2020'!Q$1,'FCST SDV (2)'!$D$1:$P$1,0))/'Data đx fcst 21.09.2020'!$C172,0)</f>
        <v>0</v>
      </c>
      <c r="R172" s="134">
        <f t="array" ref="R172">+IFERROR(INDEX('FCST SDV (2)'!$D$2:$P$2001,MATCH('Data đx fcst 21.09.2020'!$B172,'FCST SDV (2)'!$C$2:$C$2001,0),MATCH('Data đx fcst 21.09.2020'!R$1,'FCST SDV (2)'!$D$1:$P$1,0))/'Data đx fcst 21.09.2020'!$C172,0)</f>
        <v>70</v>
      </c>
      <c r="S172" s="182">
        <f t="shared" ref="S172:S173" si="26">+SUM(I172:R172)</f>
        <v>70</v>
      </c>
    </row>
    <row r="173" spans="1:19" s="195" customFormat="1" ht="36" customHeight="1" thickBot="1">
      <c r="A173" s="637" t="s">
        <v>254</v>
      </c>
      <c r="B173" s="638"/>
      <c r="C173" s="638"/>
      <c r="D173" s="638"/>
      <c r="E173" s="638"/>
      <c r="F173" s="639"/>
      <c r="G173" s="204">
        <f>+SUM(G169:G172)</f>
        <v>537000</v>
      </c>
      <c r="H173" s="190">
        <f>+SUM(H169:H172)</f>
        <v>2632.5555555555557</v>
      </c>
      <c r="I173" s="191">
        <f>+F169-SUM(I169:I172)</f>
        <v>43900</v>
      </c>
      <c r="J173" s="191">
        <f>+I173-SUM(J169:J172)</f>
        <v>43900</v>
      </c>
      <c r="K173" s="191">
        <f t="shared" ref="K173:R173" si="27">+J173-SUM(K169:K172)</f>
        <v>43900</v>
      </c>
      <c r="L173" s="191">
        <f t="shared" si="27"/>
        <v>43900</v>
      </c>
      <c r="M173" s="191">
        <f t="shared" si="27"/>
        <v>43900</v>
      </c>
      <c r="N173" s="191">
        <f t="shared" si="27"/>
        <v>43900</v>
      </c>
      <c r="O173" s="191">
        <f t="shared" si="27"/>
        <v>43900</v>
      </c>
      <c r="P173" s="191">
        <f t="shared" si="27"/>
        <v>43900</v>
      </c>
      <c r="Q173" s="191">
        <f t="shared" si="27"/>
        <v>43900</v>
      </c>
      <c r="R173" s="191">
        <f t="shared" si="27"/>
        <v>41093.333333333336</v>
      </c>
      <c r="S173" s="197">
        <f t="shared" si="26"/>
        <v>436193.33333333331</v>
      </c>
    </row>
    <row r="174" spans="1:19" ht="36" hidden="1" customHeight="1">
      <c r="A174" s="636" t="s">
        <v>86</v>
      </c>
      <c r="B174" s="225" t="s">
        <v>65</v>
      </c>
      <c r="C174" s="231">
        <v>1000</v>
      </c>
      <c r="D174" s="606">
        <v>300</v>
      </c>
      <c r="E174" s="606"/>
      <c r="F174" s="606">
        <f>D174</f>
        <v>300</v>
      </c>
      <c r="G174" s="203">
        <f>+VLOOKUP(B174,'FCST SDV (2)'!C:S,12,0)</f>
        <v>0</v>
      </c>
      <c r="H174" s="188">
        <f t="shared" ref="H174:H203" si="28">+G174/C174</f>
        <v>0</v>
      </c>
      <c r="I174" s="134">
        <f t="array" ref="I174">+IFERROR(INDEX('FCST SDV (2)'!$D$2:$P$2001,MATCH('Data đx fcst 21.09.2020'!$B174,'FCST SDV (2)'!$C$2:$C$2001,0),MATCH('Data đx fcst 21.09.2020'!I$1,'FCST SDV (2)'!$D$1:$P$1,0))/'Data đx fcst 21.09.2020'!$C174,0)</f>
        <v>0</v>
      </c>
      <c r="J174" s="134">
        <f t="array" ref="J174">+IFERROR(INDEX('FCST SDV (2)'!$D$2:$P$2001,MATCH('Data đx fcst 21.09.2020'!$B174,'FCST SDV (2)'!$C$2:$C$2001,0),MATCH('Data đx fcst 21.09.2020'!J$1,'FCST SDV (2)'!$D$1:$P$1,0))/'Data đx fcst 21.09.2020'!$C174,0)</f>
        <v>0</v>
      </c>
      <c r="K174" s="134">
        <f t="array" ref="K174">+IFERROR(INDEX('FCST SDV (2)'!$D$2:$P$2001,MATCH('Data đx fcst 21.09.2020'!$B174,'FCST SDV (2)'!$C$2:$C$2001,0),MATCH('Data đx fcst 21.09.2020'!K$1,'FCST SDV (2)'!$D$1:$P$1,0))/'Data đx fcst 21.09.2020'!$C174,0)</f>
        <v>0</v>
      </c>
      <c r="L174" s="134">
        <f t="array" ref="L174">+IFERROR(INDEX('FCST SDV (2)'!$D$2:$P$2001,MATCH('Data đx fcst 21.09.2020'!$B174,'FCST SDV (2)'!$C$2:$C$2001,0),MATCH('Data đx fcst 21.09.2020'!L$1,'FCST SDV (2)'!$D$1:$P$1,0))/'Data đx fcst 21.09.2020'!$C174,0)</f>
        <v>0</v>
      </c>
      <c r="M174" s="134">
        <f t="array" ref="M174">+IFERROR(INDEX('FCST SDV (2)'!$D$2:$P$2001,MATCH('Data đx fcst 21.09.2020'!$B174,'FCST SDV (2)'!$C$2:$C$2001,0),MATCH('Data đx fcst 21.09.2020'!M$1,'FCST SDV (2)'!$D$1:$P$1,0))/'Data đx fcst 21.09.2020'!$C174,0)</f>
        <v>0</v>
      </c>
      <c r="N174" s="134">
        <f t="array" ref="N174">+IFERROR(INDEX('FCST SDV (2)'!$D$2:$P$2001,MATCH('Data đx fcst 21.09.2020'!$B174,'FCST SDV (2)'!$C$2:$C$2001,0),MATCH('Data đx fcst 21.09.2020'!N$1,'FCST SDV (2)'!$D$1:$P$1,0))/'Data đx fcst 21.09.2020'!$C174,0)</f>
        <v>0</v>
      </c>
      <c r="O174" s="134">
        <f t="array" ref="O174">+IFERROR(INDEX('FCST SDV (2)'!$D$2:$P$2001,MATCH('Data đx fcst 21.09.2020'!$B174,'FCST SDV (2)'!$C$2:$C$2001,0),MATCH('Data đx fcst 21.09.2020'!O$1,'FCST SDV (2)'!$D$1:$P$1,0))/'Data đx fcst 21.09.2020'!$C174,0)</f>
        <v>0</v>
      </c>
      <c r="P174" s="134">
        <f t="array" ref="P174">+IFERROR(INDEX('FCST SDV (2)'!$D$2:$P$2001,MATCH('Data đx fcst 21.09.2020'!$B174,'FCST SDV (2)'!$C$2:$C$2001,0),MATCH('Data đx fcst 21.09.2020'!P$1,'FCST SDV (2)'!$D$1:$P$1,0))/'Data đx fcst 21.09.2020'!$C174,0)</f>
        <v>0</v>
      </c>
      <c r="Q174" s="134">
        <f t="array" ref="Q174">+IFERROR(INDEX('FCST SDV (2)'!$D$2:$P$2001,MATCH('Data đx fcst 21.09.2020'!$B174,'FCST SDV (2)'!$C$2:$C$2001,0),MATCH('Data đx fcst 21.09.2020'!Q$1,'FCST SDV (2)'!$D$1:$P$1,0))/'Data đx fcst 21.09.2020'!$C174,0)</f>
        <v>0</v>
      </c>
      <c r="R174" s="134">
        <f t="array" ref="R174">+IFERROR(INDEX('FCST SDV (2)'!$D$2:$P$2001,MATCH('Data đx fcst 21.09.2020'!$B174,'FCST SDV (2)'!$C$2:$C$2001,0),MATCH('Data đx fcst 21.09.2020'!R$1,'FCST SDV (2)'!$D$1:$P$1,0))/'Data đx fcst 21.09.2020'!$C174,0)</f>
        <v>0</v>
      </c>
      <c r="S174" s="193">
        <f t="shared" ref="S174:S266" si="29">+SUM(I174:R174)</f>
        <v>0</v>
      </c>
    </row>
    <row r="175" spans="1:19" ht="36" hidden="1" customHeight="1">
      <c r="A175" s="616"/>
      <c r="B175" s="214" t="s">
        <v>66</v>
      </c>
      <c r="C175" s="223">
        <v>1000</v>
      </c>
      <c r="D175" s="606"/>
      <c r="E175" s="606"/>
      <c r="F175" s="606"/>
      <c r="G175" s="187">
        <f>+VLOOKUP(B175,'FCST SDV (2)'!C:S,12,0)</f>
        <v>70000</v>
      </c>
      <c r="H175" s="185">
        <f t="shared" si="28"/>
        <v>70</v>
      </c>
      <c r="I175" s="134">
        <f t="array" ref="I175">+IFERROR(INDEX('FCST SDV (2)'!$D$2:$P$2001,MATCH('Data đx fcst 21.09.2020'!$B175,'FCST SDV (2)'!$C$2:$C$2001,0),MATCH('Data đx fcst 21.09.2020'!I$1,'FCST SDV (2)'!$D$1:$P$1,0))/'Data đx fcst 21.09.2020'!$C175,0)</f>
        <v>0</v>
      </c>
      <c r="J175" s="134">
        <f t="array" ref="J175">+IFERROR(INDEX('FCST SDV (2)'!$D$2:$P$2001,MATCH('Data đx fcst 21.09.2020'!$B175,'FCST SDV (2)'!$C$2:$C$2001,0),MATCH('Data đx fcst 21.09.2020'!J$1,'FCST SDV (2)'!$D$1:$P$1,0))/'Data đx fcst 21.09.2020'!$C175,0)</f>
        <v>0</v>
      </c>
      <c r="K175" s="134">
        <f t="array" ref="K175">+IFERROR(INDEX('FCST SDV (2)'!$D$2:$P$2001,MATCH('Data đx fcst 21.09.2020'!$B175,'FCST SDV (2)'!$C$2:$C$2001,0),MATCH('Data đx fcst 21.09.2020'!K$1,'FCST SDV (2)'!$D$1:$P$1,0))/'Data đx fcst 21.09.2020'!$C175,0)</f>
        <v>0</v>
      </c>
      <c r="L175" s="134">
        <f t="array" ref="L175">+IFERROR(INDEX('FCST SDV (2)'!$D$2:$P$2001,MATCH('Data đx fcst 21.09.2020'!$B175,'FCST SDV (2)'!$C$2:$C$2001,0),MATCH('Data đx fcst 21.09.2020'!L$1,'FCST SDV (2)'!$D$1:$P$1,0))/'Data đx fcst 21.09.2020'!$C175,0)</f>
        <v>0</v>
      </c>
      <c r="M175" s="134">
        <f t="array" ref="M175">+IFERROR(INDEX('FCST SDV (2)'!$D$2:$P$2001,MATCH('Data đx fcst 21.09.2020'!$B175,'FCST SDV (2)'!$C$2:$C$2001,0),MATCH('Data đx fcst 21.09.2020'!M$1,'FCST SDV (2)'!$D$1:$P$1,0))/'Data đx fcst 21.09.2020'!$C175,0)</f>
        <v>0</v>
      </c>
      <c r="N175" s="134">
        <f t="array" ref="N175">+IFERROR(INDEX('FCST SDV (2)'!$D$2:$P$2001,MATCH('Data đx fcst 21.09.2020'!$B175,'FCST SDV (2)'!$C$2:$C$2001,0),MATCH('Data đx fcst 21.09.2020'!N$1,'FCST SDV (2)'!$D$1:$P$1,0))/'Data đx fcst 21.09.2020'!$C175,0)</f>
        <v>0</v>
      </c>
      <c r="O175" s="134">
        <f t="array" ref="O175">+IFERROR(INDEX('FCST SDV (2)'!$D$2:$P$2001,MATCH('Data đx fcst 21.09.2020'!$B175,'FCST SDV (2)'!$C$2:$C$2001,0),MATCH('Data đx fcst 21.09.2020'!O$1,'FCST SDV (2)'!$D$1:$P$1,0))/'Data đx fcst 21.09.2020'!$C175,0)</f>
        <v>0</v>
      </c>
      <c r="P175" s="134">
        <f t="array" ref="P175">+IFERROR(INDEX('FCST SDV (2)'!$D$2:$P$2001,MATCH('Data đx fcst 21.09.2020'!$B175,'FCST SDV (2)'!$C$2:$C$2001,0),MATCH('Data đx fcst 21.09.2020'!P$1,'FCST SDV (2)'!$D$1:$P$1,0))/'Data đx fcst 21.09.2020'!$C175,0)</f>
        <v>0</v>
      </c>
      <c r="Q175" s="134">
        <f t="array" ref="Q175">+IFERROR(INDEX('FCST SDV (2)'!$D$2:$P$2001,MATCH('Data đx fcst 21.09.2020'!$B175,'FCST SDV (2)'!$C$2:$C$2001,0),MATCH('Data đx fcst 21.09.2020'!Q$1,'FCST SDV (2)'!$D$1:$P$1,0))/'Data đx fcst 21.09.2020'!$C175,0)</f>
        <v>0</v>
      </c>
      <c r="R175" s="134">
        <f t="array" ref="R175">+IFERROR(INDEX('FCST SDV (2)'!$D$2:$P$2001,MATCH('Data đx fcst 21.09.2020'!$B175,'FCST SDV (2)'!$C$2:$C$2001,0),MATCH('Data đx fcst 21.09.2020'!R$1,'FCST SDV (2)'!$D$1:$P$1,0))/'Data đx fcst 21.09.2020'!$C175,0)</f>
        <v>70</v>
      </c>
      <c r="S175" s="182">
        <f t="shared" si="29"/>
        <v>70</v>
      </c>
    </row>
    <row r="176" spans="1:19" ht="36" customHeight="1">
      <c r="A176" s="616"/>
      <c r="B176" s="214" t="s">
        <v>67</v>
      </c>
      <c r="C176" s="223">
        <v>1000</v>
      </c>
      <c r="D176" s="606"/>
      <c r="E176" s="606"/>
      <c r="F176" s="606"/>
      <c r="G176" s="187">
        <f>+IFERROR(VLOOKUP(B176,'FCST SDV (2)'!C:S,12,0),0)</f>
        <v>0</v>
      </c>
      <c r="H176" s="185">
        <f t="shared" si="28"/>
        <v>0</v>
      </c>
      <c r="I176" s="134">
        <f t="array" ref="I176">+IFERROR(INDEX('FCST SDV (2)'!$D$2:$P$2001,MATCH('Data đx fcst 21.09.2020'!$B176,'FCST SDV (2)'!$C$2:$C$2001,0),MATCH('Data đx fcst 21.09.2020'!I$1,'FCST SDV (2)'!$D$1:$P$1,0))/'Data đx fcst 21.09.2020'!$C176,0)</f>
        <v>0</v>
      </c>
      <c r="J176" s="134">
        <f t="array" ref="J176">+IFERROR(INDEX('FCST SDV (2)'!$D$2:$P$2001,MATCH('Data đx fcst 21.09.2020'!$B176,'FCST SDV (2)'!$C$2:$C$2001,0),MATCH('Data đx fcst 21.09.2020'!J$1,'FCST SDV (2)'!$D$1:$P$1,0))/'Data đx fcst 21.09.2020'!$C176,0)</f>
        <v>0</v>
      </c>
      <c r="K176" s="134">
        <f t="array" ref="K176">+IFERROR(INDEX('FCST SDV (2)'!$D$2:$P$2001,MATCH('Data đx fcst 21.09.2020'!$B176,'FCST SDV (2)'!$C$2:$C$2001,0),MATCH('Data đx fcst 21.09.2020'!K$1,'FCST SDV (2)'!$D$1:$P$1,0))/'Data đx fcst 21.09.2020'!$C176,0)</f>
        <v>0</v>
      </c>
      <c r="L176" s="134">
        <f t="array" ref="L176">+IFERROR(INDEX('FCST SDV (2)'!$D$2:$P$2001,MATCH('Data đx fcst 21.09.2020'!$B176,'FCST SDV (2)'!$C$2:$C$2001,0),MATCH('Data đx fcst 21.09.2020'!L$1,'FCST SDV (2)'!$D$1:$P$1,0))/'Data đx fcst 21.09.2020'!$C176,0)</f>
        <v>0</v>
      </c>
      <c r="M176" s="134">
        <f t="array" ref="M176">+IFERROR(INDEX('FCST SDV (2)'!$D$2:$P$2001,MATCH('Data đx fcst 21.09.2020'!$B176,'FCST SDV (2)'!$C$2:$C$2001,0),MATCH('Data đx fcst 21.09.2020'!M$1,'FCST SDV (2)'!$D$1:$P$1,0))/'Data đx fcst 21.09.2020'!$C176,0)</f>
        <v>0</v>
      </c>
      <c r="N176" s="134">
        <f t="array" ref="N176">+IFERROR(INDEX('FCST SDV (2)'!$D$2:$P$2001,MATCH('Data đx fcst 21.09.2020'!$B176,'FCST SDV (2)'!$C$2:$C$2001,0),MATCH('Data đx fcst 21.09.2020'!N$1,'FCST SDV (2)'!$D$1:$P$1,0))/'Data đx fcst 21.09.2020'!$C176,0)</f>
        <v>0</v>
      </c>
      <c r="O176" s="134">
        <f t="array" ref="O176">+IFERROR(INDEX('FCST SDV (2)'!$D$2:$P$2001,MATCH('Data đx fcst 21.09.2020'!$B176,'FCST SDV (2)'!$C$2:$C$2001,0),MATCH('Data đx fcst 21.09.2020'!O$1,'FCST SDV (2)'!$D$1:$P$1,0))/'Data đx fcst 21.09.2020'!$C176,0)</f>
        <v>0</v>
      </c>
      <c r="P176" s="134">
        <f t="array" ref="P176">+IFERROR(INDEX('FCST SDV (2)'!$D$2:$P$2001,MATCH('Data đx fcst 21.09.2020'!$B176,'FCST SDV (2)'!$C$2:$C$2001,0),MATCH('Data đx fcst 21.09.2020'!P$1,'FCST SDV (2)'!$D$1:$P$1,0))/'Data đx fcst 21.09.2020'!$C176,0)</f>
        <v>0</v>
      </c>
      <c r="Q176" s="134">
        <f t="array" ref="Q176">+IFERROR(INDEX('FCST SDV (2)'!$D$2:$P$2001,MATCH('Data đx fcst 21.09.2020'!$B176,'FCST SDV (2)'!$C$2:$C$2001,0),MATCH('Data đx fcst 21.09.2020'!Q$1,'FCST SDV (2)'!$D$1:$P$1,0))/'Data đx fcst 21.09.2020'!$C176,0)</f>
        <v>0</v>
      </c>
      <c r="R176" s="134">
        <f t="array" ref="R176">+IFERROR(INDEX('FCST SDV (2)'!$D$2:$P$2001,MATCH('Data đx fcst 21.09.2020'!$B176,'FCST SDV (2)'!$C$2:$C$2001,0),MATCH('Data đx fcst 21.09.2020'!R$1,'FCST SDV (2)'!$D$1:$P$1,0))/'Data đx fcst 21.09.2020'!$C176,0)</f>
        <v>0</v>
      </c>
      <c r="S176" s="182">
        <f t="shared" si="29"/>
        <v>0</v>
      </c>
    </row>
    <row r="177" spans="1:19" ht="36" hidden="1" customHeight="1">
      <c r="A177" s="616"/>
      <c r="B177" s="233" t="s">
        <v>68</v>
      </c>
      <c r="C177" s="223">
        <v>1000</v>
      </c>
      <c r="D177" s="606"/>
      <c r="E177" s="606"/>
      <c r="F177" s="606"/>
      <c r="G177" s="187">
        <f>+VLOOKUP(B177,'FCST SDV (2)'!C:S,12,0)</f>
        <v>0</v>
      </c>
      <c r="H177" s="185">
        <f t="shared" si="28"/>
        <v>0</v>
      </c>
      <c r="I177" s="134">
        <f t="array" ref="I177">+IFERROR(INDEX('FCST SDV (2)'!$D$2:$P$2001,MATCH('Data đx fcst 21.09.2020'!$B177,'FCST SDV (2)'!$C$2:$C$2001,0),MATCH('Data đx fcst 21.09.2020'!I$1,'FCST SDV (2)'!$D$1:$P$1,0))/'Data đx fcst 21.09.2020'!$C177,0)</f>
        <v>0</v>
      </c>
      <c r="J177" s="134">
        <f t="array" ref="J177">+IFERROR(INDEX('FCST SDV (2)'!$D$2:$P$2001,MATCH('Data đx fcst 21.09.2020'!$B177,'FCST SDV (2)'!$C$2:$C$2001,0),MATCH('Data đx fcst 21.09.2020'!J$1,'FCST SDV (2)'!$D$1:$P$1,0))/'Data đx fcst 21.09.2020'!$C177,0)</f>
        <v>0</v>
      </c>
      <c r="K177" s="134">
        <f t="array" ref="K177">+IFERROR(INDEX('FCST SDV (2)'!$D$2:$P$2001,MATCH('Data đx fcst 21.09.2020'!$B177,'FCST SDV (2)'!$C$2:$C$2001,0),MATCH('Data đx fcst 21.09.2020'!K$1,'FCST SDV (2)'!$D$1:$P$1,0))/'Data đx fcst 21.09.2020'!$C177,0)</f>
        <v>0</v>
      </c>
      <c r="L177" s="134">
        <f t="array" ref="L177">+IFERROR(INDEX('FCST SDV (2)'!$D$2:$P$2001,MATCH('Data đx fcst 21.09.2020'!$B177,'FCST SDV (2)'!$C$2:$C$2001,0),MATCH('Data đx fcst 21.09.2020'!L$1,'FCST SDV (2)'!$D$1:$P$1,0))/'Data đx fcst 21.09.2020'!$C177,0)</f>
        <v>0</v>
      </c>
      <c r="M177" s="134">
        <f t="array" ref="M177">+IFERROR(INDEX('FCST SDV (2)'!$D$2:$P$2001,MATCH('Data đx fcst 21.09.2020'!$B177,'FCST SDV (2)'!$C$2:$C$2001,0),MATCH('Data đx fcst 21.09.2020'!M$1,'FCST SDV (2)'!$D$1:$P$1,0))/'Data đx fcst 21.09.2020'!$C177,0)</f>
        <v>0</v>
      </c>
      <c r="N177" s="134">
        <f t="array" ref="N177">+IFERROR(INDEX('FCST SDV (2)'!$D$2:$P$2001,MATCH('Data đx fcst 21.09.2020'!$B177,'FCST SDV (2)'!$C$2:$C$2001,0),MATCH('Data đx fcst 21.09.2020'!N$1,'FCST SDV (2)'!$D$1:$P$1,0))/'Data đx fcst 21.09.2020'!$C177,0)</f>
        <v>0</v>
      </c>
      <c r="O177" s="134">
        <f t="array" ref="O177">+IFERROR(INDEX('FCST SDV (2)'!$D$2:$P$2001,MATCH('Data đx fcst 21.09.2020'!$B177,'FCST SDV (2)'!$C$2:$C$2001,0),MATCH('Data đx fcst 21.09.2020'!O$1,'FCST SDV (2)'!$D$1:$P$1,0))/'Data đx fcst 21.09.2020'!$C177,0)</f>
        <v>0</v>
      </c>
      <c r="P177" s="134">
        <f t="array" ref="P177">+IFERROR(INDEX('FCST SDV (2)'!$D$2:$P$2001,MATCH('Data đx fcst 21.09.2020'!$B177,'FCST SDV (2)'!$C$2:$C$2001,0),MATCH('Data đx fcst 21.09.2020'!P$1,'FCST SDV (2)'!$D$1:$P$1,0))/'Data đx fcst 21.09.2020'!$C177,0)</f>
        <v>0</v>
      </c>
      <c r="Q177" s="134">
        <f t="array" ref="Q177">+IFERROR(INDEX('FCST SDV (2)'!$D$2:$P$2001,MATCH('Data đx fcst 21.09.2020'!$B177,'FCST SDV (2)'!$C$2:$C$2001,0),MATCH('Data đx fcst 21.09.2020'!Q$1,'FCST SDV (2)'!$D$1:$P$1,0))/'Data đx fcst 21.09.2020'!$C177,0)</f>
        <v>0</v>
      </c>
      <c r="R177" s="134">
        <f t="array" ref="R177">+IFERROR(INDEX('FCST SDV (2)'!$D$2:$P$2001,MATCH('Data đx fcst 21.09.2020'!$B177,'FCST SDV (2)'!$C$2:$C$2001,0),MATCH('Data đx fcst 21.09.2020'!R$1,'FCST SDV (2)'!$D$1:$P$1,0))/'Data đx fcst 21.09.2020'!$C177,0)</f>
        <v>0</v>
      </c>
      <c r="S177" s="182">
        <f t="shared" si="29"/>
        <v>0</v>
      </c>
    </row>
    <row r="178" spans="1:19" ht="36" customHeight="1">
      <c r="A178" s="616"/>
      <c r="B178" s="214" t="s">
        <v>69</v>
      </c>
      <c r="C178" s="223">
        <v>1000</v>
      </c>
      <c r="D178" s="606"/>
      <c r="E178" s="606"/>
      <c r="F178" s="606"/>
      <c r="G178" s="187">
        <f>+IFERROR(VLOOKUP(B178,'FCST SDV (2)'!C:S,12,0),0)</f>
        <v>40000</v>
      </c>
      <c r="H178" s="185">
        <f t="shared" si="28"/>
        <v>40</v>
      </c>
      <c r="I178" s="134">
        <f t="array" ref="I178">+IFERROR(INDEX('FCST SDV (2)'!$D$2:$P$2001,MATCH('Data đx fcst 21.09.2020'!$B178,'FCST SDV (2)'!$C$2:$C$2001,0),MATCH('Data đx fcst 21.09.2020'!I$1,'FCST SDV (2)'!$D$1:$P$1,0))/'Data đx fcst 21.09.2020'!$C178,0)</f>
        <v>0</v>
      </c>
      <c r="J178" s="134">
        <f t="array" ref="J178">+IFERROR(INDEX('FCST SDV (2)'!$D$2:$P$2001,MATCH('Data đx fcst 21.09.2020'!$B178,'FCST SDV (2)'!$C$2:$C$2001,0),MATCH('Data đx fcst 21.09.2020'!J$1,'FCST SDV (2)'!$D$1:$P$1,0))/'Data đx fcst 21.09.2020'!$C178,0)</f>
        <v>0</v>
      </c>
      <c r="K178" s="134">
        <f t="array" ref="K178">+IFERROR(INDEX('FCST SDV (2)'!$D$2:$P$2001,MATCH('Data đx fcst 21.09.2020'!$B178,'FCST SDV (2)'!$C$2:$C$2001,0),MATCH('Data đx fcst 21.09.2020'!K$1,'FCST SDV (2)'!$D$1:$P$1,0))/'Data đx fcst 21.09.2020'!$C178,0)</f>
        <v>0</v>
      </c>
      <c r="L178" s="134">
        <f t="array" ref="L178">+IFERROR(INDEX('FCST SDV (2)'!$D$2:$P$2001,MATCH('Data đx fcst 21.09.2020'!$B178,'FCST SDV (2)'!$C$2:$C$2001,0),MATCH('Data đx fcst 21.09.2020'!L$1,'FCST SDV (2)'!$D$1:$P$1,0))/'Data đx fcst 21.09.2020'!$C178,0)</f>
        <v>0</v>
      </c>
      <c r="M178" s="134">
        <f t="array" ref="M178">+IFERROR(INDEX('FCST SDV (2)'!$D$2:$P$2001,MATCH('Data đx fcst 21.09.2020'!$B178,'FCST SDV (2)'!$C$2:$C$2001,0),MATCH('Data đx fcst 21.09.2020'!M$1,'FCST SDV (2)'!$D$1:$P$1,0))/'Data đx fcst 21.09.2020'!$C178,0)</f>
        <v>0</v>
      </c>
      <c r="N178" s="134">
        <f t="array" ref="N178">+IFERROR(INDEX('FCST SDV (2)'!$D$2:$P$2001,MATCH('Data đx fcst 21.09.2020'!$B178,'FCST SDV (2)'!$C$2:$C$2001,0),MATCH('Data đx fcst 21.09.2020'!N$1,'FCST SDV (2)'!$D$1:$P$1,0))/'Data đx fcst 21.09.2020'!$C178,0)</f>
        <v>0</v>
      </c>
      <c r="O178" s="134">
        <f t="array" ref="O178">+IFERROR(INDEX('FCST SDV (2)'!$D$2:$P$2001,MATCH('Data đx fcst 21.09.2020'!$B178,'FCST SDV (2)'!$C$2:$C$2001,0),MATCH('Data đx fcst 21.09.2020'!O$1,'FCST SDV (2)'!$D$1:$P$1,0))/'Data đx fcst 21.09.2020'!$C178,0)</f>
        <v>0</v>
      </c>
      <c r="P178" s="134">
        <f t="array" ref="P178">+IFERROR(INDEX('FCST SDV (2)'!$D$2:$P$2001,MATCH('Data đx fcst 21.09.2020'!$B178,'FCST SDV (2)'!$C$2:$C$2001,0),MATCH('Data đx fcst 21.09.2020'!P$1,'FCST SDV (2)'!$D$1:$P$1,0))/'Data đx fcst 21.09.2020'!$C178,0)</f>
        <v>0</v>
      </c>
      <c r="Q178" s="134">
        <f t="array" ref="Q178">+IFERROR(INDEX('FCST SDV (2)'!$D$2:$P$2001,MATCH('Data đx fcst 21.09.2020'!$B178,'FCST SDV (2)'!$C$2:$C$2001,0),MATCH('Data đx fcst 21.09.2020'!Q$1,'FCST SDV (2)'!$D$1:$P$1,0))/'Data đx fcst 21.09.2020'!$C178,0)</f>
        <v>0</v>
      </c>
      <c r="R178" s="134">
        <f t="array" ref="R178">+IFERROR(INDEX('FCST SDV (2)'!$D$2:$P$2001,MATCH('Data đx fcst 21.09.2020'!$B178,'FCST SDV (2)'!$C$2:$C$2001,0),MATCH('Data đx fcst 21.09.2020'!R$1,'FCST SDV (2)'!$D$1:$P$1,0))/'Data đx fcst 21.09.2020'!$C178,0)</f>
        <v>70</v>
      </c>
      <c r="S178" s="182">
        <f t="shared" si="29"/>
        <v>70</v>
      </c>
    </row>
    <row r="179" spans="1:19" ht="36" hidden="1" customHeight="1">
      <c r="A179" s="616"/>
      <c r="B179" s="214" t="s">
        <v>70</v>
      </c>
      <c r="C179" s="223">
        <v>11000</v>
      </c>
      <c r="D179" s="606"/>
      <c r="E179" s="606"/>
      <c r="F179" s="606"/>
      <c r="G179" s="187">
        <f>+VLOOKUP(B179,'FCST SDV (2)'!C:S,12,0)</f>
        <v>0</v>
      </c>
      <c r="H179" s="185">
        <f t="shared" si="28"/>
        <v>0</v>
      </c>
      <c r="I179" s="134">
        <f t="array" ref="I179">+IFERROR(INDEX('FCST SDV (2)'!$D$2:$P$2001,MATCH('Data đx fcst 21.09.2020'!$B179,'FCST SDV (2)'!$C$2:$C$2001,0),MATCH('Data đx fcst 21.09.2020'!I$1,'FCST SDV (2)'!$D$1:$P$1,0))/'Data đx fcst 21.09.2020'!$C179,0)</f>
        <v>0</v>
      </c>
      <c r="J179" s="134">
        <f t="array" ref="J179">+IFERROR(INDEX('FCST SDV (2)'!$D$2:$P$2001,MATCH('Data đx fcst 21.09.2020'!$B179,'FCST SDV (2)'!$C$2:$C$2001,0),MATCH('Data đx fcst 21.09.2020'!J$1,'FCST SDV (2)'!$D$1:$P$1,0))/'Data đx fcst 21.09.2020'!$C179,0)</f>
        <v>0</v>
      </c>
      <c r="K179" s="134">
        <f t="array" ref="K179">+IFERROR(INDEX('FCST SDV (2)'!$D$2:$P$2001,MATCH('Data đx fcst 21.09.2020'!$B179,'FCST SDV (2)'!$C$2:$C$2001,0),MATCH('Data đx fcst 21.09.2020'!K$1,'FCST SDV (2)'!$D$1:$P$1,0))/'Data đx fcst 21.09.2020'!$C179,0)</f>
        <v>0</v>
      </c>
      <c r="L179" s="134">
        <f t="array" ref="L179">+IFERROR(INDEX('FCST SDV (2)'!$D$2:$P$2001,MATCH('Data đx fcst 21.09.2020'!$B179,'FCST SDV (2)'!$C$2:$C$2001,0),MATCH('Data đx fcst 21.09.2020'!L$1,'FCST SDV (2)'!$D$1:$P$1,0))/'Data đx fcst 21.09.2020'!$C179,0)</f>
        <v>0</v>
      </c>
      <c r="M179" s="134">
        <f t="array" ref="M179">+IFERROR(INDEX('FCST SDV (2)'!$D$2:$P$2001,MATCH('Data đx fcst 21.09.2020'!$B179,'FCST SDV (2)'!$C$2:$C$2001,0),MATCH('Data đx fcst 21.09.2020'!M$1,'FCST SDV (2)'!$D$1:$P$1,0))/'Data đx fcst 21.09.2020'!$C179,0)</f>
        <v>0</v>
      </c>
      <c r="N179" s="134">
        <f t="array" ref="N179">+IFERROR(INDEX('FCST SDV (2)'!$D$2:$P$2001,MATCH('Data đx fcst 21.09.2020'!$B179,'FCST SDV (2)'!$C$2:$C$2001,0),MATCH('Data đx fcst 21.09.2020'!N$1,'FCST SDV (2)'!$D$1:$P$1,0))/'Data đx fcst 21.09.2020'!$C179,0)</f>
        <v>0</v>
      </c>
      <c r="O179" s="134">
        <f t="array" ref="O179">+IFERROR(INDEX('FCST SDV (2)'!$D$2:$P$2001,MATCH('Data đx fcst 21.09.2020'!$B179,'FCST SDV (2)'!$C$2:$C$2001,0),MATCH('Data đx fcst 21.09.2020'!O$1,'FCST SDV (2)'!$D$1:$P$1,0))/'Data đx fcst 21.09.2020'!$C179,0)</f>
        <v>0</v>
      </c>
      <c r="P179" s="134">
        <f t="array" ref="P179">+IFERROR(INDEX('FCST SDV (2)'!$D$2:$P$2001,MATCH('Data đx fcst 21.09.2020'!$B179,'FCST SDV (2)'!$C$2:$C$2001,0),MATCH('Data đx fcst 21.09.2020'!P$1,'FCST SDV (2)'!$D$1:$P$1,0))/'Data đx fcst 21.09.2020'!$C179,0)</f>
        <v>0</v>
      </c>
      <c r="Q179" s="134">
        <f t="array" ref="Q179">+IFERROR(INDEX('FCST SDV (2)'!$D$2:$P$2001,MATCH('Data đx fcst 21.09.2020'!$B179,'FCST SDV (2)'!$C$2:$C$2001,0),MATCH('Data đx fcst 21.09.2020'!Q$1,'FCST SDV (2)'!$D$1:$P$1,0))/'Data đx fcst 21.09.2020'!$C179,0)</f>
        <v>0</v>
      </c>
      <c r="R179" s="134">
        <f t="array" ref="R179">+IFERROR(INDEX('FCST SDV (2)'!$D$2:$P$2001,MATCH('Data đx fcst 21.09.2020'!$B179,'FCST SDV (2)'!$C$2:$C$2001,0),MATCH('Data đx fcst 21.09.2020'!R$1,'FCST SDV (2)'!$D$1:$P$1,0))/'Data đx fcst 21.09.2020'!$C179,0)</f>
        <v>0</v>
      </c>
      <c r="S179" s="182">
        <f t="shared" si="29"/>
        <v>0</v>
      </c>
    </row>
    <row r="180" spans="1:19" ht="36" hidden="1" customHeight="1">
      <c r="A180" s="616"/>
      <c r="B180" s="214" t="s">
        <v>71</v>
      </c>
      <c r="C180" s="223">
        <v>19000</v>
      </c>
      <c r="D180" s="606"/>
      <c r="E180" s="606"/>
      <c r="F180" s="606"/>
      <c r="G180" s="187">
        <f>+VLOOKUP(B180,'FCST SDV (2)'!C:S,12,0)</f>
        <v>0</v>
      </c>
      <c r="H180" s="185">
        <f t="shared" si="28"/>
        <v>0</v>
      </c>
      <c r="I180" s="134">
        <f t="array" ref="I180">+IFERROR(INDEX('FCST SDV (2)'!$D$2:$P$2001,MATCH('Data đx fcst 21.09.2020'!$B180,'FCST SDV (2)'!$C$2:$C$2001,0),MATCH('Data đx fcst 21.09.2020'!I$1,'FCST SDV (2)'!$D$1:$P$1,0))/'Data đx fcst 21.09.2020'!$C180,0)</f>
        <v>0</v>
      </c>
      <c r="J180" s="134">
        <f t="array" ref="J180">+IFERROR(INDEX('FCST SDV (2)'!$D$2:$P$2001,MATCH('Data đx fcst 21.09.2020'!$B180,'FCST SDV (2)'!$C$2:$C$2001,0),MATCH('Data đx fcst 21.09.2020'!J$1,'FCST SDV (2)'!$D$1:$P$1,0))/'Data đx fcst 21.09.2020'!$C180,0)</f>
        <v>0</v>
      </c>
      <c r="K180" s="134">
        <f t="array" ref="K180">+IFERROR(INDEX('FCST SDV (2)'!$D$2:$P$2001,MATCH('Data đx fcst 21.09.2020'!$B180,'FCST SDV (2)'!$C$2:$C$2001,0),MATCH('Data đx fcst 21.09.2020'!K$1,'FCST SDV (2)'!$D$1:$P$1,0))/'Data đx fcst 21.09.2020'!$C180,0)</f>
        <v>0</v>
      </c>
      <c r="L180" s="134">
        <f t="array" ref="L180">+IFERROR(INDEX('FCST SDV (2)'!$D$2:$P$2001,MATCH('Data đx fcst 21.09.2020'!$B180,'FCST SDV (2)'!$C$2:$C$2001,0),MATCH('Data đx fcst 21.09.2020'!L$1,'FCST SDV (2)'!$D$1:$P$1,0))/'Data đx fcst 21.09.2020'!$C180,0)</f>
        <v>0</v>
      </c>
      <c r="M180" s="134">
        <f t="array" ref="M180">+IFERROR(INDEX('FCST SDV (2)'!$D$2:$P$2001,MATCH('Data đx fcst 21.09.2020'!$B180,'FCST SDV (2)'!$C$2:$C$2001,0),MATCH('Data đx fcst 21.09.2020'!M$1,'FCST SDV (2)'!$D$1:$P$1,0))/'Data đx fcst 21.09.2020'!$C180,0)</f>
        <v>0</v>
      </c>
      <c r="N180" s="134">
        <f t="array" ref="N180">+IFERROR(INDEX('FCST SDV (2)'!$D$2:$P$2001,MATCH('Data đx fcst 21.09.2020'!$B180,'FCST SDV (2)'!$C$2:$C$2001,0),MATCH('Data đx fcst 21.09.2020'!N$1,'FCST SDV (2)'!$D$1:$P$1,0))/'Data đx fcst 21.09.2020'!$C180,0)</f>
        <v>0</v>
      </c>
      <c r="O180" s="134">
        <f t="array" ref="O180">+IFERROR(INDEX('FCST SDV (2)'!$D$2:$P$2001,MATCH('Data đx fcst 21.09.2020'!$B180,'FCST SDV (2)'!$C$2:$C$2001,0),MATCH('Data đx fcst 21.09.2020'!O$1,'FCST SDV (2)'!$D$1:$P$1,0))/'Data đx fcst 21.09.2020'!$C180,0)</f>
        <v>0</v>
      </c>
      <c r="P180" s="134">
        <f t="array" ref="P180">+IFERROR(INDEX('FCST SDV (2)'!$D$2:$P$2001,MATCH('Data đx fcst 21.09.2020'!$B180,'FCST SDV (2)'!$C$2:$C$2001,0),MATCH('Data đx fcst 21.09.2020'!P$1,'FCST SDV (2)'!$D$1:$P$1,0))/'Data đx fcst 21.09.2020'!$C180,0)</f>
        <v>0</v>
      </c>
      <c r="Q180" s="134">
        <f t="array" ref="Q180">+IFERROR(INDEX('FCST SDV (2)'!$D$2:$P$2001,MATCH('Data đx fcst 21.09.2020'!$B180,'FCST SDV (2)'!$C$2:$C$2001,0),MATCH('Data đx fcst 21.09.2020'!Q$1,'FCST SDV (2)'!$D$1:$P$1,0))/'Data đx fcst 21.09.2020'!$C180,0)</f>
        <v>0</v>
      </c>
      <c r="R180" s="134">
        <f t="array" ref="R180">+IFERROR(INDEX('FCST SDV (2)'!$D$2:$P$2001,MATCH('Data đx fcst 21.09.2020'!$B180,'FCST SDV (2)'!$C$2:$C$2001,0),MATCH('Data đx fcst 21.09.2020'!R$1,'FCST SDV (2)'!$D$1:$P$1,0))/'Data đx fcst 21.09.2020'!$C180,0)</f>
        <v>0</v>
      </c>
      <c r="S180" s="182">
        <f t="shared" si="29"/>
        <v>0</v>
      </c>
    </row>
    <row r="181" spans="1:19" ht="36" hidden="1" customHeight="1">
      <c r="A181" s="616"/>
      <c r="B181" s="214" t="s">
        <v>71</v>
      </c>
      <c r="C181" s="223">
        <v>19000</v>
      </c>
      <c r="D181" s="606"/>
      <c r="E181" s="606"/>
      <c r="F181" s="606"/>
      <c r="G181" s="187">
        <f>+VLOOKUP(B181,'FCST SDV (2)'!C:S,12,0)</f>
        <v>0</v>
      </c>
      <c r="H181" s="185">
        <f t="shared" si="28"/>
        <v>0</v>
      </c>
      <c r="I181" s="134">
        <f t="array" ref="I181">+IFERROR(INDEX('FCST SDV (2)'!$D$2:$P$2001,MATCH('Data đx fcst 21.09.2020'!$B181,'FCST SDV (2)'!$C$2:$C$2001,0),MATCH('Data đx fcst 21.09.2020'!I$1,'FCST SDV (2)'!$D$1:$P$1,0))/'Data đx fcst 21.09.2020'!$C181,0)</f>
        <v>0</v>
      </c>
      <c r="J181" s="134">
        <f t="array" ref="J181">+IFERROR(INDEX('FCST SDV (2)'!$D$2:$P$2001,MATCH('Data đx fcst 21.09.2020'!$B181,'FCST SDV (2)'!$C$2:$C$2001,0),MATCH('Data đx fcst 21.09.2020'!J$1,'FCST SDV (2)'!$D$1:$P$1,0))/'Data đx fcst 21.09.2020'!$C181,0)</f>
        <v>0</v>
      </c>
      <c r="K181" s="134">
        <f t="array" ref="K181">+IFERROR(INDEX('FCST SDV (2)'!$D$2:$P$2001,MATCH('Data đx fcst 21.09.2020'!$B181,'FCST SDV (2)'!$C$2:$C$2001,0),MATCH('Data đx fcst 21.09.2020'!K$1,'FCST SDV (2)'!$D$1:$P$1,0))/'Data đx fcst 21.09.2020'!$C181,0)</f>
        <v>0</v>
      </c>
      <c r="L181" s="134">
        <f t="array" ref="L181">+IFERROR(INDEX('FCST SDV (2)'!$D$2:$P$2001,MATCH('Data đx fcst 21.09.2020'!$B181,'FCST SDV (2)'!$C$2:$C$2001,0),MATCH('Data đx fcst 21.09.2020'!L$1,'FCST SDV (2)'!$D$1:$P$1,0))/'Data đx fcst 21.09.2020'!$C181,0)</f>
        <v>0</v>
      </c>
      <c r="M181" s="134">
        <f t="array" ref="M181">+IFERROR(INDEX('FCST SDV (2)'!$D$2:$P$2001,MATCH('Data đx fcst 21.09.2020'!$B181,'FCST SDV (2)'!$C$2:$C$2001,0),MATCH('Data đx fcst 21.09.2020'!M$1,'FCST SDV (2)'!$D$1:$P$1,0))/'Data đx fcst 21.09.2020'!$C181,0)</f>
        <v>0</v>
      </c>
      <c r="N181" s="134">
        <f t="array" ref="N181">+IFERROR(INDEX('FCST SDV (2)'!$D$2:$P$2001,MATCH('Data đx fcst 21.09.2020'!$B181,'FCST SDV (2)'!$C$2:$C$2001,0),MATCH('Data đx fcst 21.09.2020'!N$1,'FCST SDV (2)'!$D$1:$P$1,0))/'Data đx fcst 21.09.2020'!$C181,0)</f>
        <v>0</v>
      </c>
      <c r="O181" s="134">
        <f t="array" ref="O181">+IFERROR(INDEX('FCST SDV (2)'!$D$2:$P$2001,MATCH('Data đx fcst 21.09.2020'!$B181,'FCST SDV (2)'!$C$2:$C$2001,0),MATCH('Data đx fcst 21.09.2020'!O$1,'FCST SDV (2)'!$D$1:$P$1,0))/'Data đx fcst 21.09.2020'!$C181,0)</f>
        <v>0</v>
      </c>
      <c r="P181" s="134">
        <f t="array" ref="P181">+IFERROR(INDEX('FCST SDV (2)'!$D$2:$P$2001,MATCH('Data đx fcst 21.09.2020'!$B181,'FCST SDV (2)'!$C$2:$C$2001,0),MATCH('Data đx fcst 21.09.2020'!P$1,'FCST SDV (2)'!$D$1:$P$1,0))/'Data đx fcst 21.09.2020'!$C181,0)</f>
        <v>0</v>
      </c>
      <c r="Q181" s="134">
        <f t="array" ref="Q181">+IFERROR(INDEX('FCST SDV (2)'!$D$2:$P$2001,MATCH('Data đx fcst 21.09.2020'!$B181,'FCST SDV (2)'!$C$2:$C$2001,0),MATCH('Data đx fcst 21.09.2020'!Q$1,'FCST SDV (2)'!$D$1:$P$1,0))/'Data đx fcst 21.09.2020'!$C181,0)</f>
        <v>0</v>
      </c>
      <c r="R181" s="134">
        <f t="array" ref="R181">+IFERROR(INDEX('FCST SDV (2)'!$D$2:$P$2001,MATCH('Data đx fcst 21.09.2020'!$B181,'FCST SDV (2)'!$C$2:$C$2001,0),MATCH('Data đx fcst 21.09.2020'!R$1,'FCST SDV (2)'!$D$1:$P$1,0))/'Data đx fcst 21.09.2020'!$C181,0)</f>
        <v>0</v>
      </c>
      <c r="S181" s="182">
        <f t="shared" si="29"/>
        <v>0</v>
      </c>
    </row>
    <row r="182" spans="1:19" ht="36" customHeight="1">
      <c r="A182" s="616"/>
      <c r="B182" s="214" t="s">
        <v>72</v>
      </c>
      <c r="C182" s="223">
        <v>1000</v>
      </c>
      <c r="D182" s="606"/>
      <c r="E182" s="606"/>
      <c r="F182" s="606"/>
      <c r="G182" s="187">
        <f>+IFERROR(VLOOKUP(B182,'FCST SDV (2)'!C:S,12,0),0)</f>
        <v>45000</v>
      </c>
      <c r="H182" s="185">
        <f t="shared" si="28"/>
        <v>45</v>
      </c>
      <c r="I182" s="134">
        <f t="array" ref="I182">+IFERROR(INDEX('FCST SDV (2)'!$D$2:$P$2001,MATCH('Data đx fcst 21.09.2020'!$B182,'FCST SDV (2)'!$C$2:$C$2001,0),MATCH('Data đx fcst 21.09.2020'!I$1,'FCST SDV (2)'!$D$1:$P$1,0))/'Data đx fcst 21.09.2020'!$C182,0)</f>
        <v>0</v>
      </c>
      <c r="J182" s="134">
        <f t="array" ref="J182">+IFERROR(INDEX('FCST SDV (2)'!$D$2:$P$2001,MATCH('Data đx fcst 21.09.2020'!$B182,'FCST SDV (2)'!$C$2:$C$2001,0),MATCH('Data đx fcst 21.09.2020'!J$1,'FCST SDV (2)'!$D$1:$P$1,0))/'Data đx fcst 21.09.2020'!$C182,0)</f>
        <v>0</v>
      </c>
      <c r="K182" s="134">
        <f t="array" ref="K182">+IFERROR(INDEX('FCST SDV (2)'!$D$2:$P$2001,MATCH('Data đx fcst 21.09.2020'!$B182,'FCST SDV (2)'!$C$2:$C$2001,0),MATCH('Data đx fcst 21.09.2020'!K$1,'FCST SDV (2)'!$D$1:$P$1,0))/'Data đx fcst 21.09.2020'!$C182,0)</f>
        <v>0</v>
      </c>
      <c r="L182" s="134">
        <f t="array" ref="L182">+IFERROR(INDEX('FCST SDV (2)'!$D$2:$P$2001,MATCH('Data đx fcst 21.09.2020'!$B182,'FCST SDV (2)'!$C$2:$C$2001,0),MATCH('Data đx fcst 21.09.2020'!L$1,'FCST SDV (2)'!$D$1:$P$1,0))/'Data đx fcst 21.09.2020'!$C182,0)</f>
        <v>0</v>
      </c>
      <c r="M182" s="134">
        <f t="array" ref="M182">+IFERROR(INDEX('FCST SDV (2)'!$D$2:$P$2001,MATCH('Data đx fcst 21.09.2020'!$B182,'FCST SDV (2)'!$C$2:$C$2001,0),MATCH('Data đx fcst 21.09.2020'!M$1,'FCST SDV (2)'!$D$1:$P$1,0))/'Data đx fcst 21.09.2020'!$C182,0)</f>
        <v>0</v>
      </c>
      <c r="N182" s="134">
        <f t="array" ref="N182">+IFERROR(INDEX('FCST SDV (2)'!$D$2:$P$2001,MATCH('Data đx fcst 21.09.2020'!$B182,'FCST SDV (2)'!$C$2:$C$2001,0),MATCH('Data đx fcst 21.09.2020'!N$1,'FCST SDV (2)'!$D$1:$P$1,0))/'Data đx fcst 21.09.2020'!$C182,0)</f>
        <v>0</v>
      </c>
      <c r="O182" s="134">
        <f t="array" ref="O182">+IFERROR(INDEX('FCST SDV (2)'!$D$2:$P$2001,MATCH('Data đx fcst 21.09.2020'!$B182,'FCST SDV (2)'!$C$2:$C$2001,0),MATCH('Data đx fcst 21.09.2020'!O$1,'FCST SDV (2)'!$D$1:$P$1,0))/'Data đx fcst 21.09.2020'!$C182,0)</f>
        <v>0</v>
      </c>
      <c r="P182" s="134">
        <f t="array" ref="P182">+IFERROR(INDEX('FCST SDV (2)'!$D$2:$P$2001,MATCH('Data đx fcst 21.09.2020'!$B182,'FCST SDV (2)'!$C$2:$C$2001,0),MATCH('Data đx fcst 21.09.2020'!P$1,'FCST SDV (2)'!$D$1:$P$1,0))/'Data đx fcst 21.09.2020'!$C182,0)</f>
        <v>0</v>
      </c>
      <c r="Q182" s="134">
        <f t="array" ref="Q182">+IFERROR(INDEX('FCST SDV (2)'!$D$2:$P$2001,MATCH('Data đx fcst 21.09.2020'!$B182,'FCST SDV (2)'!$C$2:$C$2001,0),MATCH('Data đx fcst 21.09.2020'!Q$1,'FCST SDV (2)'!$D$1:$P$1,0))/'Data đx fcst 21.09.2020'!$C182,0)</f>
        <v>0</v>
      </c>
      <c r="R182" s="134">
        <f t="array" ref="R182">+IFERROR(INDEX('FCST SDV (2)'!$D$2:$P$2001,MATCH('Data đx fcst 21.09.2020'!$B182,'FCST SDV (2)'!$C$2:$C$2001,0),MATCH('Data đx fcst 21.09.2020'!R$1,'FCST SDV (2)'!$D$1:$P$1,0))/'Data đx fcst 21.09.2020'!$C182,0)</f>
        <v>112</v>
      </c>
      <c r="S182" s="182">
        <f t="shared" si="29"/>
        <v>112</v>
      </c>
    </row>
    <row r="183" spans="1:19" ht="36" hidden="1" customHeight="1">
      <c r="A183" s="616"/>
      <c r="B183" s="214" t="s">
        <v>73</v>
      </c>
      <c r="C183" s="223">
        <v>2000</v>
      </c>
      <c r="D183" s="606"/>
      <c r="E183" s="606"/>
      <c r="F183" s="606"/>
      <c r="G183" s="187">
        <f>+VLOOKUP(B183,'FCST SDV (2)'!C:S,12,0)</f>
        <v>0</v>
      </c>
      <c r="H183" s="185">
        <f t="shared" si="28"/>
        <v>0</v>
      </c>
      <c r="I183" s="134">
        <f t="array" ref="I183">+IFERROR(INDEX('FCST SDV (2)'!$D$2:$P$2001,MATCH('Data đx fcst 21.09.2020'!$B183,'FCST SDV (2)'!$C$2:$C$2001,0),MATCH('Data đx fcst 21.09.2020'!I$1,'FCST SDV (2)'!$D$1:$P$1,0))/'Data đx fcst 21.09.2020'!$C183,0)</f>
        <v>0</v>
      </c>
      <c r="J183" s="134">
        <f t="array" ref="J183">+IFERROR(INDEX('FCST SDV (2)'!$D$2:$P$2001,MATCH('Data đx fcst 21.09.2020'!$B183,'FCST SDV (2)'!$C$2:$C$2001,0),MATCH('Data đx fcst 21.09.2020'!J$1,'FCST SDV (2)'!$D$1:$P$1,0))/'Data đx fcst 21.09.2020'!$C183,0)</f>
        <v>0</v>
      </c>
      <c r="K183" s="134">
        <f t="array" ref="K183">+IFERROR(INDEX('FCST SDV (2)'!$D$2:$P$2001,MATCH('Data đx fcst 21.09.2020'!$B183,'FCST SDV (2)'!$C$2:$C$2001,0),MATCH('Data đx fcst 21.09.2020'!K$1,'FCST SDV (2)'!$D$1:$P$1,0))/'Data đx fcst 21.09.2020'!$C183,0)</f>
        <v>0</v>
      </c>
      <c r="L183" s="134">
        <f t="array" ref="L183">+IFERROR(INDEX('FCST SDV (2)'!$D$2:$P$2001,MATCH('Data đx fcst 21.09.2020'!$B183,'FCST SDV (2)'!$C$2:$C$2001,0),MATCH('Data đx fcst 21.09.2020'!L$1,'FCST SDV (2)'!$D$1:$P$1,0))/'Data đx fcst 21.09.2020'!$C183,0)</f>
        <v>0</v>
      </c>
      <c r="M183" s="134">
        <f t="array" ref="M183">+IFERROR(INDEX('FCST SDV (2)'!$D$2:$P$2001,MATCH('Data đx fcst 21.09.2020'!$B183,'FCST SDV (2)'!$C$2:$C$2001,0),MATCH('Data đx fcst 21.09.2020'!M$1,'FCST SDV (2)'!$D$1:$P$1,0))/'Data đx fcst 21.09.2020'!$C183,0)</f>
        <v>0</v>
      </c>
      <c r="N183" s="134">
        <f t="array" ref="N183">+IFERROR(INDEX('FCST SDV (2)'!$D$2:$P$2001,MATCH('Data đx fcst 21.09.2020'!$B183,'FCST SDV (2)'!$C$2:$C$2001,0),MATCH('Data đx fcst 21.09.2020'!N$1,'FCST SDV (2)'!$D$1:$P$1,0))/'Data đx fcst 21.09.2020'!$C183,0)</f>
        <v>0</v>
      </c>
      <c r="O183" s="134">
        <f t="array" ref="O183">+IFERROR(INDEX('FCST SDV (2)'!$D$2:$P$2001,MATCH('Data đx fcst 21.09.2020'!$B183,'FCST SDV (2)'!$C$2:$C$2001,0),MATCH('Data đx fcst 21.09.2020'!O$1,'FCST SDV (2)'!$D$1:$P$1,0))/'Data đx fcst 21.09.2020'!$C183,0)</f>
        <v>0</v>
      </c>
      <c r="P183" s="134">
        <f t="array" ref="P183">+IFERROR(INDEX('FCST SDV (2)'!$D$2:$P$2001,MATCH('Data đx fcst 21.09.2020'!$B183,'FCST SDV (2)'!$C$2:$C$2001,0),MATCH('Data đx fcst 21.09.2020'!P$1,'FCST SDV (2)'!$D$1:$P$1,0))/'Data đx fcst 21.09.2020'!$C183,0)</f>
        <v>0</v>
      </c>
      <c r="Q183" s="134">
        <f t="array" ref="Q183">+IFERROR(INDEX('FCST SDV (2)'!$D$2:$P$2001,MATCH('Data đx fcst 21.09.2020'!$B183,'FCST SDV (2)'!$C$2:$C$2001,0),MATCH('Data đx fcst 21.09.2020'!Q$1,'FCST SDV (2)'!$D$1:$P$1,0))/'Data đx fcst 21.09.2020'!$C183,0)</f>
        <v>0</v>
      </c>
      <c r="R183" s="134">
        <f t="array" ref="R183">+IFERROR(INDEX('FCST SDV (2)'!$D$2:$P$2001,MATCH('Data đx fcst 21.09.2020'!$B183,'FCST SDV (2)'!$C$2:$C$2001,0),MATCH('Data đx fcst 21.09.2020'!R$1,'FCST SDV (2)'!$D$1:$P$1,0))/'Data đx fcst 21.09.2020'!$C183,0)</f>
        <v>0</v>
      </c>
      <c r="S183" s="182">
        <f t="shared" si="29"/>
        <v>0</v>
      </c>
    </row>
    <row r="184" spans="1:19" ht="36" customHeight="1">
      <c r="A184" s="616"/>
      <c r="B184" s="214" t="s">
        <v>74</v>
      </c>
      <c r="C184" s="223">
        <v>1000</v>
      </c>
      <c r="D184" s="606"/>
      <c r="E184" s="606"/>
      <c r="F184" s="606"/>
      <c r="G184" s="187">
        <f>+IFERROR(VLOOKUP(B184,'FCST SDV (2)'!C:S,12,0),0)</f>
        <v>0</v>
      </c>
      <c r="H184" s="185">
        <f t="shared" si="28"/>
        <v>0</v>
      </c>
      <c r="I184" s="134">
        <f t="array" ref="I184">+IFERROR(INDEX('FCST SDV (2)'!$D$2:$P$2001,MATCH('Data đx fcst 21.09.2020'!$B184,'FCST SDV (2)'!$C$2:$C$2001,0),MATCH('Data đx fcst 21.09.2020'!I$1,'FCST SDV (2)'!$D$1:$P$1,0))/'Data đx fcst 21.09.2020'!$C184,0)</f>
        <v>0</v>
      </c>
      <c r="J184" s="134">
        <f t="array" ref="J184">+IFERROR(INDEX('FCST SDV (2)'!$D$2:$P$2001,MATCH('Data đx fcst 21.09.2020'!$B184,'FCST SDV (2)'!$C$2:$C$2001,0),MATCH('Data đx fcst 21.09.2020'!J$1,'FCST SDV (2)'!$D$1:$P$1,0))/'Data đx fcst 21.09.2020'!$C184,0)</f>
        <v>0</v>
      </c>
      <c r="K184" s="134">
        <f t="array" ref="K184">+IFERROR(INDEX('FCST SDV (2)'!$D$2:$P$2001,MATCH('Data đx fcst 21.09.2020'!$B184,'FCST SDV (2)'!$C$2:$C$2001,0),MATCH('Data đx fcst 21.09.2020'!K$1,'FCST SDV (2)'!$D$1:$P$1,0))/'Data đx fcst 21.09.2020'!$C184,0)</f>
        <v>0</v>
      </c>
      <c r="L184" s="134">
        <f t="array" ref="L184">+IFERROR(INDEX('FCST SDV (2)'!$D$2:$P$2001,MATCH('Data đx fcst 21.09.2020'!$B184,'FCST SDV (2)'!$C$2:$C$2001,0),MATCH('Data đx fcst 21.09.2020'!L$1,'FCST SDV (2)'!$D$1:$P$1,0))/'Data đx fcst 21.09.2020'!$C184,0)</f>
        <v>0</v>
      </c>
      <c r="M184" s="134">
        <f t="array" ref="M184">+IFERROR(INDEX('FCST SDV (2)'!$D$2:$P$2001,MATCH('Data đx fcst 21.09.2020'!$B184,'FCST SDV (2)'!$C$2:$C$2001,0),MATCH('Data đx fcst 21.09.2020'!M$1,'FCST SDV (2)'!$D$1:$P$1,0))/'Data đx fcst 21.09.2020'!$C184,0)</f>
        <v>0</v>
      </c>
      <c r="N184" s="134">
        <f t="array" ref="N184">+IFERROR(INDEX('FCST SDV (2)'!$D$2:$P$2001,MATCH('Data đx fcst 21.09.2020'!$B184,'FCST SDV (2)'!$C$2:$C$2001,0),MATCH('Data đx fcst 21.09.2020'!N$1,'FCST SDV (2)'!$D$1:$P$1,0))/'Data đx fcst 21.09.2020'!$C184,0)</f>
        <v>0</v>
      </c>
      <c r="O184" s="134">
        <f t="array" ref="O184">+IFERROR(INDEX('FCST SDV (2)'!$D$2:$P$2001,MATCH('Data đx fcst 21.09.2020'!$B184,'FCST SDV (2)'!$C$2:$C$2001,0),MATCH('Data đx fcst 21.09.2020'!O$1,'FCST SDV (2)'!$D$1:$P$1,0))/'Data đx fcst 21.09.2020'!$C184,0)</f>
        <v>0</v>
      </c>
      <c r="P184" s="134">
        <f t="array" ref="P184">+IFERROR(INDEX('FCST SDV (2)'!$D$2:$P$2001,MATCH('Data đx fcst 21.09.2020'!$B184,'FCST SDV (2)'!$C$2:$C$2001,0),MATCH('Data đx fcst 21.09.2020'!P$1,'FCST SDV (2)'!$D$1:$P$1,0))/'Data đx fcst 21.09.2020'!$C184,0)</f>
        <v>0</v>
      </c>
      <c r="Q184" s="134">
        <f t="array" ref="Q184">+IFERROR(INDEX('FCST SDV (2)'!$D$2:$P$2001,MATCH('Data đx fcst 21.09.2020'!$B184,'FCST SDV (2)'!$C$2:$C$2001,0),MATCH('Data đx fcst 21.09.2020'!Q$1,'FCST SDV (2)'!$D$1:$P$1,0))/'Data đx fcst 21.09.2020'!$C184,0)</f>
        <v>0</v>
      </c>
      <c r="R184" s="134">
        <f t="array" ref="R184">+IFERROR(INDEX('FCST SDV (2)'!$D$2:$P$2001,MATCH('Data đx fcst 21.09.2020'!$B184,'FCST SDV (2)'!$C$2:$C$2001,0),MATCH('Data đx fcst 21.09.2020'!R$1,'FCST SDV (2)'!$D$1:$P$1,0))/'Data đx fcst 21.09.2020'!$C184,0)</f>
        <v>0</v>
      </c>
      <c r="S184" s="182">
        <f t="shared" si="29"/>
        <v>0</v>
      </c>
    </row>
    <row r="185" spans="1:19" ht="36" hidden="1" customHeight="1">
      <c r="A185" s="616"/>
      <c r="B185" s="214" t="s">
        <v>75</v>
      </c>
      <c r="C185" s="223">
        <v>3000</v>
      </c>
      <c r="D185" s="606"/>
      <c r="E185" s="606"/>
      <c r="F185" s="606"/>
      <c r="G185" s="187">
        <f>+VLOOKUP(B185,'FCST SDV (2)'!C:S,12,0)</f>
        <v>0</v>
      </c>
      <c r="H185" s="185">
        <f t="shared" si="28"/>
        <v>0</v>
      </c>
      <c r="I185" s="134">
        <f t="array" ref="I185">+IFERROR(INDEX('FCST SDV (2)'!$D$2:$P$2001,MATCH('Data đx fcst 21.09.2020'!$B185,'FCST SDV (2)'!$C$2:$C$2001,0),MATCH('Data đx fcst 21.09.2020'!I$1,'FCST SDV (2)'!$D$1:$P$1,0))/'Data đx fcst 21.09.2020'!$C185,0)</f>
        <v>0</v>
      </c>
      <c r="J185" s="134">
        <f t="array" ref="J185">+IFERROR(INDEX('FCST SDV (2)'!$D$2:$P$2001,MATCH('Data đx fcst 21.09.2020'!$B185,'FCST SDV (2)'!$C$2:$C$2001,0),MATCH('Data đx fcst 21.09.2020'!J$1,'FCST SDV (2)'!$D$1:$P$1,0))/'Data đx fcst 21.09.2020'!$C185,0)</f>
        <v>0</v>
      </c>
      <c r="K185" s="134">
        <f t="array" ref="K185">+IFERROR(INDEX('FCST SDV (2)'!$D$2:$P$2001,MATCH('Data đx fcst 21.09.2020'!$B185,'FCST SDV (2)'!$C$2:$C$2001,0),MATCH('Data đx fcst 21.09.2020'!K$1,'FCST SDV (2)'!$D$1:$P$1,0))/'Data đx fcst 21.09.2020'!$C185,0)</f>
        <v>0</v>
      </c>
      <c r="L185" s="134">
        <f t="array" ref="L185">+IFERROR(INDEX('FCST SDV (2)'!$D$2:$P$2001,MATCH('Data đx fcst 21.09.2020'!$B185,'FCST SDV (2)'!$C$2:$C$2001,0),MATCH('Data đx fcst 21.09.2020'!L$1,'FCST SDV (2)'!$D$1:$P$1,0))/'Data đx fcst 21.09.2020'!$C185,0)</f>
        <v>0</v>
      </c>
      <c r="M185" s="134">
        <f t="array" ref="M185">+IFERROR(INDEX('FCST SDV (2)'!$D$2:$P$2001,MATCH('Data đx fcst 21.09.2020'!$B185,'FCST SDV (2)'!$C$2:$C$2001,0),MATCH('Data đx fcst 21.09.2020'!M$1,'FCST SDV (2)'!$D$1:$P$1,0))/'Data đx fcst 21.09.2020'!$C185,0)</f>
        <v>0</v>
      </c>
      <c r="N185" s="134">
        <f t="array" ref="N185">+IFERROR(INDEX('FCST SDV (2)'!$D$2:$P$2001,MATCH('Data đx fcst 21.09.2020'!$B185,'FCST SDV (2)'!$C$2:$C$2001,0),MATCH('Data đx fcst 21.09.2020'!N$1,'FCST SDV (2)'!$D$1:$P$1,0))/'Data đx fcst 21.09.2020'!$C185,0)</f>
        <v>0</v>
      </c>
      <c r="O185" s="134">
        <f t="array" ref="O185">+IFERROR(INDEX('FCST SDV (2)'!$D$2:$P$2001,MATCH('Data đx fcst 21.09.2020'!$B185,'FCST SDV (2)'!$C$2:$C$2001,0),MATCH('Data đx fcst 21.09.2020'!O$1,'FCST SDV (2)'!$D$1:$P$1,0))/'Data đx fcst 21.09.2020'!$C185,0)</f>
        <v>0</v>
      </c>
      <c r="P185" s="134">
        <f t="array" ref="P185">+IFERROR(INDEX('FCST SDV (2)'!$D$2:$P$2001,MATCH('Data đx fcst 21.09.2020'!$B185,'FCST SDV (2)'!$C$2:$C$2001,0),MATCH('Data đx fcst 21.09.2020'!P$1,'FCST SDV (2)'!$D$1:$P$1,0))/'Data đx fcst 21.09.2020'!$C185,0)</f>
        <v>0</v>
      </c>
      <c r="Q185" s="134">
        <f t="array" ref="Q185">+IFERROR(INDEX('FCST SDV (2)'!$D$2:$P$2001,MATCH('Data đx fcst 21.09.2020'!$B185,'FCST SDV (2)'!$C$2:$C$2001,0),MATCH('Data đx fcst 21.09.2020'!Q$1,'FCST SDV (2)'!$D$1:$P$1,0))/'Data đx fcst 21.09.2020'!$C185,0)</f>
        <v>0</v>
      </c>
      <c r="R185" s="134">
        <f t="array" ref="R185">+IFERROR(INDEX('FCST SDV (2)'!$D$2:$P$2001,MATCH('Data đx fcst 21.09.2020'!$B185,'FCST SDV (2)'!$C$2:$C$2001,0),MATCH('Data đx fcst 21.09.2020'!R$1,'FCST SDV (2)'!$D$1:$P$1,0))/'Data đx fcst 21.09.2020'!$C185,0)</f>
        <v>0</v>
      </c>
      <c r="S185" s="182">
        <f t="shared" si="29"/>
        <v>0</v>
      </c>
    </row>
    <row r="186" spans="1:19" ht="36" customHeight="1">
      <c r="A186" s="616"/>
      <c r="B186" s="214" t="s">
        <v>76</v>
      </c>
      <c r="C186" s="223">
        <v>300</v>
      </c>
      <c r="D186" s="606"/>
      <c r="E186" s="606"/>
      <c r="F186" s="606"/>
      <c r="G186" s="187">
        <f>+IFERROR(VLOOKUP(B186,'FCST SDV (2)'!C:S,12,0),0)</f>
        <v>0</v>
      </c>
      <c r="H186" s="185">
        <f t="shared" si="28"/>
        <v>0</v>
      </c>
      <c r="I186" s="134">
        <f t="array" ref="I186">+IFERROR(INDEX('FCST SDV (2)'!$D$2:$P$2001,MATCH('Data đx fcst 21.09.2020'!$B186,'FCST SDV (2)'!$C$2:$C$2001,0),MATCH('Data đx fcst 21.09.2020'!I$1,'FCST SDV (2)'!$D$1:$P$1,0))/'Data đx fcst 21.09.2020'!$C186,0)</f>
        <v>0</v>
      </c>
      <c r="J186" s="134">
        <f t="array" ref="J186">+IFERROR(INDEX('FCST SDV (2)'!$D$2:$P$2001,MATCH('Data đx fcst 21.09.2020'!$B186,'FCST SDV (2)'!$C$2:$C$2001,0),MATCH('Data đx fcst 21.09.2020'!J$1,'FCST SDV (2)'!$D$1:$P$1,0))/'Data đx fcst 21.09.2020'!$C186,0)</f>
        <v>0</v>
      </c>
      <c r="K186" s="134">
        <f t="array" ref="K186">+IFERROR(INDEX('FCST SDV (2)'!$D$2:$P$2001,MATCH('Data đx fcst 21.09.2020'!$B186,'FCST SDV (2)'!$C$2:$C$2001,0),MATCH('Data đx fcst 21.09.2020'!K$1,'FCST SDV (2)'!$D$1:$P$1,0))/'Data đx fcst 21.09.2020'!$C186,0)</f>
        <v>0</v>
      </c>
      <c r="L186" s="134">
        <f t="array" ref="L186">+IFERROR(INDEX('FCST SDV (2)'!$D$2:$P$2001,MATCH('Data đx fcst 21.09.2020'!$B186,'FCST SDV (2)'!$C$2:$C$2001,0),MATCH('Data đx fcst 21.09.2020'!L$1,'FCST SDV (2)'!$D$1:$P$1,0))/'Data đx fcst 21.09.2020'!$C186,0)</f>
        <v>0</v>
      </c>
      <c r="M186" s="134">
        <f t="array" ref="M186">+IFERROR(INDEX('FCST SDV (2)'!$D$2:$P$2001,MATCH('Data đx fcst 21.09.2020'!$B186,'FCST SDV (2)'!$C$2:$C$2001,0),MATCH('Data đx fcst 21.09.2020'!M$1,'FCST SDV (2)'!$D$1:$P$1,0))/'Data đx fcst 21.09.2020'!$C186,0)</f>
        <v>0</v>
      </c>
      <c r="N186" s="134">
        <f t="array" ref="N186">+IFERROR(INDEX('FCST SDV (2)'!$D$2:$P$2001,MATCH('Data đx fcst 21.09.2020'!$B186,'FCST SDV (2)'!$C$2:$C$2001,0),MATCH('Data đx fcst 21.09.2020'!N$1,'FCST SDV (2)'!$D$1:$P$1,0))/'Data đx fcst 21.09.2020'!$C186,0)</f>
        <v>0</v>
      </c>
      <c r="O186" s="134">
        <f t="array" ref="O186">+IFERROR(INDEX('FCST SDV (2)'!$D$2:$P$2001,MATCH('Data đx fcst 21.09.2020'!$B186,'FCST SDV (2)'!$C$2:$C$2001,0),MATCH('Data đx fcst 21.09.2020'!O$1,'FCST SDV (2)'!$D$1:$P$1,0))/'Data đx fcst 21.09.2020'!$C186,0)</f>
        <v>0</v>
      </c>
      <c r="P186" s="134">
        <f t="array" ref="P186">+IFERROR(INDEX('FCST SDV (2)'!$D$2:$P$2001,MATCH('Data đx fcst 21.09.2020'!$B186,'FCST SDV (2)'!$C$2:$C$2001,0),MATCH('Data đx fcst 21.09.2020'!P$1,'FCST SDV (2)'!$D$1:$P$1,0))/'Data đx fcst 21.09.2020'!$C186,0)</f>
        <v>0</v>
      </c>
      <c r="Q186" s="134">
        <f t="array" ref="Q186">+IFERROR(INDEX('FCST SDV (2)'!$D$2:$P$2001,MATCH('Data đx fcst 21.09.2020'!$B186,'FCST SDV (2)'!$C$2:$C$2001,0),MATCH('Data đx fcst 21.09.2020'!Q$1,'FCST SDV (2)'!$D$1:$P$1,0))/'Data đx fcst 21.09.2020'!$C186,0)</f>
        <v>0</v>
      </c>
      <c r="R186" s="134">
        <f t="array" ref="R186">+IFERROR(INDEX('FCST SDV (2)'!$D$2:$P$2001,MATCH('Data đx fcst 21.09.2020'!$B186,'FCST SDV (2)'!$C$2:$C$2001,0),MATCH('Data đx fcst 21.09.2020'!R$1,'FCST SDV (2)'!$D$1:$P$1,0))/'Data đx fcst 21.09.2020'!$C186,0)</f>
        <v>46.666666666666664</v>
      </c>
      <c r="S186" s="182">
        <f t="shared" si="29"/>
        <v>46.666666666666664</v>
      </c>
    </row>
    <row r="187" spans="1:19" ht="36" customHeight="1">
      <c r="A187" s="616"/>
      <c r="B187" s="214" t="s">
        <v>77</v>
      </c>
      <c r="C187" s="223">
        <v>3000</v>
      </c>
      <c r="D187" s="606"/>
      <c r="E187" s="606"/>
      <c r="F187" s="606"/>
      <c r="G187" s="187">
        <f>+IFERROR(VLOOKUP(B187,'FCST SDV (2)'!C:S,12,0),0)</f>
        <v>0</v>
      </c>
      <c r="H187" s="185">
        <f t="shared" si="28"/>
        <v>0</v>
      </c>
      <c r="I187" s="134">
        <f t="array" ref="I187">+IFERROR(INDEX('FCST SDV (2)'!$D$2:$P$2001,MATCH('Data đx fcst 21.09.2020'!$B187,'FCST SDV (2)'!$C$2:$C$2001,0),MATCH('Data đx fcst 21.09.2020'!I$1,'FCST SDV (2)'!$D$1:$P$1,0))/'Data đx fcst 21.09.2020'!$C187,0)</f>
        <v>0</v>
      </c>
      <c r="J187" s="134">
        <f t="array" ref="J187">+IFERROR(INDEX('FCST SDV (2)'!$D$2:$P$2001,MATCH('Data đx fcst 21.09.2020'!$B187,'FCST SDV (2)'!$C$2:$C$2001,0),MATCH('Data đx fcst 21.09.2020'!J$1,'FCST SDV (2)'!$D$1:$P$1,0))/'Data đx fcst 21.09.2020'!$C187,0)</f>
        <v>0</v>
      </c>
      <c r="K187" s="134">
        <f t="array" ref="K187">+IFERROR(INDEX('FCST SDV (2)'!$D$2:$P$2001,MATCH('Data đx fcst 21.09.2020'!$B187,'FCST SDV (2)'!$C$2:$C$2001,0),MATCH('Data đx fcst 21.09.2020'!K$1,'FCST SDV (2)'!$D$1:$P$1,0))/'Data đx fcst 21.09.2020'!$C187,0)</f>
        <v>0</v>
      </c>
      <c r="L187" s="134">
        <f t="array" ref="L187">+IFERROR(INDEX('FCST SDV (2)'!$D$2:$P$2001,MATCH('Data đx fcst 21.09.2020'!$B187,'FCST SDV (2)'!$C$2:$C$2001,0),MATCH('Data đx fcst 21.09.2020'!L$1,'FCST SDV (2)'!$D$1:$P$1,0))/'Data đx fcst 21.09.2020'!$C187,0)</f>
        <v>0</v>
      </c>
      <c r="M187" s="134">
        <f t="array" ref="M187">+IFERROR(INDEX('FCST SDV (2)'!$D$2:$P$2001,MATCH('Data đx fcst 21.09.2020'!$B187,'FCST SDV (2)'!$C$2:$C$2001,0),MATCH('Data đx fcst 21.09.2020'!M$1,'FCST SDV (2)'!$D$1:$P$1,0))/'Data đx fcst 21.09.2020'!$C187,0)</f>
        <v>0</v>
      </c>
      <c r="N187" s="134">
        <f t="array" ref="N187">+IFERROR(INDEX('FCST SDV (2)'!$D$2:$P$2001,MATCH('Data đx fcst 21.09.2020'!$B187,'FCST SDV (2)'!$C$2:$C$2001,0),MATCH('Data đx fcst 21.09.2020'!N$1,'FCST SDV (2)'!$D$1:$P$1,0))/'Data đx fcst 21.09.2020'!$C187,0)</f>
        <v>0</v>
      </c>
      <c r="O187" s="134">
        <f t="array" ref="O187">+IFERROR(INDEX('FCST SDV (2)'!$D$2:$P$2001,MATCH('Data đx fcst 21.09.2020'!$B187,'FCST SDV (2)'!$C$2:$C$2001,0),MATCH('Data đx fcst 21.09.2020'!O$1,'FCST SDV (2)'!$D$1:$P$1,0))/'Data đx fcst 21.09.2020'!$C187,0)</f>
        <v>0</v>
      </c>
      <c r="P187" s="134">
        <f t="array" ref="P187">+IFERROR(INDEX('FCST SDV (2)'!$D$2:$P$2001,MATCH('Data đx fcst 21.09.2020'!$B187,'FCST SDV (2)'!$C$2:$C$2001,0),MATCH('Data đx fcst 21.09.2020'!P$1,'FCST SDV (2)'!$D$1:$P$1,0))/'Data đx fcst 21.09.2020'!$C187,0)</f>
        <v>0</v>
      </c>
      <c r="Q187" s="134">
        <f t="array" ref="Q187">+IFERROR(INDEX('FCST SDV (2)'!$D$2:$P$2001,MATCH('Data đx fcst 21.09.2020'!$B187,'FCST SDV (2)'!$C$2:$C$2001,0),MATCH('Data đx fcst 21.09.2020'!Q$1,'FCST SDV (2)'!$D$1:$P$1,0))/'Data đx fcst 21.09.2020'!$C187,0)</f>
        <v>0</v>
      </c>
      <c r="R187" s="134">
        <f t="array" ref="R187">+IFERROR(INDEX('FCST SDV (2)'!$D$2:$P$2001,MATCH('Data đx fcst 21.09.2020'!$B187,'FCST SDV (2)'!$C$2:$C$2001,0),MATCH('Data đx fcst 21.09.2020'!R$1,'FCST SDV (2)'!$D$1:$P$1,0))/'Data đx fcst 21.09.2020'!$C187,0)</f>
        <v>0</v>
      </c>
      <c r="S187" s="182">
        <f t="shared" si="29"/>
        <v>0</v>
      </c>
    </row>
    <row r="188" spans="1:19" ht="36" customHeight="1">
      <c r="A188" s="616"/>
      <c r="B188" s="214" t="s">
        <v>78</v>
      </c>
      <c r="C188" s="223">
        <v>11000</v>
      </c>
      <c r="D188" s="606"/>
      <c r="E188" s="606"/>
      <c r="F188" s="606"/>
      <c r="G188" s="187">
        <f>+IFERROR(VLOOKUP(B188,'FCST SDV (2)'!C:S,12,0),0)</f>
        <v>0</v>
      </c>
      <c r="H188" s="185">
        <f t="shared" si="28"/>
        <v>0</v>
      </c>
      <c r="I188" s="134">
        <f t="array" ref="I188">+IFERROR(INDEX('FCST SDV (2)'!$D$2:$P$2001,MATCH('Data đx fcst 21.09.2020'!$B188,'FCST SDV (2)'!$C$2:$C$2001,0),MATCH('Data đx fcst 21.09.2020'!I$1,'FCST SDV (2)'!$D$1:$P$1,0))/'Data đx fcst 21.09.2020'!$C188,0)</f>
        <v>0</v>
      </c>
      <c r="J188" s="134">
        <f t="array" ref="J188">+IFERROR(INDEX('FCST SDV (2)'!$D$2:$P$2001,MATCH('Data đx fcst 21.09.2020'!$B188,'FCST SDV (2)'!$C$2:$C$2001,0),MATCH('Data đx fcst 21.09.2020'!J$1,'FCST SDV (2)'!$D$1:$P$1,0))/'Data đx fcst 21.09.2020'!$C188,0)</f>
        <v>0</v>
      </c>
      <c r="K188" s="134">
        <f t="array" ref="K188">+IFERROR(INDEX('FCST SDV (2)'!$D$2:$P$2001,MATCH('Data đx fcst 21.09.2020'!$B188,'FCST SDV (2)'!$C$2:$C$2001,0),MATCH('Data đx fcst 21.09.2020'!K$1,'FCST SDV (2)'!$D$1:$P$1,0))/'Data đx fcst 21.09.2020'!$C188,0)</f>
        <v>0</v>
      </c>
      <c r="L188" s="134">
        <f t="array" ref="L188">+IFERROR(INDEX('FCST SDV (2)'!$D$2:$P$2001,MATCH('Data đx fcst 21.09.2020'!$B188,'FCST SDV (2)'!$C$2:$C$2001,0),MATCH('Data đx fcst 21.09.2020'!L$1,'FCST SDV (2)'!$D$1:$P$1,0))/'Data đx fcst 21.09.2020'!$C188,0)</f>
        <v>0</v>
      </c>
      <c r="M188" s="134">
        <f t="array" ref="M188">+IFERROR(INDEX('FCST SDV (2)'!$D$2:$P$2001,MATCH('Data đx fcst 21.09.2020'!$B188,'FCST SDV (2)'!$C$2:$C$2001,0),MATCH('Data đx fcst 21.09.2020'!M$1,'FCST SDV (2)'!$D$1:$P$1,0))/'Data đx fcst 21.09.2020'!$C188,0)</f>
        <v>0</v>
      </c>
      <c r="N188" s="134">
        <f t="array" ref="N188">+IFERROR(INDEX('FCST SDV (2)'!$D$2:$P$2001,MATCH('Data đx fcst 21.09.2020'!$B188,'FCST SDV (2)'!$C$2:$C$2001,0),MATCH('Data đx fcst 21.09.2020'!N$1,'FCST SDV (2)'!$D$1:$P$1,0))/'Data đx fcst 21.09.2020'!$C188,0)</f>
        <v>0</v>
      </c>
      <c r="O188" s="134">
        <f t="array" ref="O188">+IFERROR(INDEX('FCST SDV (2)'!$D$2:$P$2001,MATCH('Data đx fcst 21.09.2020'!$B188,'FCST SDV (2)'!$C$2:$C$2001,0),MATCH('Data đx fcst 21.09.2020'!O$1,'FCST SDV (2)'!$D$1:$P$1,0))/'Data đx fcst 21.09.2020'!$C188,0)</f>
        <v>0</v>
      </c>
      <c r="P188" s="134">
        <f t="array" ref="P188">+IFERROR(INDEX('FCST SDV (2)'!$D$2:$P$2001,MATCH('Data đx fcst 21.09.2020'!$B188,'FCST SDV (2)'!$C$2:$C$2001,0),MATCH('Data đx fcst 21.09.2020'!P$1,'FCST SDV (2)'!$D$1:$P$1,0))/'Data đx fcst 21.09.2020'!$C188,0)</f>
        <v>0</v>
      </c>
      <c r="Q188" s="134">
        <f t="array" ref="Q188">+IFERROR(INDEX('FCST SDV (2)'!$D$2:$P$2001,MATCH('Data đx fcst 21.09.2020'!$B188,'FCST SDV (2)'!$C$2:$C$2001,0),MATCH('Data đx fcst 21.09.2020'!Q$1,'FCST SDV (2)'!$D$1:$P$1,0))/'Data đx fcst 21.09.2020'!$C188,0)</f>
        <v>0</v>
      </c>
      <c r="R188" s="134">
        <f t="array" ref="R188">+IFERROR(INDEX('FCST SDV (2)'!$D$2:$P$2001,MATCH('Data đx fcst 21.09.2020'!$B188,'FCST SDV (2)'!$C$2:$C$2001,0),MATCH('Data đx fcst 21.09.2020'!R$1,'FCST SDV (2)'!$D$1:$P$1,0))/'Data đx fcst 21.09.2020'!$C188,0)</f>
        <v>0</v>
      </c>
      <c r="S188" s="182">
        <f t="shared" si="29"/>
        <v>0</v>
      </c>
    </row>
    <row r="189" spans="1:19" ht="36" customHeight="1">
      <c r="A189" s="616"/>
      <c r="B189" s="214" t="s">
        <v>79</v>
      </c>
      <c r="C189" s="223">
        <v>1000</v>
      </c>
      <c r="D189" s="606"/>
      <c r="E189" s="606"/>
      <c r="F189" s="606"/>
      <c r="G189" s="187">
        <f>+IFERROR(VLOOKUP(B189,'FCST SDV (2)'!C:S,12,0),0)</f>
        <v>26000</v>
      </c>
      <c r="H189" s="185">
        <f t="shared" si="28"/>
        <v>26</v>
      </c>
      <c r="I189" s="134">
        <f t="array" ref="I189">+IFERROR(INDEX('FCST SDV (2)'!$D$2:$P$2001,MATCH('Data đx fcst 21.09.2020'!$B189,'FCST SDV (2)'!$C$2:$C$2001,0),MATCH('Data đx fcst 21.09.2020'!I$1,'FCST SDV (2)'!$D$1:$P$1,0))/'Data đx fcst 21.09.2020'!$C189,0)</f>
        <v>0</v>
      </c>
      <c r="J189" s="134">
        <f t="array" ref="J189">+IFERROR(INDEX('FCST SDV (2)'!$D$2:$P$2001,MATCH('Data đx fcst 21.09.2020'!$B189,'FCST SDV (2)'!$C$2:$C$2001,0),MATCH('Data đx fcst 21.09.2020'!J$1,'FCST SDV (2)'!$D$1:$P$1,0))/'Data đx fcst 21.09.2020'!$C189,0)</f>
        <v>0</v>
      </c>
      <c r="K189" s="134">
        <f t="array" ref="K189">+IFERROR(INDEX('FCST SDV (2)'!$D$2:$P$2001,MATCH('Data đx fcst 21.09.2020'!$B189,'FCST SDV (2)'!$C$2:$C$2001,0),MATCH('Data đx fcst 21.09.2020'!K$1,'FCST SDV (2)'!$D$1:$P$1,0))/'Data đx fcst 21.09.2020'!$C189,0)</f>
        <v>0</v>
      </c>
      <c r="L189" s="134">
        <f t="array" ref="L189">+IFERROR(INDEX('FCST SDV (2)'!$D$2:$P$2001,MATCH('Data đx fcst 21.09.2020'!$B189,'FCST SDV (2)'!$C$2:$C$2001,0),MATCH('Data đx fcst 21.09.2020'!L$1,'FCST SDV (2)'!$D$1:$P$1,0))/'Data đx fcst 21.09.2020'!$C189,0)</f>
        <v>0</v>
      </c>
      <c r="M189" s="134">
        <f t="array" ref="M189">+IFERROR(INDEX('FCST SDV (2)'!$D$2:$P$2001,MATCH('Data đx fcst 21.09.2020'!$B189,'FCST SDV (2)'!$C$2:$C$2001,0),MATCH('Data đx fcst 21.09.2020'!M$1,'FCST SDV (2)'!$D$1:$P$1,0))/'Data đx fcst 21.09.2020'!$C189,0)</f>
        <v>0</v>
      </c>
      <c r="N189" s="134">
        <f t="array" ref="N189">+IFERROR(INDEX('FCST SDV (2)'!$D$2:$P$2001,MATCH('Data đx fcst 21.09.2020'!$B189,'FCST SDV (2)'!$C$2:$C$2001,0),MATCH('Data đx fcst 21.09.2020'!N$1,'FCST SDV (2)'!$D$1:$P$1,0))/'Data đx fcst 21.09.2020'!$C189,0)</f>
        <v>0</v>
      </c>
      <c r="O189" s="134">
        <f t="array" ref="O189">+IFERROR(INDEX('FCST SDV (2)'!$D$2:$P$2001,MATCH('Data đx fcst 21.09.2020'!$B189,'FCST SDV (2)'!$C$2:$C$2001,0),MATCH('Data đx fcst 21.09.2020'!O$1,'FCST SDV (2)'!$D$1:$P$1,0))/'Data đx fcst 21.09.2020'!$C189,0)</f>
        <v>0</v>
      </c>
      <c r="P189" s="134">
        <f t="array" ref="P189">+IFERROR(INDEX('FCST SDV (2)'!$D$2:$P$2001,MATCH('Data đx fcst 21.09.2020'!$B189,'FCST SDV (2)'!$C$2:$C$2001,0),MATCH('Data đx fcst 21.09.2020'!P$1,'FCST SDV (2)'!$D$1:$P$1,0))/'Data đx fcst 21.09.2020'!$C189,0)</f>
        <v>0</v>
      </c>
      <c r="Q189" s="134">
        <f t="array" ref="Q189">+IFERROR(INDEX('FCST SDV (2)'!$D$2:$P$2001,MATCH('Data đx fcst 21.09.2020'!$B189,'FCST SDV (2)'!$C$2:$C$2001,0),MATCH('Data đx fcst 21.09.2020'!Q$1,'FCST SDV (2)'!$D$1:$P$1,0))/'Data đx fcst 21.09.2020'!$C189,0)</f>
        <v>0</v>
      </c>
      <c r="R189" s="134">
        <f t="array" ref="R189">+IFERROR(INDEX('FCST SDV (2)'!$D$2:$P$2001,MATCH('Data đx fcst 21.09.2020'!$B189,'FCST SDV (2)'!$C$2:$C$2001,0),MATCH('Data đx fcst 21.09.2020'!R$1,'FCST SDV (2)'!$D$1:$P$1,0))/'Data đx fcst 21.09.2020'!$C189,0)</f>
        <v>70</v>
      </c>
      <c r="S189" s="182">
        <f t="shared" si="29"/>
        <v>70</v>
      </c>
    </row>
    <row r="190" spans="1:19" ht="36" customHeight="1">
      <c r="A190" s="616"/>
      <c r="B190" s="214" t="s">
        <v>80</v>
      </c>
      <c r="C190" s="223">
        <v>500</v>
      </c>
      <c r="D190" s="606"/>
      <c r="E190" s="606"/>
      <c r="F190" s="606"/>
      <c r="G190" s="187">
        <f>+IFERROR(VLOOKUP(B190,'FCST SDV (2)'!C:S,12,0),0)</f>
        <v>0</v>
      </c>
      <c r="H190" s="185">
        <f t="shared" si="28"/>
        <v>0</v>
      </c>
      <c r="I190" s="134">
        <f t="array" ref="I190">+IFERROR(INDEX('FCST SDV (2)'!$D$2:$P$2001,MATCH('Data đx fcst 21.09.2020'!$B190,'FCST SDV (2)'!$C$2:$C$2001,0),MATCH('Data đx fcst 21.09.2020'!I$1,'FCST SDV (2)'!$D$1:$P$1,0))/'Data đx fcst 21.09.2020'!$C190,0)</f>
        <v>0</v>
      </c>
      <c r="J190" s="134">
        <f t="array" ref="J190">+IFERROR(INDEX('FCST SDV (2)'!$D$2:$P$2001,MATCH('Data đx fcst 21.09.2020'!$B190,'FCST SDV (2)'!$C$2:$C$2001,0),MATCH('Data đx fcst 21.09.2020'!J$1,'FCST SDV (2)'!$D$1:$P$1,0))/'Data đx fcst 21.09.2020'!$C190,0)</f>
        <v>0</v>
      </c>
      <c r="K190" s="134">
        <f t="array" ref="K190">+IFERROR(INDEX('FCST SDV (2)'!$D$2:$P$2001,MATCH('Data đx fcst 21.09.2020'!$B190,'FCST SDV (2)'!$C$2:$C$2001,0),MATCH('Data đx fcst 21.09.2020'!K$1,'FCST SDV (2)'!$D$1:$P$1,0))/'Data đx fcst 21.09.2020'!$C190,0)</f>
        <v>0</v>
      </c>
      <c r="L190" s="134">
        <f t="array" ref="L190">+IFERROR(INDEX('FCST SDV (2)'!$D$2:$P$2001,MATCH('Data đx fcst 21.09.2020'!$B190,'FCST SDV (2)'!$C$2:$C$2001,0),MATCH('Data đx fcst 21.09.2020'!L$1,'FCST SDV (2)'!$D$1:$P$1,0))/'Data đx fcst 21.09.2020'!$C190,0)</f>
        <v>0</v>
      </c>
      <c r="M190" s="134">
        <f t="array" ref="M190">+IFERROR(INDEX('FCST SDV (2)'!$D$2:$P$2001,MATCH('Data đx fcst 21.09.2020'!$B190,'FCST SDV (2)'!$C$2:$C$2001,0),MATCH('Data đx fcst 21.09.2020'!M$1,'FCST SDV (2)'!$D$1:$P$1,0))/'Data đx fcst 21.09.2020'!$C190,0)</f>
        <v>0</v>
      </c>
      <c r="N190" s="134">
        <f t="array" ref="N190">+IFERROR(INDEX('FCST SDV (2)'!$D$2:$P$2001,MATCH('Data đx fcst 21.09.2020'!$B190,'FCST SDV (2)'!$C$2:$C$2001,0),MATCH('Data đx fcst 21.09.2020'!N$1,'FCST SDV (2)'!$D$1:$P$1,0))/'Data đx fcst 21.09.2020'!$C190,0)</f>
        <v>0</v>
      </c>
      <c r="O190" s="134">
        <f t="array" ref="O190">+IFERROR(INDEX('FCST SDV (2)'!$D$2:$P$2001,MATCH('Data đx fcst 21.09.2020'!$B190,'FCST SDV (2)'!$C$2:$C$2001,0),MATCH('Data đx fcst 21.09.2020'!O$1,'FCST SDV (2)'!$D$1:$P$1,0))/'Data đx fcst 21.09.2020'!$C190,0)</f>
        <v>0</v>
      </c>
      <c r="P190" s="134">
        <f t="array" ref="P190">+IFERROR(INDEX('FCST SDV (2)'!$D$2:$P$2001,MATCH('Data đx fcst 21.09.2020'!$B190,'FCST SDV (2)'!$C$2:$C$2001,0),MATCH('Data đx fcst 21.09.2020'!P$1,'FCST SDV (2)'!$D$1:$P$1,0))/'Data đx fcst 21.09.2020'!$C190,0)</f>
        <v>0</v>
      </c>
      <c r="Q190" s="134">
        <f t="array" ref="Q190">+IFERROR(INDEX('FCST SDV (2)'!$D$2:$P$2001,MATCH('Data đx fcst 21.09.2020'!$B190,'FCST SDV (2)'!$C$2:$C$2001,0),MATCH('Data đx fcst 21.09.2020'!Q$1,'FCST SDV (2)'!$D$1:$P$1,0))/'Data đx fcst 21.09.2020'!$C190,0)</f>
        <v>0</v>
      </c>
      <c r="R190" s="134">
        <f t="array" ref="R190">+IFERROR(INDEX('FCST SDV (2)'!$D$2:$P$2001,MATCH('Data đx fcst 21.09.2020'!$B190,'FCST SDV (2)'!$C$2:$C$2001,0),MATCH('Data đx fcst 21.09.2020'!R$1,'FCST SDV (2)'!$D$1:$P$1,0))/'Data đx fcst 21.09.2020'!$C190,0)</f>
        <v>0</v>
      </c>
      <c r="S190" s="182">
        <f t="shared" si="29"/>
        <v>0</v>
      </c>
    </row>
    <row r="191" spans="1:19" ht="36" customHeight="1">
      <c r="A191" s="616"/>
      <c r="B191" s="214" t="s">
        <v>81</v>
      </c>
      <c r="C191" s="223">
        <v>3000</v>
      </c>
      <c r="D191" s="606"/>
      <c r="E191" s="606"/>
      <c r="F191" s="606"/>
      <c r="G191" s="187">
        <f>+IFERROR(VLOOKUP(B191,'FCST SDV (2)'!C:S,12,0),0)</f>
        <v>0</v>
      </c>
      <c r="H191" s="185">
        <f t="shared" si="28"/>
        <v>0</v>
      </c>
      <c r="I191" s="134">
        <f t="array" ref="I191">+IFERROR(INDEX('FCST SDV (2)'!$D$2:$P$2001,MATCH('Data đx fcst 21.09.2020'!$B191,'FCST SDV (2)'!$C$2:$C$2001,0),MATCH('Data đx fcst 21.09.2020'!I$1,'FCST SDV (2)'!$D$1:$P$1,0))/'Data đx fcst 21.09.2020'!$C191,0)</f>
        <v>0</v>
      </c>
      <c r="J191" s="134">
        <f t="array" ref="J191">+IFERROR(INDEX('FCST SDV (2)'!$D$2:$P$2001,MATCH('Data đx fcst 21.09.2020'!$B191,'FCST SDV (2)'!$C$2:$C$2001,0),MATCH('Data đx fcst 21.09.2020'!J$1,'FCST SDV (2)'!$D$1:$P$1,0))/'Data đx fcst 21.09.2020'!$C191,0)</f>
        <v>0</v>
      </c>
      <c r="K191" s="134">
        <f t="array" ref="K191">+IFERROR(INDEX('FCST SDV (2)'!$D$2:$P$2001,MATCH('Data đx fcst 21.09.2020'!$B191,'FCST SDV (2)'!$C$2:$C$2001,0),MATCH('Data đx fcst 21.09.2020'!K$1,'FCST SDV (2)'!$D$1:$P$1,0))/'Data đx fcst 21.09.2020'!$C191,0)</f>
        <v>0</v>
      </c>
      <c r="L191" s="134">
        <f t="array" ref="L191">+IFERROR(INDEX('FCST SDV (2)'!$D$2:$P$2001,MATCH('Data đx fcst 21.09.2020'!$B191,'FCST SDV (2)'!$C$2:$C$2001,0),MATCH('Data đx fcst 21.09.2020'!L$1,'FCST SDV (2)'!$D$1:$P$1,0))/'Data đx fcst 21.09.2020'!$C191,0)</f>
        <v>0</v>
      </c>
      <c r="M191" s="134">
        <f t="array" ref="M191">+IFERROR(INDEX('FCST SDV (2)'!$D$2:$P$2001,MATCH('Data đx fcst 21.09.2020'!$B191,'FCST SDV (2)'!$C$2:$C$2001,0),MATCH('Data đx fcst 21.09.2020'!M$1,'FCST SDV (2)'!$D$1:$P$1,0))/'Data đx fcst 21.09.2020'!$C191,0)</f>
        <v>0</v>
      </c>
      <c r="N191" s="134">
        <f t="array" ref="N191">+IFERROR(INDEX('FCST SDV (2)'!$D$2:$P$2001,MATCH('Data đx fcst 21.09.2020'!$B191,'FCST SDV (2)'!$C$2:$C$2001,0),MATCH('Data đx fcst 21.09.2020'!N$1,'FCST SDV (2)'!$D$1:$P$1,0))/'Data đx fcst 21.09.2020'!$C191,0)</f>
        <v>0</v>
      </c>
      <c r="O191" s="134">
        <f t="array" ref="O191">+IFERROR(INDEX('FCST SDV (2)'!$D$2:$P$2001,MATCH('Data đx fcst 21.09.2020'!$B191,'FCST SDV (2)'!$C$2:$C$2001,0),MATCH('Data đx fcst 21.09.2020'!O$1,'FCST SDV (2)'!$D$1:$P$1,0))/'Data đx fcst 21.09.2020'!$C191,0)</f>
        <v>0</v>
      </c>
      <c r="P191" s="134">
        <f t="array" ref="P191">+IFERROR(INDEX('FCST SDV (2)'!$D$2:$P$2001,MATCH('Data đx fcst 21.09.2020'!$B191,'FCST SDV (2)'!$C$2:$C$2001,0),MATCH('Data đx fcst 21.09.2020'!P$1,'FCST SDV (2)'!$D$1:$P$1,0))/'Data đx fcst 21.09.2020'!$C191,0)</f>
        <v>0</v>
      </c>
      <c r="Q191" s="134">
        <f t="array" ref="Q191">+IFERROR(INDEX('FCST SDV (2)'!$D$2:$P$2001,MATCH('Data đx fcst 21.09.2020'!$B191,'FCST SDV (2)'!$C$2:$C$2001,0),MATCH('Data đx fcst 21.09.2020'!Q$1,'FCST SDV (2)'!$D$1:$P$1,0))/'Data đx fcst 21.09.2020'!$C191,0)</f>
        <v>0</v>
      </c>
      <c r="R191" s="134">
        <f t="array" ref="R191">+IFERROR(INDEX('FCST SDV (2)'!$D$2:$P$2001,MATCH('Data đx fcst 21.09.2020'!$B191,'FCST SDV (2)'!$C$2:$C$2001,0),MATCH('Data đx fcst 21.09.2020'!R$1,'FCST SDV (2)'!$D$1:$P$1,0))/'Data đx fcst 21.09.2020'!$C191,0)</f>
        <v>0</v>
      </c>
      <c r="S191" s="182">
        <f t="shared" si="29"/>
        <v>0</v>
      </c>
    </row>
    <row r="192" spans="1:19" ht="36" customHeight="1">
      <c r="A192" s="616"/>
      <c r="B192" s="214" t="s">
        <v>82</v>
      </c>
      <c r="C192" s="223">
        <v>1000</v>
      </c>
      <c r="D192" s="606"/>
      <c r="E192" s="606"/>
      <c r="F192" s="606"/>
      <c r="G192" s="187">
        <f>+IFERROR(VLOOKUP(B192,'FCST SDV (2)'!C:S,12,0),0)</f>
        <v>272000</v>
      </c>
      <c r="H192" s="185">
        <f t="shared" si="28"/>
        <v>272</v>
      </c>
      <c r="I192" s="134">
        <f t="array" ref="I192">+IFERROR(INDEX('FCST SDV (2)'!$D$2:$P$2001,MATCH('Data đx fcst 21.09.2020'!$B192,'FCST SDV (2)'!$C$2:$C$2001,0),MATCH('Data đx fcst 21.09.2020'!I$1,'FCST SDV (2)'!$D$1:$P$1,0))/'Data đx fcst 21.09.2020'!$C192,0)</f>
        <v>0</v>
      </c>
      <c r="J192" s="134">
        <f t="array" ref="J192">+IFERROR(INDEX('FCST SDV (2)'!$D$2:$P$2001,MATCH('Data đx fcst 21.09.2020'!$B192,'FCST SDV (2)'!$C$2:$C$2001,0),MATCH('Data đx fcst 21.09.2020'!J$1,'FCST SDV (2)'!$D$1:$P$1,0))/'Data đx fcst 21.09.2020'!$C192,0)</f>
        <v>0</v>
      </c>
      <c r="K192" s="134">
        <f t="array" ref="K192">+IFERROR(INDEX('FCST SDV (2)'!$D$2:$P$2001,MATCH('Data đx fcst 21.09.2020'!$B192,'FCST SDV (2)'!$C$2:$C$2001,0),MATCH('Data đx fcst 21.09.2020'!K$1,'FCST SDV (2)'!$D$1:$P$1,0))/'Data đx fcst 21.09.2020'!$C192,0)</f>
        <v>0</v>
      </c>
      <c r="L192" s="134">
        <f t="array" ref="L192">+IFERROR(INDEX('FCST SDV (2)'!$D$2:$P$2001,MATCH('Data đx fcst 21.09.2020'!$B192,'FCST SDV (2)'!$C$2:$C$2001,0),MATCH('Data đx fcst 21.09.2020'!L$1,'FCST SDV (2)'!$D$1:$P$1,0))/'Data đx fcst 21.09.2020'!$C192,0)</f>
        <v>0</v>
      </c>
      <c r="M192" s="134">
        <f t="array" ref="M192">+IFERROR(INDEX('FCST SDV (2)'!$D$2:$P$2001,MATCH('Data đx fcst 21.09.2020'!$B192,'FCST SDV (2)'!$C$2:$C$2001,0),MATCH('Data đx fcst 21.09.2020'!M$1,'FCST SDV (2)'!$D$1:$P$1,0))/'Data đx fcst 21.09.2020'!$C192,0)</f>
        <v>0</v>
      </c>
      <c r="N192" s="134">
        <f t="array" ref="N192">+IFERROR(INDEX('FCST SDV (2)'!$D$2:$P$2001,MATCH('Data đx fcst 21.09.2020'!$B192,'FCST SDV (2)'!$C$2:$C$2001,0),MATCH('Data đx fcst 21.09.2020'!N$1,'FCST SDV (2)'!$D$1:$P$1,0))/'Data đx fcst 21.09.2020'!$C192,0)</f>
        <v>0</v>
      </c>
      <c r="O192" s="134">
        <f t="array" ref="O192">+IFERROR(INDEX('FCST SDV (2)'!$D$2:$P$2001,MATCH('Data đx fcst 21.09.2020'!$B192,'FCST SDV (2)'!$C$2:$C$2001,0),MATCH('Data đx fcst 21.09.2020'!O$1,'FCST SDV (2)'!$D$1:$P$1,0))/'Data đx fcst 21.09.2020'!$C192,0)</f>
        <v>0</v>
      </c>
      <c r="P192" s="134">
        <f t="array" ref="P192">+IFERROR(INDEX('FCST SDV (2)'!$D$2:$P$2001,MATCH('Data đx fcst 21.09.2020'!$B192,'FCST SDV (2)'!$C$2:$C$2001,0),MATCH('Data đx fcst 21.09.2020'!P$1,'FCST SDV (2)'!$D$1:$P$1,0))/'Data đx fcst 21.09.2020'!$C192,0)</f>
        <v>0</v>
      </c>
      <c r="Q192" s="134">
        <f t="array" ref="Q192">+IFERROR(INDEX('FCST SDV (2)'!$D$2:$P$2001,MATCH('Data đx fcst 21.09.2020'!$B192,'FCST SDV (2)'!$C$2:$C$2001,0),MATCH('Data đx fcst 21.09.2020'!Q$1,'FCST SDV (2)'!$D$1:$P$1,0))/'Data đx fcst 21.09.2020'!$C192,0)</f>
        <v>0</v>
      </c>
      <c r="R192" s="134">
        <f t="array" ref="R192">+IFERROR(INDEX('FCST SDV (2)'!$D$2:$P$2001,MATCH('Data đx fcst 21.09.2020'!$B192,'FCST SDV (2)'!$C$2:$C$2001,0),MATCH('Data đx fcst 21.09.2020'!R$1,'FCST SDV (2)'!$D$1:$P$1,0))/'Data đx fcst 21.09.2020'!$C192,0)</f>
        <v>272</v>
      </c>
      <c r="S192" s="182">
        <f t="shared" si="29"/>
        <v>272</v>
      </c>
    </row>
    <row r="193" spans="1:19" ht="36" customHeight="1">
      <c r="A193" s="616"/>
      <c r="B193" s="214" t="s">
        <v>83</v>
      </c>
      <c r="C193" s="223">
        <v>3000</v>
      </c>
      <c r="D193" s="606"/>
      <c r="E193" s="606"/>
      <c r="F193" s="606"/>
      <c r="G193" s="187">
        <f>+IFERROR(VLOOKUP(B193,'FCST SDV (2)'!C:S,12,0),0)</f>
        <v>260000</v>
      </c>
      <c r="H193" s="185">
        <f t="shared" si="28"/>
        <v>86.666666666666671</v>
      </c>
      <c r="I193" s="134">
        <f t="array" ref="I193">+IFERROR(INDEX('FCST SDV (2)'!$D$2:$P$2001,MATCH('Data đx fcst 21.09.2020'!$B193,'FCST SDV (2)'!$C$2:$C$2001,0),MATCH('Data đx fcst 21.09.2020'!I$1,'FCST SDV (2)'!$D$1:$P$1,0))/'Data đx fcst 21.09.2020'!$C193,0)</f>
        <v>0</v>
      </c>
      <c r="J193" s="134">
        <f t="array" ref="J193">+IFERROR(INDEX('FCST SDV (2)'!$D$2:$P$2001,MATCH('Data đx fcst 21.09.2020'!$B193,'FCST SDV (2)'!$C$2:$C$2001,0),MATCH('Data đx fcst 21.09.2020'!J$1,'FCST SDV (2)'!$D$1:$P$1,0))/'Data đx fcst 21.09.2020'!$C193,0)</f>
        <v>0</v>
      </c>
      <c r="K193" s="134">
        <f t="array" ref="K193">+IFERROR(INDEX('FCST SDV (2)'!$D$2:$P$2001,MATCH('Data đx fcst 21.09.2020'!$B193,'FCST SDV (2)'!$C$2:$C$2001,0),MATCH('Data đx fcst 21.09.2020'!K$1,'FCST SDV (2)'!$D$1:$P$1,0))/'Data đx fcst 21.09.2020'!$C193,0)</f>
        <v>0</v>
      </c>
      <c r="L193" s="134">
        <f t="array" ref="L193">+IFERROR(INDEX('FCST SDV (2)'!$D$2:$P$2001,MATCH('Data đx fcst 21.09.2020'!$B193,'FCST SDV (2)'!$C$2:$C$2001,0),MATCH('Data đx fcst 21.09.2020'!L$1,'FCST SDV (2)'!$D$1:$P$1,0))/'Data đx fcst 21.09.2020'!$C193,0)</f>
        <v>0</v>
      </c>
      <c r="M193" s="134">
        <f t="array" ref="M193">+IFERROR(INDEX('FCST SDV (2)'!$D$2:$P$2001,MATCH('Data đx fcst 21.09.2020'!$B193,'FCST SDV (2)'!$C$2:$C$2001,0),MATCH('Data đx fcst 21.09.2020'!M$1,'FCST SDV (2)'!$D$1:$P$1,0))/'Data đx fcst 21.09.2020'!$C193,0)</f>
        <v>0</v>
      </c>
      <c r="N193" s="134">
        <f t="array" ref="N193">+IFERROR(INDEX('FCST SDV (2)'!$D$2:$P$2001,MATCH('Data đx fcst 21.09.2020'!$B193,'FCST SDV (2)'!$C$2:$C$2001,0),MATCH('Data đx fcst 21.09.2020'!N$1,'FCST SDV (2)'!$D$1:$P$1,0))/'Data đx fcst 21.09.2020'!$C193,0)</f>
        <v>0</v>
      </c>
      <c r="O193" s="134">
        <f t="array" ref="O193">+IFERROR(INDEX('FCST SDV (2)'!$D$2:$P$2001,MATCH('Data đx fcst 21.09.2020'!$B193,'FCST SDV (2)'!$C$2:$C$2001,0),MATCH('Data đx fcst 21.09.2020'!O$1,'FCST SDV (2)'!$D$1:$P$1,0))/'Data đx fcst 21.09.2020'!$C193,0)</f>
        <v>0</v>
      </c>
      <c r="P193" s="134">
        <f t="array" ref="P193">+IFERROR(INDEX('FCST SDV (2)'!$D$2:$P$2001,MATCH('Data đx fcst 21.09.2020'!$B193,'FCST SDV (2)'!$C$2:$C$2001,0),MATCH('Data đx fcst 21.09.2020'!P$1,'FCST SDV (2)'!$D$1:$P$1,0))/'Data đx fcst 21.09.2020'!$C193,0)</f>
        <v>0</v>
      </c>
      <c r="Q193" s="134">
        <f t="array" ref="Q193">+IFERROR(INDEX('FCST SDV (2)'!$D$2:$P$2001,MATCH('Data đx fcst 21.09.2020'!$B193,'FCST SDV (2)'!$C$2:$C$2001,0),MATCH('Data đx fcst 21.09.2020'!Q$1,'FCST SDV (2)'!$D$1:$P$1,0))/'Data đx fcst 21.09.2020'!$C193,0)</f>
        <v>0</v>
      </c>
      <c r="R193" s="134">
        <f t="array" ref="R193">+IFERROR(INDEX('FCST SDV (2)'!$D$2:$P$2001,MATCH('Data đx fcst 21.09.2020'!$B193,'FCST SDV (2)'!$C$2:$C$2001,0),MATCH('Data đx fcst 21.09.2020'!R$1,'FCST SDV (2)'!$D$1:$P$1,0))/'Data đx fcst 21.09.2020'!$C193,0)</f>
        <v>93.333333333333329</v>
      </c>
      <c r="S193" s="182">
        <f t="shared" si="29"/>
        <v>93.333333333333329</v>
      </c>
    </row>
    <row r="194" spans="1:19" ht="36" customHeight="1">
      <c r="A194" s="616"/>
      <c r="B194" s="214" t="s">
        <v>84</v>
      </c>
      <c r="C194" s="223">
        <v>900</v>
      </c>
      <c r="D194" s="606"/>
      <c r="E194" s="606"/>
      <c r="F194" s="606"/>
      <c r="G194" s="187">
        <f>+IFERROR(VLOOKUP(B194,'FCST SDV (2)'!C:S,12,0),0)</f>
        <v>300000</v>
      </c>
      <c r="H194" s="185">
        <f t="shared" si="28"/>
        <v>333.33333333333331</v>
      </c>
      <c r="I194" s="134">
        <f t="array" ref="I194">+IFERROR(INDEX('FCST SDV (2)'!$D$2:$P$2001,MATCH('Data đx fcst 21.09.2020'!$B194,'FCST SDV (2)'!$C$2:$C$2001,0),MATCH('Data đx fcst 21.09.2020'!I$1,'FCST SDV (2)'!$D$1:$P$1,0))/'Data đx fcst 21.09.2020'!$C194,0)</f>
        <v>0</v>
      </c>
      <c r="J194" s="134">
        <f t="array" ref="J194">+IFERROR(INDEX('FCST SDV (2)'!$D$2:$P$2001,MATCH('Data đx fcst 21.09.2020'!$B194,'FCST SDV (2)'!$C$2:$C$2001,0),MATCH('Data đx fcst 21.09.2020'!J$1,'FCST SDV (2)'!$D$1:$P$1,0))/'Data đx fcst 21.09.2020'!$C194,0)</f>
        <v>0</v>
      </c>
      <c r="K194" s="134">
        <f t="array" ref="K194">+IFERROR(INDEX('FCST SDV (2)'!$D$2:$P$2001,MATCH('Data đx fcst 21.09.2020'!$B194,'FCST SDV (2)'!$C$2:$C$2001,0),MATCH('Data đx fcst 21.09.2020'!K$1,'FCST SDV (2)'!$D$1:$P$1,0))/'Data đx fcst 21.09.2020'!$C194,0)</f>
        <v>0</v>
      </c>
      <c r="L194" s="134">
        <f t="array" ref="L194">+IFERROR(INDEX('FCST SDV (2)'!$D$2:$P$2001,MATCH('Data đx fcst 21.09.2020'!$B194,'FCST SDV (2)'!$C$2:$C$2001,0),MATCH('Data đx fcst 21.09.2020'!L$1,'FCST SDV (2)'!$D$1:$P$1,0))/'Data đx fcst 21.09.2020'!$C194,0)</f>
        <v>0</v>
      </c>
      <c r="M194" s="134">
        <f t="array" ref="M194">+IFERROR(INDEX('FCST SDV (2)'!$D$2:$P$2001,MATCH('Data đx fcst 21.09.2020'!$B194,'FCST SDV (2)'!$C$2:$C$2001,0),MATCH('Data đx fcst 21.09.2020'!M$1,'FCST SDV (2)'!$D$1:$P$1,0))/'Data đx fcst 21.09.2020'!$C194,0)</f>
        <v>0</v>
      </c>
      <c r="N194" s="134">
        <f t="array" ref="N194">+IFERROR(INDEX('FCST SDV (2)'!$D$2:$P$2001,MATCH('Data đx fcst 21.09.2020'!$B194,'FCST SDV (2)'!$C$2:$C$2001,0),MATCH('Data đx fcst 21.09.2020'!N$1,'FCST SDV (2)'!$D$1:$P$1,0))/'Data đx fcst 21.09.2020'!$C194,0)</f>
        <v>0</v>
      </c>
      <c r="O194" s="134">
        <f t="array" ref="O194">+IFERROR(INDEX('FCST SDV (2)'!$D$2:$P$2001,MATCH('Data đx fcst 21.09.2020'!$B194,'FCST SDV (2)'!$C$2:$C$2001,0),MATCH('Data đx fcst 21.09.2020'!O$1,'FCST SDV (2)'!$D$1:$P$1,0))/'Data đx fcst 21.09.2020'!$C194,0)</f>
        <v>0</v>
      </c>
      <c r="P194" s="134">
        <f t="array" ref="P194">+IFERROR(INDEX('FCST SDV (2)'!$D$2:$P$2001,MATCH('Data đx fcst 21.09.2020'!$B194,'FCST SDV (2)'!$C$2:$C$2001,0),MATCH('Data đx fcst 21.09.2020'!P$1,'FCST SDV (2)'!$D$1:$P$1,0))/'Data đx fcst 21.09.2020'!$C194,0)</f>
        <v>0</v>
      </c>
      <c r="Q194" s="134">
        <f t="array" ref="Q194">+IFERROR(INDEX('FCST SDV (2)'!$D$2:$P$2001,MATCH('Data đx fcst 21.09.2020'!$B194,'FCST SDV (2)'!$C$2:$C$2001,0),MATCH('Data đx fcst 21.09.2020'!Q$1,'FCST SDV (2)'!$D$1:$P$1,0))/'Data đx fcst 21.09.2020'!$C194,0)</f>
        <v>0</v>
      </c>
      <c r="R194" s="134">
        <f t="array" ref="R194">+IFERROR(INDEX('FCST SDV (2)'!$D$2:$P$2001,MATCH('Data đx fcst 21.09.2020'!$B194,'FCST SDV (2)'!$C$2:$C$2001,0),MATCH('Data đx fcst 21.09.2020'!R$1,'FCST SDV (2)'!$D$1:$P$1,0))/'Data đx fcst 21.09.2020'!$C194,0)</f>
        <v>333.33333333333331</v>
      </c>
      <c r="S194" s="182">
        <f t="shared" si="29"/>
        <v>333.33333333333331</v>
      </c>
    </row>
    <row r="195" spans="1:19" ht="36" hidden="1" customHeight="1">
      <c r="A195" s="616"/>
      <c r="B195" s="214" t="s">
        <v>30</v>
      </c>
      <c r="C195" s="223">
        <v>3000</v>
      </c>
      <c r="D195" s="606"/>
      <c r="E195" s="606"/>
      <c r="F195" s="606"/>
      <c r="G195" s="187">
        <f>+VLOOKUP(B195,'FCST SDV (2)'!C:S,12,0)</f>
        <v>450000</v>
      </c>
      <c r="H195" s="185">
        <f t="shared" si="28"/>
        <v>150</v>
      </c>
      <c r="I195" s="134">
        <f t="array" ref="I195">+IFERROR(INDEX('FCST SDV (2)'!$D$2:$P$2001,MATCH('Data đx fcst 21.09.2020'!$B195,'FCST SDV (2)'!$C$2:$C$2001,0),MATCH('Data đx fcst 21.09.2020'!I$1,'FCST SDV (2)'!$D$1:$P$1,0))/'Data đx fcst 21.09.2020'!$C195,0)</f>
        <v>0</v>
      </c>
      <c r="J195" s="134">
        <f t="array" ref="J195">+IFERROR(INDEX('FCST SDV (2)'!$D$2:$P$2001,MATCH('Data đx fcst 21.09.2020'!$B195,'FCST SDV (2)'!$C$2:$C$2001,0),MATCH('Data đx fcst 21.09.2020'!J$1,'FCST SDV (2)'!$D$1:$P$1,0))/'Data đx fcst 21.09.2020'!$C195,0)</f>
        <v>0</v>
      </c>
      <c r="K195" s="134">
        <f t="array" ref="K195">+IFERROR(INDEX('FCST SDV (2)'!$D$2:$P$2001,MATCH('Data đx fcst 21.09.2020'!$B195,'FCST SDV (2)'!$C$2:$C$2001,0),MATCH('Data đx fcst 21.09.2020'!K$1,'FCST SDV (2)'!$D$1:$P$1,0))/'Data đx fcst 21.09.2020'!$C195,0)</f>
        <v>0</v>
      </c>
      <c r="L195" s="134">
        <f t="array" ref="L195">+IFERROR(INDEX('FCST SDV (2)'!$D$2:$P$2001,MATCH('Data đx fcst 21.09.2020'!$B195,'FCST SDV (2)'!$C$2:$C$2001,0),MATCH('Data đx fcst 21.09.2020'!L$1,'FCST SDV (2)'!$D$1:$P$1,0))/'Data đx fcst 21.09.2020'!$C195,0)</f>
        <v>0</v>
      </c>
      <c r="M195" s="134">
        <f t="array" ref="M195">+IFERROR(INDEX('FCST SDV (2)'!$D$2:$P$2001,MATCH('Data đx fcst 21.09.2020'!$B195,'FCST SDV (2)'!$C$2:$C$2001,0),MATCH('Data đx fcst 21.09.2020'!M$1,'FCST SDV (2)'!$D$1:$P$1,0))/'Data đx fcst 21.09.2020'!$C195,0)</f>
        <v>0</v>
      </c>
      <c r="N195" s="134">
        <f t="array" ref="N195">+IFERROR(INDEX('FCST SDV (2)'!$D$2:$P$2001,MATCH('Data đx fcst 21.09.2020'!$B195,'FCST SDV (2)'!$C$2:$C$2001,0),MATCH('Data đx fcst 21.09.2020'!N$1,'FCST SDV (2)'!$D$1:$P$1,0))/'Data đx fcst 21.09.2020'!$C195,0)</f>
        <v>0</v>
      </c>
      <c r="O195" s="134">
        <f t="array" ref="O195">+IFERROR(INDEX('FCST SDV (2)'!$D$2:$P$2001,MATCH('Data đx fcst 21.09.2020'!$B195,'FCST SDV (2)'!$C$2:$C$2001,0),MATCH('Data đx fcst 21.09.2020'!O$1,'FCST SDV (2)'!$D$1:$P$1,0))/'Data đx fcst 21.09.2020'!$C195,0)</f>
        <v>0</v>
      </c>
      <c r="P195" s="134">
        <f t="array" ref="P195">+IFERROR(INDEX('FCST SDV (2)'!$D$2:$P$2001,MATCH('Data đx fcst 21.09.2020'!$B195,'FCST SDV (2)'!$C$2:$C$2001,0),MATCH('Data đx fcst 21.09.2020'!P$1,'FCST SDV (2)'!$D$1:$P$1,0))/'Data đx fcst 21.09.2020'!$C195,0)</f>
        <v>0</v>
      </c>
      <c r="Q195" s="134">
        <f t="array" ref="Q195">+IFERROR(INDEX('FCST SDV (2)'!$D$2:$P$2001,MATCH('Data đx fcst 21.09.2020'!$B195,'FCST SDV (2)'!$C$2:$C$2001,0),MATCH('Data đx fcst 21.09.2020'!Q$1,'FCST SDV (2)'!$D$1:$P$1,0))/'Data đx fcst 21.09.2020'!$C195,0)</f>
        <v>0</v>
      </c>
      <c r="R195" s="134">
        <f t="array" ref="R195">+IFERROR(INDEX('FCST SDV (2)'!$D$2:$P$2001,MATCH('Data đx fcst 21.09.2020'!$B195,'FCST SDV (2)'!$C$2:$C$2001,0),MATCH('Data đx fcst 21.09.2020'!R$1,'FCST SDV (2)'!$D$1:$P$1,0))/'Data đx fcst 21.09.2020'!$C195,0)</f>
        <v>150</v>
      </c>
      <c r="S195" s="182">
        <f t="shared" si="29"/>
        <v>150</v>
      </c>
    </row>
    <row r="196" spans="1:19" ht="36" customHeight="1">
      <c r="A196" s="616"/>
      <c r="B196" s="214" t="s">
        <v>31</v>
      </c>
      <c r="C196" s="223">
        <v>3000</v>
      </c>
      <c r="D196" s="606"/>
      <c r="E196" s="606"/>
      <c r="F196" s="606"/>
      <c r="G196" s="187">
        <f>+IFERROR(VLOOKUP(B196,'FCST SDV (2)'!C:S,12,0),0)</f>
        <v>420000</v>
      </c>
      <c r="H196" s="185">
        <f t="shared" si="28"/>
        <v>140</v>
      </c>
      <c r="I196" s="134">
        <f t="array" ref="I196">+IFERROR(INDEX('FCST SDV (2)'!$D$2:$P$2001,MATCH('Data đx fcst 21.09.2020'!$B196,'FCST SDV (2)'!$C$2:$C$2001,0),MATCH('Data đx fcst 21.09.2020'!I$1,'FCST SDV (2)'!$D$1:$P$1,0))/'Data đx fcst 21.09.2020'!$C196,0)</f>
        <v>0</v>
      </c>
      <c r="J196" s="134">
        <f t="array" ref="J196">+IFERROR(INDEX('FCST SDV (2)'!$D$2:$P$2001,MATCH('Data đx fcst 21.09.2020'!$B196,'FCST SDV (2)'!$C$2:$C$2001,0),MATCH('Data đx fcst 21.09.2020'!J$1,'FCST SDV (2)'!$D$1:$P$1,0))/'Data đx fcst 21.09.2020'!$C196,0)</f>
        <v>0</v>
      </c>
      <c r="K196" s="134">
        <f t="array" ref="K196">+IFERROR(INDEX('FCST SDV (2)'!$D$2:$P$2001,MATCH('Data đx fcst 21.09.2020'!$B196,'FCST SDV (2)'!$C$2:$C$2001,0),MATCH('Data đx fcst 21.09.2020'!K$1,'FCST SDV (2)'!$D$1:$P$1,0))/'Data đx fcst 21.09.2020'!$C196,0)</f>
        <v>0</v>
      </c>
      <c r="L196" s="134">
        <f t="array" ref="L196">+IFERROR(INDEX('FCST SDV (2)'!$D$2:$P$2001,MATCH('Data đx fcst 21.09.2020'!$B196,'FCST SDV (2)'!$C$2:$C$2001,0),MATCH('Data đx fcst 21.09.2020'!L$1,'FCST SDV (2)'!$D$1:$P$1,0))/'Data đx fcst 21.09.2020'!$C196,0)</f>
        <v>0</v>
      </c>
      <c r="M196" s="134">
        <f t="array" ref="M196">+IFERROR(INDEX('FCST SDV (2)'!$D$2:$P$2001,MATCH('Data đx fcst 21.09.2020'!$B196,'FCST SDV (2)'!$C$2:$C$2001,0),MATCH('Data đx fcst 21.09.2020'!M$1,'FCST SDV (2)'!$D$1:$P$1,0))/'Data đx fcst 21.09.2020'!$C196,0)</f>
        <v>0</v>
      </c>
      <c r="N196" s="134">
        <f t="array" ref="N196">+IFERROR(INDEX('FCST SDV (2)'!$D$2:$P$2001,MATCH('Data đx fcst 21.09.2020'!$B196,'FCST SDV (2)'!$C$2:$C$2001,0),MATCH('Data đx fcst 21.09.2020'!N$1,'FCST SDV (2)'!$D$1:$P$1,0))/'Data đx fcst 21.09.2020'!$C196,0)</f>
        <v>0</v>
      </c>
      <c r="O196" s="134">
        <f t="array" ref="O196">+IFERROR(INDEX('FCST SDV (2)'!$D$2:$P$2001,MATCH('Data đx fcst 21.09.2020'!$B196,'FCST SDV (2)'!$C$2:$C$2001,0),MATCH('Data đx fcst 21.09.2020'!O$1,'FCST SDV (2)'!$D$1:$P$1,0))/'Data đx fcst 21.09.2020'!$C196,0)</f>
        <v>0</v>
      </c>
      <c r="P196" s="134">
        <f t="array" ref="P196">+IFERROR(INDEX('FCST SDV (2)'!$D$2:$P$2001,MATCH('Data đx fcst 21.09.2020'!$B196,'FCST SDV (2)'!$C$2:$C$2001,0),MATCH('Data đx fcst 21.09.2020'!P$1,'FCST SDV (2)'!$D$1:$P$1,0))/'Data đx fcst 21.09.2020'!$C196,0)</f>
        <v>0</v>
      </c>
      <c r="Q196" s="134">
        <f t="array" ref="Q196">+IFERROR(INDEX('FCST SDV (2)'!$D$2:$P$2001,MATCH('Data đx fcst 21.09.2020'!$B196,'FCST SDV (2)'!$C$2:$C$2001,0),MATCH('Data đx fcst 21.09.2020'!Q$1,'FCST SDV (2)'!$D$1:$P$1,0))/'Data đx fcst 21.09.2020'!$C196,0)</f>
        <v>0</v>
      </c>
      <c r="R196" s="134">
        <f t="array" ref="R196">+IFERROR(INDEX('FCST SDV (2)'!$D$2:$P$2001,MATCH('Data đx fcst 21.09.2020'!$B196,'FCST SDV (2)'!$C$2:$C$2001,0),MATCH('Data đx fcst 21.09.2020'!R$1,'FCST SDV (2)'!$D$1:$P$1,0))/'Data đx fcst 21.09.2020'!$C196,0)</f>
        <v>140</v>
      </c>
      <c r="S196" s="182">
        <f t="shared" si="29"/>
        <v>140</v>
      </c>
    </row>
    <row r="197" spans="1:19" ht="36" customHeight="1">
      <c r="A197" s="616"/>
      <c r="B197" s="214" t="s">
        <v>32</v>
      </c>
      <c r="C197" s="223">
        <v>5000</v>
      </c>
      <c r="D197" s="606"/>
      <c r="E197" s="606"/>
      <c r="F197" s="606"/>
      <c r="G197" s="187">
        <f>+IFERROR(VLOOKUP(B197,'FCST SDV (2)'!C:S,12,0),0)</f>
        <v>405000</v>
      </c>
      <c r="H197" s="185">
        <f t="shared" si="28"/>
        <v>81</v>
      </c>
      <c r="I197" s="134">
        <f t="array" ref="I197">+IFERROR(INDEX('FCST SDV (2)'!$D$2:$P$2001,MATCH('Data đx fcst 21.09.2020'!$B197,'FCST SDV (2)'!$C$2:$C$2001,0),MATCH('Data đx fcst 21.09.2020'!I$1,'FCST SDV (2)'!$D$1:$P$1,0))/'Data đx fcst 21.09.2020'!$C197,0)</f>
        <v>0</v>
      </c>
      <c r="J197" s="134">
        <f t="array" ref="J197">+IFERROR(INDEX('FCST SDV (2)'!$D$2:$P$2001,MATCH('Data đx fcst 21.09.2020'!$B197,'FCST SDV (2)'!$C$2:$C$2001,0),MATCH('Data đx fcst 21.09.2020'!J$1,'FCST SDV (2)'!$D$1:$P$1,0))/'Data đx fcst 21.09.2020'!$C197,0)</f>
        <v>0</v>
      </c>
      <c r="K197" s="134">
        <f t="array" ref="K197">+IFERROR(INDEX('FCST SDV (2)'!$D$2:$P$2001,MATCH('Data đx fcst 21.09.2020'!$B197,'FCST SDV (2)'!$C$2:$C$2001,0),MATCH('Data đx fcst 21.09.2020'!K$1,'FCST SDV (2)'!$D$1:$P$1,0))/'Data đx fcst 21.09.2020'!$C197,0)</f>
        <v>0</v>
      </c>
      <c r="L197" s="134">
        <f t="array" ref="L197">+IFERROR(INDEX('FCST SDV (2)'!$D$2:$P$2001,MATCH('Data đx fcst 21.09.2020'!$B197,'FCST SDV (2)'!$C$2:$C$2001,0),MATCH('Data đx fcst 21.09.2020'!L$1,'FCST SDV (2)'!$D$1:$P$1,0))/'Data đx fcst 21.09.2020'!$C197,0)</f>
        <v>0</v>
      </c>
      <c r="M197" s="134">
        <f t="array" ref="M197">+IFERROR(INDEX('FCST SDV (2)'!$D$2:$P$2001,MATCH('Data đx fcst 21.09.2020'!$B197,'FCST SDV (2)'!$C$2:$C$2001,0),MATCH('Data đx fcst 21.09.2020'!M$1,'FCST SDV (2)'!$D$1:$P$1,0))/'Data đx fcst 21.09.2020'!$C197,0)</f>
        <v>0</v>
      </c>
      <c r="N197" s="134">
        <f t="array" ref="N197">+IFERROR(INDEX('FCST SDV (2)'!$D$2:$P$2001,MATCH('Data đx fcst 21.09.2020'!$B197,'FCST SDV (2)'!$C$2:$C$2001,0),MATCH('Data đx fcst 21.09.2020'!N$1,'FCST SDV (2)'!$D$1:$P$1,0))/'Data đx fcst 21.09.2020'!$C197,0)</f>
        <v>0</v>
      </c>
      <c r="O197" s="134">
        <f t="array" ref="O197">+IFERROR(INDEX('FCST SDV (2)'!$D$2:$P$2001,MATCH('Data đx fcst 21.09.2020'!$B197,'FCST SDV (2)'!$C$2:$C$2001,0),MATCH('Data đx fcst 21.09.2020'!O$1,'FCST SDV (2)'!$D$1:$P$1,0))/'Data đx fcst 21.09.2020'!$C197,0)</f>
        <v>0</v>
      </c>
      <c r="P197" s="134">
        <f t="array" ref="P197">+IFERROR(INDEX('FCST SDV (2)'!$D$2:$P$2001,MATCH('Data đx fcst 21.09.2020'!$B197,'FCST SDV (2)'!$C$2:$C$2001,0),MATCH('Data đx fcst 21.09.2020'!P$1,'FCST SDV (2)'!$D$1:$P$1,0))/'Data đx fcst 21.09.2020'!$C197,0)</f>
        <v>0</v>
      </c>
      <c r="Q197" s="134">
        <f t="array" ref="Q197">+IFERROR(INDEX('FCST SDV (2)'!$D$2:$P$2001,MATCH('Data đx fcst 21.09.2020'!$B197,'FCST SDV (2)'!$C$2:$C$2001,0),MATCH('Data đx fcst 21.09.2020'!Q$1,'FCST SDV (2)'!$D$1:$P$1,0))/'Data đx fcst 21.09.2020'!$C197,0)</f>
        <v>0</v>
      </c>
      <c r="R197" s="134">
        <f t="array" ref="R197">+IFERROR(INDEX('FCST SDV (2)'!$D$2:$P$2001,MATCH('Data đx fcst 21.09.2020'!$B197,'FCST SDV (2)'!$C$2:$C$2001,0),MATCH('Data đx fcst 21.09.2020'!R$1,'FCST SDV (2)'!$D$1:$P$1,0))/'Data đx fcst 21.09.2020'!$C197,0)</f>
        <v>81</v>
      </c>
      <c r="S197" s="182">
        <f t="shared" si="29"/>
        <v>81</v>
      </c>
    </row>
    <row r="198" spans="1:19" ht="36" customHeight="1">
      <c r="A198" s="616"/>
      <c r="B198" s="214" t="s">
        <v>34</v>
      </c>
      <c r="C198" s="223">
        <v>2700</v>
      </c>
      <c r="D198" s="606"/>
      <c r="E198" s="606"/>
      <c r="F198" s="606"/>
      <c r="G198" s="187">
        <f>+IFERROR(VLOOKUP(B198,'FCST SDV (2)'!C:S,12,0),0)</f>
        <v>499500</v>
      </c>
      <c r="H198" s="185">
        <f t="shared" si="28"/>
        <v>185</v>
      </c>
      <c r="I198" s="134">
        <f t="array" ref="I198">+IFERROR(INDEX('FCST SDV (2)'!$D$2:$P$2001,MATCH('Data đx fcst 21.09.2020'!$B198,'FCST SDV (2)'!$C$2:$C$2001,0),MATCH('Data đx fcst 21.09.2020'!I$1,'FCST SDV (2)'!$D$1:$P$1,0))/'Data đx fcst 21.09.2020'!$C198,0)</f>
        <v>0</v>
      </c>
      <c r="J198" s="134">
        <f t="array" ref="J198">+IFERROR(INDEX('FCST SDV (2)'!$D$2:$P$2001,MATCH('Data đx fcst 21.09.2020'!$B198,'FCST SDV (2)'!$C$2:$C$2001,0),MATCH('Data đx fcst 21.09.2020'!J$1,'FCST SDV (2)'!$D$1:$P$1,0))/'Data đx fcst 21.09.2020'!$C198,0)</f>
        <v>0</v>
      </c>
      <c r="K198" s="134">
        <f t="array" ref="K198">+IFERROR(INDEX('FCST SDV (2)'!$D$2:$P$2001,MATCH('Data đx fcst 21.09.2020'!$B198,'FCST SDV (2)'!$C$2:$C$2001,0),MATCH('Data đx fcst 21.09.2020'!K$1,'FCST SDV (2)'!$D$1:$P$1,0))/'Data đx fcst 21.09.2020'!$C198,0)</f>
        <v>0</v>
      </c>
      <c r="L198" s="134">
        <f t="array" ref="L198">+IFERROR(INDEX('FCST SDV (2)'!$D$2:$P$2001,MATCH('Data đx fcst 21.09.2020'!$B198,'FCST SDV (2)'!$C$2:$C$2001,0),MATCH('Data đx fcst 21.09.2020'!L$1,'FCST SDV (2)'!$D$1:$P$1,0))/'Data đx fcst 21.09.2020'!$C198,0)</f>
        <v>0</v>
      </c>
      <c r="M198" s="134">
        <f t="array" ref="M198">+IFERROR(INDEX('FCST SDV (2)'!$D$2:$P$2001,MATCH('Data đx fcst 21.09.2020'!$B198,'FCST SDV (2)'!$C$2:$C$2001,0),MATCH('Data đx fcst 21.09.2020'!M$1,'FCST SDV (2)'!$D$1:$P$1,0))/'Data đx fcst 21.09.2020'!$C198,0)</f>
        <v>0</v>
      </c>
      <c r="N198" s="134">
        <f t="array" ref="N198">+IFERROR(INDEX('FCST SDV (2)'!$D$2:$P$2001,MATCH('Data đx fcst 21.09.2020'!$B198,'FCST SDV (2)'!$C$2:$C$2001,0),MATCH('Data đx fcst 21.09.2020'!N$1,'FCST SDV (2)'!$D$1:$P$1,0))/'Data đx fcst 21.09.2020'!$C198,0)</f>
        <v>0</v>
      </c>
      <c r="O198" s="134">
        <f t="array" ref="O198">+IFERROR(INDEX('FCST SDV (2)'!$D$2:$P$2001,MATCH('Data đx fcst 21.09.2020'!$B198,'FCST SDV (2)'!$C$2:$C$2001,0),MATCH('Data đx fcst 21.09.2020'!O$1,'FCST SDV (2)'!$D$1:$P$1,0))/'Data đx fcst 21.09.2020'!$C198,0)</f>
        <v>0</v>
      </c>
      <c r="P198" s="134">
        <f t="array" ref="P198">+IFERROR(INDEX('FCST SDV (2)'!$D$2:$P$2001,MATCH('Data đx fcst 21.09.2020'!$B198,'FCST SDV (2)'!$C$2:$C$2001,0),MATCH('Data đx fcst 21.09.2020'!P$1,'FCST SDV (2)'!$D$1:$P$1,0))/'Data đx fcst 21.09.2020'!$C198,0)</f>
        <v>0</v>
      </c>
      <c r="Q198" s="134">
        <f t="array" ref="Q198">+IFERROR(INDEX('FCST SDV (2)'!$D$2:$P$2001,MATCH('Data đx fcst 21.09.2020'!$B198,'FCST SDV (2)'!$C$2:$C$2001,0),MATCH('Data đx fcst 21.09.2020'!Q$1,'FCST SDV (2)'!$D$1:$P$1,0))/'Data đx fcst 21.09.2020'!$C198,0)</f>
        <v>0</v>
      </c>
      <c r="R198" s="134">
        <f t="array" ref="R198">+IFERROR(INDEX('FCST SDV (2)'!$D$2:$P$2001,MATCH('Data đx fcst 21.09.2020'!$B198,'FCST SDV (2)'!$C$2:$C$2001,0),MATCH('Data đx fcst 21.09.2020'!R$1,'FCST SDV (2)'!$D$1:$P$1,0))/'Data đx fcst 21.09.2020'!$C198,0)</f>
        <v>180</v>
      </c>
      <c r="S198" s="182">
        <f t="shared" si="29"/>
        <v>180</v>
      </c>
    </row>
    <row r="199" spans="1:19" ht="36" customHeight="1">
      <c r="A199" s="616"/>
      <c r="B199" s="214" t="s">
        <v>45</v>
      </c>
      <c r="C199" s="223">
        <v>3000</v>
      </c>
      <c r="D199" s="606"/>
      <c r="E199" s="606"/>
      <c r="F199" s="606"/>
      <c r="G199" s="187">
        <f>+IFERROR(VLOOKUP(B199,'FCST SDV (2)'!C:S,12,0),0)</f>
        <v>510000</v>
      </c>
      <c r="H199" s="185">
        <f t="shared" si="28"/>
        <v>170</v>
      </c>
      <c r="I199" s="134">
        <f t="array" ref="I199">+IFERROR(INDEX('FCST SDV (2)'!$D$2:$P$2001,MATCH('Data đx fcst 21.09.2020'!$B199,'FCST SDV (2)'!$C$2:$C$2001,0),MATCH('Data đx fcst 21.09.2020'!I$1,'FCST SDV (2)'!$D$1:$P$1,0))/'Data đx fcst 21.09.2020'!$C199,0)</f>
        <v>0</v>
      </c>
      <c r="J199" s="134">
        <f t="array" ref="J199">+IFERROR(INDEX('FCST SDV (2)'!$D$2:$P$2001,MATCH('Data đx fcst 21.09.2020'!$B199,'FCST SDV (2)'!$C$2:$C$2001,0),MATCH('Data đx fcst 21.09.2020'!J$1,'FCST SDV (2)'!$D$1:$P$1,0))/'Data đx fcst 21.09.2020'!$C199,0)</f>
        <v>0</v>
      </c>
      <c r="K199" s="134">
        <f t="array" ref="K199">+IFERROR(INDEX('FCST SDV (2)'!$D$2:$P$2001,MATCH('Data đx fcst 21.09.2020'!$B199,'FCST SDV (2)'!$C$2:$C$2001,0),MATCH('Data đx fcst 21.09.2020'!K$1,'FCST SDV (2)'!$D$1:$P$1,0))/'Data đx fcst 21.09.2020'!$C199,0)</f>
        <v>0</v>
      </c>
      <c r="L199" s="134">
        <f t="array" ref="L199">+IFERROR(INDEX('FCST SDV (2)'!$D$2:$P$2001,MATCH('Data đx fcst 21.09.2020'!$B199,'FCST SDV (2)'!$C$2:$C$2001,0),MATCH('Data đx fcst 21.09.2020'!L$1,'FCST SDV (2)'!$D$1:$P$1,0))/'Data đx fcst 21.09.2020'!$C199,0)</f>
        <v>0</v>
      </c>
      <c r="M199" s="134">
        <f t="array" ref="M199">+IFERROR(INDEX('FCST SDV (2)'!$D$2:$P$2001,MATCH('Data đx fcst 21.09.2020'!$B199,'FCST SDV (2)'!$C$2:$C$2001,0),MATCH('Data đx fcst 21.09.2020'!M$1,'FCST SDV (2)'!$D$1:$P$1,0))/'Data đx fcst 21.09.2020'!$C199,0)</f>
        <v>0</v>
      </c>
      <c r="N199" s="134">
        <f t="array" ref="N199">+IFERROR(INDEX('FCST SDV (2)'!$D$2:$P$2001,MATCH('Data đx fcst 21.09.2020'!$B199,'FCST SDV (2)'!$C$2:$C$2001,0),MATCH('Data đx fcst 21.09.2020'!N$1,'FCST SDV (2)'!$D$1:$P$1,0))/'Data đx fcst 21.09.2020'!$C199,0)</f>
        <v>0</v>
      </c>
      <c r="O199" s="134">
        <f t="array" ref="O199">+IFERROR(INDEX('FCST SDV (2)'!$D$2:$P$2001,MATCH('Data đx fcst 21.09.2020'!$B199,'FCST SDV (2)'!$C$2:$C$2001,0),MATCH('Data đx fcst 21.09.2020'!O$1,'FCST SDV (2)'!$D$1:$P$1,0))/'Data đx fcst 21.09.2020'!$C199,0)</f>
        <v>0</v>
      </c>
      <c r="P199" s="134">
        <f t="array" ref="P199">+IFERROR(INDEX('FCST SDV (2)'!$D$2:$P$2001,MATCH('Data đx fcst 21.09.2020'!$B199,'FCST SDV (2)'!$C$2:$C$2001,0),MATCH('Data đx fcst 21.09.2020'!P$1,'FCST SDV (2)'!$D$1:$P$1,0))/'Data đx fcst 21.09.2020'!$C199,0)</f>
        <v>0</v>
      </c>
      <c r="Q199" s="134">
        <f t="array" ref="Q199">+IFERROR(INDEX('FCST SDV (2)'!$D$2:$P$2001,MATCH('Data đx fcst 21.09.2020'!$B199,'FCST SDV (2)'!$C$2:$C$2001,0),MATCH('Data đx fcst 21.09.2020'!Q$1,'FCST SDV (2)'!$D$1:$P$1,0))/'Data đx fcst 21.09.2020'!$C199,0)</f>
        <v>0</v>
      </c>
      <c r="R199" s="134">
        <f t="array" ref="R199">+IFERROR(INDEX('FCST SDV (2)'!$D$2:$P$2001,MATCH('Data đx fcst 21.09.2020'!$B199,'FCST SDV (2)'!$C$2:$C$2001,0),MATCH('Data đx fcst 21.09.2020'!R$1,'FCST SDV (2)'!$D$1:$P$1,0))/'Data đx fcst 21.09.2020'!$C199,0)</f>
        <v>160</v>
      </c>
      <c r="S199" s="182">
        <f t="shared" si="29"/>
        <v>160</v>
      </c>
    </row>
    <row r="200" spans="1:19" ht="36" customHeight="1">
      <c r="A200" s="616"/>
      <c r="B200" s="214" t="s">
        <v>62</v>
      </c>
      <c r="C200" s="223">
        <v>2500</v>
      </c>
      <c r="D200" s="606"/>
      <c r="E200" s="606"/>
      <c r="F200" s="606"/>
      <c r="G200" s="187">
        <f>+IFERROR(VLOOKUP(B200,'FCST SDV (2)'!C:S,12,0),0)</f>
        <v>460000</v>
      </c>
      <c r="H200" s="185">
        <f t="shared" si="28"/>
        <v>184</v>
      </c>
      <c r="I200" s="134">
        <f t="array" ref="I200">+IFERROR(INDEX('FCST SDV (2)'!$D$2:$P$2001,MATCH('Data đx fcst 21.09.2020'!$B200,'FCST SDV (2)'!$C$2:$C$2001,0),MATCH('Data đx fcst 21.09.2020'!I$1,'FCST SDV (2)'!$D$1:$P$1,0))/'Data đx fcst 21.09.2020'!$C200,0)</f>
        <v>0</v>
      </c>
      <c r="J200" s="134">
        <f t="array" ref="J200">+IFERROR(INDEX('FCST SDV (2)'!$D$2:$P$2001,MATCH('Data đx fcst 21.09.2020'!$B200,'FCST SDV (2)'!$C$2:$C$2001,0),MATCH('Data đx fcst 21.09.2020'!J$1,'FCST SDV (2)'!$D$1:$P$1,0))/'Data đx fcst 21.09.2020'!$C200,0)</f>
        <v>0</v>
      </c>
      <c r="K200" s="134">
        <f t="array" ref="K200">+IFERROR(INDEX('FCST SDV (2)'!$D$2:$P$2001,MATCH('Data đx fcst 21.09.2020'!$B200,'FCST SDV (2)'!$C$2:$C$2001,0),MATCH('Data đx fcst 21.09.2020'!K$1,'FCST SDV (2)'!$D$1:$P$1,0))/'Data đx fcst 21.09.2020'!$C200,0)</f>
        <v>0</v>
      </c>
      <c r="L200" s="134">
        <f t="array" ref="L200">+IFERROR(INDEX('FCST SDV (2)'!$D$2:$P$2001,MATCH('Data đx fcst 21.09.2020'!$B200,'FCST SDV (2)'!$C$2:$C$2001,0),MATCH('Data đx fcst 21.09.2020'!L$1,'FCST SDV (2)'!$D$1:$P$1,0))/'Data đx fcst 21.09.2020'!$C200,0)</f>
        <v>0</v>
      </c>
      <c r="M200" s="134">
        <f t="array" ref="M200">+IFERROR(INDEX('FCST SDV (2)'!$D$2:$P$2001,MATCH('Data đx fcst 21.09.2020'!$B200,'FCST SDV (2)'!$C$2:$C$2001,0),MATCH('Data đx fcst 21.09.2020'!M$1,'FCST SDV (2)'!$D$1:$P$1,0))/'Data đx fcst 21.09.2020'!$C200,0)</f>
        <v>0</v>
      </c>
      <c r="N200" s="134">
        <f t="array" ref="N200">+IFERROR(INDEX('FCST SDV (2)'!$D$2:$P$2001,MATCH('Data đx fcst 21.09.2020'!$B200,'FCST SDV (2)'!$C$2:$C$2001,0),MATCH('Data đx fcst 21.09.2020'!N$1,'FCST SDV (2)'!$D$1:$P$1,0))/'Data đx fcst 21.09.2020'!$C200,0)</f>
        <v>0</v>
      </c>
      <c r="O200" s="134">
        <f t="array" ref="O200">+IFERROR(INDEX('FCST SDV (2)'!$D$2:$P$2001,MATCH('Data đx fcst 21.09.2020'!$B200,'FCST SDV (2)'!$C$2:$C$2001,0),MATCH('Data đx fcst 21.09.2020'!O$1,'FCST SDV (2)'!$D$1:$P$1,0))/'Data đx fcst 21.09.2020'!$C200,0)</f>
        <v>0</v>
      </c>
      <c r="P200" s="134">
        <f t="array" ref="P200">+IFERROR(INDEX('FCST SDV (2)'!$D$2:$P$2001,MATCH('Data đx fcst 21.09.2020'!$B200,'FCST SDV (2)'!$C$2:$C$2001,0),MATCH('Data đx fcst 21.09.2020'!P$1,'FCST SDV (2)'!$D$1:$P$1,0))/'Data đx fcst 21.09.2020'!$C200,0)</f>
        <v>0</v>
      </c>
      <c r="Q200" s="134">
        <f t="array" ref="Q200">+IFERROR(INDEX('FCST SDV (2)'!$D$2:$P$2001,MATCH('Data đx fcst 21.09.2020'!$B200,'FCST SDV (2)'!$C$2:$C$2001,0),MATCH('Data đx fcst 21.09.2020'!Q$1,'FCST SDV (2)'!$D$1:$P$1,0))/'Data đx fcst 21.09.2020'!$C200,0)</f>
        <v>0</v>
      </c>
      <c r="R200" s="134">
        <f t="array" ref="R200">+IFERROR(INDEX('FCST SDV (2)'!$D$2:$P$2001,MATCH('Data đx fcst 21.09.2020'!$B200,'FCST SDV (2)'!$C$2:$C$2001,0),MATCH('Data đx fcst 21.09.2020'!R$1,'FCST SDV (2)'!$D$1:$P$1,0))/'Data đx fcst 21.09.2020'!$C200,0)</f>
        <v>192</v>
      </c>
      <c r="S200" s="182">
        <f t="shared" si="29"/>
        <v>192</v>
      </c>
    </row>
    <row r="201" spans="1:19" ht="36" customHeight="1">
      <c r="A201" s="616"/>
      <c r="B201" s="214" t="s">
        <v>44</v>
      </c>
      <c r="C201" s="223">
        <v>3000</v>
      </c>
      <c r="D201" s="606"/>
      <c r="E201" s="606"/>
      <c r="F201" s="606"/>
      <c r="G201" s="187">
        <f>+IFERROR(VLOOKUP(B201,'FCST SDV (2)'!C:S,12,0),0)</f>
        <v>480000</v>
      </c>
      <c r="H201" s="185">
        <f t="shared" si="28"/>
        <v>160</v>
      </c>
      <c r="I201" s="134">
        <f t="array" ref="I201">+IFERROR(INDEX('FCST SDV (2)'!$D$2:$P$2001,MATCH('Data đx fcst 21.09.2020'!$B201,'FCST SDV (2)'!$C$2:$C$2001,0),MATCH('Data đx fcst 21.09.2020'!I$1,'FCST SDV (2)'!$D$1:$P$1,0))/'Data đx fcst 21.09.2020'!$C201,0)</f>
        <v>0</v>
      </c>
      <c r="J201" s="134">
        <f t="array" ref="J201">+IFERROR(INDEX('FCST SDV (2)'!$D$2:$P$2001,MATCH('Data đx fcst 21.09.2020'!$B201,'FCST SDV (2)'!$C$2:$C$2001,0),MATCH('Data đx fcst 21.09.2020'!J$1,'FCST SDV (2)'!$D$1:$P$1,0))/'Data đx fcst 21.09.2020'!$C201,0)</f>
        <v>0</v>
      </c>
      <c r="K201" s="134">
        <f t="array" ref="K201">+IFERROR(INDEX('FCST SDV (2)'!$D$2:$P$2001,MATCH('Data đx fcst 21.09.2020'!$B201,'FCST SDV (2)'!$C$2:$C$2001,0),MATCH('Data đx fcst 21.09.2020'!K$1,'FCST SDV (2)'!$D$1:$P$1,0))/'Data đx fcst 21.09.2020'!$C201,0)</f>
        <v>0</v>
      </c>
      <c r="L201" s="134">
        <f t="array" ref="L201">+IFERROR(INDEX('FCST SDV (2)'!$D$2:$P$2001,MATCH('Data đx fcst 21.09.2020'!$B201,'FCST SDV (2)'!$C$2:$C$2001,0),MATCH('Data đx fcst 21.09.2020'!L$1,'FCST SDV (2)'!$D$1:$P$1,0))/'Data đx fcst 21.09.2020'!$C201,0)</f>
        <v>0</v>
      </c>
      <c r="M201" s="134">
        <f t="array" ref="M201">+IFERROR(INDEX('FCST SDV (2)'!$D$2:$P$2001,MATCH('Data đx fcst 21.09.2020'!$B201,'FCST SDV (2)'!$C$2:$C$2001,0),MATCH('Data đx fcst 21.09.2020'!M$1,'FCST SDV (2)'!$D$1:$P$1,0))/'Data đx fcst 21.09.2020'!$C201,0)</f>
        <v>0</v>
      </c>
      <c r="N201" s="134">
        <f t="array" ref="N201">+IFERROR(INDEX('FCST SDV (2)'!$D$2:$P$2001,MATCH('Data đx fcst 21.09.2020'!$B201,'FCST SDV (2)'!$C$2:$C$2001,0),MATCH('Data đx fcst 21.09.2020'!N$1,'FCST SDV (2)'!$D$1:$P$1,0))/'Data đx fcst 21.09.2020'!$C201,0)</f>
        <v>0</v>
      </c>
      <c r="O201" s="134">
        <f t="array" ref="O201">+IFERROR(INDEX('FCST SDV (2)'!$D$2:$P$2001,MATCH('Data đx fcst 21.09.2020'!$B201,'FCST SDV (2)'!$C$2:$C$2001,0),MATCH('Data đx fcst 21.09.2020'!O$1,'FCST SDV (2)'!$D$1:$P$1,0))/'Data đx fcst 21.09.2020'!$C201,0)</f>
        <v>0</v>
      </c>
      <c r="P201" s="134">
        <f t="array" ref="P201">+IFERROR(INDEX('FCST SDV (2)'!$D$2:$P$2001,MATCH('Data đx fcst 21.09.2020'!$B201,'FCST SDV (2)'!$C$2:$C$2001,0),MATCH('Data đx fcst 21.09.2020'!P$1,'FCST SDV (2)'!$D$1:$P$1,0))/'Data đx fcst 21.09.2020'!$C201,0)</f>
        <v>0</v>
      </c>
      <c r="Q201" s="134">
        <f t="array" ref="Q201">+IFERROR(INDEX('FCST SDV (2)'!$D$2:$P$2001,MATCH('Data đx fcst 21.09.2020'!$B201,'FCST SDV (2)'!$C$2:$C$2001,0),MATCH('Data đx fcst 21.09.2020'!Q$1,'FCST SDV (2)'!$D$1:$P$1,0))/'Data đx fcst 21.09.2020'!$C201,0)</f>
        <v>0</v>
      </c>
      <c r="R201" s="134">
        <f t="array" ref="R201">+IFERROR(INDEX('FCST SDV (2)'!$D$2:$P$2001,MATCH('Data đx fcst 21.09.2020'!$B201,'FCST SDV (2)'!$C$2:$C$2001,0),MATCH('Data đx fcst 21.09.2020'!R$1,'FCST SDV (2)'!$D$1:$P$1,0))/'Data đx fcst 21.09.2020'!$C201,0)</f>
        <v>160</v>
      </c>
      <c r="S201" s="182">
        <f t="shared" si="29"/>
        <v>160</v>
      </c>
    </row>
    <row r="202" spans="1:19" ht="36" customHeight="1">
      <c r="A202" s="616"/>
      <c r="B202" s="214" t="s">
        <v>85</v>
      </c>
      <c r="C202" s="223">
        <v>15000</v>
      </c>
      <c r="D202" s="606"/>
      <c r="E202" s="606"/>
      <c r="F202" s="606"/>
      <c r="G202" s="187">
        <f>+IFERROR(VLOOKUP(B202,'FCST SDV (2)'!C:S,12,0),0)</f>
        <v>0</v>
      </c>
      <c r="H202" s="185">
        <f t="shared" si="28"/>
        <v>0</v>
      </c>
      <c r="I202" s="134">
        <f t="array" ref="I202">+IFERROR(INDEX('FCST SDV (2)'!$D$2:$P$2001,MATCH('Data đx fcst 21.09.2020'!$B202,'FCST SDV (2)'!$C$2:$C$2001,0),MATCH('Data đx fcst 21.09.2020'!I$1,'FCST SDV (2)'!$D$1:$P$1,0))/'Data đx fcst 21.09.2020'!$C202,0)</f>
        <v>0</v>
      </c>
      <c r="J202" s="134">
        <f t="array" ref="J202">+IFERROR(INDEX('FCST SDV (2)'!$D$2:$P$2001,MATCH('Data đx fcst 21.09.2020'!$B202,'FCST SDV (2)'!$C$2:$C$2001,0),MATCH('Data đx fcst 21.09.2020'!J$1,'FCST SDV (2)'!$D$1:$P$1,0))/'Data đx fcst 21.09.2020'!$C202,0)</f>
        <v>0</v>
      </c>
      <c r="K202" s="134">
        <f t="array" ref="K202">+IFERROR(INDEX('FCST SDV (2)'!$D$2:$P$2001,MATCH('Data đx fcst 21.09.2020'!$B202,'FCST SDV (2)'!$C$2:$C$2001,0),MATCH('Data đx fcst 21.09.2020'!K$1,'FCST SDV (2)'!$D$1:$P$1,0))/'Data đx fcst 21.09.2020'!$C202,0)</f>
        <v>0</v>
      </c>
      <c r="L202" s="134">
        <f t="array" ref="L202">+IFERROR(INDEX('FCST SDV (2)'!$D$2:$P$2001,MATCH('Data đx fcst 21.09.2020'!$B202,'FCST SDV (2)'!$C$2:$C$2001,0),MATCH('Data đx fcst 21.09.2020'!L$1,'FCST SDV (2)'!$D$1:$P$1,0))/'Data đx fcst 21.09.2020'!$C202,0)</f>
        <v>0</v>
      </c>
      <c r="M202" s="134">
        <f t="array" ref="M202">+IFERROR(INDEX('FCST SDV (2)'!$D$2:$P$2001,MATCH('Data đx fcst 21.09.2020'!$B202,'FCST SDV (2)'!$C$2:$C$2001,0),MATCH('Data đx fcst 21.09.2020'!M$1,'FCST SDV (2)'!$D$1:$P$1,0))/'Data đx fcst 21.09.2020'!$C202,0)</f>
        <v>0</v>
      </c>
      <c r="N202" s="134">
        <f t="array" ref="N202">+IFERROR(INDEX('FCST SDV (2)'!$D$2:$P$2001,MATCH('Data đx fcst 21.09.2020'!$B202,'FCST SDV (2)'!$C$2:$C$2001,0),MATCH('Data đx fcst 21.09.2020'!N$1,'FCST SDV (2)'!$D$1:$P$1,0))/'Data đx fcst 21.09.2020'!$C202,0)</f>
        <v>0</v>
      </c>
      <c r="O202" s="134">
        <f t="array" ref="O202">+IFERROR(INDEX('FCST SDV (2)'!$D$2:$P$2001,MATCH('Data đx fcst 21.09.2020'!$B202,'FCST SDV (2)'!$C$2:$C$2001,0),MATCH('Data đx fcst 21.09.2020'!O$1,'FCST SDV (2)'!$D$1:$P$1,0))/'Data đx fcst 21.09.2020'!$C202,0)</f>
        <v>0</v>
      </c>
      <c r="P202" s="134">
        <f t="array" ref="P202">+IFERROR(INDEX('FCST SDV (2)'!$D$2:$P$2001,MATCH('Data đx fcst 21.09.2020'!$B202,'FCST SDV (2)'!$C$2:$C$2001,0),MATCH('Data đx fcst 21.09.2020'!P$1,'FCST SDV (2)'!$D$1:$P$1,0))/'Data đx fcst 21.09.2020'!$C202,0)</f>
        <v>0</v>
      </c>
      <c r="Q202" s="134">
        <f t="array" ref="Q202">+IFERROR(INDEX('FCST SDV (2)'!$D$2:$P$2001,MATCH('Data đx fcst 21.09.2020'!$B202,'FCST SDV (2)'!$C$2:$C$2001,0),MATCH('Data đx fcst 21.09.2020'!Q$1,'FCST SDV (2)'!$D$1:$P$1,0))/'Data đx fcst 21.09.2020'!$C202,0)</f>
        <v>0</v>
      </c>
      <c r="R202" s="134">
        <f t="array" ref="R202">+IFERROR(INDEX('FCST SDV (2)'!$D$2:$P$2001,MATCH('Data đx fcst 21.09.2020'!$B202,'FCST SDV (2)'!$C$2:$C$2001,0),MATCH('Data đx fcst 21.09.2020'!R$1,'FCST SDV (2)'!$D$1:$P$1,0))/'Data đx fcst 21.09.2020'!$C202,0)</f>
        <v>0</v>
      </c>
      <c r="S202" s="182">
        <f t="shared" si="29"/>
        <v>0</v>
      </c>
    </row>
    <row r="203" spans="1:19" ht="36" hidden="1" customHeight="1">
      <c r="A203" s="616"/>
      <c r="B203" s="214" t="s">
        <v>65</v>
      </c>
      <c r="C203" s="223">
        <v>1000</v>
      </c>
      <c r="D203" s="606"/>
      <c r="E203" s="606"/>
      <c r="F203" s="606"/>
      <c r="G203" s="187">
        <f>+VLOOKUP(B203,'FCST SDV (2)'!C:S,12,0)</f>
        <v>0</v>
      </c>
      <c r="H203" s="185">
        <f t="shared" si="28"/>
        <v>0</v>
      </c>
      <c r="I203" s="134">
        <f t="array" ref="I203">+IFERROR(INDEX('FCST SDV (2)'!$D$2:$P$2001,MATCH('Data đx fcst 21.09.2020'!$B203,'FCST SDV (2)'!$C$2:$C$2001,0),MATCH('Data đx fcst 21.09.2020'!I$1,'FCST SDV (2)'!$D$1:$P$1,0))/'Data đx fcst 21.09.2020'!$C203,0)</f>
        <v>0</v>
      </c>
      <c r="J203" s="134">
        <f t="array" ref="J203">+IFERROR(INDEX('FCST SDV (2)'!$D$2:$P$2001,MATCH('Data đx fcst 21.09.2020'!$B203,'FCST SDV (2)'!$C$2:$C$2001,0),MATCH('Data đx fcst 21.09.2020'!J$1,'FCST SDV (2)'!$D$1:$P$1,0))/'Data đx fcst 21.09.2020'!$C203,0)</f>
        <v>0</v>
      </c>
      <c r="K203" s="134">
        <f t="array" ref="K203">+IFERROR(INDEX('FCST SDV (2)'!$D$2:$P$2001,MATCH('Data đx fcst 21.09.2020'!$B203,'FCST SDV (2)'!$C$2:$C$2001,0),MATCH('Data đx fcst 21.09.2020'!K$1,'FCST SDV (2)'!$D$1:$P$1,0))/'Data đx fcst 21.09.2020'!$C203,0)</f>
        <v>0</v>
      </c>
      <c r="L203" s="134">
        <f t="array" ref="L203">+IFERROR(INDEX('FCST SDV (2)'!$D$2:$P$2001,MATCH('Data đx fcst 21.09.2020'!$B203,'FCST SDV (2)'!$C$2:$C$2001,0),MATCH('Data đx fcst 21.09.2020'!L$1,'FCST SDV (2)'!$D$1:$P$1,0))/'Data đx fcst 21.09.2020'!$C203,0)</f>
        <v>0</v>
      </c>
      <c r="M203" s="134">
        <f t="array" ref="M203">+IFERROR(INDEX('FCST SDV (2)'!$D$2:$P$2001,MATCH('Data đx fcst 21.09.2020'!$B203,'FCST SDV (2)'!$C$2:$C$2001,0),MATCH('Data đx fcst 21.09.2020'!M$1,'FCST SDV (2)'!$D$1:$P$1,0))/'Data đx fcst 21.09.2020'!$C203,0)</f>
        <v>0</v>
      </c>
      <c r="N203" s="134">
        <f t="array" ref="N203">+IFERROR(INDEX('FCST SDV (2)'!$D$2:$P$2001,MATCH('Data đx fcst 21.09.2020'!$B203,'FCST SDV (2)'!$C$2:$C$2001,0),MATCH('Data đx fcst 21.09.2020'!N$1,'FCST SDV (2)'!$D$1:$P$1,0))/'Data đx fcst 21.09.2020'!$C203,0)</f>
        <v>0</v>
      </c>
      <c r="O203" s="134">
        <f t="array" ref="O203">+IFERROR(INDEX('FCST SDV (2)'!$D$2:$P$2001,MATCH('Data đx fcst 21.09.2020'!$B203,'FCST SDV (2)'!$C$2:$C$2001,0),MATCH('Data đx fcst 21.09.2020'!O$1,'FCST SDV (2)'!$D$1:$P$1,0))/'Data đx fcst 21.09.2020'!$C203,0)</f>
        <v>0</v>
      </c>
      <c r="P203" s="134">
        <f t="array" ref="P203">+IFERROR(INDEX('FCST SDV (2)'!$D$2:$P$2001,MATCH('Data đx fcst 21.09.2020'!$B203,'FCST SDV (2)'!$C$2:$C$2001,0),MATCH('Data đx fcst 21.09.2020'!P$1,'FCST SDV (2)'!$D$1:$P$1,0))/'Data đx fcst 21.09.2020'!$C203,0)</f>
        <v>0</v>
      </c>
      <c r="Q203" s="134">
        <f t="array" ref="Q203">+IFERROR(INDEX('FCST SDV (2)'!$D$2:$P$2001,MATCH('Data đx fcst 21.09.2020'!$B203,'FCST SDV (2)'!$C$2:$C$2001,0),MATCH('Data đx fcst 21.09.2020'!Q$1,'FCST SDV (2)'!$D$1:$P$1,0))/'Data đx fcst 21.09.2020'!$C203,0)</f>
        <v>0</v>
      </c>
      <c r="R203" s="134">
        <f t="array" ref="R203">+IFERROR(INDEX('FCST SDV (2)'!$D$2:$P$2001,MATCH('Data đx fcst 21.09.2020'!$B203,'FCST SDV (2)'!$C$2:$C$2001,0),MATCH('Data đx fcst 21.09.2020'!R$1,'FCST SDV (2)'!$D$1:$P$1,0))/'Data đx fcst 21.09.2020'!$C203,0)</f>
        <v>0</v>
      </c>
      <c r="S203" s="182">
        <f t="shared" si="29"/>
        <v>0</v>
      </c>
    </row>
    <row r="204" spans="1:19" s="158" customFormat="1" ht="36" customHeight="1" thickBot="1">
      <c r="A204" s="637" t="s">
        <v>254</v>
      </c>
      <c r="B204" s="638"/>
      <c r="C204" s="638"/>
      <c r="D204" s="638"/>
      <c r="E204" s="638"/>
      <c r="F204" s="639"/>
      <c r="G204" s="263">
        <f>+SUM(G176:G202)</f>
        <v>4167500</v>
      </c>
      <c r="H204" s="190">
        <f>+SUM(H174:H203)</f>
        <v>1943</v>
      </c>
      <c r="I204" s="192">
        <f>+F174-SUM(I174:I203)</f>
        <v>300</v>
      </c>
      <c r="J204" s="192">
        <f>+I204-SUM(J174:J203)</f>
        <v>300</v>
      </c>
      <c r="K204" s="192">
        <f t="shared" ref="K204:R204" si="30">+J204-SUM(K174:K203)</f>
        <v>300</v>
      </c>
      <c r="L204" s="192">
        <f t="shared" si="30"/>
        <v>300</v>
      </c>
      <c r="M204" s="192">
        <f t="shared" si="30"/>
        <v>300</v>
      </c>
      <c r="N204" s="192">
        <f t="shared" si="30"/>
        <v>300</v>
      </c>
      <c r="O204" s="192">
        <f t="shared" si="30"/>
        <v>300</v>
      </c>
      <c r="P204" s="192">
        <f t="shared" si="30"/>
        <v>300</v>
      </c>
      <c r="Q204" s="192">
        <f t="shared" si="30"/>
        <v>300</v>
      </c>
      <c r="R204" s="192">
        <f t="shared" si="30"/>
        <v>-1830.3333333333335</v>
      </c>
      <c r="S204" s="182">
        <f t="shared" si="29"/>
        <v>869.66666666666652</v>
      </c>
    </row>
    <row r="205" spans="1:19" s="158" customFormat="1" ht="36" hidden="1" customHeight="1">
      <c r="A205" s="625" t="s">
        <v>767</v>
      </c>
      <c r="B205" s="227" t="s">
        <v>755</v>
      </c>
      <c r="C205" s="228">
        <v>1000</v>
      </c>
      <c r="D205" s="611">
        <v>4125</v>
      </c>
      <c r="E205" s="632"/>
      <c r="F205" s="611">
        <f>+D205</f>
        <v>4125</v>
      </c>
      <c r="G205" s="187">
        <f>+IFERROR(VLOOKUP(B205,'FCST SDV (2)'!C:S,12,0),0)</f>
        <v>0</v>
      </c>
      <c r="H205" s="212"/>
      <c r="I205" s="213"/>
      <c r="J205" s="213"/>
      <c r="K205" s="213"/>
      <c r="L205" s="213"/>
      <c r="M205" s="213"/>
      <c r="N205" s="213"/>
      <c r="O205" s="213"/>
      <c r="P205" s="213"/>
      <c r="Q205" s="213"/>
      <c r="R205" s="213"/>
      <c r="S205" s="182">
        <f t="shared" si="29"/>
        <v>0</v>
      </c>
    </row>
    <row r="206" spans="1:19" s="158" customFormat="1" ht="36" hidden="1" customHeight="1">
      <c r="A206" s="604"/>
      <c r="B206" s="218" t="s">
        <v>739</v>
      </c>
      <c r="C206" s="229">
        <v>375</v>
      </c>
      <c r="D206" s="611"/>
      <c r="E206" s="632"/>
      <c r="F206" s="611"/>
      <c r="G206" s="187">
        <f>+IFERROR(VLOOKUP(B206,'FCST SDV (2)'!C:S,12,0),0)</f>
        <v>0</v>
      </c>
      <c r="H206" s="212"/>
      <c r="I206" s="213"/>
      <c r="J206" s="213"/>
      <c r="K206" s="213"/>
      <c r="L206" s="213"/>
      <c r="M206" s="213"/>
      <c r="N206" s="213"/>
      <c r="O206" s="213"/>
      <c r="P206" s="213"/>
      <c r="Q206" s="213"/>
      <c r="R206" s="213"/>
      <c r="S206" s="182">
        <f t="shared" si="29"/>
        <v>0</v>
      </c>
    </row>
    <row r="207" spans="1:19" s="158" customFormat="1" ht="36" hidden="1" customHeight="1">
      <c r="A207" s="604"/>
      <c r="B207" s="218" t="s">
        <v>402</v>
      </c>
      <c r="C207" s="229">
        <v>375</v>
      </c>
      <c r="D207" s="611"/>
      <c r="E207" s="632"/>
      <c r="F207" s="611"/>
      <c r="G207" s="187">
        <f>+IFERROR(VLOOKUP(B207,'FCST SDV (2)'!C:S,12,0),0)</f>
        <v>0</v>
      </c>
      <c r="H207" s="212"/>
      <c r="I207" s="213"/>
      <c r="J207" s="213"/>
      <c r="K207" s="213"/>
      <c r="L207" s="213"/>
      <c r="M207" s="213"/>
      <c r="N207" s="213"/>
      <c r="O207" s="213"/>
      <c r="P207" s="213"/>
      <c r="Q207" s="213"/>
      <c r="R207" s="213"/>
      <c r="S207" s="182">
        <f t="shared" si="29"/>
        <v>0</v>
      </c>
    </row>
    <row r="208" spans="1:19" s="158" customFormat="1" ht="36" hidden="1" customHeight="1">
      <c r="A208" s="604"/>
      <c r="B208" s="218" t="s">
        <v>354</v>
      </c>
      <c r="C208" s="229">
        <v>375</v>
      </c>
      <c r="D208" s="611"/>
      <c r="E208" s="632"/>
      <c r="F208" s="611"/>
      <c r="G208" s="187">
        <f>+IFERROR(VLOOKUP(B208,'FCST SDV (2)'!C:S,12,0),0)</f>
        <v>0</v>
      </c>
      <c r="H208" s="212"/>
      <c r="I208" s="213"/>
      <c r="J208" s="213"/>
      <c r="K208" s="213"/>
      <c r="L208" s="213"/>
      <c r="M208" s="213"/>
      <c r="N208" s="213"/>
      <c r="O208" s="213"/>
      <c r="P208" s="213"/>
      <c r="Q208" s="213"/>
      <c r="R208" s="213"/>
      <c r="S208" s="182">
        <f t="shared" si="29"/>
        <v>0</v>
      </c>
    </row>
    <row r="209" spans="1:19" s="158" customFormat="1" ht="36" hidden="1" customHeight="1">
      <c r="A209" s="604"/>
      <c r="B209" s="218" t="s">
        <v>333</v>
      </c>
      <c r="C209" s="229">
        <v>450</v>
      </c>
      <c r="D209" s="611"/>
      <c r="E209" s="632"/>
      <c r="F209" s="611"/>
      <c r="G209" s="187">
        <f>+IFERROR(VLOOKUP(B209,'FCST SDV (2)'!C:S,12,0),0)</f>
        <v>0</v>
      </c>
      <c r="H209" s="212"/>
      <c r="I209" s="213"/>
      <c r="J209" s="213"/>
      <c r="K209" s="213"/>
      <c r="L209" s="213"/>
      <c r="M209" s="213"/>
      <c r="N209" s="213"/>
      <c r="O209" s="213"/>
      <c r="P209" s="213"/>
      <c r="Q209" s="213"/>
      <c r="R209" s="213"/>
      <c r="S209" s="182">
        <f t="shared" si="29"/>
        <v>0</v>
      </c>
    </row>
    <row r="210" spans="1:19" s="158" customFormat="1" ht="36" hidden="1" customHeight="1">
      <c r="A210" s="604"/>
      <c r="B210" s="218" t="s">
        <v>337</v>
      </c>
      <c r="C210" s="229">
        <v>450</v>
      </c>
      <c r="D210" s="611"/>
      <c r="E210" s="632"/>
      <c r="F210" s="611"/>
      <c r="G210" s="187">
        <f>+IFERROR(VLOOKUP(B210,'FCST SDV (2)'!C:S,12,0),0)</f>
        <v>0</v>
      </c>
      <c r="H210" s="212"/>
      <c r="I210" s="270"/>
      <c r="J210" s="270"/>
      <c r="K210" s="270"/>
      <c r="L210" s="270"/>
      <c r="M210" s="270"/>
      <c r="N210" s="270"/>
      <c r="O210" s="270"/>
      <c r="P210" s="270"/>
      <c r="Q210" s="270"/>
      <c r="R210" s="270"/>
      <c r="S210" s="182">
        <f t="shared" si="29"/>
        <v>0</v>
      </c>
    </row>
    <row r="211" spans="1:19" s="158" customFormat="1" ht="36" hidden="1" customHeight="1">
      <c r="A211" s="604"/>
      <c r="B211" s="218" t="s">
        <v>756</v>
      </c>
      <c r="C211" s="229">
        <v>480</v>
      </c>
      <c r="D211" s="611"/>
      <c r="E211" s="632"/>
      <c r="F211" s="611"/>
      <c r="G211" s="187">
        <f>+IFERROR(VLOOKUP(B211,'FCST SDV (2)'!C:S,12,0),0)</f>
        <v>0</v>
      </c>
      <c r="H211" s="212"/>
      <c r="I211" s="270"/>
      <c r="J211" s="270"/>
      <c r="K211" s="270"/>
      <c r="L211" s="270"/>
      <c r="M211" s="270"/>
      <c r="N211" s="270"/>
      <c r="O211" s="270"/>
      <c r="P211" s="270"/>
      <c r="Q211" s="270"/>
      <c r="R211" s="270"/>
      <c r="S211" s="182">
        <f t="shared" si="29"/>
        <v>0</v>
      </c>
    </row>
    <row r="212" spans="1:19" s="158" customFormat="1" ht="36" hidden="1" customHeight="1">
      <c r="A212" s="604"/>
      <c r="B212" s="218" t="s">
        <v>327</v>
      </c>
      <c r="C212" s="229">
        <v>600</v>
      </c>
      <c r="D212" s="611"/>
      <c r="E212" s="632"/>
      <c r="F212" s="611"/>
      <c r="G212" s="187">
        <f>+IFERROR(VLOOKUP(B212,'FCST SDV (2)'!C:S,12,0),0)</f>
        <v>21000</v>
      </c>
      <c r="H212" s="212"/>
      <c r="I212" s="270"/>
      <c r="J212" s="270"/>
      <c r="K212" s="270"/>
      <c r="L212" s="270"/>
      <c r="M212" s="270"/>
      <c r="N212" s="270"/>
      <c r="O212" s="270"/>
      <c r="P212" s="270"/>
      <c r="Q212" s="270"/>
      <c r="R212" s="270"/>
      <c r="S212" s="182">
        <f t="shared" si="29"/>
        <v>0</v>
      </c>
    </row>
    <row r="213" spans="1:19" ht="36" hidden="1" customHeight="1">
      <c r="A213" s="604"/>
      <c r="B213" s="225" t="s">
        <v>19</v>
      </c>
      <c r="C213" s="231">
        <v>1000</v>
      </c>
      <c r="D213" s="611"/>
      <c r="E213" s="632"/>
      <c r="F213" s="611"/>
      <c r="G213" s="187">
        <f>+IFERROR(VLOOKUP(B213,'FCST SDV (2)'!C:S,12,0),0)</f>
        <v>18900</v>
      </c>
      <c r="H213" s="188">
        <f t="shared" ref="H213:H226" si="31">+G213/C213</f>
        <v>18.899999999999999</v>
      </c>
      <c r="I213" s="134">
        <f t="array" ref="I213">+IFERROR(INDEX('FCST SDV (2)'!$D$2:$P$2001,MATCH('Data đx fcst 21.09.2020'!$B213,'FCST SDV (2)'!$C$2:$C$2001,0),MATCH('Data đx fcst 21.09.2020'!I$1,'FCST SDV (2)'!$D$1:$P$1,0))/'Data đx fcst 21.09.2020'!$C213,0)</f>
        <v>0</v>
      </c>
      <c r="J213" s="134">
        <f t="array" ref="J213">+IFERROR(INDEX('FCST SDV (2)'!$D$2:$P$2001,MATCH('Data đx fcst 21.09.2020'!$B213,'FCST SDV (2)'!$C$2:$C$2001,0),MATCH('Data đx fcst 21.09.2020'!J$1,'FCST SDV (2)'!$D$1:$P$1,0))/'Data đx fcst 21.09.2020'!$C213,0)</f>
        <v>0</v>
      </c>
      <c r="K213" s="134">
        <f t="array" ref="K213">+IFERROR(INDEX('FCST SDV (2)'!$D$2:$P$2001,MATCH('Data đx fcst 21.09.2020'!$B213,'FCST SDV (2)'!$C$2:$C$2001,0),MATCH('Data đx fcst 21.09.2020'!K$1,'FCST SDV (2)'!$D$1:$P$1,0))/'Data đx fcst 21.09.2020'!$C213,0)</f>
        <v>0</v>
      </c>
      <c r="L213" s="134">
        <f t="array" ref="L213">+IFERROR(INDEX('FCST SDV (2)'!$D$2:$P$2001,MATCH('Data đx fcst 21.09.2020'!$B213,'FCST SDV (2)'!$C$2:$C$2001,0),MATCH('Data đx fcst 21.09.2020'!L$1,'FCST SDV (2)'!$D$1:$P$1,0))/'Data đx fcst 21.09.2020'!$C213,0)</f>
        <v>0</v>
      </c>
      <c r="M213" s="134">
        <f t="array" ref="M213">+IFERROR(INDEX('FCST SDV (2)'!$D$2:$P$2001,MATCH('Data đx fcst 21.09.2020'!$B213,'FCST SDV (2)'!$C$2:$C$2001,0),MATCH('Data đx fcst 21.09.2020'!M$1,'FCST SDV (2)'!$D$1:$P$1,0))/'Data đx fcst 21.09.2020'!$C213,0)</f>
        <v>0</v>
      </c>
      <c r="N213" s="134">
        <f t="array" ref="N213">+IFERROR(INDEX('FCST SDV (2)'!$D$2:$P$2001,MATCH('Data đx fcst 21.09.2020'!$B213,'FCST SDV (2)'!$C$2:$C$2001,0),MATCH('Data đx fcst 21.09.2020'!N$1,'FCST SDV (2)'!$D$1:$P$1,0))/'Data đx fcst 21.09.2020'!$C213,0)</f>
        <v>0</v>
      </c>
      <c r="O213" s="134">
        <f t="array" ref="O213">+IFERROR(INDEX('FCST SDV (2)'!$D$2:$P$2001,MATCH('Data đx fcst 21.09.2020'!$B213,'FCST SDV (2)'!$C$2:$C$2001,0),MATCH('Data đx fcst 21.09.2020'!O$1,'FCST SDV (2)'!$D$1:$P$1,0))/'Data đx fcst 21.09.2020'!$C213,0)</f>
        <v>0</v>
      </c>
      <c r="P213" s="134">
        <f t="array" ref="P213">+IFERROR(INDEX('FCST SDV (2)'!$D$2:$P$2001,MATCH('Data đx fcst 21.09.2020'!$B213,'FCST SDV (2)'!$C$2:$C$2001,0),MATCH('Data đx fcst 21.09.2020'!P$1,'FCST SDV (2)'!$D$1:$P$1,0))/'Data đx fcst 21.09.2020'!$C213,0)</f>
        <v>0</v>
      </c>
      <c r="Q213" s="134">
        <f t="array" ref="Q213">+IFERROR(INDEX('FCST SDV (2)'!$D$2:$P$2001,MATCH('Data đx fcst 21.09.2020'!$B213,'FCST SDV (2)'!$C$2:$C$2001,0),MATCH('Data đx fcst 21.09.2020'!Q$1,'FCST SDV (2)'!$D$1:$P$1,0))/'Data đx fcst 21.09.2020'!$C213,0)</f>
        <v>0</v>
      </c>
      <c r="R213" s="134">
        <f t="array" ref="R213">+IFERROR(INDEX('FCST SDV (2)'!$D$2:$P$2001,MATCH('Data đx fcst 21.09.2020'!$B213,'FCST SDV (2)'!$C$2:$C$2001,0),MATCH('Data đx fcst 21.09.2020'!R$1,'FCST SDV (2)'!$D$1:$P$1,0))/'Data đx fcst 21.09.2020'!$C213,0)</f>
        <v>0</v>
      </c>
      <c r="S213" s="182">
        <f t="shared" si="29"/>
        <v>0</v>
      </c>
    </row>
    <row r="214" spans="1:19" ht="36" hidden="1" customHeight="1">
      <c r="A214" s="604"/>
      <c r="B214" s="214" t="s">
        <v>87</v>
      </c>
      <c r="C214" s="223">
        <v>375</v>
      </c>
      <c r="D214" s="611"/>
      <c r="E214" s="632"/>
      <c r="F214" s="611"/>
      <c r="G214" s="187">
        <f>+IFERROR(VLOOKUP(B214,'FCST SDV (2)'!C:S,12,0),0)</f>
        <v>0</v>
      </c>
      <c r="H214" s="185">
        <f t="shared" si="31"/>
        <v>0</v>
      </c>
      <c r="I214" s="134">
        <f t="array" ref="I214">+IFERROR(INDEX('FCST SDV (2)'!$D$2:$P$2001,MATCH('Data đx fcst 21.09.2020'!$B214,'FCST SDV (2)'!$C$2:$C$2001,0),MATCH('Data đx fcst 21.09.2020'!I$1,'FCST SDV (2)'!$D$1:$P$1,0))/'Data đx fcst 21.09.2020'!$C214,0)</f>
        <v>0</v>
      </c>
      <c r="J214" s="134">
        <f t="array" ref="J214">+IFERROR(INDEX('FCST SDV (2)'!$D$2:$P$2001,MATCH('Data đx fcst 21.09.2020'!$B214,'FCST SDV (2)'!$C$2:$C$2001,0),MATCH('Data đx fcst 21.09.2020'!J$1,'FCST SDV (2)'!$D$1:$P$1,0))/'Data đx fcst 21.09.2020'!$C214,0)</f>
        <v>0</v>
      </c>
      <c r="K214" s="134">
        <f t="array" ref="K214">+IFERROR(INDEX('FCST SDV (2)'!$D$2:$P$2001,MATCH('Data đx fcst 21.09.2020'!$B214,'FCST SDV (2)'!$C$2:$C$2001,0),MATCH('Data đx fcst 21.09.2020'!K$1,'FCST SDV (2)'!$D$1:$P$1,0))/'Data đx fcst 21.09.2020'!$C214,0)</f>
        <v>0</v>
      </c>
      <c r="L214" s="134">
        <f t="array" ref="L214">+IFERROR(INDEX('FCST SDV (2)'!$D$2:$P$2001,MATCH('Data đx fcst 21.09.2020'!$B214,'FCST SDV (2)'!$C$2:$C$2001,0),MATCH('Data đx fcst 21.09.2020'!L$1,'FCST SDV (2)'!$D$1:$P$1,0))/'Data đx fcst 21.09.2020'!$C214,0)</f>
        <v>0</v>
      </c>
      <c r="M214" s="134">
        <f t="array" ref="M214">+IFERROR(INDEX('FCST SDV (2)'!$D$2:$P$2001,MATCH('Data đx fcst 21.09.2020'!$B214,'FCST SDV (2)'!$C$2:$C$2001,0),MATCH('Data đx fcst 21.09.2020'!M$1,'FCST SDV (2)'!$D$1:$P$1,0))/'Data đx fcst 21.09.2020'!$C214,0)</f>
        <v>0</v>
      </c>
      <c r="N214" s="134">
        <f t="array" ref="N214">+IFERROR(INDEX('FCST SDV (2)'!$D$2:$P$2001,MATCH('Data đx fcst 21.09.2020'!$B214,'FCST SDV (2)'!$C$2:$C$2001,0),MATCH('Data đx fcst 21.09.2020'!N$1,'FCST SDV (2)'!$D$1:$P$1,0))/'Data đx fcst 21.09.2020'!$C214,0)</f>
        <v>0</v>
      </c>
      <c r="O214" s="134">
        <f t="array" ref="O214">+IFERROR(INDEX('FCST SDV (2)'!$D$2:$P$2001,MATCH('Data đx fcst 21.09.2020'!$B214,'FCST SDV (2)'!$C$2:$C$2001,0),MATCH('Data đx fcst 21.09.2020'!O$1,'FCST SDV (2)'!$D$1:$P$1,0))/'Data đx fcst 21.09.2020'!$C214,0)</f>
        <v>0</v>
      </c>
      <c r="P214" s="134">
        <f t="array" ref="P214">+IFERROR(INDEX('FCST SDV (2)'!$D$2:$P$2001,MATCH('Data đx fcst 21.09.2020'!$B214,'FCST SDV (2)'!$C$2:$C$2001,0),MATCH('Data đx fcst 21.09.2020'!P$1,'FCST SDV (2)'!$D$1:$P$1,0))/'Data đx fcst 21.09.2020'!$C214,0)</f>
        <v>0</v>
      </c>
      <c r="Q214" s="134">
        <f t="array" ref="Q214">+IFERROR(INDEX('FCST SDV (2)'!$D$2:$P$2001,MATCH('Data đx fcst 21.09.2020'!$B214,'FCST SDV (2)'!$C$2:$C$2001,0),MATCH('Data đx fcst 21.09.2020'!Q$1,'FCST SDV (2)'!$D$1:$P$1,0))/'Data đx fcst 21.09.2020'!$C214,0)</f>
        <v>0</v>
      </c>
      <c r="R214" s="134">
        <f t="array" ref="R214">+IFERROR(INDEX('FCST SDV (2)'!$D$2:$P$2001,MATCH('Data đx fcst 21.09.2020'!$B214,'FCST SDV (2)'!$C$2:$C$2001,0),MATCH('Data đx fcst 21.09.2020'!R$1,'FCST SDV (2)'!$D$1:$P$1,0))/'Data đx fcst 21.09.2020'!$C214,0)</f>
        <v>0</v>
      </c>
      <c r="S214" s="182">
        <f t="shared" si="29"/>
        <v>0</v>
      </c>
    </row>
    <row r="215" spans="1:19" ht="36" customHeight="1">
      <c r="A215" s="604"/>
      <c r="B215" s="214" t="s">
        <v>20</v>
      </c>
      <c r="C215" s="223">
        <v>525</v>
      </c>
      <c r="D215" s="611"/>
      <c r="E215" s="632"/>
      <c r="F215" s="611"/>
      <c r="G215" s="187">
        <f>+IFERROR(VLOOKUP(B215,'FCST SDV (2)'!C:S,12,0),0)</f>
        <v>19950</v>
      </c>
      <c r="H215" s="185">
        <f t="shared" si="31"/>
        <v>38</v>
      </c>
      <c r="I215" s="134">
        <f t="array" ref="I215">+IFERROR(INDEX('FCST SDV (2)'!$D$2:$P$2001,MATCH('Data đx fcst 21.09.2020'!$B215,'FCST SDV (2)'!$C$2:$C$2001,0),MATCH('Data đx fcst 21.09.2020'!I$1,'FCST SDV (2)'!$D$1:$P$1,0))/'Data đx fcst 21.09.2020'!$C215,0)</f>
        <v>0</v>
      </c>
      <c r="J215" s="134">
        <f t="array" ref="J215">+IFERROR(INDEX('FCST SDV (2)'!$D$2:$P$2001,MATCH('Data đx fcst 21.09.2020'!$B215,'FCST SDV (2)'!$C$2:$C$2001,0),MATCH('Data đx fcst 21.09.2020'!J$1,'FCST SDV (2)'!$D$1:$P$1,0))/'Data đx fcst 21.09.2020'!$C215,0)</f>
        <v>0</v>
      </c>
      <c r="K215" s="134">
        <f t="array" ref="K215">+IFERROR(INDEX('FCST SDV (2)'!$D$2:$P$2001,MATCH('Data đx fcst 21.09.2020'!$B215,'FCST SDV (2)'!$C$2:$C$2001,0),MATCH('Data đx fcst 21.09.2020'!K$1,'FCST SDV (2)'!$D$1:$P$1,0))/'Data đx fcst 21.09.2020'!$C215,0)</f>
        <v>0</v>
      </c>
      <c r="L215" s="134">
        <f t="array" ref="L215">+IFERROR(INDEX('FCST SDV (2)'!$D$2:$P$2001,MATCH('Data đx fcst 21.09.2020'!$B215,'FCST SDV (2)'!$C$2:$C$2001,0),MATCH('Data đx fcst 21.09.2020'!L$1,'FCST SDV (2)'!$D$1:$P$1,0))/'Data đx fcst 21.09.2020'!$C215,0)</f>
        <v>0</v>
      </c>
      <c r="M215" s="134">
        <f t="array" ref="M215">+IFERROR(INDEX('FCST SDV (2)'!$D$2:$P$2001,MATCH('Data đx fcst 21.09.2020'!$B215,'FCST SDV (2)'!$C$2:$C$2001,0),MATCH('Data đx fcst 21.09.2020'!M$1,'FCST SDV (2)'!$D$1:$P$1,0))/'Data đx fcst 21.09.2020'!$C215,0)</f>
        <v>0</v>
      </c>
      <c r="N215" s="134">
        <f t="array" ref="N215">+IFERROR(INDEX('FCST SDV (2)'!$D$2:$P$2001,MATCH('Data đx fcst 21.09.2020'!$B215,'FCST SDV (2)'!$C$2:$C$2001,0),MATCH('Data đx fcst 21.09.2020'!N$1,'FCST SDV (2)'!$D$1:$P$1,0))/'Data đx fcst 21.09.2020'!$C215,0)</f>
        <v>0</v>
      </c>
      <c r="O215" s="134">
        <f t="array" ref="O215">+IFERROR(INDEX('FCST SDV (2)'!$D$2:$P$2001,MATCH('Data đx fcst 21.09.2020'!$B215,'FCST SDV (2)'!$C$2:$C$2001,0),MATCH('Data đx fcst 21.09.2020'!O$1,'FCST SDV (2)'!$D$1:$P$1,0))/'Data đx fcst 21.09.2020'!$C215,0)</f>
        <v>0</v>
      </c>
      <c r="P215" s="134">
        <f t="array" ref="P215">+IFERROR(INDEX('FCST SDV (2)'!$D$2:$P$2001,MATCH('Data đx fcst 21.09.2020'!$B215,'FCST SDV (2)'!$C$2:$C$2001,0),MATCH('Data đx fcst 21.09.2020'!P$1,'FCST SDV (2)'!$D$1:$P$1,0))/'Data đx fcst 21.09.2020'!$C215,0)</f>
        <v>0</v>
      </c>
      <c r="Q215" s="134">
        <f t="array" ref="Q215">+IFERROR(INDEX('FCST SDV (2)'!$D$2:$P$2001,MATCH('Data đx fcst 21.09.2020'!$B215,'FCST SDV (2)'!$C$2:$C$2001,0),MATCH('Data đx fcst 21.09.2020'!Q$1,'FCST SDV (2)'!$D$1:$P$1,0))/'Data đx fcst 21.09.2020'!$C215,0)</f>
        <v>0</v>
      </c>
      <c r="R215" s="134">
        <f t="array" ref="R215">+IFERROR(INDEX('FCST SDV (2)'!$D$2:$P$2001,MATCH('Data đx fcst 21.09.2020'!$B215,'FCST SDV (2)'!$C$2:$C$2001,0),MATCH('Data đx fcst 21.09.2020'!R$1,'FCST SDV (2)'!$D$1:$P$1,0))/'Data đx fcst 21.09.2020'!$C215,0)</f>
        <v>0</v>
      </c>
      <c r="S215" s="182">
        <f t="shared" si="29"/>
        <v>0</v>
      </c>
    </row>
    <row r="216" spans="1:19" ht="36" hidden="1" customHeight="1">
      <c r="A216" s="604"/>
      <c r="B216" s="214" t="s">
        <v>25</v>
      </c>
      <c r="C216" s="223">
        <v>375</v>
      </c>
      <c r="D216" s="611"/>
      <c r="E216" s="632"/>
      <c r="F216" s="611"/>
      <c r="G216" s="187">
        <f>+IFERROR(VLOOKUP(B216,'FCST SDV (2)'!C:S,12,0),0)</f>
        <v>19000</v>
      </c>
      <c r="H216" s="185">
        <f t="shared" si="31"/>
        <v>50.666666666666664</v>
      </c>
      <c r="I216" s="134">
        <f t="array" ref="I216">+IFERROR(INDEX('FCST SDV (2)'!$D$2:$P$2001,MATCH('Data đx fcst 21.09.2020'!$B216,'FCST SDV (2)'!$C$2:$C$2001,0),MATCH('Data đx fcst 21.09.2020'!I$1,'FCST SDV (2)'!$D$1:$P$1,0))/'Data đx fcst 21.09.2020'!$C216,0)</f>
        <v>0</v>
      </c>
      <c r="J216" s="134">
        <f t="array" ref="J216">+IFERROR(INDEX('FCST SDV (2)'!$D$2:$P$2001,MATCH('Data đx fcst 21.09.2020'!$B216,'FCST SDV (2)'!$C$2:$C$2001,0),MATCH('Data đx fcst 21.09.2020'!J$1,'FCST SDV (2)'!$D$1:$P$1,0))/'Data đx fcst 21.09.2020'!$C216,0)</f>
        <v>0</v>
      </c>
      <c r="K216" s="134">
        <f t="array" ref="K216">+IFERROR(INDEX('FCST SDV (2)'!$D$2:$P$2001,MATCH('Data đx fcst 21.09.2020'!$B216,'FCST SDV (2)'!$C$2:$C$2001,0),MATCH('Data đx fcst 21.09.2020'!K$1,'FCST SDV (2)'!$D$1:$P$1,0))/'Data đx fcst 21.09.2020'!$C216,0)</f>
        <v>0</v>
      </c>
      <c r="L216" s="134">
        <f t="array" ref="L216">+IFERROR(INDEX('FCST SDV (2)'!$D$2:$P$2001,MATCH('Data đx fcst 21.09.2020'!$B216,'FCST SDV (2)'!$C$2:$C$2001,0),MATCH('Data đx fcst 21.09.2020'!L$1,'FCST SDV (2)'!$D$1:$P$1,0))/'Data đx fcst 21.09.2020'!$C216,0)</f>
        <v>0</v>
      </c>
      <c r="M216" s="134">
        <f t="array" ref="M216">+IFERROR(INDEX('FCST SDV (2)'!$D$2:$P$2001,MATCH('Data đx fcst 21.09.2020'!$B216,'FCST SDV (2)'!$C$2:$C$2001,0),MATCH('Data đx fcst 21.09.2020'!M$1,'FCST SDV (2)'!$D$1:$P$1,0))/'Data đx fcst 21.09.2020'!$C216,0)</f>
        <v>0</v>
      </c>
      <c r="N216" s="134">
        <f t="array" ref="N216">+IFERROR(INDEX('FCST SDV (2)'!$D$2:$P$2001,MATCH('Data đx fcst 21.09.2020'!$B216,'FCST SDV (2)'!$C$2:$C$2001,0),MATCH('Data đx fcst 21.09.2020'!N$1,'FCST SDV (2)'!$D$1:$P$1,0))/'Data đx fcst 21.09.2020'!$C216,0)</f>
        <v>0</v>
      </c>
      <c r="O216" s="134">
        <f t="array" ref="O216">+IFERROR(INDEX('FCST SDV (2)'!$D$2:$P$2001,MATCH('Data đx fcst 21.09.2020'!$B216,'FCST SDV (2)'!$C$2:$C$2001,0),MATCH('Data đx fcst 21.09.2020'!O$1,'FCST SDV (2)'!$D$1:$P$1,0))/'Data đx fcst 21.09.2020'!$C216,0)</f>
        <v>0</v>
      </c>
      <c r="P216" s="134">
        <f t="array" ref="P216">+IFERROR(INDEX('FCST SDV (2)'!$D$2:$P$2001,MATCH('Data đx fcst 21.09.2020'!$B216,'FCST SDV (2)'!$C$2:$C$2001,0),MATCH('Data đx fcst 21.09.2020'!P$1,'FCST SDV (2)'!$D$1:$P$1,0))/'Data đx fcst 21.09.2020'!$C216,0)</f>
        <v>0</v>
      </c>
      <c r="Q216" s="134">
        <f t="array" ref="Q216">+IFERROR(INDEX('FCST SDV (2)'!$D$2:$P$2001,MATCH('Data đx fcst 21.09.2020'!$B216,'FCST SDV (2)'!$C$2:$C$2001,0),MATCH('Data đx fcst 21.09.2020'!Q$1,'FCST SDV (2)'!$D$1:$P$1,0))/'Data đx fcst 21.09.2020'!$C216,0)</f>
        <v>0</v>
      </c>
      <c r="R216" s="134">
        <f t="array" ref="R216">+IFERROR(INDEX('FCST SDV (2)'!$D$2:$P$2001,MATCH('Data đx fcst 21.09.2020'!$B216,'FCST SDV (2)'!$C$2:$C$2001,0),MATCH('Data đx fcst 21.09.2020'!R$1,'FCST SDV (2)'!$D$1:$P$1,0))/'Data đx fcst 21.09.2020'!$C216,0)</f>
        <v>261.33333333333331</v>
      </c>
      <c r="S216" s="182">
        <f t="shared" si="29"/>
        <v>261.33333333333331</v>
      </c>
    </row>
    <row r="217" spans="1:19" ht="36" customHeight="1">
      <c r="A217" s="604"/>
      <c r="B217" s="214" t="s">
        <v>11</v>
      </c>
      <c r="C217" s="223">
        <v>375</v>
      </c>
      <c r="D217" s="611"/>
      <c r="E217" s="632"/>
      <c r="F217" s="611"/>
      <c r="G217" s="187">
        <f>+IFERROR(VLOOKUP(B217,'FCST SDV (2)'!C:S,12,0),0)</f>
        <v>343000</v>
      </c>
      <c r="H217" s="185">
        <f t="shared" si="31"/>
        <v>914.66666666666663</v>
      </c>
      <c r="I217" s="134">
        <f t="array" ref="I217">+IFERROR(INDEX('FCST SDV (2)'!$D$2:$P$2001,MATCH('Data đx fcst 21.09.2020'!$B217,'FCST SDV (2)'!$C$2:$C$2001,0),MATCH('Data đx fcst 21.09.2020'!I$1,'FCST SDV (2)'!$D$1:$P$1,0))/'Data đx fcst 21.09.2020'!$C217,0)</f>
        <v>0</v>
      </c>
      <c r="J217" s="134">
        <f t="array" ref="J217">+IFERROR(INDEX('FCST SDV (2)'!$D$2:$P$2001,MATCH('Data đx fcst 21.09.2020'!$B217,'FCST SDV (2)'!$C$2:$C$2001,0),MATCH('Data đx fcst 21.09.2020'!J$1,'FCST SDV (2)'!$D$1:$P$1,0))/'Data đx fcst 21.09.2020'!$C217,0)</f>
        <v>0</v>
      </c>
      <c r="K217" s="134">
        <f t="array" ref="K217">+IFERROR(INDEX('FCST SDV (2)'!$D$2:$P$2001,MATCH('Data đx fcst 21.09.2020'!$B217,'FCST SDV (2)'!$C$2:$C$2001,0),MATCH('Data đx fcst 21.09.2020'!K$1,'FCST SDV (2)'!$D$1:$P$1,0))/'Data đx fcst 21.09.2020'!$C217,0)</f>
        <v>0</v>
      </c>
      <c r="L217" s="134">
        <f t="array" ref="L217">+IFERROR(INDEX('FCST SDV (2)'!$D$2:$P$2001,MATCH('Data đx fcst 21.09.2020'!$B217,'FCST SDV (2)'!$C$2:$C$2001,0),MATCH('Data đx fcst 21.09.2020'!L$1,'FCST SDV (2)'!$D$1:$P$1,0))/'Data đx fcst 21.09.2020'!$C217,0)</f>
        <v>0</v>
      </c>
      <c r="M217" s="134">
        <f t="array" ref="M217">+IFERROR(INDEX('FCST SDV (2)'!$D$2:$P$2001,MATCH('Data đx fcst 21.09.2020'!$B217,'FCST SDV (2)'!$C$2:$C$2001,0),MATCH('Data đx fcst 21.09.2020'!M$1,'FCST SDV (2)'!$D$1:$P$1,0))/'Data đx fcst 21.09.2020'!$C217,0)</f>
        <v>0</v>
      </c>
      <c r="N217" s="134">
        <f t="array" ref="N217">+IFERROR(INDEX('FCST SDV (2)'!$D$2:$P$2001,MATCH('Data đx fcst 21.09.2020'!$B217,'FCST SDV (2)'!$C$2:$C$2001,0),MATCH('Data đx fcst 21.09.2020'!N$1,'FCST SDV (2)'!$D$1:$P$1,0))/'Data đx fcst 21.09.2020'!$C217,0)</f>
        <v>0</v>
      </c>
      <c r="O217" s="134">
        <f t="array" ref="O217">+IFERROR(INDEX('FCST SDV (2)'!$D$2:$P$2001,MATCH('Data đx fcst 21.09.2020'!$B217,'FCST SDV (2)'!$C$2:$C$2001,0),MATCH('Data đx fcst 21.09.2020'!O$1,'FCST SDV (2)'!$D$1:$P$1,0))/'Data đx fcst 21.09.2020'!$C217,0)</f>
        <v>0</v>
      </c>
      <c r="P217" s="134">
        <f t="array" ref="P217">+IFERROR(INDEX('FCST SDV (2)'!$D$2:$P$2001,MATCH('Data đx fcst 21.09.2020'!$B217,'FCST SDV (2)'!$C$2:$C$2001,0),MATCH('Data đx fcst 21.09.2020'!P$1,'FCST SDV (2)'!$D$1:$P$1,0))/'Data đx fcst 21.09.2020'!$C217,0)</f>
        <v>0</v>
      </c>
      <c r="Q217" s="134">
        <f t="array" ref="Q217">+IFERROR(INDEX('FCST SDV (2)'!$D$2:$P$2001,MATCH('Data đx fcst 21.09.2020'!$B217,'FCST SDV (2)'!$C$2:$C$2001,0),MATCH('Data đx fcst 21.09.2020'!Q$1,'FCST SDV (2)'!$D$1:$P$1,0))/'Data đx fcst 21.09.2020'!$C217,0)</f>
        <v>0</v>
      </c>
      <c r="R217" s="134">
        <f t="array" ref="R217">+IFERROR(INDEX('FCST SDV (2)'!$D$2:$P$2001,MATCH('Data đx fcst 21.09.2020'!$B217,'FCST SDV (2)'!$C$2:$C$2001,0),MATCH('Data đx fcst 21.09.2020'!R$1,'FCST SDV (2)'!$D$1:$P$1,0))/'Data đx fcst 21.09.2020'!$C217,0)</f>
        <v>1194.6666666666667</v>
      </c>
      <c r="S217" s="182">
        <f t="shared" si="29"/>
        <v>1194.6666666666667</v>
      </c>
    </row>
    <row r="218" spans="1:19" ht="36" hidden="1" customHeight="1">
      <c r="A218" s="604"/>
      <c r="B218" s="214" t="s">
        <v>23</v>
      </c>
      <c r="C218" s="223">
        <v>375</v>
      </c>
      <c r="D218" s="611"/>
      <c r="E218" s="632"/>
      <c r="F218" s="611"/>
      <c r="G218" s="187">
        <f>+IFERROR(VLOOKUP(B218,'FCST SDV (2)'!C:S,12,0),0)</f>
        <v>0</v>
      </c>
      <c r="H218" s="185">
        <f t="shared" si="31"/>
        <v>0</v>
      </c>
      <c r="I218" s="134">
        <f t="array" ref="I218">+IFERROR(INDEX('FCST SDV (2)'!$D$2:$P$2001,MATCH('Data đx fcst 21.09.2020'!$B218,'FCST SDV (2)'!$C$2:$C$2001,0),MATCH('Data đx fcst 21.09.2020'!I$1,'FCST SDV (2)'!$D$1:$P$1,0))/'Data đx fcst 21.09.2020'!$C218,0)</f>
        <v>0</v>
      </c>
      <c r="J218" s="134">
        <f t="array" ref="J218">+IFERROR(INDEX('FCST SDV (2)'!$D$2:$P$2001,MATCH('Data đx fcst 21.09.2020'!$B218,'FCST SDV (2)'!$C$2:$C$2001,0),MATCH('Data đx fcst 21.09.2020'!J$1,'FCST SDV (2)'!$D$1:$P$1,0))/'Data đx fcst 21.09.2020'!$C218,0)</f>
        <v>0</v>
      </c>
      <c r="K218" s="134">
        <f t="array" ref="K218">+IFERROR(INDEX('FCST SDV (2)'!$D$2:$P$2001,MATCH('Data đx fcst 21.09.2020'!$B218,'FCST SDV (2)'!$C$2:$C$2001,0),MATCH('Data đx fcst 21.09.2020'!K$1,'FCST SDV (2)'!$D$1:$P$1,0))/'Data đx fcst 21.09.2020'!$C218,0)</f>
        <v>0</v>
      </c>
      <c r="L218" s="134">
        <f t="array" ref="L218">+IFERROR(INDEX('FCST SDV (2)'!$D$2:$P$2001,MATCH('Data đx fcst 21.09.2020'!$B218,'FCST SDV (2)'!$C$2:$C$2001,0),MATCH('Data đx fcst 21.09.2020'!L$1,'FCST SDV (2)'!$D$1:$P$1,0))/'Data đx fcst 21.09.2020'!$C218,0)</f>
        <v>0</v>
      </c>
      <c r="M218" s="134">
        <f t="array" ref="M218">+IFERROR(INDEX('FCST SDV (2)'!$D$2:$P$2001,MATCH('Data đx fcst 21.09.2020'!$B218,'FCST SDV (2)'!$C$2:$C$2001,0),MATCH('Data đx fcst 21.09.2020'!M$1,'FCST SDV (2)'!$D$1:$P$1,0))/'Data đx fcst 21.09.2020'!$C218,0)</f>
        <v>0</v>
      </c>
      <c r="N218" s="134">
        <f t="array" ref="N218">+IFERROR(INDEX('FCST SDV (2)'!$D$2:$P$2001,MATCH('Data đx fcst 21.09.2020'!$B218,'FCST SDV (2)'!$C$2:$C$2001,0),MATCH('Data đx fcst 21.09.2020'!N$1,'FCST SDV (2)'!$D$1:$P$1,0))/'Data đx fcst 21.09.2020'!$C218,0)</f>
        <v>0</v>
      </c>
      <c r="O218" s="134">
        <f t="array" ref="O218">+IFERROR(INDEX('FCST SDV (2)'!$D$2:$P$2001,MATCH('Data đx fcst 21.09.2020'!$B218,'FCST SDV (2)'!$C$2:$C$2001,0),MATCH('Data đx fcst 21.09.2020'!O$1,'FCST SDV (2)'!$D$1:$P$1,0))/'Data đx fcst 21.09.2020'!$C218,0)</f>
        <v>0</v>
      </c>
      <c r="P218" s="134">
        <f t="array" ref="P218">+IFERROR(INDEX('FCST SDV (2)'!$D$2:$P$2001,MATCH('Data đx fcst 21.09.2020'!$B218,'FCST SDV (2)'!$C$2:$C$2001,0),MATCH('Data đx fcst 21.09.2020'!P$1,'FCST SDV (2)'!$D$1:$P$1,0))/'Data đx fcst 21.09.2020'!$C218,0)</f>
        <v>0</v>
      </c>
      <c r="Q218" s="134">
        <f t="array" ref="Q218">+IFERROR(INDEX('FCST SDV (2)'!$D$2:$P$2001,MATCH('Data đx fcst 21.09.2020'!$B218,'FCST SDV (2)'!$C$2:$C$2001,0),MATCH('Data đx fcst 21.09.2020'!Q$1,'FCST SDV (2)'!$D$1:$P$1,0))/'Data đx fcst 21.09.2020'!$C218,0)</f>
        <v>0</v>
      </c>
      <c r="R218" s="134">
        <f t="array" ref="R218">+IFERROR(INDEX('FCST SDV (2)'!$D$2:$P$2001,MATCH('Data đx fcst 21.09.2020'!$B218,'FCST SDV (2)'!$C$2:$C$2001,0),MATCH('Data đx fcst 21.09.2020'!R$1,'FCST SDV (2)'!$D$1:$P$1,0))/'Data đx fcst 21.09.2020'!$C218,0)</f>
        <v>0</v>
      </c>
      <c r="S218" s="182">
        <f t="shared" si="29"/>
        <v>0</v>
      </c>
    </row>
    <row r="219" spans="1:19" ht="36" customHeight="1">
      <c r="A219" s="604"/>
      <c r="B219" s="214" t="s">
        <v>28</v>
      </c>
      <c r="C219" s="223">
        <v>375</v>
      </c>
      <c r="D219" s="611"/>
      <c r="E219" s="632"/>
      <c r="F219" s="611"/>
      <c r="G219" s="187">
        <f>+IFERROR(VLOOKUP(B219,'FCST SDV (2)'!C:S,12,0),0)</f>
        <v>60000</v>
      </c>
      <c r="H219" s="185">
        <f t="shared" si="31"/>
        <v>160</v>
      </c>
      <c r="I219" s="134">
        <f t="array" ref="I219">+IFERROR(INDEX('FCST SDV (2)'!$D$2:$P$2001,MATCH('Data đx fcst 21.09.2020'!$B219,'FCST SDV (2)'!$C$2:$C$2001,0),MATCH('Data đx fcst 21.09.2020'!I$1,'FCST SDV (2)'!$D$1:$P$1,0))/'Data đx fcst 21.09.2020'!$C219,0)</f>
        <v>0</v>
      </c>
      <c r="J219" s="134">
        <f t="array" ref="J219">+IFERROR(INDEX('FCST SDV (2)'!$D$2:$P$2001,MATCH('Data đx fcst 21.09.2020'!$B219,'FCST SDV (2)'!$C$2:$C$2001,0),MATCH('Data đx fcst 21.09.2020'!J$1,'FCST SDV (2)'!$D$1:$P$1,0))/'Data đx fcst 21.09.2020'!$C219,0)</f>
        <v>0</v>
      </c>
      <c r="K219" s="134">
        <f t="array" ref="K219">+IFERROR(INDEX('FCST SDV (2)'!$D$2:$P$2001,MATCH('Data đx fcst 21.09.2020'!$B219,'FCST SDV (2)'!$C$2:$C$2001,0),MATCH('Data đx fcst 21.09.2020'!K$1,'FCST SDV (2)'!$D$1:$P$1,0))/'Data đx fcst 21.09.2020'!$C219,0)</f>
        <v>0</v>
      </c>
      <c r="L219" s="134">
        <f t="array" ref="L219">+IFERROR(INDEX('FCST SDV (2)'!$D$2:$P$2001,MATCH('Data đx fcst 21.09.2020'!$B219,'FCST SDV (2)'!$C$2:$C$2001,0),MATCH('Data đx fcst 21.09.2020'!L$1,'FCST SDV (2)'!$D$1:$P$1,0))/'Data đx fcst 21.09.2020'!$C219,0)</f>
        <v>0</v>
      </c>
      <c r="M219" s="134">
        <f t="array" ref="M219">+IFERROR(INDEX('FCST SDV (2)'!$D$2:$P$2001,MATCH('Data đx fcst 21.09.2020'!$B219,'FCST SDV (2)'!$C$2:$C$2001,0),MATCH('Data đx fcst 21.09.2020'!M$1,'FCST SDV (2)'!$D$1:$P$1,0))/'Data đx fcst 21.09.2020'!$C219,0)</f>
        <v>0</v>
      </c>
      <c r="N219" s="134">
        <f t="array" ref="N219">+IFERROR(INDEX('FCST SDV (2)'!$D$2:$P$2001,MATCH('Data đx fcst 21.09.2020'!$B219,'FCST SDV (2)'!$C$2:$C$2001,0),MATCH('Data đx fcst 21.09.2020'!N$1,'FCST SDV (2)'!$D$1:$P$1,0))/'Data đx fcst 21.09.2020'!$C219,0)</f>
        <v>0</v>
      </c>
      <c r="O219" s="134">
        <f t="array" ref="O219">+IFERROR(INDEX('FCST SDV (2)'!$D$2:$P$2001,MATCH('Data đx fcst 21.09.2020'!$B219,'FCST SDV (2)'!$C$2:$C$2001,0),MATCH('Data đx fcst 21.09.2020'!O$1,'FCST SDV (2)'!$D$1:$P$1,0))/'Data đx fcst 21.09.2020'!$C219,0)</f>
        <v>0</v>
      </c>
      <c r="P219" s="134">
        <f t="array" ref="P219">+IFERROR(INDEX('FCST SDV (2)'!$D$2:$P$2001,MATCH('Data đx fcst 21.09.2020'!$B219,'FCST SDV (2)'!$C$2:$C$2001,0),MATCH('Data đx fcst 21.09.2020'!P$1,'FCST SDV (2)'!$D$1:$P$1,0))/'Data đx fcst 21.09.2020'!$C219,0)</f>
        <v>0</v>
      </c>
      <c r="Q219" s="134">
        <f t="array" ref="Q219">+IFERROR(INDEX('FCST SDV (2)'!$D$2:$P$2001,MATCH('Data đx fcst 21.09.2020'!$B219,'FCST SDV (2)'!$C$2:$C$2001,0),MATCH('Data đx fcst 21.09.2020'!Q$1,'FCST SDV (2)'!$D$1:$P$1,0))/'Data đx fcst 21.09.2020'!$C219,0)</f>
        <v>0</v>
      </c>
      <c r="R219" s="134">
        <f t="array" ref="R219">+IFERROR(INDEX('FCST SDV (2)'!$D$2:$P$2001,MATCH('Data đx fcst 21.09.2020'!$B219,'FCST SDV (2)'!$C$2:$C$2001,0),MATCH('Data đx fcst 21.09.2020'!R$1,'FCST SDV (2)'!$D$1:$P$1,0))/'Data đx fcst 21.09.2020'!$C219,0)</f>
        <v>248</v>
      </c>
      <c r="S219" s="182">
        <f t="shared" si="29"/>
        <v>248</v>
      </c>
    </row>
    <row r="220" spans="1:19" ht="36" customHeight="1">
      <c r="A220" s="604"/>
      <c r="B220" s="214" t="s">
        <v>21</v>
      </c>
      <c r="C220" s="223">
        <v>375</v>
      </c>
      <c r="D220" s="611"/>
      <c r="E220" s="632"/>
      <c r="F220" s="611"/>
      <c r="G220" s="187">
        <f>+IFERROR(VLOOKUP(B220,'FCST SDV (2)'!C:S,12,0),0)</f>
        <v>80500</v>
      </c>
      <c r="H220" s="185">
        <f t="shared" si="31"/>
        <v>214.66666666666666</v>
      </c>
      <c r="I220" s="134">
        <f t="array" ref="I220">+IFERROR(INDEX('FCST SDV (2)'!$D$2:$P$2001,MATCH('Data đx fcst 21.09.2020'!$B220,'FCST SDV (2)'!$C$2:$C$2001,0),MATCH('Data đx fcst 21.09.2020'!I$1,'FCST SDV (2)'!$D$1:$P$1,0))/'Data đx fcst 21.09.2020'!$C220,0)</f>
        <v>0</v>
      </c>
      <c r="J220" s="134">
        <f t="array" ref="J220">+IFERROR(INDEX('FCST SDV (2)'!$D$2:$P$2001,MATCH('Data đx fcst 21.09.2020'!$B220,'FCST SDV (2)'!$C$2:$C$2001,0),MATCH('Data đx fcst 21.09.2020'!J$1,'FCST SDV (2)'!$D$1:$P$1,0))/'Data đx fcst 21.09.2020'!$C220,0)</f>
        <v>0</v>
      </c>
      <c r="K220" s="134">
        <f t="array" ref="K220">+IFERROR(INDEX('FCST SDV (2)'!$D$2:$P$2001,MATCH('Data đx fcst 21.09.2020'!$B220,'FCST SDV (2)'!$C$2:$C$2001,0),MATCH('Data đx fcst 21.09.2020'!K$1,'FCST SDV (2)'!$D$1:$P$1,0))/'Data đx fcst 21.09.2020'!$C220,0)</f>
        <v>0</v>
      </c>
      <c r="L220" s="134">
        <f t="array" ref="L220">+IFERROR(INDEX('FCST SDV (2)'!$D$2:$P$2001,MATCH('Data đx fcst 21.09.2020'!$B220,'FCST SDV (2)'!$C$2:$C$2001,0),MATCH('Data đx fcst 21.09.2020'!L$1,'FCST SDV (2)'!$D$1:$P$1,0))/'Data đx fcst 21.09.2020'!$C220,0)</f>
        <v>0</v>
      </c>
      <c r="M220" s="134">
        <f t="array" ref="M220">+IFERROR(INDEX('FCST SDV (2)'!$D$2:$P$2001,MATCH('Data đx fcst 21.09.2020'!$B220,'FCST SDV (2)'!$C$2:$C$2001,0),MATCH('Data đx fcst 21.09.2020'!M$1,'FCST SDV (2)'!$D$1:$P$1,0))/'Data đx fcst 21.09.2020'!$C220,0)</f>
        <v>0</v>
      </c>
      <c r="N220" s="134">
        <f t="array" ref="N220">+IFERROR(INDEX('FCST SDV (2)'!$D$2:$P$2001,MATCH('Data đx fcst 21.09.2020'!$B220,'FCST SDV (2)'!$C$2:$C$2001,0),MATCH('Data đx fcst 21.09.2020'!N$1,'FCST SDV (2)'!$D$1:$P$1,0))/'Data đx fcst 21.09.2020'!$C220,0)</f>
        <v>0</v>
      </c>
      <c r="O220" s="134">
        <f t="array" ref="O220">+IFERROR(INDEX('FCST SDV (2)'!$D$2:$P$2001,MATCH('Data đx fcst 21.09.2020'!$B220,'FCST SDV (2)'!$C$2:$C$2001,0),MATCH('Data đx fcst 21.09.2020'!O$1,'FCST SDV (2)'!$D$1:$P$1,0))/'Data đx fcst 21.09.2020'!$C220,0)</f>
        <v>0</v>
      </c>
      <c r="P220" s="134">
        <f t="array" ref="P220">+IFERROR(INDEX('FCST SDV (2)'!$D$2:$P$2001,MATCH('Data đx fcst 21.09.2020'!$B220,'FCST SDV (2)'!$C$2:$C$2001,0),MATCH('Data đx fcst 21.09.2020'!P$1,'FCST SDV (2)'!$D$1:$P$1,0))/'Data đx fcst 21.09.2020'!$C220,0)</f>
        <v>0</v>
      </c>
      <c r="Q220" s="134">
        <f t="array" ref="Q220">+IFERROR(INDEX('FCST SDV (2)'!$D$2:$P$2001,MATCH('Data đx fcst 21.09.2020'!$B220,'FCST SDV (2)'!$C$2:$C$2001,0),MATCH('Data đx fcst 21.09.2020'!Q$1,'FCST SDV (2)'!$D$1:$P$1,0))/'Data đx fcst 21.09.2020'!$C220,0)</f>
        <v>0</v>
      </c>
      <c r="R220" s="134">
        <f t="array" ref="R220">+IFERROR(INDEX('FCST SDV (2)'!$D$2:$P$2001,MATCH('Data đx fcst 21.09.2020'!$B220,'FCST SDV (2)'!$C$2:$C$2001,0),MATCH('Data đx fcst 21.09.2020'!R$1,'FCST SDV (2)'!$D$1:$P$1,0))/'Data đx fcst 21.09.2020'!$C220,0)</f>
        <v>56</v>
      </c>
      <c r="S220" s="182">
        <f t="shared" si="29"/>
        <v>56</v>
      </c>
    </row>
    <row r="221" spans="1:19" ht="36" customHeight="1">
      <c r="A221" s="604"/>
      <c r="B221" s="214" t="s">
        <v>22</v>
      </c>
      <c r="C221" s="223">
        <v>375</v>
      </c>
      <c r="D221" s="611"/>
      <c r="E221" s="632"/>
      <c r="F221" s="611"/>
      <c r="G221" s="187">
        <f>+IFERROR(VLOOKUP(B221,'FCST SDV (2)'!C:S,12,0),0)</f>
        <v>54000</v>
      </c>
      <c r="H221" s="185">
        <f t="shared" si="31"/>
        <v>144</v>
      </c>
      <c r="I221" s="134">
        <f t="array" ref="I221">+IFERROR(INDEX('FCST SDV (2)'!$D$2:$P$2001,MATCH('Data đx fcst 21.09.2020'!$B221,'FCST SDV (2)'!$C$2:$C$2001,0),MATCH('Data đx fcst 21.09.2020'!I$1,'FCST SDV (2)'!$D$1:$P$1,0))/'Data đx fcst 21.09.2020'!$C221,0)</f>
        <v>0</v>
      </c>
      <c r="J221" s="134">
        <f t="array" ref="J221">+IFERROR(INDEX('FCST SDV (2)'!$D$2:$P$2001,MATCH('Data đx fcst 21.09.2020'!$B221,'FCST SDV (2)'!$C$2:$C$2001,0),MATCH('Data đx fcst 21.09.2020'!J$1,'FCST SDV (2)'!$D$1:$P$1,0))/'Data đx fcst 21.09.2020'!$C221,0)</f>
        <v>0</v>
      </c>
      <c r="K221" s="134">
        <f t="array" ref="K221">+IFERROR(INDEX('FCST SDV (2)'!$D$2:$P$2001,MATCH('Data đx fcst 21.09.2020'!$B221,'FCST SDV (2)'!$C$2:$C$2001,0),MATCH('Data đx fcst 21.09.2020'!K$1,'FCST SDV (2)'!$D$1:$P$1,0))/'Data đx fcst 21.09.2020'!$C221,0)</f>
        <v>0</v>
      </c>
      <c r="L221" s="134">
        <f t="array" ref="L221">+IFERROR(INDEX('FCST SDV (2)'!$D$2:$P$2001,MATCH('Data đx fcst 21.09.2020'!$B221,'FCST SDV (2)'!$C$2:$C$2001,0),MATCH('Data đx fcst 21.09.2020'!L$1,'FCST SDV (2)'!$D$1:$P$1,0))/'Data đx fcst 21.09.2020'!$C221,0)</f>
        <v>0</v>
      </c>
      <c r="M221" s="134">
        <f t="array" ref="M221">+IFERROR(INDEX('FCST SDV (2)'!$D$2:$P$2001,MATCH('Data đx fcst 21.09.2020'!$B221,'FCST SDV (2)'!$C$2:$C$2001,0),MATCH('Data đx fcst 21.09.2020'!M$1,'FCST SDV (2)'!$D$1:$P$1,0))/'Data đx fcst 21.09.2020'!$C221,0)</f>
        <v>0</v>
      </c>
      <c r="N221" s="134">
        <f t="array" ref="N221">+IFERROR(INDEX('FCST SDV (2)'!$D$2:$P$2001,MATCH('Data đx fcst 21.09.2020'!$B221,'FCST SDV (2)'!$C$2:$C$2001,0),MATCH('Data đx fcst 21.09.2020'!N$1,'FCST SDV (2)'!$D$1:$P$1,0))/'Data đx fcst 21.09.2020'!$C221,0)</f>
        <v>0</v>
      </c>
      <c r="O221" s="134">
        <f t="array" ref="O221">+IFERROR(INDEX('FCST SDV (2)'!$D$2:$P$2001,MATCH('Data đx fcst 21.09.2020'!$B221,'FCST SDV (2)'!$C$2:$C$2001,0),MATCH('Data đx fcst 21.09.2020'!O$1,'FCST SDV (2)'!$D$1:$P$1,0))/'Data đx fcst 21.09.2020'!$C221,0)</f>
        <v>0</v>
      </c>
      <c r="P221" s="134">
        <f t="array" ref="P221">+IFERROR(INDEX('FCST SDV (2)'!$D$2:$P$2001,MATCH('Data đx fcst 21.09.2020'!$B221,'FCST SDV (2)'!$C$2:$C$2001,0),MATCH('Data đx fcst 21.09.2020'!P$1,'FCST SDV (2)'!$D$1:$P$1,0))/'Data đx fcst 21.09.2020'!$C221,0)</f>
        <v>0</v>
      </c>
      <c r="Q221" s="134">
        <f t="array" ref="Q221">+IFERROR(INDEX('FCST SDV (2)'!$D$2:$P$2001,MATCH('Data đx fcst 21.09.2020'!$B221,'FCST SDV (2)'!$C$2:$C$2001,0),MATCH('Data đx fcst 21.09.2020'!Q$1,'FCST SDV (2)'!$D$1:$P$1,0))/'Data đx fcst 21.09.2020'!$C221,0)</f>
        <v>0</v>
      </c>
      <c r="R221" s="134">
        <f t="array" ref="R221">+IFERROR(INDEX('FCST SDV (2)'!$D$2:$P$2001,MATCH('Data đx fcst 21.09.2020'!$B221,'FCST SDV (2)'!$C$2:$C$2001,0),MATCH('Data đx fcst 21.09.2020'!R$1,'FCST SDV (2)'!$D$1:$P$1,0))/'Data đx fcst 21.09.2020'!$C221,0)</f>
        <v>168</v>
      </c>
      <c r="S221" s="182">
        <f t="shared" si="29"/>
        <v>168</v>
      </c>
    </row>
    <row r="222" spans="1:19" ht="36" customHeight="1">
      <c r="A222" s="604"/>
      <c r="B222" s="214" t="s">
        <v>26</v>
      </c>
      <c r="C222" s="223">
        <v>1000</v>
      </c>
      <c r="D222" s="611"/>
      <c r="E222" s="632"/>
      <c r="F222" s="611"/>
      <c r="G222" s="187">
        <f>+IFERROR(VLOOKUP(B222,'FCST SDV (2)'!C:S,12,0),0)</f>
        <v>100000</v>
      </c>
      <c r="H222" s="185">
        <f t="shared" si="31"/>
        <v>100</v>
      </c>
      <c r="I222" s="134">
        <f t="array" ref="I222">+IFERROR(INDEX('FCST SDV (2)'!$D$2:$P$2001,MATCH('Data đx fcst 21.09.2020'!$B222,'FCST SDV (2)'!$C$2:$C$2001,0),MATCH('Data đx fcst 21.09.2020'!I$1,'FCST SDV (2)'!$D$1:$P$1,0))/'Data đx fcst 21.09.2020'!$C222,0)</f>
        <v>0</v>
      </c>
      <c r="J222" s="134">
        <f t="array" ref="J222">+IFERROR(INDEX('FCST SDV (2)'!$D$2:$P$2001,MATCH('Data đx fcst 21.09.2020'!$B222,'FCST SDV (2)'!$C$2:$C$2001,0),MATCH('Data đx fcst 21.09.2020'!J$1,'FCST SDV (2)'!$D$1:$P$1,0))/'Data đx fcst 21.09.2020'!$C222,0)</f>
        <v>0</v>
      </c>
      <c r="K222" s="134">
        <f t="array" ref="K222">+IFERROR(INDEX('FCST SDV (2)'!$D$2:$P$2001,MATCH('Data đx fcst 21.09.2020'!$B222,'FCST SDV (2)'!$C$2:$C$2001,0),MATCH('Data đx fcst 21.09.2020'!K$1,'FCST SDV (2)'!$D$1:$P$1,0))/'Data đx fcst 21.09.2020'!$C222,0)</f>
        <v>0</v>
      </c>
      <c r="L222" s="134">
        <f t="array" ref="L222">+IFERROR(INDEX('FCST SDV (2)'!$D$2:$P$2001,MATCH('Data đx fcst 21.09.2020'!$B222,'FCST SDV (2)'!$C$2:$C$2001,0),MATCH('Data đx fcst 21.09.2020'!L$1,'FCST SDV (2)'!$D$1:$P$1,0))/'Data đx fcst 21.09.2020'!$C222,0)</f>
        <v>0</v>
      </c>
      <c r="M222" s="134">
        <f t="array" ref="M222">+IFERROR(INDEX('FCST SDV (2)'!$D$2:$P$2001,MATCH('Data đx fcst 21.09.2020'!$B222,'FCST SDV (2)'!$C$2:$C$2001,0),MATCH('Data đx fcst 21.09.2020'!M$1,'FCST SDV (2)'!$D$1:$P$1,0))/'Data đx fcst 21.09.2020'!$C222,0)</f>
        <v>0</v>
      </c>
      <c r="N222" s="134">
        <f t="array" ref="N222">+IFERROR(INDEX('FCST SDV (2)'!$D$2:$P$2001,MATCH('Data đx fcst 21.09.2020'!$B222,'FCST SDV (2)'!$C$2:$C$2001,0),MATCH('Data đx fcst 21.09.2020'!N$1,'FCST SDV (2)'!$D$1:$P$1,0))/'Data đx fcst 21.09.2020'!$C222,0)</f>
        <v>0</v>
      </c>
      <c r="O222" s="134">
        <f t="array" ref="O222">+IFERROR(INDEX('FCST SDV (2)'!$D$2:$P$2001,MATCH('Data đx fcst 21.09.2020'!$B222,'FCST SDV (2)'!$C$2:$C$2001,0),MATCH('Data đx fcst 21.09.2020'!O$1,'FCST SDV (2)'!$D$1:$P$1,0))/'Data đx fcst 21.09.2020'!$C222,0)</f>
        <v>0</v>
      </c>
      <c r="P222" s="134">
        <f t="array" ref="P222">+IFERROR(INDEX('FCST SDV (2)'!$D$2:$P$2001,MATCH('Data đx fcst 21.09.2020'!$B222,'FCST SDV (2)'!$C$2:$C$2001,0),MATCH('Data đx fcst 21.09.2020'!P$1,'FCST SDV (2)'!$D$1:$P$1,0))/'Data đx fcst 21.09.2020'!$C222,0)</f>
        <v>0</v>
      </c>
      <c r="Q222" s="134">
        <f t="array" ref="Q222">+IFERROR(INDEX('FCST SDV (2)'!$D$2:$P$2001,MATCH('Data đx fcst 21.09.2020'!$B222,'FCST SDV (2)'!$C$2:$C$2001,0),MATCH('Data đx fcst 21.09.2020'!Q$1,'FCST SDV (2)'!$D$1:$P$1,0))/'Data đx fcst 21.09.2020'!$C222,0)</f>
        <v>0</v>
      </c>
      <c r="R222" s="134">
        <f t="array" ref="R222">+IFERROR(INDEX('FCST SDV (2)'!$D$2:$P$2001,MATCH('Data đx fcst 21.09.2020'!$B222,'FCST SDV (2)'!$C$2:$C$2001,0),MATCH('Data đx fcst 21.09.2020'!R$1,'FCST SDV (2)'!$D$1:$P$1,0))/'Data đx fcst 21.09.2020'!$C222,0)</f>
        <v>140</v>
      </c>
      <c r="S222" s="182">
        <f t="shared" si="29"/>
        <v>140</v>
      </c>
    </row>
    <row r="223" spans="1:19" ht="36" customHeight="1">
      <c r="A223" s="604"/>
      <c r="B223" s="214" t="s">
        <v>44</v>
      </c>
      <c r="C223" s="223">
        <v>3000</v>
      </c>
      <c r="D223" s="611"/>
      <c r="E223" s="632"/>
      <c r="F223" s="611"/>
      <c r="G223" s="187">
        <f>+IFERROR(VLOOKUP(B223,'FCST SDV (2)'!C:S,12,0),0)</f>
        <v>480000</v>
      </c>
      <c r="H223" s="185">
        <f t="shared" si="31"/>
        <v>160</v>
      </c>
      <c r="I223" s="134">
        <f t="array" ref="I223">+IFERROR(INDEX('FCST SDV (2)'!$D$2:$P$2001,MATCH('Data đx fcst 21.09.2020'!$B223,'FCST SDV (2)'!$C$2:$C$2001,0),MATCH('Data đx fcst 21.09.2020'!I$1,'FCST SDV (2)'!$D$1:$P$1,0))/'Data đx fcst 21.09.2020'!$C223,0)</f>
        <v>0</v>
      </c>
      <c r="J223" s="134">
        <f t="array" ref="J223">+IFERROR(INDEX('FCST SDV (2)'!$D$2:$P$2001,MATCH('Data đx fcst 21.09.2020'!$B223,'FCST SDV (2)'!$C$2:$C$2001,0),MATCH('Data đx fcst 21.09.2020'!J$1,'FCST SDV (2)'!$D$1:$P$1,0))/'Data đx fcst 21.09.2020'!$C223,0)</f>
        <v>0</v>
      </c>
      <c r="K223" s="134">
        <f t="array" ref="K223">+IFERROR(INDEX('FCST SDV (2)'!$D$2:$P$2001,MATCH('Data đx fcst 21.09.2020'!$B223,'FCST SDV (2)'!$C$2:$C$2001,0),MATCH('Data đx fcst 21.09.2020'!K$1,'FCST SDV (2)'!$D$1:$P$1,0))/'Data đx fcst 21.09.2020'!$C223,0)</f>
        <v>0</v>
      </c>
      <c r="L223" s="134">
        <f t="array" ref="L223">+IFERROR(INDEX('FCST SDV (2)'!$D$2:$P$2001,MATCH('Data đx fcst 21.09.2020'!$B223,'FCST SDV (2)'!$C$2:$C$2001,0),MATCH('Data đx fcst 21.09.2020'!L$1,'FCST SDV (2)'!$D$1:$P$1,0))/'Data đx fcst 21.09.2020'!$C223,0)</f>
        <v>0</v>
      </c>
      <c r="M223" s="134">
        <f t="array" ref="M223">+IFERROR(INDEX('FCST SDV (2)'!$D$2:$P$2001,MATCH('Data đx fcst 21.09.2020'!$B223,'FCST SDV (2)'!$C$2:$C$2001,0),MATCH('Data đx fcst 21.09.2020'!M$1,'FCST SDV (2)'!$D$1:$P$1,0))/'Data đx fcst 21.09.2020'!$C223,0)</f>
        <v>0</v>
      </c>
      <c r="N223" s="134">
        <f t="array" ref="N223">+IFERROR(INDEX('FCST SDV (2)'!$D$2:$P$2001,MATCH('Data đx fcst 21.09.2020'!$B223,'FCST SDV (2)'!$C$2:$C$2001,0),MATCH('Data đx fcst 21.09.2020'!N$1,'FCST SDV (2)'!$D$1:$P$1,0))/'Data đx fcst 21.09.2020'!$C223,0)</f>
        <v>0</v>
      </c>
      <c r="O223" s="134">
        <f t="array" ref="O223">+IFERROR(INDEX('FCST SDV (2)'!$D$2:$P$2001,MATCH('Data đx fcst 21.09.2020'!$B223,'FCST SDV (2)'!$C$2:$C$2001,0),MATCH('Data đx fcst 21.09.2020'!O$1,'FCST SDV (2)'!$D$1:$P$1,0))/'Data đx fcst 21.09.2020'!$C223,0)</f>
        <v>0</v>
      </c>
      <c r="P223" s="134">
        <f t="array" ref="P223">+IFERROR(INDEX('FCST SDV (2)'!$D$2:$P$2001,MATCH('Data đx fcst 21.09.2020'!$B223,'FCST SDV (2)'!$C$2:$C$2001,0),MATCH('Data đx fcst 21.09.2020'!P$1,'FCST SDV (2)'!$D$1:$P$1,0))/'Data đx fcst 21.09.2020'!$C223,0)</f>
        <v>0</v>
      </c>
      <c r="Q223" s="134">
        <f t="array" ref="Q223">+IFERROR(INDEX('FCST SDV (2)'!$D$2:$P$2001,MATCH('Data đx fcst 21.09.2020'!$B223,'FCST SDV (2)'!$C$2:$C$2001,0),MATCH('Data đx fcst 21.09.2020'!Q$1,'FCST SDV (2)'!$D$1:$P$1,0))/'Data đx fcst 21.09.2020'!$C223,0)</f>
        <v>0</v>
      </c>
      <c r="R223" s="134">
        <f t="array" ref="R223">+IFERROR(INDEX('FCST SDV (2)'!$D$2:$P$2001,MATCH('Data đx fcst 21.09.2020'!$B223,'FCST SDV (2)'!$C$2:$C$2001,0),MATCH('Data đx fcst 21.09.2020'!R$1,'FCST SDV (2)'!$D$1:$P$1,0))/'Data đx fcst 21.09.2020'!$C223,0)</f>
        <v>160</v>
      </c>
      <c r="S223" s="182">
        <f t="shared" si="29"/>
        <v>160</v>
      </c>
    </row>
    <row r="224" spans="1:19" ht="36" customHeight="1">
      <c r="A224" s="604"/>
      <c r="B224" s="214" t="s">
        <v>85</v>
      </c>
      <c r="C224" s="223">
        <v>1000</v>
      </c>
      <c r="D224" s="611"/>
      <c r="E224" s="632"/>
      <c r="F224" s="611"/>
      <c r="G224" s="187">
        <f>+IFERROR(VLOOKUP(B224,'FCST SDV (2)'!C:S,12,0),0)</f>
        <v>0</v>
      </c>
      <c r="H224" s="185">
        <f t="shared" si="31"/>
        <v>0</v>
      </c>
      <c r="I224" s="134">
        <f t="array" ref="I224">+IFERROR(INDEX('FCST SDV (2)'!$D$2:$P$2001,MATCH('Data đx fcst 21.09.2020'!$B224,'FCST SDV (2)'!$C$2:$C$2001,0),MATCH('Data đx fcst 21.09.2020'!I$1,'FCST SDV (2)'!$D$1:$P$1,0))/'Data đx fcst 21.09.2020'!$C224,0)</f>
        <v>0</v>
      </c>
      <c r="J224" s="134">
        <f t="array" ref="J224">+IFERROR(INDEX('FCST SDV (2)'!$D$2:$P$2001,MATCH('Data đx fcst 21.09.2020'!$B224,'FCST SDV (2)'!$C$2:$C$2001,0),MATCH('Data đx fcst 21.09.2020'!J$1,'FCST SDV (2)'!$D$1:$P$1,0))/'Data đx fcst 21.09.2020'!$C224,0)</f>
        <v>0</v>
      </c>
      <c r="K224" s="134">
        <f t="array" ref="K224">+IFERROR(INDEX('FCST SDV (2)'!$D$2:$P$2001,MATCH('Data đx fcst 21.09.2020'!$B224,'FCST SDV (2)'!$C$2:$C$2001,0),MATCH('Data đx fcst 21.09.2020'!K$1,'FCST SDV (2)'!$D$1:$P$1,0))/'Data đx fcst 21.09.2020'!$C224,0)</f>
        <v>0</v>
      </c>
      <c r="L224" s="134">
        <f t="array" ref="L224">+IFERROR(INDEX('FCST SDV (2)'!$D$2:$P$2001,MATCH('Data đx fcst 21.09.2020'!$B224,'FCST SDV (2)'!$C$2:$C$2001,0),MATCH('Data đx fcst 21.09.2020'!L$1,'FCST SDV (2)'!$D$1:$P$1,0))/'Data đx fcst 21.09.2020'!$C224,0)</f>
        <v>0</v>
      </c>
      <c r="M224" s="134">
        <f t="array" ref="M224">+IFERROR(INDEX('FCST SDV (2)'!$D$2:$P$2001,MATCH('Data đx fcst 21.09.2020'!$B224,'FCST SDV (2)'!$C$2:$C$2001,0),MATCH('Data đx fcst 21.09.2020'!M$1,'FCST SDV (2)'!$D$1:$P$1,0))/'Data đx fcst 21.09.2020'!$C224,0)</f>
        <v>0</v>
      </c>
      <c r="N224" s="134">
        <f t="array" ref="N224">+IFERROR(INDEX('FCST SDV (2)'!$D$2:$P$2001,MATCH('Data đx fcst 21.09.2020'!$B224,'FCST SDV (2)'!$C$2:$C$2001,0),MATCH('Data đx fcst 21.09.2020'!N$1,'FCST SDV (2)'!$D$1:$P$1,0))/'Data đx fcst 21.09.2020'!$C224,0)</f>
        <v>0</v>
      </c>
      <c r="O224" s="134">
        <f t="array" ref="O224">+IFERROR(INDEX('FCST SDV (2)'!$D$2:$P$2001,MATCH('Data đx fcst 21.09.2020'!$B224,'FCST SDV (2)'!$C$2:$C$2001,0),MATCH('Data đx fcst 21.09.2020'!O$1,'FCST SDV (2)'!$D$1:$P$1,0))/'Data đx fcst 21.09.2020'!$C224,0)</f>
        <v>0</v>
      </c>
      <c r="P224" s="134">
        <f t="array" ref="P224">+IFERROR(INDEX('FCST SDV (2)'!$D$2:$P$2001,MATCH('Data đx fcst 21.09.2020'!$B224,'FCST SDV (2)'!$C$2:$C$2001,0),MATCH('Data đx fcst 21.09.2020'!P$1,'FCST SDV (2)'!$D$1:$P$1,0))/'Data đx fcst 21.09.2020'!$C224,0)</f>
        <v>0</v>
      </c>
      <c r="Q224" s="134">
        <f t="array" ref="Q224">+IFERROR(INDEX('FCST SDV (2)'!$D$2:$P$2001,MATCH('Data đx fcst 21.09.2020'!$B224,'FCST SDV (2)'!$C$2:$C$2001,0),MATCH('Data đx fcst 21.09.2020'!Q$1,'FCST SDV (2)'!$D$1:$P$1,0))/'Data đx fcst 21.09.2020'!$C224,0)</f>
        <v>0</v>
      </c>
      <c r="R224" s="134">
        <f t="array" ref="R224">+IFERROR(INDEX('FCST SDV (2)'!$D$2:$P$2001,MATCH('Data đx fcst 21.09.2020'!$B224,'FCST SDV (2)'!$C$2:$C$2001,0),MATCH('Data đx fcst 21.09.2020'!R$1,'FCST SDV (2)'!$D$1:$P$1,0))/'Data đx fcst 21.09.2020'!$C224,0)</f>
        <v>0</v>
      </c>
      <c r="S224" s="182">
        <f t="shared" si="29"/>
        <v>0</v>
      </c>
    </row>
    <row r="225" spans="1:19" ht="36" customHeight="1">
      <c r="A225" s="604"/>
      <c r="B225" s="214" t="s">
        <v>32</v>
      </c>
      <c r="C225" s="223">
        <v>3000</v>
      </c>
      <c r="D225" s="611"/>
      <c r="E225" s="632"/>
      <c r="F225" s="611"/>
      <c r="G225" s="187">
        <f>+IFERROR(VLOOKUP(B225,'FCST SDV (2)'!C:S,12,0),0)</f>
        <v>405000</v>
      </c>
      <c r="H225" s="185">
        <f t="shared" si="31"/>
        <v>135</v>
      </c>
      <c r="I225" s="134">
        <f t="array" ref="I225">+IFERROR(INDEX('FCST SDV (2)'!$D$2:$P$2001,MATCH('Data đx fcst 21.09.2020'!$B225,'FCST SDV (2)'!$C$2:$C$2001,0),MATCH('Data đx fcst 21.09.2020'!I$1,'FCST SDV (2)'!$D$1:$P$1,0))/'Data đx fcst 21.09.2020'!$C225,0)</f>
        <v>0</v>
      </c>
      <c r="J225" s="134">
        <f t="array" ref="J225">+IFERROR(INDEX('FCST SDV (2)'!$D$2:$P$2001,MATCH('Data đx fcst 21.09.2020'!$B225,'FCST SDV (2)'!$C$2:$C$2001,0),MATCH('Data đx fcst 21.09.2020'!J$1,'FCST SDV (2)'!$D$1:$P$1,0))/'Data đx fcst 21.09.2020'!$C225,0)</f>
        <v>0</v>
      </c>
      <c r="K225" s="134">
        <f t="array" ref="K225">+IFERROR(INDEX('FCST SDV (2)'!$D$2:$P$2001,MATCH('Data đx fcst 21.09.2020'!$B225,'FCST SDV (2)'!$C$2:$C$2001,0),MATCH('Data đx fcst 21.09.2020'!K$1,'FCST SDV (2)'!$D$1:$P$1,0))/'Data đx fcst 21.09.2020'!$C225,0)</f>
        <v>0</v>
      </c>
      <c r="L225" s="134">
        <f t="array" ref="L225">+IFERROR(INDEX('FCST SDV (2)'!$D$2:$P$2001,MATCH('Data đx fcst 21.09.2020'!$B225,'FCST SDV (2)'!$C$2:$C$2001,0),MATCH('Data đx fcst 21.09.2020'!L$1,'FCST SDV (2)'!$D$1:$P$1,0))/'Data đx fcst 21.09.2020'!$C225,0)</f>
        <v>0</v>
      </c>
      <c r="M225" s="134">
        <f t="array" ref="M225">+IFERROR(INDEX('FCST SDV (2)'!$D$2:$P$2001,MATCH('Data đx fcst 21.09.2020'!$B225,'FCST SDV (2)'!$C$2:$C$2001,0),MATCH('Data đx fcst 21.09.2020'!M$1,'FCST SDV (2)'!$D$1:$P$1,0))/'Data đx fcst 21.09.2020'!$C225,0)</f>
        <v>0</v>
      </c>
      <c r="N225" s="134">
        <f t="array" ref="N225">+IFERROR(INDEX('FCST SDV (2)'!$D$2:$P$2001,MATCH('Data đx fcst 21.09.2020'!$B225,'FCST SDV (2)'!$C$2:$C$2001,0),MATCH('Data đx fcst 21.09.2020'!N$1,'FCST SDV (2)'!$D$1:$P$1,0))/'Data đx fcst 21.09.2020'!$C225,0)</f>
        <v>0</v>
      </c>
      <c r="O225" s="134">
        <f t="array" ref="O225">+IFERROR(INDEX('FCST SDV (2)'!$D$2:$P$2001,MATCH('Data đx fcst 21.09.2020'!$B225,'FCST SDV (2)'!$C$2:$C$2001,0),MATCH('Data đx fcst 21.09.2020'!O$1,'FCST SDV (2)'!$D$1:$P$1,0))/'Data đx fcst 21.09.2020'!$C225,0)</f>
        <v>0</v>
      </c>
      <c r="P225" s="134">
        <f t="array" ref="P225">+IFERROR(INDEX('FCST SDV (2)'!$D$2:$P$2001,MATCH('Data đx fcst 21.09.2020'!$B225,'FCST SDV (2)'!$C$2:$C$2001,0),MATCH('Data đx fcst 21.09.2020'!P$1,'FCST SDV (2)'!$D$1:$P$1,0))/'Data đx fcst 21.09.2020'!$C225,0)</f>
        <v>0</v>
      </c>
      <c r="Q225" s="134">
        <f t="array" ref="Q225">+IFERROR(INDEX('FCST SDV (2)'!$D$2:$P$2001,MATCH('Data đx fcst 21.09.2020'!$B225,'FCST SDV (2)'!$C$2:$C$2001,0),MATCH('Data đx fcst 21.09.2020'!Q$1,'FCST SDV (2)'!$D$1:$P$1,0))/'Data đx fcst 21.09.2020'!$C225,0)</f>
        <v>0</v>
      </c>
      <c r="R225" s="134">
        <f t="array" ref="R225">+IFERROR(INDEX('FCST SDV (2)'!$D$2:$P$2001,MATCH('Data đx fcst 21.09.2020'!$B225,'FCST SDV (2)'!$C$2:$C$2001,0),MATCH('Data đx fcst 21.09.2020'!R$1,'FCST SDV (2)'!$D$1:$P$1,0))/'Data đx fcst 21.09.2020'!$C225,0)</f>
        <v>135</v>
      </c>
      <c r="S225" s="182">
        <f t="shared" si="29"/>
        <v>135</v>
      </c>
    </row>
    <row r="226" spans="1:19" ht="36" hidden="1" customHeight="1">
      <c r="A226" s="605"/>
      <c r="B226" s="214" t="s">
        <v>65</v>
      </c>
      <c r="C226" s="223">
        <v>1000</v>
      </c>
      <c r="D226" s="612"/>
      <c r="E226" s="633"/>
      <c r="F226" s="612"/>
      <c r="G226" s="187">
        <f>+IFERROR(VLOOKUP(B226,'FCST SDV (2)'!C:S,12,0),0)</f>
        <v>0</v>
      </c>
      <c r="H226" s="185">
        <f t="shared" si="31"/>
        <v>0</v>
      </c>
      <c r="I226" s="134">
        <f t="array" ref="I226">+IFERROR(INDEX('FCST SDV (2)'!$D$2:$P$2001,MATCH('Data đx fcst 21.09.2020'!$B226,'FCST SDV (2)'!$C$2:$C$2001,0),MATCH('Data đx fcst 21.09.2020'!I$1,'FCST SDV (2)'!$D$1:$P$1,0))/'Data đx fcst 21.09.2020'!$C226,0)</f>
        <v>0</v>
      </c>
      <c r="J226" s="134">
        <f t="array" ref="J226">+IFERROR(INDEX('FCST SDV (2)'!$D$2:$P$2001,MATCH('Data đx fcst 21.09.2020'!$B226,'FCST SDV (2)'!$C$2:$C$2001,0),MATCH('Data đx fcst 21.09.2020'!J$1,'FCST SDV (2)'!$D$1:$P$1,0))/'Data đx fcst 21.09.2020'!$C226,0)</f>
        <v>0</v>
      </c>
      <c r="K226" s="134">
        <f t="array" ref="K226">+IFERROR(INDEX('FCST SDV (2)'!$D$2:$P$2001,MATCH('Data đx fcst 21.09.2020'!$B226,'FCST SDV (2)'!$C$2:$C$2001,0),MATCH('Data đx fcst 21.09.2020'!K$1,'FCST SDV (2)'!$D$1:$P$1,0))/'Data đx fcst 21.09.2020'!$C226,0)</f>
        <v>0</v>
      </c>
      <c r="L226" s="134">
        <f t="array" ref="L226">+IFERROR(INDEX('FCST SDV (2)'!$D$2:$P$2001,MATCH('Data đx fcst 21.09.2020'!$B226,'FCST SDV (2)'!$C$2:$C$2001,0),MATCH('Data đx fcst 21.09.2020'!L$1,'FCST SDV (2)'!$D$1:$P$1,0))/'Data đx fcst 21.09.2020'!$C226,0)</f>
        <v>0</v>
      </c>
      <c r="M226" s="134">
        <f t="array" ref="M226">+IFERROR(INDEX('FCST SDV (2)'!$D$2:$P$2001,MATCH('Data đx fcst 21.09.2020'!$B226,'FCST SDV (2)'!$C$2:$C$2001,0),MATCH('Data đx fcst 21.09.2020'!M$1,'FCST SDV (2)'!$D$1:$P$1,0))/'Data đx fcst 21.09.2020'!$C226,0)</f>
        <v>0</v>
      </c>
      <c r="N226" s="134">
        <f t="array" ref="N226">+IFERROR(INDEX('FCST SDV (2)'!$D$2:$P$2001,MATCH('Data đx fcst 21.09.2020'!$B226,'FCST SDV (2)'!$C$2:$C$2001,0),MATCH('Data đx fcst 21.09.2020'!N$1,'FCST SDV (2)'!$D$1:$P$1,0))/'Data đx fcst 21.09.2020'!$C226,0)</f>
        <v>0</v>
      </c>
      <c r="O226" s="134">
        <f t="array" ref="O226">+IFERROR(INDEX('FCST SDV (2)'!$D$2:$P$2001,MATCH('Data đx fcst 21.09.2020'!$B226,'FCST SDV (2)'!$C$2:$C$2001,0),MATCH('Data đx fcst 21.09.2020'!O$1,'FCST SDV (2)'!$D$1:$P$1,0))/'Data đx fcst 21.09.2020'!$C226,0)</f>
        <v>0</v>
      </c>
      <c r="P226" s="134">
        <f t="array" ref="P226">+IFERROR(INDEX('FCST SDV (2)'!$D$2:$P$2001,MATCH('Data đx fcst 21.09.2020'!$B226,'FCST SDV (2)'!$C$2:$C$2001,0),MATCH('Data đx fcst 21.09.2020'!P$1,'FCST SDV (2)'!$D$1:$P$1,0))/'Data đx fcst 21.09.2020'!$C226,0)</f>
        <v>0</v>
      </c>
      <c r="Q226" s="134">
        <f t="array" ref="Q226">+IFERROR(INDEX('FCST SDV (2)'!$D$2:$P$2001,MATCH('Data đx fcst 21.09.2020'!$B226,'FCST SDV (2)'!$C$2:$C$2001,0),MATCH('Data đx fcst 21.09.2020'!Q$1,'FCST SDV (2)'!$D$1:$P$1,0))/'Data đx fcst 21.09.2020'!$C226,0)</f>
        <v>0</v>
      </c>
      <c r="R226" s="134">
        <f t="array" ref="R226">+IFERROR(INDEX('FCST SDV (2)'!$D$2:$P$2001,MATCH('Data đx fcst 21.09.2020'!$B226,'FCST SDV (2)'!$C$2:$C$2001,0),MATCH('Data đx fcst 21.09.2020'!R$1,'FCST SDV (2)'!$D$1:$P$1,0))/'Data đx fcst 21.09.2020'!$C226,0)</f>
        <v>0</v>
      </c>
      <c r="S226" s="182">
        <f t="shared" si="29"/>
        <v>0</v>
      </c>
    </row>
    <row r="227" spans="1:19" s="158" customFormat="1" ht="36" customHeight="1" thickBot="1">
      <c r="A227" s="637" t="s">
        <v>254</v>
      </c>
      <c r="B227" s="638"/>
      <c r="C227" s="638"/>
      <c r="D227" s="638"/>
      <c r="E227" s="638"/>
      <c r="F227" s="639"/>
      <c r="G227" s="263">
        <f>+SUM(G215:G225)</f>
        <v>1561450</v>
      </c>
      <c r="H227" s="190">
        <f>+SUM(H213:H226)</f>
        <v>1935.9</v>
      </c>
      <c r="I227" s="192">
        <f>+F205-SUM(I213:I226)</f>
        <v>4125</v>
      </c>
      <c r="J227" s="192">
        <f t="shared" ref="J227:R227" si="32">+I227-SUM(J213:J226)</f>
        <v>4125</v>
      </c>
      <c r="K227" s="192">
        <f t="shared" si="32"/>
        <v>4125</v>
      </c>
      <c r="L227" s="192">
        <f t="shared" si="32"/>
        <v>4125</v>
      </c>
      <c r="M227" s="192">
        <f t="shared" si="32"/>
        <v>4125</v>
      </c>
      <c r="N227" s="192">
        <f t="shared" si="32"/>
        <v>4125</v>
      </c>
      <c r="O227" s="192">
        <f t="shared" si="32"/>
        <v>4125</v>
      </c>
      <c r="P227" s="192">
        <f t="shared" si="32"/>
        <v>4125</v>
      </c>
      <c r="Q227" s="192">
        <f t="shared" si="32"/>
        <v>4125</v>
      </c>
      <c r="R227" s="192">
        <f t="shared" si="32"/>
        <v>1762</v>
      </c>
      <c r="S227" s="197">
        <f t="shared" si="29"/>
        <v>38887</v>
      </c>
    </row>
    <row r="228" spans="1:19" s="158" customFormat="1" ht="36" hidden="1" customHeight="1">
      <c r="A228" s="625" t="s">
        <v>768</v>
      </c>
      <c r="B228" s="234" t="s">
        <v>118</v>
      </c>
      <c r="C228" s="228">
        <v>6000</v>
      </c>
      <c r="D228" s="633"/>
      <c r="E228" s="633"/>
      <c r="F228" s="633"/>
      <c r="G228" s="203">
        <f>+IFERROR(VLOOKUP(B228,'FCST SDV (2)'!C:S,12,0),0)</f>
        <v>0</v>
      </c>
      <c r="H228" s="188">
        <f t="shared" ref="H228:H250" si="33">+G228/C228</f>
        <v>0</v>
      </c>
      <c r="I228" s="269"/>
      <c r="J228" s="269"/>
      <c r="K228" s="269"/>
      <c r="L228" s="269"/>
      <c r="M228" s="269"/>
      <c r="N228" s="269"/>
      <c r="O228" s="269"/>
      <c r="P228" s="269"/>
      <c r="Q228" s="269"/>
      <c r="R228" s="269"/>
      <c r="S228" s="265"/>
    </row>
    <row r="229" spans="1:19" s="158" customFormat="1" ht="36" hidden="1" customHeight="1">
      <c r="A229" s="626"/>
      <c r="B229" s="235" t="s">
        <v>90</v>
      </c>
      <c r="C229" s="229">
        <v>3000</v>
      </c>
      <c r="D229" s="663"/>
      <c r="E229" s="663"/>
      <c r="F229" s="663"/>
      <c r="G229" s="187">
        <f>+IFERROR(VLOOKUP(B229,'FCST SDV (2)'!C:S,12,0),0)</f>
        <v>0</v>
      </c>
      <c r="H229" s="185">
        <f t="shared" si="33"/>
        <v>0</v>
      </c>
      <c r="I229" s="180"/>
      <c r="J229" s="180"/>
      <c r="K229" s="180"/>
      <c r="L229" s="180"/>
      <c r="M229" s="180"/>
      <c r="N229" s="180"/>
      <c r="O229" s="180"/>
      <c r="P229" s="180"/>
      <c r="Q229" s="180"/>
      <c r="R229" s="180"/>
      <c r="S229" s="179"/>
    </row>
    <row r="230" spans="1:19" s="158" customFormat="1" ht="36" hidden="1" customHeight="1">
      <c r="A230" s="626"/>
      <c r="B230" s="221" t="s">
        <v>668</v>
      </c>
      <c r="C230" s="229">
        <v>2000</v>
      </c>
      <c r="D230" s="663"/>
      <c r="E230" s="663"/>
      <c r="F230" s="663"/>
      <c r="G230" s="187">
        <f>+IFERROR(VLOOKUP(B230,'FCST SDV (2)'!C:S,12,0),0)</f>
        <v>0</v>
      </c>
      <c r="H230" s="185">
        <f t="shared" si="33"/>
        <v>0</v>
      </c>
      <c r="I230" s="180"/>
      <c r="J230" s="180"/>
      <c r="K230" s="180"/>
      <c r="L230" s="180"/>
      <c r="M230" s="180"/>
      <c r="N230" s="180"/>
      <c r="O230" s="180"/>
      <c r="P230" s="180"/>
      <c r="Q230" s="180"/>
      <c r="R230" s="180"/>
      <c r="S230" s="179"/>
    </row>
    <row r="231" spans="1:19" s="158" customFormat="1" ht="36" hidden="1" customHeight="1">
      <c r="A231" s="626"/>
      <c r="B231" s="221" t="s">
        <v>670</v>
      </c>
      <c r="C231" s="229">
        <v>2000</v>
      </c>
      <c r="D231" s="663"/>
      <c r="E231" s="663"/>
      <c r="F231" s="663"/>
      <c r="G231" s="187">
        <f>+IFERROR(VLOOKUP(B231,'FCST SDV (2)'!C:S,12,0),0)</f>
        <v>0</v>
      </c>
      <c r="H231" s="185">
        <f t="shared" si="33"/>
        <v>0</v>
      </c>
      <c r="I231" s="180"/>
      <c r="J231" s="180"/>
      <c r="K231" s="180"/>
      <c r="L231" s="180"/>
      <c r="M231" s="180"/>
      <c r="N231" s="180"/>
      <c r="O231" s="180"/>
      <c r="P231" s="180"/>
      <c r="Q231" s="180"/>
      <c r="R231" s="180"/>
      <c r="S231" s="179"/>
    </row>
    <row r="232" spans="1:19" s="158" customFormat="1" ht="36" hidden="1" customHeight="1">
      <c r="A232" s="626"/>
      <c r="B232" s="235" t="s">
        <v>757</v>
      </c>
      <c r="C232" s="229">
        <v>3000</v>
      </c>
      <c r="D232" s="663"/>
      <c r="E232" s="663"/>
      <c r="F232" s="663"/>
      <c r="G232" s="187">
        <f>+IFERROR(VLOOKUP(B232,'FCST SDV (2)'!C:S,12,0),0)</f>
        <v>0</v>
      </c>
      <c r="H232" s="185">
        <f t="shared" si="33"/>
        <v>0</v>
      </c>
      <c r="I232" s="180"/>
      <c r="J232" s="180"/>
      <c r="K232" s="180"/>
      <c r="L232" s="180"/>
      <c r="M232" s="180"/>
      <c r="N232" s="180"/>
      <c r="O232" s="180"/>
      <c r="P232" s="180"/>
      <c r="Q232" s="180"/>
      <c r="R232" s="180"/>
      <c r="S232" s="179"/>
    </row>
    <row r="233" spans="1:19" s="158" customFormat="1" ht="36" hidden="1" customHeight="1">
      <c r="A233" s="626"/>
      <c r="B233" s="235" t="s">
        <v>375</v>
      </c>
      <c r="C233" s="229">
        <v>3000</v>
      </c>
      <c r="D233" s="663"/>
      <c r="E233" s="663"/>
      <c r="F233" s="663"/>
      <c r="G233" s="187">
        <f>+IFERROR(VLOOKUP(B233,'FCST SDV (2)'!C:S,12,0),0)</f>
        <v>10000</v>
      </c>
      <c r="H233" s="185">
        <f t="shared" si="33"/>
        <v>3.3333333333333335</v>
      </c>
      <c r="I233" s="180"/>
      <c r="J233" s="180"/>
      <c r="K233" s="180"/>
      <c r="L233" s="180"/>
      <c r="M233" s="180"/>
      <c r="N233" s="180"/>
      <c r="O233" s="180"/>
      <c r="P233" s="180"/>
      <c r="Q233" s="180"/>
      <c r="R233" s="180"/>
      <c r="S233" s="179"/>
    </row>
    <row r="234" spans="1:19" s="158" customFormat="1" ht="36" hidden="1" customHeight="1">
      <c r="A234" s="626"/>
      <c r="B234" s="235" t="s">
        <v>92</v>
      </c>
      <c r="C234" s="229">
        <v>3000</v>
      </c>
      <c r="D234" s="663"/>
      <c r="E234" s="663"/>
      <c r="F234" s="663"/>
      <c r="G234" s="187">
        <f>+IFERROR(VLOOKUP(B234,'FCST SDV (2)'!C:S,12,0),0)</f>
        <v>0</v>
      </c>
      <c r="H234" s="185">
        <f t="shared" si="33"/>
        <v>0</v>
      </c>
      <c r="I234" s="180"/>
      <c r="J234" s="180"/>
      <c r="K234" s="180"/>
      <c r="L234" s="180"/>
      <c r="M234" s="180"/>
      <c r="N234" s="180"/>
      <c r="O234" s="180"/>
      <c r="P234" s="180"/>
      <c r="Q234" s="180"/>
      <c r="R234" s="180"/>
      <c r="S234" s="179"/>
    </row>
    <row r="235" spans="1:19" s="158" customFormat="1" ht="36" hidden="1" customHeight="1">
      <c r="A235" s="626"/>
      <c r="B235" s="235" t="s">
        <v>91</v>
      </c>
      <c r="C235" s="229">
        <v>3000</v>
      </c>
      <c r="D235" s="663"/>
      <c r="E235" s="663"/>
      <c r="F235" s="663"/>
      <c r="G235" s="187">
        <f>+IFERROR(VLOOKUP(B235,'FCST SDV (2)'!C:S,12,0),0)</f>
        <v>0</v>
      </c>
      <c r="H235" s="185">
        <f t="shared" si="33"/>
        <v>0</v>
      </c>
      <c r="I235" s="180"/>
      <c r="J235" s="180"/>
      <c r="K235" s="180"/>
      <c r="L235" s="180"/>
      <c r="M235" s="180"/>
      <c r="N235" s="180"/>
      <c r="O235" s="180"/>
      <c r="P235" s="180"/>
      <c r="Q235" s="180"/>
      <c r="R235" s="180"/>
      <c r="S235" s="179"/>
    </row>
    <row r="236" spans="1:19" s="158" customFormat="1" ht="36" hidden="1" customHeight="1">
      <c r="A236" s="626"/>
      <c r="B236" s="218" t="s">
        <v>315</v>
      </c>
      <c r="C236" s="229">
        <v>3000</v>
      </c>
      <c r="D236" s="663"/>
      <c r="E236" s="663"/>
      <c r="F236" s="663"/>
      <c r="G236" s="187">
        <f>+IFERROR(VLOOKUP(B236,'FCST SDV (2)'!C:S,12,0),0)</f>
        <v>0</v>
      </c>
      <c r="H236" s="185">
        <f t="shared" si="33"/>
        <v>0</v>
      </c>
      <c r="I236" s="180"/>
      <c r="J236" s="180"/>
      <c r="K236" s="180"/>
      <c r="L236" s="180"/>
      <c r="M236" s="180"/>
      <c r="N236" s="180"/>
      <c r="O236" s="180"/>
      <c r="P236" s="180"/>
      <c r="Q236" s="180"/>
      <c r="R236" s="180"/>
      <c r="S236" s="179"/>
    </row>
    <row r="237" spans="1:19" s="158" customFormat="1" ht="36" hidden="1" customHeight="1">
      <c r="A237" s="626"/>
      <c r="B237" s="236" t="s">
        <v>115</v>
      </c>
      <c r="C237" s="229">
        <v>2000</v>
      </c>
      <c r="D237" s="663"/>
      <c r="E237" s="663"/>
      <c r="F237" s="663"/>
      <c r="G237" s="187">
        <f>+IFERROR(VLOOKUP(B237,'FCST SDV (2)'!C:S,12,0),0)</f>
        <v>0</v>
      </c>
      <c r="H237" s="185">
        <f t="shared" si="33"/>
        <v>0</v>
      </c>
      <c r="I237" s="180"/>
      <c r="J237" s="180"/>
      <c r="K237" s="180"/>
      <c r="L237" s="180"/>
      <c r="M237" s="180"/>
      <c r="N237" s="180"/>
      <c r="O237" s="180"/>
      <c r="P237" s="180"/>
      <c r="Q237" s="180"/>
      <c r="R237" s="180"/>
      <c r="S237" s="179"/>
    </row>
    <row r="238" spans="1:19" s="158" customFormat="1" ht="36" hidden="1" customHeight="1">
      <c r="A238" s="626"/>
      <c r="B238" s="236" t="s">
        <v>116</v>
      </c>
      <c r="C238" s="229">
        <v>2000</v>
      </c>
      <c r="D238" s="663"/>
      <c r="E238" s="663"/>
      <c r="F238" s="663"/>
      <c r="G238" s="187">
        <f>+IFERROR(VLOOKUP(B238,'FCST SDV (2)'!C:S,12,0),0)</f>
        <v>0</v>
      </c>
      <c r="H238" s="185">
        <f t="shared" si="33"/>
        <v>0</v>
      </c>
      <c r="I238" s="180"/>
      <c r="J238" s="180"/>
      <c r="K238" s="180"/>
      <c r="L238" s="180"/>
      <c r="M238" s="180"/>
      <c r="N238" s="180"/>
      <c r="O238" s="180"/>
      <c r="P238" s="180"/>
      <c r="Q238" s="180"/>
      <c r="R238" s="180"/>
      <c r="S238" s="179"/>
    </row>
    <row r="239" spans="1:19" s="158" customFormat="1" ht="36" customHeight="1">
      <c r="A239" s="626"/>
      <c r="B239" s="218" t="s">
        <v>319</v>
      </c>
      <c r="C239" s="229">
        <v>1500</v>
      </c>
      <c r="D239" s="663"/>
      <c r="E239" s="663"/>
      <c r="F239" s="663"/>
      <c r="G239" s="187">
        <f>+IFERROR(VLOOKUP(B239,'FCST SDV (2)'!C:S,12,0),0)</f>
        <v>18000</v>
      </c>
      <c r="H239" s="185">
        <f t="shared" si="33"/>
        <v>12</v>
      </c>
      <c r="I239" s="134">
        <f t="array" ref="I239">+IFERROR(INDEX('FCST SDV (2)'!$D$2:$P$2001,MATCH('Data đx fcst 21.09.2020'!$B239,'FCST SDV (2)'!$C$2:$C$2001,0),MATCH('Data đx fcst 21.09.2020'!I$1,'FCST SDV (2)'!$D$1:$P$1,0))/'Data đx fcst 21.09.2020'!$C239,0)</f>
        <v>0</v>
      </c>
      <c r="J239" s="134">
        <f t="array" ref="J239">+IFERROR(INDEX('FCST SDV (2)'!$D$2:$P$2001,MATCH('Data đx fcst 21.09.2020'!$B239,'FCST SDV (2)'!$C$2:$C$2001,0),MATCH('Data đx fcst 21.09.2020'!J$1,'FCST SDV (2)'!$D$1:$P$1,0))/'Data đx fcst 21.09.2020'!$C239,0)</f>
        <v>0</v>
      </c>
      <c r="K239" s="134">
        <f t="array" ref="K239">+IFERROR(INDEX('FCST SDV (2)'!$D$2:$P$2001,MATCH('Data đx fcst 21.09.2020'!$B239,'FCST SDV (2)'!$C$2:$C$2001,0),MATCH('Data đx fcst 21.09.2020'!K$1,'FCST SDV (2)'!$D$1:$P$1,0))/'Data đx fcst 21.09.2020'!$C239,0)</f>
        <v>0</v>
      </c>
      <c r="L239" s="134">
        <f t="array" ref="L239">+IFERROR(INDEX('FCST SDV (2)'!$D$2:$P$2001,MATCH('Data đx fcst 21.09.2020'!$B239,'FCST SDV (2)'!$C$2:$C$2001,0),MATCH('Data đx fcst 21.09.2020'!L$1,'FCST SDV (2)'!$D$1:$P$1,0))/'Data đx fcst 21.09.2020'!$C239,0)</f>
        <v>0</v>
      </c>
      <c r="M239" s="134">
        <f t="array" ref="M239">+IFERROR(INDEX('FCST SDV (2)'!$D$2:$P$2001,MATCH('Data đx fcst 21.09.2020'!$B239,'FCST SDV (2)'!$C$2:$C$2001,0),MATCH('Data đx fcst 21.09.2020'!M$1,'FCST SDV (2)'!$D$1:$P$1,0))/'Data đx fcst 21.09.2020'!$C239,0)</f>
        <v>0</v>
      </c>
      <c r="N239" s="134">
        <f t="array" ref="N239">+IFERROR(INDEX('FCST SDV (2)'!$D$2:$P$2001,MATCH('Data đx fcst 21.09.2020'!$B239,'FCST SDV (2)'!$C$2:$C$2001,0),MATCH('Data đx fcst 21.09.2020'!N$1,'FCST SDV (2)'!$D$1:$P$1,0))/'Data đx fcst 21.09.2020'!$C239,0)</f>
        <v>0</v>
      </c>
      <c r="O239" s="134">
        <f t="array" ref="O239">+IFERROR(INDEX('FCST SDV (2)'!$D$2:$P$2001,MATCH('Data đx fcst 21.09.2020'!$B239,'FCST SDV (2)'!$C$2:$C$2001,0),MATCH('Data đx fcst 21.09.2020'!O$1,'FCST SDV (2)'!$D$1:$P$1,0))/'Data đx fcst 21.09.2020'!$C239,0)</f>
        <v>0</v>
      </c>
      <c r="P239" s="134">
        <f t="array" ref="P239">+IFERROR(INDEX('FCST SDV (2)'!$D$2:$P$2001,MATCH('Data đx fcst 21.09.2020'!$B239,'FCST SDV (2)'!$C$2:$C$2001,0),MATCH('Data đx fcst 21.09.2020'!P$1,'FCST SDV (2)'!$D$1:$P$1,0))/'Data đx fcst 21.09.2020'!$C239,0)</f>
        <v>0</v>
      </c>
      <c r="Q239" s="134">
        <f t="array" ref="Q239">+IFERROR(INDEX('FCST SDV (2)'!$D$2:$P$2001,MATCH('Data đx fcst 21.09.2020'!$B239,'FCST SDV (2)'!$C$2:$C$2001,0),MATCH('Data đx fcst 21.09.2020'!Q$1,'FCST SDV (2)'!$D$1:$P$1,0))/'Data đx fcst 21.09.2020'!$C239,0)</f>
        <v>0</v>
      </c>
      <c r="R239" s="134">
        <f t="array" ref="R239">+IFERROR(INDEX('FCST SDV (2)'!$D$2:$P$2001,MATCH('Data đx fcst 21.09.2020'!$B239,'FCST SDV (2)'!$C$2:$C$2001,0),MATCH('Data đx fcst 21.09.2020'!R$1,'FCST SDV (2)'!$D$1:$P$1,0))/'Data đx fcst 21.09.2020'!$C239,0)</f>
        <v>0</v>
      </c>
      <c r="S239" s="182">
        <f t="shared" ref="S239:S251" si="34">+SUM(I239:R239)</f>
        <v>0</v>
      </c>
    </row>
    <row r="240" spans="1:19" s="158" customFormat="1" ht="36" customHeight="1">
      <c r="A240" s="626"/>
      <c r="B240" s="218" t="s">
        <v>329</v>
      </c>
      <c r="C240" s="229">
        <v>1500</v>
      </c>
      <c r="D240" s="663"/>
      <c r="E240" s="663"/>
      <c r="F240" s="663"/>
      <c r="G240" s="187">
        <f>+IFERROR(VLOOKUP(B240,'FCST SDV (2)'!C:S,12,0),0)</f>
        <v>21000</v>
      </c>
      <c r="H240" s="185">
        <f t="shared" si="33"/>
        <v>14</v>
      </c>
      <c r="I240" s="134">
        <f t="array" ref="I240">+IFERROR(INDEX('FCST SDV (2)'!$D$2:$P$2001,MATCH('Data đx fcst 21.09.2020'!$B240,'FCST SDV (2)'!$C$2:$C$2001,0),MATCH('Data đx fcst 21.09.2020'!I$1,'FCST SDV (2)'!$D$1:$P$1,0))/'Data đx fcst 21.09.2020'!$C240,0)</f>
        <v>0</v>
      </c>
      <c r="J240" s="134">
        <f t="array" ref="J240">+IFERROR(INDEX('FCST SDV (2)'!$D$2:$P$2001,MATCH('Data đx fcst 21.09.2020'!$B240,'FCST SDV (2)'!$C$2:$C$2001,0),MATCH('Data đx fcst 21.09.2020'!J$1,'FCST SDV (2)'!$D$1:$P$1,0))/'Data đx fcst 21.09.2020'!$C240,0)</f>
        <v>0</v>
      </c>
      <c r="K240" s="134">
        <f t="array" ref="K240">+IFERROR(INDEX('FCST SDV (2)'!$D$2:$P$2001,MATCH('Data đx fcst 21.09.2020'!$B240,'FCST SDV (2)'!$C$2:$C$2001,0),MATCH('Data đx fcst 21.09.2020'!K$1,'FCST SDV (2)'!$D$1:$P$1,0))/'Data đx fcst 21.09.2020'!$C240,0)</f>
        <v>0</v>
      </c>
      <c r="L240" s="134">
        <f t="array" ref="L240">+IFERROR(INDEX('FCST SDV (2)'!$D$2:$P$2001,MATCH('Data đx fcst 21.09.2020'!$B240,'FCST SDV (2)'!$C$2:$C$2001,0),MATCH('Data đx fcst 21.09.2020'!L$1,'FCST SDV (2)'!$D$1:$P$1,0))/'Data đx fcst 21.09.2020'!$C240,0)</f>
        <v>0</v>
      </c>
      <c r="M240" s="134">
        <f t="array" ref="M240">+IFERROR(INDEX('FCST SDV (2)'!$D$2:$P$2001,MATCH('Data đx fcst 21.09.2020'!$B240,'FCST SDV (2)'!$C$2:$C$2001,0),MATCH('Data đx fcst 21.09.2020'!M$1,'FCST SDV (2)'!$D$1:$P$1,0))/'Data đx fcst 21.09.2020'!$C240,0)</f>
        <v>0</v>
      </c>
      <c r="N240" s="134">
        <f t="array" ref="N240">+IFERROR(INDEX('FCST SDV (2)'!$D$2:$P$2001,MATCH('Data đx fcst 21.09.2020'!$B240,'FCST SDV (2)'!$C$2:$C$2001,0),MATCH('Data đx fcst 21.09.2020'!N$1,'FCST SDV (2)'!$D$1:$P$1,0))/'Data đx fcst 21.09.2020'!$C240,0)</f>
        <v>0</v>
      </c>
      <c r="O240" s="134">
        <f t="array" ref="O240">+IFERROR(INDEX('FCST SDV (2)'!$D$2:$P$2001,MATCH('Data đx fcst 21.09.2020'!$B240,'FCST SDV (2)'!$C$2:$C$2001,0),MATCH('Data đx fcst 21.09.2020'!O$1,'FCST SDV (2)'!$D$1:$P$1,0))/'Data đx fcst 21.09.2020'!$C240,0)</f>
        <v>0</v>
      </c>
      <c r="P240" s="134">
        <f t="array" ref="P240">+IFERROR(INDEX('FCST SDV (2)'!$D$2:$P$2001,MATCH('Data đx fcst 21.09.2020'!$B240,'FCST SDV (2)'!$C$2:$C$2001,0),MATCH('Data đx fcst 21.09.2020'!P$1,'FCST SDV (2)'!$D$1:$P$1,0))/'Data đx fcst 21.09.2020'!$C240,0)</f>
        <v>0</v>
      </c>
      <c r="Q240" s="134">
        <f t="array" ref="Q240">+IFERROR(INDEX('FCST SDV (2)'!$D$2:$P$2001,MATCH('Data đx fcst 21.09.2020'!$B240,'FCST SDV (2)'!$C$2:$C$2001,0),MATCH('Data đx fcst 21.09.2020'!Q$1,'FCST SDV (2)'!$D$1:$P$1,0))/'Data đx fcst 21.09.2020'!$C240,0)</f>
        <v>0</v>
      </c>
      <c r="R240" s="134">
        <f t="array" ref="R240">+IFERROR(INDEX('FCST SDV (2)'!$D$2:$P$2001,MATCH('Data đx fcst 21.09.2020'!$B240,'FCST SDV (2)'!$C$2:$C$2001,0),MATCH('Data đx fcst 21.09.2020'!R$1,'FCST SDV (2)'!$D$1:$P$1,0))/'Data đx fcst 21.09.2020'!$C240,0)</f>
        <v>0</v>
      </c>
      <c r="S240" s="182">
        <f t="shared" si="34"/>
        <v>0</v>
      </c>
    </row>
    <row r="241" spans="1:19" s="158" customFormat="1" ht="36" hidden="1" customHeight="1">
      <c r="A241" s="626"/>
      <c r="B241" s="218" t="s">
        <v>758</v>
      </c>
      <c r="C241" s="229">
        <v>3000</v>
      </c>
      <c r="D241" s="663"/>
      <c r="E241" s="663"/>
      <c r="F241" s="663"/>
      <c r="G241" s="187">
        <f>+IFERROR(VLOOKUP(B241,'FCST SDV (2)'!C:S,12,0),0)</f>
        <v>0</v>
      </c>
      <c r="H241" s="185">
        <f t="shared" si="33"/>
        <v>0</v>
      </c>
      <c r="I241" s="134">
        <f t="array" ref="I241">+IFERROR(INDEX('FCST SDV (2)'!$D$2:$P$2001,MATCH('Data đx fcst 21.09.2020'!$B241,'FCST SDV (2)'!$C$2:$C$2001,0),MATCH('Data đx fcst 21.09.2020'!I$1,'FCST SDV (2)'!$D$1:$P$1,0))/'Data đx fcst 21.09.2020'!$C241,0)</f>
        <v>0</v>
      </c>
      <c r="J241" s="134">
        <f t="array" ref="J241">+IFERROR(INDEX('FCST SDV (2)'!$D$2:$P$2001,MATCH('Data đx fcst 21.09.2020'!$B241,'FCST SDV (2)'!$C$2:$C$2001,0),MATCH('Data đx fcst 21.09.2020'!J$1,'FCST SDV (2)'!$D$1:$P$1,0))/'Data đx fcst 21.09.2020'!$C241,0)</f>
        <v>0</v>
      </c>
      <c r="K241" s="134">
        <f t="array" ref="K241">+IFERROR(INDEX('FCST SDV (2)'!$D$2:$P$2001,MATCH('Data đx fcst 21.09.2020'!$B241,'FCST SDV (2)'!$C$2:$C$2001,0),MATCH('Data đx fcst 21.09.2020'!K$1,'FCST SDV (2)'!$D$1:$P$1,0))/'Data đx fcst 21.09.2020'!$C241,0)</f>
        <v>0</v>
      </c>
      <c r="L241" s="134">
        <f t="array" ref="L241">+IFERROR(INDEX('FCST SDV (2)'!$D$2:$P$2001,MATCH('Data đx fcst 21.09.2020'!$B241,'FCST SDV (2)'!$C$2:$C$2001,0),MATCH('Data đx fcst 21.09.2020'!L$1,'FCST SDV (2)'!$D$1:$P$1,0))/'Data đx fcst 21.09.2020'!$C241,0)</f>
        <v>0</v>
      </c>
      <c r="M241" s="134">
        <f t="array" ref="M241">+IFERROR(INDEX('FCST SDV (2)'!$D$2:$P$2001,MATCH('Data đx fcst 21.09.2020'!$B241,'FCST SDV (2)'!$C$2:$C$2001,0),MATCH('Data đx fcst 21.09.2020'!M$1,'FCST SDV (2)'!$D$1:$P$1,0))/'Data đx fcst 21.09.2020'!$C241,0)</f>
        <v>0</v>
      </c>
      <c r="N241" s="134">
        <f t="array" ref="N241">+IFERROR(INDEX('FCST SDV (2)'!$D$2:$P$2001,MATCH('Data đx fcst 21.09.2020'!$B241,'FCST SDV (2)'!$C$2:$C$2001,0),MATCH('Data đx fcst 21.09.2020'!N$1,'FCST SDV (2)'!$D$1:$P$1,0))/'Data đx fcst 21.09.2020'!$C241,0)</f>
        <v>0</v>
      </c>
      <c r="O241" s="134">
        <f t="array" ref="O241">+IFERROR(INDEX('FCST SDV (2)'!$D$2:$P$2001,MATCH('Data đx fcst 21.09.2020'!$B241,'FCST SDV (2)'!$C$2:$C$2001,0),MATCH('Data đx fcst 21.09.2020'!O$1,'FCST SDV (2)'!$D$1:$P$1,0))/'Data đx fcst 21.09.2020'!$C241,0)</f>
        <v>0</v>
      </c>
      <c r="P241" s="134">
        <f t="array" ref="P241">+IFERROR(INDEX('FCST SDV (2)'!$D$2:$P$2001,MATCH('Data đx fcst 21.09.2020'!$B241,'FCST SDV (2)'!$C$2:$C$2001,0),MATCH('Data đx fcst 21.09.2020'!P$1,'FCST SDV (2)'!$D$1:$P$1,0))/'Data đx fcst 21.09.2020'!$C241,0)</f>
        <v>0</v>
      </c>
      <c r="Q241" s="134">
        <f t="array" ref="Q241">+IFERROR(INDEX('FCST SDV (2)'!$D$2:$P$2001,MATCH('Data đx fcst 21.09.2020'!$B241,'FCST SDV (2)'!$C$2:$C$2001,0),MATCH('Data đx fcst 21.09.2020'!Q$1,'FCST SDV (2)'!$D$1:$P$1,0))/'Data đx fcst 21.09.2020'!$C241,0)</f>
        <v>0</v>
      </c>
      <c r="R241" s="134">
        <f t="array" ref="R241">+IFERROR(INDEX('FCST SDV (2)'!$D$2:$P$2001,MATCH('Data đx fcst 21.09.2020'!$B241,'FCST SDV (2)'!$C$2:$C$2001,0),MATCH('Data đx fcst 21.09.2020'!R$1,'FCST SDV (2)'!$D$1:$P$1,0))/'Data đx fcst 21.09.2020'!$C241,0)</f>
        <v>0</v>
      </c>
      <c r="S241" s="182">
        <f t="shared" si="34"/>
        <v>0</v>
      </c>
    </row>
    <row r="242" spans="1:19" s="158" customFormat="1" ht="36" hidden="1" customHeight="1">
      <c r="A242" s="626"/>
      <c r="B242" s="218" t="s">
        <v>400</v>
      </c>
      <c r="C242" s="229">
        <v>3000</v>
      </c>
      <c r="D242" s="663"/>
      <c r="E242" s="663"/>
      <c r="F242" s="663"/>
      <c r="G242" s="187">
        <f>+IFERROR(VLOOKUP(B242,'FCST SDV (2)'!C:S,12,0),0)</f>
        <v>0</v>
      </c>
      <c r="H242" s="185">
        <f t="shared" si="33"/>
        <v>0</v>
      </c>
      <c r="I242" s="134">
        <f t="array" ref="I242">+IFERROR(INDEX('FCST SDV (2)'!$D$2:$P$2001,MATCH('Data đx fcst 21.09.2020'!$B242,'FCST SDV (2)'!$C$2:$C$2001,0),MATCH('Data đx fcst 21.09.2020'!I$1,'FCST SDV (2)'!$D$1:$P$1,0))/'Data đx fcst 21.09.2020'!$C242,0)</f>
        <v>0</v>
      </c>
      <c r="J242" s="134">
        <f t="array" ref="J242">+IFERROR(INDEX('FCST SDV (2)'!$D$2:$P$2001,MATCH('Data đx fcst 21.09.2020'!$B242,'FCST SDV (2)'!$C$2:$C$2001,0),MATCH('Data đx fcst 21.09.2020'!J$1,'FCST SDV (2)'!$D$1:$P$1,0))/'Data đx fcst 21.09.2020'!$C242,0)</f>
        <v>0</v>
      </c>
      <c r="K242" s="134">
        <f t="array" ref="K242">+IFERROR(INDEX('FCST SDV (2)'!$D$2:$P$2001,MATCH('Data đx fcst 21.09.2020'!$B242,'FCST SDV (2)'!$C$2:$C$2001,0),MATCH('Data đx fcst 21.09.2020'!K$1,'FCST SDV (2)'!$D$1:$P$1,0))/'Data đx fcst 21.09.2020'!$C242,0)</f>
        <v>0</v>
      </c>
      <c r="L242" s="134">
        <f t="array" ref="L242">+IFERROR(INDEX('FCST SDV (2)'!$D$2:$P$2001,MATCH('Data đx fcst 21.09.2020'!$B242,'FCST SDV (2)'!$C$2:$C$2001,0),MATCH('Data đx fcst 21.09.2020'!L$1,'FCST SDV (2)'!$D$1:$P$1,0))/'Data đx fcst 21.09.2020'!$C242,0)</f>
        <v>0</v>
      </c>
      <c r="M242" s="134">
        <f t="array" ref="M242">+IFERROR(INDEX('FCST SDV (2)'!$D$2:$P$2001,MATCH('Data đx fcst 21.09.2020'!$B242,'FCST SDV (2)'!$C$2:$C$2001,0),MATCH('Data đx fcst 21.09.2020'!M$1,'FCST SDV (2)'!$D$1:$P$1,0))/'Data đx fcst 21.09.2020'!$C242,0)</f>
        <v>0</v>
      </c>
      <c r="N242" s="134">
        <f t="array" ref="N242">+IFERROR(INDEX('FCST SDV (2)'!$D$2:$P$2001,MATCH('Data đx fcst 21.09.2020'!$B242,'FCST SDV (2)'!$C$2:$C$2001,0),MATCH('Data đx fcst 21.09.2020'!N$1,'FCST SDV (2)'!$D$1:$P$1,0))/'Data đx fcst 21.09.2020'!$C242,0)</f>
        <v>0</v>
      </c>
      <c r="O242" s="134">
        <f t="array" ref="O242">+IFERROR(INDEX('FCST SDV (2)'!$D$2:$P$2001,MATCH('Data đx fcst 21.09.2020'!$B242,'FCST SDV (2)'!$C$2:$C$2001,0),MATCH('Data đx fcst 21.09.2020'!O$1,'FCST SDV (2)'!$D$1:$P$1,0))/'Data đx fcst 21.09.2020'!$C242,0)</f>
        <v>0</v>
      </c>
      <c r="P242" s="134">
        <f t="array" ref="P242">+IFERROR(INDEX('FCST SDV (2)'!$D$2:$P$2001,MATCH('Data đx fcst 21.09.2020'!$B242,'FCST SDV (2)'!$C$2:$C$2001,0),MATCH('Data đx fcst 21.09.2020'!P$1,'FCST SDV (2)'!$D$1:$P$1,0))/'Data đx fcst 21.09.2020'!$C242,0)</f>
        <v>0</v>
      </c>
      <c r="Q242" s="134">
        <f t="array" ref="Q242">+IFERROR(INDEX('FCST SDV (2)'!$D$2:$P$2001,MATCH('Data đx fcst 21.09.2020'!$B242,'FCST SDV (2)'!$C$2:$C$2001,0),MATCH('Data đx fcst 21.09.2020'!Q$1,'FCST SDV (2)'!$D$1:$P$1,0))/'Data đx fcst 21.09.2020'!$C242,0)</f>
        <v>0</v>
      </c>
      <c r="R242" s="134">
        <f t="array" ref="R242">+IFERROR(INDEX('FCST SDV (2)'!$D$2:$P$2001,MATCH('Data đx fcst 21.09.2020'!$B242,'FCST SDV (2)'!$C$2:$C$2001,0),MATCH('Data đx fcst 21.09.2020'!R$1,'FCST SDV (2)'!$D$1:$P$1,0))/'Data đx fcst 21.09.2020'!$C242,0)</f>
        <v>0</v>
      </c>
      <c r="S242" s="182">
        <f t="shared" si="34"/>
        <v>0</v>
      </c>
    </row>
    <row r="243" spans="1:19" s="158" customFormat="1" ht="36" hidden="1" customHeight="1">
      <c r="A243" s="626"/>
      <c r="B243" s="218" t="s">
        <v>759</v>
      </c>
      <c r="C243" s="229">
        <v>3000</v>
      </c>
      <c r="D243" s="663"/>
      <c r="E243" s="663"/>
      <c r="F243" s="663"/>
      <c r="G243" s="187">
        <f>+IFERROR(VLOOKUP(B243,'FCST SDV (2)'!C:S,12,0),0)</f>
        <v>0</v>
      </c>
      <c r="H243" s="185">
        <f t="shared" si="33"/>
        <v>0</v>
      </c>
      <c r="I243" s="134">
        <f t="array" ref="I243">+IFERROR(INDEX('FCST SDV (2)'!$D$2:$P$2001,MATCH('Data đx fcst 21.09.2020'!$B243,'FCST SDV (2)'!$C$2:$C$2001,0),MATCH('Data đx fcst 21.09.2020'!I$1,'FCST SDV (2)'!$D$1:$P$1,0))/'Data đx fcst 21.09.2020'!$C243,0)</f>
        <v>0</v>
      </c>
      <c r="J243" s="134">
        <f t="array" ref="J243">+IFERROR(INDEX('FCST SDV (2)'!$D$2:$P$2001,MATCH('Data đx fcst 21.09.2020'!$B243,'FCST SDV (2)'!$C$2:$C$2001,0),MATCH('Data đx fcst 21.09.2020'!J$1,'FCST SDV (2)'!$D$1:$P$1,0))/'Data đx fcst 21.09.2020'!$C243,0)</f>
        <v>0</v>
      </c>
      <c r="K243" s="134">
        <f t="array" ref="K243">+IFERROR(INDEX('FCST SDV (2)'!$D$2:$P$2001,MATCH('Data đx fcst 21.09.2020'!$B243,'FCST SDV (2)'!$C$2:$C$2001,0),MATCH('Data đx fcst 21.09.2020'!K$1,'FCST SDV (2)'!$D$1:$P$1,0))/'Data đx fcst 21.09.2020'!$C243,0)</f>
        <v>0</v>
      </c>
      <c r="L243" s="134">
        <f t="array" ref="L243">+IFERROR(INDEX('FCST SDV (2)'!$D$2:$P$2001,MATCH('Data đx fcst 21.09.2020'!$B243,'FCST SDV (2)'!$C$2:$C$2001,0),MATCH('Data đx fcst 21.09.2020'!L$1,'FCST SDV (2)'!$D$1:$P$1,0))/'Data đx fcst 21.09.2020'!$C243,0)</f>
        <v>0</v>
      </c>
      <c r="M243" s="134">
        <f t="array" ref="M243">+IFERROR(INDEX('FCST SDV (2)'!$D$2:$P$2001,MATCH('Data đx fcst 21.09.2020'!$B243,'FCST SDV (2)'!$C$2:$C$2001,0),MATCH('Data đx fcst 21.09.2020'!M$1,'FCST SDV (2)'!$D$1:$P$1,0))/'Data đx fcst 21.09.2020'!$C243,0)</f>
        <v>0</v>
      </c>
      <c r="N243" s="134">
        <f t="array" ref="N243">+IFERROR(INDEX('FCST SDV (2)'!$D$2:$P$2001,MATCH('Data đx fcst 21.09.2020'!$B243,'FCST SDV (2)'!$C$2:$C$2001,0),MATCH('Data đx fcst 21.09.2020'!N$1,'FCST SDV (2)'!$D$1:$P$1,0))/'Data đx fcst 21.09.2020'!$C243,0)</f>
        <v>0</v>
      </c>
      <c r="O243" s="134">
        <f t="array" ref="O243">+IFERROR(INDEX('FCST SDV (2)'!$D$2:$P$2001,MATCH('Data đx fcst 21.09.2020'!$B243,'FCST SDV (2)'!$C$2:$C$2001,0),MATCH('Data đx fcst 21.09.2020'!O$1,'FCST SDV (2)'!$D$1:$P$1,0))/'Data đx fcst 21.09.2020'!$C243,0)</f>
        <v>0</v>
      </c>
      <c r="P243" s="134">
        <f t="array" ref="P243">+IFERROR(INDEX('FCST SDV (2)'!$D$2:$P$2001,MATCH('Data đx fcst 21.09.2020'!$B243,'FCST SDV (2)'!$C$2:$C$2001,0),MATCH('Data đx fcst 21.09.2020'!P$1,'FCST SDV (2)'!$D$1:$P$1,0))/'Data đx fcst 21.09.2020'!$C243,0)</f>
        <v>0</v>
      </c>
      <c r="Q243" s="134">
        <f t="array" ref="Q243">+IFERROR(INDEX('FCST SDV (2)'!$D$2:$P$2001,MATCH('Data đx fcst 21.09.2020'!$B243,'FCST SDV (2)'!$C$2:$C$2001,0),MATCH('Data đx fcst 21.09.2020'!Q$1,'FCST SDV (2)'!$D$1:$P$1,0))/'Data đx fcst 21.09.2020'!$C243,0)</f>
        <v>0</v>
      </c>
      <c r="R243" s="134">
        <f t="array" ref="R243">+IFERROR(INDEX('FCST SDV (2)'!$D$2:$P$2001,MATCH('Data đx fcst 21.09.2020'!$B243,'FCST SDV (2)'!$C$2:$C$2001,0),MATCH('Data đx fcst 21.09.2020'!R$1,'FCST SDV (2)'!$D$1:$P$1,0))/'Data đx fcst 21.09.2020'!$C243,0)</f>
        <v>0</v>
      </c>
      <c r="S243" s="182">
        <f t="shared" si="34"/>
        <v>0</v>
      </c>
    </row>
    <row r="244" spans="1:19" s="158" customFormat="1" ht="36" customHeight="1">
      <c r="A244" s="626"/>
      <c r="B244" s="218" t="s">
        <v>338</v>
      </c>
      <c r="C244" s="229">
        <v>3000</v>
      </c>
      <c r="D244" s="663"/>
      <c r="E244" s="663"/>
      <c r="F244" s="663"/>
      <c r="G244" s="187">
        <f>+IFERROR(VLOOKUP(B244,'FCST SDV (2)'!C:S,12,0),0)</f>
        <v>0</v>
      </c>
      <c r="H244" s="185">
        <f t="shared" si="33"/>
        <v>0</v>
      </c>
      <c r="I244" s="134">
        <f t="array" ref="I244">+IFERROR(INDEX('FCST SDV (2)'!$D$2:$P$2001,MATCH('Data đx fcst 21.09.2020'!$B244,'FCST SDV (2)'!$C$2:$C$2001,0),MATCH('Data đx fcst 21.09.2020'!I$1,'FCST SDV (2)'!$D$1:$P$1,0))/'Data đx fcst 21.09.2020'!$C244,0)</f>
        <v>0</v>
      </c>
      <c r="J244" s="134">
        <f t="array" ref="J244">+IFERROR(INDEX('FCST SDV (2)'!$D$2:$P$2001,MATCH('Data đx fcst 21.09.2020'!$B244,'FCST SDV (2)'!$C$2:$C$2001,0),MATCH('Data đx fcst 21.09.2020'!J$1,'FCST SDV (2)'!$D$1:$P$1,0))/'Data đx fcst 21.09.2020'!$C244,0)</f>
        <v>0</v>
      </c>
      <c r="K244" s="134">
        <f t="array" ref="K244">+IFERROR(INDEX('FCST SDV (2)'!$D$2:$P$2001,MATCH('Data đx fcst 21.09.2020'!$B244,'FCST SDV (2)'!$C$2:$C$2001,0),MATCH('Data đx fcst 21.09.2020'!K$1,'FCST SDV (2)'!$D$1:$P$1,0))/'Data đx fcst 21.09.2020'!$C244,0)</f>
        <v>0</v>
      </c>
      <c r="L244" s="134">
        <f t="array" ref="L244">+IFERROR(INDEX('FCST SDV (2)'!$D$2:$P$2001,MATCH('Data đx fcst 21.09.2020'!$B244,'FCST SDV (2)'!$C$2:$C$2001,0),MATCH('Data đx fcst 21.09.2020'!L$1,'FCST SDV (2)'!$D$1:$P$1,0))/'Data đx fcst 21.09.2020'!$C244,0)</f>
        <v>0</v>
      </c>
      <c r="M244" s="134">
        <f t="array" ref="M244">+IFERROR(INDEX('FCST SDV (2)'!$D$2:$P$2001,MATCH('Data đx fcst 21.09.2020'!$B244,'FCST SDV (2)'!$C$2:$C$2001,0),MATCH('Data đx fcst 21.09.2020'!M$1,'FCST SDV (2)'!$D$1:$P$1,0))/'Data đx fcst 21.09.2020'!$C244,0)</f>
        <v>0</v>
      </c>
      <c r="N244" s="134">
        <f t="array" ref="N244">+IFERROR(INDEX('FCST SDV (2)'!$D$2:$P$2001,MATCH('Data đx fcst 21.09.2020'!$B244,'FCST SDV (2)'!$C$2:$C$2001,0),MATCH('Data đx fcst 21.09.2020'!N$1,'FCST SDV (2)'!$D$1:$P$1,0))/'Data đx fcst 21.09.2020'!$C244,0)</f>
        <v>0</v>
      </c>
      <c r="O244" s="134">
        <f t="array" ref="O244">+IFERROR(INDEX('FCST SDV (2)'!$D$2:$P$2001,MATCH('Data đx fcst 21.09.2020'!$B244,'FCST SDV (2)'!$C$2:$C$2001,0),MATCH('Data đx fcst 21.09.2020'!O$1,'FCST SDV (2)'!$D$1:$P$1,0))/'Data đx fcst 21.09.2020'!$C244,0)</f>
        <v>0</v>
      </c>
      <c r="P244" s="134">
        <f t="array" ref="P244">+IFERROR(INDEX('FCST SDV (2)'!$D$2:$P$2001,MATCH('Data đx fcst 21.09.2020'!$B244,'FCST SDV (2)'!$C$2:$C$2001,0),MATCH('Data đx fcst 21.09.2020'!P$1,'FCST SDV (2)'!$D$1:$P$1,0))/'Data đx fcst 21.09.2020'!$C244,0)</f>
        <v>0</v>
      </c>
      <c r="Q244" s="134">
        <f t="array" ref="Q244">+IFERROR(INDEX('FCST SDV (2)'!$D$2:$P$2001,MATCH('Data đx fcst 21.09.2020'!$B244,'FCST SDV (2)'!$C$2:$C$2001,0),MATCH('Data đx fcst 21.09.2020'!Q$1,'FCST SDV (2)'!$D$1:$P$1,0))/'Data đx fcst 21.09.2020'!$C244,0)</f>
        <v>0</v>
      </c>
      <c r="R244" s="134">
        <f t="array" ref="R244">+IFERROR(INDEX('FCST SDV (2)'!$D$2:$P$2001,MATCH('Data đx fcst 21.09.2020'!$B244,'FCST SDV (2)'!$C$2:$C$2001,0),MATCH('Data đx fcst 21.09.2020'!R$1,'FCST SDV (2)'!$D$1:$P$1,0))/'Data đx fcst 21.09.2020'!$C244,0)</f>
        <v>6</v>
      </c>
      <c r="S244" s="182">
        <f t="shared" si="34"/>
        <v>6</v>
      </c>
    </row>
    <row r="245" spans="1:19" s="158" customFormat="1" ht="36" hidden="1" customHeight="1">
      <c r="A245" s="626"/>
      <c r="B245" s="218" t="s">
        <v>760</v>
      </c>
      <c r="C245" s="229">
        <v>3000</v>
      </c>
      <c r="D245" s="663"/>
      <c r="E245" s="663"/>
      <c r="F245" s="663"/>
      <c r="G245" s="187">
        <f>+IFERROR(VLOOKUP(B245,'FCST SDV (2)'!C:S,12,0),0)</f>
        <v>0</v>
      </c>
      <c r="H245" s="185">
        <f t="shared" si="33"/>
        <v>0</v>
      </c>
      <c r="I245" s="134">
        <f t="array" ref="I245">+IFERROR(INDEX('FCST SDV (2)'!$D$2:$P$2001,MATCH('Data đx fcst 21.09.2020'!$B245,'FCST SDV (2)'!$C$2:$C$2001,0),MATCH('Data đx fcst 21.09.2020'!I$1,'FCST SDV (2)'!$D$1:$P$1,0))/'Data đx fcst 21.09.2020'!$C245,0)</f>
        <v>0</v>
      </c>
      <c r="J245" s="134">
        <f t="array" ref="J245">+IFERROR(INDEX('FCST SDV (2)'!$D$2:$P$2001,MATCH('Data đx fcst 21.09.2020'!$B245,'FCST SDV (2)'!$C$2:$C$2001,0),MATCH('Data đx fcst 21.09.2020'!J$1,'FCST SDV (2)'!$D$1:$P$1,0))/'Data đx fcst 21.09.2020'!$C245,0)</f>
        <v>0</v>
      </c>
      <c r="K245" s="134">
        <f t="array" ref="K245">+IFERROR(INDEX('FCST SDV (2)'!$D$2:$P$2001,MATCH('Data đx fcst 21.09.2020'!$B245,'FCST SDV (2)'!$C$2:$C$2001,0),MATCH('Data đx fcst 21.09.2020'!K$1,'FCST SDV (2)'!$D$1:$P$1,0))/'Data đx fcst 21.09.2020'!$C245,0)</f>
        <v>0</v>
      </c>
      <c r="L245" s="134">
        <f t="array" ref="L245">+IFERROR(INDEX('FCST SDV (2)'!$D$2:$P$2001,MATCH('Data đx fcst 21.09.2020'!$B245,'FCST SDV (2)'!$C$2:$C$2001,0),MATCH('Data đx fcst 21.09.2020'!L$1,'FCST SDV (2)'!$D$1:$P$1,0))/'Data đx fcst 21.09.2020'!$C245,0)</f>
        <v>0</v>
      </c>
      <c r="M245" s="134">
        <f t="array" ref="M245">+IFERROR(INDEX('FCST SDV (2)'!$D$2:$P$2001,MATCH('Data đx fcst 21.09.2020'!$B245,'FCST SDV (2)'!$C$2:$C$2001,0),MATCH('Data đx fcst 21.09.2020'!M$1,'FCST SDV (2)'!$D$1:$P$1,0))/'Data đx fcst 21.09.2020'!$C245,0)</f>
        <v>0</v>
      </c>
      <c r="N245" s="134">
        <f t="array" ref="N245">+IFERROR(INDEX('FCST SDV (2)'!$D$2:$P$2001,MATCH('Data đx fcst 21.09.2020'!$B245,'FCST SDV (2)'!$C$2:$C$2001,0),MATCH('Data đx fcst 21.09.2020'!N$1,'FCST SDV (2)'!$D$1:$P$1,0))/'Data đx fcst 21.09.2020'!$C245,0)</f>
        <v>0</v>
      </c>
      <c r="O245" s="134">
        <f t="array" ref="O245">+IFERROR(INDEX('FCST SDV (2)'!$D$2:$P$2001,MATCH('Data đx fcst 21.09.2020'!$B245,'FCST SDV (2)'!$C$2:$C$2001,0),MATCH('Data đx fcst 21.09.2020'!O$1,'FCST SDV (2)'!$D$1:$P$1,0))/'Data đx fcst 21.09.2020'!$C245,0)</f>
        <v>0</v>
      </c>
      <c r="P245" s="134">
        <f t="array" ref="P245">+IFERROR(INDEX('FCST SDV (2)'!$D$2:$P$2001,MATCH('Data đx fcst 21.09.2020'!$B245,'FCST SDV (2)'!$C$2:$C$2001,0),MATCH('Data đx fcst 21.09.2020'!P$1,'FCST SDV (2)'!$D$1:$P$1,0))/'Data đx fcst 21.09.2020'!$C245,0)</f>
        <v>0</v>
      </c>
      <c r="Q245" s="134">
        <f t="array" ref="Q245">+IFERROR(INDEX('FCST SDV (2)'!$D$2:$P$2001,MATCH('Data đx fcst 21.09.2020'!$B245,'FCST SDV (2)'!$C$2:$C$2001,0),MATCH('Data đx fcst 21.09.2020'!Q$1,'FCST SDV (2)'!$D$1:$P$1,0))/'Data đx fcst 21.09.2020'!$C245,0)</f>
        <v>0</v>
      </c>
      <c r="R245" s="134">
        <f t="array" ref="R245">+IFERROR(INDEX('FCST SDV (2)'!$D$2:$P$2001,MATCH('Data đx fcst 21.09.2020'!$B245,'FCST SDV (2)'!$C$2:$C$2001,0),MATCH('Data đx fcst 21.09.2020'!R$1,'FCST SDV (2)'!$D$1:$P$1,0))/'Data đx fcst 21.09.2020'!$C245,0)</f>
        <v>0</v>
      </c>
      <c r="S245" s="182">
        <f t="shared" si="34"/>
        <v>0</v>
      </c>
    </row>
    <row r="246" spans="1:19" s="158" customFormat="1" ht="36" customHeight="1">
      <c r="A246" s="626"/>
      <c r="B246" s="218" t="s">
        <v>331</v>
      </c>
      <c r="C246" s="229">
        <v>1500</v>
      </c>
      <c r="D246" s="663"/>
      <c r="E246" s="663"/>
      <c r="F246" s="663"/>
      <c r="G246" s="187">
        <f>+IFERROR(VLOOKUP(B246,'FCST SDV (2)'!C:S,12,0),0)</f>
        <v>63000</v>
      </c>
      <c r="H246" s="185">
        <f t="shared" si="33"/>
        <v>42</v>
      </c>
      <c r="I246" s="134">
        <f t="array" ref="I246">+IFERROR(INDEX('FCST SDV (2)'!$D$2:$P$2001,MATCH('Data đx fcst 21.09.2020'!$B246,'FCST SDV (2)'!$C$2:$C$2001,0),MATCH('Data đx fcst 21.09.2020'!I$1,'FCST SDV (2)'!$D$1:$P$1,0))/'Data đx fcst 21.09.2020'!$C246,0)</f>
        <v>0</v>
      </c>
      <c r="J246" s="134">
        <f t="array" ref="J246">+IFERROR(INDEX('FCST SDV (2)'!$D$2:$P$2001,MATCH('Data đx fcst 21.09.2020'!$B246,'FCST SDV (2)'!$C$2:$C$2001,0),MATCH('Data đx fcst 21.09.2020'!J$1,'FCST SDV (2)'!$D$1:$P$1,0))/'Data đx fcst 21.09.2020'!$C246,0)</f>
        <v>0</v>
      </c>
      <c r="K246" s="134">
        <f t="array" ref="K246">+IFERROR(INDEX('FCST SDV (2)'!$D$2:$P$2001,MATCH('Data đx fcst 21.09.2020'!$B246,'FCST SDV (2)'!$C$2:$C$2001,0),MATCH('Data đx fcst 21.09.2020'!K$1,'FCST SDV (2)'!$D$1:$P$1,0))/'Data đx fcst 21.09.2020'!$C246,0)</f>
        <v>0</v>
      </c>
      <c r="L246" s="134">
        <f t="array" ref="L246">+IFERROR(INDEX('FCST SDV (2)'!$D$2:$P$2001,MATCH('Data đx fcst 21.09.2020'!$B246,'FCST SDV (2)'!$C$2:$C$2001,0),MATCH('Data đx fcst 21.09.2020'!L$1,'FCST SDV (2)'!$D$1:$P$1,0))/'Data đx fcst 21.09.2020'!$C246,0)</f>
        <v>0</v>
      </c>
      <c r="M246" s="134">
        <f t="array" ref="M246">+IFERROR(INDEX('FCST SDV (2)'!$D$2:$P$2001,MATCH('Data đx fcst 21.09.2020'!$B246,'FCST SDV (2)'!$C$2:$C$2001,0),MATCH('Data đx fcst 21.09.2020'!M$1,'FCST SDV (2)'!$D$1:$P$1,0))/'Data đx fcst 21.09.2020'!$C246,0)</f>
        <v>0</v>
      </c>
      <c r="N246" s="134">
        <f t="array" ref="N246">+IFERROR(INDEX('FCST SDV (2)'!$D$2:$P$2001,MATCH('Data đx fcst 21.09.2020'!$B246,'FCST SDV (2)'!$C$2:$C$2001,0),MATCH('Data đx fcst 21.09.2020'!N$1,'FCST SDV (2)'!$D$1:$P$1,0))/'Data đx fcst 21.09.2020'!$C246,0)</f>
        <v>0</v>
      </c>
      <c r="O246" s="134">
        <f t="array" ref="O246">+IFERROR(INDEX('FCST SDV (2)'!$D$2:$P$2001,MATCH('Data đx fcst 21.09.2020'!$B246,'FCST SDV (2)'!$C$2:$C$2001,0),MATCH('Data đx fcst 21.09.2020'!O$1,'FCST SDV (2)'!$D$1:$P$1,0))/'Data đx fcst 21.09.2020'!$C246,0)</f>
        <v>0</v>
      </c>
      <c r="P246" s="134">
        <f t="array" ref="P246">+IFERROR(INDEX('FCST SDV (2)'!$D$2:$P$2001,MATCH('Data đx fcst 21.09.2020'!$B246,'FCST SDV (2)'!$C$2:$C$2001,0),MATCH('Data đx fcst 21.09.2020'!P$1,'FCST SDV (2)'!$D$1:$P$1,0))/'Data đx fcst 21.09.2020'!$C246,0)</f>
        <v>0</v>
      </c>
      <c r="Q246" s="134">
        <f t="array" ref="Q246">+IFERROR(INDEX('FCST SDV (2)'!$D$2:$P$2001,MATCH('Data đx fcst 21.09.2020'!$B246,'FCST SDV (2)'!$C$2:$C$2001,0),MATCH('Data đx fcst 21.09.2020'!Q$1,'FCST SDV (2)'!$D$1:$P$1,0))/'Data đx fcst 21.09.2020'!$C246,0)</f>
        <v>0</v>
      </c>
      <c r="R246" s="134">
        <f t="array" ref="R246">+IFERROR(INDEX('FCST SDV (2)'!$D$2:$P$2001,MATCH('Data đx fcst 21.09.2020'!$B246,'FCST SDV (2)'!$C$2:$C$2001,0),MATCH('Data đx fcst 21.09.2020'!R$1,'FCST SDV (2)'!$D$1:$P$1,0))/'Data đx fcst 21.09.2020'!$C246,0)</f>
        <v>22</v>
      </c>
      <c r="S246" s="182">
        <f t="shared" si="34"/>
        <v>22</v>
      </c>
    </row>
    <row r="247" spans="1:19" s="158" customFormat="1" ht="36" hidden="1" customHeight="1">
      <c r="A247" s="626"/>
      <c r="B247" s="218" t="s">
        <v>340</v>
      </c>
      <c r="C247" s="229">
        <v>1500</v>
      </c>
      <c r="D247" s="663"/>
      <c r="E247" s="663"/>
      <c r="F247" s="663"/>
      <c r="G247" s="187">
        <f>+IFERROR(VLOOKUP(B247,'FCST SDV (2)'!C:S,12,0),0)</f>
        <v>0</v>
      </c>
      <c r="H247" s="185">
        <f t="shared" si="33"/>
        <v>0</v>
      </c>
      <c r="I247" s="134">
        <f t="array" ref="I247">+IFERROR(INDEX('FCST SDV (2)'!$D$2:$P$2001,MATCH('Data đx fcst 21.09.2020'!$B247,'FCST SDV (2)'!$C$2:$C$2001,0),MATCH('Data đx fcst 21.09.2020'!I$1,'FCST SDV (2)'!$D$1:$P$1,0))/'Data đx fcst 21.09.2020'!$C247,0)</f>
        <v>0</v>
      </c>
      <c r="J247" s="134">
        <f t="array" ref="J247">+IFERROR(INDEX('FCST SDV (2)'!$D$2:$P$2001,MATCH('Data đx fcst 21.09.2020'!$B247,'FCST SDV (2)'!$C$2:$C$2001,0),MATCH('Data đx fcst 21.09.2020'!J$1,'FCST SDV (2)'!$D$1:$P$1,0))/'Data đx fcst 21.09.2020'!$C247,0)</f>
        <v>0</v>
      </c>
      <c r="K247" s="134">
        <f t="array" ref="K247">+IFERROR(INDEX('FCST SDV (2)'!$D$2:$P$2001,MATCH('Data đx fcst 21.09.2020'!$B247,'FCST SDV (2)'!$C$2:$C$2001,0),MATCH('Data đx fcst 21.09.2020'!K$1,'FCST SDV (2)'!$D$1:$P$1,0))/'Data đx fcst 21.09.2020'!$C247,0)</f>
        <v>0</v>
      </c>
      <c r="L247" s="134">
        <f t="array" ref="L247">+IFERROR(INDEX('FCST SDV (2)'!$D$2:$P$2001,MATCH('Data đx fcst 21.09.2020'!$B247,'FCST SDV (2)'!$C$2:$C$2001,0),MATCH('Data đx fcst 21.09.2020'!L$1,'FCST SDV (2)'!$D$1:$P$1,0))/'Data đx fcst 21.09.2020'!$C247,0)</f>
        <v>0</v>
      </c>
      <c r="M247" s="134">
        <f t="array" ref="M247">+IFERROR(INDEX('FCST SDV (2)'!$D$2:$P$2001,MATCH('Data đx fcst 21.09.2020'!$B247,'FCST SDV (2)'!$C$2:$C$2001,0),MATCH('Data đx fcst 21.09.2020'!M$1,'FCST SDV (2)'!$D$1:$P$1,0))/'Data đx fcst 21.09.2020'!$C247,0)</f>
        <v>0</v>
      </c>
      <c r="N247" s="134">
        <f t="array" ref="N247">+IFERROR(INDEX('FCST SDV (2)'!$D$2:$P$2001,MATCH('Data đx fcst 21.09.2020'!$B247,'FCST SDV (2)'!$C$2:$C$2001,0),MATCH('Data đx fcst 21.09.2020'!N$1,'FCST SDV (2)'!$D$1:$P$1,0))/'Data đx fcst 21.09.2020'!$C247,0)</f>
        <v>0</v>
      </c>
      <c r="O247" s="134">
        <f t="array" ref="O247">+IFERROR(INDEX('FCST SDV (2)'!$D$2:$P$2001,MATCH('Data đx fcst 21.09.2020'!$B247,'FCST SDV (2)'!$C$2:$C$2001,0),MATCH('Data đx fcst 21.09.2020'!O$1,'FCST SDV (2)'!$D$1:$P$1,0))/'Data đx fcst 21.09.2020'!$C247,0)</f>
        <v>0</v>
      </c>
      <c r="P247" s="134">
        <f t="array" ref="P247">+IFERROR(INDEX('FCST SDV (2)'!$D$2:$P$2001,MATCH('Data đx fcst 21.09.2020'!$B247,'FCST SDV (2)'!$C$2:$C$2001,0),MATCH('Data đx fcst 21.09.2020'!P$1,'FCST SDV (2)'!$D$1:$P$1,0))/'Data đx fcst 21.09.2020'!$C247,0)</f>
        <v>0</v>
      </c>
      <c r="Q247" s="134">
        <f t="array" ref="Q247">+IFERROR(INDEX('FCST SDV (2)'!$D$2:$P$2001,MATCH('Data đx fcst 21.09.2020'!$B247,'FCST SDV (2)'!$C$2:$C$2001,0),MATCH('Data đx fcst 21.09.2020'!Q$1,'FCST SDV (2)'!$D$1:$P$1,0))/'Data đx fcst 21.09.2020'!$C247,0)</f>
        <v>0</v>
      </c>
      <c r="R247" s="134">
        <f t="array" ref="R247">+IFERROR(INDEX('FCST SDV (2)'!$D$2:$P$2001,MATCH('Data đx fcst 21.09.2020'!$B247,'FCST SDV (2)'!$C$2:$C$2001,0),MATCH('Data đx fcst 21.09.2020'!R$1,'FCST SDV (2)'!$D$1:$P$1,0))/'Data đx fcst 21.09.2020'!$C247,0)</f>
        <v>0</v>
      </c>
      <c r="S247" s="182">
        <f t="shared" si="34"/>
        <v>0</v>
      </c>
    </row>
    <row r="248" spans="1:19" ht="36" hidden="1" customHeight="1">
      <c r="A248" s="626"/>
      <c r="B248" s="218" t="s">
        <v>761</v>
      </c>
      <c r="C248" s="229">
        <v>6000</v>
      </c>
      <c r="D248" s="663"/>
      <c r="E248" s="663"/>
      <c r="F248" s="663"/>
      <c r="G248" s="187">
        <f>+IFERROR(VLOOKUP(B248,'FCST SDV (2)'!C:S,12,0),0)</f>
        <v>0</v>
      </c>
      <c r="H248" s="185">
        <f t="shared" si="33"/>
        <v>0</v>
      </c>
      <c r="I248" s="134">
        <f t="array" ref="I248">+IFERROR(INDEX('FCST SDV (2)'!$D$2:$P$2001,MATCH('Data đx fcst 21.09.2020'!$B248,'FCST SDV (2)'!$C$2:$C$2001,0),MATCH('Data đx fcst 21.09.2020'!I$1,'FCST SDV (2)'!$D$1:$P$1,0))/'Data đx fcst 21.09.2020'!$C248,0)</f>
        <v>0</v>
      </c>
      <c r="J248" s="134">
        <f t="array" ref="J248">+IFERROR(INDEX('FCST SDV (2)'!$D$2:$P$2001,MATCH('Data đx fcst 21.09.2020'!$B248,'FCST SDV (2)'!$C$2:$C$2001,0),MATCH('Data đx fcst 21.09.2020'!J$1,'FCST SDV (2)'!$D$1:$P$1,0))/'Data đx fcst 21.09.2020'!$C248,0)</f>
        <v>0</v>
      </c>
      <c r="K248" s="134">
        <f t="array" ref="K248">+IFERROR(INDEX('FCST SDV (2)'!$D$2:$P$2001,MATCH('Data đx fcst 21.09.2020'!$B248,'FCST SDV (2)'!$C$2:$C$2001,0),MATCH('Data đx fcst 21.09.2020'!K$1,'FCST SDV (2)'!$D$1:$P$1,0))/'Data đx fcst 21.09.2020'!$C248,0)</f>
        <v>0</v>
      </c>
      <c r="L248" s="134">
        <f t="array" ref="L248">+IFERROR(INDEX('FCST SDV (2)'!$D$2:$P$2001,MATCH('Data đx fcst 21.09.2020'!$B248,'FCST SDV (2)'!$C$2:$C$2001,0),MATCH('Data đx fcst 21.09.2020'!L$1,'FCST SDV (2)'!$D$1:$P$1,0))/'Data đx fcst 21.09.2020'!$C248,0)</f>
        <v>0</v>
      </c>
      <c r="M248" s="134">
        <f t="array" ref="M248">+IFERROR(INDEX('FCST SDV (2)'!$D$2:$P$2001,MATCH('Data đx fcst 21.09.2020'!$B248,'FCST SDV (2)'!$C$2:$C$2001,0),MATCH('Data đx fcst 21.09.2020'!M$1,'FCST SDV (2)'!$D$1:$P$1,0))/'Data đx fcst 21.09.2020'!$C248,0)</f>
        <v>0</v>
      </c>
      <c r="N248" s="134">
        <f t="array" ref="N248">+IFERROR(INDEX('FCST SDV (2)'!$D$2:$P$2001,MATCH('Data đx fcst 21.09.2020'!$B248,'FCST SDV (2)'!$C$2:$C$2001,0),MATCH('Data đx fcst 21.09.2020'!N$1,'FCST SDV (2)'!$D$1:$P$1,0))/'Data đx fcst 21.09.2020'!$C248,0)</f>
        <v>0</v>
      </c>
      <c r="O248" s="134">
        <f t="array" ref="O248">+IFERROR(INDEX('FCST SDV (2)'!$D$2:$P$2001,MATCH('Data đx fcst 21.09.2020'!$B248,'FCST SDV (2)'!$C$2:$C$2001,0),MATCH('Data đx fcst 21.09.2020'!O$1,'FCST SDV (2)'!$D$1:$P$1,0))/'Data đx fcst 21.09.2020'!$C248,0)</f>
        <v>0</v>
      </c>
      <c r="P248" s="134">
        <f t="array" ref="P248">+IFERROR(INDEX('FCST SDV (2)'!$D$2:$P$2001,MATCH('Data đx fcst 21.09.2020'!$B248,'FCST SDV (2)'!$C$2:$C$2001,0),MATCH('Data đx fcst 21.09.2020'!P$1,'FCST SDV (2)'!$D$1:$P$1,0))/'Data đx fcst 21.09.2020'!$C248,0)</f>
        <v>0</v>
      </c>
      <c r="Q248" s="134">
        <f t="array" ref="Q248">+IFERROR(INDEX('FCST SDV (2)'!$D$2:$P$2001,MATCH('Data đx fcst 21.09.2020'!$B248,'FCST SDV (2)'!$C$2:$C$2001,0),MATCH('Data đx fcst 21.09.2020'!Q$1,'FCST SDV (2)'!$D$1:$P$1,0))/'Data đx fcst 21.09.2020'!$C248,0)</f>
        <v>0</v>
      </c>
      <c r="R248" s="134">
        <f t="array" ref="R248">+IFERROR(INDEX('FCST SDV (2)'!$D$2:$P$2001,MATCH('Data đx fcst 21.09.2020'!$B248,'FCST SDV (2)'!$C$2:$C$2001,0),MATCH('Data đx fcst 21.09.2020'!R$1,'FCST SDV (2)'!$D$1:$P$1,0))/'Data đx fcst 21.09.2020'!$C248,0)</f>
        <v>0</v>
      </c>
      <c r="S248" s="182">
        <f t="shared" si="34"/>
        <v>0</v>
      </c>
    </row>
    <row r="249" spans="1:19" ht="36" hidden="1" customHeight="1">
      <c r="A249" s="626"/>
      <c r="B249" s="218" t="s">
        <v>762</v>
      </c>
      <c r="C249" s="229">
        <v>3000</v>
      </c>
      <c r="D249" s="663"/>
      <c r="E249" s="663"/>
      <c r="F249" s="663"/>
      <c r="G249" s="187">
        <f>+IFERROR(VLOOKUP(B249,'FCST SDV (2)'!C:S,12,0),0)</f>
        <v>0</v>
      </c>
      <c r="H249" s="185">
        <f t="shared" si="33"/>
        <v>0</v>
      </c>
      <c r="I249" s="134">
        <f t="array" ref="I249">+IFERROR(INDEX('FCST SDV (2)'!$D$2:$P$2001,MATCH('Data đx fcst 21.09.2020'!$B249,'FCST SDV (2)'!$C$2:$C$2001,0),MATCH('Data đx fcst 21.09.2020'!I$1,'FCST SDV (2)'!$D$1:$P$1,0))/'Data đx fcst 21.09.2020'!$C249,0)</f>
        <v>0</v>
      </c>
      <c r="J249" s="134">
        <f t="array" ref="J249">+IFERROR(INDEX('FCST SDV (2)'!$D$2:$P$2001,MATCH('Data đx fcst 21.09.2020'!$B249,'FCST SDV (2)'!$C$2:$C$2001,0),MATCH('Data đx fcst 21.09.2020'!J$1,'FCST SDV (2)'!$D$1:$P$1,0))/'Data đx fcst 21.09.2020'!$C249,0)</f>
        <v>0</v>
      </c>
      <c r="K249" s="134">
        <f t="array" ref="K249">+IFERROR(INDEX('FCST SDV (2)'!$D$2:$P$2001,MATCH('Data đx fcst 21.09.2020'!$B249,'FCST SDV (2)'!$C$2:$C$2001,0),MATCH('Data đx fcst 21.09.2020'!K$1,'FCST SDV (2)'!$D$1:$P$1,0))/'Data đx fcst 21.09.2020'!$C249,0)</f>
        <v>0</v>
      </c>
      <c r="L249" s="134">
        <f t="array" ref="L249">+IFERROR(INDEX('FCST SDV (2)'!$D$2:$P$2001,MATCH('Data đx fcst 21.09.2020'!$B249,'FCST SDV (2)'!$C$2:$C$2001,0),MATCH('Data đx fcst 21.09.2020'!L$1,'FCST SDV (2)'!$D$1:$P$1,0))/'Data đx fcst 21.09.2020'!$C249,0)</f>
        <v>0</v>
      </c>
      <c r="M249" s="134">
        <f t="array" ref="M249">+IFERROR(INDEX('FCST SDV (2)'!$D$2:$P$2001,MATCH('Data đx fcst 21.09.2020'!$B249,'FCST SDV (2)'!$C$2:$C$2001,0),MATCH('Data đx fcst 21.09.2020'!M$1,'FCST SDV (2)'!$D$1:$P$1,0))/'Data đx fcst 21.09.2020'!$C249,0)</f>
        <v>0</v>
      </c>
      <c r="N249" s="134">
        <f t="array" ref="N249">+IFERROR(INDEX('FCST SDV (2)'!$D$2:$P$2001,MATCH('Data đx fcst 21.09.2020'!$B249,'FCST SDV (2)'!$C$2:$C$2001,0),MATCH('Data đx fcst 21.09.2020'!N$1,'FCST SDV (2)'!$D$1:$P$1,0))/'Data đx fcst 21.09.2020'!$C249,0)</f>
        <v>0</v>
      </c>
      <c r="O249" s="134">
        <f t="array" ref="O249">+IFERROR(INDEX('FCST SDV (2)'!$D$2:$P$2001,MATCH('Data đx fcst 21.09.2020'!$B249,'FCST SDV (2)'!$C$2:$C$2001,0),MATCH('Data đx fcst 21.09.2020'!O$1,'FCST SDV (2)'!$D$1:$P$1,0))/'Data đx fcst 21.09.2020'!$C249,0)</f>
        <v>0</v>
      </c>
      <c r="P249" s="134">
        <f t="array" ref="P249">+IFERROR(INDEX('FCST SDV (2)'!$D$2:$P$2001,MATCH('Data đx fcst 21.09.2020'!$B249,'FCST SDV (2)'!$C$2:$C$2001,0),MATCH('Data đx fcst 21.09.2020'!P$1,'FCST SDV (2)'!$D$1:$P$1,0))/'Data đx fcst 21.09.2020'!$C249,0)</f>
        <v>0</v>
      </c>
      <c r="Q249" s="134">
        <f t="array" ref="Q249">+IFERROR(INDEX('FCST SDV (2)'!$D$2:$P$2001,MATCH('Data đx fcst 21.09.2020'!$B249,'FCST SDV (2)'!$C$2:$C$2001,0),MATCH('Data đx fcst 21.09.2020'!Q$1,'FCST SDV (2)'!$D$1:$P$1,0))/'Data đx fcst 21.09.2020'!$C249,0)</f>
        <v>0</v>
      </c>
      <c r="R249" s="134">
        <f t="array" ref="R249">+IFERROR(INDEX('FCST SDV (2)'!$D$2:$P$2001,MATCH('Data đx fcst 21.09.2020'!$B249,'FCST SDV (2)'!$C$2:$C$2001,0),MATCH('Data đx fcst 21.09.2020'!R$1,'FCST SDV (2)'!$D$1:$P$1,0))/'Data đx fcst 21.09.2020'!$C249,0)</f>
        <v>0</v>
      </c>
      <c r="S249" s="182">
        <f t="shared" si="34"/>
        <v>0</v>
      </c>
    </row>
    <row r="250" spans="1:19" ht="36" hidden="1" customHeight="1">
      <c r="A250" s="626"/>
      <c r="B250" s="218" t="s">
        <v>763</v>
      </c>
      <c r="C250" s="229">
        <v>3000</v>
      </c>
      <c r="D250" s="663"/>
      <c r="E250" s="663"/>
      <c r="F250" s="663"/>
      <c r="G250" s="187">
        <f>+IFERROR(VLOOKUP(B250,'FCST SDV (2)'!C:S,12,0),0)</f>
        <v>0</v>
      </c>
      <c r="H250" s="185">
        <f t="shared" si="33"/>
        <v>0</v>
      </c>
      <c r="I250" s="134">
        <f t="array" ref="I250">+IFERROR(INDEX('FCST SDV (2)'!$D$2:$P$2001,MATCH('Data đx fcst 21.09.2020'!$B250,'FCST SDV (2)'!$C$2:$C$2001,0),MATCH('Data đx fcst 21.09.2020'!I$1,'FCST SDV (2)'!$D$1:$P$1,0))/'Data đx fcst 21.09.2020'!$C250,0)</f>
        <v>0</v>
      </c>
      <c r="J250" s="134">
        <f t="array" ref="J250">+IFERROR(INDEX('FCST SDV (2)'!$D$2:$P$2001,MATCH('Data đx fcst 21.09.2020'!$B250,'FCST SDV (2)'!$C$2:$C$2001,0),MATCH('Data đx fcst 21.09.2020'!J$1,'FCST SDV (2)'!$D$1:$P$1,0))/'Data đx fcst 21.09.2020'!$C250,0)</f>
        <v>0</v>
      </c>
      <c r="K250" s="134">
        <f t="array" ref="K250">+IFERROR(INDEX('FCST SDV (2)'!$D$2:$P$2001,MATCH('Data đx fcst 21.09.2020'!$B250,'FCST SDV (2)'!$C$2:$C$2001,0),MATCH('Data đx fcst 21.09.2020'!K$1,'FCST SDV (2)'!$D$1:$P$1,0))/'Data đx fcst 21.09.2020'!$C250,0)</f>
        <v>0</v>
      </c>
      <c r="L250" s="134">
        <f t="array" ref="L250">+IFERROR(INDEX('FCST SDV (2)'!$D$2:$P$2001,MATCH('Data đx fcst 21.09.2020'!$B250,'FCST SDV (2)'!$C$2:$C$2001,0),MATCH('Data đx fcst 21.09.2020'!L$1,'FCST SDV (2)'!$D$1:$P$1,0))/'Data đx fcst 21.09.2020'!$C250,0)</f>
        <v>0</v>
      </c>
      <c r="M250" s="134">
        <f t="array" ref="M250">+IFERROR(INDEX('FCST SDV (2)'!$D$2:$P$2001,MATCH('Data đx fcst 21.09.2020'!$B250,'FCST SDV (2)'!$C$2:$C$2001,0),MATCH('Data đx fcst 21.09.2020'!M$1,'FCST SDV (2)'!$D$1:$P$1,0))/'Data đx fcst 21.09.2020'!$C250,0)</f>
        <v>0</v>
      </c>
      <c r="N250" s="134">
        <f t="array" ref="N250">+IFERROR(INDEX('FCST SDV (2)'!$D$2:$P$2001,MATCH('Data đx fcst 21.09.2020'!$B250,'FCST SDV (2)'!$C$2:$C$2001,0),MATCH('Data đx fcst 21.09.2020'!N$1,'FCST SDV (2)'!$D$1:$P$1,0))/'Data đx fcst 21.09.2020'!$C250,0)</f>
        <v>0</v>
      </c>
      <c r="O250" s="134">
        <f t="array" ref="O250">+IFERROR(INDEX('FCST SDV (2)'!$D$2:$P$2001,MATCH('Data đx fcst 21.09.2020'!$B250,'FCST SDV (2)'!$C$2:$C$2001,0),MATCH('Data đx fcst 21.09.2020'!O$1,'FCST SDV (2)'!$D$1:$P$1,0))/'Data đx fcst 21.09.2020'!$C250,0)</f>
        <v>0</v>
      </c>
      <c r="P250" s="134">
        <f t="array" ref="P250">+IFERROR(INDEX('FCST SDV (2)'!$D$2:$P$2001,MATCH('Data đx fcst 21.09.2020'!$B250,'FCST SDV (2)'!$C$2:$C$2001,0),MATCH('Data đx fcst 21.09.2020'!P$1,'FCST SDV (2)'!$D$1:$P$1,0))/'Data đx fcst 21.09.2020'!$C250,0)</f>
        <v>0</v>
      </c>
      <c r="Q250" s="134">
        <f t="array" ref="Q250">+IFERROR(INDEX('FCST SDV (2)'!$D$2:$P$2001,MATCH('Data đx fcst 21.09.2020'!$B250,'FCST SDV (2)'!$C$2:$C$2001,0),MATCH('Data đx fcst 21.09.2020'!Q$1,'FCST SDV (2)'!$D$1:$P$1,0))/'Data đx fcst 21.09.2020'!$C250,0)</f>
        <v>0</v>
      </c>
      <c r="R250" s="134">
        <f t="array" ref="R250">+IFERROR(INDEX('FCST SDV (2)'!$D$2:$P$2001,MATCH('Data đx fcst 21.09.2020'!$B250,'FCST SDV (2)'!$C$2:$C$2001,0),MATCH('Data đx fcst 21.09.2020'!R$1,'FCST SDV (2)'!$D$1:$P$1,0))/'Data đx fcst 21.09.2020'!$C250,0)</f>
        <v>0</v>
      </c>
      <c r="S250" s="182">
        <f t="shared" si="34"/>
        <v>0</v>
      </c>
    </row>
    <row r="251" spans="1:19" ht="36" hidden="1" customHeight="1">
      <c r="A251" s="626"/>
      <c r="B251" s="214" t="s">
        <v>93</v>
      </c>
      <c r="C251" s="223">
        <v>3000</v>
      </c>
      <c r="D251" s="663"/>
      <c r="E251" s="663"/>
      <c r="F251" s="663"/>
      <c r="G251" s="187">
        <f>+IFERROR(VLOOKUP(B251,'FCST SDV (2)'!C:S,12,0),0)</f>
        <v>0</v>
      </c>
      <c r="H251" s="185">
        <f t="shared" ref="H251:H259" si="35">+G251/C251</f>
        <v>0</v>
      </c>
      <c r="I251" s="134">
        <f t="array" ref="I251">+IFERROR(INDEX('FCST SDV (2)'!$D$2:$P$2001,MATCH('Data đx fcst 21.09.2020'!$B251,'FCST SDV (2)'!$C$2:$C$2001,0),MATCH('Data đx fcst 21.09.2020'!I$1,'FCST SDV (2)'!$D$1:$P$1,0))/'Data đx fcst 21.09.2020'!$C251,0)</f>
        <v>0</v>
      </c>
      <c r="J251" s="134">
        <f t="array" ref="J251">+IFERROR(INDEX('FCST SDV (2)'!$D$2:$P$2001,MATCH('Data đx fcst 21.09.2020'!$B251,'FCST SDV (2)'!$C$2:$C$2001,0),MATCH('Data đx fcst 21.09.2020'!J$1,'FCST SDV (2)'!$D$1:$P$1,0))/'Data đx fcst 21.09.2020'!$C251,0)</f>
        <v>0</v>
      </c>
      <c r="K251" s="134">
        <f t="array" ref="K251">+IFERROR(INDEX('FCST SDV (2)'!$D$2:$P$2001,MATCH('Data đx fcst 21.09.2020'!$B251,'FCST SDV (2)'!$C$2:$C$2001,0),MATCH('Data đx fcst 21.09.2020'!K$1,'FCST SDV (2)'!$D$1:$P$1,0))/'Data đx fcst 21.09.2020'!$C251,0)</f>
        <v>0</v>
      </c>
      <c r="L251" s="134">
        <f t="array" ref="L251">+IFERROR(INDEX('FCST SDV (2)'!$D$2:$P$2001,MATCH('Data đx fcst 21.09.2020'!$B251,'FCST SDV (2)'!$C$2:$C$2001,0),MATCH('Data đx fcst 21.09.2020'!L$1,'FCST SDV (2)'!$D$1:$P$1,0))/'Data đx fcst 21.09.2020'!$C251,0)</f>
        <v>0</v>
      </c>
      <c r="M251" s="134">
        <f t="array" ref="M251">+IFERROR(INDEX('FCST SDV (2)'!$D$2:$P$2001,MATCH('Data đx fcst 21.09.2020'!$B251,'FCST SDV (2)'!$C$2:$C$2001,0),MATCH('Data đx fcst 21.09.2020'!M$1,'FCST SDV (2)'!$D$1:$P$1,0))/'Data đx fcst 21.09.2020'!$C251,0)</f>
        <v>0</v>
      </c>
      <c r="N251" s="134">
        <f t="array" ref="N251">+IFERROR(INDEX('FCST SDV (2)'!$D$2:$P$2001,MATCH('Data đx fcst 21.09.2020'!$B251,'FCST SDV (2)'!$C$2:$C$2001,0),MATCH('Data đx fcst 21.09.2020'!N$1,'FCST SDV (2)'!$D$1:$P$1,0))/'Data đx fcst 21.09.2020'!$C251,0)</f>
        <v>0</v>
      </c>
      <c r="O251" s="134">
        <f t="array" ref="O251">+IFERROR(INDEX('FCST SDV (2)'!$D$2:$P$2001,MATCH('Data đx fcst 21.09.2020'!$B251,'FCST SDV (2)'!$C$2:$C$2001,0),MATCH('Data đx fcst 21.09.2020'!O$1,'FCST SDV (2)'!$D$1:$P$1,0))/'Data đx fcst 21.09.2020'!$C251,0)</f>
        <v>0</v>
      </c>
      <c r="P251" s="134">
        <f t="array" ref="P251">+IFERROR(INDEX('FCST SDV (2)'!$D$2:$P$2001,MATCH('Data đx fcst 21.09.2020'!$B251,'FCST SDV (2)'!$C$2:$C$2001,0),MATCH('Data đx fcst 21.09.2020'!P$1,'FCST SDV (2)'!$D$1:$P$1,0))/'Data đx fcst 21.09.2020'!$C251,0)</f>
        <v>0</v>
      </c>
      <c r="Q251" s="134">
        <f t="array" ref="Q251">+IFERROR(INDEX('FCST SDV (2)'!$D$2:$P$2001,MATCH('Data đx fcst 21.09.2020'!$B251,'FCST SDV (2)'!$C$2:$C$2001,0),MATCH('Data đx fcst 21.09.2020'!Q$1,'FCST SDV (2)'!$D$1:$P$1,0))/'Data đx fcst 21.09.2020'!$C251,0)</f>
        <v>0</v>
      </c>
      <c r="R251" s="134">
        <f t="array" ref="R251">+IFERROR(INDEX('FCST SDV (2)'!$D$2:$P$2001,MATCH('Data đx fcst 21.09.2020'!$B251,'FCST SDV (2)'!$C$2:$C$2001,0),MATCH('Data đx fcst 21.09.2020'!R$1,'FCST SDV (2)'!$D$1:$P$1,0))/'Data đx fcst 21.09.2020'!$C251,0)</f>
        <v>0</v>
      </c>
      <c r="S251" s="182">
        <f t="shared" si="34"/>
        <v>0</v>
      </c>
    </row>
    <row r="252" spans="1:19" ht="36" customHeight="1" thickBot="1">
      <c r="A252" s="627"/>
      <c r="B252" s="214" t="s">
        <v>62</v>
      </c>
      <c r="C252" s="223">
        <v>1000</v>
      </c>
      <c r="D252" s="663"/>
      <c r="E252" s="663"/>
      <c r="F252" s="663"/>
      <c r="G252" s="187">
        <f>+IFERROR(VLOOKUP(B252,'FCST SDV (2)'!C:S,12,0),0)</f>
        <v>460000</v>
      </c>
      <c r="H252" s="185">
        <f t="shared" si="35"/>
        <v>460</v>
      </c>
      <c r="I252" s="134">
        <f t="array" ref="I252">+IFERROR(INDEX('FCST SDV (2)'!$D$2:$P$2001,MATCH('Data đx fcst 21.09.2020'!$B252,'FCST SDV (2)'!$C$2:$C$2001,0),MATCH('Data đx fcst 21.09.2020'!I$1,'FCST SDV (2)'!$D$1:$P$1,0))/'Data đx fcst 21.09.2020'!$C252,0)</f>
        <v>0</v>
      </c>
      <c r="J252" s="134">
        <f t="array" ref="J252">+IFERROR(INDEX('FCST SDV (2)'!$D$2:$P$2001,MATCH('Data đx fcst 21.09.2020'!$B252,'FCST SDV (2)'!$C$2:$C$2001,0),MATCH('Data đx fcst 21.09.2020'!J$1,'FCST SDV (2)'!$D$1:$P$1,0))/'Data đx fcst 21.09.2020'!$C252,0)</f>
        <v>0</v>
      </c>
      <c r="K252" s="134">
        <f t="array" ref="K252">+IFERROR(INDEX('FCST SDV (2)'!$D$2:$P$2001,MATCH('Data đx fcst 21.09.2020'!$B252,'FCST SDV (2)'!$C$2:$C$2001,0),MATCH('Data đx fcst 21.09.2020'!K$1,'FCST SDV (2)'!$D$1:$P$1,0))/'Data đx fcst 21.09.2020'!$C252,0)</f>
        <v>0</v>
      </c>
      <c r="L252" s="134">
        <f t="array" ref="L252">+IFERROR(INDEX('FCST SDV (2)'!$D$2:$P$2001,MATCH('Data đx fcst 21.09.2020'!$B252,'FCST SDV (2)'!$C$2:$C$2001,0),MATCH('Data đx fcst 21.09.2020'!L$1,'FCST SDV (2)'!$D$1:$P$1,0))/'Data đx fcst 21.09.2020'!$C252,0)</f>
        <v>0</v>
      </c>
      <c r="M252" s="134">
        <f t="array" ref="M252">+IFERROR(INDEX('FCST SDV (2)'!$D$2:$P$2001,MATCH('Data đx fcst 21.09.2020'!$B252,'FCST SDV (2)'!$C$2:$C$2001,0),MATCH('Data đx fcst 21.09.2020'!M$1,'FCST SDV (2)'!$D$1:$P$1,0))/'Data đx fcst 21.09.2020'!$C252,0)</f>
        <v>0</v>
      </c>
      <c r="N252" s="134">
        <f t="array" ref="N252">+IFERROR(INDEX('FCST SDV (2)'!$D$2:$P$2001,MATCH('Data đx fcst 21.09.2020'!$B252,'FCST SDV (2)'!$C$2:$C$2001,0),MATCH('Data đx fcst 21.09.2020'!N$1,'FCST SDV (2)'!$D$1:$P$1,0))/'Data đx fcst 21.09.2020'!$C252,0)</f>
        <v>0</v>
      </c>
      <c r="O252" s="134">
        <f t="array" ref="O252">+IFERROR(INDEX('FCST SDV (2)'!$D$2:$P$2001,MATCH('Data đx fcst 21.09.2020'!$B252,'FCST SDV (2)'!$C$2:$C$2001,0),MATCH('Data đx fcst 21.09.2020'!O$1,'FCST SDV (2)'!$D$1:$P$1,0))/'Data đx fcst 21.09.2020'!$C252,0)</f>
        <v>0</v>
      </c>
      <c r="P252" s="134">
        <f t="array" ref="P252">+IFERROR(INDEX('FCST SDV (2)'!$D$2:$P$2001,MATCH('Data đx fcst 21.09.2020'!$B252,'FCST SDV (2)'!$C$2:$C$2001,0),MATCH('Data đx fcst 21.09.2020'!P$1,'FCST SDV (2)'!$D$1:$P$1,0))/'Data đx fcst 21.09.2020'!$C252,0)</f>
        <v>0</v>
      </c>
      <c r="Q252" s="134">
        <f t="array" ref="Q252">+IFERROR(INDEX('FCST SDV (2)'!$D$2:$P$2001,MATCH('Data đx fcst 21.09.2020'!$B252,'FCST SDV (2)'!$C$2:$C$2001,0),MATCH('Data đx fcst 21.09.2020'!Q$1,'FCST SDV (2)'!$D$1:$P$1,0))/'Data đx fcst 21.09.2020'!$C252,0)</f>
        <v>0</v>
      </c>
      <c r="R252" s="134">
        <f t="array" ref="R252">+IFERROR(INDEX('FCST SDV (2)'!$D$2:$P$2001,MATCH('Data đx fcst 21.09.2020'!$B252,'FCST SDV (2)'!$C$2:$C$2001,0),MATCH('Data đx fcst 21.09.2020'!R$1,'FCST SDV (2)'!$D$1:$P$1,0))/'Data đx fcst 21.09.2020'!$C252,0)</f>
        <v>480</v>
      </c>
      <c r="S252" s="182">
        <f t="shared" si="29"/>
        <v>480</v>
      </c>
    </row>
    <row r="253" spans="1:19" ht="36" hidden="1" customHeight="1">
      <c r="A253" s="626"/>
      <c r="B253" s="214" t="s">
        <v>30</v>
      </c>
      <c r="C253" s="223">
        <v>1500</v>
      </c>
      <c r="D253" s="663"/>
      <c r="E253" s="663"/>
      <c r="F253" s="663"/>
      <c r="G253" s="187">
        <f>+VLOOKUP(B253,'FCST SDV (2)'!C:S,12,0)</f>
        <v>450000</v>
      </c>
      <c r="H253" s="185">
        <f t="shared" si="35"/>
        <v>300</v>
      </c>
      <c r="I253" s="134">
        <f t="array" ref="I253">+IFERROR(INDEX('FCST SDV (2)'!$D$2:$P$2001,MATCH('Data đx fcst 21.09.2020'!$B253,'FCST SDV (2)'!$C$2:$C$2001,0),MATCH('Data đx fcst 21.09.2020'!I$1,'FCST SDV (2)'!$D$1:$P$1,0))/'Data đx fcst 21.09.2020'!$C253,0)</f>
        <v>0</v>
      </c>
      <c r="J253" s="134">
        <f t="array" ref="J253">+IFERROR(INDEX('FCST SDV (2)'!$D$2:$P$2001,MATCH('Data đx fcst 21.09.2020'!$B253,'FCST SDV (2)'!$C$2:$C$2001,0),MATCH('Data đx fcst 21.09.2020'!J$1,'FCST SDV (2)'!$D$1:$P$1,0))/'Data đx fcst 21.09.2020'!$C253,0)</f>
        <v>0</v>
      </c>
      <c r="K253" s="134">
        <f t="array" ref="K253">+IFERROR(INDEX('FCST SDV (2)'!$D$2:$P$2001,MATCH('Data đx fcst 21.09.2020'!$B253,'FCST SDV (2)'!$C$2:$C$2001,0),MATCH('Data đx fcst 21.09.2020'!K$1,'FCST SDV (2)'!$D$1:$P$1,0))/'Data đx fcst 21.09.2020'!$C253,0)</f>
        <v>0</v>
      </c>
      <c r="L253" s="134">
        <f t="array" ref="L253">+IFERROR(INDEX('FCST SDV (2)'!$D$2:$P$2001,MATCH('Data đx fcst 21.09.2020'!$B253,'FCST SDV (2)'!$C$2:$C$2001,0),MATCH('Data đx fcst 21.09.2020'!L$1,'FCST SDV (2)'!$D$1:$P$1,0))/'Data đx fcst 21.09.2020'!$C253,0)</f>
        <v>0</v>
      </c>
      <c r="M253" s="134">
        <f t="array" ref="M253">+IFERROR(INDEX('FCST SDV (2)'!$D$2:$P$2001,MATCH('Data đx fcst 21.09.2020'!$B253,'FCST SDV (2)'!$C$2:$C$2001,0),MATCH('Data đx fcst 21.09.2020'!M$1,'FCST SDV (2)'!$D$1:$P$1,0))/'Data đx fcst 21.09.2020'!$C253,0)</f>
        <v>0</v>
      </c>
      <c r="N253" s="134">
        <f t="array" ref="N253">+IFERROR(INDEX('FCST SDV (2)'!$D$2:$P$2001,MATCH('Data đx fcst 21.09.2020'!$B253,'FCST SDV (2)'!$C$2:$C$2001,0),MATCH('Data đx fcst 21.09.2020'!N$1,'FCST SDV (2)'!$D$1:$P$1,0))/'Data đx fcst 21.09.2020'!$C253,0)</f>
        <v>0</v>
      </c>
      <c r="O253" s="134">
        <f t="array" ref="O253">+IFERROR(INDEX('FCST SDV (2)'!$D$2:$P$2001,MATCH('Data đx fcst 21.09.2020'!$B253,'FCST SDV (2)'!$C$2:$C$2001,0),MATCH('Data đx fcst 21.09.2020'!O$1,'FCST SDV (2)'!$D$1:$P$1,0))/'Data đx fcst 21.09.2020'!$C253,0)</f>
        <v>0</v>
      </c>
      <c r="P253" s="134">
        <f t="array" ref="P253">+IFERROR(INDEX('FCST SDV (2)'!$D$2:$P$2001,MATCH('Data đx fcst 21.09.2020'!$B253,'FCST SDV (2)'!$C$2:$C$2001,0),MATCH('Data đx fcst 21.09.2020'!P$1,'FCST SDV (2)'!$D$1:$P$1,0))/'Data đx fcst 21.09.2020'!$C253,0)</f>
        <v>0</v>
      </c>
      <c r="Q253" s="134">
        <f t="array" ref="Q253">+IFERROR(INDEX('FCST SDV (2)'!$D$2:$P$2001,MATCH('Data đx fcst 21.09.2020'!$B253,'FCST SDV (2)'!$C$2:$C$2001,0),MATCH('Data đx fcst 21.09.2020'!Q$1,'FCST SDV (2)'!$D$1:$P$1,0))/'Data đx fcst 21.09.2020'!$C253,0)</f>
        <v>0</v>
      </c>
      <c r="R253" s="134">
        <f t="array" ref="R253">+IFERROR(INDEX('FCST SDV (2)'!$D$2:$P$2001,MATCH('Data đx fcst 21.09.2020'!$B253,'FCST SDV (2)'!$C$2:$C$2001,0),MATCH('Data đx fcst 21.09.2020'!R$1,'FCST SDV (2)'!$D$1:$P$1,0))/'Data đx fcst 21.09.2020'!$C253,0)</f>
        <v>300</v>
      </c>
      <c r="S253" s="182">
        <f t="shared" si="29"/>
        <v>300</v>
      </c>
    </row>
    <row r="254" spans="1:19" ht="36" customHeight="1">
      <c r="A254" s="626"/>
      <c r="B254" s="214" t="s">
        <v>94</v>
      </c>
      <c r="C254" s="223">
        <v>3000</v>
      </c>
      <c r="D254" s="663"/>
      <c r="E254" s="663"/>
      <c r="F254" s="663"/>
      <c r="G254" s="187">
        <f>+IFERROR(VLOOKUP(B254,'FCST SDV (2)'!C:S,12,0),0)</f>
        <v>0</v>
      </c>
      <c r="H254" s="185">
        <f t="shared" si="35"/>
        <v>0</v>
      </c>
      <c r="I254" s="134">
        <f t="array" ref="I254">+IFERROR(INDEX('FCST SDV (2)'!$D$2:$P$2001,MATCH('Data đx fcst 21.09.2020'!$B254,'FCST SDV (2)'!$C$2:$C$2001,0),MATCH('Data đx fcst 21.09.2020'!I$1,'FCST SDV (2)'!$D$1:$P$1,0))/'Data đx fcst 21.09.2020'!$C254,0)</f>
        <v>0</v>
      </c>
      <c r="J254" s="134">
        <f t="array" ref="J254">+IFERROR(INDEX('FCST SDV (2)'!$D$2:$P$2001,MATCH('Data đx fcst 21.09.2020'!$B254,'FCST SDV (2)'!$C$2:$C$2001,0),MATCH('Data đx fcst 21.09.2020'!J$1,'FCST SDV (2)'!$D$1:$P$1,0))/'Data đx fcst 21.09.2020'!$C254,0)</f>
        <v>0</v>
      </c>
      <c r="K254" s="134">
        <f t="array" ref="K254">+IFERROR(INDEX('FCST SDV (2)'!$D$2:$P$2001,MATCH('Data đx fcst 21.09.2020'!$B254,'FCST SDV (2)'!$C$2:$C$2001,0),MATCH('Data đx fcst 21.09.2020'!K$1,'FCST SDV (2)'!$D$1:$P$1,0))/'Data đx fcst 21.09.2020'!$C254,0)</f>
        <v>0</v>
      </c>
      <c r="L254" s="134">
        <f t="array" ref="L254">+IFERROR(INDEX('FCST SDV (2)'!$D$2:$P$2001,MATCH('Data đx fcst 21.09.2020'!$B254,'FCST SDV (2)'!$C$2:$C$2001,0),MATCH('Data đx fcst 21.09.2020'!L$1,'FCST SDV (2)'!$D$1:$P$1,0))/'Data đx fcst 21.09.2020'!$C254,0)</f>
        <v>0</v>
      </c>
      <c r="M254" s="134">
        <f t="array" ref="M254">+IFERROR(INDEX('FCST SDV (2)'!$D$2:$P$2001,MATCH('Data đx fcst 21.09.2020'!$B254,'FCST SDV (2)'!$C$2:$C$2001,0),MATCH('Data đx fcst 21.09.2020'!M$1,'FCST SDV (2)'!$D$1:$P$1,0))/'Data đx fcst 21.09.2020'!$C254,0)</f>
        <v>0</v>
      </c>
      <c r="N254" s="134">
        <f t="array" ref="N254">+IFERROR(INDEX('FCST SDV (2)'!$D$2:$P$2001,MATCH('Data đx fcst 21.09.2020'!$B254,'FCST SDV (2)'!$C$2:$C$2001,0),MATCH('Data đx fcst 21.09.2020'!N$1,'FCST SDV (2)'!$D$1:$P$1,0))/'Data đx fcst 21.09.2020'!$C254,0)</f>
        <v>0</v>
      </c>
      <c r="O254" s="134">
        <f t="array" ref="O254">+IFERROR(INDEX('FCST SDV (2)'!$D$2:$P$2001,MATCH('Data đx fcst 21.09.2020'!$B254,'FCST SDV (2)'!$C$2:$C$2001,0),MATCH('Data đx fcst 21.09.2020'!O$1,'FCST SDV (2)'!$D$1:$P$1,0))/'Data đx fcst 21.09.2020'!$C254,0)</f>
        <v>0</v>
      </c>
      <c r="P254" s="134">
        <f t="array" ref="P254">+IFERROR(INDEX('FCST SDV (2)'!$D$2:$P$2001,MATCH('Data đx fcst 21.09.2020'!$B254,'FCST SDV (2)'!$C$2:$C$2001,0),MATCH('Data đx fcst 21.09.2020'!P$1,'FCST SDV (2)'!$D$1:$P$1,0))/'Data đx fcst 21.09.2020'!$C254,0)</f>
        <v>0</v>
      </c>
      <c r="Q254" s="134">
        <f t="array" ref="Q254">+IFERROR(INDEX('FCST SDV (2)'!$D$2:$P$2001,MATCH('Data đx fcst 21.09.2020'!$B254,'FCST SDV (2)'!$C$2:$C$2001,0),MATCH('Data đx fcst 21.09.2020'!Q$1,'FCST SDV (2)'!$D$1:$P$1,0))/'Data đx fcst 21.09.2020'!$C254,0)</f>
        <v>0</v>
      </c>
      <c r="R254" s="134">
        <f t="array" ref="R254">+IFERROR(INDEX('FCST SDV (2)'!$D$2:$P$2001,MATCH('Data đx fcst 21.09.2020'!$B254,'FCST SDV (2)'!$C$2:$C$2001,0),MATCH('Data đx fcst 21.09.2020'!R$1,'FCST SDV (2)'!$D$1:$P$1,0))/'Data đx fcst 21.09.2020'!$C254,0)</f>
        <v>0</v>
      </c>
      <c r="S254" s="182">
        <f t="shared" si="29"/>
        <v>0</v>
      </c>
    </row>
    <row r="255" spans="1:19" ht="36" customHeight="1">
      <c r="A255" s="626"/>
      <c r="B255" s="214" t="s">
        <v>95</v>
      </c>
      <c r="C255" s="223">
        <v>300</v>
      </c>
      <c r="D255" s="663"/>
      <c r="E255" s="663"/>
      <c r="F255" s="663"/>
      <c r="G255" s="187">
        <f>+IFERROR(VLOOKUP(B255,'FCST SDV (2)'!C:S,12,0),0)</f>
        <v>72000</v>
      </c>
      <c r="H255" s="185">
        <f t="shared" si="35"/>
        <v>240</v>
      </c>
      <c r="I255" s="134">
        <f t="array" ref="I255">+IFERROR(INDEX('FCST SDV (2)'!$D$2:$P$2001,MATCH('Data đx fcst 21.09.2020'!$B255,'FCST SDV (2)'!$C$2:$C$2001,0),MATCH('Data đx fcst 21.09.2020'!I$1,'FCST SDV (2)'!$D$1:$P$1,0))/'Data đx fcst 21.09.2020'!$C255,0)</f>
        <v>0</v>
      </c>
      <c r="J255" s="134">
        <f t="array" ref="J255">+IFERROR(INDEX('FCST SDV (2)'!$D$2:$P$2001,MATCH('Data đx fcst 21.09.2020'!$B255,'FCST SDV (2)'!$C$2:$C$2001,0),MATCH('Data đx fcst 21.09.2020'!J$1,'FCST SDV (2)'!$D$1:$P$1,0))/'Data đx fcst 21.09.2020'!$C255,0)</f>
        <v>0</v>
      </c>
      <c r="K255" s="134">
        <f t="array" ref="K255">+IFERROR(INDEX('FCST SDV (2)'!$D$2:$P$2001,MATCH('Data đx fcst 21.09.2020'!$B255,'FCST SDV (2)'!$C$2:$C$2001,0),MATCH('Data đx fcst 21.09.2020'!K$1,'FCST SDV (2)'!$D$1:$P$1,0))/'Data đx fcst 21.09.2020'!$C255,0)</f>
        <v>0</v>
      </c>
      <c r="L255" s="134">
        <f t="array" ref="L255">+IFERROR(INDEX('FCST SDV (2)'!$D$2:$P$2001,MATCH('Data đx fcst 21.09.2020'!$B255,'FCST SDV (2)'!$C$2:$C$2001,0),MATCH('Data đx fcst 21.09.2020'!L$1,'FCST SDV (2)'!$D$1:$P$1,0))/'Data đx fcst 21.09.2020'!$C255,0)</f>
        <v>0</v>
      </c>
      <c r="M255" s="134">
        <f t="array" ref="M255">+IFERROR(INDEX('FCST SDV (2)'!$D$2:$P$2001,MATCH('Data đx fcst 21.09.2020'!$B255,'FCST SDV (2)'!$C$2:$C$2001,0),MATCH('Data đx fcst 21.09.2020'!M$1,'FCST SDV (2)'!$D$1:$P$1,0))/'Data đx fcst 21.09.2020'!$C255,0)</f>
        <v>0</v>
      </c>
      <c r="N255" s="134">
        <f t="array" ref="N255">+IFERROR(INDEX('FCST SDV (2)'!$D$2:$P$2001,MATCH('Data đx fcst 21.09.2020'!$B255,'FCST SDV (2)'!$C$2:$C$2001,0),MATCH('Data đx fcst 21.09.2020'!N$1,'FCST SDV (2)'!$D$1:$P$1,0))/'Data đx fcst 21.09.2020'!$C255,0)</f>
        <v>0</v>
      </c>
      <c r="O255" s="134">
        <f t="array" ref="O255">+IFERROR(INDEX('FCST SDV (2)'!$D$2:$P$2001,MATCH('Data đx fcst 21.09.2020'!$B255,'FCST SDV (2)'!$C$2:$C$2001,0),MATCH('Data đx fcst 21.09.2020'!O$1,'FCST SDV (2)'!$D$1:$P$1,0))/'Data đx fcst 21.09.2020'!$C255,0)</f>
        <v>0</v>
      </c>
      <c r="P255" s="134">
        <f t="array" ref="P255">+IFERROR(INDEX('FCST SDV (2)'!$D$2:$P$2001,MATCH('Data đx fcst 21.09.2020'!$B255,'FCST SDV (2)'!$C$2:$C$2001,0),MATCH('Data đx fcst 21.09.2020'!P$1,'FCST SDV (2)'!$D$1:$P$1,0))/'Data đx fcst 21.09.2020'!$C255,0)</f>
        <v>0</v>
      </c>
      <c r="Q255" s="134">
        <f t="array" ref="Q255">+IFERROR(INDEX('FCST SDV (2)'!$D$2:$P$2001,MATCH('Data đx fcst 21.09.2020'!$B255,'FCST SDV (2)'!$C$2:$C$2001,0),MATCH('Data đx fcst 21.09.2020'!Q$1,'FCST SDV (2)'!$D$1:$P$1,0))/'Data đx fcst 21.09.2020'!$C255,0)</f>
        <v>0</v>
      </c>
      <c r="R255" s="134">
        <f t="array" ref="R255">+IFERROR(INDEX('FCST SDV (2)'!$D$2:$P$2001,MATCH('Data đx fcst 21.09.2020'!$B255,'FCST SDV (2)'!$C$2:$C$2001,0),MATCH('Data đx fcst 21.09.2020'!R$1,'FCST SDV (2)'!$D$1:$P$1,0))/'Data đx fcst 21.09.2020'!$C255,0)</f>
        <v>80</v>
      </c>
      <c r="S255" s="182">
        <f t="shared" si="29"/>
        <v>80</v>
      </c>
    </row>
    <row r="256" spans="1:19" ht="36" customHeight="1" thickBot="1">
      <c r="A256" s="627"/>
      <c r="B256" s="214" t="s">
        <v>96</v>
      </c>
      <c r="C256" s="223">
        <v>300</v>
      </c>
      <c r="D256" s="663"/>
      <c r="E256" s="663"/>
      <c r="F256" s="663"/>
      <c r="G256" s="187">
        <f>+IFERROR(VLOOKUP(B256,'FCST SDV (2)'!C:S,12,0),0)</f>
        <v>45000</v>
      </c>
      <c r="H256" s="185">
        <f t="shared" si="35"/>
        <v>150</v>
      </c>
      <c r="I256" s="134">
        <f t="array" ref="I256">+IFERROR(INDEX('FCST SDV (2)'!$D$2:$P$2001,MATCH('Data đx fcst 21.09.2020'!$B256,'FCST SDV (2)'!$C$2:$C$2001,0),MATCH('Data đx fcst 21.09.2020'!I$1,'FCST SDV (2)'!$D$1:$P$1,0))/'Data đx fcst 21.09.2020'!$C256,0)</f>
        <v>0</v>
      </c>
      <c r="J256" s="134">
        <f t="array" ref="J256">+IFERROR(INDEX('FCST SDV (2)'!$D$2:$P$2001,MATCH('Data đx fcst 21.09.2020'!$B256,'FCST SDV (2)'!$C$2:$C$2001,0),MATCH('Data đx fcst 21.09.2020'!J$1,'FCST SDV (2)'!$D$1:$P$1,0))/'Data đx fcst 21.09.2020'!$C256,0)</f>
        <v>0</v>
      </c>
      <c r="K256" s="134">
        <f t="array" ref="K256">+IFERROR(INDEX('FCST SDV (2)'!$D$2:$P$2001,MATCH('Data đx fcst 21.09.2020'!$B256,'FCST SDV (2)'!$C$2:$C$2001,0),MATCH('Data đx fcst 21.09.2020'!K$1,'FCST SDV (2)'!$D$1:$P$1,0))/'Data đx fcst 21.09.2020'!$C256,0)</f>
        <v>0</v>
      </c>
      <c r="L256" s="134">
        <f t="array" ref="L256">+IFERROR(INDEX('FCST SDV (2)'!$D$2:$P$2001,MATCH('Data đx fcst 21.09.2020'!$B256,'FCST SDV (2)'!$C$2:$C$2001,0),MATCH('Data đx fcst 21.09.2020'!L$1,'FCST SDV (2)'!$D$1:$P$1,0))/'Data đx fcst 21.09.2020'!$C256,0)</f>
        <v>0</v>
      </c>
      <c r="M256" s="134">
        <f t="array" ref="M256">+IFERROR(INDEX('FCST SDV (2)'!$D$2:$P$2001,MATCH('Data đx fcst 21.09.2020'!$B256,'FCST SDV (2)'!$C$2:$C$2001,0),MATCH('Data đx fcst 21.09.2020'!M$1,'FCST SDV (2)'!$D$1:$P$1,0))/'Data đx fcst 21.09.2020'!$C256,0)</f>
        <v>0</v>
      </c>
      <c r="N256" s="134">
        <f t="array" ref="N256">+IFERROR(INDEX('FCST SDV (2)'!$D$2:$P$2001,MATCH('Data đx fcst 21.09.2020'!$B256,'FCST SDV (2)'!$C$2:$C$2001,0),MATCH('Data đx fcst 21.09.2020'!N$1,'FCST SDV (2)'!$D$1:$P$1,0))/'Data đx fcst 21.09.2020'!$C256,0)</f>
        <v>0</v>
      </c>
      <c r="O256" s="134">
        <f t="array" ref="O256">+IFERROR(INDEX('FCST SDV (2)'!$D$2:$P$2001,MATCH('Data đx fcst 21.09.2020'!$B256,'FCST SDV (2)'!$C$2:$C$2001,0),MATCH('Data đx fcst 21.09.2020'!O$1,'FCST SDV (2)'!$D$1:$P$1,0))/'Data đx fcst 21.09.2020'!$C256,0)</f>
        <v>0</v>
      </c>
      <c r="P256" s="134">
        <f t="array" ref="P256">+IFERROR(INDEX('FCST SDV (2)'!$D$2:$P$2001,MATCH('Data đx fcst 21.09.2020'!$B256,'FCST SDV (2)'!$C$2:$C$2001,0),MATCH('Data đx fcst 21.09.2020'!P$1,'FCST SDV (2)'!$D$1:$P$1,0))/'Data đx fcst 21.09.2020'!$C256,0)</f>
        <v>0</v>
      </c>
      <c r="Q256" s="134">
        <f t="array" ref="Q256">+IFERROR(INDEX('FCST SDV (2)'!$D$2:$P$2001,MATCH('Data đx fcst 21.09.2020'!$B256,'FCST SDV (2)'!$C$2:$C$2001,0),MATCH('Data đx fcst 21.09.2020'!Q$1,'FCST SDV (2)'!$D$1:$P$1,0))/'Data đx fcst 21.09.2020'!$C256,0)</f>
        <v>0</v>
      </c>
      <c r="R256" s="134">
        <f t="array" ref="R256">+IFERROR(INDEX('FCST SDV (2)'!$D$2:$P$2001,MATCH('Data đx fcst 21.09.2020'!$B256,'FCST SDV (2)'!$C$2:$C$2001,0),MATCH('Data đx fcst 21.09.2020'!R$1,'FCST SDV (2)'!$D$1:$P$1,0))/'Data đx fcst 21.09.2020'!$C256,0)</f>
        <v>340</v>
      </c>
      <c r="S256" s="182">
        <f t="shared" si="29"/>
        <v>340</v>
      </c>
    </row>
    <row r="257" spans="1:19" ht="36" customHeight="1">
      <c r="A257" s="626"/>
      <c r="B257" s="214" t="s">
        <v>34</v>
      </c>
      <c r="C257" s="223">
        <v>1000</v>
      </c>
      <c r="D257" s="663"/>
      <c r="E257" s="663"/>
      <c r="F257" s="663"/>
      <c r="G257" s="187">
        <f>+IFERROR(VLOOKUP(B257,'FCST SDV (2)'!C:S,12,0),0)</f>
        <v>499500</v>
      </c>
      <c r="H257" s="185">
        <f t="shared" si="35"/>
        <v>499.5</v>
      </c>
      <c r="I257" s="134">
        <f t="array" ref="I257">+IFERROR(INDEX('FCST SDV (2)'!$D$2:$P$2001,MATCH('Data đx fcst 21.09.2020'!$B257,'FCST SDV (2)'!$C$2:$C$2001,0),MATCH('Data đx fcst 21.09.2020'!I$1,'FCST SDV (2)'!$D$1:$P$1,0))/'Data đx fcst 21.09.2020'!$C257,0)</f>
        <v>0</v>
      </c>
      <c r="J257" s="134">
        <f t="array" ref="J257">+IFERROR(INDEX('FCST SDV (2)'!$D$2:$P$2001,MATCH('Data đx fcst 21.09.2020'!$B257,'FCST SDV (2)'!$C$2:$C$2001,0),MATCH('Data đx fcst 21.09.2020'!J$1,'FCST SDV (2)'!$D$1:$P$1,0))/'Data đx fcst 21.09.2020'!$C257,0)</f>
        <v>0</v>
      </c>
      <c r="K257" s="134">
        <f t="array" ref="K257">+IFERROR(INDEX('FCST SDV (2)'!$D$2:$P$2001,MATCH('Data đx fcst 21.09.2020'!$B257,'FCST SDV (2)'!$C$2:$C$2001,0),MATCH('Data đx fcst 21.09.2020'!K$1,'FCST SDV (2)'!$D$1:$P$1,0))/'Data đx fcst 21.09.2020'!$C257,0)</f>
        <v>0</v>
      </c>
      <c r="L257" s="134">
        <f t="array" ref="L257">+IFERROR(INDEX('FCST SDV (2)'!$D$2:$P$2001,MATCH('Data đx fcst 21.09.2020'!$B257,'FCST SDV (2)'!$C$2:$C$2001,0),MATCH('Data đx fcst 21.09.2020'!L$1,'FCST SDV (2)'!$D$1:$P$1,0))/'Data đx fcst 21.09.2020'!$C257,0)</f>
        <v>0</v>
      </c>
      <c r="M257" s="134">
        <f t="array" ref="M257">+IFERROR(INDEX('FCST SDV (2)'!$D$2:$P$2001,MATCH('Data đx fcst 21.09.2020'!$B257,'FCST SDV (2)'!$C$2:$C$2001,0),MATCH('Data đx fcst 21.09.2020'!M$1,'FCST SDV (2)'!$D$1:$P$1,0))/'Data đx fcst 21.09.2020'!$C257,0)</f>
        <v>0</v>
      </c>
      <c r="N257" s="134">
        <f t="array" ref="N257">+IFERROR(INDEX('FCST SDV (2)'!$D$2:$P$2001,MATCH('Data đx fcst 21.09.2020'!$B257,'FCST SDV (2)'!$C$2:$C$2001,0),MATCH('Data đx fcst 21.09.2020'!N$1,'FCST SDV (2)'!$D$1:$P$1,0))/'Data đx fcst 21.09.2020'!$C257,0)</f>
        <v>0</v>
      </c>
      <c r="O257" s="134">
        <f t="array" ref="O257">+IFERROR(INDEX('FCST SDV (2)'!$D$2:$P$2001,MATCH('Data đx fcst 21.09.2020'!$B257,'FCST SDV (2)'!$C$2:$C$2001,0),MATCH('Data đx fcst 21.09.2020'!O$1,'FCST SDV (2)'!$D$1:$P$1,0))/'Data đx fcst 21.09.2020'!$C257,0)</f>
        <v>0</v>
      </c>
      <c r="P257" s="134">
        <f t="array" ref="P257">+IFERROR(INDEX('FCST SDV (2)'!$D$2:$P$2001,MATCH('Data đx fcst 21.09.2020'!$B257,'FCST SDV (2)'!$C$2:$C$2001,0),MATCH('Data đx fcst 21.09.2020'!P$1,'FCST SDV (2)'!$D$1:$P$1,0))/'Data đx fcst 21.09.2020'!$C257,0)</f>
        <v>0</v>
      </c>
      <c r="Q257" s="134">
        <f t="array" ref="Q257">+IFERROR(INDEX('FCST SDV (2)'!$D$2:$P$2001,MATCH('Data đx fcst 21.09.2020'!$B257,'FCST SDV (2)'!$C$2:$C$2001,0),MATCH('Data đx fcst 21.09.2020'!Q$1,'FCST SDV (2)'!$D$1:$P$1,0))/'Data đx fcst 21.09.2020'!$C257,0)</f>
        <v>0</v>
      </c>
      <c r="R257" s="134">
        <f t="array" ref="R257">+IFERROR(INDEX('FCST SDV (2)'!$D$2:$P$2001,MATCH('Data đx fcst 21.09.2020'!$B257,'FCST SDV (2)'!$C$2:$C$2001,0),MATCH('Data đx fcst 21.09.2020'!R$1,'FCST SDV (2)'!$D$1:$P$1,0))/'Data đx fcst 21.09.2020'!$C257,0)</f>
        <v>486</v>
      </c>
      <c r="S257" s="182"/>
    </row>
    <row r="258" spans="1:19" ht="36" customHeight="1">
      <c r="A258" s="626"/>
      <c r="B258" s="214" t="s">
        <v>97</v>
      </c>
      <c r="C258" s="223">
        <v>1500</v>
      </c>
      <c r="D258" s="663"/>
      <c r="E258" s="663"/>
      <c r="F258" s="663"/>
      <c r="G258" s="187">
        <f>+IFERROR(VLOOKUP(B258,'FCST SDV (2)'!C:S,12,0),0)</f>
        <v>54000</v>
      </c>
      <c r="H258" s="185">
        <f t="shared" si="35"/>
        <v>36</v>
      </c>
      <c r="I258" s="134">
        <f t="array" ref="I258">+IFERROR(INDEX('FCST SDV (2)'!$D$2:$P$2001,MATCH('Data đx fcst 21.09.2020'!$B258,'FCST SDV (2)'!$C$2:$C$2001,0),MATCH('Data đx fcst 21.09.2020'!I$1,'FCST SDV (2)'!$D$1:$P$1,0))/'Data đx fcst 21.09.2020'!$C258,0)</f>
        <v>0</v>
      </c>
      <c r="J258" s="134">
        <f t="array" ref="J258">+IFERROR(INDEX('FCST SDV (2)'!$D$2:$P$2001,MATCH('Data đx fcst 21.09.2020'!$B258,'FCST SDV (2)'!$C$2:$C$2001,0),MATCH('Data đx fcst 21.09.2020'!J$1,'FCST SDV (2)'!$D$1:$P$1,0))/'Data đx fcst 21.09.2020'!$C258,0)</f>
        <v>0</v>
      </c>
      <c r="K258" s="134">
        <f t="array" ref="K258">+IFERROR(INDEX('FCST SDV (2)'!$D$2:$P$2001,MATCH('Data đx fcst 21.09.2020'!$B258,'FCST SDV (2)'!$C$2:$C$2001,0),MATCH('Data đx fcst 21.09.2020'!K$1,'FCST SDV (2)'!$D$1:$P$1,0))/'Data đx fcst 21.09.2020'!$C258,0)</f>
        <v>0</v>
      </c>
      <c r="L258" s="134">
        <f t="array" ref="L258">+IFERROR(INDEX('FCST SDV (2)'!$D$2:$P$2001,MATCH('Data đx fcst 21.09.2020'!$B258,'FCST SDV (2)'!$C$2:$C$2001,0),MATCH('Data đx fcst 21.09.2020'!L$1,'FCST SDV (2)'!$D$1:$P$1,0))/'Data đx fcst 21.09.2020'!$C258,0)</f>
        <v>0</v>
      </c>
      <c r="M258" s="134">
        <f t="array" ref="M258">+IFERROR(INDEX('FCST SDV (2)'!$D$2:$P$2001,MATCH('Data đx fcst 21.09.2020'!$B258,'FCST SDV (2)'!$C$2:$C$2001,0),MATCH('Data đx fcst 21.09.2020'!M$1,'FCST SDV (2)'!$D$1:$P$1,0))/'Data đx fcst 21.09.2020'!$C258,0)</f>
        <v>0</v>
      </c>
      <c r="N258" s="134">
        <f t="array" ref="N258">+IFERROR(INDEX('FCST SDV (2)'!$D$2:$P$2001,MATCH('Data đx fcst 21.09.2020'!$B258,'FCST SDV (2)'!$C$2:$C$2001,0),MATCH('Data đx fcst 21.09.2020'!N$1,'FCST SDV (2)'!$D$1:$P$1,0))/'Data đx fcst 21.09.2020'!$C258,0)</f>
        <v>0</v>
      </c>
      <c r="O258" s="134">
        <f t="array" ref="O258">+IFERROR(INDEX('FCST SDV (2)'!$D$2:$P$2001,MATCH('Data đx fcst 21.09.2020'!$B258,'FCST SDV (2)'!$C$2:$C$2001,0),MATCH('Data đx fcst 21.09.2020'!O$1,'FCST SDV (2)'!$D$1:$P$1,0))/'Data đx fcst 21.09.2020'!$C258,0)</f>
        <v>0</v>
      </c>
      <c r="P258" s="134">
        <f t="array" ref="P258">+IFERROR(INDEX('FCST SDV (2)'!$D$2:$P$2001,MATCH('Data đx fcst 21.09.2020'!$B258,'FCST SDV (2)'!$C$2:$C$2001,0),MATCH('Data đx fcst 21.09.2020'!P$1,'FCST SDV (2)'!$D$1:$P$1,0))/'Data đx fcst 21.09.2020'!$C258,0)</f>
        <v>0</v>
      </c>
      <c r="Q258" s="134">
        <f t="array" ref="Q258">+IFERROR(INDEX('FCST SDV (2)'!$D$2:$P$2001,MATCH('Data đx fcst 21.09.2020'!$B258,'FCST SDV (2)'!$C$2:$C$2001,0),MATCH('Data đx fcst 21.09.2020'!Q$1,'FCST SDV (2)'!$D$1:$P$1,0))/'Data đx fcst 21.09.2020'!$C258,0)</f>
        <v>0</v>
      </c>
      <c r="R258" s="134">
        <f t="array" ref="R258">+IFERROR(INDEX('FCST SDV (2)'!$D$2:$P$2001,MATCH('Data đx fcst 21.09.2020'!$B258,'FCST SDV (2)'!$C$2:$C$2001,0),MATCH('Data đx fcst 21.09.2020'!R$1,'FCST SDV (2)'!$D$1:$P$1,0))/'Data đx fcst 21.09.2020'!$C258,0)</f>
        <v>42</v>
      </c>
      <c r="S258" s="182">
        <f t="shared" si="29"/>
        <v>42</v>
      </c>
    </row>
    <row r="259" spans="1:19" ht="36" customHeight="1">
      <c r="A259" s="628"/>
      <c r="B259" s="214" t="s">
        <v>98</v>
      </c>
      <c r="C259" s="223">
        <v>3000</v>
      </c>
      <c r="D259" s="663"/>
      <c r="E259" s="663"/>
      <c r="F259" s="663"/>
      <c r="G259" s="187">
        <f>+IFERROR(VLOOKUP(B259,'FCST SDV (2)'!C:S,12,0),0)</f>
        <v>15000</v>
      </c>
      <c r="H259" s="185">
        <f t="shared" si="35"/>
        <v>5</v>
      </c>
      <c r="I259" s="134">
        <f t="array" ref="I259">+IFERROR(INDEX('FCST SDV (2)'!$D$2:$P$2001,MATCH('Data đx fcst 21.09.2020'!$B259,'FCST SDV (2)'!$C$2:$C$2001,0),MATCH('Data đx fcst 21.09.2020'!I$1,'FCST SDV (2)'!$D$1:$P$1,0))/'Data đx fcst 21.09.2020'!$C259,0)</f>
        <v>0</v>
      </c>
      <c r="J259" s="134">
        <f t="array" ref="J259">+IFERROR(INDEX('FCST SDV (2)'!$D$2:$P$2001,MATCH('Data đx fcst 21.09.2020'!$B259,'FCST SDV (2)'!$C$2:$C$2001,0),MATCH('Data đx fcst 21.09.2020'!J$1,'FCST SDV (2)'!$D$1:$P$1,0))/'Data đx fcst 21.09.2020'!$C259,0)</f>
        <v>0</v>
      </c>
      <c r="K259" s="134">
        <f t="array" ref="K259">+IFERROR(INDEX('FCST SDV (2)'!$D$2:$P$2001,MATCH('Data đx fcst 21.09.2020'!$B259,'FCST SDV (2)'!$C$2:$C$2001,0),MATCH('Data đx fcst 21.09.2020'!K$1,'FCST SDV (2)'!$D$1:$P$1,0))/'Data đx fcst 21.09.2020'!$C259,0)</f>
        <v>0</v>
      </c>
      <c r="L259" s="134">
        <f t="array" ref="L259">+IFERROR(INDEX('FCST SDV (2)'!$D$2:$P$2001,MATCH('Data đx fcst 21.09.2020'!$B259,'FCST SDV (2)'!$C$2:$C$2001,0),MATCH('Data đx fcst 21.09.2020'!L$1,'FCST SDV (2)'!$D$1:$P$1,0))/'Data đx fcst 21.09.2020'!$C259,0)</f>
        <v>0</v>
      </c>
      <c r="M259" s="134">
        <f t="array" ref="M259">+IFERROR(INDEX('FCST SDV (2)'!$D$2:$P$2001,MATCH('Data đx fcst 21.09.2020'!$B259,'FCST SDV (2)'!$C$2:$C$2001,0),MATCH('Data đx fcst 21.09.2020'!M$1,'FCST SDV (2)'!$D$1:$P$1,0))/'Data đx fcst 21.09.2020'!$C259,0)</f>
        <v>0</v>
      </c>
      <c r="N259" s="134">
        <f t="array" ref="N259">+IFERROR(INDEX('FCST SDV (2)'!$D$2:$P$2001,MATCH('Data đx fcst 21.09.2020'!$B259,'FCST SDV (2)'!$C$2:$C$2001,0),MATCH('Data đx fcst 21.09.2020'!N$1,'FCST SDV (2)'!$D$1:$P$1,0))/'Data đx fcst 21.09.2020'!$C259,0)</f>
        <v>0</v>
      </c>
      <c r="O259" s="134">
        <f t="array" ref="O259">+IFERROR(INDEX('FCST SDV (2)'!$D$2:$P$2001,MATCH('Data đx fcst 21.09.2020'!$B259,'FCST SDV (2)'!$C$2:$C$2001,0),MATCH('Data đx fcst 21.09.2020'!O$1,'FCST SDV (2)'!$D$1:$P$1,0))/'Data đx fcst 21.09.2020'!$C259,0)</f>
        <v>0</v>
      </c>
      <c r="P259" s="134">
        <f t="array" ref="P259">+IFERROR(INDEX('FCST SDV (2)'!$D$2:$P$2001,MATCH('Data đx fcst 21.09.2020'!$B259,'FCST SDV (2)'!$C$2:$C$2001,0),MATCH('Data đx fcst 21.09.2020'!P$1,'FCST SDV (2)'!$D$1:$P$1,0))/'Data đx fcst 21.09.2020'!$C259,0)</f>
        <v>0</v>
      </c>
      <c r="Q259" s="134">
        <f t="array" ref="Q259">+IFERROR(INDEX('FCST SDV (2)'!$D$2:$P$2001,MATCH('Data đx fcst 21.09.2020'!$B259,'FCST SDV (2)'!$C$2:$C$2001,0),MATCH('Data đx fcst 21.09.2020'!Q$1,'FCST SDV (2)'!$D$1:$P$1,0))/'Data đx fcst 21.09.2020'!$C259,0)</f>
        <v>0</v>
      </c>
      <c r="R259" s="134">
        <f t="array" ref="R259">+IFERROR(INDEX('FCST SDV (2)'!$D$2:$P$2001,MATCH('Data đx fcst 21.09.2020'!$B259,'FCST SDV (2)'!$C$2:$C$2001,0),MATCH('Data đx fcst 21.09.2020'!R$1,'FCST SDV (2)'!$D$1:$P$1,0))/'Data đx fcst 21.09.2020'!$C259,0)</f>
        <v>14</v>
      </c>
      <c r="S259" s="182">
        <f t="shared" si="29"/>
        <v>14</v>
      </c>
    </row>
    <row r="260" spans="1:19" s="196" customFormat="1" ht="36" customHeight="1" thickBot="1">
      <c r="A260" s="660" t="s">
        <v>254</v>
      </c>
      <c r="B260" s="661"/>
      <c r="C260" s="661"/>
      <c r="D260" s="661"/>
      <c r="E260" s="661"/>
      <c r="F260" s="662"/>
      <c r="G260" s="263">
        <f>+SUM(G239:G259)</f>
        <v>1697500</v>
      </c>
      <c r="H260" s="266">
        <f>+SUM(H248:H259)</f>
        <v>1690.5</v>
      </c>
      <c r="I260" s="267">
        <f>+F228-SUM(I239:I259)</f>
        <v>0</v>
      </c>
      <c r="J260" s="267">
        <f t="shared" ref="J260:R260" si="36">+I260-SUM(J248:J259)</f>
        <v>0</v>
      </c>
      <c r="K260" s="267">
        <f t="shared" si="36"/>
        <v>0</v>
      </c>
      <c r="L260" s="267">
        <f t="shared" si="36"/>
        <v>0</v>
      </c>
      <c r="M260" s="267">
        <f t="shared" si="36"/>
        <v>0</v>
      </c>
      <c r="N260" s="267">
        <f t="shared" si="36"/>
        <v>0</v>
      </c>
      <c r="O260" s="267">
        <f t="shared" si="36"/>
        <v>0</v>
      </c>
      <c r="P260" s="267">
        <f t="shared" si="36"/>
        <v>0</v>
      </c>
      <c r="Q260" s="267">
        <f t="shared" si="36"/>
        <v>0</v>
      </c>
      <c r="R260" s="267">
        <f t="shared" si="36"/>
        <v>-1742</v>
      </c>
      <c r="S260" s="268">
        <f t="shared" si="29"/>
        <v>-1742</v>
      </c>
    </row>
    <row r="261" spans="1:19" ht="36" customHeight="1">
      <c r="A261" s="603" t="s">
        <v>99</v>
      </c>
      <c r="B261" s="225" t="s">
        <v>18</v>
      </c>
      <c r="C261" s="231">
        <v>50</v>
      </c>
      <c r="D261" s="624">
        <v>1325</v>
      </c>
      <c r="E261" s="624"/>
      <c r="F261" s="624">
        <f>D261</f>
        <v>1325</v>
      </c>
      <c r="G261" s="187">
        <f>+IFERROR(VLOOKUP(B261,'FCST SDV (2)'!C:S,12,0),0)</f>
        <v>40000</v>
      </c>
      <c r="H261" s="188">
        <f t="shared" ref="H261:H268" si="37">+G261/C261</f>
        <v>800</v>
      </c>
      <c r="I261" s="205">
        <f t="array" ref="I261">+IFERROR(INDEX('FCST SDV (2)'!$D$2:$P$2001,MATCH('Data đx fcst 21.09.2020'!$B261,'FCST SDV (2)'!$C$2:$C$2001,0),MATCH('Data đx fcst 21.09.2020'!I$1,'FCST SDV (2)'!$D$1:$P$1,0))/'Data đx fcst 21.09.2020'!$C261,0)</f>
        <v>0</v>
      </c>
      <c r="J261" s="205">
        <f t="array" ref="J261">+IFERROR(INDEX('FCST SDV (2)'!$D$2:$P$2001,MATCH('Data đx fcst 21.09.2020'!$B261,'FCST SDV (2)'!$C$2:$C$2001,0),MATCH('Data đx fcst 21.09.2020'!J$1,'FCST SDV (2)'!$D$1:$P$1,0))/'Data đx fcst 21.09.2020'!$C261,0)</f>
        <v>0</v>
      </c>
      <c r="K261" s="205">
        <f t="array" ref="K261">+IFERROR(INDEX('FCST SDV (2)'!$D$2:$P$2001,MATCH('Data đx fcst 21.09.2020'!$B261,'FCST SDV (2)'!$C$2:$C$2001,0),MATCH('Data đx fcst 21.09.2020'!K$1,'FCST SDV (2)'!$D$1:$P$1,0))/'Data đx fcst 21.09.2020'!$C261,0)</f>
        <v>0</v>
      </c>
      <c r="L261" s="205">
        <f t="array" ref="L261">+IFERROR(INDEX('FCST SDV (2)'!$D$2:$P$2001,MATCH('Data đx fcst 21.09.2020'!$B261,'FCST SDV (2)'!$C$2:$C$2001,0),MATCH('Data đx fcst 21.09.2020'!L$1,'FCST SDV (2)'!$D$1:$P$1,0))/'Data đx fcst 21.09.2020'!$C261,0)</f>
        <v>0</v>
      </c>
      <c r="M261" s="205">
        <f t="array" ref="M261">+IFERROR(INDEX('FCST SDV (2)'!$D$2:$P$2001,MATCH('Data đx fcst 21.09.2020'!$B261,'FCST SDV (2)'!$C$2:$C$2001,0),MATCH('Data đx fcst 21.09.2020'!M$1,'FCST SDV (2)'!$D$1:$P$1,0))/'Data đx fcst 21.09.2020'!$C261,0)</f>
        <v>0</v>
      </c>
      <c r="N261" s="205">
        <f t="array" ref="N261">+IFERROR(INDEX('FCST SDV (2)'!$D$2:$P$2001,MATCH('Data đx fcst 21.09.2020'!$B261,'FCST SDV (2)'!$C$2:$C$2001,0),MATCH('Data đx fcst 21.09.2020'!N$1,'FCST SDV (2)'!$D$1:$P$1,0))/'Data đx fcst 21.09.2020'!$C261,0)</f>
        <v>0</v>
      </c>
      <c r="O261" s="205">
        <f t="array" ref="O261">+IFERROR(INDEX('FCST SDV (2)'!$D$2:$P$2001,MATCH('Data đx fcst 21.09.2020'!$B261,'FCST SDV (2)'!$C$2:$C$2001,0),MATCH('Data đx fcst 21.09.2020'!O$1,'FCST SDV (2)'!$D$1:$P$1,0))/'Data đx fcst 21.09.2020'!$C261,0)</f>
        <v>0</v>
      </c>
      <c r="P261" s="205">
        <f t="array" ref="P261">+IFERROR(INDEX('FCST SDV (2)'!$D$2:$P$2001,MATCH('Data đx fcst 21.09.2020'!$B261,'FCST SDV (2)'!$C$2:$C$2001,0),MATCH('Data đx fcst 21.09.2020'!P$1,'FCST SDV (2)'!$D$1:$P$1,0))/'Data đx fcst 21.09.2020'!$C261,0)</f>
        <v>0</v>
      </c>
      <c r="Q261" s="205">
        <f t="array" ref="Q261">+IFERROR(INDEX('FCST SDV (2)'!$D$2:$P$2001,MATCH('Data đx fcst 21.09.2020'!$B261,'FCST SDV (2)'!$C$2:$C$2001,0),MATCH('Data đx fcst 21.09.2020'!Q$1,'FCST SDV (2)'!$D$1:$P$1,0))/'Data đx fcst 21.09.2020'!$C261,0)</f>
        <v>0</v>
      </c>
      <c r="R261" s="205">
        <f t="array" ref="R261">+IFERROR(INDEX('FCST SDV (2)'!$D$2:$P$2001,MATCH('Data đx fcst 21.09.2020'!$B261,'FCST SDV (2)'!$C$2:$C$2001,0),MATCH('Data đx fcst 21.09.2020'!R$1,'FCST SDV (2)'!$D$1:$P$1,0))/'Data đx fcst 21.09.2020'!$C261,0)</f>
        <v>2700</v>
      </c>
      <c r="S261" s="193">
        <f t="shared" si="29"/>
        <v>2700</v>
      </c>
    </row>
    <row r="262" spans="1:19" ht="36" customHeight="1">
      <c r="A262" s="604"/>
      <c r="B262" s="214" t="s">
        <v>23</v>
      </c>
      <c r="C262" s="223">
        <v>375</v>
      </c>
      <c r="D262" s="611"/>
      <c r="E262" s="611"/>
      <c r="F262" s="611"/>
      <c r="G262" s="187">
        <f>+IFERROR(VLOOKUP(B262,'FCST SDV (2)'!C:S,12,0),0)</f>
        <v>0</v>
      </c>
      <c r="H262" s="188">
        <f t="shared" si="37"/>
        <v>0</v>
      </c>
      <c r="I262" s="134">
        <f t="array" ref="I262">+IFERROR(INDEX('FCST SDV (2)'!$D$2:$P$2001,MATCH('Data đx fcst 21.09.2020'!$B262,'FCST SDV (2)'!$C$2:$C$2001,0),MATCH('Data đx fcst 21.09.2020'!I$1,'FCST SDV (2)'!$D$1:$P$1,0))/'Data đx fcst 21.09.2020'!$C262,0)</f>
        <v>0</v>
      </c>
      <c r="J262" s="134">
        <f t="array" ref="J262">+IFERROR(INDEX('FCST SDV (2)'!$D$2:$P$2001,MATCH('Data đx fcst 21.09.2020'!$B262,'FCST SDV (2)'!$C$2:$C$2001,0),MATCH('Data đx fcst 21.09.2020'!J$1,'FCST SDV (2)'!$D$1:$P$1,0))/'Data đx fcst 21.09.2020'!$C262,0)</f>
        <v>0</v>
      </c>
      <c r="K262" s="134">
        <f t="array" ref="K262">+IFERROR(INDEX('FCST SDV (2)'!$D$2:$P$2001,MATCH('Data đx fcst 21.09.2020'!$B262,'FCST SDV (2)'!$C$2:$C$2001,0),MATCH('Data đx fcst 21.09.2020'!K$1,'FCST SDV (2)'!$D$1:$P$1,0))/'Data đx fcst 21.09.2020'!$C262,0)</f>
        <v>0</v>
      </c>
      <c r="L262" s="134">
        <f t="array" ref="L262">+IFERROR(INDEX('FCST SDV (2)'!$D$2:$P$2001,MATCH('Data đx fcst 21.09.2020'!$B262,'FCST SDV (2)'!$C$2:$C$2001,0),MATCH('Data đx fcst 21.09.2020'!L$1,'FCST SDV (2)'!$D$1:$P$1,0))/'Data đx fcst 21.09.2020'!$C262,0)</f>
        <v>0</v>
      </c>
      <c r="M262" s="134">
        <f t="array" ref="M262">+IFERROR(INDEX('FCST SDV (2)'!$D$2:$P$2001,MATCH('Data đx fcst 21.09.2020'!$B262,'FCST SDV (2)'!$C$2:$C$2001,0),MATCH('Data đx fcst 21.09.2020'!M$1,'FCST SDV (2)'!$D$1:$P$1,0))/'Data đx fcst 21.09.2020'!$C262,0)</f>
        <v>0</v>
      </c>
      <c r="N262" s="134">
        <f t="array" ref="N262">+IFERROR(INDEX('FCST SDV (2)'!$D$2:$P$2001,MATCH('Data đx fcst 21.09.2020'!$B262,'FCST SDV (2)'!$C$2:$C$2001,0),MATCH('Data đx fcst 21.09.2020'!N$1,'FCST SDV (2)'!$D$1:$P$1,0))/'Data đx fcst 21.09.2020'!$C262,0)</f>
        <v>0</v>
      </c>
      <c r="O262" s="134">
        <f t="array" ref="O262">+IFERROR(INDEX('FCST SDV (2)'!$D$2:$P$2001,MATCH('Data đx fcst 21.09.2020'!$B262,'FCST SDV (2)'!$C$2:$C$2001,0),MATCH('Data đx fcst 21.09.2020'!O$1,'FCST SDV (2)'!$D$1:$P$1,0))/'Data đx fcst 21.09.2020'!$C262,0)</f>
        <v>0</v>
      </c>
      <c r="P262" s="134">
        <f t="array" ref="P262">+IFERROR(INDEX('FCST SDV (2)'!$D$2:$P$2001,MATCH('Data đx fcst 21.09.2020'!$B262,'FCST SDV (2)'!$C$2:$C$2001,0),MATCH('Data đx fcst 21.09.2020'!P$1,'FCST SDV (2)'!$D$1:$P$1,0))/'Data đx fcst 21.09.2020'!$C262,0)</f>
        <v>0</v>
      </c>
      <c r="Q262" s="134">
        <f t="array" ref="Q262">+IFERROR(INDEX('FCST SDV (2)'!$D$2:$P$2001,MATCH('Data đx fcst 21.09.2020'!$B262,'FCST SDV (2)'!$C$2:$C$2001,0),MATCH('Data đx fcst 21.09.2020'!Q$1,'FCST SDV (2)'!$D$1:$P$1,0))/'Data đx fcst 21.09.2020'!$C262,0)</f>
        <v>0</v>
      </c>
      <c r="R262" s="134">
        <f t="array" ref="R262">+IFERROR(INDEX('FCST SDV (2)'!$D$2:$P$2001,MATCH('Data đx fcst 21.09.2020'!$B262,'FCST SDV (2)'!$C$2:$C$2001,0),MATCH('Data đx fcst 21.09.2020'!R$1,'FCST SDV (2)'!$D$1:$P$1,0))/'Data đx fcst 21.09.2020'!$C262,0)</f>
        <v>0</v>
      </c>
      <c r="S262" s="193">
        <f t="shared" ref="S262:S264" si="38">+SUM(I262:R262)</f>
        <v>0</v>
      </c>
    </row>
    <row r="263" spans="1:19" ht="36" customHeight="1">
      <c r="A263" s="604"/>
      <c r="B263" s="214" t="s">
        <v>28</v>
      </c>
      <c r="C263" s="223">
        <v>375</v>
      </c>
      <c r="D263" s="611"/>
      <c r="E263" s="611"/>
      <c r="F263" s="611"/>
      <c r="G263" s="187">
        <f>+IFERROR(VLOOKUP(B263,'FCST SDV (2)'!C:S,12,0),0)</f>
        <v>60000</v>
      </c>
      <c r="H263" s="188">
        <f t="shared" si="37"/>
        <v>160</v>
      </c>
      <c r="I263" s="134">
        <f t="array" ref="I263">+IFERROR(INDEX('FCST SDV (2)'!$D$2:$P$2001,MATCH('Data đx fcst 21.09.2020'!$B263,'FCST SDV (2)'!$C$2:$C$2001,0),MATCH('Data đx fcst 21.09.2020'!I$1,'FCST SDV (2)'!$D$1:$P$1,0))/'Data đx fcst 21.09.2020'!$C263,0)</f>
        <v>0</v>
      </c>
      <c r="J263" s="134">
        <f t="array" ref="J263">+IFERROR(INDEX('FCST SDV (2)'!$D$2:$P$2001,MATCH('Data đx fcst 21.09.2020'!$B263,'FCST SDV (2)'!$C$2:$C$2001,0),MATCH('Data đx fcst 21.09.2020'!J$1,'FCST SDV (2)'!$D$1:$P$1,0))/'Data đx fcst 21.09.2020'!$C263,0)</f>
        <v>0</v>
      </c>
      <c r="K263" s="134">
        <f t="array" ref="K263">+IFERROR(INDEX('FCST SDV (2)'!$D$2:$P$2001,MATCH('Data đx fcst 21.09.2020'!$B263,'FCST SDV (2)'!$C$2:$C$2001,0),MATCH('Data đx fcst 21.09.2020'!K$1,'FCST SDV (2)'!$D$1:$P$1,0))/'Data đx fcst 21.09.2020'!$C263,0)</f>
        <v>0</v>
      </c>
      <c r="L263" s="134">
        <f t="array" ref="L263">+IFERROR(INDEX('FCST SDV (2)'!$D$2:$P$2001,MATCH('Data đx fcst 21.09.2020'!$B263,'FCST SDV (2)'!$C$2:$C$2001,0),MATCH('Data đx fcst 21.09.2020'!L$1,'FCST SDV (2)'!$D$1:$P$1,0))/'Data đx fcst 21.09.2020'!$C263,0)</f>
        <v>0</v>
      </c>
      <c r="M263" s="134">
        <f t="array" ref="M263">+IFERROR(INDEX('FCST SDV (2)'!$D$2:$P$2001,MATCH('Data đx fcst 21.09.2020'!$B263,'FCST SDV (2)'!$C$2:$C$2001,0),MATCH('Data đx fcst 21.09.2020'!M$1,'FCST SDV (2)'!$D$1:$P$1,0))/'Data đx fcst 21.09.2020'!$C263,0)</f>
        <v>0</v>
      </c>
      <c r="N263" s="134">
        <f t="array" ref="N263">+IFERROR(INDEX('FCST SDV (2)'!$D$2:$P$2001,MATCH('Data đx fcst 21.09.2020'!$B263,'FCST SDV (2)'!$C$2:$C$2001,0),MATCH('Data đx fcst 21.09.2020'!N$1,'FCST SDV (2)'!$D$1:$P$1,0))/'Data đx fcst 21.09.2020'!$C263,0)</f>
        <v>0</v>
      </c>
      <c r="O263" s="134">
        <f t="array" ref="O263">+IFERROR(INDEX('FCST SDV (2)'!$D$2:$P$2001,MATCH('Data đx fcst 21.09.2020'!$B263,'FCST SDV (2)'!$C$2:$C$2001,0),MATCH('Data đx fcst 21.09.2020'!O$1,'FCST SDV (2)'!$D$1:$P$1,0))/'Data đx fcst 21.09.2020'!$C263,0)</f>
        <v>0</v>
      </c>
      <c r="P263" s="134">
        <f t="array" ref="P263">+IFERROR(INDEX('FCST SDV (2)'!$D$2:$P$2001,MATCH('Data đx fcst 21.09.2020'!$B263,'FCST SDV (2)'!$C$2:$C$2001,0),MATCH('Data đx fcst 21.09.2020'!P$1,'FCST SDV (2)'!$D$1:$P$1,0))/'Data đx fcst 21.09.2020'!$C263,0)</f>
        <v>0</v>
      </c>
      <c r="Q263" s="134">
        <f t="array" ref="Q263">+IFERROR(INDEX('FCST SDV (2)'!$D$2:$P$2001,MATCH('Data đx fcst 21.09.2020'!$B263,'FCST SDV (2)'!$C$2:$C$2001,0),MATCH('Data đx fcst 21.09.2020'!Q$1,'FCST SDV (2)'!$D$1:$P$1,0))/'Data đx fcst 21.09.2020'!$C263,0)</f>
        <v>0</v>
      </c>
      <c r="R263" s="134">
        <f t="array" ref="R263">+IFERROR(INDEX('FCST SDV (2)'!$D$2:$P$2001,MATCH('Data đx fcst 21.09.2020'!$B263,'FCST SDV (2)'!$C$2:$C$2001,0),MATCH('Data đx fcst 21.09.2020'!R$1,'FCST SDV (2)'!$D$1:$P$1,0))/'Data đx fcst 21.09.2020'!$C263,0)</f>
        <v>248</v>
      </c>
      <c r="S263" s="193">
        <f t="shared" si="38"/>
        <v>248</v>
      </c>
    </row>
    <row r="264" spans="1:19" ht="36" customHeight="1">
      <c r="A264" s="604"/>
      <c r="B264" s="214" t="s">
        <v>21</v>
      </c>
      <c r="C264" s="223">
        <v>375</v>
      </c>
      <c r="D264" s="611"/>
      <c r="E264" s="611"/>
      <c r="F264" s="611"/>
      <c r="G264" s="187">
        <f>+IFERROR(VLOOKUP(B264,'FCST SDV (2)'!C:S,12,0),0)</f>
        <v>80500</v>
      </c>
      <c r="H264" s="188">
        <f t="shared" si="37"/>
        <v>214.66666666666666</v>
      </c>
      <c r="I264" s="134">
        <f t="array" ref="I264">+IFERROR(INDEX('FCST SDV (2)'!$D$2:$P$2001,MATCH('Data đx fcst 21.09.2020'!$B264,'FCST SDV (2)'!$C$2:$C$2001,0),MATCH('Data đx fcst 21.09.2020'!I$1,'FCST SDV (2)'!$D$1:$P$1,0))/'Data đx fcst 21.09.2020'!$C264,0)</f>
        <v>0</v>
      </c>
      <c r="J264" s="134">
        <f t="array" ref="J264">+IFERROR(INDEX('FCST SDV (2)'!$D$2:$P$2001,MATCH('Data đx fcst 21.09.2020'!$B264,'FCST SDV (2)'!$C$2:$C$2001,0),MATCH('Data đx fcst 21.09.2020'!J$1,'FCST SDV (2)'!$D$1:$P$1,0))/'Data đx fcst 21.09.2020'!$C264,0)</f>
        <v>0</v>
      </c>
      <c r="K264" s="134">
        <f t="array" ref="K264">+IFERROR(INDEX('FCST SDV (2)'!$D$2:$P$2001,MATCH('Data đx fcst 21.09.2020'!$B264,'FCST SDV (2)'!$C$2:$C$2001,0),MATCH('Data đx fcst 21.09.2020'!K$1,'FCST SDV (2)'!$D$1:$P$1,0))/'Data đx fcst 21.09.2020'!$C264,0)</f>
        <v>0</v>
      </c>
      <c r="L264" s="134">
        <f t="array" ref="L264">+IFERROR(INDEX('FCST SDV (2)'!$D$2:$P$2001,MATCH('Data đx fcst 21.09.2020'!$B264,'FCST SDV (2)'!$C$2:$C$2001,0),MATCH('Data đx fcst 21.09.2020'!L$1,'FCST SDV (2)'!$D$1:$P$1,0))/'Data đx fcst 21.09.2020'!$C264,0)</f>
        <v>0</v>
      </c>
      <c r="M264" s="134">
        <f t="array" ref="M264">+IFERROR(INDEX('FCST SDV (2)'!$D$2:$P$2001,MATCH('Data đx fcst 21.09.2020'!$B264,'FCST SDV (2)'!$C$2:$C$2001,0),MATCH('Data đx fcst 21.09.2020'!M$1,'FCST SDV (2)'!$D$1:$P$1,0))/'Data đx fcst 21.09.2020'!$C264,0)</f>
        <v>0</v>
      </c>
      <c r="N264" s="134">
        <f t="array" ref="N264">+IFERROR(INDEX('FCST SDV (2)'!$D$2:$P$2001,MATCH('Data đx fcst 21.09.2020'!$B264,'FCST SDV (2)'!$C$2:$C$2001,0),MATCH('Data đx fcst 21.09.2020'!N$1,'FCST SDV (2)'!$D$1:$P$1,0))/'Data đx fcst 21.09.2020'!$C264,0)</f>
        <v>0</v>
      </c>
      <c r="O264" s="134">
        <f t="array" ref="O264">+IFERROR(INDEX('FCST SDV (2)'!$D$2:$P$2001,MATCH('Data đx fcst 21.09.2020'!$B264,'FCST SDV (2)'!$C$2:$C$2001,0),MATCH('Data đx fcst 21.09.2020'!O$1,'FCST SDV (2)'!$D$1:$P$1,0))/'Data đx fcst 21.09.2020'!$C264,0)</f>
        <v>0</v>
      </c>
      <c r="P264" s="134">
        <f t="array" ref="P264">+IFERROR(INDEX('FCST SDV (2)'!$D$2:$P$2001,MATCH('Data đx fcst 21.09.2020'!$B264,'FCST SDV (2)'!$C$2:$C$2001,0),MATCH('Data đx fcst 21.09.2020'!P$1,'FCST SDV (2)'!$D$1:$P$1,0))/'Data đx fcst 21.09.2020'!$C264,0)</f>
        <v>0</v>
      </c>
      <c r="Q264" s="134">
        <f t="array" ref="Q264">+IFERROR(INDEX('FCST SDV (2)'!$D$2:$P$2001,MATCH('Data đx fcst 21.09.2020'!$B264,'FCST SDV (2)'!$C$2:$C$2001,0),MATCH('Data đx fcst 21.09.2020'!Q$1,'FCST SDV (2)'!$D$1:$P$1,0))/'Data đx fcst 21.09.2020'!$C264,0)</f>
        <v>0</v>
      </c>
      <c r="R264" s="134">
        <f t="array" ref="R264">+IFERROR(INDEX('FCST SDV (2)'!$D$2:$P$2001,MATCH('Data đx fcst 21.09.2020'!$B264,'FCST SDV (2)'!$C$2:$C$2001,0),MATCH('Data đx fcst 21.09.2020'!R$1,'FCST SDV (2)'!$D$1:$P$1,0))/'Data đx fcst 21.09.2020'!$C264,0)</f>
        <v>56</v>
      </c>
      <c r="S264" s="193">
        <f t="shared" si="38"/>
        <v>56</v>
      </c>
    </row>
    <row r="265" spans="1:19" ht="36" customHeight="1">
      <c r="A265" s="604"/>
      <c r="B265" s="214" t="s">
        <v>22</v>
      </c>
      <c r="C265" s="223">
        <v>375</v>
      </c>
      <c r="D265" s="611"/>
      <c r="E265" s="611"/>
      <c r="F265" s="611"/>
      <c r="G265" s="187">
        <f>+IFERROR(VLOOKUP(B265,'FCST SDV (2)'!C:S,12,0),0)</f>
        <v>54000</v>
      </c>
      <c r="H265" s="188">
        <f t="shared" si="37"/>
        <v>144</v>
      </c>
      <c r="I265" s="134">
        <f t="array" ref="I265">+IFERROR(INDEX('FCST SDV (2)'!$D$2:$P$2001,MATCH('Data đx fcst 21.09.2020'!$B265,'FCST SDV (2)'!$C$2:$C$2001,0),MATCH('Data đx fcst 21.09.2020'!I$1,'FCST SDV (2)'!$D$1:$P$1,0))/'Data đx fcst 21.09.2020'!$C265,0)</f>
        <v>0</v>
      </c>
      <c r="J265" s="134">
        <f t="array" ref="J265">+IFERROR(INDEX('FCST SDV (2)'!$D$2:$P$2001,MATCH('Data đx fcst 21.09.2020'!$B265,'FCST SDV (2)'!$C$2:$C$2001,0),MATCH('Data đx fcst 21.09.2020'!J$1,'FCST SDV (2)'!$D$1:$P$1,0))/'Data đx fcst 21.09.2020'!$C265,0)</f>
        <v>0</v>
      </c>
      <c r="K265" s="134">
        <f t="array" ref="K265">+IFERROR(INDEX('FCST SDV (2)'!$D$2:$P$2001,MATCH('Data đx fcst 21.09.2020'!$B265,'FCST SDV (2)'!$C$2:$C$2001,0),MATCH('Data đx fcst 21.09.2020'!K$1,'FCST SDV (2)'!$D$1:$P$1,0))/'Data đx fcst 21.09.2020'!$C265,0)</f>
        <v>0</v>
      </c>
      <c r="L265" s="134">
        <f t="array" ref="L265">+IFERROR(INDEX('FCST SDV (2)'!$D$2:$P$2001,MATCH('Data đx fcst 21.09.2020'!$B265,'FCST SDV (2)'!$C$2:$C$2001,0),MATCH('Data đx fcst 21.09.2020'!L$1,'FCST SDV (2)'!$D$1:$P$1,0))/'Data đx fcst 21.09.2020'!$C265,0)</f>
        <v>0</v>
      </c>
      <c r="M265" s="134">
        <f t="array" ref="M265">+IFERROR(INDEX('FCST SDV (2)'!$D$2:$P$2001,MATCH('Data đx fcst 21.09.2020'!$B265,'FCST SDV (2)'!$C$2:$C$2001,0),MATCH('Data đx fcst 21.09.2020'!M$1,'FCST SDV (2)'!$D$1:$P$1,0))/'Data đx fcst 21.09.2020'!$C265,0)</f>
        <v>0</v>
      </c>
      <c r="N265" s="134">
        <f t="array" ref="N265">+IFERROR(INDEX('FCST SDV (2)'!$D$2:$P$2001,MATCH('Data đx fcst 21.09.2020'!$B265,'FCST SDV (2)'!$C$2:$C$2001,0),MATCH('Data đx fcst 21.09.2020'!N$1,'FCST SDV (2)'!$D$1:$P$1,0))/'Data đx fcst 21.09.2020'!$C265,0)</f>
        <v>0</v>
      </c>
      <c r="O265" s="134">
        <f t="array" ref="O265">+IFERROR(INDEX('FCST SDV (2)'!$D$2:$P$2001,MATCH('Data đx fcst 21.09.2020'!$B265,'FCST SDV (2)'!$C$2:$C$2001,0),MATCH('Data đx fcst 21.09.2020'!O$1,'FCST SDV (2)'!$D$1:$P$1,0))/'Data đx fcst 21.09.2020'!$C265,0)</f>
        <v>0</v>
      </c>
      <c r="P265" s="134">
        <f t="array" ref="P265">+IFERROR(INDEX('FCST SDV (2)'!$D$2:$P$2001,MATCH('Data đx fcst 21.09.2020'!$B265,'FCST SDV (2)'!$C$2:$C$2001,0),MATCH('Data đx fcst 21.09.2020'!P$1,'FCST SDV (2)'!$D$1:$P$1,0))/'Data đx fcst 21.09.2020'!$C265,0)</f>
        <v>0</v>
      </c>
      <c r="Q265" s="134">
        <f t="array" ref="Q265">+IFERROR(INDEX('FCST SDV (2)'!$D$2:$P$2001,MATCH('Data đx fcst 21.09.2020'!$B265,'FCST SDV (2)'!$C$2:$C$2001,0),MATCH('Data đx fcst 21.09.2020'!Q$1,'FCST SDV (2)'!$D$1:$P$1,0))/'Data đx fcst 21.09.2020'!$C265,0)</f>
        <v>0</v>
      </c>
      <c r="R265" s="134">
        <f t="array" ref="R265">+IFERROR(INDEX('FCST SDV (2)'!$D$2:$P$2001,MATCH('Data đx fcst 21.09.2020'!$B265,'FCST SDV (2)'!$C$2:$C$2001,0),MATCH('Data đx fcst 21.09.2020'!R$1,'FCST SDV (2)'!$D$1:$P$1,0))/'Data đx fcst 21.09.2020'!$C265,0)</f>
        <v>168</v>
      </c>
      <c r="S265" s="182">
        <f t="shared" si="29"/>
        <v>168</v>
      </c>
    </row>
    <row r="266" spans="1:19" ht="36" customHeight="1">
      <c r="A266" s="604"/>
      <c r="B266" s="214" t="s">
        <v>82</v>
      </c>
      <c r="C266" s="223">
        <v>500</v>
      </c>
      <c r="D266" s="611"/>
      <c r="E266" s="611"/>
      <c r="F266" s="611"/>
      <c r="G266" s="187">
        <f>+IFERROR(VLOOKUP(B266,'FCST SDV (2)'!C:S,12,0),0)</f>
        <v>272000</v>
      </c>
      <c r="H266" s="188">
        <f t="shared" si="37"/>
        <v>544</v>
      </c>
      <c r="I266" s="134">
        <f t="array" ref="I266">+IFERROR(INDEX('FCST SDV (2)'!$D$2:$P$2001,MATCH('Data đx fcst 21.09.2020'!$B266,'FCST SDV (2)'!$C$2:$C$2001,0),MATCH('Data đx fcst 21.09.2020'!I$1,'FCST SDV (2)'!$D$1:$P$1,0))/'Data đx fcst 21.09.2020'!$C266,0)</f>
        <v>0</v>
      </c>
      <c r="J266" s="134">
        <f t="array" ref="J266">+IFERROR(INDEX('FCST SDV (2)'!$D$2:$P$2001,MATCH('Data đx fcst 21.09.2020'!$B266,'FCST SDV (2)'!$C$2:$C$2001,0),MATCH('Data đx fcst 21.09.2020'!J$1,'FCST SDV (2)'!$D$1:$P$1,0))/'Data đx fcst 21.09.2020'!$C266,0)</f>
        <v>0</v>
      </c>
      <c r="K266" s="134">
        <f t="array" ref="K266">+IFERROR(INDEX('FCST SDV (2)'!$D$2:$P$2001,MATCH('Data đx fcst 21.09.2020'!$B266,'FCST SDV (2)'!$C$2:$C$2001,0),MATCH('Data đx fcst 21.09.2020'!K$1,'FCST SDV (2)'!$D$1:$P$1,0))/'Data đx fcst 21.09.2020'!$C266,0)</f>
        <v>0</v>
      </c>
      <c r="L266" s="134">
        <f t="array" ref="L266">+IFERROR(INDEX('FCST SDV (2)'!$D$2:$P$2001,MATCH('Data đx fcst 21.09.2020'!$B266,'FCST SDV (2)'!$C$2:$C$2001,0),MATCH('Data đx fcst 21.09.2020'!L$1,'FCST SDV (2)'!$D$1:$P$1,0))/'Data đx fcst 21.09.2020'!$C266,0)</f>
        <v>0</v>
      </c>
      <c r="M266" s="134">
        <f t="array" ref="M266">+IFERROR(INDEX('FCST SDV (2)'!$D$2:$P$2001,MATCH('Data đx fcst 21.09.2020'!$B266,'FCST SDV (2)'!$C$2:$C$2001,0),MATCH('Data đx fcst 21.09.2020'!M$1,'FCST SDV (2)'!$D$1:$P$1,0))/'Data đx fcst 21.09.2020'!$C266,0)</f>
        <v>0</v>
      </c>
      <c r="N266" s="134">
        <f t="array" ref="N266">+IFERROR(INDEX('FCST SDV (2)'!$D$2:$P$2001,MATCH('Data đx fcst 21.09.2020'!$B266,'FCST SDV (2)'!$C$2:$C$2001,0),MATCH('Data đx fcst 21.09.2020'!N$1,'FCST SDV (2)'!$D$1:$P$1,0))/'Data đx fcst 21.09.2020'!$C266,0)</f>
        <v>0</v>
      </c>
      <c r="O266" s="134">
        <f t="array" ref="O266">+IFERROR(INDEX('FCST SDV (2)'!$D$2:$P$2001,MATCH('Data đx fcst 21.09.2020'!$B266,'FCST SDV (2)'!$C$2:$C$2001,0),MATCH('Data đx fcst 21.09.2020'!O$1,'FCST SDV (2)'!$D$1:$P$1,0))/'Data đx fcst 21.09.2020'!$C266,0)</f>
        <v>0</v>
      </c>
      <c r="P266" s="134">
        <f t="array" ref="P266">+IFERROR(INDEX('FCST SDV (2)'!$D$2:$P$2001,MATCH('Data đx fcst 21.09.2020'!$B266,'FCST SDV (2)'!$C$2:$C$2001,0),MATCH('Data đx fcst 21.09.2020'!P$1,'FCST SDV (2)'!$D$1:$P$1,0))/'Data đx fcst 21.09.2020'!$C266,0)</f>
        <v>0</v>
      </c>
      <c r="Q266" s="134">
        <f t="array" ref="Q266">+IFERROR(INDEX('FCST SDV (2)'!$D$2:$P$2001,MATCH('Data đx fcst 21.09.2020'!$B266,'FCST SDV (2)'!$C$2:$C$2001,0),MATCH('Data đx fcst 21.09.2020'!Q$1,'FCST SDV (2)'!$D$1:$P$1,0))/'Data đx fcst 21.09.2020'!$C266,0)</f>
        <v>0</v>
      </c>
      <c r="R266" s="134">
        <f t="array" ref="R266">+IFERROR(INDEX('FCST SDV (2)'!$D$2:$P$2001,MATCH('Data đx fcst 21.09.2020'!$B266,'FCST SDV (2)'!$C$2:$C$2001,0),MATCH('Data đx fcst 21.09.2020'!R$1,'FCST SDV (2)'!$D$1:$P$1,0))/'Data đx fcst 21.09.2020'!$C266,0)</f>
        <v>544</v>
      </c>
      <c r="S266" s="182">
        <f t="shared" si="29"/>
        <v>544</v>
      </c>
    </row>
    <row r="267" spans="1:19" ht="36" customHeight="1">
      <c r="A267" s="604"/>
      <c r="B267" s="214" t="s">
        <v>44</v>
      </c>
      <c r="C267" s="223">
        <v>375</v>
      </c>
      <c r="D267" s="611"/>
      <c r="E267" s="611"/>
      <c r="F267" s="611"/>
      <c r="G267" s="187">
        <f>+IFERROR(VLOOKUP(B267,'FCST SDV (2)'!C:S,12,0),0)</f>
        <v>480000</v>
      </c>
      <c r="H267" s="188">
        <f t="shared" ref="H267" si="39">+G267/C267</f>
        <v>1280</v>
      </c>
      <c r="I267" s="134">
        <f t="array" ref="I267">+IFERROR(INDEX('FCST SDV (2)'!$D$2:$P$2001,MATCH('Data đx fcst 21.09.2020'!$B267,'FCST SDV (2)'!$C$2:$C$2001,0),MATCH('Data đx fcst 21.09.2020'!I$1,'FCST SDV (2)'!$D$1:$P$1,0))/'Data đx fcst 21.09.2020'!$C267,0)</f>
        <v>0</v>
      </c>
      <c r="J267" s="134">
        <f t="array" ref="J267">+IFERROR(INDEX('FCST SDV (2)'!$D$2:$P$2001,MATCH('Data đx fcst 21.09.2020'!$B267,'FCST SDV (2)'!$C$2:$C$2001,0),MATCH('Data đx fcst 21.09.2020'!J$1,'FCST SDV (2)'!$D$1:$P$1,0))/'Data đx fcst 21.09.2020'!$C267,0)</f>
        <v>0</v>
      </c>
      <c r="K267" s="134">
        <f t="array" ref="K267">+IFERROR(INDEX('FCST SDV (2)'!$D$2:$P$2001,MATCH('Data đx fcst 21.09.2020'!$B267,'FCST SDV (2)'!$C$2:$C$2001,0),MATCH('Data đx fcst 21.09.2020'!K$1,'FCST SDV (2)'!$D$1:$P$1,0))/'Data đx fcst 21.09.2020'!$C267,0)</f>
        <v>0</v>
      </c>
      <c r="L267" s="134">
        <f t="array" ref="L267">+IFERROR(INDEX('FCST SDV (2)'!$D$2:$P$2001,MATCH('Data đx fcst 21.09.2020'!$B267,'FCST SDV (2)'!$C$2:$C$2001,0),MATCH('Data đx fcst 21.09.2020'!L$1,'FCST SDV (2)'!$D$1:$P$1,0))/'Data đx fcst 21.09.2020'!$C267,0)</f>
        <v>0</v>
      </c>
      <c r="M267" s="134">
        <f t="array" ref="M267">+IFERROR(INDEX('FCST SDV (2)'!$D$2:$P$2001,MATCH('Data đx fcst 21.09.2020'!$B267,'FCST SDV (2)'!$C$2:$C$2001,0),MATCH('Data đx fcst 21.09.2020'!M$1,'FCST SDV (2)'!$D$1:$P$1,0))/'Data đx fcst 21.09.2020'!$C267,0)</f>
        <v>0</v>
      </c>
      <c r="N267" s="134">
        <f t="array" ref="N267">+IFERROR(INDEX('FCST SDV (2)'!$D$2:$P$2001,MATCH('Data đx fcst 21.09.2020'!$B267,'FCST SDV (2)'!$C$2:$C$2001,0),MATCH('Data đx fcst 21.09.2020'!N$1,'FCST SDV (2)'!$D$1:$P$1,0))/'Data đx fcst 21.09.2020'!$C267,0)</f>
        <v>0</v>
      </c>
      <c r="O267" s="134">
        <f t="array" ref="O267">+IFERROR(INDEX('FCST SDV (2)'!$D$2:$P$2001,MATCH('Data đx fcst 21.09.2020'!$B267,'FCST SDV (2)'!$C$2:$C$2001,0),MATCH('Data đx fcst 21.09.2020'!O$1,'FCST SDV (2)'!$D$1:$P$1,0))/'Data đx fcst 21.09.2020'!$C267,0)</f>
        <v>0</v>
      </c>
      <c r="P267" s="134">
        <f t="array" ref="P267">+IFERROR(INDEX('FCST SDV (2)'!$D$2:$P$2001,MATCH('Data đx fcst 21.09.2020'!$B267,'FCST SDV (2)'!$C$2:$C$2001,0),MATCH('Data đx fcst 21.09.2020'!P$1,'FCST SDV (2)'!$D$1:$P$1,0))/'Data đx fcst 21.09.2020'!$C267,0)</f>
        <v>0</v>
      </c>
      <c r="Q267" s="134">
        <f t="array" ref="Q267">+IFERROR(INDEX('FCST SDV (2)'!$D$2:$P$2001,MATCH('Data đx fcst 21.09.2020'!$B267,'FCST SDV (2)'!$C$2:$C$2001,0),MATCH('Data đx fcst 21.09.2020'!Q$1,'FCST SDV (2)'!$D$1:$P$1,0))/'Data đx fcst 21.09.2020'!$C267,0)</f>
        <v>0</v>
      </c>
      <c r="R267" s="134">
        <f t="array" ref="R267">+IFERROR(INDEX('FCST SDV (2)'!$D$2:$P$2001,MATCH('Data đx fcst 21.09.2020'!$B267,'FCST SDV (2)'!$C$2:$C$2001,0),MATCH('Data đx fcst 21.09.2020'!R$1,'FCST SDV (2)'!$D$1:$P$1,0))/'Data đx fcst 21.09.2020'!$C267,0)</f>
        <v>1280</v>
      </c>
      <c r="S267" s="182">
        <f t="shared" ref="S267:S268" si="40">+SUM(I267:R267)</f>
        <v>1280</v>
      </c>
    </row>
    <row r="268" spans="1:19" ht="36" customHeight="1">
      <c r="A268" s="605"/>
      <c r="B268" s="214" t="s">
        <v>15</v>
      </c>
      <c r="C268" s="223">
        <v>50</v>
      </c>
      <c r="D268" s="612"/>
      <c r="E268" s="612"/>
      <c r="F268" s="612"/>
      <c r="G268" s="187">
        <f>+IFERROR(VLOOKUP(B268,'FCST SDV (2)'!C:S,12,0),0)</f>
        <v>54000</v>
      </c>
      <c r="H268" s="188">
        <f t="shared" si="37"/>
        <v>1080</v>
      </c>
      <c r="I268" s="134">
        <f t="array" ref="I268">+IFERROR(INDEX('FCST SDV (2)'!$D$2:$P$2001,MATCH('Data đx fcst 21.09.2020'!$B268,'FCST SDV (2)'!$C$2:$C$2001,0),MATCH('Data đx fcst 21.09.2020'!I$1,'FCST SDV (2)'!$D$1:$P$1,0))/'Data đx fcst 21.09.2020'!$C268,0)</f>
        <v>0</v>
      </c>
      <c r="J268" s="134">
        <f t="array" ref="J268">+IFERROR(INDEX('FCST SDV (2)'!$D$2:$P$2001,MATCH('Data đx fcst 21.09.2020'!$B268,'FCST SDV (2)'!$C$2:$C$2001,0),MATCH('Data đx fcst 21.09.2020'!J$1,'FCST SDV (2)'!$D$1:$P$1,0))/'Data đx fcst 21.09.2020'!$C268,0)</f>
        <v>0</v>
      </c>
      <c r="K268" s="134">
        <f t="array" ref="K268">+IFERROR(INDEX('FCST SDV (2)'!$D$2:$P$2001,MATCH('Data đx fcst 21.09.2020'!$B268,'FCST SDV (2)'!$C$2:$C$2001,0),MATCH('Data đx fcst 21.09.2020'!K$1,'FCST SDV (2)'!$D$1:$P$1,0))/'Data đx fcst 21.09.2020'!$C268,0)</f>
        <v>0</v>
      </c>
      <c r="L268" s="134">
        <f t="array" ref="L268">+IFERROR(INDEX('FCST SDV (2)'!$D$2:$P$2001,MATCH('Data đx fcst 21.09.2020'!$B268,'FCST SDV (2)'!$C$2:$C$2001,0),MATCH('Data đx fcst 21.09.2020'!L$1,'FCST SDV (2)'!$D$1:$P$1,0))/'Data đx fcst 21.09.2020'!$C268,0)</f>
        <v>0</v>
      </c>
      <c r="M268" s="134">
        <f t="array" ref="M268">+IFERROR(INDEX('FCST SDV (2)'!$D$2:$P$2001,MATCH('Data đx fcst 21.09.2020'!$B268,'FCST SDV (2)'!$C$2:$C$2001,0),MATCH('Data đx fcst 21.09.2020'!M$1,'FCST SDV (2)'!$D$1:$P$1,0))/'Data đx fcst 21.09.2020'!$C268,0)</f>
        <v>0</v>
      </c>
      <c r="N268" s="134">
        <f t="array" ref="N268">+IFERROR(INDEX('FCST SDV (2)'!$D$2:$P$2001,MATCH('Data đx fcst 21.09.2020'!$B268,'FCST SDV (2)'!$C$2:$C$2001,0),MATCH('Data đx fcst 21.09.2020'!N$1,'FCST SDV (2)'!$D$1:$P$1,0))/'Data đx fcst 21.09.2020'!$C268,0)</f>
        <v>0</v>
      </c>
      <c r="O268" s="134">
        <f t="array" ref="O268">+IFERROR(INDEX('FCST SDV (2)'!$D$2:$P$2001,MATCH('Data đx fcst 21.09.2020'!$B268,'FCST SDV (2)'!$C$2:$C$2001,0),MATCH('Data đx fcst 21.09.2020'!O$1,'FCST SDV (2)'!$D$1:$P$1,0))/'Data đx fcst 21.09.2020'!$C268,0)</f>
        <v>0</v>
      </c>
      <c r="P268" s="134">
        <f t="array" ref="P268">+IFERROR(INDEX('FCST SDV (2)'!$D$2:$P$2001,MATCH('Data đx fcst 21.09.2020'!$B268,'FCST SDV (2)'!$C$2:$C$2001,0),MATCH('Data đx fcst 21.09.2020'!P$1,'FCST SDV (2)'!$D$1:$P$1,0))/'Data đx fcst 21.09.2020'!$C268,0)</f>
        <v>0</v>
      </c>
      <c r="Q268" s="134">
        <f t="array" ref="Q268">+IFERROR(INDEX('FCST SDV (2)'!$D$2:$P$2001,MATCH('Data đx fcst 21.09.2020'!$B268,'FCST SDV (2)'!$C$2:$C$2001,0),MATCH('Data đx fcst 21.09.2020'!Q$1,'FCST SDV (2)'!$D$1:$P$1,0))/'Data đx fcst 21.09.2020'!$C268,0)</f>
        <v>0</v>
      </c>
      <c r="R268" s="134">
        <f t="array" ref="R268">+IFERROR(INDEX('FCST SDV (2)'!$D$2:$P$2001,MATCH('Data đx fcst 21.09.2020'!$B268,'FCST SDV (2)'!$C$2:$C$2001,0),MATCH('Data đx fcst 21.09.2020'!R$1,'FCST SDV (2)'!$D$1:$P$1,0))/'Data đx fcst 21.09.2020'!$C268,0)</f>
        <v>1260</v>
      </c>
      <c r="S268" s="182">
        <f t="shared" si="40"/>
        <v>1260</v>
      </c>
    </row>
    <row r="269" spans="1:19" s="195" customFormat="1" ht="36" customHeight="1" thickBot="1">
      <c r="A269" s="637" t="s">
        <v>254</v>
      </c>
      <c r="B269" s="638"/>
      <c r="C269" s="638"/>
      <c r="D269" s="638"/>
      <c r="E269" s="638"/>
      <c r="F269" s="639"/>
      <c r="G269" s="263">
        <f>+SUM(G261:G268)</f>
        <v>1040500</v>
      </c>
      <c r="H269" s="190">
        <f>+SUM(H261:H268)</f>
        <v>4222.666666666667</v>
      </c>
      <c r="I269" s="192">
        <f>+F261-SUM(I261:I268)</f>
        <v>1325</v>
      </c>
      <c r="J269" s="192">
        <f>+I269-SUM(J261:J268)</f>
        <v>1325</v>
      </c>
      <c r="K269" s="192">
        <f t="shared" ref="K269" si="41">+J269-SUM(K261:K268)</f>
        <v>1325</v>
      </c>
      <c r="L269" s="192">
        <f t="shared" ref="L269" si="42">+K269-SUM(L261:L268)</f>
        <v>1325</v>
      </c>
      <c r="M269" s="192">
        <f t="shared" ref="M269" si="43">+L269-SUM(M261:M268)</f>
        <v>1325</v>
      </c>
      <c r="N269" s="192">
        <f t="shared" ref="N269" si="44">+M269-SUM(N261:N268)</f>
        <v>1325</v>
      </c>
      <c r="O269" s="192">
        <f t="shared" ref="O269" si="45">+N269-SUM(O261:O268)</f>
        <v>1325</v>
      </c>
      <c r="P269" s="192">
        <f t="shared" ref="P269" si="46">+O269-SUM(P261:P268)</f>
        <v>1325</v>
      </c>
      <c r="Q269" s="192">
        <f t="shared" ref="Q269" si="47">+P269-SUM(Q261:Q268)</f>
        <v>1325</v>
      </c>
      <c r="R269" s="192">
        <f t="shared" ref="R269" si="48">+Q269-SUM(R261:R268)</f>
        <v>-4931</v>
      </c>
      <c r="S269" s="197">
        <f>+SUM(I269:R269)</f>
        <v>6994</v>
      </c>
    </row>
    <row r="270" spans="1:19" ht="36" hidden="1" customHeight="1">
      <c r="A270" s="636" t="s">
        <v>105</v>
      </c>
      <c r="B270" s="225" t="s">
        <v>103</v>
      </c>
      <c r="C270" s="231">
        <v>100</v>
      </c>
      <c r="D270" s="606">
        <v>0</v>
      </c>
      <c r="E270" s="624"/>
      <c r="F270" s="606">
        <f>D270</f>
        <v>0</v>
      </c>
      <c r="G270" s="187">
        <f>+IFERROR(VLOOKUP(B270,'FCST SDV (2)'!C:S,12,0),0)</f>
        <v>0</v>
      </c>
      <c r="H270" s="188">
        <f t="shared" ref="H270:H271" si="49">+G270/C270</f>
        <v>0</v>
      </c>
      <c r="I270" s="134">
        <f t="array" ref="I270">+IFERROR(INDEX('FCST SDV (2)'!$D$2:$P$2001,MATCH('Data đx fcst 21.09.2020'!$B270,'FCST SDV (2)'!$C$2:$C$2001,0),MATCH('Data đx fcst 21.09.2020'!I$1,'FCST SDV (2)'!$D$1:$P$1,0))/'Data đx fcst 21.09.2020'!$C270,0)</f>
        <v>0</v>
      </c>
      <c r="J270" s="134">
        <f t="array" ref="J270">+IFERROR(INDEX('FCST SDV (2)'!$D$2:$P$2001,MATCH('Data đx fcst 21.09.2020'!$B270,'FCST SDV (2)'!$C$2:$C$2001,0),MATCH('Data đx fcst 21.09.2020'!J$1,'FCST SDV (2)'!$D$1:$P$1,0))/'Data đx fcst 21.09.2020'!$C270,0)</f>
        <v>0</v>
      </c>
      <c r="K270" s="134">
        <f t="array" ref="K270">+IFERROR(INDEX('FCST SDV (2)'!$D$2:$P$2001,MATCH('Data đx fcst 21.09.2020'!$B270,'FCST SDV (2)'!$C$2:$C$2001,0),MATCH('Data đx fcst 21.09.2020'!K$1,'FCST SDV (2)'!$D$1:$P$1,0))/'Data đx fcst 21.09.2020'!$C270,0)</f>
        <v>0</v>
      </c>
      <c r="L270" s="134">
        <f t="array" ref="L270">+IFERROR(INDEX('FCST SDV (2)'!$D$2:$P$2001,MATCH('Data đx fcst 21.09.2020'!$B270,'FCST SDV (2)'!$C$2:$C$2001,0),MATCH('Data đx fcst 21.09.2020'!L$1,'FCST SDV (2)'!$D$1:$P$1,0))/'Data đx fcst 21.09.2020'!$C270,0)</f>
        <v>0</v>
      </c>
      <c r="M270" s="134">
        <f t="array" ref="M270">+IFERROR(INDEX('FCST SDV (2)'!$D$2:$P$2001,MATCH('Data đx fcst 21.09.2020'!$B270,'FCST SDV (2)'!$C$2:$C$2001,0),MATCH('Data đx fcst 21.09.2020'!M$1,'FCST SDV (2)'!$D$1:$P$1,0))/'Data đx fcst 21.09.2020'!$C270,0)</f>
        <v>0</v>
      </c>
      <c r="N270" s="134">
        <f t="array" ref="N270">+IFERROR(INDEX('FCST SDV (2)'!$D$2:$P$2001,MATCH('Data đx fcst 21.09.2020'!$B270,'FCST SDV (2)'!$C$2:$C$2001,0),MATCH('Data đx fcst 21.09.2020'!N$1,'FCST SDV (2)'!$D$1:$P$1,0))/'Data đx fcst 21.09.2020'!$C270,0)</f>
        <v>0</v>
      </c>
      <c r="O270" s="134">
        <f t="array" ref="O270">+IFERROR(INDEX('FCST SDV (2)'!$D$2:$P$2001,MATCH('Data đx fcst 21.09.2020'!$B270,'FCST SDV (2)'!$C$2:$C$2001,0),MATCH('Data đx fcst 21.09.2020'!O$1,'FCST SDV (2)'!$D$1:$P$1,0))/'Data đx fcst 21.09.2020'!$C270,0)</f>
        <v>0</v>
      </c>
      <c r="P270" s="134">
        <f t="array" ref="P270">+IFERROR(INDEX('FCST SDV (2)'!$D$2:$P$2001,MATCH('Data đx fcst 21.09.2020'!$B270,'FCST SDV (2)'!$C$2:$C$2001,0),MATCH('Data đx fcst 21.09.2020'!P$1,'FCST SDV (2)'!$D$1:$P$1,0))/'Data đx fcst 21.09.2020'!$C270,0)</f>
        <v>0</v>
      </c>
      <c r="Q270" s="134">
        <f t="array" ref="Q270">+IFERROR(INDEX('FCST SDV (2)'!$D$2:$P$2001,MATCH('Data đx fcst 21.09.2020'!$B270,'FCST SDV (2)'!$C$2:$C$2001,0),MATCH('Data đx fcst 21.09.2020'!Q$1,'FCST SDV (2)'!$D$1:$P$1,0))/'Data đx fcst 21.09.2020'!$C270,0)</f>
        <v>0</v>
      </c>
      <c r="R270" s="134">
        <f t="array" ref="R270">+IFERROR(INDEX('FCST SDV (2)'!$D$2:$P$2001,MATCH('Data đx fcst 21.09.2020'!$B270,'FCST SDV (2)'!$C$2:$C$2001,0),MATCH('Data đx fcst 21.09.2020'!R$1,'FCST SDV (2)'!$D$1:$P$1,0))/'Data đx fcst 21.09.2020'!$C270,0)</f>
        <v>0</v>
      </c>
      <c r="S270" s="193">
        <f t="shared" ref="S270:S332" si="50">+SUM(I270:R270)</f>
        <v>0</v>
      </c>
    </row>
    <row r="271" spans="1:19" ht="36" hidden="1" customHeight="1">
      <c r="A271" s="636"/>
      <c r="B271" s="214" t="s">
        <v>104</v>
      </c>
      <c r="C271" s="223">
        <v>100</v>
      </c>
      <c r="D271" s="606"/>
      <c r="E271" s="612"/>
      <c r="F271" s="606"/>
      <c r="G271" s="187">
        <f>+IFERROR(VLOOKUP(B271,'FCST SDV (2)'!C:S,12,0),0)</f>
        <v>0</v>
      </c>
      <c r="H271" s="185">
        <f t="shared" si="49"/>
        <v>0</v>
      </c>
      <c r="I271" s="134">
        <f t="array" ref="I271">+IFERROR(INDEX('FCST SDV (2)'!$D$2:$P$2001,MATCH('Data đx fcst 21.09.2020'!$B271,'FCST SDV (2)'!$C$2:$C$2001,0),MATCH('Data đx fcst 21.09.2020'!I$1,'FCST SDV (2)'!$D$1:$P$1,0))/'Data đx fcst 21.09.2020'!$C271,0)</f>
        <v>0</v>
      </c>
      <c r="J271" s="134">
        <f t="array" ref="J271">+IFERROR(INDEX('FCST SDV (2)'!$D$2:$P$2001,MATCH('Data đx fcst 21.09.2020'!$B271,'FCST SDV (2)'!$C$2:$C$2001,0),MATCH('Data đx fcst 21.09.2020'!J$1,'FCST SDV (2)'!$D$1:$P$1,0))/'Data đx fcst 21.09.2020'!$C271,0)</f>
        <v>0</v>
      </c>
      <c r="K271" s="134">
        <f t="array" ref="K271">+IFERROR(INDEX('FCST SDV (2)'!$D$2:$P$2001,MATCH('Data đx fcst 21.09.2020'!$B271,'FCST SDV (2)'!$C$2:$C$2001,0),MATCH('Data đx fcst 21.09.2020'!K$1,'FCST SDV (2)'!$D$1:$P$1,0))/'Data đx fcst 21.09.2020'!$C271,0)</f>
        <v>0</v>
      </c>
      <c r="L271" s="134">
        <f t="array" ref="L271">+IFERROR(INDEX('FCST SDV (2)'!$D$2:$P$2001,MATCH('Data đx fcst 21.09.2020'!$B271,'FCST SDV (2)'!$C$2:$C$2001,0),MATCH('Data đx fcst 21.09.2020'!L$1,'FCST SDV (2)'!$D$1:$P$1,0))/'Data đx fcst 21.09.2020'!$C271,0)</f>
        <v>0</v>
      </c>
      <c r="M271" s="134">
        <f t="array" ref="M271">+IFERROR(INDEX('FCST SDV (2)'!$D$2:$P$2001,MATCH('Data đx fcst 21.09.2020'!$B271,'FCST SDV (2)'!$C$2:$C$2001,0),MATCH('Data đx fcst 21.09.2020'!M$1,'FCST SDV (2)'!$D$1:$P$1,0))/'Data đx fcst 21.09.2020'!$C271,0)</f>
        <v>0</v>
      </c>
      <c r="N271" s="134">
        <f t="array" ref="N271">+IFERROR(INDEX('FCST SDV (2)'!$D$2:$P$2001,MATCH('Data đx fcst 21.09.2020'!$B271,'FCST SDV (2)'!$C$2:$C$2001,0),MATCH('Data đx fcst 21.09.2020'!N$1,'FCST SDV (2)'!$D$1:$P$1,0))/'Data đx fcst 21.09.2020'!$C271,0)</f>
        <v>0</v>
      </c>
      <c r="O271" s="134">
        <f t="array" ref="O271">+IFERROR(INDEX('FCST SDV (2)'!$D$2:$P$2001,MATCH('Data đx fcst 21.09.2020'!$B271,'FCST SDV (2)'!$C$2:$C$2001,0),MATCH('Data đx fcst 21.09.2020'!O$1,'FCST SDV (2)'!$D$1:$P$1,0))/'Data đx fcst 21.09.2020'!$C271,0)</f>
        <v>0</v>
      </c>
      <c r="P271" s="134">
        <f t="array" ref="P271">+IFERROR(INDEX('FCST SDV (2)'!$D$2:$P$2001,MATCH('Data đx fcst 21.09.2020'!$B271,'FCST SDV (2)'!$C$2:$C$2001,0),MATCH('Data đx fcst 21.09.2020'!P$1,'FCST SDV (2)'!$D$1:$P$1,0))/'Data đx fcst 21.09.2020'!$C271,0)</f>
        <v>0</v>
      </c>
      <c r="Q271" s="134">
        <f t="array" ref="Q271">+IFERROR(INDEX('FCST SDV (2)'!$D$2:$P$2001,MATCH('Data đx fcst 21.09.2020'!$B271,'FCST SDV (2)'!$C$2:$C$2001,0),MATCH('Data đx fcst 21.09.2020'!Q$1,'FCST SDV (2)'!$D$1:$P$1,0))/'Data đx fcst 21.09.2020'!$C271,0)</f>
        <v>0</v>
      </c>
      <c r="R271" s="134">
        <f t="array" ref="R271">+IFERROR(INDEX('FCST SDV (2)'!$D$2:$P$2001,MATCH('Data đx fcst 21.09.2020'!$B271,'FCST SDV (2)'!$C$2:$C$2001,0),MATCH('Data đx fcst 21.09.2020'!R$1,'FCST SDV (2)'!$D$1:$P$1,0))/'Data đx fcst 21.09.2020'!$C271,0)</f>
        <v>0</v>
      </c>
      <c r="S271" s="182">
        <f t="shared" si="50"/>
        <v>0</v>
      </c>
    </row>
    <row r="272" spans="1:19" s="158" customFormat="1" ht="36" hidden="1" customHeight="1">
      <c r="A272" s="247"/>
      <c r="B272" s="237"/>
      <c r="C272" s="237"/>
      <c r="D272" s="237"/>
      <c r="E272" s="237"/>
      <c r="F272" s="237"/>
      <c r="G272" s="202">
        <f>SUM(G270:G271)</f>
        <v>0</v>
      </c>
      <c r="H272" s="185"/>
      <c r="I272" s="183">
        <f t="array" ref="I272">+IFERROR(INDEX('[3]FCST SDV'!$L$2:$V$2000,MATCH($B272,'[3]FCST SDV'!$C$2:$C$2000,0),MATCH(I$1,'[3]FCST SDV'!$L$1:$V$1,0))/$C272,0)</f>
        <v>0</v>
      </c>
      <c r="J272" s="183">
        <f t="array" ref="J272">+IFERROR(INDEX('[3]FCST SDV'!$L$2:$V$2000,MATCH($B272,'[3]FCST SDV'!$C$2:$C$2000,0),MATCH(J$1,'[3]FCST SDV'!$L$1:$V$1,0))/$C272,0)</f>
        <v>0</v>
      </c>
      <c r="K272" s="183">
        <f t="array" ref="K272">+IFERROR(INDEX('[3]FCST SDV'!$L$2:$V$2000,MATCH($B272,'[3]FCST SDV'!$C$2:$C$2000,0),MATCH(K$1,'[3]FCST SDV'!$L$1:$V$1,0))/$C272,0)</f>
        <v>0</v>
      </c>
      <c r="L272" s="183">
        <f t="array" ref="L272">+IFERROR(INDEX('[3]FCST SDV'!$L$2:$V$2000,MATCH($B272,'[3]FCST SDV'!$C$2:$C$2000,0),MATCH(L$1,'[3]FCST SDV'!$L$1:$V$1,0))/$C272,0)</f>
        <v>0</v>
      </c>
      <c r="M272" s="183">
        <f t="array" ref="M272">+IFERROR(INDEX('[3]FCST SDV'!$L$2:$V$2000,MATCH($B272,'[3]FCST SDV'!$C$2:$C$2000,0),MATCH(M$1,'[3]FCST SDV'!$L$1:$V$1,0))/$C272,0)</f>
        <v>0</v>
      </c>
      <c r="N272" s="183">
        <f t="array" ref="N272">+IFERROR(INDEX('[3]FCST SDV'!$L$2:$V$2000,MATCH($B272,'[3]FCST SDV'!$C$2:$C$2000,0),MATCH(N$1,'[3]FCST SDV'!$L$1:$V$1,0))/$C272,0)</f>
        <v>0</v>
      </c>
      <c r="O272" s="183">
        <f t="array" ref="O272">+IFERROR(INDEX('[3]FCST SDV'!$L$2:$V$2000,MATCH($B272,'[3]FCST SDV'!$C$2:$C$2000,0),MATCH(O$1,'[3]FCST SDV'!$L$1:$V$1,0))/$C272,0)</f>
        <v>0</v>
      </c>
      <c r="P272" s="183">
        <f t="array" ref="P272">+IFERROR(INDEX('[3]FCST SDV'!$L$2:$V$2000,MATCH($B272,'[3]FCST SDV'!$C$2:$C$2000,0),MATCH(P$1,'[3]FCST SDV'!$L$1:$V$1,0))/$C272,0)</f>
        <v>0</v>
      </c>
      <c r="Q272" s="183">
        <f t="array" ref="Q272">+IFERROR(INDEX('[3]FCST SDV'!$L$2:$V$2000,MATCH($B272,'[3]FCST SDV'!$C$2:$C$2000,0),MATCH(Q$1,'[3]FCST SDV'!$L$1:$V$1,0))/$C272,0)</f>
        <v>0</v>
      </c>
      <c r="R272" s="183">
        <f t="array" ref="R272">+IFERROR(INDEX('[3]FCST SDV'!$L$2:$V$2000,MATCH($B272,'[3]FCST SDV'!$C$2:$C$2000,0),MATCH(R$1,'[3]FCST SDV'!$L$1:$V$1,0))/$C272,0)</f>
        <v>0</v>
      </c>
      <c r="S272" s="179">
        <f t="shared" si="50"/>
        <v>0</v>
      </c>
    </row>
    <row r="273" spans="1:19" ht="36" hidden="1" customHeight="1">
      <c r="A273" s="636" t="s">
        <v>106</v>
      </c>
      <c r="B273" s="214" t="s">
        <v>18</v>
      </c>
      <c r="C273" s="223">
        <v>50</v>
      </c>
      <c r="D273" s="606">
        <v>96014</v>
      </c>
      <c r="E273" s="606"/>
      <c r="F273" s="606">
        <f>D273</f>
        <v>96014</v>
      </c>
      <c r="G273" s="187">
        <f>+IFERROR(VLOOKUP(B273,'FCST SDV (2)'!C:S,12,0),0)</f>
        <v>40000</v>
      </c>
      <c r="H273" s="185">
        <f t="shared" ref="H273:H274" si="51">+G273/C273</f>
        <v>800</v>
      </c>
      <c r="I273" s="134">
        <f t="array" ref="I273">+IFERROR(INDEX('FCST SDV (2)'!$D$2:$P$2001,MATCH('Data đx fcst 21.09.2020'!$B273,'FCST SDV (2)'!$C$2:$C$2001,0),MATCH('Data đx fcst 21.09.2020'!I$1,'FCST SDV (2)'!$D$1:$P$1,0))/'Data đx fcst 21.09.2020'!$C273,0)</f>
        <v>0</v>
      </c>
      <c r="J273" s="134">
        <f t="array" ref="J273">+IFERROR(INDEX('FCST SDV (2)'!$D$2:$P$2001,MATCH('Data đx fcst 21.09.2020'!$B273,'FCST SDV (2)'!$C$2:$C$2001,0),MATCH('Data đx fcst 21.09.2020'!J$1,'FCST SDV (2)'!$D$1:$P$1,0))/'Data đx fcst 21.09.2020'!$C273,0)</f>
        <v>0</v>
      </c>
      <c r="K273" s="134">
        <f t="array" ref="K273">+IFERROR(INDEX('FCST SDV (2)'!$D$2:$P$2001,MATCH('Data đx fcst 21.09.2020'!$B273,'FCST SDV (2)'!$C$2:$C$2001,0),MATCH('Data đx fcst 21.09.2020'!K$1,'FCST SDV (2)'!$D$1:$P$1,0))/'Data đx fcst 21.09.2020'!$C273,0)</f>
        <v>0</v>
      </c>
      <c r="L273" s="134">
        <f t="array" ref="L273">+IFERROR(INDEX('FCST SDV (2)'!$D$2:$P$2001,MATCH('Data đx fcst 21.09.2020'!$B273,'FCST SDV (2)'!$C$2:$C$2001,0),MATCH('Data đx fcst 21.09.2020'!L$1,'FCST SDV (2)'!$D$1:$P$1,0))/'Data đx fcst 21.09.2020'!$C273,0)</f>
        <v>0</v>
      </c>
      <c r="M273" s="134">
        <f t="array" ref="M273">+IFERROR(INDEX('FCST SDV (2)'!$D$2:$P$2001,MATCH('Data đx fcst 21.09.2020'!$B273,'FCST SDV (2)'!$C$2:$C$2001,0),MATCH('Data đx fcst 21.09.2020'!M$1,'FCST SDV (2)'!$D$1:$P$1,0))/'Data đx fcst 21.09.2020'!$C273,0)</f>
        <v>0</v>
      </c>
      <c r="N273" s="134">
        <f t="array" ref="N273">+IFERROR(INDEX('FCST SDV (2)'!$D$2:$P$2001,MATCH('Data đx fcst 21.09.2020'!$B273,'FCST SDV (2)'!$C$2:$C$2001,0),MATCH('Data đx fcst 21.09.2020'!N$1,'FCST SDV (2)'!$D$1:$P$1,0))/'Data đx fcst 21.09.2020'!$C273,0)</f>
        <v>0</v>
      </c>
      <c r="O273" s="134">
        <f t="array" ref="O273">+IFERROR(INDEX('FCST SDV (2)'!$D$2:$P$2001,MATCH('Data đx fcst 21.09.2020'!$B273,'FCST SDV (2)'!$C$2:$C$2001,0),MATCH('Data đx fcst 21.09.2020'!O$1,'FCST SDV (2)'!$D$1:$P$1,0))/'Data đx fcst 21.09.2020'!$C273,0)</f>
        <v>0</v>
      </c>
      <c r="P273" s="134">
        <f t="array" ref="P273">+IFERROR(INDEX('FCST SDV (2)'!$D$2:$P$2001,MATCH('Data đx fcst 21.09.2020'!$B273,'FCST SDV (2)'!$C$2:$C$2001,0),MATCH('Data đx fcst 21.09.2020'!P$1,'FCST SDV (2)'!$D$1:$P$1,0))/'Data đx fcst 21.09.2020'!$C273,0)</f>
        <v>0</v>
      </c>
      <c r="Q273" s="134">
        <f t="array" ref="Q273">+IFERROR(INDEX('FCST SDV (2)'!$D$2:$P$2001,MATCH('Data đx fcst 21.09.2020'!$B273,'FCST SDV (2)'!$C$2:$C$2001,0),MATCH('Data đx fcst 21.09.2020'!Q$1,'FCST SDV (2)'!$D$1:$P$1,0))/'Data đx fcst 21.09.2020'!$C273,0)</f>
        <v>0</v>
      </c>
      <c r="R273" s="134">
        <f t="array" ref="R273">+IFERROR(INDEX('FCST SDV (2)'!$D$2:$P$2001,MATCH('Data đx fcst 21.09.2020'!$B273,'FCST SDV (2)'!$C$2:$C$2001,0),MATCH('Data đx fcst 21.09.2020'!R$1,'FCST SDV (2)'!$D$1:$P$1,0))/'Data đx fcst 21.09.2020'!$C273,0)</f>
        <v>2700</v>
      </c>
      <c r="S273" s="182">
        <f t="shared" si="50"/>
        <v>2700</v>
      </c>
    </row>
    <row r="274" spans="1:19" ht="45.75" hidden="1" customHeight="1">
      <c r="A274" s="616"/>
      <c r="B274" s="214" t="s">
        <v>100</v>
      </c>
      <c r="C274" s="223">
        <v>50</v>
      </c>
      <c r="D274" s="606"/>
      <c r="E274" s="606"/>
      <c r="F274" s="606"/>
      <c r="G274" s="187">
        <f>+G273</f>
        <v>40000</v>
      </c>
      <c r="H274" s="185">
        <f t="shared" si="51"/>
        <v>800</v>
      </c>
      <c r="I274" s="134">
        <f t="array" ref="I274">+IFERROR(INDEX('FCST SDV (2)'!$D$2:$P$2001,MATCH('Data đx fcst 21.09.2020'!$B274,'FCST SDV (2)'!$C$2:$C$2001,0),MATCH('Data đx fcst 21.09.2020'!I$1,'FCST SDV (2)'!$D$1:$P$1,0))/'Data đx fcst 21.09.2020'!$C274,0)</f>
        <v>0</v>
      </c>
      <c r="J274" s="134">
        <f t="array" ref="J274">+IFERROR(INDEX('FCST SDV (2)'!$D$2:$P$2001,MATCH('Data đx fcst 21.09.2020'!$B274,'FCST SDV (2)'!$C$2:$C$2001,0),MATCH('Data đx fcst 21.09.2020'!J$1,'FCST SDV (2)'!$D$1:$P$1,0))/'Data đx fcst 21.09.2020'!$C274,0)</f>
        <v>0</v>
      </c>
      <c r="K274" s="134">
        <f t="array" ref="K274">+IFERROR(INDEX('FCST SDV (2)'!$D$2:$P$2001,MATCH('Data đx fcst 21.09.2020'!$B274,'FCST SDV (2)'!$C$2:$C$2001,0),MATCH('Data đx fcst 21.09.2020'!K$1,'FCST SDV (2)'!$D$1:$P$1,0))/'Data đx fcst 21.09.2020'!$C274,0)</f>
        <v>0</v>
      </c>
      <c r="L274" s="134">
        <f t="array" ref="L274">+IFERROR(INDEX('FCST SDV (2)'!$D$2:$P$2001,MATCH('Data đx fcst 21.09.2020'!$B274,'FCST SDV (2)'!$C$2:$C$2001,0),MATCH('Data đx fcst 21.09.2020'!L$1,'FCST SDV (2)'!$D$1:$P$1,0))/'Data đx fcst 21.09.2020'!$C274,0)</f>
        <v>0</v>
      </c>
      <c r="M274" s="134">
        <f t="array" ref="M274">+IFERROR(INDEX('FCST SDV (2)'!$D$2:$P$2001,MATCH('Data đx fcst 21.09.2020'!$B274,'FCST SDV (2)'!$C$2:$C$2001,0),MATCH('Data đx fcst 21.09.2020'!M$1,'FCST SDV (2)'!$D$1:$P$1,0))/'Data đx fcst 21.09.2020'!$C274,0)</f>
        <v>0</v>
      </c>
      <c r="N274" s="134">
        <f t="array" ref="N274">+IFERROR(INDEX('FCST SDV (2)'!$D$2:$P$2001,MATCH('Data đx fcst 21.09.2020'!$B274,'FCST SDV (2)'!$C$2:$C$2001,0),MATCH('Data đx fcst 21.09.2020'!N$1,'FCST SDV (2)'!$D$1:$P$1,0))/'Data đx fcst 21.09.2020'!$C274,0)</f>
        <v>0</v>
      </c>
      <c r="O274" s="134">
        <f t="array" ref="O274">+IFERROR(INDEX('FCST SDV (2)'!$D$2:$P$2001,MATCH('Data đx fcst 21.09.2020'!$B274,'FCST SDV (2)'!$C$2:$C$2001,0),MATCH('Data đx fcst 21.09.2020'!O$1,'FCST SDV (2)'!$D$1:$P$1,0))/'Data đx fcst 21.09.2020'!$C274,0)</f>
        <v>0</v>
      </c>
      <c r="P274" s="134">
        <f t="array" ref="P274">+IFERROR(INDEX('FCST SDV (2)'!$D$2:$P$2001,MATCH('Data đx fcst 21.09.2020'!$B274,'FCST SDV (2)'!$C$2:$C$2001,0),MATCH('Data đx fcst 21.09.2020'!P$1,'FCST SDV (2)'!$D$1:$P$1,0))/'Data đx fcst 21.09.2020'!$C274,0)</f>
        <v>0</v>
      </c>
      <c r="Q274" s="134">
        <f t="array" ref="Q274">+IFERROR(INDEX('FCST SDV (2)'!$D$2:$P$2001,MATCH('Data đx fcst 21.09.2020'!$B274,'FCST SDV (2)'!$C$2:$C$2001,0),MATCH('Data đx fcst 21.09.2020'!Q$1,'FCST SDV (2)'!$D$1:$P$1,0))/'Data đx fcst 21.09.2020'!$C274,0)</f>
        <v>0</v>
      </c>
      <c r="R274" s="134">
        <f t="array" ref="R274">+IFERROR(INDEX('FCST SDV (2)'!$D$2:$P$2001,MATCH('Data đx fcst 21.09.2020'!$B274,'FCST SDV (2)'!$C$2:$C$2001,0),MATCH('Data đx fcst 21.09.2020'!R$1,'FCST SDV (2)'!$D$1:$P$1,0))/'Data đx fcst 21.09.2020'!$C274,0)</f>
        <v>0</v>
      </c>
      <c r="S274" s="182">
        <f t="shared" si="50"/>
        <v>0</v>
      </c>
    </row>
    <row r="275" spans="1:19" ht="36" hidden="1" customHeight="1" thickBot="1">
      <c r="A275" s="637" t="s">
        <v>254</v>
      </c>
      <c r="B275" s="638"/>
      <c r="C275" s="638"/>
      <c r="D275" s="638"/>
      <c r="E275" s="638"/>
      <c r="F275" s="639"/>
      <c r="G275" s="187">
        <f>+IFERROR(VLOOKUP(B275,'FCST SDV (2)'!C:S,12,0),0)</f>
        <v>0</v>
      </c>
      <c r="H275" s="190">
        <f>+SUM(H273:H274)</f>
        <v>1600</v>
      </c>
      <c r="I275" s="199">
        <f>+F273-SUM(I273:I274)</f>
        <v>96014</v>
      </c>
      <c r="J275" s="199">
        <f>+I275-SUM(J273:J274)</f>
        <v>96014</v>
      </c>
      <c r="K275" s="199">
        <f t="shared" ref="K275:R275" si="52">+J275-SUM(K273:K274)</f>
        <v>96014</v>
      </c>
      <c r="L275" s="199">
        <f t="shared" si="52"/>
        <v>96014</v>
      </c>
      <c r="M275" s="199">
        <f t="shared" si="52"/>
        <v>96014</v>
      </c>
      <c r="N275" s="199">
        <f t="shared" si="52"/>
        <v>96014</v>
      </c>
      <c r="O275" s="199">
        <f t="shared" si="52"/>
        <v>96014</v>
      </c>
      <c r="P275" s="199">
        <f t="shared" si="52"/>
        <v>96014</v>
      </c>
      <c r="Q275" s="199">
        <f t="shared" si="52"/>
        <v>96014</v>
      </c>
      <c r="R275" s="199">
        <f t="shared" si="52"/>
        <v>93314</v>
      </c>
      <c r="S275" s="179">
        <f t="shared" si="50"/>
        <v>957440</v>
      </c>
    </row>
    <row r="276" spans="1:19" ht="49.5" hidden="1" customHeight="1">
      <c r="A276" s="248" t="s">
        <v>107</v>
      </c>
      <c r="B276" s="225" t="s">
        <v>100</v>
      </c>
      <c r="C276" s="231">
        <v>100</v>
      </c>
      <c r="D276" s="249">
        <v>28014</v>
      </c>
      <c r="E276" s="249"/>
      <c r="F276" s="249">
        <f>D276</f>
        <v>28014</v>
      </c>
      <c r="G276" s="203" t="e">
        <f>+VLOOKUP(B276,'FCST SDV (2)'!$C$2:$C$2001,20,0)</f>
        <v>#REF!</v>
      </c>
      <c r="H276" s="188" t="e">
        <f t="shared" ref="H276" si="53">+G276/C276</f>
        <v>#REF!</v>
      </c>
      <c r="I276" s="205">
        <f t="array" ref="I276">+IFERROR(INDEX('FCST SDV (2)'!$D$2:$P$2001,MATCH('Data đx fcst 21.09.2020'!$B276,'FCST SDV (2)'!$C$2:$C$2001,0),MATCH('Data đx fcst 21.09.2020'!I$1,'FCST SDV (2)'!$D$1:$P$1,0))/'Data đx fcst 21.09.2020'!$C276,0)</f>
        <v>0</v>
      </c>
      <c r="J276" s="205">
        <f t="array" ref="J276">+IFERROR(INDEX('FCST SDV (2)'!$D$2:$P$2001,MATCH('Data đx fcst 21.09.2020'!$B276,'FCST SDV (2)'!$C$2:$C$2001,0),MATCH('Data đx fcst 21.09.2020'!J$1,'FCST SDV (2)'!$D$1:$P$1,0))/'Data đx fcst 21.09.2020'!$C276,0)</f>
        <v>0</v>
      </c>
      <c r="K276" s="205">
        <f t="array" ref="K276">+IFERROR(INDEX('FCST SDV (2)'!$D$2:$P$2001,MATCH('Data đx fcst 21.09.2020'!$B276,'FCST SDV (2)'!$C$2:$C$2001,0),MATCH('Data đx fcst 21.09.2020'!K$1,'FCST SDV (2)'!$D$1:$P$1,0))/'Data đx fcst 21.09.2020'!$C276,0)</f>
        <v>0</v>
      </c>
      <c r="L276" s="205">
        <f t="array" ref="L276">+IFERROR(INDEX('FCST SDV (2)'!$D$2:$P$2001,MATCH('Data đx fcst 21.09.2020'!$B276,'FCST SDV (2)'!$C$2:$C$2001,0),MATCH('Data đx fcst 21.09.2020'!L$1,'FCST SDV (2)'!$D$1:$P$1,0))/'Data đx fcst 21.09.2020'!$C276,0)</f>
        <v>0</v>
      </c>
      <c r="M276" s="205">
        <f t="array" ref="M276">+IFERROR(INDEX('FCST SDV (2)'!$D$2:$P$2001,MATCH('Data đx fcst 21.09.2020'!$B276,'FCST SDV (2)'!$C$2:$C$2001,0),MATCH('Data đx fcst 21.09.2020'!M$1,'FCST SDV (2)'!$D$1:$P$1,0))/'Data đx fcst 21.09.2020'!$C276,0)</f>
        <v>0</v>
      </c>
      <c r="N276" s="205">
        <f t="array" ref="N276">+IFERROR(INDEX('FCST SDV (2)'!$D$2:$P$2001,MATCH('Data đx fcst 21.09.2020'!$B276,'FCST SDV (2)'!$C$2:$C$2001,0),MATCH('Data đx fcst 21.09.2020'!N$1,'FCST SDV (2)'!$D$1:$P$1,0))/'Data đx fcst 21.09.2020'!$C276,0)</f>
        <v>0</v>
      </c>
      <c r="O276" s="205">
        <f t="array" ref="O276">+IFERROR(INDEX('FCST SDV (2)'!$D$2:$P$2001,MATCH('Data đx fcst 21.09.2020'!$B276,'FCST SDV (2)'!$C$2:$C$2001,0),MATCH('Data đx fcst 21.09.2020'!O$1,'FCST SDV (2)'!$D$1:$P$1,0))/'Data đx fcst 21.09.2020'!$C276,0)</f>
        <v>0</v>
      </c>
      <c r="P276" s="205">
        <f t="array" ref="P276">+IFERROR(INDEX('FCST SDV (2)'!$D$2:$P$2001,MATCH('Data đx fcst 21.09.2020'!$B276,'FCST SDV (2)'!$C$2:$C$2001,0),MATCH('Data đx fcst 21.09.2020'!P$1,'FCST SDV (2)'!$D$1:$P$1,0))/'Data đx fcst 21.09.2020'!$C276,0)</f>
        <v>0</v>
      </c>
      <c r="Q276" s="205">
        <f t="array" ref="Q276">+IFERROR(INDEX('FCST SDV (2)'!$D$2:$P$2001,MATCH('Data đx fcst 21.09.2020'!$B276,'FCST SDV (2)'!$C$2:$C$2001,0),MATCH('Data đx fcst 21.09.2020'!Q$1,'FCST SDV (2)'!$D$1:$P$1,0))/'Data đx fcst 21.09.2020'!$C276,0)</f>
        <v>0</v>
      </c>
      <c r="R276" s="205">
        <f t="array" ref="R276">+IFERROR(INDEX('FCST SDV (2)'!$D$2:$P$2001,MATCH('Data đx fcst 21.09.2020'!$B276,'FCST SDV (2)'!$C$2:$C$2001,0),MATCH('Data đx fcst 21.09.2020'!R$1,'FCST SDV (2)'!$D$1:$P$1,0))/'Data đx fcst 21.09.2020'!$C276,0)</f>
        <v>0</v>
      </c>
      <c r="S276" s="182">
        <f t="shared" si="50"/>
        <v>0</v>
      </c>
    </row>
    <row r="277" spans="1:19" ht="36" hidden="1" customHeight="1" thickBot="1">
      <c r="A277" s="629" t="s">
        <v>254</v>
      </c>
      <c r="B277" s="630"/>
      <c r="C277" s="630"/>
      <c r="D277" s="630"/>
      <c r="E277" s="630"/>
      <c r="F277" s="631"/>
      <c r="G277" s="204" t="e">
        <f>G276</f>
        <v>#REF!</v>
      </c>
      <c r="H277" s="190"/>
      <c r="I277" s="199">
        <f t="array" ref="I277">+IFERROR(INDEX('[3]FCST SDV'!$L$2:$V$2000,MATCH($B277,'[3]FCST SDV'!$C$2:$C$2000,0),MATCH(I$1,'[3]FCST SDV'!$L$1:$V$1,0))/$C277,0)</f>
        <v>0</v>
      </c>
      <c r="J277" s="199">
        <f t="array" ref="J277">+IFERROR(INDEX('[3]FCST SDV'!$L$2:$V$2000,MATCH($B277,'[3]FCST SDV'!$C$2:$C$2000,0),MATCH(J$1,'[3]FCST SDV'!$L$1:$V$1,0))/$C277,0)</f>
        <v>0</v>
      </c>
      <c r="K277" s="199">
        <f t="array" ref="K277">+IFERROR(INDEX('[3]FCST SDV'!$L$2:$V$2000,MATCH($B277,'[3]FCST SDV'!$C$2:$C$2000,0),MATCH(K$1,'[3]FCST SDV'!$L$1:$V$1,0))/$C277,0)</f>
        <v>0</v>
      </c>
      <c r="L277" s="199">
        <f t="array" ref="L277">+IFERROR(INDEX('[3]FCST SDV'!$L$2:$V$2000,MATCH($B277,'[3]FCST SDV'!$C$2:$C$2000,0),MATCH(L$1,'[3]FCST SDV'!$L$1:$V$1,0))/$C277,0)</f>
        <v>0</v>
      </c>
      <c r="M277" s="199">
        <f t="array" ref="M277">+IFERROR(INDEX('[3]FCST SDV'!$L$2:$V$2000,MATCH($B277,'[3]FCST SDV'!$C$2:$C$2000,0),MATCH(M$1,'[3]FCST SDV'!$L$1:$V$1,0))/$C277,0)</f>
        <v>0</v>
      </c>
      <c r="N277" s="199">
        <f t="array" ref="N277">+IFERROR(INDEX('[3]FCST SDV'!$L$2:$V$2000,MATCH($B277,'[3]FCST SDV'!$C$2:$C$2000,0),MATCH(N$1,'[3]FCST SDV'!$L$1:$V$1,0))/$C277,0)</f>
        <v>0</v>
      </c>
      <c r="O277" s="199">
        <f t="array" ref="O277">+IFERROR(INDEX('[3]FCST SDV'!$L$2:$V$2000,MATCH($B277,'[3]FCST SDV'!$C$2:$C$2000,0),MATCH(O$1,'[3]FCST SDV'!$L$1:$V$1,0))/$C277,0)</f>
        <v>0</v>
      </c>
      <c r="P277" s="199">
        <f t="array" ref="P277">+IFERROR(INDEX('[3]FCST SDV'!$L$2:$V$2000,MATCH($B277,'[3]FCST SDV'!$C$2:$C$2000,0),MATCH(P$1,'[3]FCST SDV'!$L$1:$V$1,0))/$C277,0)</f>
        <v>0</v>
      </c>
      <c r="Q277" s="199">
        <f t="array" ref="Q277">+IFERROR(INDEX('[3]FCST SDV'!$L$2:$V$2000,MATCH($B277,'[3]FCST SDV'!$C$2:$C$2000,0),MATCH(Q$1,'[3]FCST SDV'!$L$1:$V$1,0))/$C277,0)</f>
        <v>0</v>
      </c>
      <c r="R277" s="199">
        <f t="array" ref="R277">+IFERROR(INDEX('[3]FCST SDV'!$L$2:$V$2000,MATCH($B277,'[3]FCST SDV'!$C$2:$C$2000,0),MATCH(R$1,'[3]FCST SDV'!$L$1:$V$1,0))/$C277,0)</f>
        <v>0</v>
      </c>
      <c r="S277" s="179">
        <f t="shared" si="50"/>
        <v>0</v>
      </c>
    </row>
    <row r="278" spans="1:19" ht="36" customHeight="1">
      <c r="A278" s="605" t="s">
        <v>109</v>
      </c>
      <c r="B278" s="225" t="s">
        <v>108</v>
      </c>
      <c r="C278" s="231">
        <v>3000</v>
      </c>
      <c r="D278" s="612">
        <v>40</v>
      </c>
      <c r="E278" s="612">
        <v>590</v>
      </c>
      <c r="F278" s="612">
        <f>+D278+E278</f>
        <v>630</v>
      </c>
      <c r="G278" s="187">
        <f>+IFERROR(VLOOKUP(B278,'FCST SDV (2)'!C:S,12,0),0)</f>
        <v>0</v>
      </c>
      <c r="H278" s="188">
        <f t="shared" ref="H278:H286" si="54">+G278/C278</f>
        <v>0</v>
      </c>
      <c r="I278" s="205">
        <f t="array" ref="I278">+IFERROR(INDEX('FCST SDV (2)'!$D$2:$P$2001,MATCH('Data đx fcst 21.09.2020'!$B278,'FCST SDV (2)'!$C$2:$C$2001,0),MATCH('Data đx fcst 21.09.2020'!I$1,'FCST SDV (2)'!$D$1:$P$1,0))/'Data đx fcst 21.09.2020'!$C278,0)</f>
        <v>0</v>
      </c>
      <c r="J278" s="205">
        <f t="array" ref="J278">+IFERROR(INDEX('FCST SDV (2)'!$D$2:$P$2001,MATCH('Data đx fcst 21.09.2020'!$B278,'FCST SDV (2)'!$C$2:$C$2001,0),MATCH('Data đx fcst 21.09.2020'!J$1,'FCST SDV (2)'!$D$1:$P$1,0))/'Data đx fcst 21.09.2020'!$C278,0)</f>
        <v>0</v>
      </c>
      <c r="K278" s="205">
        <f t="array" ref="K278">+IFERROR(INDEX('FCST SDV (2)'!$D$2:$P$2001,MATCH('Data đx fcst 21.09.2020'!$B278,'FCST SDV (2)'!$C$2:$C$2001,0),MATCH('Data đx fcst 21.09.2020'!K$1,'FCST SDV (2)'!$D$1:$P$1,0))/'Data đx fcst 21.09.2020'!$C278,0)</f>
        <v>0</v>
      </c>
      <c r="L278" s="205">
        <f t="array" ref="L278">+IFERROR(INDEX('FCST SDV (2)'!$D$2:$P$2001,MATCH('Data đx fcst 21.09.2020'!$B278,'FCST SDV (2)'!$C$2:$C$2001,0),MATCH('Data đx fcst 21.09.2020'!L$1,'FCST SDV (2)'!$D$1:$P$1,0))/'Data đx fcst 21.09.2020'!$C278,0)</f>
        <v>0</v>
      </c>
      <c r="M278" s="205">
        <f t="array" ref="M278">+IFERROR(INDEX('FCST SDV (2)'!$D$2:$P$2001,MATCH('Data đx fcst 21.09.2020'!$B278,'FCST SDV (2)'!$C$2:$C$2001,0),MATCH('Data đx fcst 21.09.2020'!M$1,'FCST SDV (2)'!$D$1:$P$1,0))/'Data đx fcst 21.09.2020'!$C278,0)</f>
        <v>0</v>
      </c>
      <c r="N278" s="205">
        <f t="array" ref="N278">+IFERROR(INDEX('FCST SDV (2)'!$D$2:$P$2001,MATCH('Data đx fcst 21.09.2020'!$B278,'FCST SDV (2)'!$C$2:$C$2001,0),MATCH('Data đx fcst 21.09.2020'!N$1,'FCST SDV (2)'!$D$1:$P$1,0))/'Data đx fcst 21.09.2020'!$C278,0)</f>
        <v>0</v>
      </c>
      <c r="O278" s="205">
        <f t="array" ref="O278">+IFERROR(INDEX('FCST SDV (2)'!$D$2:$P$2001,MATCH('Data đx fcst 21.09.2020'!$B278,'FCST SDV (2)'!$C$2:$C$2001,0),MATCH('Data đx fcst 21.09.2020'!O$1,'FCST SDV (2)'!$D$1:$P$1,0))/'Data đx fcst 21.09.2020'!$C278,0)</f>
        <v>0</v>
      </c>
      <c r="P278" s="205">
        <f t="array" ref="P278">+IFERROR(INDEX('FCST SDV (2)'!$D$2:$P$2001,MATCH('Data đx fcst 21.09.2020'!$B278,'FCST SDV (2)'!$C$2:$C$2001,0),MATCH('Data đx fcst 21.09.2020'!P$1,'FCST SDV (2)'!$D$1:$P$1,0))/'Data đx fcst 21.09.2020'!$C278,0)</f>
        <v>0</v>
      </c>
      <c r="Q278" s="205">
        <f t="array" ref="Q278">+IFERROR(INDEX('FCST SDV (2)'!$D$2:$P$2001,MATCH('Data đx fcst 21.09.2020'!$B278,'FCST SDV (2)'!$C$2:$C$2001,0),MATCH('Data đx fcst 21.09.2020'!Q$1,'FCST SDV (2)'!$D$1:$P$1,0))/'Data đx fcst 21.09.2020'!$C278,0)</f>
        <v>0</v>
      </c>
      <c r="R278" s="205">
        <f t="array" ref="R278">+IFERROR(INDEX('FCST SDV (2)'!$D$2:$P$2001,MATCH('Data đx fcst 21.09.2020'!$B278,'FCST SDV (2)'!$C$2:$C$2001,0),MATCH('Data đx fcst 21.09.2020'!R$1,'FCST SDV (2)'!$D$1:$P$1,0))/'Data đx fcst 21.09.2020'!$C278,0)</f>
        <v>0</v>
      </c>
      <c r="S278" s="182">
        <f t="shared" si="50"/>
        <v>0</v>
      </c>
    </row>
    <row r="279" spans="1:19" ht="36" customHeight="1">
      <c r="A279" s="616"/>
      <c r="B279" s="214" t="s">
        <v>34</v>
      </c>
      <c r="C279" s="223">
        <v>2700</v>
      </c>
      <c r="D279" s="606"/>
      <c r="E279" s="606"/>
      <c r="F279" s="606"/>
      <c r="G279" s="187">
        <f>+IFERROR(VLOOKUP(B279,'FCST SDV (2)'!C:S,12,0),0)</f>
        <v>499500</v>
      </c>
      <c r="H279" s="185">
        <f t="shared" si="54"/>
        <v>185</v>
      </c>
      <c r="I279" s="134">
        <f t="array" ref="I279">+IFERROR(INDEX('FCST SDV (2)'!$D$2:$P$2001,MATCH('Data đx fcst 21.09.2020'!$B279,'FCST SDV (2)'!$C$2:$C$2001,0),MATCH('Data đx fcst 21.09.2020'!I$1,'FCST SDV (2)'!$D$1:$P$1,0))/'Data đx fcst 21.09.2020'!$C279,0)</f>
        <v>0</v>
      </c>
      <c r="J279" s="134">
        <f t="array" ref="J279">+IFERROR(INDEX('FCST SDV (2)'!$D$2:$P$2001,MATCH('Data đx fcst 21.09.2020'!$B279,'FCST SDV (2)'!$C$2:$C$2001,0),MATCH('Data đx fcst 21.09.2020'!J$1,'FCST SDV (2)'!$D$1:$P$1,0))/'Data đx fcst 21.09.2020'!$C279,0)</f>
        <v>0</v>
      </c>
      <c r="K279" s="134">
        <f t="array" ref="K279">+IFERROR(INDEX('FCST SDV (2)'!$D$2:$P$2001,MATCH('Data đx fcst 21.09.2020'!$B279,'FCST SDV (2)'!$C$2:$C$2001,0),MATCH('Data đx fcst 21.09.2020'!K$1,'FCST SDV (2)'!$D$1:$P$1,0))/'Data đx fcst 21.09.2020'!$C279,0)</f>
        <v>0</v>
      </c>
      <c r="L279" s="134">
        <f t="array" ref="L279">+IFERROR(INDEX('FCST SDV (2)'!$D$2:$P$2001,MATCH('Data đx fcst 21.09.2020'!$B279,'FCST SDV (2)'!$C$2:$C$2001,0),MATCH('Data đx fcst 21.09.2020'!L$1,'FCST SDV (2)'!$D$1:$P$1,0))/'Data đx fcst 21.09.2020'!$C279,0)</f>
        <v>0</v>
      </c>
      <c r="M279" s="134">
        <f t="array" ref="M279">+IFERROR(INDEX('FCST SDV (2)'!$D$2:$P$2001,MATCH('Data đx fcst 21.09.2020'!$B279,'FCST SDV (2)'!$C$2:$C$2001,0),MATCH('Data đx fcst 21.09.2020'!M$1,'FCST SDV (2)'!$D$1:$P$1,0))/'Data đx fcst 21.09.2020'!$C279,0)</f>
        <v>0</v>
      </c>
      <c r="N279" s="134">
        <f t="array" ref="N279">+IFERROR(INDEX('FCST SDV (2)'!$D$2:$P$2001,MATCH('Data đx fcst 21.09.2020'!$B279,'FCST SDV (2)'!$C$2:$C$2001,0),MATCH('Data đx fcst 21.09.2020'!N$1,'FCST SDV (2)'!$D$1:$P$1,0))/'Data đx fcst 21.09.2020'!$C279,0)</f>
        <v>0</v>
      </c>
      <c r="O279" s="134">
        <f t="array" ref="O279">+IFERROR(INDEX('FCST SDV (2)'!$D$2:$P$2001,MATCH('Data đx fcst 21.09.2020'!$B279,'FCST SDV (2)'!$C$2:$C$2001,0),MATCH('Data đx fcst 21.09.2020'!O$1,'FCST SDV (2)'!$D$1:$P$1,0))/'Data đx fcst 21.09.2020'!$C279,0)</f>
        <v>0</v>
      </c>
      <c r="P279" s="134">
        <f t="array" ref="P279">+IFERROR(INDEX('FCST SDV (2)'!$D$2:$P$2001,MATCH('Data đx fcst 21.09.2020'!$B279,'FCST SDV (2)'!$C$2:$C$2001,0),MATCH('Data đx fcst 21.09.2020'!P$1,'FCST SDV (2)'!$D$1:$P$1,0))/'Data đx fcst 21.09.2020'!$C279,0)</f>
        <v>0</v>
      </c>
      <c r="Q279" s="134">
        <f t="array" ref="Q279">+IFERROR(INDEX('FCST SDV (2)'!$D$2:$P$2001,MATCH('Data đx fcst 21.09.2020'!$B279,'FCST SDV (2)'!$C$2:$C$2001,0),MATCH('Data đx fcst 21.09.2020'!Q$1,'FCST SDV (2)'!$D$1:$P$1,0))/'Data đx fcst 21.09.2020'!$C279,0)</f>
        <v>0</v>
      </c>
      <c r="R279" s="134">
        <f t="array" ref="R279">+IFERROR(INDEX('FCST SDV (2)'!$D$2:$P$2001,MATCH('Data đx fcst 21.09.2020'!$B279,'FCST SDV (2)'!$C$2:$C$2001,0),MATCH('Data đx fcst 21.09.2020'!R$1,'FCST SDV (2)'!$D$1:$P$1,0))/'Data đx fcst 21.09.2020'!$C279,0)</f>
        <v>180</v>
      </c>
      <c r="S279" s="182">
        <f t="shared" si="50"/>
        <v>180</v>
      </c>
    </row>
    <row r="280" spans="1:19" ht="36" customHeight="1">
      <c r="A280" s="616"/>
      <c r="B280" s="214" t="s">
        <v>30</v>
      </c>
      <c r="C280" s="223">
        <v>3000</v>
      </c>
      <c r="D280" s="606"/>
      <c r="E280" s="606"/>
      <c r="F280" s="606"/>
      <c r="G280" s="187">
        <f>+IFERROR(VLOOKUP(B280,'FCST SDV (2)'!C:S,12,0),0)</f>
        <v>450000</v>
      </c>
      <c r="H280" s="185">
        <f t="shared" si="54"/>
        <v>150</v>
      </c>
      <c r="I280" s="134">
        <f t="array" ref="I280">+IFERROR(INDEX('FCST SDV (2)'!$D$2:$P$2001,MATCH('Data đx fcst 21.09.2020'!$B280,'FCST SDV (2)'!$C$2:$C$2001,0),MATCH('Data đx fcst 21.09.2020'!I$1,'FCST SDV (2)'!$D$1:$P$1,0))/'Data đx fcst 21.09.2020'!$C280,0)</f>
        <v>0</v>
      </c>
      <c r="J280" s="134">
        <f t="array" ref="J280">+IFERROR(INDEX('FCST SDV (2)'!$D$2:$P$2001,MATCH('Data đx fcst 21.09.2020'!$B280,'FCST SDV (2)'!$C$2:$C$2001,0),MATCH('Data đx fcst 21.09.2020'!J$1,'FCST SDV (2)'!$D$1:$P$1,0))/'Data đx fcst 21.09.2020'!$C280,0)</f>
        <v>0</v>
      </c>
      <c r="K280" s="134">
        <f t="array" ref="K280">+IFERROR(INDEX('FCST SDV (2)'!$D$2:$P$2001,MATCH('Data đx fcst 21.09.2020'!$B280,'FCST SDV (2)'!$C$2:$C$2001,0),MATCH('Data đx fcst 21.09.2020'!K$1,'FCST SDV (2)'!$D$1:$P$1,0))/'Data đx fcst 21.09.2020'!$C280,0)</f>
        <v>0</v>
      </c>
      <c r="L280" s="134">
        <f t="array" ref="L280">+IFERROR(INDEX('FCST SDV (2)'!$D$2:$P$2001,MATCH('Data đx fcst 21.09.2020'!$B280,'FCST SDV (2)'!$C$2:$C$2001,0),MATCH('Data đx fcst 21.09.2020'!L$1,'FCST SDV (2)'!$D$1:$P$1,0))/'Data đx fcst 21.09.2020'!$C280,0)</f>
        <v>0</v>
      </c>
      <c r="M280" s="134">
        <f t="array" ref="M280">+IFERROR(INDEX('FCST SDV (2)'!$D$2:$P$2001,MATCH('Data đx fcst 21.09.2020'!$B280,'FCST SDV (2)'!$C$2:$C$2001,0),MATCH('Data đx fcst 21.09.2020'!M$1,'FCST SDV (2)'!$D$1:$P$1,0))/'Data đx fcst 21.09.2020'!$C280,0)</f>
        <v>0</v>
      </c>
      <c r="N280" s="134">
        <f t="array" ref="N280">+IFERROR(INDEX('FCST SDV (2)'!$D$2:$P$2001,MATCH('Data đx fcst 21.09.2020'!$B280,'FCST SDV (2)'!$C$2:$C$2001,0),MATCH('Data đx fcst 21.09.2020'!N$1,'FCST SDV (2)'!$D$1:$P$1,0))/'Data đx fcst 21.09.2020'!$C280,0)</f>
        <v>0</v>
      </c>
      <c r="O280" s="134">
        <f t="array" ref="O280">+IFERROR(INDEX('FCST SDV (2)'!$D$2:$P$2001,MATCH('Data đx fcst 21.09.2020'!$B280,'FCST SDV (2)'!$C$2:$C$2001,0),MATCH('Data đx fcst 21.09.2020'!O$1,'FCST SDV (2)'!$D$1:$P$1,0))/'Data đx fcst 21.09.2020'!$C280,0)</f>
        <v>0</v>
      </c>
      <c r="P280" s="134">
        <f t="array" ref="P280">+IFERROR(INDEX('FCST SDV (2)'!$D$2:$P$2001,MATCH('Data đx fcst 21.09.2020'!$B280,'FCST SDV (2)'!$C$2:$C$2001,0),MATCH('Data đx fcst 21.09.2020'!P$1,'FCST SDV (2)'!$D$1:$P$1,0))/'Data đx fcst 21.09.2020'!$C280,0)</f>
        <v>0</v>
      </c>
      <c r="Q280" s="134">
        <f t="array" ref="Q280">+IFERROR(INDEX('FCST SDV (2)'!$D$2:$P$2001,MATCH('Data đx fcst 21.09.2020'!$B280,'FCST SDV (2)'!$C$2:$C$2001,0),MATCH('Data đx fcst 21.09.2020'!Q$1,'FCST SDV (2)'!$D$1:$P$1,0))/'Data đx fcst 21.09.2020'!$C280,0)</f>
        <v>0</v>
      </c>
      <c r="R280" s="134">
        <f t="array" ref="R280">+IFERROR(INDEX('FCST SDV (2)'!$D$2:$P$2001,MATCH('Data đx fcst 21.09.2020'!$B280,'FCST SDV (2)'!$C$2:$C$2001,0),MATCH('Data đx fcst 21.09.2020'!R$1,'FCST SDV (2)'!$D$1:$P$1,0))/'Data đx fcst 21.09.2020'!$C280,0)</f>
        <v>150</v>
      </c>
      <c r="S280" s="182">
        <f t="shared" si="50"/>
        <v>150</v>
      </c>
    </row>
    <row r="281" spans="1:19" ht="36" customHeight="1">
      <c r="A281" s="616"/>
      <c r="B281" s="214" t="s">
        <v>82</v>
      </c>
      <c r="C281" s="223">
        <v>3000</v>
      </c>
      <c r="D281" s="606"/>
      <c r="E281" s="606"/>
      <c r="F281" s="606"/>
      <c r="G281" s="187">
        <f>+IFERROR(VLOOKUP(B281,'FCST SDV (2)'!C:S,12,0),0)</f>
        <v>272000</v>
      </c>
      <c r="H281" s="185">
        <f t="shared" si="54"/>
        <v>90.666666666666671</v>
      </c>
      <c r="I281" s="134">
        <f t="array" ref="I281">+IFERROR(INDEX('FCST SDV (2)'!$D$2:$P$2001,MATCH('Data đx fcst 21.09.2020'!$B281,'FCST SDV (2)'!$C$2:$C$2001,0),MATCH('Data đx fcst 21.09.2020'!I$1,'FCST SDV (2)'!$D$1:$P$1,0))/'Data đx fcst 21.09.2020'!$C281,0)</f>
        <v>0</v>
      </c>
      <c r="J281" s="134">
        <f t="array" ref="J281">+IFERROR(INDEX('FCST SDV (2)'!$D$2:$P$2001,MATCH('Data đx fcst 21.09.2020'!$B281,'FCST SDV (2)'!$C$2:$C$2001,0),MATCH('Data đx fcst 21.09.2020'!J$1,'FCST SDV (2)'!$D$1:$P$1,0))/'Data đx fcst 21.09.2020'!$C281,0)</f>
        <v>0</v>
      </c>
      <c r="K281" s="134">
        <f t="array" ref="K281">+IFERROR(INDEX('FCST SDV (2)'!$D$2:$P$2001,MATCH('Data đx fcst 21.09.2020'!$B281,'FCST SDV (2)'!$C$2:$C$2001,0),MATCH('Data đx fcst 21.09.2020'!K$1,'FCST SDV (2)'!$D$1:$P$1,0))/'Data đx fcst 21.09.2020'!$C281,0)</f>
        <v>0</v>
      </c>
      <c r="L281" s="134">
        <f t="array" ref="L281">+IFERROR(INDEX('FCST SDV (2)'!$D$2:$P$2001,MATCH('Data đx fcst 21.09.2020'!$B281,'FCST SDV (2)'!$C$2:$C$2001,0),MATCH('Data đx fcst 21.09.2020'!L$1,'FCST SDV (2)'!$D$1:$P$1,0))/'Data đx fcst 21.09.2020'!$C281,0)</f>
        <v>0</v>
      </c>
      <c r="M281" s="134">
        <f t="array" ref="M281">+IFERROR(INDEX('FCST SDV (2)'!$D$2:$P$2001,MATCH('Data đx fcst 21.09.2020'!$B281,'FCST SDV (2)'!$C$2:$C$2001,0),MATCH('Data đx fcst 21.09.2020'!M$1,'FCST SDV (2)'!$D$1:$P$1,0))/'Data đx fcst 21.09.2020'!$C281,0)</f>
        <v>0</v>
      </c>
      <c r="N281" s="134">
        <f t="array" ref="N281">+IFERROR(INDEX('FCST SDV (2)'!$D$2:$P$2001,MATCH('Data đx fcst 21.09.2020'!$B281,'FCST SDV (2)'!$C$2:$C$2001,0),MATCH('Data đx fcst 21.09.2020'!N$1,'FCST SDV (2)'!$D$1:$P$1,0))/'Data đx fcst 21.09.2020'!$C281,0)</f>
        <v>0</v>
      </c>
      <c r="O281" s="134">
        <f t="array" ref="O281">+IFERROR(INDEX('FCST SDV (2)'!$D$2:$P$2001,MATCH('Data đx fcst 21.09.2020'!$B281,'FCST SDV (2)'!$C$2:$C$2001,0),MATCH('Data đx fcst 21.09.2020'!O$1,'FCST SDV (2)'!$D$1:$P$1,0))/'Data đx fcst 21.09.2020'!$C281,0)</f>
        <v>0</v>
      </c>
      <c r="P281" s="134">
        <f t="array" ref="P281">+IFERROR(INDEX('FCST SDV (2)'!$D$2:$P$2001,MATCH('Data đx fcst 21.09.2020'!$B281,'FCST SDV (2)'!$C$2:$C$2001,0),MATCH('Data đx fcst 21.09.2020'!P$1,'FCST SDV (2)'!$D$1:$P$1,0))/'Data đx fcst 21.09.2020'!$C281,0)</f>
        <v>0</v>
      </c>
      <c r="Q281" s="134">
        <f t="array" ref="Q281">+IFERROR(INDEX('FCST SDV (2)'!$D$2:$P$2001,MATCH('Data đx fcst 21.09.2020'!$B281,'FCST SDV (2)'!$C$2:$C$2001,0),MATCH('Data đx fcst 21.09.2020'!Q$1,'FCST SDV (2)'!$D$1:$P$1,0))/'Data đx fcst 21.09.2020'!$C281,0)</f>
        <v>0</v>
      </c>
      <c r="R281" s="134">
        <f t="array" ref="R281">+IFERROR(INDEX('FCST SDV (2)'!$D$2:$P$2001,MATCH('Data đx fcst 21.09.2020'!$B281,'FCST SDV (2)'!$C$2:$C$2001,0),MATCH('Data đx fcst 21.09.2020'!R$1,'FCST SDV (2)'!$D$1:$P$1,0))/'Data đx fcst 21.09.2020'!$C281,0)</f>
        <v>90.666666666666671</v>
      </c>
      <c r="S281" s="182">
        <f t="shared" si="50"/>
        <v>90.666666666666671</v>
      </c>
    </row>
    <row r="282" spans="1:19" ht="36" hidden="1" customHeight="1">
      <c r="A282" s="616"/>
      <c r="B282" s="214" t="s">
        <v>73</v>
      </c>
      <c r="C282" s="223">
        <v>2000</v>
      </c>
      <c r="D282" s="606"/>
      <c r="E282" s="606"/>
      <c r="F282" s="606"/>
      <c r="G282" s="187">
        <f>+IFERROR(VLOOKUP(B282,'FCST SDV (2)'!C:S,12,0),0)</f>
        <v>0</v>
      </c>
      <c r="H282" s="185">
        <f t="shared" si="54"/>
        <v>0</v>
      </c>
      <c r="I282" s="134">
        <f t="array" ref="I282">+IFERROR(INDEX('FCST SDV (2)'!$D$2:$P$2001,MATCH('Data đx fcst 21.09.2020'!$B282,'FCST SDV (2)'!$C$2:$C$2001,0),MATCH('Data đx fcst 21.09.2020'!I$1,'FCST SDV (2)'!$D$1:$P$1,0))/'Data đx fcst 21.09.2020'!$C282,0)</f>
        <v>0</v>
      </c>
      <c r="J282" s="134">
        <f t="array" ref="J282">+IFERROR(INDEX('FCST SDV (2)'!$D$2:$P$2001,MATCH('Data đx fcst 21.09.2020'!$B282,'FCST SDV (2)'!$C$2:$C$2001,0),MATCH('Data đx fcst 21.09.2020'!J$1,'FCST SDV (2)'!$D$1:$P$1,0))/'Data đx fcst 21.09.2020'!$C282,0)</f>
        <v>0</v>
      </c>
      <c r="K282" s="134">
        <f t="array" ref="K282">+IFERROR(INDEX('FCST SDV (2)'!$D$2:$P$2001,MATCH('Data đx fcst 21.09.2020'!$B282,'FCST SDV (2)'!$C$2:$C$2001,0),MATCH('Data đx fcst 21.09.2020'!K$1,'FCST SDV (2)'!$D$1:$P$1,0))/'Data đx fcst 21.09.2020'!$C282,0)</f>
        <v>0</v>
      </c>
      <c r="L282" s="134">
        <f t="array" ref="L282">+IFERROR(INDEX('FCST SDV (2)'!$D$2:$P$2001,MATCH('Data đx fcst 21.09.2020'!$B282,'FCST SDV (2)'!$C$2:$C$2001,0),MATCH('Data đx fcst 21.09.2020'!L$1,'FCST SDV (2)'!$D$1:$P$1,0))/'Data đx fcst 21.09.2020'!$C282,0)</f>
        <v>0</v>
      </c>
      <c r="M282" s="134">
        <f t="array" ref="M282">+IFERROR(INDEX('FCST SDV (2)'!$D$2:$P$2001,MATCH('Data đx fcst 21.09.2020'!$B282,'FCST SDV (2)'!$C$2:$C$2001,0),MATCH('Data đx fcst 21.09.2020'!M$1,'FCST SDV (2)'!$D$1:$P$1,0))/'Data đx fcst 21.09.2020'!$C282,0)</f>
        <v>0</v>
      </c>
      <c r="N282" s="134">
        <f t="array" ref="N282">+IFERROR(INDEX('FCST SDV (2)'!$D$2:$P$2001,MATCH('Data đx fcst 21.09.2020'!$B282,'FCST SDV (2)'!$C$2:$C$2001,0),MATCH('Data đx fcst 21.09.2020'!N$1,'FCST SDV (2)'!$D$1:$P$1,0))/'Data đx fcst 21.09.2020'!$C282,0)</f>
        <v>0</v>
      </c>
      <c r="O282" s="134">
        <f t="array" ref="O282">+IFERROR(INDEX('FCST SDV (2)'!$D$2:$P$2001,MATCH('Data đx fcst 21.09.2020'!$B282,'FCST SDV (2)'!$C$2:$C$2001,0),MATCH('Data đx fcst 21.09.2020'!O$1,'FCST SDV (2)'!$D$1:$P$1,0))/'Data đx fcst 21.09.2020'!$C282,0)</f>
        <v>0</v>
      </c>
      <c r="P282" s="134">
        <f t="array" ref="P282">+IFERROR(INDEX('FCST SDV (2)'!$D$2:$P$2001,MATCH('Data đx fcst 21.09.2020'!$B282,'FCST SDV (2)'!$C$2:$C$2001,0),MATCH('Data đx fcst 21.09.2020'!P$1,'FCST SDV (2)'!$D$1:$P$1,0))/'Data đx fcst 21.09.2020'!$C282,0)</f>
        <v>0</v>
      </c>
      <c r="Q282" s="134">
        <f t="array" ref="Q282">+IFERROR(INDEX('FCST SDV (2)'!$D$2:$P$2001,MATCH('Data đx fcst 21.09.2020'!$B282,'FCST SDV (2)'!$C$2:$C$2001,0),MATCH('Data đx fcst 21.09.2020'!Q$1,'FCST SDV (2)'!$D$1:$P$1,0))/'Data đx fcst 21.09.2020'!$C282,0)</f>
        <v>0</v>
      </c>
      <c r="R282" s="134">
        <f t="array" ref="R282">+IFERROR(INDEX('FCST SDV (2)'!$D$2:$P$2001,MATCH('Data đx fcst 21.09.2020'!$B282,'FCST SDV (2)'!$C$2:$C$2001,0),MATCH('Data đx fcst 21.09.2020'!R$1,'FCST SDV (2)'!$D$1:$P$1,0))/'Data đx fcst 21.09.2020'!$C282,0)</f>
        <v>0</v>
      </c>
      <c r="S282" s="182">
        <f t="shared" si="50"/>
        <v>0</v>
      </c>
    </row>
    <row r="283" spans="1:19" ht="36" hidden="1" customHeight="1">
      <c r="A283" s="616"/>
      <c r="B283" s="214" t="s">
        <v>73</v>
      </c>
      <c r="C283" s="223">
        <v>2000</v>
      </c>
      <c r="D283" s="606"/>
      <c r="E283" s="606"/>
      <c r="F283" s="606"/>
      <c r="G283" s="187">
        <f>+IFERROR(VLOOKUP(B283,'FCST SDV (2)'!C:S,12,0),0)</f>
        <v>0</v>
      </c>
      <c r="H283" s="185">
        <f t="shared" si="54"/>
        <v>0</v>
      </c>
      <c r="I283" s="134">
        <f t="array" ref="I283">+IFERROR(INDEX('FCST SDV (2)'!$D$2:$P$2001,MATCH('Data đx fcst 21.09.2020'!$B283,'FCST SDV (2)'!$C$2:$C$2001,0),MATCH('Data đx fcst 21.09.2020'!I$1,'FCST SDV (2)'!$D$1:$P$1,0))/'Data đx fcst 21.09.2020'!$C283,0)</f>
        <v>0</v>
      </c>
      <c r="J283" s="134">
        <f t="array" ref="J283">+IFERROR(INDEX('FCST SDV (2)'!$D$2:$P$2001,MATCH('Data đx fcst 21.09.2020'!$B283,'FCST SDV (2)'!$C$2:$C$2001,0),MATCH('Data đx fcst 21.09.2020'!J$1,'FCST SDV (2)'!$D$1:$P$1,0))/'Data đx fcst 21.09.2020'!$C283,0)</f>
        <v>0</v>
      </c>
      <c r="K283" s="134">
        <f t="array" ref="K283">+IFERROR(INDEX('FCST SDV (2)'!$D$2:$P$2001,MATCH('Data đx fcst 21.09.2020'!$B283,'FCST SDV (2)'!$C$2:$C$2001,0),MATCH('Data đx fcst 21.09.2020'!K$1,'FCST SDV (2)'!$D$1:$P$1,0))/'Data đx fcst 21.09.2020'!$C283,0)</f>
        <v>0</v>
      </c>
      <c r="L283" s="134">
        <f t="array" ref="L283">+IFERROR(INDEX('FCST SDV (2)'!$D$2:$P$2001,MATCH('Data đx fcst 21.09.2020'!$B283,'FCST SDV (2)'!$C$2:$C$2001,0),MATCH('Data đx fcst 21.09.2020'!L$1,'FCST SDV (2)'!$D$1:$P$1,0))/'Data đx fcst 21.09.2020'!$C283,0)</f>
        <v>0</v>
      </c>
      <c r="M283" s="134">
        <f t="array" ref="M283">+IFERROR(INDEX('FCST SDV (2)'!$D$2:$P$2001,MATCH('Data đx fcst 21.09.2020'!$B283,'FCST SDV (2)'!$C$2:$C$2001,0),MATCH('Data đx fcst 21.09.2020'!M$1,'FCST SDV (2)'!$D$1:$P$1,0))/'Data đx fcst 21.09.2020'!$C283,0)</f>
        <v>0</v>
      </c>
      <c r="N283" s="134">
        <f t="array" ref="N283">+IFERROR(INDEX('FCST SDV (2)'!$D$2:$P$2001,MATCH('Data đx fcst 21.09.2020'!$B283,'FCST SDV (2)'!$C$2:$C$2001,0),MATCH('Data đx fcst 21.09.2020'!N$1,'FCST SDV (2)'!$D$1:$P$1,0))/'Data đx fcst 21.09.2020'!$C283,0)</f>
        <v>0</v>
      </c>
      <c r="O283" s="134">
        <f t="array" ref="O283">+IFERROR(INDEX('FCST SDV (2)'!$D$2:$P$2001,MATCH('Data đx fcst 21.09.2020'!$B283,'FCST SDV (2)'!$C$2:$C$2001,0),MATCH('Data đx fcst 21.09.2020'!O$1,'FCST SDV (2)'!$D$1:$P$1,0))/'Data đx fcst 21.09.2020'!$C283,0)</f>
        <v>0</v>
      </c>
      <c r="P283" s="134">
        <f t="array" ref="P283">+IFERROR(INDEX('FCST SDV (2)'!$D$2:$P$2001,MATCH('Data đx fcst 21.09.2020'!$B283,'FCST SDV (2)'!$C$2:$C$2001,0),MATCH('Data đx fcst 21.09.2020'!P$1,'FCST SDV (2)'!$D$1:$P$1,0))/'Data đx fcst 21.09.2020'!$C283,0)</f>
        <v>0</v>
      </c>
      <c r="Q283" s="134">
        <f t="array" ref="Q283">+IFERROR(INDEX('FCST SDV (2)'!$D$2:$P$2001,MATCH('Data đx fcst 21.09.2020'!$B283,'FCST SDV (2)'!$C$2:$C$2001,0),MATCH('Data đx fcst 21.09.2020'!Q$1,'FCST SDV (2)'!$D$1:$P$1,0))/'Data đx fcst 21.09.2020'!$C283,0)</f>
        <v>0</v>
      </c>
      <c r="R283" s="134">
        <f t="array" ref="R283">+IFERROR(INDEX('FCST SDV (2)'!$D$2:$P$2001,MATCH('Data đx fcst 21.09.2020'!$B283,'FCST SDV (2)'!$C$2:$C$2001,0),MATCH('Data đx fcst 21.09.2020'!R$1,'FCST SDV (2)'!$D$1:$P$1,0))/'Data đx fcst 21.09.2020'!$C283,0)</f>
        <v>0</v>
      </c>
      <c r="S283" s="182">
        <f t="shared" si="50"/>
        <v>0</v>
      </c>
    </row>
    <row r="284" spans="1:19" ht="36" customHeight="1">
      <c r="A284" s="616"/>
      <c r="B284" s="214" t="s">
        <v>77</v>
      </c>
      <c r="C284" s="223">
        <v>3000</v>
      </c>
      <c r="D284" s="606"/>
      <c r="E284" s="606"/>
      <c r="F284" s="606"/>
      <c r="G284" s="187">
        <f>+IFERROR(VLOOKUP(B284,'FCST SDV (2)'!C:S,12,0),0)</f>
        <v>0</v>
      </c>
      <c r="H284" s="185">
        <f t="shared" si="54"/>
        <v>0</v>
      </c>
      <c r="I284" s="134">
        <f t="array" ref="I284">+IFERROR(INDEX('FCST SDV (2)'!$D$2:$P$2001,MATCH('Data đx fcst 21.09.2020'!$B284,'FCST SDV (2)'!$C$2:$C$2001,0),MATCH('Data đx fcst 21.09.2020'!I$1,'FCST SDV (2)'!$D$1:$P$1,0))/'Data đx fcst 21.09.2020'!$C284,0)</f>
        <v>0</v>
      </c>
      <c r="J284" s="134">
        <f t="array" ref="J284">+IFERROR(INDEX('FCST SDV (2)'!$D$2:$P$2001,MATCH('Data đx fcst 21.09.2020'!$B284,'FCST SDV (2)'!$C$2:$C$2001,0),MATCH('Data đx fcst 21.09.2020'!J$1,'FCST SDV (2)'!$D$1:$P$1,0))/'Data đx fcst 21.09.2020'!$C284,0)</f>
        <v>0</v>
      </c>
      <c r="K284" s="134">
        <f t="array" ref="K284">+IFERROR(INDEX('FCST SDV (2)'!$D$2:$P$2001,MATCH('Data đx fcst 21.09.2020'!$B284,'FCST SDV (2)'!$C$2:$C$2001,0),MATCH('Data đx fcst 21.09.2020'!K$1,'FCST SDV (2)'!$D$1:$P$1,0))/'Data đx fcst 21.09.2020'!$C284,0)</f>
        <v>0</v>
      </c>
      <c r="L284" s="134">
        <f t="array" ref="L284">+IFERROR(INDEX('FCST SDV (2)'!$D$2:$P$2001,MATCH('Data đx fcst 21.09.2020'!$B284,'FCST SDV (2)'!$C$2:$C$2001,0),MATCH('Data đx fcst 21.09.2020'!L$1,'FCST SDV (2)'!$D$1:$P$1,0))/'Data đx fcst 21.09.2020'!$C284,0)</f>
        <v>0</v>
      </c>
      <c r="M284" s="134">
        <f t="array" ref="M284">+IFERROR(INDEX('FCST SDV (2)'!$D$2:$P$2001,MATCH('Data đx fcst 21.09.2020'!$B284,'FCST SDV (2)'!$C$2:$C$2001,0),MATCH('Data đx fcst 21.09.2020'!M$1,'FCST SDV (2)'!$D$1:$P$1,0))/'Data đx fcst 21.09.2020'!$C284,0)</f>
        <v>0</v>
      </c>
      <c r="N284" s="134">
        <f t="array" ref="N284">+IFERROR(INDEX('FCST SDV (2)'!$D$2:$P$2001,MATCH('Data đx fcst 21.09.2020'!$B284,'FCST SDV (2)'!$C$2:$C$2001,0),MATCH('Data đx fcst 21.09.2020'!N$1,'FCST SDV (2)'!$D$1:$P$1,0))/'Data đx fcst 21.09.2020'!$C284,0)</f>
        <v>0</v>
      </c>
      <c r="O284" s="134">
        <f t="array" ref="O284">+IFERROR(INDEX('FCST SDV (2)'!$D$2:$P$2001,MATCH('Data đx fcst 21.09.2020'!$B284,'FCST SDV (2)'!$C$2:$C$2001,0),MATCH('Data đx fcst 21.09.2020'!O$1,'FCST SDV (2)'!$D$1:$P$1,0))/'Data đx fcst 21.09.2020'!$C284,0)</f>
        <v>0</v>
      </c>
      <c r="P284" s="134">
        <f t="array" ref="P284">+IFERROR(INDEX('FCST SDV (2)'!$D$2:$P$2001,MATCH('Data đx fcst 21.09.2020'!$B284,'FCST SDV (2)'!$C$2:$C$2001,0),MATCH('Data đx fcst 21.09.2020'!P$1,'FCST SDV (2)'!$D$1:$P$1,0))/'Data đx fcst 21.09.2020'!$C284,0)</f>
        <v>0</v>
      </c>
      <c r="Q284" s="134">
        <f t="array" ref="Q284">+IFERROR(INDEX('FCST SDV (2)'!$D$2:$P$2001,MATCH('Data đx fcst 21.09.2020'!$B284,'FCST SDV (2)'!$C$2:$C$2001,0),MATCH('Data đx fcst 21.09.2020'!Q$1,'FCST SDV (2)'!$D$1:$P$1,0))/'Data đx fcst 21.09.2020'!$C284,0)</f>
        <v>0</v>
      </c>
      <c r="R284" s="134">
        <f t="array" ref="R284">+IFERROR(INDEX('FCST SDV (2)'!$D$2:$P$2001,MATCH('Data đx fcst 21.09.2020'!$B284,'FCST SDV (2)'!$C$2:$C$2001,0),MATCH('Data đx fcst 21.09.2020'!R$1,'FCST SDV (2)'!$D$1:$P$1,0))/'Data đx fcst 21.09.2020'!$C284,0)</f>
        <v>0</v>
      </c>
      <c r="S284" s="182">
        <f t="shared" si="50"/>
        <v>0</v>
      </c>
    </row>
    <row r="285" spans="1:19" ht="36" hidden="1" customHeight="1">
      <c r="A285" s="616"/>
      <c r="B285" s="214" t="s">
        <v>75</v>
      </c>
      <c r="C285" s="223">
        <v>3000</v>
      </c>
      <c r="D285" s="606"/>
      <c r="E285" s="606"/>
      <c r="F285" s="606"/>
      <c r="G285" s="187">
        <f>+IFERROR(VLOOKUP(B285,'FCST SDV (2)'!C:S,12,0),0)</f>
        <v>0</v>
      </c>
      <c r="H285" s="185">
        <f t="shared" si="54"/>
        <v>0</v>
      </c>
      <c r="I285" s="134">
        <f t="array" ref="I285">+IFERROR(INDEX('FCST SDV (2)'!$D$2:$P$2001,MATCH('Data đx fcst 21.09.2020'!$B285,'FCST SDV (2)'!$C$2:$C$2001,0),MATCH('Data đx fcst 21.09.2020'!I$1,'FCST SDV (2)'!$D$1:$P$1,0))/'Data đx fcst 21.09.2020'!$C285,0)</f>
        <v>0</v>
      </c>
      <c r="J285" s="134">
        <f t="array" ref="J285">+IFERROR(INDEX('FCST SDV (2)'!$D$2:$P$2001,MATCH('Data đx fcst 21.09.2020'!$B285,'FCST SDV (2)'!$C$2:$C$2001,0),MATCH('Data đx fcst 21.09.2020'!J$1,'FCST SDV (2)'!$D$1:$P$1,0))/'Data đx fcst 21.09.2020'!$C285,0)</f>
        <v>0</v>
      </c>
      <c r="K285" s="134">
        <f t="array" ref="K285">+IFERROR(INDEX('FCST SDV (2)'!$D$2:$P$2001,MATCH('Data đx fcst 21.09.2020'!$B285,'FCST SDV (2)'!$C$2:$C$2001,0),MATCH('Data đx fcst 21.09.2020'!K$1,'FCST SDV (2)'!$D$1:$P$1,0))/'Data đx fcst 21.09.2020'!$C285,0)</f>
        <v>0</v>
      </c>
      <c r="L285" s="134">
        <f t="array" ref="L285">+IFERROR(INDEX('FCST SDV (2)'!$D$2:$P$2001,MATCH('Data đx fcst 21.09.2020'!$B285,'FCST SDV (2)'!$C$2:$C$2001,0),MATCH('Data đx fcst 21.09.2020'!L$1,'FCST SDV (2)'!$D$1:$P$1,0))/'Data đx fcst 21.09.2020'!$C285,0)</f>
        <v>0</v>
      </c>
      <c r="M285" s="134">
        <f t="array" ref="M285">+IFERROR(INDEX('FCST SDV (2)'!$D$2:$P$2001,MATCH('Data đx fcst 21.09.2020'!$B285,'FCST SDV (2)'!$C$2:$C$2001,0),MATCH('Data đx fcst 21.09.2020'!M$1,'FCST SDV (2)'!$D$1:$P$1,0))/'Data đx fcst 21.09.2020'!$C285,0)</f>
        <v>0</v>
      </c>
      <c r="N285" s="134">
        <f t="array" ref="N285">+IFERROR(INDEX('FCST SDV (2)'!$D$2:$P$2001,MATCH('Data đx fcst 21.09.2020'!$B285,'FCST SDV (2)'!$C$2:$C$2001,0),MATCH('Data đx fcst 21.09.2020'!N$1,'FCST SDV (2)'!$D$1:$P$1,0))/'Data đx fcst 21.09.2020'!$C285,0)</f>
        <v>0</v>
      </c>
      <c r="O285" s="134">
        <f t="array" ref="O285">+IFERROR(INDEX('FCST SDV (2)'!$D$2:$P$2001,MATCH('Data đx fcst 21.09.2020'!$B285,'FCST SDV (2)'!$C$2:$C$2001,0),MATCH('Data đx fcst 21.09.2020'!O$1,'FCST SDV (2)'!$D$1:$P$1,0))/'Data đx fcst 21.09.2020'!$C285,0)</f>
        <v>0</v>
      </c>
      <c r="P285" s="134">
        <f t="array" ref="P285">+IFERROR(INDEX('FCST SDV (2)'!$D$2:$P$2001,MATCH('Data đx fcst 21.09.2020'!$B285,'FCST SDV (2)'!$C$2:$C$2001,0),MATCH('Data đx fcst 21.09.2020'!P$1,'FCST SDV (2)'!$D$1:$P$1,0))/'Data đx fcst 21.09.2020'!$C285,0)</f>
        <v>0</v>
      </c>
      <c r="Q285" s="134">
        <f t="array" ref="Q285">+IFERROR(INDEX('FCST SDV (2)'!$D$2:$P$2001,MATCH('Data đx fcst 21.09.2020'!$B285,'FCST SDV (2)'!$C$2:$C$2001,0),MATCH('Data đx fcst 21.09.2020'!Q$1,'FCST SDV (2)'!$D$1:$P$1,0))/'Data đx fcst 21.09.2020'!$C285,0)</f>
        <v>0</v>
      </c>
      <c r="R285" s="134">
        <f t="array" ref="R285">+IFERROR(INDEX('FCST SDV (2)'!$D$2:$P$2001,MATCH('Data đx fcst 21.09.2020'!$B285,'FCST SDV (2)'!$C$2:$C$2001,0),MATCH('Data đx fcst 21.09.2020'!R$1,'FCST SDV (2)'!$D$1:$P$1,0))/'Data đx fcst 21.09.2020'!$C285,0)</f>
        <v>0</v>
      </c>
      <c r="S285" s="182">
        <f t="shared" si="50"/>
        <v>0</v>
      </c>
    </row>
    <row r="286" spans="1:19" ht="36" customHeight="1">
      <c r="A286" s="616"/>
      <c r="B286" s="214" t="s">
        <v>76</v>
      </c>
      <c r="C286" s="223">
        <v>30000</v>
      </c>
      <c r="D286" s="606"/>
      <c r="E286" s="606"/>
      <c r="F286" s="606"/>
      <c r="G286" s="187">
        <f>+IFERROR(VLOOKUP(B286,'FCST SDV (2)'!C:S,12,0),0)</f>
        <v>0</v>
      </c>
      <c r="H286" s="185">
        <f t="shared" si="54"/>
        <v>0</v>
      </c>
      <c r="I286" s="134">
        <f t="array" ref="I286">+IFERROR(INDEX('FCST SDV (2)'!$D$2:$P$2001,MATCH('Data đx fcst 21.09.2020'!$B286,'FCST SDV (2)'!$C$2:$C$2001,0),MATCH('Data đx fcst 21.09.2020'!I$1,'FCST SDV (2)'!$D$1:$P$1,0))/'Data đx fcst 21.09.2020'!$C286,0)</f>
        <v>0</v>
      </c>
      <c r="J286" s="134">
        <f t="array" ref="J286">+IFERROR(INDEX('FCST SDV (2)'!$D$2:$P$2001,MATCH('Data đx fcst 21.09.2020'!$B286,'FCST SDV (2)'!$C$2:$C$2001,0),MATCH('Data đx fcst 21.09.2020'!J$1,'FCST SDV (2)'!$D$1:$P$1,0))/'Data đx fcst 21.09.2020'!$C286,0)</f>
        <v>0</v>
      </c>
      <c r="K286" s="134">
        <f t="array" ref="K286">+IFERROR(INDEX('FCST SDV (2)'!$D$2:$P$2001,MATCH('Data đx fcst 21.09.2020'!$B286,'FCST SDV (2)'!$C$2:$C$2001,0),MATCH('Data đx fcst 21.09.2020'!K$1,'FCST SDV (2)'!$D$1:$P$1,0))/'Data đx fcst 21.09.2020'!$C286,0)</f>
        <v>0</v>
      </c>
      <c r="L286" s="134">
        <f t="array" ref="L286">+IFERROR(INDEX('FCST SDV (2)'!$D$2:$P$2001,MATCH('Data đx fcst 21.09.2020'!$B286,'FCST SDV (2)'!$C$2:$C$2001,0),MATCH('Data đx fcst 21.09.2020'!L$1,'FCST SDV (2)'!$D$1:$P$1,0))/'Data đx fcst 21.09.2020'!$C286,0)</f>
        <v>0</v>
      </c>
      <c r="M286" s="134">
        <f t="array" ref="M286">+IFERROR(INDEX('FCST SDV (2)'!$D$2:$P$2001,MATCH('Data đx fcst 21.09.2020'!$B286,'FCST SDV (2)'!$C$2:$C$2001,0),MATCH('Data đx fcst 21.09.2020'!M$1,'FCST SDV (2)'!$D$1:$P$1,0))/'Data đx fcst 21.09.2020'!$C286,0)</f>
        <v>0</v>
      </c>
      <c r="N286" s="134">
        <f t="array" ref="N286">+IFERROR(INDEX('FCST SDV (2)'!$D$2:$P$2001,MATCH('Data đx fcst 21.09.2020'!$B286,'FCST SDV (2)'!$C$2:$C$2001,0),MATCH('Data đx fcst 21.09.2020'!N$1,'FCST SDV (2)'!$D$1:$P$1,0))/'Data đx fcst 21.09.2020'!$C286,0)</f>
        <v>0</v>
      </c>
      <c r="O286" s="134">
        <f t="array" ref="O286">+IFERROR(INDEX('FCST SDV (2)'!$D$2:$P$2001,MATCH('Data đx fcst 21.09.2020'!$B286,'FCST SDV (2)'!$C$2:$C$2001,0),MATCH('Data đx fcst 21.09.2020'!O$1,'FCST SDV (2)'!$D$1:$P$1,0))/'Data đx fcst 21.09.2020'!$C286,0)</f>
        <v>0</v>
      </c>
      <c r="P286" s="134">
        <f t="array" ref="P286">+IFERROR(INDEX('FCST SDV (2)'!$D$2:$P$2001,MATCH('Data đx fcst 21.09.2020'!$B286,'FCST SDV (2)'!$C$2:$C$2001,0),MATCH('Data đx fcst 21.09.2020'!P$1,'FCST SDV (2)'!$D$1:$P$1,0))/'Data đx fcst 21.09.2020'!$C286,0)</f>
        <v>0</v>
      </c>
      <c r="Q286" s="134">
        <f t="array" ref="Q286">+IFERROR(INDEX('FCST SDV (2)'!$D$2:$P$2001,MATCH('Data đx fcst 21.09.2020'!$B286,'FCST SDV (2)'!$C$2:$C$2001,0),MATCH('Data đx fcst 21.09.2020'!Q$1,'FCST SDV (2)'!$D$1:$P$1,0))/'Data đx fcst 21.09.2020'!$C286,0)</f>
        <v>0</v>
      </c>
      <c r="R286" s="134">
        <f t="array" ref="R286">+IFERROR(INDEX('FCST SDV (2)'!$D$2:$P$2001,MATCH('Data đx fcst 21.09.2020'!$B286,'FCST SDV (2)'!$C$2:$C$2001,0),MATCH('Data đx fcst 21.09.2020'!R$1,'FCST SDV (2)'!$D$1:$P$1,0))/'Data đx fcst 21.09.2020'!$C286,0)</f>
        <v>0.46666666666666667</v>
      </c>
      <c r="S286" s="182">
        <f t="shared" si="50"/>
        <v>0.46666666666666667</v>
      </c>
    </row>
    <row r="287" spans="1:19" s="195" customFormat="1" ht="36" customHeight="1" thickBot="1">
      <c r="A287" s="637" t="s">
        <v>254</v>
      </c>
      <c r="B287" s="638"/>
      <c r="C287" s="638"/>
      <c r="D287" s="638"/>
      <c r="E287" s="638"/>
      <c r="F287" s="639"/>
      <c r="G287" s="263">
        <f>+SUM(G279:G286)</f>
        <v>1221500</v>
      </c>
      <c r="H287" s="190">
        <f>+SUM(H278:H286)</f>
        <v>425.66666666666669</v>
      </c>
      <c r="I287" s="192">
        <f>+F278-SUM(I278:I286)</f>
        <v>630</v>
      </c>
      <c r="J287" s="192">
        <f>+I287-SUM(J278:J286)</f>
        <v>630</v>
      </c>
      <c r="K287" s="192">
        <f>+J287-SUM(K278:K286)</f>
        <v>630</v>
      </c>
      <c r="L287" s="192">
        <f t="shared" ref="L287:R287" si="55">+K287-SUM(L278:L286)</f>
        <v>630</v>
      </c>
      <c r="M287" s="192">
        <f t="shared" si="55"/>
        <v>630</v>
      </c>
      <c r="N287" s="192">
        <f t="shared" si="55"/>
        <v>630</v>
      </c>
      <c r="O287" s="192">
        <f t="shared" si="55"/>
        <v>630</v>
      </c>
      <c r="P287" s="192">
        <f t="shared" si="55"/>
        <v>630</v>
      </c>
      <c r="Q287" s="192">
        <f t="shared" si="55"/>
        <v>630</v>
      </c>
      <c r="R287" s="192">
        <f t="shared" si="55"/>
        <v>208.86666666666667</v>
      </c>
      <c r="S287" s="194">
        <f t="shared" si="50"/>
        <v>5878.8666666666668</v>
      </c>
    </row>
    <row r="288" spans="1:19" ht="36" customHeight="1">
      <c r="A288" s="636" t="s">
        <v>110</v>
      </c>
      <c r="B288" s="225" t="s">
        <v>45</v>
      </c>
      <c r="C288" s="231">
        <v>3000</v>
      </c>
      <c r="D288" s="606">
        <v>76</v>
      </c>
      <c r="E288" s="606">
        <v>412</v>
      </c>
      <c r="F288" s="606">
        <f>+E288+D288</f>
        <v>488</v>
      </c>
      <c r="G288" s="203">
        <f>+IFERROR(VLOOKUP(B288,'FCST SDV (2)'!C:S,12,0),0)</f>
        <v>510000</v>
      </c>
      <c r="H288" s="188">
        <f t="shared" ref="H288:H293" si="56">+G288/C288</f>
        <v>170</v>
      </c>
      <c r="I288" s="134">
        <f t="array" ref="I288">+IFERROR(INDEX('FCST SDV (2)'!$D$2:$P$2001,MATCH('Data đx fcst 21.09.2020'!$B288,'FCST SDV (2)'!$C$2:$C$2001,0),MATCH('Data đx fcst 21.09.2020'!I$1,'FCST SDV (2)'!$D$1:$P$1,0))/'Data đx fcst 21.09.2020'!$C288,0)</f>
        <v>0</v>
      </c>
      <c r="J288" s="134">
        <f t="array" ref="J288">+IFERROR(INDEX('FCST SDV (2)'!$D$2:$P$2001,MATCH('Data đx fcst 21.09.2020'!$B288,'FCST SDV (2)'!$C$2:$C$2001,0),MATCH('Data đx fcst 21.09.2020'!J$1,'FCST SDV (2)'!$D$1:$P$1,0))/'Data đx fcst 21.09.2020'!$C288,0)</f>
        <v>0</v>
      </c>
      <c r="K288" s="134">
        <f t="array" ref="K288">+IFERROR(INDEX('FCST SDV (2)'!$D$2:$P$2001,MATCH('Data đx fcst 21.09.2020'!$B288,'FCST SDV (2)'!$C$2:$C$2001,0),MATCH('Data đx fcst 21.09.2020'!K$1,'FCST SDV (2)'!$D$1:$P$1,0))/'Data đx fcst 21.09.2020'!$C288,0)</f>
        <v>0</v>
      </c>
      <c r="L288" s="134">
        <f t="array" ref="L288">+IFERROR(INDEX('FCST SDV (2)'!$D$2:$P$2001,MATCH('Data đx fcst 21.09.2020'!$B288,'FCST SDV (2)'!$C$2:$C$2001,0),MATCH('Data đx fcst 21.09.2020'!L$1,'FCST SDV (2)'!$D$1:$P$1,0))/'Data đx fcst 21.09.2020'!$C288,0)</f>
        <v>0</v>
      </c>
      <c r="M288" s="134">
        <f t="array" ref="M288">+IFERROR(INDEX('FCST SDV (2)'!$D$2:$P$2001,MATCH('Data đx fcst 21.09.2020'!$B288,'FCST SDV (2)'!$C$2:$C$2001,0),MATCH('Data đx fcst 21.09.2020'!M$1,'FCST SDV (2)'!$D$1:$P$1,0))/'Data đx fcst 21.09.2020'!$C288,0)</f>
        <v>0</v>
      </c>
      <c r="N288" s="134">
        <f t="array" ref="N288">+IFERROR(INDEX('FCST SDV (2)'!$D$2:$P$2001,MATCH('Data đx fcst 21.09.2020'!$B288,'FCST SDV (2)'!$C$2:$C$2001,0),MATCH('Data đx fcst 21.09.2020'!N$1,'FCST SDV (2)'!$D$1:$P$1,0))/'Data đx fcst 21.09.2020'!$C288,0)</f>
        <v>0</v>
      </c>
      <c r="O288" s="134">
        <f t="array" ref="O288">+IFERROR(INDEX('FCST SDV (2)'!$D$2:$P$2001,MATCH('Data đx fcst 21.09.2020'!$B288,'FCST SDV (2)'!$C$2:$C$2001,0),MATCH('Data đx fcst 21.09.2020'!O$1,'FCST SDV (2)'!$D$1:$P$1,0))/'Data đx fcst 21.09.2020'!$C288,0)</f>
        <v>0</v>
      </c>
      <c r="P288" s="134">
        <f t="array" ref="P288">+IFERROR(INDEX('FCST SDV (2)'!$D$2:$P$2001,MATCH('Data đx fcst 21.09.2020'!$B288,'FCST SDV (2)'!$C$2:$C$2001,0),MATCH('Data đx fcst 21.09.2020'!P$1,'FCST SDV (2)'!$D$1:$P$1,0))/'Data đx fcst 21.09.2020'!$C288,0)</f>
        <v>0</v>
      </c>
      <c r="Q288" s="134">
        <f t="array" ref="Q288">+IFERROR(INDEX('FCST SDV (2)'!$D$2:$P$2001,MATCH('Data đx fcst 21.09.2020'!$B288,'FCST SDV (2)'!$C$2:$C$2001,0),MATCH('Data đx fcst 21.09.2020'!Q$1,'FCST SDV (2)'!$D$1:$P$1,0))/'Data đx fcst 21.09.2020'!$C288,0)</f>
        <v>0</v>
      </c>
      <c r="R288" s="134">
        <f t="array" ref="R288">+IFERROR(INDEX('FCST SDV (2)'!$D$2:$P$2001,MATCH('Data đx fcst 21.09.2020'!$B288,'FCST SDV (2)'!$C$2:$C$2001,0),MATCH('Data đx fcst 21.09.2020'!R$1,'FCST SDV (2)'!$D$1:$P$1,0))/'Data đx fcst 21.09.2020'!$C288,0)</f>
        <v>160</v>
      </c>
      <c r="S288" s="193">
        <f t="shared" si="50"/>
        <v>160</v>
      </c>
    </row>
    <row r="289" spans="1:19" ht="36" customHeight="1">
      <c r="A289" s="616"/>
      <c r="B289" s="214" t="s">
        <v>31</v>
      </c>
      <c r="C289" s="223">
        <v>3000</v>
      </c>
      <c r="D289" s="606"/>
      <c r="E289" s="606"/>
      <c r="F289" s="606"/>
      <c r="G289" s="187">
        <f>+IFERROR(VLOOKUP(B289,'FCST SDV (2)'!C:S,12,0),0)</f>
        <v>420000</v>
      </c>
      <c r="H289" s="185">
        <f t="shared" si="56"/>
        <v>140</v>
      </c>
      <c r="I289" s="134">
        <f t="array" ref="I289">+IFERROR(INDEX('FCST SDV (2)'!$D$2:$P$2001,MATCH('Data đx fcst 21.09.2020'!$B289,'FCST SDV (2)'!$C$2:$C$2001,0),MATCH('Data đx fcst 21.09.2020'!I$1,'FCST SDV (2)'!$D$1:$P$1,0))/'Data đx fcst 21.09.2020'!$C289,0)</f>
        <v>0</v>
      </c>
      <c r="J289" s="134">
        <f t="array" ref="J289">+IFERROR(INDEX('FCST SDV (2)'!$D$2:$P$2001,MATCH('Data đx fcst 21.09.2020'!$B289,'FCST SDV (2)'!$C$2:$C$2001,0),MATCH('Data đx fcst 21.09.2020'!J$1,'FCST SDV (2)'!$D$1:$P$1,0))/'Data đx fcst 21.09.2020'!$C289,0)</f>
        <v>0</v>
      </c>
      <c r="K289" s="134">
        <f t="array" ref="K289">+IFERROR(INDEX('FCST SDV (2)'!$D$2:$P$2001,MATCH('Data đx fcst 21.09.2020'!$B289,'FCST SDV (2)'!$C$2:$C$2001,0),MATCH('Data đx fcst 21.09.2020'!K$1,'FCST SDV (2)'!$D$1:$P$1,0))/'Data đx fcst 21.09.2020'!$C289,0)</f>
        <v>0</v>
      </c>
      <c r="L289" s="134">
        <f t="array" ref="L289">+IFERROR(INDEX('FCST SDV (2)'!$D$2:$P$2001,MATCH('Data đx fcst 21.09.2020'!$B289,'FCST SDV (2)'!$C$2:$C$2001,0),MATCH('Data đx fcst 21.09.2020'!L$1,'FCST SDV (2)'!$D$1:$P$1,0))/'Data đx fcst 21.09.2020'!$C289,0)</f>
        <v>0</v>
      </c>
      <c r="M289" s="134">
        <f t="array" ref="M289">+IFERROR(INDEX('FCST SDV (2)'!$D$2:$P$2001,MATCH('Data đx fcst 21.09.2020'!$B289,'FCST SDV (2)'!$C$2:$C$2001,0),MATCH('Data đx fcst 21.09.2020'!M$1,'FCST SDV (2)'!$D$1:$P$1,0))/'Data đx fcst 21.09.2020'!$C289,0)</f>
        <v>0</v>
      </c>
      <c r="N289" s="134">
        <f t="array" ref="N289">+IFERROR(INDEX('FCST SDV (2)'!$D$2:$P$2001,MATCH('Data đx fcst 21.09.2020'!$B289,'FCST SDV (2)'!$C$2:$C$2001,0),MATCH('Data đx fcst 21.09.2020'!N$1,'FCST SDV (2)'!$D$1:$P$1,0))/'Data đx fcst 21.09.2020'!$C289,0)</f>
        <v>0</v>
      </c>
      <c r="O289" s="134">
        <f t="array" ref="O289">+IFERROR(INDEX('FCST SDV (2)'!$D$2:$P$2001,MATCH('Data đx fcst 21.09.2020'!$B289,'FCST SDV (2)'!$C$2:$C$2001,0),MATCH('Data đx fcst 21.09.2020'!O$1,'FCST SDV (2)'!$D$1:$P$1,0))/'Data đx fcst 21.09.2020'!$C289,0)</f>
        <v>0</v>
      </c>
      <c r="P289" s="134">
        <f t="array" ref="P289">+IFERROR(INDEX('FCST SDV (2)'!$D$2:$P$2001,MATCH('Data đx fcst 21.09.2020'!$B289,'FCST SDV (2)'!$C$2:$C$2001,0),MATCH('Data đx fcst 21.09.2020'!P$1,'FCST SDV (2)'!$D$1:$P$1,0))/'Data đx fcst 21.09.2020'!$C289,0)</f>
        <v>0</v>
      </c>
      <c r="Q289" s="134">
        <f t="array" ref="Q289">+IFERROR(INDEX('FCST SDV (2)'!$D$2:$P$2001,MATCH('Data đx fcst 21.09.2020'!$B289,'FCST SDV (2)'!$C$2:$C$2001,0),MATCH('Data đx fcst 21.09.2020'!Q$1,'FCST SDV (2)'!$D$1:$P$1,0))/'Data đx fcst 21.09.2020'!$C289,0)</f>
        <v>0</v>
      </c>
      <c r="R289" s="134">
        <f t="array" ref="R289">+IFERROR(INDEX('FCST SDV (2)'!$D$2:$P$2001,MATCH('Data đx fcst 21.09.2020'!$B289,'FCST SDV (2)'!$C$2:$C$2001,0),MATCH('Data đx fcst 21.09.2020'!R$1,'FCST SDV (2)'!$D$1:$P$1,0))/'Data đx fcst 21.09.2020'!$C289,0)</f>
        <v>140</v>
      </c>
      <c r="S289" s="182">
        <f t="shared" si="50"/>
        <v>140</v>
      </c>
    </row>
    <row r="290" spans="1:19" ht="36" customHeight="1">
      <c r="A290" s="616"/>
      <c r="B290" s="214" t="s">
        <v>78</v>
      </c>
      <c r="C290" s="223">
        <v>11000</v>
      </c>
      <c r="D290" s="606"/>
      <c r="E290" s="606"/>
      <c r="F290" s="606"/>
      <c r="G290" s="187">
        <f>+IFERROR(VLOOKUP(B290,'FCST SDV (2)'!C:S,12,0),0)</f>
        <v>0</v>
      </c>
      <c r="H290" s="185">
        <f t="shared" si="56"/>
        <v>0</v>
      </c>
      <c r="I290" s="134">
        <f t="array" ref="I290">+IFERROR(INDEX('FCST SDV (2)'!$D$2:$P$2001,MATCH('Data đx fcst 21.09.2020'!$B290,'FCST SDV (2)'!$C$2:$C$2001,0),MATCH('Data đx fcst 21.09.2020'!I$1,'FCST SDV (2)'!$D$1:$P$1,0))/'Data đx fcst 21.09.2020'!$C290,0)</f>
        <v>0</v>
      </c>
      <c r="J290" s="134">
        <f t="array" ref="J290">+IFERROR(INDEX('FCST SDV (2)'!$D$2:$P$2001,MATCH('Data đx fcst 21.09.2020'!$B290,'FCST SDV (2)'!$C$2:$C$2001,0),MATCH('Data đx fcst 21.09.2020'!J$1,'FCST SDV (2)'!$D$1:$P$1,0))/'Data đx fcst 21.09.2020'!$C290,0)</f>
        <v>0</v>
      </c>
      <c r="K290" s="134">
        <f t="array" ref="K290">+IFERROR(INDEX('FCST SDV (2)'!$D$2:$P$2001,MATCH('Data đx fcst 21.09.2020'!$B290,'FCST SDV (2)'!$C$2:$C$2001,0),MATCH('Data đx fcst 21.09.2020'!K$1,'FCST SDV (2)'!$D$1:$P$1,0))/'Data đx fcst 21.09.2020'!$C290,0)</f>
        <v>0</v>
      </c>
      <c r="L290" s="134">
        <f t="array" ref="L290">+IFERROR(INDEX('FCST SDV (2)'!$D$2:$P$2001,MATCH('Data đx fcst 21.09.2020'!$B290,'FCST SDV (2)'!$C$2:$C$2001,0),MATCH('Data đx fcst 21.09.2020'!L$1,'FCST SDV (2)'!$D$1:$P$1,0))/'Data đx fcst 21.09.2020'!$C290,0)</f>
        <v>0</v>
      </c>
      <c r="M290" s="134">
        <f t="array" ref="M290">+IFERROR(INDEX('FCST SDV (2)'!$D$2:$P$2001,MATCH('Data đx fcst 21.09.2020'!$B290,'FCST SDV (2)'!$C$2:$C$2001,0),MATCH('Data đx fcst 21.09.2020'!M$1,'FCST SDV (2)'!$D$1:$P$1,0))/'Data đx fcst 21.09.2020'!$C290,0)</f>
        <v>0</v>
      </c>
      <c r="N290" s="134">
        <f t="array" ref="N290">+IFERROR(INDEX('FCST SDV (2)'!$D$2:$P$2001,MATCH('Data đx fcst 21.09.2020'!$B290,'FCST SDV (2)'!$C$2:$C$2001,0),MATCH('Data đx fcst 21.09.2020'!N$1,'FCST SDV (2)'!$D$1:$P$1,0))/'Data đx fcst 21.09.2020'!$C290,0)</f>
        <v>0</v>
      </c>
      <c r="O290" s="134">
        <f t="array" ref="O290">+IFERROR(INDEX('FCST SDV (2)'!$D$2:$P$2001,MATCH('Data đx fcst 21.09.2020'!$B290,'FCST SDV (2)'!$C$2:$C$2001,0),MATCH('Data đx fcst 21.09.2020'!O$1,'FCST SDV (2)'!$D$1:$P$1,0))/'Data đx fcst 21.09.2020'!$C290,0)</f>
        <v>0</v>
      </c>
      <c r="P290" s="134">
        <f t="array" ref="P290">+IFERROR(INDEX('FCST SDV (2)'!$D$2:$P$2001,MATCH('Data đx fcst 21.09.2020'!$B290,'FCST SDV (2)'!$C$2:$C$2001,0),MATCH('Data đx fcst 21.09.2020'!P$1,'FCST SDV (2)'!$D$1:$P$1,0))/'Data đx fcst 21.09.2020'!$C290,0)</f>
        <v>0</v>
      </c>
      <c r="Q290" s="134">
        <f t="array" ref="Q290">+IFERROR(INDEX('FCST SDV (2)'!$D$2:$P$2001,MATCH('Data đx fcst 21.09.2020'!$B290,'FCST SDV (2)'!$C$2:$C$2001,0),MATCH('Data đx fcst 21.09.2020'!Q$1,'FCST SDV (2)'!$D$1:$P$1,0))/'Data đx fcst 21.09.2020'!$C290,0)</f>
        <v>0</v>
      </c>
      <c r="R290" s="134">
        <f t="array" ref="R290">+IFERROR(INDEX('FCST SDV (2)'!$D$2:$P$2001,MATCH('Data đx fcst 21.09.2020'!$B290,'FCST SDV (2)'!$C$2:$C$2001,0),MATCH('Data đx fcst 21.09.2020'!R$1,'FCST SDV (2)'!$D$1:$P$1,0))/'Data đx fcst 21.09.2020'!$C290,0)</f>
        <v>0</v>
      </c>
      <c r="S290" s="182">
        <f t="shared" si="50"/>
        <v>0</v>
      </c>
    </row>
    <row r="291" spans="1:19" ht="36" customHeight="1">
      <c r="A291" s="616"/>
      <c r="B291" s="214" t="s">
        <v>83</v>
      </c>
      <c r="C291" s="223">
        <v>10000</v>
      </c>
      <c r="D291" s="606"/>
      <c r="E291" s="606"/>
      <c r="F291" s="606"/>
      <c r="G291" s="187">
        <f>+IFERROR(VLOOKUP(B291,'FCST SDV (2)'!C:S,12,0),0)</f>
        <v>260000</v>
      </c>
      <c r="H291" s="185">
        <f t="shared" si="56"/>
        <v>26</v>
      </c>
      <c r="I291" s="134">
        <f t="array" ref="I291">+IFERROR(INDEX('FCST SDV (2)'!$D$2:$P$2001,MATCH('Data đx fcst 21.09.2020'!$B291,'FCST SDV (2)'!$C$2:$C$2001,0),MATCH('Data đx fcst 21.09.2020'!I$1,'FCST SDV (2)'!$D$1:$P$1,0))/'Data đx fcst 21.09.2020'!$C291,0)</f>
        <v>0</v>
      </c>
      <c r="J291" s="134">
        <f t="array" ref="J291">+IFERROR(INDEX('FCST SDV (2)'!$D$2:$P$2001,MATCH('Data đx fcst 21.09.2020'!$B291,'FCST SDV (2)'!$C$2:$C$2001,0),MATCH('Data đx fcst 21.09.2020'!J$1,'FCST SDV (2)'!$D$1:$P$1,0))/'Data đx fcst 21.09.2020'!$C291,0)</f>
        <v>0</v>
      </c>
      <c r="K291" s="134">
        <f t="array" ref="K291">+IFERROR(INDEX('FCST SDV (2)'!$D$2:$P$2001,MATCH('Data đx fcst 21.09.2020'!$B291,'FCST SDV (2)'!$C$2:$C$2001,0),MATCH('Data đx fcst 21.09.2020'!K$1,'FCST SDV (2)'!$D$1:$P$1,0))/'Data đx fcst 21.09.2020'!$C291,0)</f>
        <v>0</v>
      </c>
      <c r="L291" s="134">
        <f t="array" ref="L291">+IFERROR(INDEX('FCST SDV (2)'!$D$2:$P$2001,MATCH('Data đx fcst 21.09.2020'!$B291,'FCST SDV (2)'!$C$2:$C$2001,0),MATCH('Data đx fcst 21.09.2020'!L$1,'FCST SDV (2)'!$D$1:$P$1,0))/'Data đx fcst 21.09.2020'!$C291,0)</f>
        <v>0</v>
      </c>
      <c r="M291" s="134">
        <f t="array" ref="M291">+IFERROR(INDEX('FCST SDV (2)'!$D$2:$P$2001,MATCH('Data đx fcst 21.09.2020'!$B291,'FCST SDV (2)'!$C$2:$C$2001,0),MATCH('Data đx fcst 21.09.2020'!M$1,'FCST SDV (2)'!$D$1:$P$1,0))/'Data đx fcst 21.09.2020'!$C291,0)</f>
        <v>0</v>
      </c>
      <c r="N291" s="134">
        <f t="array" ref="N291">+IFERROR(INDEX('FCST SDV (2)'!$D$2:$P$2001,MATCH('Data đx fcst 21.09.2020'!$B291,'FCST SDV (2)'!$C$2:$C$2001,0),MATCH('Data đx fcst 21.09.2020'!N$1,'FCST SDV (2)'!$D$1:$P$1,0))/'Data đx fcst 21.09.2020'!$C291,0)</f>
        <v>0</v>
      </c>
      <c r="O291" s="134">
        <f t="array" ref="O291">+IFERROR(INDEX('FCST SDV (2)'!$D$2:$P$2001,MATCH('Data đx fcst 21.09.2020'!$B291,'FCST SDV (2)'!$C$2:$C$2001,0),MATCH('Data đx fcst 21.09.2020'!O$1,'FCST SDV (2)'!$D$1:$P$1,0))/'Data đx fcst 21.09.2020'!$C291,0)</f>
        <v>0</v>
      </c>
      <c r="P291" s="134">
        <f t="array" ref="P291">+IFERROR(INDEX('FCST SDV (2)'!$D$2:$P$2001,MATCH('Data đx fcst 21.09.2020'!$B291,'FCST SDV (2)'!$C$2:$C$2001,0),MATCH('Data đx fcst 21.09.2020'!P$1,'FCST SDV (2)'!$D$1:$P$1,0))/'Data đx fcst 21.09.2020'!$C291,0)</f>
        <v>0</v>
      </c>
      <c r="Q291" s="134">
        <f t="array" ref="Q291">+IFERROR(INDEX('FCST SDV (2)'!$D$2:$P$2001,MATCH('Data đx fcst 21.09.2020'!$B291,'FCST SDV (2)'!$C$2:$C$2001,0),MATCH('Data đx fcst 21.09.2020'!Q$1,'FCST SDV (2)'!$D$1:$P$1,0))/'Data đx fcst 21.09.2020'!$C291,0)</f>
        <v>0</v>
      </c>
      <c r="R291" s="134">
        <f t="array" ref="R291">+IFERROR(INDEX('FCST SDV (2)'!$D$2:$P$2001,MATCH('Data đx fcst 21.09.2020'!$B291,'FCST SDV (2)'!$C$2:$C$2001,0),MATCH('Data đx fcst 21.09.2020'!R$1,'FCST SDV (2)'!$D$1:$P$1,0))/'Data đx fcst 21.09.2020'!$C291,0)</f>
        <v>28</v>
      </c>
      <c r="S291" s="182">
        <f t="shared" si="50"/>
        <v>28</v>
      </c>
    </row>
    <row r="292" spans="1:19" ht="36" customHeight="1">
      <c r="A292" s="616"/>
      <c r="B292" s="214" t="s">
        <v>81</v>
      </c>
      <c r="C292" s="223">
        <v>11000</v>
      </c>
      <c r="D292" s="606"/>
      <c r="E292" s="606"/>
      <c r="F292" s="606"/>
      <c r="G292" s="187">
        <f>+IFERROR(VLOOKUP(B292,'FCST SDV (2)'!C:S,12,0),0)</f>
        <v>0</v>
      </c>
      <c r="H292" s="185">
        <f t="shared" si="56"/>
        <v>0</v>
      </c>
      <c r="I292" s="134">
        <f t="array" ref="I292">+IFERROR(INDEX('FCST SDV (2)'!$D$2:$P$2001,MATCH('Data đx fcst 21.09.2020'!$B292,'FCST SDV (2)'!$C$2:$C$2001,0),MATCH('Data đx fcst 21.09.2020'!I$1,'FCST SDV (2)'!$D$1:$P$1,0))/'Data đx fcst 21.09.2020'!$C292,0)</f>
        <v>0</v>
      </c>
      <c r="J292" s="134">
        <f t="array" ref="J292">+IFERROR(INDEX('FCST SDV (2)'!$D$2:$P$2001,MATCH('Data đx fcst 21.09.2020'!$B292,'FCST SDV (2)'!$C$2:$C$2001,0),MATCH('Data đx fcst 21.09.2020'!J$1,'FCST SDV (2)'!$D$1:$P$1,0))/'Data đx fcst 21.09.2020'!$C292,0)</f>
        <v>0</v>
      </c>
      <c r="K292" s="134">
        <f t="array" ref="K292">+IFERROR(INDEX('FCST SDV (2)'!$D$2:$P$2001,MATCH('Data đx fcst 21.09.2020'!$B292,'FCST SDV (2)'!$C$2:$C$2001,0),MATCH('Data đx fcst 21.09.2020'!K$1,'FCST SDV (2)'!$D$1:$P$1,0))/'Data đx fcst 21.09.2020'!$C292,0)</f>
        <v>0</v>
      </c>
      <c r="L292" s="134">
        <f t="array" ref="L292">+IFERROR(INDEX('FCST SDV (2)'!$D$2:$P$2001,MATCH('Data đx fcst 21.09.2020'!$B292,'FCST SDV (2)'!$C$2:$C$2001,0),MATCH('Data đx fcst 21.09.2020'!L$1,'FCST SDV (2)'!$D$1:$P$1,0))/'Data đx fcst 21.09.2020'!$C292,0)</f>
        <v>0</v>
      </c>
      <c r="M292" s="134">
        <f t="array" ref="M292">+IFERROR(INDEX('FCST SDV (2)'!$D$2:$P$2001,MATCH('Data đx fcst 21.09.2020'!$B292,'FCST SDV (2)'!$C$2:$C$2001,0),MATCH('Data đx fcst 21.09.2020'!M$1,'FCST SDV (2)'!$D$1:$P$1,0))/'Data đx fcst 21.09.2020'!$C292,0)</f>
        <v>0</v>
      </c>
      <c r="N292" s="134">
        <f t="array" ref="N292">+IFERROR(INDEX('FCST SDV (2)'!$D$2:$P$2001,MATCH('Data đx fcst 21.09.2020'!$B292,'FCST SDV (2)'!$C$2:$C$2001,0),MATCH('Data đx fcst 21.09.2020'!N$1,'FCST SDV (2)'!$D$1:$P$1,0))/'Data đx fcst 21.09.2020'!$C292,0)</f>
        <v>0</v>
      </c>
      <c r="O292" s="134">
        <f t="array" ref="O292">+IFERROR(INDEX('FCST SDV (2)'!$D$2:$P$2001,MATCH('Data đx fcst 21.09.2020'!$B292,'FCST SDV (2)'!$C$2:$C$2001,0),MATCH('Data đx fcst 21.09.2020'!O$1,'FCST SDV (2)'!$D$1:$P$1,0))/'Data đx fcst 21.09.2020'!$C292,0)</f>
        <v>0</v>
      </c>
      <c r="P292" s="134">
        <f t="array" ref="P292">+IFERROR(INDEX('FCST SDV (2)'!$D$2:$P$2001,MATCH('Data đx fcst 21.09.2020'!$B292,'FCST SDV (2)'!$C$2:$C$2001,0),MATCH('Data đx fcst 21.09.2020'!P$1,'FCST SDV (2)'!$D$1:$P$1,0))/'Data đx fcst 21.09.2020'!$C292,0)</f>
        <v>0</v>
      </c>
      <c r="Q292" s="134">
        <f t="array" ref="Q292">+IFERROR(INDEX('FCST SDV (2)'!$D$2:$P$2001,MATCH('Data đx fcst 21.09.2020'!$B292,'FCST SDV (2)'!$C$2:$C$2001,0),MATCH('Data đx fcst 21.09.2020'!Q$1,'FCST SDV (2)'!$D$1:$P$1,0))/'Data đx fcst 21.09.2020'!$C292,0)</f>
        <v>0</v>
      </c>
      <c r="R292" s="134">
        <f t="array" ref="R292">+IFERROR(INDEX('FCST SDV (2)'!$D$2:$P$2001,MATCH('Data đx fcst 21.09.2020'!$B292,'FCST SDV (2)'!$C$2:$C$2001,0),MATCH('Data đx fcst 21.09.2020'!R$1,'FCST SDV (2)'!$D$1:$P$1,0))/'Data đx fcst 21.09.2020'!$C292,0)</f>
        <v>0</v>
      </c>
      <c r="S292" s="182">
        <f t="shared" si="50"/>
        <v>0</v>
      </c>
    </row>
    <row r="293" spans="1:19" ht="36" hidden="1" customHeight="1">
      <c r="A293" s="616"/>
      <c r="B293" s="214" t="s">
        <v>70</v>
      </c>
      <c r="C293" s="223">
        <v>11000</v>
      </c>
      <c r="D293" s="606"/>
      <c r="E293" s="606"/>
      <c r="F293" s="606"/>
      <c r="G293" s="187">
        <f>+IFERROR(VLOOKUP(B293,'FCST SDV (2)'!C:S,12,0),0)</f>
        <v>0</v>
      </c>
      <c r="H293" s="185">
        <f t="shared" si="56"/>
        <v>0</v>
      </c>
      <c r="I293" s="134">
        <f t="array" ref="I293">+IFERROR(INDEX('FCST SDV (2)'!$D$2:$P$2001,MATCH('Data đx fcst 21.09.2020'!$B293,'FCST SDV (2)'!$C$2:$C$2001,0),MATCH('Data đx fcst 21.09.2020'!I$1,'FCST SDV (2)'!$D$1:$P$1,0))/'Data đx fcst 21.09.2020'!$C293,0)</f>
        <v>0</v>
      </c>
      <c r="J293" s="134">
        <f t="array" ref="J293">+IFERROR(INDEX('FCST SDV (2)'!$D$2:$P$2001,MATCH('Data đx fcst 21.09.2020'!$B293,'FCST SDV (2)'!$C$2:$C$2001,0),MATCH('Data đx fcst 21.09.2020'!J$1,'FCST SDV (2)'!$D$1:$P$1,0))/'Data đx fcst 21.09.2020'!$C293,0)</f>
        <v>0</v>
      </c>
      <c r="K293" s="134">
        <f t="array" ref="K293">+IFERROR(INDEX('FCST SDV (2)'!$D$2:$P$2001,MATCH('Data đx fcst 21.09.2020'!$B293,'FCST SDV (2)'!$C$2:$C$2001,0),MATCH('Data đx fcst 21.09.2020'!K$1,'FCST SDV (2)'!$D$1:$P$1,0))/'Data đx fcst 21.09.2020'!$C293,0)</f>
        <v>0</v>
      </c>
      <c r="L293" s="134">
        <f t="array" ref="L293">+IFERROR(INDEX('FCST SDV (2)'!$D$2:$P$2001,MATCH('Data đx fcst 21.09.2020'!$B293,'FCST SDV (2)'!$C$2:$C$2001,0),MATCH('Data đx fcst 21.09.2020'!L$1,'FCST SDV (2)'!$D$1:$P$1,0))/'Data đx fcst 21.09.2020'!$C293,0)</f>
        <v>0</v>
      </c>
      <c r="M293" s="134">
        <f t="array" ref="M293">+IFERROR(INDEX('FCST SDV (2)'!$D$2:$P$2001,MATCH('Data đx fcst 21.09.2020'!$B293,'FCST SDV (2)'!$C$2:$C$2001,0),MATCH('Data đx fcst 21.09.2020'!M$1,'FCST SDV (2)'!$D$1:$P$1,0))/'Data đx fcst 21.09.2020'!$C293,0)</f>
        <v>0</v>
      </c>
      <c r="N293" s="134">
        <f t="array" ref="N293">+IFERROR(INDEX('FCST SDV (2)'!$D$2:$P$2001,MATCH('Data đx fcst 21.09.2020'!$B293,'FCST SDV (2)'!$C$2:$C$2001,0),MATCH('Data đx fcst 21.09.2020'!N$1,'FCST SDV (2)'!$D$1:$P$1,0))/'Data đx fcst 21.09.2020'!$C293,0)</f>
        <v>0</v>
      </c>
      <c r="O293" s="134">
        <f t="array" ref="O293">+IFERROR(INDEX('FCST SDV (2)'!$D$2:$P$2001,MATCH('Data đx fcst 21.09.2020'!$B293,'FCST SDV (2)'!$C$2:$C$2001,0),MATCH('Data đx fcst 21.09.2020'!O$1,'FCST SDV (2)'!$D$1:$P$1,0))/'Data đx fcst 21.09.2020'!$C293,0)</f>
        <v>0</v>
      </c>
      <c r="P293" s="134">
        <f t="array" ref="P293">+IFERROR(INDEX('FCST SDV (2)'!$D$2:$P$2001,MATCH('Data đx fcst 21.09.2020'!$B293,'FCST SDV (2)'!$C$2:$C$2001,0),MATCH('Data đx fcst 21.09.2020'!P$1,'FCST SDV (2)'!$D$1:$P$1,0))/'Data đx fcst 21.09.2020'!$C293,0)</f>
        <v>0</v>
      </c>
      <c r="Q293" s="134">
        <f t="array" ref="Q293">+IFERROR(INDEX('FCST SDV (2)'!$D$2:$P$2001,MATCH('Data đx fcst 21.09.2020'!$B293,'FCST SDV (2)'!$C$2:$C$2001,0),MATCH('Data đx fcst 21.09.2020'!Q$1,'FCST SDV (2)'!$D$1:$P$1,0))/'Data đx fcst 21.09.2020'!$C293,0)</f>
        <v>0</v>
      </c>
      <c r="R293" s="134">
        <f t="array" ref="R293">+IFERROR(INDEX('FCST SDV (2)'!$D$2:$P$2001,MATCH('Data đx fcst 21.09.2020'!$B293,'FCST SDV (2)'!$C$2:$C$2001,0),MATCH('Data đx fcst 21.09.2020'!R$1,'FCST SDV (2)'!$D$1:$P$1,0))/'Data đx fcst 21.09.2020'!$C293,0)</f>
        <v>0</v>
      </c>
      <c r="S293" s="182">
        <f t="shared" ref="S293" si="57">+SUM(I293:R293)</f>
        <v>0</v>
      </c>
    </row>
    <row r="294" spans="1:19" s="195" customFormat="1" ht="36" customHeight="1" thickBot="1">
      <c r="A294" s="637" t="s">
        <v>254</v>
      </c>
      <c r="B294" s="638"/>
      <c r="C294" s="638"/>
      <c r="D294" s="638"/>
      <c r="E294" s="638"/>
      <c r="F294" s="639"/>
      <c r="G294" s="263">
        <f>+SUM(G288:G293)</f>
        <v>1190000</v>
      </c>
      <c r="H294" s="190">
        <f>+SUM(H288:H293)</f>
        <v>336</v>
      </c>
      <c r="I294" s="191">
        <f>+F288-SUM(I288:I293)</f>
        <v>488</v>
      </c>
      <c r="J294" s="191">
        <f>+I294-SUM(J288:J293)</f>
        <v>488</v>
      </c>
      <c r="K294" s="191">
        <f t="shared" ref="K294:R294" si="58">+J294-SUM(K288:K293)</f>
        <v>488</v>
      </c>
      <c r="L294" s="191">
        <f t="shared" si="58"/>
        <v>488</v>
      </c>
      <c r="M294" s="191">
        <f t="shared" si="58"/>
        <v>488</v>
      </c>
      <c r="N294" s="191">
        <f t="shared" si="58"/>
        <v>488</v>
      </c>
      <c r="O294" s="191">
        <f t="shared" si="58"/>
        <v>488</v>
      </c>
      <c r="P294" s="191">
        <f t="shared" si="58"/>
        <v>488</v>
      </c>
      <c r="Q294" s="191">
        <f t="shared" si="58"/>
        <v>488</v>
      </c>
      <c r="R294" s="191">
        <f t="shared" si="58"/>
        <v>160</v>
      </c>
      <c r="S294" s="194">
        <f t="shared" si="50"/>
        <v>4552</v>
      </c>
    </row>
    <row r="295" spans="1:19" ht="36" customHeight="1">
      <c r="A295" s="636" t="s">
        <v>111</v>
      </c>
      <c r="B295" s="225" t="s">
        <v>71</v>
      </c>
      <c r="C295" s="231">
        <v>19000</v>
      </c>
      <c r="D295" s="606">
        <v>30</v>
      </c>
      <c r="E295" s="606">
        <v>456</v>
      </c>
      <c r="F295" s="606">
        <f>+D295+E295</f>
        <v>486</v>
      </c>
      <c r="G295" s="187">
        <f>+IFERROR(VLOOKUP(B295,'FCST SDV (2)'!C:S,12,0),0)</f>
        <v>0</v>
      </c>
      <c r="H295" s="188">
        <f>+G295/C295</f>
        <v>0</v>
      </c>
      <c r="I295" s="134">
        <f>+IFERROR(INDEX('FCST SDV (2)'!$D$2:$P$2001,MATCH('Data đx fcst 21.09.2020'!$B295,'FCST SDV (2)'!$C$2:$C$2001,0),MATCH('Data đx fcst 21.09.2020'!I$1,'FCST SDV (2)'!$D$1:$P$1,0))/'Data đx fcst 21.09.2020'!$C295,0)</f>
        <v>0</v>
      </c>
      <c r="J295" s="134">
        <f t="array" ref="J295">+IFERROR(INDEX('FCST SDV (2)'!$D$2:$P$2001,MATCH('Data đx fcst 21.09.2020'!$B295,'FCST SDV (2)'!$C$2:$C$2001,0),MATCH('Data đx fcst 21.09.2020'!J$1,'FCST SDV (2)'!$D$1:$P$1,0))/'Data đx fcst 21.09.2020'!$C295,0)</f>
        <v>0</v>
      </c>
      <c r="K295" s="134">
        <f t="array" ref="K295">+IFERROR(INDEX('FCST SDV (2)'!$D$2:$P$2001,MATCH('Data đx fcst 21.09.2020'!$B295,'FCST SDV (2)'!$C$2:$C$2001,0),MATCH('Data đx fcst 21.09.2020'!K$1,'FCST SDV (2)'!$D$1:$P$1,0))/'Data đx fcst 21.09.2020'!$C295,0)</f>
        <v>0</v>
      </c>
      <c r="L295" s="134">
        <f t="array" ref="L295">+IFERROR(INDEX('FCST SDV (2)'!$D$2:$P$2001,MATCH('Data đx fcst 21.09.2020'!$B295,'FCST SDV (2)'!$C$2:$C$2001,0),MATCH('Data đx fcst 21.09.2020'!L$1,'FCST SDV (2)'!$D$1:$P$1,0))/'Data đx fcst 21.09.2020'!$C295,0)</f>
        <v>0</v>
      </c>
      <c r="M295" s="134">
        <f t="array" ref="M295">+IFERROR(INDEX('FCST SDV (2)'!$D$2:$P$2001,MATCH('Data đx fcst 21.09.2020'!$B295,'FCST SDV (2)'!$C$2:$C$2001,0),MATCH('Data đx fcst 21.09.2020'!M$1,'FCST SDV (2)'!$D$1:$P$1,0))/'Data đx fcst 21.09.2020'!$C295,0)</f>
        <v>0</v>
      </c>
      <c r="N295" s="134">
        <f t="array" ref="N295">+IFERROR(INDEX('FCST SDV (2)'!$D$2:$P$2001,MATCH('Data đx fcst 21.09.2020'!$B295,'FCST SDV (2)'!$C$2:$C$2001,0),MATCH('Data đx fcst 21.09.2020'!N$1,'FCST SDV (2)'!$D$1:$P$1,0))/'Data đx fcst 21.09.2020'!$C295,0)</f>
        <v>0</v>
      </c>
      <c r="O295" s="134">
        <f t="array" ref="O295">+IFERROR(INDEX('FCST SDV (2)'!$D$2:$P$2001,MATCH('Data đx fcst 21.09.2020'!$B295,'FCST SDV (2)'!$C$2:$C$2001,0),MATCH('Data đx fcst 21.09.2020'!O$1,'FCST SDV (2)'!$D$1:$P$1,0))/'Data đx fcst 21.09.2020'!$C295,0)</f>
        <v>0</v>
      </c>
      <c r="P295" s="134">
        <f t="array" ref="P295">+IFERROR(INDEX('FCST SDV (2)'!$D$2:$P$2001,MATCH('Data đx fcst 21.09.2020'!$B295,'FCST SDV (2)'!$C$2:$C$2001,0),MATCH('Data đx fcst 21.09.2020'!P$1,'FCST SDV (2)'!$D$1:$P$1,0))/'Data đx fcst 21.09.2020'!$C295,0)</f>
        <v>0</v>
      </c>
      <c r="Q295" s="134">
        <f t="array" ref="Q295">+IFERROR(INDEX('FCST SDV (2)'!$D$2:$P$2001,MATCH('Data đx fcst 21.09.2020'!$B295,'FCST SDV (2)'!$C$2:$C$2001,0),MATCH('Data đx fcst 21.09.2020'!Q$1,'FCST SDV (2)'!$D$1:$P$1,0))/'Data đx fcst 21.09.2020'!$C295,0)</f>
        <v>0</v>
      </c>
      <c r="R295" s="134">
        <f t="array" ref="R295">+IFERROR(INDEX('FCST SDV (2)'!$D$2:$P$2001,MATCH('Data đx fcst 21.09.2020'!$B295,'FCST SDV (2)'!$C$2:$C$2001,0),MATCH('Data đx fcst 21.09.2020'!R$1,'FCST SDV (2)'!$D$1:$P$1,0))/'Data đx fcst 21.09.2020'!$C295,0)</f>
        <v>0</v>
      </c>
      <c r="S295" s="182">
        <f t="shared" ref="S295" si="59">+SUM(I295:R295)</f>
        <v>0</v>
      </c>
    </row>
    <row r="296" spans="1:19" ht="36" customHeight="1">
      <c r="A296" s="636"/>
      <c r="B296" s="214" t="s">
        <v>44</v>
      </c>
      <c r="C296" s="223">
        <v>3000</v>
      </c>
      <c r="D296" s="606"/>
      <c r="E296" s="606"/>
      <c r="F296" s="606"/>
      <c r="G296" s="187">
        <f>+IFERROR(VLOOKUP(B296,'FCST SDV (2)'!C:S,12,0),0)</f>
        <v>480000</v>
      </c>
      <c r="H296" s="185">
        <f t="shared" ref="H296:H302" si="60">+G296/C296</f>
        <v>160</v>
      </c>
      <c r="I296" s="134">
        <f t="array" ref="I296">+IFERROR(INDEX('FCST SDV (2)'!$D$2:$P$2001,MATCH('Data đx fcst 21.09.2020'!$B296,'FCST SDV (2)'!$C$2:$C$2001,0),MATCH('Data đx fcst 21.09.2020'!I$1,'FCST SDV (2)'!$D$1:$P$1,0))/'Data đx fcst 21.09.2020'!$C296,0)</f>
        <v>0</v>
      </c>
      <c r="J296" s="134">
        <f t="array" ref="J296">+IFERROR(INDEX('FCST SDV (2)'!$D$2:$P$2001,MATCH('Data đx fcst 21.09.2020'!$B296,'FCST SDV (2)'!$C$2:$C$2001,0),MATCH('Data đx fcst 21.09.2020'!J$1,'FCST SDV (2)'!$D$1:$P$1,0))/'Data đx fcst 21.09.2020'!$C296,0)</f>
        <v>0</v>
      </c>
      <c r="K296" s="134">
        <f t="array" ref="K296">+IFERROR(INDEX('FCST SDV (2)'!$D$2:$P$2001,MATCH('Data đx fcst 21.09.2020'!$B296,'FCST SDV (2)'!$C$2:$C$2001,0),MATCH('Data đx fcst 21.09.2020'!K$1,'FCST SDV (2)'!$D$1:$P$1,0))/'Data đx fcst 21.09.2020'!$C296,0)</f>
        <v>0</v>
      </c>
      <c r="L296" s="134">
        <f t="array" ref="L296">+IFERROR(INDEX('FCST SDV (2)'!$D$2:$P$2001,MATCH('Data đx fcst 21.09.2020'!$B296,'FCST SDV (2)'!$C$2:$C$2001,0),MATCH('Data đx fcst 21.09.2020'!L$1,'FCST SDV (2)'!$D$1:$P$1,0))/'Data đx fcst 21.09.2020'!$C296,0)</f>
        <v>0</v>
      </c>
      <c r="M296" s="134">
        <f t="array" ref="M296">+IFERROR(INDEX('FCST SDV (2)'!$D$2:$P$2001,MATCH('Data đx fcst 21.09.2020'!$B296,'FCST SDV (2)'!$C$2:$C$2001,0),MATCH('Data đx fcst 21.09.2020'!M$1,'FCST SDV (2)'!$D$1:$P$1,0))/'Data đx fcst 21.09.2020'!$C296,0)</f>
        <v>0</v>
      </c>
      <c r="N296" s="134">
        <f t="array" ref="N296">+IFERROR(INDEX('FCST SDV (2)'!$D$2:$P$2001,MATCH('Data đx fcst 21.09.2020'!$B296,'FCST SDV (2)'!$C$2:$C$2001,0),MATCH('Data đx fcst 21.09.2020'!N$1,'FCST SDV (2)'!$D$1:$P$1,0))/'Data đx fcst 21.09.2020'!$C296,0)</f>
        <v>0</v>
      </c>
      <c r="O296" s="134">
        <f t="array" ref="O296">+IFERROR(INDEX('FCST SDV (2)'!$D$2:$P$2001,MATCH('Data đx fcst 21.09.2020'!$B296,'FCST SDV (2)'!$C$2:$C$2001,0),MATCH('Data đx fcst 21.09.2020'!O$1,'FCST SDV (2)'!$D$1:$P$1,0))/'Data đx fcst 21.09.2020'!$C296,0)</f>
        <v>0</v>
      </c>
      <c r="P296" s="134">
        <f t="array" ref="P296">+IFERROR(INDEX('FCST SDV (2)'!$D$2:$P$2001,MATCH('Data đx fcst 21.09.2020'!$B296,'FCST SDV (2)'!$C$2:$C$2001,0),MATCH('Data đx fcst 21.09.2020'!P$1,'FCST SDV (2)'!$D$1:$P$1,0))/'Data đx fcst 21.09.2020'!$C296,0)</f>
        <v>0</v>
      </c>
      <c r="Q296" s="134">
        <f t="array" ref="Q296">+IFERROR(INDEX('FCST SDV (2)'!$D$2:$P$2001,MATCH('Data đx fcst 21.09.2020'!$B296,'FCST SDV (2)'!$C$2:$C$2001,0),MATCH('Data đx fcst 21.09.2020'!Q$1,'FCST SDV (2)'!$D$1:$P$1,0))/'Data đx fcst 21.09.2020'!$C296,0)</f>
        <v>0</v>
      </c>
      <c r="R296" s="134">
        <f t="array" ref="R296">+IFERROR(INDEX('FCST SDV (2)'!$D$2:$P$2001,MATCH('Data đx fcst 21.09.2020'!$B296,'FCST SDV (2)'!$C$2:$C$2001,0),MATCH('Data đx fcst 21.09.2020'!R$1,'FCST SDV (2)'!$D$1:$P$1,0))/'Data đx fcst 21.09.2020'!$C296,0)</f>
        <v>160</v>
      </c>
      <c r="S296" s="182">
        <f t="shared" si="50"/>
        <v>160</v>
      </c>
    </row>
    <row r="297" spans="1:19" ht="36" customHeight="1">
      <c r="A297" s="636"/>
      <c r="B297" s="214" t="s">
        <v>62</v>
      </c>
      <c r="C297" s="223">
        <v>5000</v>
      </c>
      <c r="D297" s="606"/>
      <c r="E297" s="606"/>
      <c r="F297" s="606"/>
      <c r="G297" s="187">
        <f>+IFERROR(VLOOKUP(B297,'FCST SDV (2)'!C:S,12,0),0)</f>
        <v>460000</v>
      </c>
      <c r="H297" s="185">
        <f t="shared" si="60"/>
        <v>92</v>
      </c>
      <c r="I297" s="134">
        <f t="array" ref="I297">+IFERROR(INDEX('FCST SDV (2)'!$D$2:$P$2001,MATCH('Data đx fcst 21.09.2020'!$B297,'FCST SDV (2)'!$C$2:$C$2001,0),MATCH('Data đx fcst 21.09.2020'!I$1,'FCST SDV (2)'!$D$1:$P$1,0))/'Data đx fcst 21.09.2020'!$C297,0)</f>
        <v>0</v>
      </c>
      <c r="J297" s="134">
        <f t="array" ref="J297">+IFERROR(INDEX('FCST SDV (2)'!$D$2:$P$2001,MATCH('Data đx fcst 21.09.2020'!$B297,'FCST SDV (2)'!$C$2:$C$2001,0),MATCH('Data đx fcst 21.09.2020'!J$1,'FCST SDV (2)'!$D$1:$P$1,0))/'Data đx fcst 21.09.2020'!$C297,0)</f>
        <v>0</v>
      </c>
      <c r="K297" s="134">
        <f t="array" ref="K297">+IFERROR(INDEX('FCST SDV (2)'!$D$2:$P$2001,MATCH('Data đx fcst 21.09.2020'!$B297,'FCST SDV (2)'!$C$2:$C$2001,0),MATCH('Data đx fcst 21.09.2020'!K$1,'FCST SDV (2)'!$D$1:$P$1,0))/'Data đx fcst 21.09.2020'!$C297,0)</f>
        <v>0</v>
      </c>
      <c r="L297" s="134">
        <f t="array" ref="L297">+IFERROR(INDEX('FCST SDV (2)'!$D$2:$P$2001,MATCH('Data đx fcst 21.09.2020'!$B297,'FCST SDV (2)'!$C$2:$C$2001,0),MATCH('Data đx fcst 21.09.2020'!L$1,'FCST SDV (2)'!$D$1:$P$1,0))/'Data đx fcst 21.09.2020'!$C297,0)</f>
        <v>0</v>
      </c>
      <c r="M297" s="134">
        <f t="array" ref="M297">+IFERROR(INDEX('FCST SDV (2)'!$D$2:$P$2001,MATCH('Data đx fcst 21.09.2020'!$B297,'FCST SDV (2)'!$C$2:$C$2001,0),MATCH('Data đx fcst 21.09.2020'!M$1,'FCST SDV (2)'!$D$1:$P$1,0))/'Data đx fcst 21.09.2020'!$C297,0)</f>
        <v>0</v>
      </c>
      <c r="N297" s="134">
        <f t="array" ref="N297">+IFERROR(INDEX('FCST SDV (2)'!$D$2:$P$2001,MATCH('Data đx fcst 21.09.2020'!$B297,'FCST SDV (2)'!$C$2:$C$2001,0),MATCH('Data đx fcst 21.09.2020'!N$1,'FCST SDV (2)'!$D$1:$P$1,0))/'Data đx fcst 21.09.2020'!$C297,0)</f>
        <v>0</v>
      </c>
      <c r="O297" s="134">
        <f t="array" ref="O297">+IFERROR(INDEX('FCST SDV (2)'!$D$2:$P$2001,MATCH('Data đx fcst 21.09.2020'!$B297,'FCST SDV (2)'!$C$2:$C$2001,0),MATCH('Data đx fcst 21.09.2020'!O$1,'FCST SDV (2)'!$D$1:$P$1,0))/'Data đx fcst 21.09.2020'!$C297,0)</f>
        <v>0</v>
      </c>
      <c r="P297" s="134">
        <f t="array" ref="P297">+IFERROR(INDEX('FCST SDV (2)'!$D$2:$P$2001,MATCH('Data đx fcst 21.09.2020'!$B297,'FCST SDV (2)'!$C$2:$C$2001,0),MATCH('Data đx fcst 21.09.2020'!P$1,'FCST SDV (2)'!$D$1:$P$1,0))/'Data đx fcst 21.09.2020'!$C297,0)</f>
        <v>0</v>
      </c>
      <c r="Q297" s="134">
        <f t="array" ref="Q297">+IFERROR(INDEX('FCST SDV (2)'!$D$2:$P$2001,MATCH('Data đx fcst 21.09.2020'!$B297,'FCST SDV (2)'!$C$2:$C$2001,0),MATCH('Data đx fcst 21.09.2020'!Q$1,'FCST SDV (2)'!$D$1:$P$1,0))/'Data đx fcst 21.09.2020'!$C297,0)</f>
        <v>0</v>
      </c>
      <c r="R297" s="134">
        <f t="array" ref="R297">+IFERROR(INDEX('FCST SDV (2)'!$D$2:$P$2001,MATCH('Data đx fcst 21.09.2020'!$B297,'FCST SDV (2)'!$C$2:$C$2001,0),MATCH('Data đx fcst 21.09.2020'!R$1,'FCST SDV (2)'!$D$1:$P$1,0))/'Data đx fcst 21.09.2020'!$C297,0)</f>
        <v>96</v>
      </c>
      <c r="S297" s="182">
        <f t="shared" si="50"/>
        <v>96</v>
      </c>
    </row>
    <row r="298" spans="1:19" ht="36" customHeight="1">
      <c r="A298" s="636"/>
      <c r="B298" s="214" t="s">
        <v>33</v>
      </c>
      <c r="C298" s="223">
        <v>3000</v>
      </c>
      <c r="D298" s="606"/>
      <c r="E298" s="606"/>
      <c r="F298" s="606"/>
      <c r="G298" s="187">
        <f>+IFERROR(VLOOKUP(B298,'FCST SDV (2)'!C:S,12,0),0)</f>
        <v>450000</v>
      </c>
      <c r="H298" s="185">
        <f t="shared" si="60"/>
        <v>150</v>
      </c>
      <c r="I298" s="134">
        <f t="array" ref="I298">+IFERROR(INDEX('FCST SDV (2)'!$D$2:$P$2001,MATCH('Data đx fcst 21.09.2020'!$B298,'FCST SDV (2)'!$C$2:$C$2001,0),MATCH('Data đx fcst 21.09.2020'!I$1,'FCST SDV (2)'!$D$1:$P$1,0))/'Data đx fcst 21.09.2020'!$C298,0)</f>
        <v>0</v>
      </c>
      <c r="J298" s="134">
        <f t="array" ref="J298">+IFERROR(INDEX('FCST SDV (2)'!$D$2:$P$2001,MATCH('Data đx fcst 21.09.2020'!$B298,'FCST SDV (2)'!$C$2:$C$2001,0),MATCH('Data đx fcst 21.09.2020'!J$1,'FCST SDV (2)'!$D$1:$P$1,0))/'Data đx fcst 21.09.2020'!$C298,0)</f>
        <v>0</v>
      </c>
      <c r="K298" s="134">
        <f t="array" ref="K298">+IFERROR(INDEX('FCST SDV (2)'!$D$2:$P$2001,MATCH('Data đx fcst 21.09.2020'!$B298,'FCST SDV (2)'!$C$2:$C$2001,0),MATCH('Data đx fcst 21.09.2020'!K$1,'FCST SDV (2)'!$D$1:$P$1,0))/'Data đx fcst 21.09.2020'!$C298,0)</f>
        <v>0</v>
      </c>
      <c r="L298" s="134">
        <f t="array" ref="L298">+IFERROR(INDEX('FCST SDV (2)'!$D$2:$P$2001,MATCH('Data đx fcst 21.09.2020'!$B298,'FCST SDV (2)'!$C$2:$C$2001,0),MATCH('Data đx fcst 21.09.2020'!L$1,'FCST SDV (2)'!$D$1:$P$1,0))/'Data đx fcst 21.09.2020'!$C298,0)</f>
        <v>0</v>
      </c>
      <c r="M298" s="134">
        <f t="array" ref="M298">+IFERROR(INDEX('FCST SDV (2)'!$D$2:$P$2001,MATCH('Data đx fcst 21.09.2020'!$B298,'FCST SDV (2)'!$C$2:$C$2001,0),MATCH('Data đx fcst 21.09.2020'!M$1,'FCST SDV (2)'!$D$1:$P$1,0))/'Data đx fcst 21.09.2020'!$C298,0)</f>
        <v>0</v>
      </c>
      <c r="N298" s="134">
        <f t="array" ref="N298">+IFERROR(INDEX('FCST SDV (2)'!$D$2:$P$2001,MATCH('Data đx fcst 21.09.2020'!$B298,'FCST SDV (2)'!$C$2:$C$2001,0),MATCH('Data đx fcst 21.09.2020'!N$1,'FCST SDV (2)'!$D$1:$P$1,0))/'Data đx fcst 21.09.2020'!$C298,0)</f>
        <v>0</v>
      </c>
      <c r="O298" s="134">
        <f t="array" ref="O298">+IFERROR(INDEX('FCST SDV (2)'!$D$2:$P$2001,MATCH('Data đx fcst 21.09.2020'!$B298,'FCST SDV (2)'!$C$2:$C$2001,0),MATCH('Data đx fcst 21.09.2020'!O$1,'FCST SDV (2)'!$D$1:$P$1,0))/'Data đx fcst 21.09.2020'!$C298,0)</f>
        <v>0</v>
      </c>
      <c r="P298" s="134">
        <f t="array" ref="P298">+IFERROR(INDEX('FCST SDV (2)'!$D$2:$P$2001,MATCH('Data đx fcst 21.09.2020'!$B298,'FCST SDV (2)'!$C$2:$C$2001,0),MATCH('Data đx fcst 21.09.2020'!P$1,'FCST SDV (2)'!$D$1:$P$1,0))/'Data đx fcst 21.09.2020'!$C298,0)</f>
        <v>0</v>
      </c>
      <c r="Q298" s="134">
        <f t="array" ref="Q298">+IFERROR(INDEX('FCST SDV (2)'!$D$2:$P$2001,MATCH('Data đx fcst 21.09.2020'!$B298,'FCST SDV (2)'!$C$2:$C$2001,0),MATCH('Data đx fcst 21.09.2020'!Q$1,'FCST SDV (2)'!$D$1:$P$1,0))/'Data đx fcst 21.09.2020'!$C298,0)</f>
        <v>0</v>
      </c>
      <c r="R298" s="134">
        <f t="array" ref="R298">+IFERROR(INDEX('FCST SDV (2)'!$D$2:$P$2001,MATCH('Data đx fcst 21.09.2020'!$B298,'FCST SDV (2)'!$C$2:$C$2001,0),MATCH('Data đx fcst 21.09.2020'!R$1,'FCST SDV (2)'!$D$1:$P$1,0))/'Data đx fcst 21.09.2020'!$C298,0)</f>
        <v>145</v>
      </c>
      <c r="S298" s="182">
        <f t="shared" si="50"/>
        <v>145</v>
      </c>
    </row>
    <row r="299" spans="1:19" ht="36" customHeight="1">
      <c r="A299" s="636"/>
      <c r="B299" s="214" t="s">
        <v>32</v>
      </c>
      <c r="C299" s="223">
        <v>5000</v>
      </c>
      <c r="D299" s="606"/>
      <c r="E299" s="606"/>
      <c r="F299" s="606"/>
      <c r="G299" s="187">
        <f>+IFERROR(VLOOKUP(B299,'FCST SDV (2)'!C:S,12,0),0)</f>
        <v>405000</v>
      </c>
      <c r="H299" s="185">
        <f t="shared" si="60"/>
        <v>81</v>
      </c>
      <c r="I299" s="134">
        <f t="array" ref="I299">+IFERROR(INDEX('FCST SDV (2)'!$D$2:$P$2001,MATCH('Data đx fcst 21.09.2020'!$B299,'FCST SDV (2)'!$C$2:$C$2001,0),MATCH('Data đx fcst 21.09.2020'!I$1,'FCST SDV (2)'!$D$1:$P$1,0))/'Data đx fcst 21.09.2020'!$C299,0)</f>
        <v>0</v>
      </c>
      <c r="J299" s="134">
        <f t="array" ref="J299">+IFERROR(INDEX('FCST SDV (2)'!$D$2:$P$2001,MATCH('Data đx fcst 21.09.2020'!$B299,'FCST SDV (2)'!$C$2:$C$2001,0),MATCH('Data đx fcst 21.09.2020'!J$1,'FCST SDV (2)'!$D$1:$P$1,0))/'Data đx fcst 21.09.2020'!$C299,0)</f>
        <v>0</v>
      </c>
      <c r="K299" s="134">
        <f t="array" ref="K299">+IFERROR(INDEX('FCST SDV (2)'!$D$2:$P$2001,MATCH('Data đx fcst 21.09.2020'!$B299,'FCST SDV (2)'!$C$2:$C$2001,0),MATCH('Data đx fcst 21.09.2020'!K$1,'FCST SDV (2)'!$D$1:$P$1,0))/'Data đx fcst 21.09.2020'!$C299,0)</f>
        <v>0</v>
      </c>
      <c r="L299" s="134">
        <f t="array" ref="L299">+IFERROR(INDEX('FCST SDV (2)'!$D$2:$P$2001,MATCH('Data đx fcst 21.09.2020'!$B299,'FCST SDV (2)'!$C$2:$C$2001,0),MATCH('Data đx fcst 21.09.2020'!L$1,'FCST SDV (2)'!$D$1:$P$1,0))/'Data đx fcst 21.09.2020'!$C299,0)</f>
        <v>0</v>
      </c>
      <c r="M299" s="134">
        <f t="array" ref="M299">+IFERROR(INDEX('FCST SDV (2)'!$D$2:$P$2001,MATCH('Data đx fcst 21.09.2020'!$B299,'FCST SDV (2)'!$C$2:$C$2001,0),MATCH('Data đx fcst 21.09.2020'!M$1,'FCST SDV (2)'!$D$1:$P$1,0))/'Data đx fcst 21.09.2020'!$C299,0)</f>
        <v>0</v>
      </c>
      <c r="N299" s="134">
        <f t="array" ref="N299">+IFERROR(INDEX('FCST SDV (2)'!$D$2:$P$2001,MATCH('Data đx fcst 21.09.2020'!$B299,'FCST SDV (2)'!$C$2:$C$2001,0),MATCH('Data đx fcst 21.09.2020'!N$1,'FCST SDV (2)'!$D$1:$P$1,0))/'Data đx fcst 21.09.2020'!$C299,0)</f>
        <v>0</v>
      </c>
      <c r="O299" s="134">
        <f t="array" ref="O299">+IFERROR(INDEX('FCST SDV (2)'!$D$2:$P$2001,MATCH('Data đx fcst 21.09.2020'!$B299,'FCST SDV (2)'!$C$2:$C$2001,0),MATCH('Data đx fcst 21.09.2020'!O$1,'FCST SDV (2)'!$D$1:$P$1,0))/'Data đx fcst 21.09.2020'!$C299,0)</f>
        <v>0</v>
      </c>
      <c r="P299" s="134">
        <f t="array" ref="P299">+IFERROR(INDEX('FCST SDV (2)'!$D$2:$P$2001,MATCH('Data đx fcst 21.09.2020'!$B299,'FCST SDV (2)'!$C$2:$C$2001,0),MATCH('Data đx fcst 21.09.2020'!P$1,'FCST SDV (2)'!$D$1:$P$1,0))/'Data đx fcst 21.09.2020'!$C299,0)</f>
        <v>0</v>
      </c>
      <c r="Q299" s="134">
        <f t="array" ref="Q299">+IFERROR(INDEX('FCST SDV (2)'!$D$2:$P$2001,MATCH('Data đx fcst 21.09.2020'!$B299,'FCST SDV (2)'!$C$2:$C$2001,0),MATCH('Data đx fcst 21.09.2020'!Q$1,'FCST SDV (2)'!$D$1:$P$1,0))/'Data đx fcst 21.09.2020'!$C299,0)</f>
        <v>0</v>
      </c>
      <c r="R299" s="134">
        <f t="array" ref="R299">+IFERROR(INDEX('FCST SDV (2)'!$D$2:$P$2001,MATCH('Data đx fcst 21.09.2020'!$B299,'FCST SDV (2)'!$C$2:$C$2001,0),MATCH('Data đx fcst 21.09.2020'!R$1,'FCST SDV (2)'!$D$1:$P$1,0))/'Data đx fcst 21.09.2020'!$C299,0)</f>
        <v>81</v>
      </c>
      <c r="S299" s="182">
        <f t="shared" si="50"/>
        <v>81</v>
      </c>
    </row>
    <row r="300" spans="1:19" ht="36" customHeight="1">
      <c r="A300" s="636"/>
      <c r="B300" s="238" t="s">
        <v>80</v>
      </c>
      <c r="C300" s="223">
        <v>15000</v>
      </c>
      <c r="D300" s="606"/>
      <c r="E300" s="606"/>
      <c r="F300" s="606"/>
      <c r="G300" s="187">
        <f>+IFERROR(VLOOKUP(B300,'FCST SDV (2)'!C:S,12,0),0)</f>
        <v>0</v>
      </c>
      <c r="H300" s="185">
        <f t="shared" si="60"/>
        <v>0</v>
      </c>
      <c r="I300" s="134">
        <f t="array" ref="I300">+IFERROR(INDEX('FCST SDV (2)'!$D$2:$P$2001,MATCH('Data đx fcst 21.09.2020'!$B300,'FCST SDV (2)'!$C$2:$C$2001,0),MATCH('Data đx fcst 21.09.2020'!I$1,'FCST SDV (2)'!$D$1:$P$1,0))/'Data đx fcst 21.09.2020'!$C300,0)</f>
        <v>0</v>
      </c>
      <c r="J300" s="134">
        <f t="array" ref="J300">+IFERROR(INDEX('FCST SDV (2)'!$D$2:$P$2001,MATCH('Data đx fcst 21.09.2020'!$B300,'FCST SDV (2)'!$C$2:$C$2001,0),MATCH('Data đx fcst 21.09.2020'!J$1,'FCST SDV (2)'!$D$1:$P$1,0))/'Data đx fcst 21.09.2020'!$C300,0)</f>
        <v>0</v>
      </c>
      <c r="K300" s="134">
        <f t="array" ref="K300">+IFERROR(INDEX('FCST SDV (2)'!$D$2:$P$2001,MATCH('Data đx fcst 21.09.2020'!$B300,'FCST SDV (2)'!$C$2:$C$2001,0),MATCH('Data đx fcst 21.09.2020'!K$1,'FCST SDV (2)'!$D$1:$P$1,0))/'Data đx fcst 21.09.2020'!$C300,0)</f>
        <v>0</v>
      </c>
      <c r="L300" s="134">
        <f t="array" ref="L300">+IFERROR(INDEX('FCST SDV (2)'!$D$2:$P$2001,MATCH('Data đx fcst 21.09.2020'!$B300,'FCST SDV (2)'!$C$2:$C$2001,0),MATCH('Data đx fcst 21.09.2020'!L$1,'FCST SDV (2)'!$D$1:$P$1,0))/'Data đx fcst 21.09.2020'!$C300,0)</f>
        <v>0</v>
      </c>
      <c r="M300" s="134">
        <f t="array" ref="M300">+IFERROR(INDEX('FCST SDV (2)'!$D$2:$P$2001,MATCH('Data đx fcst 21.09.2020'!$B300,'FCST SDV (2)'!$C$2:$C$2001,0),MATCH('Data đx fcst 21.09.2020'!M$1,'FCST SDV (2)'!$D$1:$P$1,0))/'Data đx fcst 21.09.2020'!$C300,0)</f>
        <v>0</v>
      </c>
      <c r="N300" s="134">
        <f t="array" ref="N300">+IFERROR(INDEX('FCST SDV (2)'!$D$2:$P$2001,MATCH('Data đx fcst 21.09.2020'!$B300,'FCST SDV (2)'!$C$2:$C$2001,0),MATCH('Data đx fcst 21.09.2020'!N$1,'FCST SDV (2)'!$D$1:$P$1,0))/'Data đx fcst 21.09.2020'!$C300,0)</f>
        <v>0</v>
      </c>
      <c r="O300" s="134">
        <f t="array" ref="O300">+IFERROR(INDEX('FCST SDV (2)'!$D$2:$P$2001,MATCH('Data đx fcst 21.09.2020'!$B300,'FCST SDV (2)'!$C$2:$C$2001,0),MATCH('Data đx fcst 21.09.2020'!O$1,'FCST SDV (2)'!$D$1:$P$1,0))/'Data đx fcst 21.09.2020'!$C300,0)</f>
        <v>0</v>
      </c>
      <c r="P300" s="134">
        <f t="array" ref="P300">+IFERROR(INDEX('FCST SDV (2)'!$D$2:$P$2001,MATCH('Data đx fcst 21.09.2020'!$B300,'FCST SDV (2)'!$C$2:$C$2001,0),MATCH('Data đx fcst 21.09.2020'!P$1,'FCST SDV (2)'!$D$1:$P$1,0))/'Data đx fcst 21.09.2020'!$C300,0)</f>
        <v>0</v>
      </c>
      <c r="Q300" s="134">
        <f t="array" ref="Q300">+IFERROR(INDEX('FCST SDV (2)'!$D$2:$P$2001,MATCH('Data đx fcst 21.09.2020'!$B300,'FCST SDV (2)'!$C$2:$C$2001,0),MATCH('Data đx fcst 21.09.2020'!Q$1,'FCST SDV (2)'!$D$1:$P$1,0))/'Data đx fcst 21.09.2020'!$C300,0)</f>
        <v>0</v>
      </c>
      <c r="R300" s="134">
        <f t="array" ref="R300">+IFERROR(INDEX('FCST SDV (2)'!$D$2:$P$2001,MATCH('Data đx fcst 21.09.2020'!$B300,'FCST SDV (2)'!$C$2:$C$2001,0),MATCH('Data đx fcst 21.09.2020'!R$1,'FCST SDV (2)'!$D$1:$P$1,0))/'Data đx fcst 21.09.2020'!$C300,0)</f>
        <v>0</v>
      </c>
      <c r="S300" s="182">
        <f t="shared" si="50"/>
        <v>0</v>
      </c>
    </row>
    <row r="301" spans="1:19" ht="36" customHeight="1">
      <c r="A301" s="636"/>
      <c r="B301" s="238" t="s">
        <v>84</v>
      </c>
      <c r="C301" s="223">
        <v>15000</v>
      </c>
      <c r="D301" s="606"/>
      <c r="E301" s="606"/>
      <c r="F301" s="606"/>
      <c r="G301" s="187">
        <f>+IFERROR(VLOOKUP(B301,'FCST SDV (2)'!C:S,12,0),0)</f>
        <v>300000</v>
      </c>
      <c r="H301" s="185">
        <f t="shared" si="60"/>
        <v>20</v>
      </c>
      <c r="I301" s="134">
        <f t="array" ref="I301">+IFERROR(INDEX('FCST SDV (2)'!$D$2:$P$2001,MATCH('Data đx fcst 21.09.2020'!$B301,'FCST SDV (2)'!$C$2:$C$2001,0),MATCH('Data đx fcst 21.09.2020'!I$1,'FCST SDV (2)'!$D$1:$P$1,0))/'Data đx fcst 21.09.2020'!$C301,0)</f>
        <v>0</v>
      </c>
      <c r="J301" s="134">
        <f t="array" ref="J301">+IFERROR(INDEX('FCST SDV (2)'!$D$2:$P$2001,MATCH('Data đx fcst 21.09.2020'!$B301,'FCST SDV (2)'!$C$2:$C$2001,0),MATCH('Data đx fcst 21.09.2020'!J$1,'FCST SDV (2)'!$D$1:$P$1,0))/'Data đx fcst 21.09.2020'!$C301,0)</f>
        <v>0</v>
      </c>
      <c r="K301" s="134">
        <f t="array" ref="K301">+IFERROR(INDEX('FCST SDV (2)'!$D$2:$P$2001,MATCH('Data đx fcst 21.09.2020'!$B301,'FCST SDV (2)'!$C$2:$C$2001,0),MATCH('Data đx fcst 21.09.2020'!K$1,'FCST SDV (2)'!$D$1:$P$1,0))/'Data đx fcst 21.09.2020'!$C301,0)</f>
        <v>0</v>
      </c>
      <c r="L301" s="134">
        <f t="array" ref="L301">+IFERROR(INDEX('FCST SDV (2)'!$D$2:$P$2001,MATCH('Data đx fcst 21.09.2020'!$B301,'FCST SDV (2)'!$C$2:$C$2001,0),MATCH('Data đx fcst 21.09.2020'!L$1,'FCST SDV (2)'!$D$1:$P$1,0))/'Data đx fcst 21.09.2020'!$C301,0)</f>
        <v>0</v>
      </c>
      <c r="M301" s="134">
        <f t="array" ref="M301">+IFERROR(INDEX('FCST SDV (2)'!$D$2:$P$2001,MATCH('Data đx fcst 21.09.2020'!$B301,'FCST SDV (2)'!$C$2:$C$2001,0),MATCH('Data đx fcst 21.09.2020'!M$1,'FCST SDV (2)'!$D$1:$P$1,0))/'Data đx fcst 21.09.2020'!$C301,0)</f>
        <v>0</v>
      </c>
      <c r="N301" s="134">
        <f t="array" ref="N301">+IFERROR(INDEX('FCST SDV (2)'!$D$2:$P$2001,MATCH('Data đx fcst 21.09.2020'!$B301,'FCST SDV (2)'!$C$2:$C$2001,0),MATCH('Data đx fcst 21.09.2020'!N$1,'FCST SDV (2)'!$D$1:$P$1,0))/'Data đx fcst 21.09.2020'!$C301,0)</f>
        <v>0</v>
      </c>
      <c r="O301" s="134">
        <f t="array" ref="O301">+IFERROR(INDEX('FCST SDV (2)'!$D$2:$P$2001,MATCH('Data đx fcst 21.09.2020'!$B301,'FCST SDV (2)'!$C$2:$C$2001,0),MATCH('Data đx fcst 21.09.2020'!O$1,'FCST SDV (2)'!$D$1:$P$1,0))/'Data đx fcst 21.09.2020'!$C301,0)</f>
        <v>0</v>
      </c>
      <c r="P301" s="134">
        <f t="array" ref="P301">+IFERROR(INDEX('FCST SDV (2)'!$D$2:$P$2001,MATCH('Data đx fcst 21.09.2020'!$B301,'FCST SDV (2)'!$C$2:$C$2001,0),MATCH('Data đx fcst 21.09.2020'!P$1,'FCST SDV (2)'!$D$1:$P$1,0))/'Data đx fcst 21.09.2020'!$C301,0)</f>
        <v>0</v>
      </c>
      <c r="Q301" s="134">
        <f t="array" ref="Q301">+IFERROR(INDEX('FCST SDV (2)'!$D$2:$P$2001,MATCH('Data đx fcst 21.09.2020'!$B301,'FCST SDV (2)'!$C$2:$C$2001,0),MATCH('Data đx fcst 21.09.2020'!Q$1,'FCST SDV (2)'!$D$1:$P$1,0))/'Data đx fcst 21.09.2020'!$C301,0)</f>
        <v>0</v>
      </c>
      <c r="R301" s="134">
        <f t="array" ref="R301">+IFERROR(INDEX('FCST SDV (2)'!$D$2:$P$2001,MATCH('Data đx fcst 21.09.2020'!$B301,'FCST SDV (2)'!$C$2:$C$2001,0),MATCH('Data đx fcst 21.09.2020'!R$1,'FCST SDV (2)'!$D$1:$P$1,0))/'Data đx fcst 21.09.2020'!$C301,0)</f>
        <v>20</v>
      </c>
      <c r="S301" s="182">
        <f t="shared" si="50"/>
        <v>20</v>
      </c>
    </row>
    <row r="302" spans="1:19" ht="36" customHeight="1">
      <c r="A302" s="636"/>
      <c r="B302" s="214" t="s">
        <v>85</v>
      </c>
      <c r="C302" s="223">
        <v>15000</v>
      </c>
      <c r="D302" s="606"/>
      <c r="E302" s="606"/>
      <c r="F302" s="606"/>
      <c r="G302" s="187">
        <f>+IFERROR(VLOOKUP(B302,'FCST SDV (2)'!C:S,12,0),0)</f>
        <v>0</v>
      </c>
      <c r="H302" s="185">
        <f t="shared" si="60"/>
        <v>0</v>
      </c>
      <c r="I302" s="134">
        <f t="array" ref="I302">+IFERROR(INDEX('FCST SDV (2)'!$D$2:$P$2001,MATCH('Data đx fcst 21.09.2020'!$B302,'FCST SDV (2)'!$C$2:$C$2001,0),MATCH('Data đx fcst 21.09.2020'!I$1,'FCST SDV (2)'!$D$1:$P$1,0))/'Data đx fcst 21.09.2020'!$C302,0)</f>
        <v>0</v>
      </c>
      <c r="J302" s="134">
        <f t="array" ref="J302">+IFERROR(INDEX('FCST SDV (2)'!$D$2:$P$2001,MATCH('Data đx fcst 21.09.2020'!$B302,'FCST SDV (2)'!$C$2:$C$2001,0),MATCH('Data đx fcst 21.09.2020'!J$1,'FCST SDV (2)'!$D$1:$P$1,0))/'Data đx fcst 21.09.2020'!$C302,0)</f>
        <v>0</v>
      </c>
      <c r="K302" s="134">
        <f t="array" ref="K302">+IFERROR(INDEX('FCST SDV (2)'!$D$2:$P$2001,MATCH('Data đx fcst 21.09.2020'!$B302,'FCST SDV (2)'!$C$2:$C$2001,0),MATCH('Data đx fcst 21.09.2020'!K$1,'FCST SDV (2)'!$D$1:$P$1,0))/'Data đx fcst 21.09.2020'!$C302,0)</f>
        <v>0</v>
      </c>
      <c r="L302" s="134">
        <f t="array" ref="L302">+IFERROR(INDEX('FCST SDV (2)'!$D$2:$P$2001,MATCH('Data đx fcst 21.09.2020'!$B302,'FCST SDV (2)'!$C$2:$C$2001,0),MATCH('Data đx fcst 21.09.2020'!L$1,'FCST SDV (2)'!$D$1:$P$1,0))/'Data đx fcst 21.09.2020'!$C302,0)</f>
        <v>0</v>
      </c>
      <c r="M302" s="134">
        <f t="array" ref="M302">+IFERROR(INDEX('FCST SDV (2)'!$D$2:$P$2001,MATCH('Data đx fcst 21.09.2020'!$B302,'FCST SDV (2)'!$C$2:$C$2001,0),MATCH('Data đx fcst 21.09.2020'!M$1,'FCST SDV (2)'!$D$1:$P$1,0))/'Data đx fcst 21.09.2020'!$C302,0)</f>
        <v>0</v>
      </c>
      <c r="N302" s="134">
        <f t="array" ref="N302">+IFERROR(INDEX('FCST SDV (2)'!$D$2:$P$2001,MATCH('Data đx fcst 21.09.2020'!$B302,'FCST SDV (2)'!$C$2:$C$2001,0),MATCH('Data đx fcst 21.09.2020'!N$1,'FCST SDV (2)'!$D$1:$P$1,0))/'Data đx fcst 21.09.2020'!$C302,0)</f>
        <v>0</v>
      </c>
      <c r="O302" s="134">
        <f t="array" ref="O302">+IFERROR(INDEX('FCST SDV (2)'!$D$2:$P$2001,MATCH('Data đx fcst 21.09.2020'!$B302,'FCST SDV (2)'!$C$2:$C$2001,0),MATCH('Data đx fcst 21.09.2020'!O$1,'FCST SDV (2)'!$D$1:$P$1,0))/'Data đx fcst 21.09.2020'!$C302,0)</f>
        <v>0</v>
      </c>
      <c r="P302" s="134">
        <f t="array" ref="P302">+IFERROR(INDEX('FCST SDV (2)'!$D$2:$P$2001,MATCH('Data đx fcst 21.09.2020'!$B302,'FCST SDV (2)'!$C$2:$C$2001,0),MATCH('Data đx fcst 21.09.2020'!P$1,'FCST SDV (2)'!$D$1:$P$1,0))/'Data đx fcst 21.09.2020'!$C302,0)</f>
        <v>0</v>
      </c>
      <c r="Q302" s="134">
        <f t="array" ref="Q302">+IFERROR(INDEX('FCST SDV (2)'!$D$2:$P$2001,MATCH('Data đx fcst 21.09.2020'!$B302,'FCST SDV (2)'!$C$2:$C$2001,0),MATCH('Data đx fcst 21.09.2020'!Q$1,'FCST SDV (2)'!$D$1:$P$1,0))/'Data đx fcst 21.09.2020'!$C302,0)</f>
        <v>0</v>
      </c>
      <c r="R302" s="134">
        <f t="array" ref="R302">+IFERROR(INDEX('FCST SDV (2)'!$D$2:$P$2001,MATCH('Data đx fcst 21.09.2020'!$B302,'FCST SDV (2)'!$C$2:$C$2001,0),MATCH('Data đx fcst 21.09.2020'!R$1,'FCST SDV (2)'!$D$1:$P$1,0))/'Data đx fcst 21.09.2020'!$C302,0)</f>
        <v>0</v>
      </c>
      <c r="S302" s="182">
        <f t="shared" si="50"/>
        <v>0</v>
      </c>
    </row>
    <row r="303" spans="1:19" s="195" customFormat="1" ht="36" customHeight="1" thickBot="1">
      <c r="A303" s="629" t="s">
        <v>254</v>
      </c>
      <c r="B303" s="630"/>
      <c r="C303" s="630"/>
      <c r="D303" s="630"/>
      <c r="E303" s="630"/>
      <c r="F303" s="631"/>
      <c r="G303" s="204">
        <f>+SUM(G296:G302)</f>
        <v>2095000</v>
      </c>
      <c r="H303" s="198">
        <f>+SUM(H295:H302)</f>
        <v>503</v>
      </c>
      <c r="I303" s="191">
        <f>+F295-SUM(I295:I302)</f>
        <v>486</v>
      </c>
      <c r="J303" s="191">
        <f>+I303-SUM(J295:J302)</f>
        <v>486</v>
      </c>
      <c r="K303" s="191">
        <f t="shared" ref="K303:R303" si="61">+J303-SUM(K295:K302)</f>
        <v>486</v>
      </c>
      <c r="L303" s="191">
        <f t="shared" si="61"/>
        <v>486</v>
      </c>
      <c r="M303" s="191">
        <f t="shared" si="61"/>
        <v>486</v>
      </c>
      <c r="N303" s="191">
        <f t="shared" si="61"/>
        <v>486</v>
      </c>
      <c r="O303" s="191">
        <f t="shared" si="61"/>
        <v>486</v>
      </c>
      <c r="P303" s="191">
        <f t="shared" si="61"/>
        <v>486</v>
      </c>
      <c r="Q303" s="191">
        <f t="shared" si="61"/>
        <v>486</v>
      </c>
      <c r="R303" s="191">
        <f t="shared" si="61"/>
        <v>-16</v>
      </c>
      <c r="S303" s="194">
        <f t="shared" si="50"/>
        <v>4358</v>
      </c>
    </row>
    <row r="304" spans="1:19" ht="36" hidden="1" customHeight="1">
      <c r="A304" s="636" t="s">
        <v>112</v>
      </c>
      <c r="B304" s="225" t="s">
        <v>90</v>
      </c>
      <c r="C304" s="231">
        <v>3000</v>
      </c>
      <c r="D304" s="606">
        <v>12</v>
      </c>
      <c r="E304" s="606">
        <v>206</v>
      </c>
      <c r="F304" s="606">
        <f>+D304+E304</f>
        <v>218</v>
      </c>
      <c r="G304" s="203">
        <f>+IFERROR(VLOOKUP(B304,'FCST SDV (2)'!C:S,12,0),0)</f>
        <v>0</v>
      </c>
      <c r="H304" s="188">
        <f t="shared" ref="H304:H313" si="62">+G304/C304</f>
        <v>0</v>
      </c>
      <c r="I304" s="189">
        <f t="array" ref="I304">+IFERROR(INDEX('[3]FCST SDV'!$L$2:$V$2000,MATCH($B304,'[3]FCST SDV'!$C$2:$C$2000,0),MATCH(I$1,'[3]FCST SDV'!$L$1:$V$1,0))/$C304,0)</f>
        <v>0</v>
      </c>
      <c r="J304" s="189">
        <f t="array" ref="J304">+IFERROR(INDEX('[3]FCST SDV'!$L$2:$V$2000,MATCH($B304,'[3]FCST SDV'!$C$2:$C$2000,0),MATCH(J$1,'[3]FCST SDV'!$L$1:$V$1,0))/$C304,0)</f>
        <v>0</v>
      </c>
      <c r="K304" s="189">
        <f t="array" ref="K304">+IFERROR(INDEX('[3]FCST SDV'!$L$2:$V$2000,MATCH($B304,'[3]FCST SDV'!$C$2:$C$2000,0),MATCH(K$1,'[3]FCST SDV'!$L$1:$V$1,0))/$C304,0)</f>
        <v>0</v>
      </c>
      <c r="L304" s="189">
        <f t="array" ref="L304">+IFERROR(INDEX('[3]FCST SDV'!$L$2:$V$2000,MATCH($B304,'[3]FCST SDV'!$C$2:$C$2000,0),MATCH(L$1,'[3]FCST SDV'!$L$1:$V$1,0))/$C304,0)</f>
        <v>0</v>
      </c>
      <c r="M304" s="189">
        <f t="array" ref="M304">+IFERROR(INDEX('[3]FCST SDV'!$L$2:$V$2000,MATCH($B304,'[3]FCST SDV'!$C$2:$C$2000,0),MATCH(M$1,'[3]FCST SDV'!$L$1:$V$1,0))/$C304,0)</f>
        <v>0</v>
      </c>
      <c r="N304" s="189">
        <f t="array" ref="N304">+IFERROR(INDEX('[3]FCST SDV'!$L$2:$V$2000,MATCH($B304,'[3]FCST SDV'!$C$2:$C$2000,0),MATCH(N$1,'[3]FCST SDV'!$L$1:$V$1,0))/$C304,0)</f>
        <v>0</v>
      </c>
      <c r="O304" s="189">
        <f t="array" ref="O304">+IFERROR(INDEX('[3]FCST SDV'!$L$2:$V$2000,MATCH($B304,'[3]FCST SDV'!$C$2:$C$2000,0),MATCH(O$1,'[3]FCST SDV'!$L$1:$V$1,0))/$C304,0)</f>
        <v>0</v>
      </c>
      <c r="P304" s="189">
        <f t="array" ref="P304">+IFERROR(INDEX('[3]FCST SDV'!$L$2:$V$2000,MATCH($B304,'[3]FCST SDV'!$C$2:$C$2000,0),MATCH(P$1,'[3]FCST SDV'!$L$1:$V$1,0))/$C304,0)</f>
        <v>0</v>
      </c>
      <c r="Q304" s="189">
        <f t="array" ref="Q304">+IFERROR(INDEX('[3]FCST SDV'!$L$2:$V$2000,MATCH($B304,'[3]FCST SDV'!$C$2:$C$2000,0),MATCH(Q$1,'[3]FCST SDV'!$L$1:$V$1,0))/$C304,0)</f>
        <v>0</v>
      </c>
      <c r="R304" s="189">
        <f t="array" ref="R304">+IFERROR(INDEX('[3]FCST SDV'!$L$2:$V$2000,MATCH($B304,'[3]FCST SDV'!$C$2:$C$2000,0),MATCH(R$1,'[3]FCST SDV'!$L$1:$V$1,0))/$C304,0)</f>
        <v>0</v>
      </c>
      <c r="S304" s="193">
        <f t="shared" si="50"/>
        <v>0</v>
      </c>
    </row>
    <row r="305" spans="1:19" ht="36" hidden="1" customHeight="1">
      <c r="A305" s="616"/>
      <c r="B305" s="214" t="s">
        <v>91</v>
      </c>
      <c r="C305" s="223">
        <v>3000</v>
      </c>
      <c r="D305" s="606"/>
      <c r="E305" s="606"/>
      <c r="F305" s="606"/>
      <c r="G305" s="187">
        <f>+IFERROR(VLOOKUP(B305,'FCST SDV (2)'!C:S,12,0),0)</f>
        <v>0</v>
      </c>
      <c r="H305" s="185">
        <f t="shared" si="62"/>
        <v>0</v>
      </c>
      <c r="I305" s="181">
        <f t="array" ref="I305">+IFERROR(INDEX('[3]FCST SDV'!$L$2:$V$2000,MATCH($B305,'[3]FCST SDV'!$C$2:$C$2000,0),MATCH(I$1,'[3]FCST SDV'!$L$1:$V$1,0))/$C305,0)</f>
        <v>0</v>
      </c>
      <c r="J305" s="181">
        <f t="array" ref="J305">+IFERROR(INDEX('[3]FCST SDV'!$L$2:$V$2000,MATCH($B305,'[3]FCST SDV'!$C$2:$C$2000,0),MATCH(J$1,'[3]FCST SDV'!$L$1:$V$1,0))/$C305,0)</f>
        <v>0</v>
      </c>
      <c r="K305" s="181">
        <f t="array" ref="K305">+IFERROR(INDEX('[3]FCST SDV'!$L$2:$V$2000,MATCH($B305,'[3]FCST SDV'!$C$2:$C$2000,0),MATCH(K$1,'[3]FCST SDV'!$L$1:$V$1,0))/$C305,0)</f>
        <v>0</v>
      </c>
      <c r="L305" s="181">
        <f t="array" ref="L305">+IFERROR(INDEX('[3]FCST SDV'!$L$2:$V$2000,MATCH($B305,'[3]FCST SDV'!$C$2:$C$2000,0),MATCH(L$1,'[3]FCST SDV'!$L$1:$V$1,0))/$C305,0)</f>
        <v>0</v>
      </c>
      <c r="M305" s="181">
        <f t="array" ref="M305">+IFERROR(INDEX('[3]FCST SDV'!$L$2:$V$2000,MATCH($B305,'[3]FCST SDV'!$C$2:$C$2000,0),MATCH(M$1,'[3]FCST SDV'!$L$1:$V$1,0))/$C305,0)</f>
        <v>0</v>
      </c>
      <c r="N305" s="181">
        <f t="array" ref="N305">+IFERROR(INDEX('[3]FCST SDV'!$L$2:$V$2000,MATCH($B305,'[3]FCST SDV'!$C$2:$C$2000,0),MATCH(N$1,'[3]FCST SDV'!$L$1:$V$1,0))/$C305,0)</f>
        <v>0</v>
      </c>
      <c r="O305" s="181">
        <f t="array" ref="O305">+IFERROR(INDEX('[3]FCST SDV'!$L$2:$V$2000,MATCH($B305,'[3]FCST SDV'!$C$2:$C$2000,0),MATCH(O$1,'[3]FCST SDV'!$L$1:$V$1,0))/$C305,0)</f>
        <v>0</v>
      </c>
      <c r="P305" s="181">
        <f t="array" ref="P305">+IFERROR(INDEX('[3]FCST SDV'!$L$2:$V$2000,MATCH($B305,'[3]FCST SDV'!$C$2:$C$2000,0),MATCH(P$1,'[3]FCST SDV'!$L$1:$V$1,0))/$C305,0)</f>
        <v>0</v>
      </c>
      <c r="Q305" s="181">
        <f t="array" ref="Q305">+IFERROR(INDEX('[3]FCST SDV'!$L$2:$V$2000,MATCH($B305,'[3]FCST SDV'!$C$2:$C$2000,0),MATCH(Q$1,'[3]FCST SDV'!$L$1:$V$1,0))/$C305,0)</f>
        <v>0</v>
      </c>
      <c r="R305" s="181">
        <f t="array" ref="R305">+IFERROR(INDEX('[3]FCST SDV'!$L$2:$V$2000,MATCH($B305,'[3]FCST SDV'!$C$2:$C$2000,0),MATCH(R$1,'[3]FCST SDV'!$L$1:$V$1,0))/$C305,0)</f>
        <v>0</v>
      </c>
      <c r="S305" s="182">
        <f t="shared" si="50"/>
        <v>0</v>
      </c>
    </row>
    <row r="306" spans="1:19" ht="36" hidden="1" customHeight="1">
      <c r="A306" s="616"/>
      <c r="B306" s="214" t="s">
        <v>93</v>
      </c>
      <c r="C306" s="223">
        <v>3000</v>
      </c>
      <c r="D306" s="606"/>
      <c r="E306" s="606"/>
      <c r="F306" s="606"/>
      <c r="G306" s="187">
        <f>+IFERROR(VLOOKUP(B306,'FCST SDV (2)'!C:S,12,0),0)</f>
        <v>0</v>
      </c>
      <c r="H306" s="185">
        <f t="shared" si="62"/>
        <v>0</v>
      </c>
      <c r="I306" s="134">
        <f t="array" ref="I306">+IFERROR(INDEX('FCST SDV (2)'!$D$2:$P$2001,MATCH('Data đx fcst 21.09.2020'!$B306,'FCST SDV (2)'!$C$2:$C$2001,0),MATCH('Data đx fcst 21.09.2020'!I$1,'FCST SDV (2)'!$D$1:$P$1,0))/'Data đx fcst 21.09.2020'!$C306,0)</f>
        <v>0</v>
      </c>
      <c r="J306" s="134">
        <f t="array" ref="J306">+IFERROR(INDEX('FCST SDV (2)'!$D$2:$P$2001,MATCH('Data đx fcst 21.09.2020'!$B306,'FCST SDV (2)'!$C$2:$C$2001,0),MATCH('Data đx fcst 21.09.2020'!J$1,'FCST SDV (2)'!$D$1:$P$1,0))/'Data đx fcst 21.09.2020'!$C306,0)</f>
        <v>0</v>
      </c>
      <c r="K306" s="134">
        <f t="array" ref="K306">+IFERROR(INDEX('FCST SDV (2)'!$D$2:$P$2001,MATCH('Data đx fcst 21.09.2020'!$B306,'FCST SDV (2)'!$C$2:$C$2001,0),MATCH('Data đx fcst 21.09.2020'!K$1,'FCST SDV (2)'!$D$1:$P$1,0))/'Data đx fcst 21.09.2020'!$C306,0)</f>
        <v>0</v>
      </c>
      <c r="L306" s="134">
        <f t="array" ref="L306">+IFERROR(INDEX('FCST SDV (2)'!$D$2:$P$2001,MATCH('Data đx fcst 21.09.2020'!$B306,'FCST SDV (2)'!$C$2:$C$2001,0),MATCH('Data đx fcst 21.09.2020'!L$1,'FCST SDV (2)'!$D$1:$P$1,0))/'Data đx fcst 21.09.2020'!$C306,0)</f>
        <v>0</v>
      </c>
      <c r="M306" s="134">
        <f t="array" ref="M306">+IFERROR(INDEX('FCST SDV (2)'!$D$2:$P$2001,MATCH('Data đx fcst 21.09.2020'!$B306,'FCST SDV (2)'!$C$2:$C$2001,0),MATCH('Data đx fcst 21.09.2020'!M$1,'FCST SDV (2)'!$D$1:$P$1,0))/'Data đx fcst 21.09.2020'!$C306,0)</f>
        <v>0</v>
      </c>
      <c r="N306" s="134">
        <f t="array" ref="N306">+IFERROR(INDEX('FCST SDV (2)'!$D$2:$P$2001,MATCH('Data đx fcst 21.09.2020'!$B306,'FCST SDV (2)'!$C$2:$C$2001,0),MATCH('Data đx fcst 21.09.2020'!N$1,'FCST SDV (2)'!$D$1:$P$1,0))/'Data đx fcst 21.09.2020'!$C306,0)</f>
        <v>0</v>
      </c>
      <c r="O306" s="134">
        <f t="array" ref="O306">+IFERROR(INDEX('FCST SDV (2)'!$D$2:$P$2001,MATCH('Data đx fcst 21.09.2020'!$B306,'FCST SDV (2)'!$C$2:$C$2001,0),MATCH('Data đx fcst 21.09.2020'!O$1,'FCST SDV (2)'!$D$1:$P$1,0))/'Data đx fcst 21.09.2020'!$C306,0)</f>
        <v>0</v>
      </c>
      <c r="P306" s="134">
        <f t="array" ref="P306">+IFERROR(INDEX('FCST SDV (2)'!$D$2:$P$2001,MATCH('Data đx fcst 21.09.2020'!$B306,'FCST SDV (2)'!$C$2:$C$2001,0),MATCH('Data đx fcst 21.09.2020'!P$1,'FCST SDV (2)'!$D$1:$P$1,0))/'Data đx fcst 21.09.2020'!$C306,0)</f>
        <v>0</v>
      </c>
      <c r="Q306" s="134">
        <f t="array" ref="Q306">+IFERROR(INDEX('FCST SDV (2)'!$D$2:$P$2001,MATCH('Data đx fcst 21.09.2020'!$B306,'FCST SDV (2)'!$C$2:$C$2001,0),MATCH('Data đx fcst 21.09.2020'!Q$1,'FCST SDV (2)'!$D$1:$P$1,0))/'Data đx fcst 21.09.2020'!$C306,0)</f>
        <v>0</v>
      </c>
      <c r="R306" s="134">
        <f t="array" ref="R306">+IFERROR(INDEX('FCST SDV (2)'!$D$2:$P$2001,MATCH('Data đx fcst 21.09.2020'!$B306,'FCST SDV (2)'!$C$2:$C$2001,0),MATCH('Data đx fcst 21.09.2020'!R$1,'FCST SDV (2)'!$D$1:$P$1,0))/'Data đx fcst 21.09.2020'!$C306,0)</f>
        <v>0</v>
      </c>
      <c r="S306" s="182">
        <f t="shared" si="50"/>
        <v>0</v>
      </c>
    </row>
    <row r="307" spans="1:19" ht="36" hidden="1" customHeight="1">
      <c r="A307" s="616"/>
      <c r="B307" s="214" t="s">
        <v>91</v>
      </c>
      <c r="C307" s="223">
        <v>3000</v>
      </c>
      <c r="D307" s="606"/>
      <c r="E307" s="606"/>
      <c r="F307" s="606"/>
      <c r="G307" s="187">
        <f>+IFERROR(VLOOKUP(B307,'FCST SDV (2)'!C:S,12,0),0)</f>
        <v>0</v>
      </c>
      <c r="H307" s="185">
        <f t="shared" si="62"/>
        <v>0</v>
      </c>
      <c r="I307" s="134">
        <f t="array" ref="I307">+IFERROR(INDEX('FCST SDV (2)'!$D$2:$P$2001,MATCH('Data đx fcst 21.09.2020'!$B307,'FCST SDV (2)'!$C$2:$C$2001,0),MATCH('Data đx fcst 21.09.2020'!I$1,'FCST SDV (2)'!$D$1:$P$1,0))/'Data đx fcst 21.09.2020'!$C307,0)</f>
        <v>0</v>
      </c>
      <c r="J307" s="134">
        <f t="array" ref="J307">+IFERROR(INDEX('FCST SDV (2)'!$D$2:$P$2001,MATCH('Data đx fcst 21.09.2020'!$B307,'FCST SDV (2)'!$C$2:$C$2001,0),MATCH('Data đx fcst 21.09.2020'!J$1,'FCST SDV (2)'!$D$1:$P$1,0))/'Data đx fcst 21.09.2020'!$C307,0)</f>
        <v>0</v>
      </c>
      <c r="K307" s="134">
        <f t="array" ref="K307">+IFERROR(INDEX('FCST SDV (2)'!$D$2:$P$2001,MATCH('Data đx fcst 21.09.2020'!$B307,'FCST SDV (2)'!$C$2:$C$2001,0),MATCH('Data đx fcst 21.09.2020'!K$1,'FCST SDV (2)'!$D$1:$P$1,0))/'Data đx fcst 21.09.2020'!$C307,0)</f>
        <v>0</v>
      </c>
      <c r="L307" s="134">
        <f t="array" ref="L307">+IFERROR(INDEX('FCST SDV (2)'!$D$2:$P$2001,MATCH('Data đx fcst 21.09.2020'!$B307,'FCST SDV (2)'!$C$2:$C$2001,0),MATCH('Data đx fcst 21.09.2020'!L$1,'FCST SDV (2)'!$D$1:$P$1,0))/'Data đx fcst 21.09.2020'!$C307,0)</f>
        <v>0</v>
      </c>
      <c r="M307" s="134">
        <f t="array" ref="M307">+IFERROR(INDEX('FCST SDV (2)'!$D$2:$P$2001,MATCH('Data đx fcst 21.09.2020'!$B307,'FCST SDV (2)'!$C$2:$C$2001,0),MATCH('Data đx fcst 21.09.2020'!M$1,'FCST SDV (2)'!$D$1:$P$1,0))/'Data đx fcst 21.09.2020'!$C307,0)</f>
        <v>0</v>
      </c>
      <c r="N307" s="134">
        <f t="array" ref="N307">+IFERROR(INDEX('FCST SDV (2)'!$D$2:$P$2001,MATCH('Data đx fcst 21.09.2020'!$B307,'FCST SDV (2)'!$C$2:$C$2001,0),MATCH('Data đx fcst 21.09.2020'!N$1,'FCST SDV (2)'!$D$1:$P$1,0))/'Data đx fcst 21.09.2020'!$C307,0)</f>
        <v>0</v>
      </c>
      <c r="O307" s="134">
        <f t="array" ref="O307">+IFERROR(INDEX('FCST SDV (2)'!$D$2:$P$2001,MATCH('Data đx fcst 21.09.2020'!$B307,'FCST SDV (2)'!$C$2:$C$2001,0),MATCH('Data đx fcst 21.09.2020'!O$1,'FCST SDV (2)'!$D$1:$P$1,0))/'Data đx fcst 21.09.2020'!$C307,0)</f>
        <v>0</v>
      </c>
      <c r="P307" s="134">
        <f t="array" ref="P307">+IFERROR(INDEX('FCST SDV (2)'!$D$2:$P$2001,MATCH('Data đx fcst 21.09.2020'!$B307,'FCST SDV (2)'!$C$2:$C$2001,0),MATCH('Data đx fcst 21.09.2020'!P$1,'FCST SDV (2)'!$D$1:$P$1,0))/'Data đx fcst 21.09.2020'!$C307,0)</f>
        <v>0</v>
      </c>
      <c r="Q307" s="134">
        <f t="array" ref="Q307">+IFERROR(INDEX('FCST SDV (2)'!$D$2:$P$2001,MATCH('Data đx fcst 21.09.2020'!$B307,'FCST SDV (2)'!$C$2:$C$2001,0),MATCH('Data đx fcst 21.09.2020'!Q$1,'FCST SDV (2)'!$D$1:$P$1,0))/'Data đx fcst 21.09.2020'!$C307,0)</f>
        <v>0</v>
      </c>
      <c r="R307" s="134">
        <f t="array" ref="R307">+IFERROR(INDEX('FCST SDV (2)'!$D$2:$P$2001,MATCH('Data đx fcst 21.09.2020'!$B307,'FCST SDV (2)'!$C$2:$C$2001,0),MATCH('Data đx fcst 21.09.2020'!R$1,'FCST SDV (2)'!$D$1:$P$1,0))/'Data đx fcst 21.09.2020'!$C307,0)</f>
        <v>0</v>
      </c>
      <c r="S307" s="182">
        <f t="shared" si="50"/>
        <v>0</v>
      </c>
    </row>
    <row r="308" spans="1:19" ht="36" hidden="1" customHeight="1">
      <c r="A308" s="616"/>
      <c r="B308" s="214" t="s">
        <v>92</v>
      </c>
      <c r="C308" s="223">
        <v>3000</v>
      </c>
      <c r="D308" s="606"/>
      <c r="E308" s="606"/>
      <c r="F308" s="606"/>
      <c r="G308" s="187">
        <f>+IFERROR(VLOOKUP(B308,'FCST SDV (2)'!C:S,12,0),0)</f>
        <v>0</v>
      </c>
      <c r="H308" s="185">
        <f t="shared" si="62"/>
        <v>0</v>
      </c>
      <c r="I308" s="134">
        <f t="array" ref="I308">+IFERROR(INDEX('FCST SDV (2)'!$D$2:$P$2001,MATCH('Data đx fcst 21.09.2020'!$B308,'FCST SDV (2)'!$C$2:$C$2001,0),MATCH('Data đx fcst 21.09.2020'!I$1,'FCST SDV (2)'!$D$1:$P$1,0))/'Data đx fcst 21.09.2020'!$C308,0)</f>
        <v>0</v>
      </c>
      <c r="J308" s="134">
        <f t="array" ref="J308">+IFERROR(INDEX('FCST SDV (2)'!$D$2:$P$2001,MATCH('Data đx fcst 21.09.2020'!$B308,'FCST SDV (2)'!$C$2:$C$2001,0),MATCH('Data đx fcst 21.09.2020'!J$1,'FCST SDV (2)'!$D$1:$P$1,0))/'Data đx fcst 21.09.2020'!$C308,0)</f>
        <v>0</v>
      </c>
      <c r="K308" s="134">
        <f t="array" ref="K308">+IFERROR(INDEX('FCST SDV (2)'!$D$2:$P$2001,MATCH('Data đx fcst 21.09.2020'!$B308,'FCST SDV (2)'!$C$2:$C$2001,0),MATCH('Data đx fcst 21.09.2020'!K$1,'FCST SDV (2)'!$D$1:$P$1,0))/'Data đx fcst 21.09.2020'!$C308,0)</f>
        <v>0</v>
      </c>
      <c r="L308" s="134">
        <f t="array" ref="L308">+IFERROR(INDEX('FCST SDV (2)'!$D$2:$P$2001,MATCH('Data đx fcst 21.09.2020'!$B308,'FCST SDV (2)'!$C$2:$C$2001,0),MATCH('Data đx fcst 21.09.2020'!L$1,'FCST SDV (2)'!$D$1:$P$1,0))/'Data đx fcst 21.09.2020'!$C308,0)</f>
        <v>0</v>
      </c>
      <c r="M308" s="134">
        <f t="array" ref="M308">+IFERROR(INDEX('FCST SDV (2)'!$D$2:$P$2001,MATCH('Data đx fcst 21.09.2020'!$B308,'FCST SDV (2)'!$C$2:$C$2001,0),MATCH('Data đx fcst 21.09.2020'!M$1,'FCST SDV (2)'!$D$1:$P$1,0))/'Data đx fcst 21.09.2020'!$C308,0)</f>
        <v>0</v>
      </c>
      <c r="N308" s="134">
        <f t="array" ref="N308">+IFERROR(INDEX('FCST SDV (2)'!$D$2:$P$2001,MATCH('Data đx fcst 21.09.2020'!$B308,'FCST SDV (2)'!$C$2:$C$2001,0),MATCH('Data đx fcst 21.09.2020'!N$1,'FCST SDV (2)'!$D$1:$P$1,0))/'Data đx fcst 21.09.2020'!$C308,0)</f>
        <v>0</v>
      </c>
      <c r="O308" s="134">
        <f t="array" ref="O308">+IFERROR(INDEX('FCST SDV (2)'!$D$2:$P$2001,MATCH('Data đx fcst 21.09.2020'!$B308,'FCST SDV (2)'!$C$2:$C$2001,0),MATCH('Data đx fcst 21.09.2020'!O$1,'FCST SDV (2)'!$D$1:$P$1,0))/'Data đx fcst 21.09.2020'!$C308,0)</f>
        <v>0</v>
      </c>
      <c r="P308" s="134">
        <f t="array" ref="P308">+IFERROR(INDEX('FCST SDV (2)'!$D$2:$P$2001,MATCH('Data đx fcst 21.09.2020'!$B308,'FCST SDV (2)'!$C$2:$C$2001,0),MATCH('Data đx fcst 21.09.2020'!P$1,'FCST SDV (2)'!$D$1:$P$1,0))/'Data đx fcst 21.09.2020'!$C308,0)</f>
        <v>0</v>
      </c>
      <c r="Q308" s="134">
        <f t="array" ref="Q308">+IFERROR(INDEX('FCST SDV (2)'!$D$2:$P$2001,MATCH('Data đx fcst 21.09.2020'!$B308,'FCST SDV (2)'!$C$2:$C$2001,0),MATCH('Data đx fcst 21.09.2020'!Q$1,'FCST SDV (2)'!$D$1:$P$1,0))/'Data đx fcst 21.09.2020'!$C308,0)</f>
        <v>0</v>
      </c>
      <c r="R308" s="134">
        <f t="array" ref="R308">+IFERROR(INDEX('FCST SDV (2)'!$D$2:$P$2001,MATCH('Data đx fcst 21.09.2020'!$B308,'FCST SDV (2)'!$C$2:$C$2001,0),MATCH('Data đx fcst 21.09.2020'!R$1,'FCST SDV (2)'!$D$1:$P$1,0))/'Data đx fcst 21.09.2020'!$C308,0)</f>
        <v>0</v>
      </c>
      <c r="S308" s="182">
        <f t="shared" si="50"/>
        <v>0</v>
      </c>
    </row>
    <row r="309" spans="1:19" ht="36" customHeight="1">
      <c r="A309" s="616"/>
      <c r="B309" s="214" t="s">
        <v>96</v>
      </c>
      <c r="C309" s="223">
        <v>3000</v>
      </c>
      <c r="D309" s="606"/>
      <c r="E309" s="606"/>
      <c r="F309" s="606"/>
      <c r="G309" s="187">
        <f>+IFERROR(VLOOKUP(B309,'FCST SDV (2)'!C:S,12,0),0)</f>
        <v>45000</v>
      </c>
      <c r="H309" s="185">
        <f t="shared" si="62"/>
        <v>15</v>
      </c>
      <c r="I309" s="134">
        <f t="array" ref="I309">+IFERROR(INDEX('FCST SDV (2)'!$D$2:$P$2001,MATCH('Data đx fcst 21.09.2020'!$B309,'FCST SDV (2)'!$C$2:$C$2001,0),MATCH('Data đx fcst 21.09.2020'!I$1,'FCST SDV (2)'!$D$1:$P$1,0))/'Data đx fcst 21.09.2020'!$C309,0)</f>
        <v>0</v>
      </c>
      <c r="J309" s="134">
        <f t="array" ref="J309">+IFERROR(INDEX('FCST SDV (2)'!$D$2:$P$2001,MATCH('Data đx fcst 21.09.2020'!$B309,'FCST SDV (2)'!$C$2:$C$2001,0),MATCH('Data đx fcst 21.09.2020'!J$1,'FCST SDV (2)'!$D$1:$P$1,0))/'Data đx fcst 21.09.2020'!$C309,0)</f>
        <v>0</v>
      </c>
      <c r="K309" s="134">
        <f t="array" ref="K309">+IFERROR(INDEX('FCST SDV (2)'!$D$2:$P$2001,MATCH('Data đx fcst 21.09.2020'!$B309,'FCST SDV (2)'!$C$2:$C$2001,0),MATCH('Data đx fcst 21.09.2020'!K$1,'FCST SDV (2)'!$D$1:$P$1,0))/'Data đx fcst 21.09.2020'!$C309,0)</f>
        <v>0</v>
      </c>
      <c r="L309" s="134">
        <f t="array" ref="L309">+IFERROR(INDEX('FCST SDV (2)'!$D$2:$P$2001,MATCH('Data đx fcst 21.09.2020'!$B309,'FCST SDV (2)'!$C$2:$C$2001,0),MATCH('Data đx fcst 21.09.2020'!L$1,'FCST SDV (2)'!$D$1:$P$1,0))/'Data đx fcst 21.09.2020'!$C309,0)</f>
        <v>0</v>
      </c>
      <c r="M309" s="134">
        <f t="array" ref="M309">+IFERROR(INDEX('FCST SDV (2)'!$D$2:$P$2001,MATCH('Data đx fcst 21.09.2020'!$B309,'FCST SDV (2)'!$C$2:$C$2001,0),MATCH('Data đx fcst 21.09.2020'!M$1,'FCST SDV (2)'!$D$1:$P$1,0))/'Data đx fcst 21.09.2020'!$C309,0)</f>
        <v>0</v>
      </c>
      <c r="N309" s="134">
        <f t="array" ref="N309">+IFERROR(INDEX('FCST SDV (2)'!$D$2:$P$2001,MATCH('Data đx fcst 21.09.2020'!$B309,'FCST SDV (2)'!$C$2:$C$2001,0),MATCH('Data đx fcst 21.09.2020'!N$1,'FCST SDV (2)'!$D$1:$P$1,0))/'Data đx fcst 21.09.2020'!$C309,0)</f>
        <v>0</v>
      </c>
      <c r="O309" s="134">
        <f t="array" ref="O309">+IFERROR(INDEX('FCST SDV (2)'!$D$2:$P$2001,MATCH('Data đx fcst 21.09.2020'!$B309,'FCST SDV (2)'!$C$2:$C$2001,0),MATCH('Data đx fcst 21.09.2020'!O$1,'FCST SDV (2)'!$D$1:$P$1,0))/'Data đx fcst 21.09.2020'!$C309,0)</f>
        <v>0</v>
      </c>
      <c r="P309" s="134">
        <f t="array" ref="P309">+IFERROR(INDEX('FCST SDV (2)'!$D$2:$P$2001,MATCH('Data đx fcst 21.09.2020'!$B309,'FCST SDV (2)'!$C$2:$C$2001,0),MATCH('Data đx fcst 21.09.2020'!P$1,'FCST SDV (2)'!$D$1:$P$1,0))/'Data đx fcst 21.09.2020'!$C309,0)</f>
        <v>0</v>
      </c>
      <c r="Q309" s="134">
        <f t="array" ref="Q309">+IFERROR(INDEX('FCST SDV (2)'!$D$2:$P$2001,MATCH('Data đx fcst 21.09.2020'!$B309,'FCST SDV (2)'!$C$2:$C$2001,0),MATCH('Data đx fcst 21.09.2020'!Q$1,'FCST SDV (2)'!$D$1:$P$1,0))/'Data đx fcst 21.09.2020'!$C309,0)</f>
        <v>0</v>
      </c>
      <c r="R309" s="134">
        <f t="array" ref="R309">+IFERROR(INDEX('FCST SDV (2)'!$D$2:$P$2001,MATCH('Data đx fcst 21.09.2020'!$B309,'FCST SDV (2)'!$C$2:$C$2001,0),MATCH('Data đx fcst 21.09.2020'!R$1,'FCST SDV (2)'!$D$1:$P$1,0))/'Data đx fcst 21.09.2020'!$C309,0)</f>
        <v>34</v>
      </c>
      <c r="S309" s="182">
        <f t="shared" si="50"/>
        <v>34</v>
      </c>
    </row>
    <row r="310" spans="1:19" ht="36" customHeight="1">
      <c r="A310" s="616"/>
      <c r="B310" s="214" t="s">
        <v>97</v>
      </c>
      <c r="C310" s="223">
        <v>3000</v>
      </c>
      <c r="D310" s="606"/>
      <c r="E310" s="606"/>
      <c r="F310" s="606"/>
      <c r="G310" s="187">
        <f>+IFERROR(VLOOKUP(B310,'FCST SDV (2)'!C:S,12,0),0)</f>
        <v>54000</v>
      </c>
      <c r="H310" s="185">
        <f t="shared" si="62"/>
        <v>18</v>
      </c>
      <c r="I310" s="134">
        <f t="array" ref="I310">+IFERROR(INDEX('FCST SDV (2)'!$D$2:$P$2001,MATCH('Data đx fcst 21.09.2020'!$B310,'FCST SDV (2)'!$C$2:$C$2001,0),MATCH('Data đx fcst 21.09.2020'!I$1,'FCST SDV (2)'!$D$1:$P$1,0))/'Data đx fcst 21.09.2020'!$C310,0)</f>
        <v>0</v>
      </c>
      <c r="J310" s="134">
        <f t="array" ref="J310">+IFERROR(INDEX('FCST SDV (2)'!$D$2:$P$2001,MATCH('Data đx fcst 21.09.2020'!$B310,'FCST SDV (2)'!$C$2:$C$2001,0),MATCH('Data đx fcst 21.09.2020'!J$1,'FCST SDV (2)'!$D$1:$P$1,0))/'Data đx fcst 21.09.2020'!$C310,0)</f>
        <v>0</v>
      </c>
      <c r="K310" s="134">
        <f t="array" ref="K310">+IFERROR(INDEX('FCST SDV (2)'!$D$2:$P$2001,MATCH('Data đx fcst 21.09.2020'!$B310,'FCST SDV (2)'!$C$2:$C$2001,0),MATCH('Data đx fcst 21.09.2020'!K$1,'FCST SDV (2)'!$D$1:$P$1,0))/'Data đx fcst 21.09.2020'!$C310,0)</f>
        <v>0</v>
      </c>
      <c r="L310" s="134">
        <f t="array" ref="L310">+IFERROR(INDEX('FCST SDV (2)'!$D$2:$P$2001,MATCH('Data đx fcst 21.09.2020'!$B310,'FCST SDV (2)'!$C$2:$C$2001,0),MATCH('Data đx fcst 21.09.2020'!L$1,'FCST SDV (2)'!$D$1:$P$1,0))/'Data đx fcst 21.09.2020'!$C310,0)</f>
        <v>0</v>
      </c>
      <c r="M310" s="134">
        <f t="array" ref="M310">+IFERROR(INDEX('FCST SDV (2)'!$D$2:$P$2001,MATCH('Data đx fcst 21.09.2020'!$B310,'FCST SDV (2)'!$C$2:$C$2001,0),MATCH('Data đx fcst 21.09.2020'!M$1,'FCST SDV (2)'!$D$1:$P$1,0))/'Data đx fcst 21.09.2020'!$C310,0)</f>
        <v>0</v>
      </c>
      <c r="N310" s="134">
        <f t="array" ref="N310">+IFERROR(INDEX('FCST SDV (2)'!$D$2:$P$2001,MATCH('Data đx fcst 21.09.2020'!$B310,'FCST SDV (2)'!$C$2:$C$2001,0),MATCH('Data đx fcst 21.09.2020'!N$1,'FCST SDV (2)'!$D$1:$P$1,0))/'Data đx fcst 21.09.2020'!$C310,0)</f>
        <v>0</v>
      </c>
      <c r="O310" s="134">
        <f t="array" ref="O310">+IFERROR(INDEX('FCST SDV (2)'!$D$2:$P$2001,MATCH('Data đx fcst 21.09.2020'!$B310,'FCST SDV (2)'!$C$2:$C$2001,0),MATCH('Data đx fcst 21.09.2020'!O$1,'FCST SDV (2)'!$D$1:$P$1,0))/'Data đx fcst 21.09.2020'!$C310,0)</f>
        <v>0</v>
      </c>
      <c r="P310" s="134">
        <f t="array" ref="P310">+IFERROR(INDEX('FCST SDV (2)'!$D$2:$P$2001,MATCH('Data đx fcst 21.09.2020'!$B310,'FCST SDV (2)'!$C$2:$C$2001,0),MATCH('Data đx fcst 21.09.2020'!P$1,'FCST SDV (2)'!$D$1:$P$1,0))/'Data đx fcst 21.09.2020'!$C310,0)</f>
        <v>0</v>
      </c>
      <c r="Q310" s="134">
        <f t="array" ref="Q310">+IFERROR(INDEX('FCST SDV (2)'!$D$2:$P$2001,MATCH('Data đx fcst 21.09.2020'!$B310,'FCST SDV (2)'!$C$2:$C$2001,0),MATCH('Data đx fcst 21.09.2020'!Q$1,'FCST SDV (2)'!$D$1:$P$1,0))/'Data đx fcst 21.09.2020'!$C310,0)</f>
        <v>0</v>
      </c>
      <c r="R310" s="134">
        <f t="array" ref="R310">+IFERROR(INDEX('FCST SDV (2)'!$D$2:$P$2001,MATCH('Data đx fcst 21.09.2020'!$B310,'FCST SDV (2)'!$C$2:$C$2001,0),MATCH('Data đx fcst 21.09.2020'!R$1,'FCST SDV (2)'!$D$1:$P$1,0))/'Data đx fcst 21.09.2020'!$C310,0)</f>
        <v>21</v>
      </c>
      <c r="S310" s="182">
        <f t="shared" si="50"/>
        <v>21</v>
      </c>
    </row>
    <row r="311" spans="1:19" ht="36" customHeight="1">
      <c r="A311" s="616"/>
      <c r="B311" s="214" t="s">
        <v>98</v>
      </c>
      <c r="C311" s="223">
        <v>3000</v>
      </c>
      <c r="D311" s="606"/>
      <c r="E311" s="606"/>
      <c r="F311" s="606"/>
      <c r="G311" s="187">
        <f>+IFERROR(VLOOKUP(B311,'FCST SDV (2)'!C:S,12,0),0)</f>
        <v>15000</v>
      </c>
      <c r="H311" s="185">
        <f t="shared" si="62"/>
        <v>5</v>
      </c>
      <c r="I311" s="134">
        <f t="array" ref="I311">+IFERROR(INDEX('FCST SDV (2)'!$D$2:$P$2001,MATCH('Data đx fcst 21.09.2020'!$B311,'FCST SDV (2)'!$C$2:$C$2001,0),MATCH('Data đx fcst 21.09.2020'!I$1,'FCST SDV (2)'!$D$1:$P$1,0))/'Data đx fcst 21.09.2020'!$C311,0)</f>
        <v>0</v>
      </c>
      <c r="J311" s="134">
        <f t="array" ref="J311">+IFERROR(INDEX('FCST SDV (2)'!$D$2:$P$2001,MATCH('Data đx fcst 21.09.2020'!$B311,'FCST SDV (2)'!$C$2:$C$2001,0),MATCH('Data đx fcst 21.09.2020'!J$1,'FCST SDV (2)'!$D$1:$P$1,0))/'Data đx fcst 21.09.2020'!$C311,0)</f>
        <v>0</v>
      </c>
      <c r="K311" s="134">
        <f t="array" ref="K311">+IFERROR(INDEX('FCST SDV (2)'!$D$2:$P$2001,MATCH('Data đx fcst 21.09.2020'!$B311,'FCST SDV (2)'!$C$2:$C$2001,0),MATCH('Data đx fcst 21.09.2020'!K$1,'FCST SDV (2)'!$D$1:$P$1,0))/'Data đx fcst 21.09.2020'!$C311,0)</f>
        <v>0</v>
      </c>
      <c r="L311" s="134">
        <f t="array" ref="L311">+IFERROR(INDEX('FCST SDV (2)'!$D$2:$P$2001,MATCH('Data đx fcst 21.09.2020'!$B311,'FCST SDV (2)'!$C$2:$C$2001,0),MATCH('Data đx fcst 21.09.2020'!L$1,'FCST SDV (2)'!$D$1:$P$1,0))/'Data đx fcst 21.09.2020'!$C311,0)</f>
        <v>0</v>
      </c>
      <c r="M311" s="134">
        <f t="array" ref="M311">+IFERROR(INDEX('FCST SDV (2)'!$D$2:$P$2001,MATCH('Data đx fcst 21.09.2020'!$B311,'FCST SDV (2)'!$C$2:$C$2001,0),MATCH('Data đx fcst 21.09.2020'!M$1,'FCST SDV (2)'!$D$1:$P$1,0))/'Data đx fcst 21.09.2020'!$C311,0)</f>
        <v>0</v>
      </c>
      <c r="N311" s="134">
        <f t="array" ref="N311">+IFERROR(INDEX('FCST SDV (2)'!$D$2:$P$2001,MATCH('Data đx fcst 21.09.2020'!$B311,'FCST SDV (2)'!$C$2:$C$2001,0),MATCH('Data đx fcst 21.09.2020'!N$1,'FCST SDV (2)'!$D$1:$P$1,0))/'Data đx fcst 21.09.2020'!$C311,0)</f>
        <v>0</v>
      </c>
      <c r="O311" s="134">
        <f t="array" ref="O311">+IFERROR(INDEX('FCST SDV (2)'!$D$2:$P$2001,MATCH('Data đx fcst 21.09.2020'!$B311,'FCST SDV (2)'!$C$2:$C$2001,0),MATCH('Data đx fcst 21.09.2020'!O$1,'FCST SDV (2)'!$D$1:$P$1,0))/'Data đx fcst 21.09.2020'!$C311,0)</f>
        <v>0</v>
      </c>
      <c r="P311" s="134">
        <f t="array" ref="P311">+IFERROR(INDEX('FCST SDV (2)'!$D$2:$P$2001,MATCH('Data đx fcst 21.09.2020'!$B311,'FCST SDV (2)'!$C$2:$C$2001,0),MATCH('Data đx fcst 21.09.2020'!P$1,'FCST SDV (2)'!$D$1:$P$1,0))/'Data đx fcst 21.09.2020'!$C311,0)</f>
        <v>0</v>
      </c>
      <c r="Q311" s="134">
        <f t="array" ref="Q311">+IFERROR(INDEX('FCST SDV (2)'!$D$2:$P$2001,MATCH('Data đx fcst 21.09.2020'!$B311,'FCST SDV (2)'!$C$2:$C$2001,0),MATCH('Data đx fcst 21.09.2020'!Q$1,'FCST SDV (2)'!$D$1:$P$1,0))/'Data đx fcst 21.09.2020'!$C311,0)</f>
        <v>0</v>
      </c>
      <c r="R311" s="134">
        <f t="array" ref="R311">+IFERROR(INDEX('FCST SDV (2)'!$D$2:$P$2001,MATCH('Data đx fcst 21.09.2020'!$B311,'FCST SDV (2)'!$C$2:$C$2001,0),MATCH('Data đx fcst 21.09.2020'!R$1,'FCST SDV (2)'!$D$1:$P$1,0))/'Data đx fcst 21.09.2020'!$C311,0)</f>
        <v>14</v>
      </c>
      <c r="S311" s="182">
        <f t="shared" si="50"/>
        <v>14</v>
      </c>
    </row>
    <row r="312" spans="1:19" ht="36" customHeight="1">
      <c r="A312" s="616"/>
      <c r="B312" s="214" t="s">
        <v>94</v>
      </c>
      <c r="C312" s="223">
        <v>3000</v>
      </c>
      <c r="D312" s="606"/>
      <c r="E312" s="606"/>
      <c r="F312" s="606"/>
      <c r="G312" s="187">
        <f>+IFERROR(VLOOKUP(B312,'FCST SDV (2)'!C:S,12,0),0)</f>
        <v>0</v>
      </c>
      <c r="H312" s="185">
        <f t="shared" si="62"/>
        <v>0</v>
      </c>
      <c r="I312" s="134">
        <f t="array" ref="I312">+IFERROR(INDEX('FCST SDV (2)'!$D$2:$P$2001,MATCH('Data đx fcst 21.09.2020'!$B312,'FCST SDV (2)'!$C$2:$C$2001,0),MATCH('Data đx fcst 21.09.2020'!I$1,'FCST SDV (2)'!$D$1:$P$1,0))/'Data đx fcst 21.09.2020'!$C312,0)</f>
        <v>0</v>
      </c>
      <c r="J312" s="134">
        <f t="array" ref="J312">+IFERROR(INDEX('FCST SDV (2)'!$D$2:$P$2001,MATCH('Data đx fcst 21.09.2020'!$B312,'FCST SDV (2)'!$C$2:$C$2001,0),MATCH('Data đx fcst 21.09.2020'!J$1,'FCST SDV (2)'!$D$1:$P$1,0))/'Data đx fcst 21.09.2020'!$C312,0)</f>
        <v>0</v>
      </c>
      <c r="K312" s="134">
        <f t="array" ref="K312">+IFERROR(INDEX('FCST SDV (2)'!$D$2:$P$2001,MATCH('Data đx fcst 21.09.2020'!$B312,'FCST SDV (2)'!$C$2:$C$2001,0),MATCH('Data đx fcst 21.09.2020'!K$1,'FCST SDV (2)'!$D$1:$P$1,0))/'Data đx fcst 21.09.2020'!$C312,0)</f>
        <v>0</v>
      </c>
      <c r="L312" s="134">
        <f t="array" ref="L312">+IFERROR(INDEX('FCST SDV (2)'!$D$2:$P$2001,MATCH('Data đx fcst 21.09.2020'!$B312,'FCST SDV (2)'!$C$2:$C$2001,0),MATCH('Data đx fcst 21.09.2020'!L$1,'FCST SDV (2)'!$D$1:$P$1,0))/'Data đx fcst 21.09.2020'!$C312,0)</f>
        <v>0</v>
      </c>
      <c r="M312" s="134">
        <f t="array" ref="M312">+IFERROR(INDEX('FCST SDV (2)'!$D$2:$P$2001,MATCH('Data đx fcst 21.09.2020'!$B312,'FCST SDV (2)'!$C$2:$C$2001,0),MATCH('Data đx fcst 21.09.2020'!M$1,'FCST SDV (2)'!$D$1:$P$1,0))/'Data đx fcst 21.09.2020'!$C312,0)</f>
        <v>0</v>
      </c>
      <c r="N312" s="134">
        <f t="array" ref="N312">+IFERROR(INDEX('FCST SDV (2)'!$D$2:$P$2001,MATCH('Data đx fcst 21.09.2020'!$B312,'FCST SDV (2)'!$C$2:$C$2001,0),MATCH('Data đx fcst 21.09.2020'!N$1,'FCST SDV (2)'!$D$1:$P$1,0))/'Data đx fcst 21.09.2020'!$C312,0)</f>
        <v>0</v>
      </c>
      <c r="O312" s="134">
        <f t="array" ref="O312">+IFERROR(INDEX('FCST SDV (2)'!$D$2:$P$2001,MATCH('Data đx fcst 21.09.2020'!$B312,'FCST SDV (2)'!$C$2:$C$2001,0),MATCH('Data đx fcst 21.09.2020'!O$1,'FCST SDV (2)'!$D$1:$P$1,0))/'Data đx fcst 21.09.2020'!$C312,0)</f>
        <v>0</v>
      </c>
      <c r="P312" s="134">
        <f t="array" ref="P312">+IFERROR(INDEX('FCST SDV (2)'!$D$2:$P$2001,MATCH('Data đx fcst 21.09.2020'!$B312,'FCST SDV (2)'!$C$2:$C$2001,0),MATCH('Data đx fcst 21.09.2020'!P$1,'FCST SDV (2)'!$D$1:$P$1,0))/'Data đx fcst 21.09.2020'!$C312,0)</f>
        <v>0</v>
      </c>
      <c r="Q312" s="134">
        <f t="array" ref="Q312">+IFERROR(INDEX('FCST SDV (2)'!$D$2:$P$2001,MATCH('Data đx fcst 21.09.2020'!$B312,'FCST SDV (2)'!$C$2:$C$2001,0),MATCH('Data đx fcst 21.09.2020'!Q$1,'FCST SDV (2)'!$D$1:$P$1,0))/'Data đx fcst 21.09.2020'!$C312,0)</f>
        <v>0</v>
      </c>
      <c r="R312" s="134">
        <f t="array" ref="R312">+IFERROR(INDEX('FCST SDV (2)'!$D$2:$P$2001,MATCH('Data đx fcst 21.09.2020'!$B312,'FCST SDV (2)'!$C$2:$C$2001,0),MATCH('Data đx fcst 21.09.2020'!R$1,'FCST SDV (2)'!$D$1:$P$1,0))/'Data đx fcst 21.09.2020'!$C312,0)</f>
        <v>0</v>
      </c>
      <c r="S312" s="182">
        <f t="shared" si="50"/>
        <v>0</v>
      </c>
    </row>
    <row r="313" spans="1:19" ht="36" customHeight="1">
      <c r="A313" s="616"/>
      <c r="B313" s="214" t="s">
        <v>95</v>
      </c>
      <c r="C313" s="223">
        <v>3000</v>
      </c>
      <c r="D313" s="606"/>
      <c r="E313" s="606"/>
      <c r="F313" s="606"/>
      <c r="G313" s="187">
        <f>+IFERROR(VLOOKUP(B313,'FCST SDV (2)'!C:S,12,0),0)</f>
        <v>72000</v>
      </c>
      <c r="H313" s="185">
        <f t="shared" si="62"/>
        <v>24</v>
      </c>
      <c r="I313" s="134">
        <f t="array" ref="I313">+IFERROR(INDEX('FCST SDV (2)'!$D$2:$P$2001,MATCH('Data đx fcst 21.09.2020'!$B313,'FCST SDV (2)'!$C$2:$C$2001,0),MATCH('Data đx fcst 21.09.2020'!I$1,'FCST SDV (2)'!$D$1:$P$1,0))/'Data đx fcst 21.09.2020'!$C313,0)</f>
        <v>0</v>
      </c>
      <c r="J313" s="134">
        <f t="array" ref="J313">+IFERROR(INDEX('FCST SDV (2)'!$D$2:$P$2001,MATCH('Data đx fcst 21.09.2020'!$B313,'FCST SDV (2)'!$C$2:$C$2001,0),MATCH('Data đx fcst 21.09.2020'!J$1,'FCST SDV (2)'!$D$1:$P$1,0))/'Data đx fcst 21.09.2020'!$C313,0)</f>
        <v>0</v>
      </c>
      <c r="K313" s="134">
        <f t="array" ref="K313">+IFERROR(INDEX('FCST SDV (2)'!$D$2:$P$2001,MATCH('Data đx fcst 21.09.2020'!$B313,'FCST SDV (2)'!$C$2:$C$2001,0),MATCH('Data đx fcst 21.09.2020'!K$1,'FCST SDV (2)'!$D$1:$P$1,0))/'Data đx fcst 21.09.2020'!$C313,0)</f>
        <v>0</v>
      </c>
      <c r="L313" s="134">
        <f t="array" ref="L313">+IFERROR(INDEX('FCST SDV (2)'!$D$2:$P$2001,MATCH('Data đx fcst 21.09.2020'!$B313,'FCST SDV (2)'!$C$2:$C$2001,0),MATCH('Data đx fcst 21.09.2020'!L$1,'FCST SDV (2)'!$D$1:$P$1,0))/'Data đx fcst 21.09.2020'!$C313,0)</f>
        <v>0</v>
      </c>
      <c r="M313" s="134">
        <f t="array" ref="M313">+IFERROR(INDEX('FCST SDV (2)'!$D$2:$P$2001,MATCH('Data đx fcst 21.09.2020'!$B313,'FCST SDV (2)'!$C$2:$C$2001,0),MATCH('Data đx fcst 21.09.2020'!M$1,'FCST SDV (2)'!$D$1:$P$1,0))/'Data đx fcst 21.09.2020'!$C313,0)</f>
        <v>0</v>
      </c>
      <c r="N313" s="134">
        <f t="array" ref="N313">+IFERROR(INDEX('FCST SDV (2)'!$D$2:$P$2001,MATCH('Data đx fcst 21.09.2020'!$B313,'FCST SDV (2)'!$C$2:$C$2001,0),MATCH('Data đx fcst 21.09.2020'!N$1,'FCST SDV (2)'!$D$1:$P$1,0))/'Data đx fcst 21.09.2020'!$C313,0)</f>
        <v>0</v>
      </c>
      <c r="O313" s="134">
        <f t="array" ref="O313">+IFERROR(INDEX('FCST SDV (2)'!$D$2:$P$2001,MATCH('Data đx fcst 21.09.2020'!$B313,'FCST SDV (2)'!$C$2:$C$2001,0),MATCH('Data đx fcst 21.09.2020'!O$1,'FCST SDV (2)'!$D$1:$P$1,0))/'Data đx fcst 21.09.2020'!$C313,0)</f>
        <v>0</v>
      </c>
      <c r="P313" s="134">
        <f t="array" ref="P313">+IFERROR(INDEX('FCST SDV (2)'!$D$2:$P$2001,MATCH('Data đx fcst 21.09.2020'!$B313,'FCST SDV (2)'!$C$2:$C$2001,0),MATCH('Data đx fcst 21.09.2020'!P$1,'FCST SDV (2)'!$D$1:$P$1,0))/'Data đx fcst 21.09.2020'!$C313,0)</f>
        <v>0</v>
      </c>
      <c r="Q313" s="134">
        <f t="array" ref="Q313">+IFERROR(INDEX('FCST SDV (2)'!$D$2:$P$2001,MATCH('Data đx fcst 21.09.2020'!$B313,'FCST SDV (2)'!$C$2:$C$2001,0),MATCH('Data đx fcst 21.09.2020'!Q$1,'FCST SDV (2)'!$D$1:$P$1,0))/'Data đx fcst 21.09.2020'!$C313,0)</f>
        <v>0</v>
      </c>
      <c r="R313" s="134">
        <f t="array" ref="R313">+IFERROR(INDEX('FCST SDV (2)'!$D$2:$P$2001,MATCH('Data đx fcst 21.09.2020'!$B313,'FCST SDV (2)'!$C$2:$C$2001,0),MATCH('Data đx fcst 21.09.2020'!R$1,'FCST SDV (2)'!$D$1:$P$1,0))/'Data đx fcst 21.09.2020'!$C313,0)</f>
        <v>8</v>
      </c>
      <c r="S313" s="182">
        <f t="shared" si="50"/>
        <v>8</v>
      </c>
    </row>
    <row r="314" spans="1:19" s="195" customFormat="1" ht="36" customHeight="1" thickBot="1">
      <c r="A314" s="637" t="s">
        <v>254</v>
      </c>
      <c r="B314" s="638"/>
      <c r="C314" s="638"/>
      <c r="D314" s="638"/>
      <c r="E314" s="638"/>
      <c r="F314" s="639"/>
      <c r="G314" s="263">
        <f>+SUM(G309:G313)</f>
        <v>186000</v>
      </c>
      <c r="H314" s="190">
        <f>+SUM(H306:H313)</f>
        <v>62</v>
      </c>
      <c r="I314" s="192">
        <f>+F304-SUM(I306:I313)</f>
        <v>218</v>
      </c>
      <c r="J314" s="192">
        <f>+I314-SUM(J306:J313)</f>
        <v>218</v>
      </c>
      <c r="K314" s="192">
        <f t="shared" ref="K314:R314" si="63">+J314-SUM(K306:K313)</f>
        <v>218</v>
      </c>
      <c r="L314" s="192">
        <f t="shared" si="63"/>
        <v>218</v>
      </c>
      <c r="M314" s="192">
        <f t="shared" si="63"/>
        <v>218</v>
      </c>
      <c r="N314" s="192">
        <f t="shared" si="63"/>
        <v>218</v>
      </c>
      <c r="O314" s="192">
        <f t="shared" si="63"/>
        <v>218</v>
      </c>
      <c r="P314" s="192">
        <f t="shared" si="63"/>
        <v>218</v>
      </c>
      <c r="Q314" s="192">
        <f t="shared" si="63"/>
        <v>218</v>
      </c>
      <c r="R314" s="192">
        <f t="shared" si="63"/>
        <v>141</v>
      </c>
      <c r="S314" s="194">
        <f t="shared" si="50"/>
        <v>2103</v>
      </c>
    </row>
    <row r="315" spans="1:19" ht="36" hidden="1" customHeight="1">
      <c r="A315" s="616" t="s">
        <v>113</v>
      </c>
      <c r="B315" s="225" t="s">
        <v>114</v>
      </c>
      <c r="C315" s="231">
        <v>2000</v>
      </c>
      <c r="D315" s="606">
        <v>0</v>
      </c>
      <c r="E315" s="606"/>
      <c r="F315" s="606">
        <f>D315</f>
        <v>0</v>
      </c>
      <c r="G315" s="187">
        <f>+IFERROR(VLOOKUP(B315,'FCST SDV (2)'!C:S,12,0),0)</f>
        <v>0</v>
      </c>
      <c r="H315" s="188">
        <f t="shared" ref="H315:H318" si="64">+G315/C315</f>
        <v>0</v>
      </c>
      <c r="I315" s="189">
        <f t="array" ref="I315">+IFERROR(INDEX('[3]FCST SDV'!$L$2:$V$2000,MATCH($B315,'[3]FCST SDV'!$C$2:$C$2000,0),MATCH(I$1,'[3]FCST SDV'!$L$1:$V$1,0))/$C315,0)</f>
        <v>0</v>
      </c>
      <c r="J315" s="189">
        <f t="array" ref="J315">+IFERROR(INDEX('[3]FCST SDV'!$L$2:$V$2000,MATCH($B315,'[3]FCST SDV'!$C$2:$C$2000,0),MATCH(J$1,'[3]FCST SDV'!$L$1:$V$1,0))/$C315,0)</f>
        <v>0</v>
      </c>
      <c r="K315" s="189">
        <f t="array" ref="K315">+IFERROR(INDEX('[3]FCST SDV'!$L$2:$V$2000,MATCH($B315,'[3]FCST SDV'!$C$2:$C$2000,0),MATCH(K$1,'[3]FCST SDV'!$L$1:$V$1,0))/$C315,0)</f>
        <v>0</v>
      </c>
      <c r="L315" s="189">
        <f t="array" ref="L315">+IFERROR(INDEX('[3]FCST SDV'!$L$2:$V$2000,MATCH($B315,'[3]FCST SDV'!$C$2:$C$2000,0),MATCH(L$1,'[3]FCST SDV'!$L$1:$V$1,0))/$C315,0)</f>
        <v>0</v>
      </c>
      <c r="M315" s="189">
        <f t="array" ref="M315">+IFERROR(INDEX('[3]FCST SDV'!$L$2:$V$2000,MATCH($B315,'[3]FCST SDV'!$C$2:$C$2000,0),MATCH(M$1,'[3]FCST SDV'!$L$1:$V$1,0))/$C315,0)</f>
        <v>0</v>
      </c>
      <c r="N315" s="189">
        <f t="array" ref="N315">+IFERROR(INDEX('[3]FCST SDV'!$L$2:$V$2000,MATCH($B315,'[3]FCST SDV'!$C$2:$C$2000,0),MATCH(N$1,'[3]FCST SDV'!$L$1:$V$1,0))/$C315,0)</f>
        <v>0</v>
      </c>
      <c r="O315" s="189">
        <f t="array" ref="O315">+IFERROR(INDEX('[3]FCST SDV'!$L$2:$V$2000,MATCH($B315,'[3]FCST SDV'!$C$2:$C$2000,0),MATCH(O$1,'[3]FCST SDV'!$L$1:$V$1,0))/$C315,0)</f>
        <v>0</v>
      </c>
      <c r="P315" s="189">
        <f t="array" ref="P315">+IFERROR(INDEX('[3]FCST SDV'!$L$2:$V$2000,MATCH($B315,'[3]FCST SDV'!$C$2:$C$2000,0),MATCH(P$1,'[3]FCST SDV'!$L$1:$V$1,0))/$C315,0)</f>
        <v>0</v>
      </c>
      <c r="Q315" s="189">
        <f t="array" ref="Q315">+IFERROR(INDEX('[3]FCST SDV'!$L$2:$V$2000,MATCH($B315,'[3]FCST SDV'!$C$2:$C$2000,0),MATCH(Q$1,'[3]FCST SDV'!$L$1:$V$1,0))/$C315,0)</f>
        <v>0</v>
      </c>
      <c r="R315" s="189">
        <f t="array" ref="R315">+IFERROR(INDEX('[3]FCST SDV'!$L$2:$V$2000,MATCH($B315,'[3]FCST SDV'!$C$2:$C$2000,0),MATCH(R$1,'[3]FCST SDV'!$L$1:$V$1,0))/$C315,0)</f>
        <v>0</v>
      </c>
      <c r="S315" s="193">
        <f t="shared" si="50"/>
        <v>0</v>
      </c>
    </row>
    <row r="316" spans="1:19" ht="36" hidden="1" customHeight="1">
      <c r="A316" s="616"/>
      <c r="B316" s="239" t="s">
        <v>115</v>
      </c>
      <c r="C316" s="223">
        <v>2000</v>
      </c>
      <c r="D316" s="606"/>
      <c r="E316" s="606"/>
      <c r="F316" s="606"/>
      <c r="G316" s="187">
        <f>+IFERROR(VLOOKUP(B316,'FCST SDV (2)'!C:S,12,0),0)</f>
        <v>0</v>
      </c>
      <c r="H316" s="185">
        <f t="shared" si="64"/>
        <v>0</v>
      </c>
      <c r="I316" s="181">
        <f t="array" ref="I316">+IFERROR(INDEX('[3]FCST SDV'!$L$2:$V$2000,MATCH($B316,'[3]FCST SDV'!$C$2:$C$2000,0),MATCH(I$1,'[3]FCST SDV'!$L$1:$V$1,0))/$C316,0)</f>
        <v>0</v>
      </c>
      <c r="J316" s="181">
        <f t="array" ref="J316">+IFERROR(INDEX('[3]FCST SDV'!$L$2:$V$2000,MATCH($B316,'[3]FCST SDV'!$C$2:$C$2000,0),MATCH(J$1,'[3]FCST SDV'!$L$1:$V$1,0))/$C316,0)</f>
        <v>0</v>
      </c>
      <c r="K316" s="181">
        <f t="array" ref="K316">+IFERROR(INDEX('[3]FCST SDV'!$L$2:$V$2000,MATCH($B316,'[3]FCST SDV'!$C$2:$C$2000,0),MATCH(K$1,'[3]FCST SDV'!$L$1:$V$1,0))/$C316,0)</f>
        <v>0</v>
      </c>
      <c r="L316" s="181">
        <f t="array" ref="L316">+IFERROR(INDEX('[3]FCST SDV'!$L$2:$V$2000,MATCH($B316,'[3]FCST SDV'!$C$2:$C$2000,0),MATCH(L$1,'[3]FCST SDV'!$L$1:$V$1,0))/$C316,0)</f>
        <v>0</v>
      </c>
      <c r="M316" s="181">
        <f t="array" ref="M316">+IFERROR(INDEX('[3]FCST SDV'!$L$2:$V$2000,MATCH($B316,'[3]FCST SDV'!$C$2:$C$2000,0),MATCH(M$1,'[3]FCST SDV'!$L$1:$V$1,0))/$C316,0)</f>
        <v>0</v>
      </c>
      <c r="N316" s="181">
        <f t="array" ref="N316">+IFERROR(INDEX('[3]FCST SDV'!$L$2:$V$2000,MATCH($B316,'[3]FCST SDV'!$C$2:$C$2000,0),MATCH(N$1,'[3]FCST SDV'!$L$1:$V$1,0))/$C316,0)</f>
        <v>0</v>
      </c>
      <c r="O316" s="181">
        <f t="array" ref="O316">+IFERROR(INDEX('[3]FCST SDV'!$L$2:$V$2000,MATCH($B316,'[3]FCST SDV'!$C$2:$C$2000,0),MATCH(O$1,'[3]FCST SDV'!$L$1:$V$1,0))/$C316,0)</f>
        <v>0</v>
      </c>
      <c r="P316" s="181">
        <f t="array" ref="P316">+IFERROR(INDEX('[3]FCST SDV'!$L$2:$V$2000,MATCH($B316,'[3]FCST SDV'!$C$2:$C$2000,0),MATCH(P$1,'[3]FCST SDV'!$L$1:$V$1,0))/$C316,0)</f>
        <v>0</v>
      </c>
      <c r="Q316" s="181">
        <f t="array" ref="Q316">+IFERROR(INDEX('[3]FCST SDV'!$L$2:$V$2000,MATCH($B316,'[3]FCST SDV'!$C$2:$C$2000,0),MATCH(Q$1,'[3]FCST SDV'!$L$1:$V$1,0))/$C316,0)</f>
        <v>0</v>
      </c>
      <c r="R316" s="181">
        <f t="array" ref="R316">+IFERROR(INDEX('[3]FCST SDV'!$L$2:$V$2000,MATCH($B316,'[3]FCST SDV'!$C$2:$C$2000,0),MATCH(R$1,'[3]FCST SDV'!$L$1:$V$1,0))/$C316,0)</f>
        <v>0</v>
      </c>
      <c r="S316" s="182">
        <f t="shared" si="50"/>
        <v>0</v>
      </c>
    </row>
    <row r="317" spans="1:19" ht="36" hidden="1" customHeight="1">
      <c r="A317" s="616"/>
      <c r="B317" s="239" t="s">
        <v>116</v>
      </c>
      <c r="C317" s="223">
        <v>2000</v>
      </c>
      <c r="D317" s="606"/>
      <c r="E317" s="606"/>
      <c r="F317" s="606"/>
      <c r="G317" s="187">
        <f>+IFERROR(VLOOKUP(B317,'FCST SDV (2)'!C:S,12,0),0)</f>
        <v>0</v>
      </c>
      <c r="H317" s="185">
        <f t="shared" si="64"/>
        <v>0</v>
      </c>
      <c r="I317" s="181">
        <f t="array" ref="I317">+IFERROR(INDEX('[3]FCST SDV'!$L$2:$V$2000,MATCH($B317,'[3]FCST SDV'!$C$2:$C$2000,0),MATCH(I$1,'[3]FCST SDV'!$L$1:$V$1,0))/$C317,0)</f>
        <v>0</v>
      </c>
      <c r="J317" s="181">
        <f t="array" ref="J317">+IFERROR(INDEX('[3]FCST SDV'!$L$2:$V$2000,MATCH($B317,'[3]FCST SDV'!$C$2:$C$2000,0),MATCH(J$1,'[3]FCST SDV'!$L$1:$V$1,0))/$C317,0)</f>
        <v>0</v>
      </c>
      <c r="K317" s="181">
        <f t="array" ref="K317">+IFERROR(INDEX('[3]FCST SDV'!$L$2:$V$2000,MATCH($B317,'[3]FCST SDV'!$C$2:$C$2000,0),MATCH(K$1,'[3]FCST SDV'!$L$1:$V$1,0))/$C317,0)</f>
        <v>0</v>
      </c>
      <c r="L317" s="181">
        <f t="array" ref="L317">+IFERROR(INDEX('[3]FCST SDV'!$L$2:$V$2000,MATCH($B317,'[3]FCST SDV'!$C$2:$C$2000,0),MATCH(L$1,'[3]FCST SDV'!$L$1:$V$1,0))/$C317,0)</f>
        <v>0</v>
      </c>
      <c r="M317" s="181">
        <f t="array" ref="M317">+IFERROR(INDEX('[3]FCST SDV'!$L$2:$V$2000,MATCH($B317,'[3]FCST SDV'!$C$2:$C$2000,0),MATCH(M$1,'[3]FCST SDV'!$L$1:$V$1,0))/$C317,0)</f>
        <v>0</v>
      </c>
      <c r="N317" s="181">
        <f t="array" ref="N317">+IFERROR(INDEX('[3]FCST SDV'!$L$2:$V$2000,MATCH($B317,'[3]FCST SDV'!$C$2:$C$2000,0),MATCH(N$1,'[3]FCST SDV'!$L$1:$V$1,0))/$C317,0)</f>
        <v>0</v>
      </c>
      <c r="O317" s="181">
        <f t="array" ref="O317">+IFERROR(INDEX('[3]FCST SDV'!$L$2:$V$2000,MATCH($B317,'[3]FCST SDV'!$C$2:$C$2000,0),MATCH(O$1,'[3]FCST SDV'!$L$1:$V$1,0))/$C317,0)</f>
        <v>0</v>
      </c>
      <c r="P317" s="181">
        <f t="array" ref="P317">+IFERROR(INDEX('[3]FCST SDV'!$L$2:$V$2000,MATCH($B317,'[3]FCST SDV'!$C$2:$C$2000,0),MATCH(P$1,'[3]FCST SDV'!$L$1:$V$1,0))/$C317,0)</f>
        <v>0</v>
      </c>
      <c r="Q317" s="181">
        <f t="array" ref="Q317">+IFERROR(INDEX('[3]FCST SDV'!$L$2:$V$2000,MATCH($B317,'[3]FCST SDV'!$C$2:$C$2000,0),MATCH(Q$1,'[3]FCST SDV'!$L$1:$V$1,0))/$C317,0)</f>
        <v>0</v>
      </c>
      <c r="R317" s="181">
        <f t="array" ref="R317">+IFERROR(INDEX('[3]FCST SDV'!$L$2:$V$2000,MATCH($B317,'[3]FCST SDV'!$C$2:$C$2000,0),MATCH(R$1,'[3]FCST SDV'!$L$1:$V$1,0))/$C317,0)</f>
        <v>0</v>
      </c>
      <c r="S317" s="182">
        <f t="shared" si="50"/>
        <v>0</v>
      </c>
    </row>
    <row r="318" spans="1:19" ht="36" hidden="1" customHeight="1">
      <c r="A318" s="616"/>
      <c r="B318" s="214" t="s">
        <v>117</v>
      </c>
      <c r="C318" s="223">
        <v>2000</v>
      </c>
      <c r="D318" s="606"/>
      <c r="E318" s="606"/>
      <c r="F318" s="606"/>
      <c r="G318" s="187">
        <f>+IFERROR(VLOOKUP(B318,'FCST SDV (2)'!C:S,12,0),0)</f>
        <v>0</v>
      </c>
      <c r="H318" s="185">
        <f t="shared" si="64"/>
        <v>0</v>
      </c>
      <c r="I318" s="181">
        <f t="array" ref="I318">+IFERROR(INDEX('[3]FCST SDV'!$L$2:$V$2000,MATCH($B318,'[3]FCST SDV'!$C$2:$C$2000,0),MATCH(I$1,'[3]FCST SDV'!$L$1:$V$1,0))/$C318,0)</f>
        <v>0</v>
      </c>
      <c r="J318" s="181">
        <f t="array" ref="J318">+IFERROR(INDEX('[3]FCST SDV'!$L$2:$V$2000,MATCH($B318,'[3]FCST SDV'!$C$2:$C$2000,0),MATCH(J$1,'[3]FCST SDV'!$L$1:$V$1,0))/$C318,0)</f>
        <v>0</v>
      </c>
      <c r="K318" s="181">
        <f t="array" ref="K318">+IFERROR(INDEX('[3]FCST SDV'!$L$2:$V$2000,MATCH($B318,'[3]FCST SDV'!$C$2:$C$2000,0),MATCH(K$1,'[3]FCST SDV'!$L$1:$V$1,0))/$C318,0)</f>
        <v>0</v>
      </c>
      <c r="L318" s="181">
        <f t="array" ref="L318">+IFERROR(INDEX('[3]FCST SDV'!$L$2:$V$2000,MATCH($B318,'[3]FCST SDV'!$C$2:$C$2000,0),MATCH(L$1,'[3]FCST SDV'!$L$1:$V$1,0))/$C318,0)</f>
        <v>0</v>
      </c>
      <c r="M318" s="181">
        <f t="array" ref="M318">+IFERROR(INDEX('[3]FCST SDV'!$L$2:$V$2000,MATCH($B318,'[3]FCST SDV'!$C$2:$C$2000,0),MATCH(M$1,'[3]FCST SDV'!$L$1:$V$1,0))/$C318,0)</f>
        <v>0</v>
      </c>
      <c r="N318" s="181">
        <f t="array" ref="N318">+IFERROR(INDEX('[3]FCST SDV'!$L$2:$V$2000,MATCH($B318,'[3]FCST SDV'!$C$2:$C$2000,0),MATCH(N$1,'[3]FCST SDV'!$L$1:$V$1,0))/$C318,0)</f>
        <v>0</v>
      </c>
      <c r="O318" s="181">
        <f t="array" ref="O318">+IFERROR(INDEX('[3]FCST SDV'!$L$2:$V$2000,MATCH($B318,'[3]FCST SDV'!$C$2:$C$2000,0),MATCH(O$1,'[3]FCST SDV'!$L$1:$V$1,0))/$C318,0)</f>
        <v>0</v>
      </c>
      <c r="P318" s="181">
        <f t="array" ref="P318">+IFERROR(INDEX('[3]FCST SDV'!$L$2:$V$2000,MATCH($B318,'[3]FCST SDV'!$C$2:$C$2000,0),MATCH(P$1,'[3]FCST SDV'!$L$1:$V$1,0))/$C318,0)</f>
        <v>0</v>
      </c>
      <c r="Q318" s="181">
        <f t="array" ref="Q318">+IFERROR(INDEX('[3]FCST SDV'!$L$2:$V$2000,MATCH($B318,'[3]FCST SDV'!$C$2:$C$2000,0),MATCH(Q$1,'[3]FCST SDV'!$L$1:$V$1,0))/$C318,0)</f>
        <v>0</v>
      </c>
      <c r="R318" s="181">
        <f t="array" ref="R318">+IFERROR(INDEX('[3]FCST SDV'!$L$2:$V$2000,MATCH($B318,'[3]FCST SDV'!$C$2:$C$2000,0),MATCH(R$1,'[3]FCST SDV'!$L$1:$V$1,0))/$C318,0)</f>
        <v>0</v>
      </c>
      <c r="S318" s="182">
        <f t="shared" si="50"/>
        <v>0</v>
      </c>
    </row>
    <row r="319" spans="1:19" ht="36" hidden="1" customHeight="1">
      <c r="A319" s="657" t="s">
        <v>254</v>
      </c>
      <c r="B319" s="658"/>
      <c r="C319" s="658"/>
      <c r="D319" s="658"/>
      <c r="E319" s="658"/>
      <c r="F319" s="659"/>
      <c r="G319" s="187" t="e">
        <f>+VLOOKUP(B319,'FCST SDV (2)'!$C$2:$C$2001,20,0)</f>
        <v>#N/A</v>
      </c>
      <c r="H319" s="185"/>
      <c r="I319" s="183">
        <f t="array" ref="I319">+IFERROR(INDEX('[3]FCST SDV'!$L$2:$V$2000,MATCH($B319,'[3]FCST SDV'!$C$2:$C$2000,0),MATCH(I$1,'[3]FCST SDV'!$L$1:$V$1,0))/$C319,0)</f>
        <v>0</v>
      </c>
      <c r="J319" s="183">
        <f t="array" ref="J319">+IFERROR(INDEX('[3]FCST SDV'!$L$2:$V$2000,MATCH($B319,'[3]FCST SDV'!$C$2:$C$2000,0),MATCH(J$1,'[3]FCST SDV'!$L$1:$V$1,0))/$C319,0)</f>
        <v>0</v>
      </c>
      <c r="K319" s="183">
        <f t="array" ref="K319">+IFERROR(INDEX('[3]FCST SDV'!$L$2:$V$2000,MATCH($B319,'[3]FCST SDV'!$C$2:$C$2000,0),MATCH(K$1,'[3]FCST SDV'!$L$1:$V$1,0))/$C319,0)</f>
        <v>0</v>
      </c>
      <c r="L319" s="183">
        <f t="array" ref="L319">+IFERROR(INDEX('[3]FCST SDV'!$L$2:$V$2000,MATCH($B319,'[3]FCST SDV'!$C$2:$C$2000,0),MATCH(L$1,'[3]FCST SDV'!$L$1:$V$1,0))/$C319,0)</f>
        <v>0</v>
      </c>
      <c r="M319" s="183">
        <f t="array" ref="M319">+IFERROR(INDEX('[3]FCST SDV'!$L$2:$V$2000,MATCH($B319,'[3]FCST SDV'!$C$2:$C$2000,0),MATCH(M$1,'[3]FCST SDV'!$L$1:$V$1,0))/$C319,0)</f>
        <v>0</v>
      </c>
      <c r="N319" s="183">
        <f t="array" ref="N319">+IFERROR(INDEX('[3]FCST SDV'!$L$2:$V$2000,MATCH($B319,'[3]FCST SDV'!$C$2:$C$2000,0),MATCH(N$1,'[3]FCST SDV'!$L$1:$V$1,0))/$C319,0)</f>
        <v>0</v>
      </c>
      <c r="O319" s="183">
        <f t="array" ref="O319">+IFERROR(INDEX('[3]FCST SDV'!$L$2:$V$2000,MATCH($B319,'[3]FCST SDV'!$C$2:$C$2000,0),MATCH(O$1,'[3]FCST SDV'!$L$1:$V$1,0))/$C319,0)</f>
        <v>0</v>
      </c>
      <c r="P319" s="183">
        <f t="array" ref="P319">+IFERROR(INDEX('[3]FCST SDV'!$L$2:$V$2000,MATCH($B319,'[3]FCST SDV'!$C$2:$C$2000,0),MATCH(P$1,'[3]FCST SDV'!$L$1:$V$1,0))/$C319,0)</f>
        <v>0</v>
      </c>
      <c r="Q319" s="183">
        <f t="array" ref="Q319">+IFERROR(INDEX('[3]FCST SDV'!$L$2:$V$2000,MATCH($B319,'[3]FCST SDV'!$C$2:$C$2000,0),MATCH(Q$1,'[3]FCST SDV'!$L$1:$V$1,0))/$C319,0)</f>
        <v>0</v>
      </c>
      <c r="R319" s="183">
        <f t="array" ref="R319">+IFERROR(INDEX('[3]FCST SDV'!$L$2:$V$2000,MATCH($B319,'[3]FCST SDV'!$C$2:$C$2000,0),MATCH(R$1,'[3]FCST SDV'!$L$1:$V$1,0))/$C319,0)</f>
        <v>0</v>
      </c>
      <c r="S319" s="179">
        <f t="shared" si="50"/>
        <v>0</v>
      </c>
    </row>
    <row r="320" spans="1:19" ht="49.5" hidden="1" customHeight="1">
      <c r="A320" s="250" t="s">
        <v>119</v>
      </c>
      <c r="B320" s="233" t="s">
        <v>118</v>
      </c>
      <c r="C320" s="223">
        <v>6000</v>
      </c>
      <c r="D320" s="244">
        <v>0</v>
      </c>
      <c r="E320" s="244"/>
      <c r="F320" s="244">
        <f>D320</f>
        <v>0</v>
      </c>
      <c r="G320" s="187" t="e">
        <f>+VLOOKUP(B320,'FCST SDV (2)'!$C$2:$C$2001,20,0)</f>
        <v>#N/A</v>
      </c>
      <c r="H320" s="185" t="e">
        <f t="shared" ref="H320" si="65">+G320/C320</f>
        <v>#N/A</v>
      </c>
      <c r="I320" s="181">
        <f t="array" ref="I320">+IFERROR(INDEX('[3]FCST SDV'!$L$2:$V$2000,MATCH($B320,'[3]FCST SDV'!$C$2:$C$2000,0),MATCH(I$1,'[3]FCST SDV'!$L$1:$V$1,0))/$C320,0)</f>
        <v>0</v>
      </c>
      <c r="J320" s="181">
        <f t="array" ref="J320">+IFERROR(INDEX('[3]FCST SDV'!$L$2:$V$2000,MATCH($B320,'[3]FCST SDV'!$C$2:$C$2000,0),MATCH(J$1,'[3]FCST SDV'!$L$1:$V$1,0))/$C320,0)</f>
        <v>0</v>
      </c>
      <c r="K320" s="181">
        <f t="array" ref="K320">+IFERROR(INDEX('[3]FCST SDV'!$L$2:$V$2000,MATCH($B320,'[3]FCST SDV'!$C$2:$C$2000,0),MATCH(K$1,'[3]FCST SDV'!$L$1:$V$1,0))/$C320,0)</f>
        <v>0</v>
      </c>
      <c r="L320" s="181">
        <f t="array" ref="L320">+IFERROR(INDEX('[3]FCST SDV'!$L$2:$V$2000,MATCH($B320,'[3]FCST SDV'!$C$2:$C$2000,0),MATCH(L$1,'[3]FCST SDV'!$L$1:$V$1,0))/$C320,0)</f>
        <v>0</v>
      </c>
      <c r="M320" s="181">
        <f t="array" ref="M320">+IFERROR(INDEX('[3]FCST SDV'!$L$2:$V$2000,MATCH($B320,'[3]FCST SDV'!$C$2:$C$2000,0),MATCH(M$1,'[3]FCST SDV'!$L$1:$V$1,0))/$C320,0)</f>
        <v>0</v>
      </c>
      <c r="N320" s="181">
        <f t="array" ref="N320">+IFERROR(INDEX('[3]FCST SDV'!$L$2:$V$2000,MATCH($B320,'[3]FCST SDV'!$C$2:$C$2000,0),MATCH(N$1,'[3]FCST SDV'!$L$1:$V$1,0))/$C320,0)</f>
        <v>0</v>
      </c>
      <c r="O320" s="181">
        <f t="array" ref="O320">+IFERROR(INDEX('[3]FCST SDV'!$L$2:$V$2000,MATCH($B320,'[3]FCST SDV'!$C$2:$C$2000,0),MATCH(O$1,'[3]FCST SDV'!$L$1:$V$1,0))/$C320,0)</f>
        <v>0</v>
      </c>
      <c r="P320" s="181">
        <f t="array" ref="P320">+IFERROR(INDEX('[3]FCST SDV'!$L$2:$V$2000,MATCH($B320,'[3]FCST SDV'!$C$2:$C$2000,0),MATCH(P$1,'[3]FCST SDV'!$L$1:$V$1,0))/$C320,0)</f>
        <v>0</v>
      </c>
      <c r="Q320" s="181">
        <f t="array" ref="Q320">+IFERROR(INDEX('[3]FCST SDV'!$L$2:$V$2000,MATCH($B320,'[3]FCST SDV'!$C$2:$C$2000,0),MATCH(Q$1,'[3]FCST SDV'!$L$1:$V$1,0))/$C320,0)</f>
        <v>0</v>
      </c>
      <c r="R320" s="181">
        <f t="array" ref="R320">+IFERROR(INDEX('[3]FCST SDV'!$L$2:$V$2000,MATCH($B320,'[3]FCST SDV'!$C$2:$C$2000,0),MATCH(R$1,'[3]FCST SDV'!$L$1:$V$1,0))/$C320,0)</f>
        <v>0</v>
      </c>
      <c r="S320" s="182">
        <f t="shared" si="50"/>
        <v>0</v>
      </c>
    </row>
    <row r="321" spans="1:19" ht="36" hidden="1" customHeight="1">
      <c r="A321" s="654" t="s">
        <v>254</v>
      </c>
      <c r="B321" s="655"/>
      <c r="C321" s="655"/>
      <c r="D321" s="655"/>
      <c r="E321" s="655"/>
      <c r="F321" s="656"/>
      <c r="G321" s="187" t="e">
        <f>+VLOOKUP(B321,'FCST SDV (2)'!$C$2:$C$2001,20,0)</f>
        <v>#N/A</v>
      </c>
      <c r="H321" s="185"/>
      <c r="I321" s="183">
        <f t="array" ref="I321">+IFERROR(INDEX('[3]FCST SDV'!$L$2:$V$2000,MATCH($B321,'[3]FCST SDV'!$C$2:$C$2000,0),MATCH(I$1,'[3]FCST SDV'!$L$1:$V$1,0))/$C321,0)</f>
        <v>0</v>
      </c>
      <c r="J321" s="183">
        <f t="array" ref="J321">+IFERROR(INDEX('[3]FCST SDV'!$L$2:$V$2000,MATCH($B321,'[3]FCST SDV'!$C$2:$C$2000,0),MATCH(J$1,'[3]FCST SDV'!$L$1:$V$1,0))/$C321,0)</f>
        <v>0</v>
      </c>
      <c r="K321" s="183">
        <f t="array" ref="K321">+IFERROR(INDEX('[3]FCST SDV'!$L$2:$V$2000,MATCH($B321,'[3]FCST SDV'!$C$2:$C$2000,0),MATCH(K$1,'[3]FCST SDV'!$L$1:$V$1,0))/$C321,0)</f>
        <v>0</v>
      </c>
      <c r="L321" s="183">
        <f t="array" ref="L321">+IFERROR(INDEX('[3]FCST SDV'!$L$2:$V$2000,MATCH($B321,'[3]FCST SDV'!$C$2:$C$2000,0),MATCH(L$1,'[3]FCST SDV'!$L$1:$V$1,0))/$C321,0)</f>
        <v>0</v>
      </c>
      <c r="M321" s="183">
        <f t="array" ref="M321">+IFERROR(INDEX('[3]FCST SDV'!$L$2:$V$2000,MATCH($B321,'[3]FCST SDV'!$C$2:$C$2000,0),MATCH(M$1,'[3]FCST SDV'!$L$1:$V$1,0))/$C321,0)</f>
        <v>0</v>
      </c>
      <c r="N321" s="183">
        <f t="array" ref="N321">+IFERROR(INDEX('[3]FCST SDV'!$L$2:$V$2000,MATCH($B321,'[3]FCST SDV'!$C$2:$C$2000,0),MATCH(N$1,'[3]FCST SDV'!$L$1:$V$1,0))/$C321,0)</f>
        <v>0</v>
      </c>
      <c r="O321" s="183">
        <f t="array" ref="O321">+IFERROR(INDEX('[3]FCST SDV'!$L$2:$V$2000,MATCH($B321,'[3]FCST SDV'!$C$2:$C$2000,0),MATCH(O$1,'[3]FCST SDV'!$L$1:$V$1,0))/$C321,0)</f>
        <v>0</v>
      </c>
      <c r="P321" s="183">
        <f t="array" ref="P321">+IFERROR(INDEX('[3]FCST SDV'!$L$2:$V$2000,MATCH($B321,'[3]FCST SDV'!$C$2:$C$2000,0),MATCH(P$1,'[3]FCST SDV'!$L$1:$V$1,0))/$C321,0)</f>
        <v>0</v>
      </c>
      <c r="Q321" s="183">
        <f t="array" ref="Q321">+IFERROR(INDEX('[3]FCST SDV'!$L$2:$V$2000,MATCH($B321,'[3]FCST SDV'!$C$2:$C$2000,0),MATCH(Q$1,'[3]FCST SDV'!$L$1:$V$1,0))/$C321,0)</f>
        <v>0</v>
      </c>
      <c r="R321" s="183">
        <f t="array" ref="R321">+IFERROR(INDEX('[3]FCST SDV'!$L$2:$V$2000,MATCH($B321,'[3]FCST SDV'!$C$2:$C$2000,0),MATCH(R$1,'[3]FCST SDV'!$L$1:$V$1,0))/$C321,0)</f>
        <v>0</v>
      </c>
      <c r="S321" s="179">
        <f t="shared" si="50"/>
        <v>0</v>
      </c>
    </row>
    <row r="322" spans="1:19" ht="36" hidden="1" customHeight="1">
      <c r="A322" s="650" t="s">
        <v>170</v>
      </c>
      <c r="B322" s="214" t="s">
        <v>121</v>
      </c>
      <c r="C322" s="223">
        <v>2500</v>
      </c>
      <c r="D322" s="606">
        <v>0</v>
      </c>
      <c r="E322" s="606"/>
      <c r="F322" s="606">
        <f>D322</f>
        <v>0</v>
      </c>
      <c r="G322" s="187">
        <f>+IFERROR(VLOOKUP(B322,'FCST SDV (2)'!C:S,12,0),0)</f>
        <v>9000</v>
      </c>
      <c r="H322" s="185">
        <f t="shared" ref="H322:H323" si="66">+G322/C322</f>
        <v>3.6</v>
      </c>
      <c r="I322" s="181">
        <f t="array" ref="I322">+IFERROR(INDEX('[3]FCST SDV'!$L$2:$V$2000,MATCH($B322,'[3]FCST SDV'!$C$2:$C$2000,0),MATCH(I$1,'[3]FCST SDV'!$L$1:$V$1,0))/$C322,0)</f>
        <v>0</v>
      </c>
      <c r="J322" s="181">
        <f t="array" ref="J322">+IFERROR(INDEX('[3]FCST SDV'!$L$2:$V$2000,MATCH($B322,'[3]FCST SDV'!$C$2:$C$2000,0),MATCH(J$1,'[3]FCST SDV'!$L$1:$V$1,0))/$C322,0)</f>
        <v>0</v>
      </c>
      <c r="K322" s="181">
        <f t="array" ref="K322">+IFERROR(INDEX('[3]FCST SDV'!$L$2:$V$2000,MATCH($B322,'[3]FCST SDV'!$C$2:$C$2000,0),MATCH(K$1,'[3]FCST SDV'!$L$1:$V$1,0))/$C322,0)</f>
        <v>0</v>
      </c>
      <c r="L322" s="181">
        <f t="array" ref="L322">+IFERROR(INDEX('[3]FCST SDV'!$L$2:$V$2000,MATCH($B322,'[3]FCST SDV'!$C$2:$C$2000,0),MATCH(L$1,'[3]FCST SDV'!$L$1:$V$1,0))/$C322,0)</f>
        <v>0</v>
      </c>
      <c r="M322" s="181">
        <f t="array" ref="M322">+IFERROR(INDEX('[3]FCST SDV'!$L$2:$V$2000,MATCH($B322,'[3]FCST SDV'!$C$2:$C$2000,0),MATCH(M$1,'[3]FCST SDV'!$L$1:$V$1,0))/$C322,0)</f>
        <v>0</v>
      </c>
      <c r="N322" s="181">
        <f t="array" ref="N322">+IFERROR(INDEX('[3]FCST SDV'!$L$2:$V$2000,MATCH($B322,'[3]FCST SDV'!$C$2:$C$2000,0),MATCH(N$1,'[3]FCST SDV'!$L$1:$V$1,0))/$C322,0)</f>
        <v>0</v>
      </c>
      <c r="O322" s="181">
        <f t="array" ref="O322">+IFERROR(INDEX('[3]FCST SDV'!$L$2:$V$2000,MATCH($B322,'[3]FCST SDV'!$C$2:$C$2000,0),MATCH(O$1,'[3]FCST SDV'!$L$1:$V$1,0))/$C322,0)</f>
        <v>0</v>
      </c>
      <c r="P322" s="181">
        <f t="array" ref="P322">+IFERROR(INDEX('[3]FCST SDV'!$L$2:$V$2000,MATCH($B322,'[3]FCST SDV'!$C$2:$C$2000,0),MATCH(P$1,'[3]FCST SDV'!$L$1:$V$1,0))/$C322,0)</f>
        <v>0</v>
      </c>
      <c r="Q322" s="181">
        <f t="array" ref="Q322">+IFERROR(INDEX('[3]FCST SDV'!$L$2:$V$2000,MATCH($B322,'[3]FCST SDV'!$C$2:$C$2000,0),MATCH(Q$1,'[3]FCST SDV'!$L$1:$V$1,0))/$C322,0)</f>
        <v>0</v>
      </c>
      <c r="R322" s="181">
        <f t="array" ref="R322">+IFERROR(INDEX('[3]FCST SDV'!$L$2:$V$2000,MATCH($B322,'[3]FCST SDV'!$C$2:$C$2000,0),MATCH(R$1,'[3]FCST SDV'!$L$1:$V$1,0))/$C322,0)</f>
        <v>0</v>
      </c>
      <c r="S322" s="182">
        <f t="shared" si="50"/>
        <v>0</v>
      </c>
    </row>
    <row r="323" spans="1:19" ht="36" hidden="1" customHeight="1">
      <c r="A323" s="650"/>
      <c r="B323" s="214" t="s">
        <v>122</v>
      </c>
      <c r="C323" s="223">
        <v>2500</v>
      </c>
      <c r="D323" s="606"/>
      <c r="E323" s="606"/>
      <c r="F323" s="606"/>
      <c r="G323" s="187">
        <f>+IFERROR(VLOOKUP(B323,'FCST SDV (2)'!C:S,12,0),0)</f>
        <v>0</v>
      </c>
      <c r="H323" s="185">
        <f t="shared" si="66"/>
        <v>0</v>
      </c>
      <c r="I323" s="181">
        <f t="array" ref="I323">+IFERROR(INDEX('[3]FCST SDV'!$L$2:$V$2000,MATCH($B323,'[3]FCST SDV'!$C$2:$C$2000,0),MATCH(I$1,'[3]FCST SDV'!$L$1:$V$1,0))/$C323,0)</f>
        <v>0</v>
      </c>
      <c r="J323" s="181">
        <f t="array" ref="J323">+IFERROR(INDEX('[3]FCST SDV'!$L$2:$V$2000,MATCH($B323,'[3]FCST SDV'!$C$2:$C$2000,0),MATCH(J$1,'[3]FCST SDV'!$L$1:$V$1,0))/$C323,0)</f>
        <v>0</v>
      </c>
      <c r="K323" s="181">
        <f t="array" ref="K323">+IFERROR(INDEX('[3]FCST SDV'!$L$2:$V$2000,MATCH($B323,'[3]FCST SDV'!$C$2:$C$2000,0),MATCH(K$1,'[3]FCST SDV'!$L$1:$V$1,0))/$C323,0)</f>
        <v>0</v>
      </c>
      <c r="L323" s="181">
        <f t="array" ref="L323">+IFERROR(INDEX('[3]FCST SDV'!$L$2:$V$2000,MATCH($B323,'[3]FCST SDV'!$C$2:$C$2000,0),MATCH(L$1,'[3]FCST SDV'!$L$1:$V$1,0))/$C323,0)</f>
        <v>0</v>
      </c>
      <c r="M323" s="181">
        <f t="array" ref="M323">+IFERROR(INDEX('[3]FCST SDV'!$L$2:$V$2000,MATCH($B323,'[3]FCST SDV'!$C$2:$C$2000,0),MATCH(M$1,'[3]FCST SDV'!$L$1:$V$1,0))/$C323,0)</f>
        <v>0</v>
      </c>
      <c r="N323" s="181">
        <f t="array" ref="N323">+IFERROR(INDEX('[3]FCST SDV'!$L$2:$V$2000,MATCH($B323,'[3]FCST SDV'!$C$2:$C$2000,0),MATCH(N$1,'[3]FCST SDV'!$L$1:$V$1,0))/$C323,0)</f>
        <v>0</v>
      </c>
      <c r="O323" s="181">
        <f t="array" ref="O323">+IFERROR(INDEX('[3]FCST SDV'!$L$2:$V$2000,MATCH($B323,'[3]FCST SDV'!$C$2:$C$2000,0),MATCH(O$1,'[3]FCST SDV'!$L$1:$V$1,0))/$C323,0)</f>
        <v>0</v>
      </c>
      <c r="P323" s="181">
        <f t="array" ref="P323">+IFERROR(INDEX('[3]FCST SDV'!$L$2:$V$2000,MATCH($B323,'[3]FCST SDV'!$C$2:$C$2000,0),MATCH(P$1,'[3]FCST SDV'!$L$1:$V$1,0))/$C323,0)</f>
        <v>0</v>
      </c>
      <c r="Q323" s="181">
        <f t="array" ref="Q323">+IFERROR(INDEX('[3]FCST SDV'!$L$2:$V$2000,MATCH($B323,'[3]FCST SDV'!$C$2:$C$2000,0),MATCH(Q$1,'[3]FCST SDV'!$L$1:$V$1,0))/$C323,0)</f>
        <v>0</v>
      </c>
      <c r="R323" s="181">
        <f t="array" ref="R323">+IFERROR(INDEX('[3]FCST SDV'!$L$2:$V$2000,MATCH($B323,'[3]FCST SDV'!$C$2:$C$2000,0),MATCH(R$1,'[3]FCST SDV'!$L$1:$V$1,0))/$C323,0)</f>
        <v>0</v>
      </c>
      <c r="S323" s="182">
        <f t="shared" si="50"/>
        <v>0</v>
      </c>
    </row>
    <row r="324" spans="1:19" ht="36" hidden="1" customHeight="1">
      <c r="A324" s="650"/>
      <c r="B324" s="214" t="s">
        <v>254</v>
      </c>
      <c r="C324" s="223"/>
      <c r="D324" s="606"/>
      <c r="E324" s="606"/>
      <c r="F324" s="606"/>
      <c r="G324" s="187">
        <f>+IFERROR(VLOOKUP(B324,'FCST SDV (2)'!C:S,12,0),0)</f>
        <v>0</v>
      </c>
      <c r="H324" s="185">
        <v>0</v>
      </c>
      <c r="I324" s="181">
        <f t="array" ref="I324">+IFERROR(INDEX('[3]FCST SDV'!$L$2:$V$2000,MATCH($B324,'[3]FCST SDV'!$C$2:$C$2000,0),MATCH(I$1,'[3]FCST SDV'!$L$1:$V$1,0))/$C324,0)</f>
        <v>0</v>
      </c>
      <c r="J324" s="181">
        <f t="array" ref="J324">+IFERROR(INDEX('[3]FCST SDV'!$L$2:$V$2000,MATCH($B324,'[3]FCST SDV'!$C$2:$C$2000,0),MATCH(J$1,'[3]FCST SDV'!$L$1:$V$1,0))/$C324,0)</f>
        <v>0</v>
      </c>
      <c r="K324" s="181">
        <f t="array" ref="K324">+IFERROR(INDEX('[3]FCST SDV'!$L$2:$V$2000,MATCH($B324,'[3]FCST SDV'!$C$2:$C$2000,0),MATCH(K$1,'[3]FCST SDV'!$L$1:$V$1,0))/$C324,0)</f>
        <v>0</v>
      </c>
      <c r="L324" s="181">
        <f t="array" ref="L324">+IFERROR(INDEX('[3]FCST SDV'!$L$2:$V$2000,MATCH($B324,'[3]FCST SDV'!$C$2:$C$2000,0),MATCH(L$1,'[3]FCST SDV'!$L$1:$V$1,0))/$C324,0)</f>
        <v>0</v>
      </c>
      <c r="M324" s="181">
        <f t="array" ref="M324">+IFERROR(INDEX('[3]FCST SDV'!$L$2:$V$2000,MATCH($B324,'[3]FCST SDV'!$C$2:$C$2000,0),MATCH(M$1,'[3]FCST SDV'!$L$1:$V$1,0))/$C324,0)</f>
        <v>0</v>
      </c>
      <c r="N324" s="181">
        <f t="array" ref="N324">+IFERROR(INDEX('[3]FCST SDV'!$L$2:$V$2000,MATCH($B324,'[3]FCST SDV'!$C$2:$C$2000,0),MATCH(N$1,'[3]FCST SDV'!$L$1:$V$1,0))/$C324,0)</f>
        <v>0</v>
      </c>
      <c r="O324" s="181">
        <f t="array" ref="O324">+IFERROR(INDEX('[3]FCST SDV'!$L$2:$V$2000,MATCH($B324,'[3]FCST SDV'!$C$2:$C$2000,0),MATCH(O$1,'[3]FCST SDV'!$L$1:$V$1,0))/$C324,0)</f>
        <v>0</v>
      </c>
      <c r="P324" s="181">
        <f t="array" ref="P324">+IFERROR(INDEX('[3]FCST SDV'!$L$2:$V$2000,MATCH($B324,'[3]FCST SDV'!$C$2:$C$2000,0),MATCH(P$1,'[3]FCST SDV'!$L$1:$V$1,0))/$C324,0)</f>
        <v>0</v>
      </c>
      <c r="Q324" s="181">
        <f t="array" ref="Q324">+IFERROR(INDEX('[3]FCST SDV'!$L$2:$V$2000,MATCH($B324,'[3]FCST SDV'!$C$2:$C$2000,0),MATCH(Q$1,'[3]FCST SDV'!$L$1:$V$1,0))/$C324,0)</f>
        <v>0</v>
      </c>
      <c r="R324" s="181">
        <f t="array" ref="R324">+IFERROR(INDEX('[3]FCST SDV'!$L$2:$V$2000,MATCH($B324,'[3]FCST SDV'!$C$2:$C$2000,0),MATCH(R$1,'[3]FCST SDV'!$L$1:$V$1,0))/$C324,0)</f>
        <v>0</v>
      </c>
      <c r="S324" s="182">
        <f t="shared" si="50"/>
        <v>0</v>
      </c>
    </row>
    <row r="325" spans="1:19" ht="36" hidden="1" customHeight="1">
      <c r="A325" s="651" t="s">
        <v>254</v>
      </c>
      <c r="B325" s="652"/>
      <c r="C325" s="652"/>
      <c r="D325" s="652"/>
      <c r="E325" s="652"/>
      <c r="F325" s="653"/>
      <c r="G325" s="187">
        <f>+SUM(G322:G323)</f>
        <v>9000</v>
      </c>
      <c r="H325" s="185"/>
      <c r="I325" s="183">
        <f t="array" ref="I325">+IFERROR(INDEX('[3]FCST SDV'!$L$2:$V$2000,MATCH($B325,'[3]FCST SDV'!$C$2:$C$2000,0),MATCH(I$1,'[3]FCST SDV'!$L$1:$V$1,0))/$C325,0)</f>
        <v>0</v>
      </c>
      <c r="J325" s="183">
        <f t="array" ref="J325">+IFERROR(INDEX('[3]FCST SDV'!$L$2:$V$2000,MATCH($B325,'[3]FCST SDV'!$C$2:$C$2000,0),MATCH(J$1,'[3]FCST SDV'!$L$1:$V$1,0))/$C325,0)</f>
        <v>0</v>
      </c>
      <c r="K325" s="183">
        <f t="array" ref="K325">+IFERROR(INDEX('[3]FCST SDV'!$L$2:$V$2000,MATCH($B325,'[3]FCST SDV'!$C$2:$C$2000,0),MATCH(K$1,'[3]FCST SDV'!$L$1:$V$1,0))/$C325,0)</f>
        <v>0</v>
      </c>
      <c r="L325" s="183">
        <f t="array" ref="L325">+IFERROR(INDEX('[3]FCST SDV'!$L$2:$V$2000,MATCH($B325,'[3]FCST SDV'!$C$2:$C$2000,0),MATCH(L$1,'[3]FCST SDV'!$L$1:$V$1,0))/$C325,0)</f>
        <v>0</v>
      </c>
      <c r="M325" s="183">
        <f t="array" ref="M325">+IFERROR(INDEX('[3]FCST SDV'!$L$2:$V$2000,MATCH($B325,'[3]FCST SDV'!$C$2:$C$2000,0),MATCH(M$1,'[3]FCST SDV'!$L$1:$V$1,0))/$C325,0)</f>
        <v>0</v>
      </c>
      <c r="N325" s="183">
        <f t="array" ref="N325">+IFERROR(INDEX('[3]FCST SDV'!$L$2:$V$2000,MATCH($B325,'[3]FCST SDV'!$C$2:$C$2000,0),MATCH(N$1,'[3]FCST SDV'!$L$1:$V$1,0))/$C325,0)</f>
        <v>0</v>
      </c>
      <c r="O325" s="183">
        <f t="array" ref="O325">+IFERROR(INDEX('[3]FCST SDV'!$L$2:$V$2000,MATCH($B325,'[3]FCST SDV'!$C$2:$C$2000,0),MATCH(O$1,'[3]FCST SDV'!$L$1:$V$1,0))/$C325,0)</f>
        <v>0</v>
      </c>
      <c r="P325" s="183">
        <f t="array" ref="P325">+IFERROR(INDEX('[3]FCST SDV'!$L$2:$V$2000,MATCH($B325,'[3]FCST SDV'!$C$2:$C$2000,0),MATCH(P$1,'[3]FCST SDV'!$L$1:$V$1,0))/$C325,0)</f>
        <v>0</v>
      </c>
      <c r="Q325" s="183">
        <f t="array" ref="Q325">+IFERROR(INDEX('[3]FCST SDV'!$L$2:$V$2000,MATCH($B325,'[3]FCST SDV'!$C$2:$C$2000,0),MATCH(Q$1,'[3]FCST SDV'!$L$1:$V$1,0))/$C325,0)</f>
        <v>0</v>
      </c>
      <c r="R325" s="183">
        <f t="array" ref="R325">+IFERROR(INDEX('[3]FCST SDV'!$L$2:$V$2000,MATCH($B325,'[3]FCST SDV'!$C$2:$C$2000,0),MATCH(R$1,'[3]FCST SDV'!$L$1:$V$1,0))/$C325,0)</f>
        <v>0</v>
      </c>
      <c r="S325" s="179">
        <f t="shared" si="50"/>
        <v>0</v>
      </c>
    </row>
    <row r="326" spans="1:19" ht="36" hidden="1" customHeight="1">
      <c r="A326" s="650" t="s">
        <v>171</v>
      </c>
      <c r="B326" s="214" t="s">
        <v>124</v>
      </c>
      <c r="C326" s="223">
        <v>2500</v>
      </c>
      <c r="D326" s="606">
        <v>0</v>
      </c>
      <c r="E326" s="606"/>
      <c r="F326" s="606">
        <f>D326</f>
        <v>0</v>
      </c>
      <c r="G326" s="187">
        <f>+IFERROR(VLOOKUP(B326,'FCST SDV (2)'!C:S,12,0),0)</f>
        <v>21000</v>
      </c>
      <c r="H326" s="185">
        <f t="shared" ref="H326:H328" si="67">+G326/C326</f>
        <v>8.4</v>
      </c>
      <c r="I326" s="181">
        <f t="array" ref="I326">+IFERROR(INDEX('[3]FCST SDV'!$L$2:$V$2000,MATCH($B326,'[3]FCST SDV'!$C$2:$C$2000,0),MATCH(I$1,'[3]FCST SDV'!$L$1:$V$1,0))/$C326,0)</f>
        <v>0</v>
      </c>
      <c r="J326" s="181">
        <f t="array" ref="J326">+IFERROR(INDEX('[3]FCST SDV'!$L$2:$V$2000,MATCH($B326,'[3]FCST SDV'!$C$2:$C$2000,0),MATCH(J$1,'[3]FCST SDV'!$L$1:$V$1,0))/$C326,0)</f>
        <v>0</v>
      </c>
      <c r="K326" s="181">
        <f t="array" ref="K326">+IFERROR(INDEX('[3]FCST SDV'!$L$2:$V$2000,MATCH($B326,'[3]FCST SDV'!$C$2:$C$2000,0),MATCH(K$1,'[3]FCST SDV'!$L$1:$V$1,0))/$C326,0)</f>
        <v>0</v>
      </c>
      <c r="L326" s="181">
        <f t="array" ref="L326">+IFERROR(INDEX('[3]FCST SDV'!$L$2:$V$2000,MATCH($B326,'[3]FCST SDV'!$C$2:$C$2000,0),MATCH(L$1,'[3]FCST SDV'!$L$1:$V$1,0))/$C326,0)</f>
        <v>0</v>
      </c>
      <c r="M326" s="181">
        <f t="array" ref="M326">+IFERROR(INDEX('[3]FCST SDV'!$L$2:$V$2000,MATCH($B326,'[3]FCST SDV'!$C$2:$C$2000,0),MATCH(M$1,'[3]FCST SDV'!$L$1:$V$1,0))/$C326,0)</f>
        <v>0</v>
      </c>
      <c r="N326" s="181">
        <f t="array" ref="N326">+IFERROR(INDEX('[3]FCST SDV'!$L$2:$V$2000,MATCH($B326,'[3]FCST SDV'!$C$2:$C$2000,0),MATCH(N$1,'[3]FCST SDV'!$L$1:$V$1,0))/$C326,0)</f>
        <v>0</v>
      </c>
      <c r="O326" s="181">
        <f t="array" ref="O326">+IFERROR(INDEX('[3]FCST SDV'!$L$2:$V$2000,MATCH($B326,'[3]FCST SDV'!$C$2:$C$2000,0),MATCH(O$1,'[3]FCST SDV'!$L$1:$V$1,0))/$C326,0)</f>
        <v>0</v>
      </c>
      <c r="P326" s="181">
        <f t="array" ref="P326">+IFERROR(INDEX('[3]FCST SDV'!$L$2:$V$2000,MATCH($B326,'[3]FCST SDV'!$C$2:$C$2000,0),MATCH(P$1,'[3]FCST SDV'!$L$1:$V$1,0))/$C326,0)</f>
        <v>0</v>
      </c>
      <c r="Q326" s="181">
        <f t="array" ref="Q326">+IFERROR(INDEX('[3]FCST SDV'!$L$2:$V$2000,MATCH($B326,'[3]FCST SDV'!$C$2:$C$2000,0),MATCH(Q$1,'[3]FCST SDV'!$L$1:$V$1,0))/$C326,0)</f>
        <v>0</v>
      </c>
      <c r="R326" s="181">
        <f t="array" ref="R326">+IFERROR(INDEX('[3]FCST SDV'!$L$2:$V$2000,MATCH($B326,'[3]FCST SDV'!$C$2:$C$2000,0),MATCH(R$1,'[3]FCST SDV'!$L$1:$V$1,0))/$C326,0)</f>
        <v>0</v>
      </c>
      <c r="S326" s="182">
        <f t="shared" si="50"/>
        <v>0</v>
      </c>
    </row>
    <row r="327" spans="1:19" ht="36" hidden="1" customHeight="1">
      <c r="A327" s="650"/>
      <c r="B327" s="214" t="s">
        <v>125</v>
      </c>
      <c r="C327" s="223">
        <v>2500</v>
      </c>
      <c r="D327" s="606"/>
      <c r="E327" s="606"/>
      <c r="F327" s="606"/>
      <c r="G327" s="187">
        <f>+IFERROR(VLOOKUP(B327,'FCST SDV (2)'!C:S,12,0),0)</f>
        <v>0</v>
      </c>
      <c r="H327" s="185">
        <f t="shared" si="67"/>
        <v>0</v>
      </c>
      <c r="I327" s="181">
        <f t="array" ref="I327">+IFERROR(INDEX('[3]FCST SDV'!$L$2:$V$2000,MATCH($B327,'[3]FCST SDV'!$C$2:$C$2000,0),MATCH(I$1,'[3]FCST SDV'!$L$1:$V$1,0))/$C327,0)</f>
        <v>0</v>
      </c>
      <c r="J327" s="181">
        <f t="array" ref="J327">+IFERROR(INDEX('[3]FCST SDV'!$L$2:$V$2000,MATCH($B327,'[3]FCST SDV'!$C$2:$C$2000,0),MATCH(J$1,'[3]FCST SDV'!$L$1:$V$1,0))/$C327,0)</f>
        <v>0</v>
      </c>
      <c r="K327" s="181">
        <f t="array" ref="K327">+IFERROR(INDEX('[3]FCST SDV'!$L$2:$V$2000,MATCH($B327,'[3]FCST SDV'!$C$2:$C$2000,0),MATCH(K$1,'[3]FCST SDV'!$L$1:$V$1,0))/$C327,0)</f>
        <v>0</v>
      </c>
      <c r="L327" s="181">
        <f t="array" ref="L327">+IFERROR(INDEX('[3]FCST SDV'!$L$2:$V$2000,MATCH($B327,'[3]FCST SDV'!$C$2:$C$2000,0),MATCH(L$1,'[3]FCST SDV'!$L$1:$V$1,0))/$C327,0)</f>
        <v>0</v>
      </c>
      <c r="M327" s="181">
        <f t="array" ref="M327">+IFERROR(INDEX('[3]FCST SDV'!$L$2:$V$2000,MATCH($B327,'[3]FCST SDV'!$C$2:$C$2000,0),MATCH(M$1,'[3]FCST SDV'!$L$1:$V$1,0))/$C327,0)</f>
        <v>0</v>
      </c>
      <c r="N327" s="181">
        <f t="array" ref="N327">+IFERROR(INDEX('[3]FCST SDV'!$L$2:$V$2000,MATCH($B327,'[3]FCST SDV'!$C$2:$C$2000,0),MATCH(N$1,'[3]FCST SDV'!$L$1:$V$1,0))/$C327,0)</f>
        <v>0</v>
      </c>
      <c r="O327" s="181">
        <f t="array" ref="O327">+IFERROR(INDEX('[3]FCST SDV'!$L$2:$V$2000,MATCH($B327,'[3]FCST SDV'!$C$2:$C$2000,0),MATCH(O$1,'[3]FCST SDV'!$L$1:$V$1,0))/$C327,0)</f>
        <v>0</v>
      </c>
      <c r="P327" s="181">
        <f t="array" ref="P327">+IFERROR(INDEX('[3]FCST SDV'!$L$2:$V$2000,MATCH($B327,'[3]FCST SDV'!$C$2:$C$2000,0),MATCH(P$1,'[3]FCST SDV'!$L$1:$V$1,0))/$C327,0)</f>
        <v>0</v>
      </c>
      <c r="Q327" s="181">
        <f t="array" ref="Q327">+IFERROR(INDEX('[3]FCST SDV'!$L$2:$V$2000,MATCH($B327,'[3]FCST SDV'!$C$2:$C$2000,0),MATCH(Q$1,'[3]FCST SDV'!$L$1:$V$1,0))/$C327,0)</f>
        <v>0</v>
      </c>
      <c r="R327" s="181">
        <f t="array" ref="R327">+IFERROR(INDEX('[3]FCST SDV'!$L$2:$V$2000,MATCH($B327,'[3]FCST SDV'!$C$2:$C$2000,0),MATCH(R$1,'[3]FCST SDV'!$L$1:$V$1,0))/$C327,0)</f>
        <v>0</v>
      </c>
      <c r="S327" s="182">
        <f t="shared" si="50"/>
        <v>0</v>
      </c>
    </row>
    <row r="328" spans="1:19" ht="36" hidden="1" customHeight="1">
      <c r="A328" s="650"/>
      <c r="B328" s="214" t="s">
        <v>126</v>
      </c>
      <c r="C328" s="223">
        <v>2500</v>
      </c>
      <c r="D328" s="606"/>
      <c r="E328" s="606"/>
      <c r="F328" s="606"/>
      <c r="G328" s="187">
        <f>+IFERROR(VLOOKUP(B328,'FCST SDV (2)'!C:S,12,0),0)</f>
        <v>0</v>
      </c>
      <c r="H328" s="185">
        <f t="shared" si="67"/>
        <v>0</v>
      </c>
      <c r="I328" s="181">
        <f t="array" ref="I328">+IFERROR(INDEX('[3]FCST SDV'!$L$2:$V$2000,MATCH($B328,'[3]FCST SDV'!$C$2:$C$2000,0),MATCH(I$1,'[3]FCST SDV'!$L$1:$V$1,0))/$C328,0)</f>
        <v>0</v>
      </c>
      <c r="J328" s="181">
        <f t="array" ref="J328">+IFERROR(INDEX('[3]FCST SDV'!$L$2:$V$2000,MATCH($B328,'[3]FCST SDV'!$C$2:$C$2000,0),MATCH(J$1,'[3]FCST SDV'!$L$1:$V$1,0))/$C328,0)</f>
        <v>0</v>
      </c>
      <c r="K328" s="181">
        <f t="array" ref="K328">+IFERROR(INDEX('[3]FCST SDV'!$L$2:$V$2000,MATCH($B328,'[3]FCST SDV'!$C$2:$C$2000,0),MATCH(K$1,'[3]FCST SDV'!$L$1:$V$1,0))/$C328,0)</f>
        <v>0</v>
      </c>
      <c r="L328" s="181">
        <f t="array" ref="L328">+IFERROR(INDEX('[3]FCST SDV'!$L$2:$V$2000,MATCH($B328,'[3]FCST SDV'!$C$2:$C$2000,0),MATCH(L$1,'[3]FCST SDV'!$L$1:$V$1,0))/$C328,0)</f>
        <v>0</v>
      </c>
      <c r="M328" s="181">
        <f t="array" ref="M328">+IFERROR(INDEX('[3]FCST SDV'!$L$2:$V$2000,MATCH($B328,'[3]FCST SDV'!$C$2:$C$2000,0),MATCH(M$1,'[3]FCST SDV'!$L$1:$V$1,0))/$C328,0)</f>
        <v>0</v>
      </c>
      <c r="N328" s="181">
        <f t="array" ref="N328">+IFERROR(INDEX('[3]FCST SDV'!$L$2:$V$2000,MATCH($B328,'[3]FCST SDV'!$C$2:$C$2000,0),MATCH(N$1,'[3]FCST SDV'!$L$1:$V$1,0))/$C328,0)</f>
        <v>0</v>
      </c>
      <c r="O328" s="181">
        <f t="array" ref="O328">+IFERROR(INDEX('[3]FCST SDV'!$L$2:$V$2000,MATCH($B328,'[3]FCST SDV'!$C$2:$C$2000,0),MATCH(O$1,'[3]FCST SDV'!$L$1:$V$1,0))/$C328,0)</f>
        <v>0</v>
      </c>
      <c r="P328" s="181">
        <f t="array" ref="P328">+IFERROR(INDEX('[3]FCST SDV'!$L$2:$V$2000,MATCH($B328,'[3]FCST SDV'!$C$2:$C$2000,0),MATCH(P$1,'[3]FCST SDV'!$L$1:$V$1,0))/$C328,0)</f>
        <v>0</v>
      </c>
      <c r="Q328" s="181">
        <f t="array" ref="Q328">+IFERROR(INDEX('[3]FCST SDV'!$L$2:$V$2000,MATCH($B328,'[3]FCST SDV'!$C$2:$C$2000,0),MATCH(Q$1,'[3]FCST SDV'!$L$1:$V$1,0))/$C328,0)</f>
        <v>0</v>
      </c>
      <c r="R328" s="181">
        <f t="array" ref="R328">+IFERROR(INDEX('[3]FCST SDV'!$L$2:$V$2000,MATCH($B328,'[3]FCST SDV'!$C$2:$C$2000,0),MATCH(R$1,'[3]FCST SDV'!$L$1:$V$1,0))/$C328,0)</f>
        <v>0</v>
      </c>
      <c r="S328" s="182">
        <f t="shared" si="50"/>
        <v>0</v>
      </c>
    </row>
    <row r="329" spans="1:19" ht="36" hidden="1" customHeight="1">
      <c r="A329" s="651" t="s">
        <v>254</v>
      </c>
      <c r="B329" s="652"/>
      <c r="C329" s="652"/>
      <c r="D329" s="652"/>
      <c r="E329" s="652"/>
      <c r="F329" s="653"/>
      <c r="G329" s="187" t="e">
        <f>+VLOOKUP(B329,'FCST SDV (2)'!$C$2:$C$2001,20,0)</f>
        <v>#N/A</v>
      </c>
      <c r="H329" s="185"/>
      <c r="I329" s="183">
        <f t="array" ref="I329">+IFERROR(INDEX('[3]FCST SDV'!$L$2:$V$2000,MATCH($B329,'[3]FCST SDV'!$C$2:$C$2000,0),MATCH(I$1,'[3]FCST SDV'!$L$1:$V$1,0))/$C329,0)</f>
        <v>0</v>
      </c>
      <c r="J329" s="183">
        <f t="array" ref="J329">+IFERROR(INDEX('[3]FCST SDV'!$L$2:$V$2000,MATCH($B329,'[3]FCST SDV'!$C$2:$C$2000,0),MATCH(J$1,'[3]FCST SDV'!$L$1:$V$1,0))/$C329,0)</f>
        <v>0</v>
      </c>
      <c r="K329" s="183">
        <f t="array" ref="K329">+IFERROR(INDEX('[3]FCST SDV'!$L$2:$V$2000,MATCH($B329,'[3]FCST SDV'!$C$2:$C$2000,0),MATCH(K$1,'[3]FCST SDV'!$L$1:$V$1,0))/$C329,0)</f>
        <v>0</v>
      </c>
      <c r="L329" s="183">
        <f t="array" ref="L329">+IFERROR(INDEX('[3]FCST SDV'!$L$2:$V$2000,MATCH($B329,'[3]FCST SDV'!$C$2:$C$2000,0),MATCH(L$1,'[3]FCST SDV'!$L$1:$V$1,0))/$C329,0)</f>
        <v>0</v>
      </c>
      <c r="M329" s="183">
        <f t="array" ref="M329">+IFERROR(INDEX('[3]FCST SDV'!$L$2:$V$2000,MATCH($B329,'[3]FCST SDV'!$C$2:$C$2000,0),MATCH(M$1,'[3]FCST SDV'!$L$1:$V$1,0))/$C329,0)</f>
        <v>0</v>
      </c>
      <c r="N329" s="183">
        <f t="array" ref="N329">+IFERROR(INDEX('[3]FCST SDV'!$L$2:$V$2000,MATCH($B329,'[3]FCST SDV'!$C$2:$C$2000,0),MATCH(N$1,'[3]FCST SDV'!$L$1:$V$1,0))/$C329,0)</f>
        <v>0</v>
      </c>
      <c r="O329" s="183">
        <f t="array" ref="O329">+IFERROR(INDEX('[3]FCST SDV'!$L$2:$V$2000,MATCH($B329,'[3]FCST SDV'!$C$2:$C$2000,0),MATCH(O$1,'[3]FCST SDV'!$L$1:$V$1,0))/$C329,0)</f>
        <v>0</v>
      </c>
      <c r="P329" s="183">
        <f t="array" ref="P329">+IFERROR(INDEX('[3]FCST SDV'!$L$2:$V$2000,MATCH($B329,'[3]FCST SDV'!$C$2:$C$2000,0),MATCH(P$1,'[3]FCST SDV'!$L$1:$V$1,0))/$C329,0)</f>
        <v>0</v>
      </c>
      <c r="Q329" s="183">
        <f t="array" ref="Q329">+IFERROR(INDEX('[3]FCST SDV'!$L$2:$V$2000,MATCH($B329,'[3]FCST SDV'!$C$2:$C$2000,0),MATCH(Q$1,'[3]FCST SDV'!$L$1:$V$1,0))/$C329,0)</f>
        <v>0</v>
      </c>
      <c r="R329" s="183">
        <f t="array" ref="R329">+IFERROR(INDEX('[3]FCST SDV'!$L$2:$V$2000,MATCH($B329,'[3]FCST SDV'!$C$2:$C$2000,0),MATCH(R$1,'[3]FCST SDV'!$L$1:$V$1,0))/$C329,0)</f>
        <v>0</v>
      </c>
      <c r="S329" s="179">
        <f t="shared" si="50"/>
        <v>0</v>
      </c>
    </row>
    <row r="330" spans="1:19" ht="36" hidden="1" customHeight="1">
      <c r="A330" s="650" t="s">
        <v>172</v>
      </c>
      <c r="B330" s="214" t="s">
        <v>127</v>
      </c>
      <c r="C330" s="223">
        <v>2500</v>
      </c>
      <c r="D330" s="606">
        <v>0</v>
      </c>
      <c r="E330" s="606"/>
      <c r="F330" s="606">
        <f>D330</f>
        <v>0</v>
      </c>
      <c r="G330" s="187" t="e">
        <f>+VLOOKUP(B330,'FCST SDV (2)'!$C$2:$C$2001,20,0)</f>
        <v>#REF!</v>
      </c>
      <c r="H330" s="185" t="e">
        <f t="shared" ref="H330" si="68">+G330/C330</f>
        <v>#REF!</v>
      </c>
      <c r="I330" s="181">
        <f t="array" ref="I330">+IFERROR(INDEX('[3]FCST SDV'!$L$2:$V$2000,MATCH($B330,'[3]FCST SDV'!$C$2:$C$2000,0),MATCH(I$1,'[3]FCST SDV'!$L$1:$V$1,0))/$C330,0)</f>
        <v>0</v>
      </c>
      <c r="J330" s="181">
        <f t="array" ref="J330">+IFERROR(INDEX('[3]FCST SDV'!$L$2:$V$2000,MATCH($B330,'[3]FCST SDV'!$C$2:$C$2000,0),MATCH(J$1,'[3]FCST SDV'!$L$1:$V$1,0))/$C330,0)</f>
        <v>0</v>
      </c>
      <c r="K330" s="181">
        <f t="array" ref="K330">+IFERROR(INDEX('[3]FCST SDV'!$L$2:$V$2000,MATCH($B330,'[3]FCST SDV'!$C$2:$C$2000,0),MATCH(K$1,'[3]FCST SDV'!$L$1:$V$1,0))/$C330,0)</f>
        <v>0</v>
      </c>
      <c r="L330" s="181">
        <f t="array" ref="L330">+IFERROR(INDEX('[3]FCST SDV'!$L$2:$V$2000,MATCH($B330,'[3]FCST SDV'!$C$2:$C$2000,0),MATCH(L$1,'[3]FCST SDV'!$L$1:$V$1,0))/$C330,0)</f>
        <v>0</v>
      </c>
      <c r="M330" s="181">
        <f t="array" ref="M330">+IFERROR(INDEX('[3]FCST SDV'!$L$2:$V$2000,MATCH($B330,'[3]FCST SDV'!$C$2:$C$2000,0),MATCH(M$1,'[3]FCST SDV'!$L$1:$V$1,0))/$C330,0)</f>
        <v>0</v>
      </c>
      <c r="N330" s="181">
        <f t="array" ref="N330">+IFERROR(INDEX('[3]FCST SDV'!$L$2:$V$2000,MATCH($B330,'[3]FCST SDV'!$C$2:$C$2000,0),MATCH(N$1,'[3]FCST SDV'!$L$1:$V$1,0))/$C330,0)</f>
        <v>0</v>
      </c>
      <c r="O330" s="181">
        <f t="array" ref="O330">+IFERROR(INDEX('[3]FCST SDV'!$L$2:$V$2000,MATCH($B330,'[3]FCST SDV'!$C$2:$C$2000,0),MATCH(O$1,'[3]FCST SDV'!$L$1:$V$1,0))/$C330,0)</f>
        <v>0</v>
      </c>
      <c r="P330" s="181">
        <f t="array" ref="P330">+IFERROR(INDEX('[3]FCST SDV'!$L$2:$V$2000,MATCH($B330,'[3]FCST SDV'!$C$2:$C$2000,0),MATCH(P$1,'[3]FCST SDV'!$L$1:$V$1,0))/$C330,0)</f>
        <v>0</v>
      </c>
      <c r="Q330" s="181">
        <f t="array" ref="Q330">+IFERROR(INDEX('[3]FCST SDV'!$L$2:$V$2000,MATCH($B330,'[3]FCST SDV'!$C$2:$C$2000,0),MATCH(Q$1,'[3]FCST SDV'!$L$1:$V$1,0))/$C330,0)</f>
        <v>0</v>
      </c>
      <c r="R330" s="181">
        <f t="array" ref="R330">+IFERROR(INDEX('[3]FCST SDV'!$L$2:$V$2000,MATCH($B330,'[3]FCST SDV'!$C$2:$C$2000,0),MATCH(R$1,'[3]FCST SDV'!$L$1:$V$1,0))/$C330,0)</f>
        <v>0</v>
      </c>
      <c r="S330" s="182">
        <f t="shared" si="50"/>
        <v>0</v>
      </c>
    </row>
    <row r="331" spans="1:19" ht="36" hidden="1" customHeight="1">
      <c r="A331" s="650"/>
      <c r="B331" s="214" t="s">
        <v>254</v>
      </c>
      <c r="C331" s="223"/>
      <c r="D331" s="606"/>
      <c r="E331" s="606"/>
      <c r="F331" s="606"/>
      <c r="G331" s="187" t="e">
        <f>+VLOOKUP(B331,'FCST SDV (2)'!$C$2:$C$2001,20,0)</f>
        <v>#N/A</v>
      </c>
      <c r="H331" s="185">
        <v>0</v>
      </c>
      <c r="I331" s="181">
        <f t="array" ref="I331">+IFERROR(INDEX('[3]FCST SDV'!$L$2:$V$2000,MATCH($B331,'[3]FCST SDV'!$C$2:$C$2000,0),MATCH(I$1,'[3]FCST SDV'!$L$1:$V$1,0))/$C331,0)</f>
        <v>0</v>
      </c>
      <c r="J331" s="181">
        <f t="array" ref="J331">+IFERROR(INDEX('[3]FCST SDV'!$L$2:$V$2000,MATCH($B331,'[3]FCST SDV'!$C$2:$C$2000,0),MATCH(J$1,'[3]FCST SDV'!$L$1:$V$1,0))/$C331,0)</f>
        <v>0</v>
      </c>
      <c r="K331" s="181">
        <f t="array" ref="K331">+IFERROR(INDEX('[3]FCST SDV'!$L$2:$V$2000,MATCH($B331,'[3]FCST SDV'!$C$2:$C$2000,0),MATCH(K$1,'[3]FCST SDV'!$L$1:$V$1,0))/$C331,0)</f>
        <v>0</v>
      </c>
      <c r="L331" s="181">
        <f t="array" ref="L331">+IFERROR(INDEX('[3]FCST SDV'!$L$2:$V$2000,MATCH($B331,'[3]FCST SDV'!$C$2:$C$2000,0),MATCH(L$1,'[3]FCST SDV'!$L$1:$V$1,0))/$C331,0)</f>
        <v>0</v>
      </c>
      <c r="M331" s="181">
        <f t="array" ref="M331">+IFERROR(INDEX('[3]FCST SDV'!$L$2:$V$2000,MATCH($B331,'[3]FCST SDV'!$C$2:$C$2000,0),MATCH(M$1,'[3]FCST SDV'!$L$1:$V$1,0))/$C331,0)</f>
        <v>0</v>
      </c>
      <c r="N331" s="181">
        <f t="array" ref="N331">+IFERROR(INDEX('[3]FCST SDV'!$L$2:$V$2000,MATCH($B331,'[3]FCST SDV'!$C$2:$C$2000,0),MATCH(N$1,'[3]FCST SDV'!$L$1:$V$1,0))/$C331,0)</f>
        <v>0</v>
      </c>
      <c r="O331" s="181">
        <f t="array" ref="O331">+IFERROR(INDEX('[3]FCST SDV'!$L$2:$V$2000,MATCH($B331,'[3]FCST SDV'!$C$2:$C$2000,0),MATCH(O$1,'[3]FCST SDV'!$L$1:$V$1,0))/$C331,0)</f>
        <v>0</v>
      </c>
      <c r="P331" s="181">
        <f t="array" ref="P331">+IFERROR(INDEX('[3]FCST SDV'!$L$2:$V$2000,MATCH($B331,'[3]FCST SDV'!$C$2:$C$2000,0),MATCH(P$1,'[3]FCST SDV'!$L$1:$V$1,0))/$C331,0)</f>
        <v>0</v>
      </c>
      <c r="Q331" s="181">
        <f t="array" ref="Q331">+IFERROR(INDEX('[3]FCST SDV'!$L$2:$V$2000,MATCH($B331,'[3]FCST SDV'!$C$2:$C$2000,0),MATCH(Q$1,'[3]FCST SDV'!$L$1:$V$1,0))/$C331,0)</f>
        <v>0</v>
      </c>
      <c r="R331" s="181">
        <f t="array" ref="R331">+IFERROR(INDEX('[3]FCST SDV'!$L$2:$V$2000,MATCH($B331,'[3]FCST SDV'!$C$2:$C$2000,0),MATCH(R$1,'[3]FCST SDV'!$L$1:$V$1,0))/$C331,0)</f>
        <v>0</v>
      </c>
      <c r="S331" s="182">
        <f t="shared" si="50"/>
        <v>0</v>
      </c>
    </row>
    <row r="332" spans="1:19" ht="36" hidden="1" customHeight="1">
      <c r="A332" s="651" t="s">
        <v>254</v>
      </c>
      <c r="B332" s="652"/>
      <c r="C332" s="652"/>
      <c r="D332" s="652"/>
      <c r="E332" s="652"/>
      <c r="F332" s="653"/>
      <c r="G332" s="187" t="e">
        <f>+VLOOKUP(B332,'FCST SDV (2)'!$C$2:$C$2001,20,0)</f>
        <v>#N/A</v>
      </c>
      <c r="H332" s="185"/>
      <c r="I332" s="183">
        <f t="array" ref="I332">+IFERROR(INDEX('[3]FCST SDV'!$L$2:$V$2000,MATCH($B332,'[3]FCST SDV'!$C$2:$C$2000,0),MATCH(I$1,'[3]FCST SDV'!$L$1:$V$1,0))/$C332,0)</f>
        <v>0</v>
      </c>
      <c r="J332" s="183">
        <f t="array" ref="J332">+IFERROR(INDEX('[3]FCST SDV'!$L$2:$V$2000,MATCH($B332,'[3]FCST SDV'!$C$2:$C$2000,0),MATCH(J$1,'[3]FCST SDV'!$L$1:$V$1,0))/$C332,0)</f>
        <v>0</v>
      </c>
      <c r="K332" s="183">
        <f t="array" ref="K332">+IFERROR(INDEX('[3]FCST SDV'!$L$2:$V$2000,MATCH($B332,'[3]FCST SDV'!$C$2:$C$2000,0),MATCH(K$1,'[3]FCST SDV'!$L$1:$V$1,0))/$C332,0)</f>
        <v>0</v>
      </c>
      <c r="L332" s="183">
        <f t="array" ref="L332">+IFERROR(INDEX('[3]FCST SDV'!$L$2:$V$2000,MATCH($B332,'[3]FCST SDV'!$C$2:$C$2000,0),MATCH(L$1,'[3]FCST SDV'!$L$1:$V$1,0))/$C332,0)</f>
        <v>0</v>
      </c>
      <c r="M332" s="183">
        <f t="array" ref="M332">+IFERROR(INDEX('[3]FCST SDV'!$L$2:$V$2000,MATCH($B332,'[3]FCST SDV'!$C$2:$C$2000,0),MATCH(M$1,'[3]FCST SDV'!$L$1:$V$1,0))/$C332,0)</f>
        <v>0</v>
      </c>
      <c r="N332" s="183">
        <f t="array" ref="N332">+IFERROR(INDEX('[3]FCST SDV'!$L$2:$V$2000,MATCH($B332,'[3]FCST SDV'!$C$2:$C$2000,0),MATCH(N$1,'[3]FCST SDV'!$L$1:$V$1,0))/$C332,0)</f>
        <v>0</v>
      </c>
      <c r="O332" s="183">
        <f t="array" ref="O332">+IFERROR(INDEX('[3]FCST SDV'!$L$2:$V$2000,MATCH($B332,'[3]FCST SDV'!$C$2:$C$2000,0),MATCH(O$1,'[3]FCST SDV'!$L$1:$V$1,0))/$C332,0)</f>
        <v>0</v>
      </c>
      <c r="P332" s="183">
        <f t="array" ref="P332">+IFERROR(INDEX('[3]FCST SDV'!$L$2:$V$2000,MATCH($B332,'[3]FCST SDV'!$C$2:$C$2000,0),MATCH(P$1,'[3]FCST SDV'!$L$1:$V$1,0))/$C332,0)</f>
        <v>0</v>
      </c>
      <c r="Q332" s="183">
        <f t="array" ref="Q332">+IFERROR(INDEX('[3]FCST SDV'!$L$2:$V$2000,MATCH($B332,'[3]FCST SDV'!$C$2:$C$2000,0),MATCH(Q$1,'[3]FCST SDV'!$L$1:$V$1,0))/$C332,0)</f>
        <v>0</v>
      </c>
      <c r="R332" s="183">
        <f t="array" ref="R332">+IFERROR(INDEX('[3]FCST SDV'!$L$2:$V$2000,MATCH($B332,'[3]FCST SDV'!$C$2:$C$2000,0),MATCH(R$1,'[3]FCST SDV'!$L$1:$V$1,0))/$C332,0)</f>
        <v>0</v>
      </c>
      <c r="S332" s="179">
        <f t="shared" si="50"/>
        <v>0</v>
      </c>
    </row>
    <row r="333" spans="1:19" ht="36" hidden="1" customHeight="1">
      <c r="A333" s="650" t="s">
        <v>173</v>
      </c>
      <c r="B333" s="214" t="s">
        <v>128</v>
      </c>
      <c r="C333" s="223">
        <v>2500</v>
      </c>
      <c r="D333" s="606">
        <v>49</v>
      </c>
      <c r="E333" s="606">
        <v>0</v>
      </c>
      <c r="F333" s="606">
        <f>D333</f>
        <v>49</v>
      </c>
      <c r="G333" s="187">
        <f>+IFERROR(VLOOKUP(B333,'FCST SDV (2)'!C:S,12,0),0)</f>
        <v>0</v>
      </c>
      <c r="H333" s="185">
        <f t="shared" ref="H333:H338" si="69">+G333/C333</f>
        <v>0</v>
      </c>
      <c r="I333" s="181">
        <f t="array" ref="I333">+IFERROR(INDEX('[3]FCST SDV'!$L$2:$V$2000,MATCH($B333,'[3]FCST SDV'!$C$2:$C$2000,0),MATCH(I$1,'[3]FCST SDV'!$L$1:$V$1,0))/$C333,0)</f>
        <v>0</v>
      </c>
      <c r="J333" s="181">
        <f t="array" ref="J333">+IFERROR(INDEX('[3]FCST SDV'!$L$2:$V$2000,MATCH($B333,'[3]FCST SDV'!$C$2:$C$2000,0),MATCH(J$1,'[3]FCST SDV'!$L$1:$V$1,0))/$C333,0)</f>
        <v>0</v>
      </c>
      <c r="K333" s="181">
        <f t="array" ref="K333">+IFERROR(INDEX('[3]FCST SDV'!$L$2:$V$2000,MATCH($B333,'[3]FCST SDV'!$C$2:$C$2000,0),MATCH(K$1,'[3]FCST SDV'!$L$1:$V$1,0))/$C333,0)</f>
        <v>0</v>
      </c>
      <c r="L333" s="181">
        <f t="array" ref="L333">+IFERROR(INDEX('[3]FCST SDV'!$L$2:$V$2000,MATCH($B333,'[3]FCST SDV'!$C$2:$C$2000,0),MATCH(L$1,'[3]FCST SDV'!$L$1:$V$1,0))/$C333,0)</f>
        <v>0</v>
      </c>
      <c r="M333" s="181">
        <f t="array" ref="M333">+IFERROR(INDEX('[3]FCST SDV'!$L$2:$V$2000,MATCH($B333,'[3]FCST SDV'!$C$2:$C$2000,0),MATCH(M$1,'[3]FCST SDV'!$L$1:$V$1,0))/$C333,0)</f>
        <v>0</v>
      </c>
      <c r="N333" s="181">
        <f t="array" ref="N333">+IFERROR(INDEX('[3]FCST SDV'!$L$2:$V$2000,MATCH($B333,'[3]FCST SDV'!$C$2:$C$2000,0),MATCH(N$1,'[3]FCST SDV'!$L$1:$V$1,0))/$C333,0)</f>
        <v>0</v>
      </c>
      <c r="O333" s="181">
        <f t="array" ref="O333">+IFERROR(INDEX('[3]FCST SDV'!$L$2:$V$2000,MATCH($B333,'[3]FCST SDV'!$C$2:$C$2000,0),MATCH(O$1,'[3]FCST SDV'!$L$1:$V$1,0))/$C333,0)</f>
        <v>0</v>
      </c>
      <c r="P333" s="181">
        <f t="array" ref="P333">+IFERROR(INDEX('[3]FCST SDV'!$L$2:$V$2000,MATCH($B333,'[3]FCST SDV'!$C$2:$C$2000,0),MATCH(P$1,'[3]FCST SDV'!$L$1:$V$1,0))/$C333,0)</f>
        <v>0</v>
      </c>
      <c r="Q333" s="181">
        <f t="array" ref="Q333">+IFERROR(INDEX('[3]FCST SDV'!$L$2:$V$2000,MATCH($B333,'[3]FCST SDV'!$C$2:$C$2000,0),MATCH(Q$1,'[3]FCST SDV'!$L$1:$V$1,0))/$C333,0)</f>
        <v>0</v>
      </c>
      <c r="R333" s="181">
        <f t="array" ref="R333">+IFERROR(INDEX('[3]FCST SDV'!$L$2:$V$2000,MATCH($B333,'[3]FCST SDV'!$C$2:$C$2000,0),MATCH(R$1,'[3]FCST SDV'!$L$1:$V$1,0))/$C333,0)</f>
        <v>0</v>
      </c>
      <c r="S333" s="182">
        <f t="shared" ref="S333:S394" si="70">+SUM(I333:R333)</f>
        <v>0</v>
      </c>
    </row>
    <row r="334" spans="1:19" ht="36" customHeight="1">
      <c r="A334" s="650"/>
      <c r="B334" s="214" t="s">
        <v>129</v>
      </c>
      <c r="C334" s="223">
        <v>2500</v>
      </c>
      <c r="D334" s="606"/>
      <c r="E334" s="606"/>
      <c r="F334" s="606"/>
      <c r="G334" s="187">
        <f>+IFERROR(VLOOKUP(B334,'FCST SDV (2)'!C:S,12,0),0)</f>
        <v>0</v>
      </c>
      <c r="H334" s="185">
        <f t="shared" si="69"/>
        <v>0</v>
      </c>
      <c r="I334" s="134">
        <f t="array" ref="I334">+IFERROR(INDEX('FCST SDV (2)'!$D$2:$P$2001,MATCH('Data đx fcst 21.09.2020'!$B334,'FCST SDV (2)'!$C$2:$C$2001,0),MATCH('Data đx fcst 21.09.2020'!I$1,'FCST SDV (2)'!$D$1:$P$1,0))/'Data đx fcst 21.09.2020'!$C334,0)</f>
        <v>0</v>
      </c>
      <c r="J334" s="134">
        <f t="array" ref="J334">+IFERROR(INDEX('FCST SDV (2)'!$D$2:$P$2001,MATCH('Data đx fcst 21.09.2020'!$B334,'FCST SDV (2)'!$C$2:$C$2001,0),MATCH('Data đx fcst 21.09.2020'!J$1,'FCST SDV (2)'!$D$1:$P$1,0))/'Data đx fcst 21.09.2020'!$C334,0)</f>
        <v>0</v>
      </c>
      <c r="K334" s="134">
        <f t="array" ref="K334">+IFERROR(INDEX('FCST SDV (2)'!$D$2:$P$2001,MATCH('Data đx fcst 21.09.2020'!$B334,'FCST SDV (2)'!$C$2:$C$2001,0),MATCH('Data đx fcst 21.09.2020'!K$1,'FCST SDV (2)'!$D$1:$P$1,0))/'Data đx fcst 21.09.2020'!$C334,0)</f>
        <v>0</v>
      </c>
      <c r="L334" s="134">
        <f t="array" ref="L334">+IFERROR(INDEX('FCST SDV (2)'!$D$2:$P$2001,MATCH('Data đx fcst 21.09.2020'!$B334,'FCST SDV (2)'!$C$2:$C$2001,0),MATCH('Data đx fcst 21.09.2020'!L$1,'FCST SDV (2)'!$D$1:$P$1,0))/'Data đx fcst 21.09.2020'!$C334,0)</f>
        <v>0</v>
      </c>
      <c r="M334" s="134">
        <f t="array" ref="M334">+IFERROR(INDEX('FCST SDV (2)'!$D$2:$P$2001,MATCH('Data đx fcst 21.09.2020'!$B334,'FCST SDV (2)'!$C$2:$C$2001,0),MATCH('Data đx fcst 21.09.2020'!M$1,'FCST SDV (2)'!$D$1:$P$1,0))/'Data đx fcst 21.09.2020'!$C334,0)</f>
        <v>0</v>
      </c>
      <c r="N334" s="134">
        <f t="array" ref="N334">+IFERROR(INDEX('FCST SDV (2)'!$D$2:$P$2001,MATCH('Data đx fcst 21.09.2020'!$B334,'FCST SDV (2)'!$C$2:$C$2001,0),MATCH('Data đx fcst 21.09.2020'!N$1,'FCST SDV (2)'!$D$1:$P$1,0))/'Data đx fcst 21.09.2020'!$C334,0)</f>
        <v>0</v>
      </c>
      <c r="O334" s="134">
        <f t="array" ref="O334">+IFERROR(INDEX('FCST SDV (2)'!$D$2:$P$2001,MATCH('Data đx fcst 21.09.2020'!$B334,'FCST SDV (2)'!$C$2:$C$2001,0),MATCH('Data đx fcst 21.09.2020'!O$1,'FCST SDV (2)'!$D$1:$P$1,0))/'Data đx fcst 21.09.2020'!$C334,0)</f>
        <v>0</v>
      </c>
      <c r="P334" s="134">
        <f t="array" ref="P334">+IFERROR(INDEX('FCST SDV (2)'!$D$2:$P$2001,MATCH('Data đx fcst 21.09.2020'!$B334,'FCST SDV (2)'!$C$2:$C$2001,0),MATCH('Data đx fcst 21.09.2020'!P$1,'FCST SDV (2)'!$D$1:$P$1,0))/'Data đx fcst 21.09.2020'!$C334,0)</f>
        <v>0</v>
      </c>
      <c r="Q334" s="134">
        <f t="array" ref="Q334">+IFERROR(INDEX('FCST SDV (2)'!$D$2:$P$2001,MATCH('Data đx fcst 21.09.2020'!$B334,'FCST SDV (2)'!$C$2:$C$2001,0),MATCH('Data đx fcst 21.09.2020'!Q$1,'FCST SDV (2)'!$D$1:$P$1,0))/'Data đx fcst 21.09.2020'!$C334,0)</f>
        <v>0</v>
      </c>
      <c r="R334" s="134">
        <f t="array" ref="R334">+IFERROR(INDEX('FCST SDV (2)'!$D$2:$P$2001,MATCH('Data đx fcst 21.09.2020'!$B334,'FCST SDV (2)'!$C$2:$C$2001,0),MATCH('Data đx fcst 21.09.2020'!R$1,'FCST SDV (2)'!$D$1:$P$1,0))/'Data đx fcst 21.09.2020'!$C334,0)</f>
        <v>5.6</v>
      </c>
      <c r="S334" s="182">
        <f t="shared" si="70"/>
        <v>5.6</v>
      </c>
    </row>
    <row r="335" spans="1:19" ht="36" hidden="1" customHeight="1">
      <c r="A335" s="650"/>
      <c r="B335" s="214" t="s">
        <v>130</v>
      </c>
      <c r="C335" s="223">
        <v>2500</v>
      </c>
      <c r="D335" s="606"/>
      <c r="E335" s="606"/>
      <c r="F335" s="606"/>
      <c r="G335" s="187">
        <f>+IFERROR(VLOOKUP(B335,'FCST SDV (2)'!C:S,12,0),0)</f>
        <v>21000</v>
      </c>
      <c r="H335" s="185">
        <f t="shared" si="69"/>
        <v>8.4</v>
      </c>
      <c r="I335" s="181">
        <f t="array" ref="I335">+IFERROR(INDEX('[3]FCST SDV'!$L$2:$V$2000,MATCH($B335,'[3]FCST SDV'!$C$2:$C$2000,0),MATCH(I$1,'[3]FCST SDV'!$L$1:$V$1,0))/$C335,0)</f>
        <v>0</v>
      </c>
      <c r="J335" s="181">
        <f t="array" ref="J335">+IFERROR(INDEX('[3]FCST SDV'!$L$2:$V$2000,MATCH($B335,'[3]FCST SDV'!$C$2:$C$2000,0),MATCH(J$1,'[3]FCST SDV'!$L$1:$V$1,0))/$C335,0)</f>
        <v>0</v>
      </c>
      <c r="K335" s="181">
        <f t="array" ref="K335">+IFERROR(INDEX('[3]FCST SDV'!$L$2:$V$2000,MATCH($B335,'[3]FCST SDV'!$C$2:$C$2000,0),MATCH(K$1,'[3]FCST SDV'!$L$1:$V$1,0))/$C335,0)</f>
        <v>0</v>
      </c>
      <c r="L335" s="181">
        <f t="array" ref="L335">+IFERROR(INDEX('[3]FCST SDV'!$L$2:$V$2000,MATCH($B335,'[3]FCST SDV'!$C$2:$C$2000,0),MATCH(L$1,'[3]FCST SDV'!$L$1:$V$1,0))/$C335,0)</f>
        <v>0</v>
      </c>
      <c r="M335" s="181">
        <f t="array" ref="M335">+IFERROR(INDEX('[3]FCST SDV'!$L$2:$V$2000,MATCH($B335,'[3]FCST SDV'!$C$2:$C$2000,0),MATCH(M$1,'[3]FCST SDV'!$L$1:$V$1,0))/$C335,0)</f>
        <v>0</v>
      </c>
      <c r="N335" s="181">
        <f t="array" ref="N335">+IFERROR(INDEX('[3]FCST SDV'!$L$2:$V$2000,MATCH($B335,'[3]FCST SDV'!$C$2:$C$2000,0),MATCH(N$1,'[3]FCST SDV'!$L$1:$V$1,0))/$C335,0)</f>
        <v>0</v>
      </c>
      <c r="O335" s="181">
        <f t="array" ref="O335">+IFERROR(INDEX('[3]FCST SDV'!$L$2:$V$2000,MATCH($B335,'[3]FCST SDV'!$C$2:$C$2000,0),MATCH(O$1,'[3]FCST SDV'!$L$1:$V$1,0))/$C335,0)</f>
        <v>0</v>
      </c>
      <c r="P335" s="181">
        <f t="array" ref="P335">+IFERROR(INDEX('[3]FCST SDV'!$L$2:$V$2000,MATCH($B335,'[3]FCST SDV'!$C$2:$C$2000,0),MATCH(P$1,'[3]FCST SDV'!$L$1:$V$1,0))/$C335,0)</f>
        <v>0</v>
      </c>
      <c r="Q335" s="181">
        <f t="array" ref="Q335">+IFERROR(INDEX('[3]FCST SDV'!$L$2:$V$2000,MATCH($B335,'[3]FCST SDV'!$C$2:$C$2000,0),MATCH(Q$1,'[3]FCST SDV'!$L$1:$V$1,0))/$C335,0)</f>
        <v>0</v>
      </c>
      <c r="R335" s="181">
        <f t="array" ref="R335">+IFERROR(INDEX('[3]FCST SDV'!$L$2:$V$2000,MATCH($B335,'[3]FCST SDV'!$C$2:$C$2000,0),MATCH(R$1,'[3]FCST SDV'!$L$1:$V$1,0))/$C335,0)</f>
        <v>0</v>
      </c>
      <c r="S335" s="182">
        <f t="shared" si="70"/>
        <v>0</v>
      </c>
    </row>
    <row r="336" spans="1:19" ht="36" customHeight="1">
      <c r="A336" s="650"/>
      <c r="B336" s="214" t="s">
        <v>131</v>
      </c>
      <c r="C336" s="223">
        <v>3000</v>
      </c>
      <c r="D336" s="606"/>
      <c r="E336" s="606"/>
      <c r="F336" s="606"/>
      <c r="G336" s="187">
        <f>+IFERROR(VLOOKUP(B336,'FCST SDV (2)'!C:S,12,0),0)</f>
        <v>80500</v>
      </c>
      <c r="H336" s="185">
        <f t="shared" si="69"/>
        <v>26.833333333333332</v>
      </c>
      <c r="I336" s="134">
        <f t="array" ref="I336">+IFERROR(INDEX('FCST SDV (2)'!$D$2:$P$2001,MATCH('Data đx fcst 21.09.2020'!$B336,'FCST SDV (2)'!$C$2:$C$2001,0),MATCH('Data đx fcst 21.09.2020'!I$1,'FCST SDV (2)'!$D$1:$P$1,0))/'Data đx fcst 21.09.2020'!$C336,0)</f>
        <v>0</v>
      </c>
      <c r="J336" s="134">
        <f t="array" ref="J336">+IFERROR(INDEX('FCST SDV (2)'!$D$2:$P$2001,MATCH('Data đx fcst 21.09.2020'!$B336,'FCST SDV (2)'!$C$2:$C$2001,0),MATCH('Data đx fcst 21.09.2020'!J$1,'FCST SDV (2)'!$D$1:$P$1,0))/'Data đx fcst 21.09.2020'!$C336,0)</f>
        <v>0</v>
      </c>
      <c r="K336" s="134">
        <f t="array" ref="K336">+IFERROR(INDEX('FCST SDV (2)'!$D$2:$P$2001,MATCH('Data đx fcst 21.09.2020'!$B336,'FCST SDV (2)'!$C$2:$C$2001,0),MATCH('Data đx fcst 21.09.2020'!K$1,'FCST SDV (2)'!$D$1:$P$1,0))/'Data đx fcst 21.09.2020'!$C336,0)</f>
        <v>0</v>
      </c>
      <c r="L336" s="134">
        <f t="array" ref="L336">+IFERROR(INDEX('FCST SDV (2)'!$D$2:$P$2001,MATCH('Data đx fcst 21.09.2020'!$B336,'FCST SDV (2)'!$C$2:$C$2001,0),MATCH('Data đx fcst 21.09.2020'!L$1,'FCST SDV (2)'!$D$1:$P$1,0))/'Data đx fcst 21.09.2020'!$C336,0)</f>
        <v>0</v>
      </c>
      <c r="M336" s="134">
        <f t="array" ref="M336">+IFERROR(INDEX('FCST SDV (2)'!$D$2:$P$2001,MATCH('Data đx fcst 21.09.2020'!$B336,'FCST SDV (2)'!$C$2:$C$2001,0),MATCH('Data đx fcst 21.09.2020'!M$1,'FCST SDV (2)'!$D$1:$P$1,0))/'Data đx fcst 21.09.2020'!$C336,0)</f>
        <v>0</v>
      </c>
      <c r="N336" s="134">
        <f t="array" ref="N336">+IFERROR(INDEX('FCST SDV (2)'!$D$2:$P$2001,MATCH('Data đx fcst 21.09.2020'!$B336,'FCST SDV (2)'!$C$2:$C$2001,0),MATCH('Data đx fcst 21.09.2020'!N$1,'FCST SDV (2)'!$D$1:$P$1,0))/'Data đx fcst 21.09.2020'!$C336,0)</f>
        <v>0</v>
      </c>
      <c r="O336" s="134">
        <f t="array" ref="O336">+IFERROR(INDEX('FCST SDV (2)'!$D$2:$P$2001,MATCH('Data đx fcst 21.09.2020'!$B336,'FCST SDV (2)'!$C$2:$C$2001,0),MATCH('Data đx fcst 21.09.2020'!O$1,'FCST SDV (2)'!$D$1:$P$1,0))/'Data đx fcst 21.09.2020'!$C336,0)</f>
        <v>0</v>
      </c>
      <c r="P336" s="134">
        <f t="array" ref="P336">+IFERROR(INDEX('FCST SDV (2)'!$D$2:$P$2001,MATCH('Data đx fcst 21.09.2020'!$B336,'FCST SDV (2)'!$C$2:$C$2001,0),MATCH('Data đx fcst 21.09.2020'!P$1,'FCST SDV (2)'!$D$1:$P$1,0))/'Data đx fcst 21.09.2020'!$C336,0)</f>
        <v>0</v>
      </c>
      <c r="Q336" s="134">
        <f t="array" ref="Q336">+IFERROR(INDEX('FCST SDV (2)'!$D$2:$P$2001,MATCH('Data đx fcst 21.09.2020'!$B336,'FCST SDV (2)'!$C$2:$C$2001,0),MATCH('Data đx fcst 21.09.2020'!Q$1,'FCST SDV (2)'!$D$1:$P$1,0))/'Data đx fcst 21.09.2020'!$C336,0)</f>
        <v>0</v>
      </c>
      <c r="R336" s="134">
        <f t="array" ref="R336">+IFERROR(INDEX('FCST SDV (2)'!$D$2:$P$2001,MATCH('Data đx fcst 21.09.2020'!$B336,'FCST SDV (2)'!$C$2:$C$2001,0),MATCH('Data đx fcst 21.09.2020'!R$1,'FCST SDV (2)'!$D$1:$P$1,0))/'Data đx fcst 21.09.2020'!$C336,0)</f>
        <v>7</v>
      </c>
      <c r="S336" s="182">
        <f t="shared" si="70"/>
        <v>7</v>
      </c>
    </row>
    <row r="337" spans="1:19" ht="36" customHeight="1">
      <c r="A337" s="650"/>
      <c r="B337" s="214" t="s">
        <v>132</v>
      </c>
      <c r="C337" s="223">
        <v>3000</v>
      </c>
      <c r="D337" s="606"/>
      <c r="E337" s="606"/>
      <c r="F337" s="606"/>
      <c r="G337" s="187">
        <f>+IFERROR(VLOOKUP(B337,'FCST SDV (2)'!C:S,12,0),0)</f>
        <v>68500</v>
      </c>
      <c r="H337" s="185">
        <f t="shared" si="69"/>
        <v>22.833333333333332</v>
      </c>
      <c r="I337" s="134">
        <f t="array" ref="I337">+IFERROR(INDEX('FCST SDV (2)'!$D$2:$P$2001,MATCH('Data đx fcst 21.09.2020'!$B337,'FCST SDV (2)'!$C$2:$C$2001,0),MATCH('Data đx fcst 21.09.2020'!I$1,'FCST SDV (2)'!$D$1:$P$1,0))/'Data đx fcst 21.09.2020'!$C337,0)</f>
        <v>0</v>
      </c>
      <c r="J337" s="134">
        <f t="array" ref="J337">+IFERROR(INDEX('FCST SDV (2)'!$D$2:$P$2001,MATCH('Data đx fcst 21.09.2020'!$B337,'FCST SDV (2)'!$C$2:$C$2001,0),MATCH('Data đx fcst 21.09.2020'!J$1,'FCST SDV (2)'!$D$1:$P$1,0))/'Data đx fcst 21.09.2020'!$C337,0)</f>
        <v>0</v>
      </c>
      <c r="K337" s="134">
        <f t="array" ref="K337">+IFERROR(INDEX('FCST SDV (2)'!$D$2:$P$2001,MATCH('Data đx fcst 21.09.2020'!$B337,'FCST SDV (2)'!$C$2:$C$2001,0),MATCH('Data đx fcst 21.09.2020'!K$1,'FCST SDV (2)'!$D$1:$P$1,0))/'Data đx fcst 21.09.2020'!$C337,0)</f>
        <v>0</v>
      </c>
      <c r="L337" s="134">
        <f t="array" ref="L337">+IFERROR(INDEX('FCST SDV (2)'!$D$2:$P$2001,MATCH('Data đx fcst 21.09.2020'!$B337,'FCST SDV (2)'!$C$2:$C$2001,0),MATCH('Data đx fcst 21.09.2020'!L$1,'FCST SDV (2)'!$D$1:$P$1,0))/'Data đx fcst 21.09.2020'!$C337,0)</f>
        <v>0</v>
      </c>
      <c r="M337" s="134">
        <f t="array" ref="M337">+IFERROR(INDEX('FCST SDV (2)'!$D$2:$P$2001,MATCH('Data đx fcst 21.09.2020'!$B337,'FCST SDV (2)'!$C$2:$C$2001,0),MATCH('Data đx fcst 21.09.2020'!M$1,'FCST SDV (2)'!$D$1:$P$1,0))/'Data đx fcst 21.09.2020'!$C337,0)</f>
        <v>0</v>
      </c>
      <c r="N337" s="134">
        <f t="array" ref="N337">+IFERROR(INDEX('FCST SDV (2)'!$D$2:$P$2001,MATCH('Data đx fcst 21.09.2020'!$B337,'FCST SDV (2)'!$C$2:$C$2001,0),MATCH('Data đx fcst 21.09.2020'!N$1,'FCST SDV (2)'!$D$1:$P$1,0))/'Data đx fcst 21.09.2020'!$C337,0)</f>
        <v>0</v>
      </c>
      <c r="O337" s="134">
        <f t="array" ref="O337">+IFERROR(INDEX('FCST SDV (2)'!$D$2:$P$2001,MATCH('Data đx fcst 21.09.2020'!$B337,'FCST SDV (2)'!$C$2:$C$2001,0),MATCH('Data đx fcst 21.09.2020'!O$1,'FCST SDV (2)'!$D$1:$P$1,0))/'Data đx fcst 21.09.2020'!$C337,0)</f>
        <v>0</v>
      </c>
      <c r="P337" s="134">
        <f t="array" ref="P337">+IFERROR(INDEX('FCST SDV (2)'!$D$2:$P$2001,MATCH('Data đx fcst 21.09.2020'!$B337,'FCST SDV (2)'!$C$2:$C$2001,0),MATCH('Data đx fcst 21.09.2020'!P$1,'FCST SDV (2)'!$D$1:$P$1,0))/'Data đx fcst 21.09.2020'!$C337,0)</f>
        <v>0</v>
      </c>
      <c r="Q337" s="134">
        <f t="array" ref="Q337">+IFERROR(INDEX('FCST SDV (2)'!$D$2:$P$2001,MATCH('Data đx fcst 21.09.2020'!$B337,'FCST SDV (2)'!$C$2:$C$2001,0),MATCH('Data đx fcst 21.09.2020'!Q$1,'FCST SDV (2)'!$D$1:$P$1,0))/'Data đx fcst 21.09.2020'!$C337,0)</f>
        <v>0</v>
      </c>
      <c r="R337" s="134">
        <f t="array" ref="R337">+IFERROR(INDEX('FCST SDV (2)'!$D$2:$P$2001,MATCH('Data đx fcst 21.09.2020'!$B337,'FCST SDV (2)'!$C$2:$C$2001,0),MATCH('Data đx fcst 21.09.2020'!R$1,'FCST SDV (2)'!$D$1:$P$1,0))/'Data đx fcst 21.09.2020'!$C337,0)</f>
        <v>19.833333333333332</v>
      </c>
      <c r="S337" s="182">
        <f t="shared" si="70"/>
        <v>19.833333333333332</v>
      </c>
    </row>
    <row r="338" spans="1:19" ht="36" customHeight="1">
      <c r="A338" s="650"/>
      <c r="B338" s="214" t="s">
        <v>133</v>
      </c>
      <c r="C338" s="223">
        <v>2500</v>
      </c>
      <c r="D338" s="606"/>
      <c r="E338" s="606"/>
      <c r="F338" s="606"/>
      <c r="G338" s="187">
        <f>+IFERROR(VLOOKUP(B338,'FCST SDV (2)'!C:S,12,0),0)</f>
        <v>0</v>
      </c>
      <c r="H338" s="185">
        <f t="shared" si="69"/>
        <v>0</v>
      </c>
      <c r="I338" s="134">
        <f t="array" ref="I338">+IFERROR(INDEX('FCST SDV (2)'!$D$2:$P$2001,MATCH('Data đx fcst 21.09.2020'!$B338,'FCST SDV (2)'!$C$2:$C$2001,0),MATCH('Data đx fcst 21.09.2020'!I$1,'FCST SDV (2)'!$D$1:$P$1,0))/'Data đx fcst 21.09.2020'!$C338,0)</f>
        <v>0</v>
      </c>
      <c r="J338" s="134">
        <f t="array" ref="J338">+IFERROR(INDEX('FCST SDV (2)'!$D$2:$P$2001,MATCH('Data đx fcst 21.09.2020'!$B338,'FCST SDV (2)'!$C$2:$C$2001,0),MATCH('Data đx fcst 21.09.2020'!J$1,'FCST SDV (2)'!$D$1:$P$1,0))/'Data đx fcst 21.09.2020'!$C338,0)</f>
        <v>0</v>
      </c>
      <c r="K338" s="134">
        <f t="array" ref="K338">+IFERROR(INDEX('FCST SDV (2)'!$D$2:$P$2001,MATCH('Data đx fcst 21.09.2020'!$B338,'FCST SDV (2)'!$C$2:$C$2001,0),MATCH('Data đx fcst 21.09.2020'!K$1,'FCST SDV (2)'!$D$1:$P$1,0))/'Data đx fcst 21.09.2020'!$C338,0)</f>
        <v>0</v>
      </c>
      <c r="L338" s="134">
        <f t="array" ref="L338">+IFERROR(INDEX('FCST SDV (2)'!$D$2:$P$2001,MATCH('Data đx fcst 21.09.2020'!$B338,'FCST SDV (2)'!$C$2:$C$2001,0),MATCH('Data đx fcst 21.09.2020'!L$1,'FCST SDV (2)'!$D$1:$P$1,0))/'Data đx fcst 21.09.2020'!$C338,0)</f>
        <v>0</v>
      </c>
      <c r="M338" s="134">
        <f t="array" ref="M338">+IFERROR(INDEX('FCST SDV (2)'!$D$2:$P$2001,MATCH('Data đx fcst 21.09.2020'!$B338,'FCST SDV (2)'!$C$2:$C$2001,0),MATCH('Data đx fcst 21.09.2020'!M$1,'FCST SDV (2)'!$D$1:$P$1,0))/'Data đx fcst 21.09.2020'!$C338,0)</f>
        <v>0</v>
      </c>
      <c r="N338" s="134">
        <f t="array" ref="N338">+IFERROR(INDEX('FCST SDV (2)'!$D$2:$P$2001,MATCH('Data đx fcst 21.09.2020'!$B338,'FCST SDV (2)'!$C$2:$C$2001,0),MATCH('Data đx fcst 21.09.2020'!N$1,'FCST SDV (2)'!$D$1:$P$1,0))/'Data đx fcst 21.09.2020'!$C338,0)</f>
        <v>0</v>
      </c>
      <c r="O338" s="134">
        <f t="array" ref="O338">+IFERROR(INDEX('FCST SDV (2)'!$D$2:$P$2001,MATCH('Data đx fcst 21.09.2020'!$B338,'FCST SDV (2)'!$C$2:$C$2001,0),MATCH('Data đx fcst 21.09.2020'!O$1,'FCST SDV (2)'!$D$1:$P$1,0))/'Data đx fcst 21.09.2020'!$C338,0)</f>
        <v>0</v>
      </c>
      <c r="P338" s="134">
        <f t="array" ref="P338">+IFERROR(INDEX('FCST SDV (2)'!$D$2:$P$2001,MATCH('Data đx fcst 21.09.2020'!$B338,'FCST SDV (2)'!$C$2:$C$2001,0),MATCH('Data đx fcst 21.09.2020'!P$1,'FCST SDV (2)'!$D$1:$P$1,0))/'Data đx fcst 21.09.2020'!$C338,0)</f>
        <v>0</v>
      </c>
      <c r="Q338" s="134">
        <f t="array" ref="Q338">+IFERROR(INDEX('FCST SDV (2)'!$D$2:$P$2001,MATCH('Data đx fcst 21.09.2020'!$B338,'FCST SDV (2)'!$C$2:$C$2001,0),MATCH('Data đx fcst 21.09.2020'!Q$1,'FCST SDV (2)'!$D$1:$P$1,0))/'Data đx fcst 21.09.2020'!$C338,0)</f>
        <v>0</v>
      </c>
      <c r="R338" s="134">
        <f t="array" ref="R338">+IFERROR(INDEX('FCST SDV (2)'!$D$2:$P$2001,MATCH('Data đx fcst 21.09.2020'!$B338,'FCST SDV (2)'!$C$2:$C$2001,0),MATCH('Data đx fcst 21.09.2020'!R$1,'FCST SDV (2)'!$D$1:$P$1,0))/'Data đx fcst 21.09.2020'!$C338,0)</f>
        <v>0</v>
      </c>
      <c r="S338" s="182">
        <f t="shared" si="70"/>
        <v>0</v>
      </c>
    </row>
    <row r="339" spans="1:19" s="195" customFormat="1" ht="36" customHeight="1" thickBot="1">
      <c r="A339" s="646" t="s">
        <v>254</v>
      </c>
      <c r="B339" s="647"/>
      <c r="C339" s="647"/>
      <c r="D339" s="647"/>
      <c r="E339" s="647"/>
      <c r="F339" s="648"/>
      <c r="G339" s="263">
        <f>+SUM(G333:G338)</f>
        <v>170000</v>
      </c>
      <c r="H339" s="190">
        <f>+SUM(H333:H338)</f>
        <v>58.066666666666663</v>
      </c>
      <c r="I339" s="192">
        <f>+F333-SUM(I334:I338)</f>
        <v>49</v>
      </c>
      <c r="J339" s="192">
        <f>+I339-SUM(J334:J338)</f>
        <v>49</v>
      </c>
      <c r="K339" s="192">
        <f t="shared" ref="K339:R339" si="71">+J339-SUM(K334:K338)</f>
        <v>49</v>
      </c>
      <c r="L339" s="192">
        <f t="shared" si="71"/>
        <v>49</v>
      </c>
      <c r="M339" s="192">
        <f t="shared" si="71"/>
        <v>49</v>
      </c>
      <c r="N339" s="192">
        <f t="shared" si="71"/>
        <v>49</v>
      </c>
      <c r="O339" s="192">
        <f t="shared" si="71"/>
        <v>49</v>
      </c>
      <c r="P339" s="192">
        <f t="shared" si="71"/>
        <v>49</v>
      </c>
      <c r="Q339" s="192">
        <f t="shared" si="71"/>
        <v>49</v>
      </c>
      <c r="R339" s="192">
        <f t="shared" si="71"/>
        <v>16.56666666666667</v>
      </c>
      <c r="S339" s="194">
        <f t="shared" si="70"/>
        <v>457.56666666666666</v>
      </c>
    </row>
    <row r="340" spans="1:19" ht="36" hidden="1" customHeight="1">
      <c r="A340" s="251" t="s">
        <v>169</v>
      </c>
      <c r="B340" s="225" t="s">
        <v>15</v>
      </c>
      <c r="C340" s="231">
        <v>600</v>
      </c>
      <c r="D340" s="244">
        <v>0</v>
      </c>
      <c r="E340" s="244"/>
      <c r="F340" s="244">
        <v>5</v>
      </c>
      <c r="G340" s="187">
        <f>+IFERROR(VLOOKUP(B340,'FCST SDV (2)'!C:S,12,0),0)</f>
        <v>54000</v>
      </c>
      <c r="H340" s="188">
        <f t="shared" ref="H340" si="72">+G340/C340</f>
        <v>90</v>
      </c>
      <c r="I340" s="189">
        <f t="array" ref="I340">+IFERROR(INDEX('[3]FCST SDV'!$L$2:$V$2000,MATCH($B340,'[3]FCST SDV'!$C$2:$C$2000,0),MATCH(I$1,'[3]FCST SDV'!$L$1:$V$1,0))/$C340,0)</f>
        <v>0</v>
      </c>
      <c r="J340" s="189">
        <f t="array" ref="J340">+IFERROR(INDEX('[3]FCST SDV'!$L$2:$V$2000,MATCH($B340,'[3]FCST SDV'!$C$2:$C$2000,0),MATCH(J$1,'[3]FCST SDV'!$L$1:$V$1,0))/$C340,0)</f>
        <v>0</v>
      </c>
      <c r="K340" s="189">
        <f t="array" ref="K340">+IFERROR(INDEX('[3]FCST SDV'!$L$2:$V$2000,MATCH($B340,'[3]FCST SDV'!$C$2:$C$2000,0),MATCH(K$1,'[3]FCST SDV'!$L$1:$V$1,0))/$C340,0)</f>
        <v>0</v>
      </c>
      <c r="L340" s="189">
        <f t="array" ref="L340">+IFERROR(INDEX('[3]FCST SDV'!$L$2:$V$2000,MATCH($B340,'[3]FCST SDV'!$C$2:$C$2000,0),MATCH(L$1,'[3]FCST SDV'!$L$1:$V$1,0))/$C340,0)</f>
        <v>0</v>
      </c>
      <c r="M340" s="189">
        <f t="array" ref="M340">+IFERROR(INDEX('[3]FCST SDV'!$L$2:$V$2000,MATCH($B340,'[3]FCST SDV'!$C$2:$C$2000,0),MATCH(M$1,'[3]FCST SDV'!$L$1:$V$1,0))/$C340,0)</f>
        <v>0</v>
      </c>
      <c r="N340" s="189">
        <f t="array" ref="N340">+IFERROR(INDEX('[3]FCST SDV'!$L$2:$V$2000,MATCH($B340,'[3]FCST SDV'!$C$2:$C$2000,0),MATCH(N$1,'[3]FCST SDV'!$L$1:$V$1,0))/$C340,0)</f>
        <v>0</v>
      </c>
      <c r="O340" s="189">
        <f t="array" ref="O340">+IFERROR(INDEX('[3]FCST SDV'!$L$2:$V$2000,MATCH($B340,'[3]FCST SDV'!$C$2:$C$2000,0),MATCH(O$1,'[3]FCST SDV'!$L$1:$V$1,0))/$C340,0)</f>
        <v>0</v>
      </c>
      <c r="P340" s="189">
        <f t="array" ref="P340">+IFERROR(INDEX('[3]FCST SDV'!$L$2:$V$2000,MATCH($B340,'[3]FCST SDV'!$C$2:$C$2000,0),MATCH(P$1,'[3]FCST SDV'!$L$1:$V$1,0))/$C340,0)</f>
        <v>0</v>
      </c>
      <c r="Q340" s="189">
        <f t="array" ref="Q340">+IFERROR(INDEX('[3]FCST SDV'!$L$2:$V$2000,MATCH($B340,'[3]FCST SDV'!$C$2:$C$2000,0),MATCH(Q$1,'[3]FCST SDV'!$L$1:$V$1,0))/$C340,0)</f>
        <v>0</v>
      </c>
      <c r="R340" s="189">
        <f t="array" ref="R340">+IFERROR(INDEX('[3]FCST SDV'!$L$2:$V$2000,MATCH($B340,'[3]FCST SDV'!$C$2:$C$2000,0),MATCH(R$1,'[3]FCST SDV'!$L$1:$V$1,0))/$C340,0)</f>
        <v>0</v>
      </c>
      <c r="S340" s="193">
        <f t="shared" si="70"/>
        <v>0</v>
      </c>
    </row>
    <row r="341" spans="1:19" ht="36" hidden="1" customHeight="1">
      <c r="A341" s="651" t="s">
        <v>254</v>
      </c>
      <c r="B341" s="652"/>
      <c r="C341" s="652"/>
      <c r="D341" s="652"/>
      <c r="E341" s="652"/>
      <c r="F341" s="653"/>
      <c r="G341" s="264">
        <f>+G340</f>
        <v>54000</v>
      </c>
      <c r="H341" s="185">
        <f>+H340</f>
        <v>90</v>
      </c>
      <c r="I341" s="183">
        <f>+F333-I340</f>
        <v>49</v>
      </c>
      <c r="J341" s="183">
        <f>+I341-J340</f>
        <v>49</v>
      </c>
      <c r="K341" s="183">
        <f t="shared" ref="K341:S341" si="73">+J341-K340</f>
        <v>49</v>
      </c>
      <c r="L341" s="183">
        <f t="shared" si="73"/>
        <v>49</v>
      </c>
      <c r="M341" s="183">
        <f t="shared" si="73"/>
        <v>49</v>
      </c>
      <c r="N341" s="183">
        <f t="shared" si="73"/>
        <v>49</v>
      </c>
      <c r="O341" s="183">
        <f t="shared" si="73"/>
        <v>49</v>
      </c>
      <c r="P341" s="183">
        <f t="shared" si="73"/>
        <v>49</v>
      </c>
      <c r="Q341" s="183">
        <f t="shared" si="73"/>
        <v>49</v>
      </c>
      <c r="R341" s="183">
        <f t="shared" si="73"/>
        <v>49</v>
      </c>
      <c r="S341" s="183">
        <f t="shared" si="73"/>
        <v>49</v>
      </c>
    </row>
    <row r="342" spans="1:19" ht="36" hidden="1" customHeight="1">
      <c r="A342" s="650" t="s">
        <v>174</v>
      </c>
      <c r="B342" s="214" t="s">
        <v>135</v>
      </c>
      <c r="C342" s="223">
        <v>2500</v>
      </c>
      <c r="D342" s="606">
        <v>0</v>
      </c>
      <c r="E342" s="606"/>
      <c r="F342" s="606">
        <f>D342</f>
        <v>0</v>
      </c>
      <c r="G342" s="187">
        <f>+IFERROR(VLOOKUP(B342,'FCST SDV (2)'!C:S,12,0),0)</f>
        <v>21000</v>
      </c>
      <c r="H342" s="185">
        <f t="shared" ref="H342:H343" si="74">+G342/C342</f>
        <v>8.4</v>
      </c>
      <c r="I342" s="181">
        <f t="array" ref="I342">+IFERROR(INDEX('[3]FCST SDV'!$L$2:$V$2000,MATCH($B342,'[3]FCST SDV'!$C$2:$C$2000,0),MATCH(I$1,'[3]FCST SDV'!$L$1:$V$1,0))/$C342,0)</f>
        <v>0</v>
      </c>
      <c r="J342" s="181">
        <f t="array" ref="J342">+IFERROR(INDEX('[3]FCST SDV'!$L$2:$V$2000,MATCH($B342,'[3]FCST SDV'!$C$2:$C$2000,0),MATCH(J$1,'[3]FCST SDV'!$L$1:$V$1,0))/$C342,0)</f>
        <v>0</v>
      </c>
      <c r="K342" s="181">
        <f t="array" ref="K342">+IFERROR(INDEX('[3]FCST SDV'!$L$2:$V$2000,MATCH($B342,'[3]FCST SDV'!$C$2:$C$2000,0),MATCH(K$1,'[3]FCST SDV'!$L$1:$V$1,0))/$C342,0)</f>
        <v>0</v>
      </c>
      <c r="L342" s="181">
        <f t="array" ref="L342">+IFERROR(INDEX('[3]FCST SDV'!$L$2:$V$2000,MATCH($B342,'[3]FCST SDV'!$C$2:$C$2000,0),MATCH(L$1,'[3]FCST SDV'!$L$1:$V$1,0))/$C342,0)</f>
        <v>0</v>
      </c>
      <c r="M342" s="181">
        <f t="array" ref="M342">+IFERROR(INDEX('[3]FCST SDV'!$L$2:$V$2000,MATCH($B342,'[3]FCST SDV'!$C$2:$C$2000,0),MATCH(M$1,'[3]FCST SDV'!$L$1:$V$1,0))/$C342,0)</f>
        <v>0</v>
      </c>
      <c r="N342" s="181">
        <f t="array" ref="N342">+IFERROR(INDEX('[3]FCST SDV'!$L$2:$V$2000,MATCH($B342,'[3]FCST SDV'!$C$2:$C$2000,0),MATCH(N$1,'[3]FCST SDV'!$L$1:$V$1,0))/$C342,0)</f>
        <v>0</v>
      </c>
      <c r="O342" s="181">
        <f t="array" ref="O342">+IFERROR(INDEX('[3]FCST SDV'!$L$2:$V$2000,MATCH($B342,'[3]FCST SDV'!$C$2:$C$2000,0),MATCH(O$1,'[3]FCST SDV'!$L$1:$V$1,0))/$C342,0)</f>
        <v>0</v>
      </c>
      <c r="P342" s="181">
        <f t="array" ref="P342">+IFERROR(INDEX('[3]FCST SDV'!$L$2:$V$2000,MATCH($B342,'[3]FCST SDV'!$C$2:$C$2000,0),MATCH(P$1,'[3]FCST SDV'!$L$1:$V$1,0))/$C342,0)</f>
        <v>0</v>
      </c>
      <c r="Q342" s="181">
        <f t="array" ref="Q342">+IFERROR(INDEX('[3]FCST SDV'!$L$2:$V$2000,MATCH($B342,'[3]FCST SDV'!$C$2:$C$2000,0),MATCH(Q$1,'[3]FCST SDV'!$L$1:$V$1,0))/$C342,0)</f>
        <v>0</v>
      </c>
      <c r="R342" s="181">
        <f t="array" ref="R342">+IFERROR(INDEX('[3]FCST SDV'!$L$2:$V$2000,MATCH($B342,'[3]FCST SDV'!$C$2:$C$2000,0),MATCH(R$1,'[3]FCST SDV'!$L$1:$V$1,0))/$C342,0)</f>
        <v>0</v>
      </c>
      <c r="S342" s="182">
        <f t="shared" si="70"/>
        <v>0</v>
      </c>
    </row>
    <row r="343" spans="1:19" ht="36" hidden="1" customHeight="1">
      <c r="A343" s="650"/>
      <c r="B343" s="214" t="s">
        <v>136</v>
      </c>
      <c r="C343" s="223">
        <v>2500</v>
      </c>
      <c r="D343" s="606"/>
      <c r="E343" s="606"/>
      <c r="F343" s="606"/>
      <c r="G343" s="187">
        <f>+IFERROR(VLOOKUP(B343,'FCST SDV (2)'!C:S,12,0),0)</f>
        <v>18000</v>
      </c>
      <c r="H343" s="185">
        <f t="shared" si="74"/>
        <v>7.2</v>
      </c>
      <c r="I343" s="181">
        <f t="array" ref="I343">+IFERROR(INDEX('[3]FCST SDV'!$L$2:$V$2000,MATCH($B343,'[3]FCST SDV'!$C$2:$C$2000,0),MATCH(I$1,'[3]FCST SDV'!$L$1:$V$1,0))/$C343,0)</f>
        <v>0</v>
      </c>
      <c r="J343" s="181">
        <f t="array" ref="J343">+IFERROR(INDEX('[3]FCST SDV'!$L$2:$V$2000,MATCH($B343,'[3]FCST SDV'!$C$2:$C$2000,0),MATCH(J$1,'[3]FCST SDV'!$L$1:$V$1,0))/$C343,0)</f>
        <v>0</v>
      </c>
      <c r="K343" s="181">
        <f t="array" ref="K343">+IFERROR(INDEX('[3]FCST SDV'!$L$2:$V$2000,MATCH($B343,'[3]FCST SDV'!$C$2:$C$2000,0),MATCH(K$1,'[3]FCST SDV'!$L$1:$V$1,0))/$C343,0)</f>
        <v>0</v>
      </c>
      <c r="L343" s="181">
        <f t="array" ref="L343">+IFERROR(INDEX('[3]FCST SDV'!$L$2:$V$2000,MATCH($B343,'[3]FCST SDV'!$C$2:$C$2000,0),MATCH(L$1,'[3]FCST SDV'!$L$1:$V$1,0))/$C343,0)</f>
        <v>0</v>
      </c>
      <c r="M343" s="181">
        <f t="array" ref="M343">+IFERROR(INDEX('[3]FCST SDV'!$L$2:$V$2000,MATCH($B343,'[3]FCST SDV'!$C$2:$C$2000,0),MATCH(M$1,'[3]FCST SDV'!$L$1:$V$1,0))/$C343,0)</f>
        <v>0</v>
      </c>
      <c r="N343" s="181">
        <f t="array" ref="N343">+IFERROR(INDEX('[3]FCST SDV'!$L$2:$V$2000,MATCH($B343,'[3]FCST SDV'!$C$2:$C$2000,0),MATCH(N$1,'[3]FCST SDV'!$L$1:$V$1,0))/$C343,0)</f>
        <v>0</v>
      </c>
      <c r="O343" s="181">
        <f t="array" ref="O343">+IFERROR(INDEX('[3]FCST SDV'!$L$2:$V$2000,MATCH($B343,'[3]FCST SDV'!$C$2:$C$2000,0),MATCH(O$1,'[3]FCST SDV'!$L$1:$V$1,0))/$C343,0)</f>
        <v>0</v>
      </c>
      <c r="P343" s="181">
        <f t="array" ref="P343">+IFERROR(INDEX('[3]FCST SDV'!$L$2:$V$2000,MATCH($B343,'[3]FCST SDV'!$C$2:$C$2000,0),MATCH(P$1,'[3]FCST SDV'!$L$1:$V$1,0))/$C343,0)</f>
        <v>0</v>
      </c>
      <c r="Q343" s="181">
        <f t="array" ref="Q343">+IFERROR(INDEX('[3]FCST SDV'!$L$2:$V$2000,MATCH($B343,'[3]FCST SDV'!$C$2:$C$2000,0),MATCH(Q$1,'[3]FCST SDV'!$L$1:$V$1,0))/$C343,0)</f>
        <v>0</v>
      </c>
      <c r="R343" s="181">
        <f t="array" ref="R343">+IFERROR(INDEX('[3]FCST SDV'!$L$2:$V$2000,MATCH($B343,'[3]FCST SDV'!$C$2:$C$2000,0),MATCH(R$1,'[3]FCST SDV'!$L$1:$V$1,0))/$C343,0)</f>
        <v>0</v>
      </c>
      <c r="S343" s="182">
        <f t="shared" si="70"/>
        <v>0</v>
      </c>
    </row>
    <row r="344" spans="1:19" ht="36" hidden="1" customHeight="1">
      <c r="A344" s="651" t="s">
        <v>254</v>
      </c>
      <c r="B344" s="652"/>
      <c r="C344" s="652"/>
      <c r="D344" s="652"/>
      <c r="E344" s="652"/>
      <c r="F344" s="653"/>
      <c r="G344" s="264">
        <f>+G343+G342</f>
        <v>39000</v>
      </c>
      <c r="H344" s="185"/>
      <c r="I344" s="183">
        <f>+F342-SUM(I342:I343)</f>
        <v>0</v>
      </c>
      <c r="J344" s="183">
        <f>+I344-SUM(J342:J343)</f>
        <v>0</v>
      </c>
      <c r="K344" s="183">
        <f t="shared" ref="K344:S344" si="75">+J344-SUM(K342:K343)</f>
        <v>0</v>
      </c>
      <c r="L344" s="183">
        <f t="shared" si="75"/>
        <v>0</v>
      </c>
      <c r="M344" s="183">
        <f t="shared" si="75"/>
        <v>0</v>
      </c>
      <c r="N344" s="183">
        <f t="shared" si="75"/>
        <v>0</v>
      </c>
      <c r="O344" s="183">
        <f t="shared" si="75"/>
        <v>0</v>
      </c>
      <c r="P344" s="183">
        <f t="shared" si="75"/>
        <v>0</v>
      </c>
      <c r="Q344" s="183">
        <f t="shared" si="75"/>
        <v>0</v>
      </c>
      <c r="R344" s="183">
        <f t="shared" si="75"/>
        <v>0</v>
      </c>
      <c r="S344" s="183">
        <f t="shared" si="75"/>
        <v>0</v>
      </c>
    </row>
    <row r="345" spans="1:19" ht="36" hidden="1" customHeight="1">
      <c r="A345" s="650" t="s">
        <v>175</v>
      </c>
      <c r="B345" s="283" t="s">
        <v>139</v>
      </c>
      <c r="C345" s="223">
        <v>1500</v>
      </c>
      <c r="D345" s="606">
        <v>0</v>
      </c>
      <c r="E345" s="606"/>
      <c r="F345" s="624">
        <f>D345</f>
        <v>0</v>
      </c>
      <c r="G345" s="187">
        <f>+IFERROR(VLOOKUP(B345,'FCST SDV (2)'!C:S,12,0),0)</f>
        <v>0</v>
      </c>
      <c r="H345" s="185">
        <f t="shared" ref="H345:H354" si="76">+G345/C345</f>
        <v>0</v>
      </c>
      <c r="I345" s="181">
        <f t="array" ref="I345">+IFERROR(INDEX('[3]FCST SDV'!$L$2:$V$2000,MATCH($B345,'[3]FCST SDV'!$C$2:$C$2000,0),MATCH(I$1,'[3]FCST SDV'!$L$1:$V$1,0))/$C345,0)</f>
        <v>0</v>
      </c>
      <c r="J345" s="181">
        <f t="array" ref="J345">+IFERROR(INDEX('[3]FCST SDV'!$L$2:$V$2000,MATCH($B345,'[3]FCST SDV'!$C$2:$C$2000,0),MATCH(J$1,'[3]FCST SDV'!$L$1:$V$1,0))/$C345,0)</f>
        <v>0</v>
      </c>
      <c r="K345" s="181">
        <f t="array" ref="K345">+IFERROR(INDEX('[3]FCST SDV'!$L$2:$V$2000,MATCH($B345,'[3]FCST SDV'!$C$2:$C$2000,0),MATCH(K$1,'[3]FCST SDV'!$L$1:$V$1,0))/$C345,0)</f>
        <v>0</v>
      </c>
      <c r="L345" s="181">
        <f t="array" ref="L345">+IFERROR(INDEX('[3]FCST SDV'!$L$2:$V$2000,MATCH($B345,'[3]FCST SDV'!$C$2:$C$2000,0),MATCH(L$1,'[3]FCST SDV'!$L$1:$V$1,0))/$C345,0)</f>
        <v>0</v>
      </c>
      <c r="M345" s="181">
        <f t="array" ref="M345">+IFERROR(INDEX('[3]FCST SDV'!$L$2:$V$2000,MATCH($B345,'[3]FCST SDV'!$C$2:$C$2000,0),MATCH(M$1,'[3]FCST SDV'!$L$1:$V$1,0))/$C345,0)</f>
        <v>0</v>
      </c>
      <c r="N345" s="181">
        <f t="array" ref="N345">+IFERROR(INDEX('[3]FCST SDV'!$L$2:$V$2000,MATCH($B345,'[3]FCST SDV'!$C$2:$C$2000,0),MATCH(N$1,'[3]FCST SDV'!$L$1:$V$1,0))/$C345,0)</f>
        <v>0</v>
      </c>
      <c r="O345" s="181">
        <f t="array" ref="O345">+IFERROR(INDEX('[3]FCST SDV'!$L$2:$V$2000,MATCH($B345,'[3]FCST SDV'!$C$2:$C$2000,0),MATCH(O$1,'[3]FCST SDV'!$L$1:$V$1,0))/$C345,0)</f>
        <v>0</v>
      </c>
      <c r="P345" s="181">
        <f t="array" ref="P345">+IFERROR(INDEX('[3]FCST SDV'!$L$2:$V$2000,MATCH($B345,'[3]FCST SDV'!$C$2:$C$2000,0),MATCH(P$1,'[3]FCST SDV'!$L$1:$V$1,0))/$C345,0)</f>
        <v>0</v>
      </c>
      <c r="Q345" s="181">
        <f t="array" ref="Q345">+IFERROR(INDEX('[3]FCST SDV'!$L$2:$V$2000,MATCH($B345,'[3]FCST SDV'!$C$2:$C$2000,0),MATCH(Q$1,'[3]FCST SDV'!$L$1:$V$1,0))/$C345,0)</f>
        <v>0</v>
      </c>
      <c r="R345" s="181">
        <f t="array" ref="R345">+IFERROR(INDEX('[3]FCST SDV'!$L$2:$V$2000,MATCH($B345,'[3]FCST SDV'!$C$2:$C$2000,0),MATCH(R$1,'[3]FCST SDV'!$L$1:$V$1,0))/$C345,0)</f>
        <v>0</v>
      </c>
      <c r="S345" s="182">
        <f t="shared" si="70"/>
        <v>0</v>
      </c>
    </row>
    <row r="346" spans="1:19" ht="36" hidden="1" customHeight="1">
      <c r="A346" s="650"/>
      <c r="B346" s="283" t="s">
        <v>143</v>
      </c>
      <c r="C346" s="223">
        <v>1500</v>
      </c>
      <c r="D346" s="606"/>
      <c r="E346" s="606"/>
      <c r="F346" s="611"/>
      <c r="G346" s="187">
        <f>+IFERROR(VLOOKUP(B346,'FCST SDV (2)'!C:S,12,0),0)</f>
        <v>0</v>
      </c>
      <c r="H346" s="185">
        <f t="shared" si="76"/>
        <v>0</v>
      </c>
      <c r="I346" s="181">
        <f t="array" ref="I346">+IFERROR(INDEX('[3]FCST SDV'!$L$2:$V$2000,MATCH($B346,'[3]FCST SDV'!$C$2:$C$2000,0),MATCH(I$1,'[3]FCST SDV'!$L$1:$V$1,0))/$C346,0)</f>
        <v>0</v>
      </c>
      <c r="J346" s="181">
        <f t="array" ref="J346">+IFERROR(INDEX('[3]FCST SDV'!$L$2:$V$2000,MATCH($B346,'[3]FCST SDV'!$C$2:$C$2000,0),MATCH(J$1,'[3]FCST SDV'!$L$1:$V$1,0))/$C346,0)</f>
        <v>0</v>
      </c>
      <c r="K346" s="181">
        <f t="array" ref="K346">+IFERROR(INDEX('[3]FCST SDV'!$L$2:$V$2000,MATCH($B346,'[3]FCST SDV'!$C$2:$C$2000,0),MATCH(K$1,'[3]FCST SDV'!$L$1:$V$1,0))/$C346,0)</f>
        <v>0</v>
      </c>
      <c r="L346" s="181">
        <f t="array" ref="L346">+IFERROR(INDEX('[3]FCST SDV'!$L$2:$V$2000,MATCH($B346,'[3]FCST SDV'!$C$2:$C$2000,0),MATCH(L$1,'[3]FCST SDV'!$L$1:$V$1,0))/$C346,0)</f>
        <v>0</v>
      </c>
      <c r="M346" s="181">
        <f t="array" ref="M346">+IFERROR(INDEX('[3]FCST SDV'!$L$2:$V$2000,MATCH($B346,'[3]FCST SDV'!$C$2:$C$2000,0),MATCH(M$1,'[3]FCST SDV'!$L$1:$V$1,0))/$C346,0)</f>
        <v>0</v>
      </c>
      <c r="N346" s="181">
        <f t="array" ref="N346">+IFERROR(INDEX('[3]FCST SDV'!$L$2:$V$2000,MATCH($B346,'[3]FCST SDV'!$C$2:$C$2000,0),MATCH(N$1,'[3]FCST SDV'!$L$1:$V$1,0))/$C346,0)</f>
        <v>0</v>
      </c>
      <c r="O346" s="181">
        <f t="array" ref="O346">+IFERROR(INDEX('[3]FCST SDV'!$L$2:$V$2000,MATCH($B346,'[3]FCST SDV'!$C$2:$C$2000,0),MATCH(O$1,'[3]FCST SDV'!$L$1:$V$1,0))/$C346,0)</f>
        <v>0</v>
      </c>
      <c r="P346" s="181">
        <f t="array" ref="P346">+IFERROR(INDEX('[3]FCST SDV'!$L$2:$V$2000,MATCH($B346,'[3]FCST SDV'!$C$2:$C$2000,0),MATCH(P$1,'[3]FCST SDV'!$L$1:$V$1,0))/$C346,0)</f>
        <v>0</v>
      </c>
      <c r="Q346" s="181">
        <f t="array" ref="Q346">+IFERROR(INDEX('[3]FCST SDV'!$L$2:$V$2000,MATCH($B346,'[3]FCST SDV'!$C$2:$C$2000,0),MATCH(Q$1,'[3]FCST SDV'!$L$1:$V$1,0))/$C346,0)</f>
        <v>0</v>
      </c>
      <c r="R346" s="181">
        <f t="array" ref="R346">+IFERROR(INDEX('[3]FCST SDV'!$L$2:$V$2000,MATCH($B346,'[3]FCST SDV'!$C$2:$C$2000,0),MATCH(R$1,'[3]FCST SDV'!$L$1:$V$1,0))/$C346,0)</f>
        <v>0</v>
      </c>
      <c r="S346" s="182">
        <f t="shared" si="70"/>
        <v>0</v>
      </c>
    </row>
    <row r="347" spans="1:19" ht="36" hidden="1" customHeight="1">
      <c r="A347" s="650"/>
      <c r="B347" s="283" t="s">
        <v>101</v>
      </c>
      <c r="C347" s="223">
        <v>1500</v>
      </c>
      <c r="D347" s="606"/>
      <c r="E347" s="606"/>
      <c r="F347" s="611"/>
      <c r="G347" s="187">
        <f>+IFERROR(VLOOKUP(B347,'FCST SDV (2)'!C:S,12,0),0)</f>
        <v>0</v>
      </c>
      <c r="H347" s="185">
        <f t="shared" si="76"/>
        <v>0</v>
      </c>
      <c r="I347" s="181">
        <f t="array" ref="I347">+IFERROR(INDEX('[3]FCST SDV'!$L$2:$V$2000,MATCH($B347,'[3]FCST SDV'!$C$2:$C$2000,0),MATCH(I$1,'[3]FCST SDV'!$L$1:$V$1,0))/$C347,0)</f>
        <v>0</v>
      </c>
      <c r="J347" s="181">
        <f t="array" ref="J347">+IFERROR(INDEX('[3]FCST SDV'!$L$2:$V$2000,MATCH($B347,'[3]FCST SDV'!$C$2:$C$2000,0),MATCH(J$1,'[3]FCST SDV'!$L$1:$V$1,0))/$C347,0)</f>
        <v>0</v>
      </c>
      <c r="K347" s="181">
        <f t="array" ref="K347">+IFERROR(INDEX('[3]FCST SDV'!$L$2:$V$2000,MATCH($B347,'[3]FCST SDV'!$C$2:$C$2000,0),MATCH(K$1,'[3]FCST SDV'!$L$1:$V$1,0))/$C347,0)</f>
        <v>0</v>
      </c>
      <c r="L347" s="181">
        <f t="array" ref="L347">+IFERROR(INDEX('[3]FCST SDV'!$L$2:$V$2000,MATCH($B347,'[3]FCST SDV'!$C$2:$C$2000,0),MATCH(L$1,'[3]FCST SDV'!$L$1:$V$1,0))/$C347,0)</f>
        <v>0</v>
      </c>
      <c r="M347" s="181">
        <f t="array" ref="M347">+IFERROR(INDEX('[3]FCST SDV'!$L$2:$V$2000,MATCH($B347,'[3]FCST SDV'!$C$2:$C$2000,0),MATCH(M$1,'[3]FCST SDV'!$L$1:$V$1,0))/$C347,0)</f>
        <v>0</v>
      </c>
      <c r="N347" s="181">
        <f t="array" ref="N347">+IFERROR(INDEX('[3]FCST SDV'!$L$2:$V$2000,MATCH($B347,'[3]FCST SDV'!$C$2:$C$2000,0),MATCH(N$1,'[3]FCST SDV'!$L$1:$V$1,0))/$C347,0)</f>
        <v>0</v>
      </c>
      <c r="O347" s="181">
        <f t="array" ref="O347">+IFERROR(INDEX('[3]FCST SDV'!$L$2:$V$2000,MATCH($B347,'[3]FCST SDV'!$C$2:$C$2000,0),MATCH(O$1,'[3]FCST SDV'!$L$1:$V$1,0))/$C347,0)</f>
        <v>0</v>
      </c>
      <c r="P347" s="181">
        <f t="array" ref="P347">+IFERROR(INDEX('[3]FCST SDV'!$L$2:$V$2000,MATCH($B347,'[3]FCST SDV'!$C$2:$C$2000,0),MATCH(P$1,'[3]FCST SDV'!$L$1:$V$1,0))/$C347,0)</f>
        <v>0</v>
      </c>
      <c r="Q347" s="181">
        <f t="array" ref="Q347">+IFERROR(INDEX('[3]FCST SDV'!$L$2:$V$2000,MATCH($B347,'[3]FCST SDV'!$C$2:$C$2000,0),MATCH(Q$1,'[3]FCST SDV'!$L$1:$V$1,0))/$C347,0)</f>
        <v>0</v>
      </c>
      <c r="R347" s="181">
        <f t="array" ref="R347">+IFERROR(INDEX('[3]FCST SDV'!$L$2:$V$2000,MATCH($B347,'[3]FCST SDV'!$C$2:$C$2000,0),MATCH(R$1,'[3]FCST SDV'!$L$1:$V$1,0))/$C347,0)</f>
        <v>0</v>
      </c>
      <c r="S347" s="182">
        <f t="shared" si="70"/>
        <v>0</v>
      </c>
    </row>
    <row r="348" spans="1:19" ht="36" hidden="1" customHeight="1">
      <c r="A348" s="650"/>
      <c r="B348" s="214" t="s">
        <v>139</v>
      </c>
      <c r="C348" s="223">
        <v>1500</v>
      </c>
      <c r="D348" s="606"/>
      <c r="E348" s="606"/>
      <c r="F348" s="611"/>
      <c r="G348" s="187">
        <f>+IFERROR(VLOOKUP(B348,'FCST SDV (2)'!C:S,12,0),0)</f>
        <v>0</v>
      </c>
      <c r="H348" s="185">
        <f t="shared" si="76"/>
        <v>0</v>
      </c>
      <c r="I348" s="181">
        <f t="array" ref="I348">+IFERROR(INDEX('[3]FCST SDV'!$L$2:$V$2000,MATCH($B348,'[3]FCST SDV'!$C$2:$C$2000,0),MATCH(I$1,'[3]FCST SDV'!$L$1:$V$1,0))/$C348,0)</f>
        <v>0</v>
      </c>
      <c r="J348" s="181">
        <f t="array" ref="J348">+IFERROR(INDEX('[3]FCST SDV'!$L$2:$V$2000,MATCH($B348,'[3]FCST SDV'!$C$2:$C$2000,0),MATCH(J$1,'[3]FCST SDV'!$L$1:$V$1,0))/$C348,0)</f>
        <v>0</v>
      </c>
      <c r="K348" s="181">
        <f t="array" ref="K348">+IFERROR(INDEX('[3]FCST SDV'!$L$2:$V$2000,MATCH($B348,'[3]FCST SDV'!$C$2:$C$2000,0),MATCH(K$1,'[3]FCST SDV'!$L$1:$V$1,0))/$C348,0)</f>
        <v>0</v>
      </c>
      <c r="L348" s="181">
        <f t="array" ref="L348">+IFERROR(INDEX('[3]FCST SDV'!$L$2:$V$2000,MATCH($B348,'[3]FCST SDV'!$C$2:$C$2000,0),MATCH(L$1,'[3]FCST SDV'!$L$1:$V$1,0))/$C348,0)</f>
        <v>0</v>
      </c>
      <c r="M348" s="181">
        <f t="array" ref="M348">+IFERROR(INDEX('[3]FCST SDV'!$L$2:$V$2000,MATCH($B348,'[3]FCST SDV'!$C$2:$C$2000,0),MATCH(M$1,'[3]FCST SDV'!$L$1:$V$1,0))/$C348,0)</f>
        <v>0</v>
      </c>
      <c r="N348" s="181">
        <f t="array" ref="N348">+IFERROR(INDEX('[3]FCST SDV'!$L$2:$V$2000,MATCH($B348,'[3]FCST SDV'!$C$2:$C$2000,0),MATCH(N$1,'[3]FCST SDV'!$L$1:$V$1,0))/$C348,0)</f>
        <v>0</v>
      </c>
      <c r="O348" s="181">
        <f t="array" ref="O348">+IFERROR(INDEX('[3]FCST SDV'!$L$2:$V$2000,MATCH($B348,'[3]FCST SDV'!$C$2:$C$2000,0),MATCH(O$1,'[3]FCST SDV'!$L$1:$V$1,0))/$C348,0)</f>
        <v>0</v>
      </c>
      <c r="P348" s="181">
        <f t="array" ref="P348">+IFERROR(INDEX('[3]FCST SDV'!$L$2:$V$2000,MATCH($B348,'[3]FCST SDV'!$C$2:$C$2000,0),MATCH(P$1,'[3]FCST SDV'!$L$1:$V$1,0))/$C348,0)</f>
        <v>0</v>
      </c>
      <c r="Q348" s="181">
        <f t="array" ref="Q348">+IFERROR(INDEX('[3]FCST SDV'!$L$2:$V$2000,MATCH($B348,'[3]FCST SDV'!$C$2:$C$2000,0),MATCH(Q$1,'[3]FCST SDV'!$L$1:$V$1,0))/$C348,0)</f>
        <v>0</v>
      </c>
      <c r="R348" s="181">
        <f t="array" ref="R348">+IFERROR(INDEX('[3]FCST SDV'!$L$2:$V$2000,MATCH($B348,'[3]FCST SDV'!$C$2:$C$2000,0),MATCH(R$1,'[3]FCST SDV'!$L$1:$V$1,0))/$C348,0)</f>
        <v>0</v>
      </c>
      <c r="S348" s="182">
        <f t="shared" si="70"/>
        <v>0</v>
      </c>
    </row>
    <row r="349" spans="1:19" ht="36" hidden="1" customHeight="1">
      <c r="A349" s="650"/>
      <c r="B349" s="214" t="s">
        <v>140</v>
      </c>
      <c r="C349" s="223">
        <v>1500</v>
      </c>
      <c r="D349" s="606"/>
      <c r="E349" s="606"/>
      <c r="F349" s="611"/>
      <c r="G349" s="187">
        <f>+IFERROR(VLOOKUP(B349,'FCST SDV (2)'!C:S,12,0),0)</f>
        <v>0</v>
      </c>
      <c r="H349" s="185">
        <f t="shared" si="76"/>
        <v>0</v>
      </c>
      <c r="I349" s="181">
        <f t="array" ref="I349">+IFERROR(INDEX('[3]FCST SDV'!$L$2:$V$2000,MATCH($B349,'[3]FCST SDV'!$C$2:$C$2000,0),MATCH(I$1,'[3]FCST SDV'!$L$1:$V$1,0))/$C349,0)</f>
        <v>0</v>
      </c>
      <c r="J349" s="181">
        <f t="array" ref="J349">+IFERROR(INDEX('[3]FCST SDV'!$L$2:$V$2000,MATCH($B349,'[3]FCST SDV'!$C$2:$C$2000,0),MATCH(J$1,'[3]FCST SDV'!$L$1:$V$1,0))/$C349,0)</f>
        <v>0</v>
      </c>
      <c r="K349" s="181">
        <f t="array" ref="K349">+IFERROR(INDEX('[3]FCST SDV'!$L$2:$V$2000,MATCH($B349,'[3]FCST SDV'!$C$2:$C$2000,0),MATCH(K$1,'[3]FCST SDV'!$L$1:$V$1,0))/$C349,0)</f>
        <v>0</v>
      </c>
      <c r="L349" s="181">
        <f t="array" ref="L349">+IFERROR(INDEX('[3]FCST SDV'!$L$2:$V$2000,MATCH($B349,'[3]FCST SDV'!$C$2:$C$2000,0),MATCH(L$1,'[3]FCST SDV'!$L$1:$V$1,0))/$C349,0)</f>
        <v>0</v>
      </c>
      <c r="M349" s="181">
        <f t="array" ref="M349">+IFERROR(INDEX('[3]FCST SDV'!$L$2:$V$2000,MATCH($B349,'[3]FCST SDV'!$C$2:$C$2000,0),MATCH(M$1,'[3]FCST SDV'!$L$1:$V$1,0))/$C349,0)</f>
        <v>0</v>
      </c>
      <c r="N349" s="181">
        <f t="array" ref="N349">+IFERROR(INDEX('[3]FCST SDV'!$L$2:$V$2000,MATCH($B349,'[3]FCST SDV'!$C$2:$C$2000,0),MATCH(N$1,'[3]FCST SDV'!$L$1:$V$1,0))/$C349,0)</f>
        <v>0</v>
      </c>
      <c r="O349" s="181">
        <f t="array" ref="O349">+IFERROR(INDEX('[3]FCST SDV'!$L$2:$V$2000,MATCH($B349,'[3]FCST SDV'!$C$2:$C$2000,0),MATCH(O$1,'[3]FCST SDV'!$L$1:$V$1,0))/$C349,0)</f>
        <v>0</v>
      </c>
      <c r="P349" s="181">
        <f t="array" ref="P349">+IFERROR(INDEX('[3]FCST SDV'!$L$2:$V$2000,MATCH($B349,'[3]FCST SDV'!$C$2:$C$2000,0),MATCH(P$1,'[3]FCST SDV'!$L$1:$V$1,0))/$C349,0)</f>
        <v>0</v>
      </c>
      <c r="Q349" s="181">
        <f t="array" ref="Q349">+IFERROR(INDEX('[3]FCST SDV'!$L$2:$V$2000,MATCH($B349,'[3]FCST SDV'!$C$2:$C$2000,0),MATCH(Q$1,'[3]FCST SDV'!$L$1:$V$1,0))/$C349,0)</f>
        <v>0</v>
      </c>
      <c r="R349" s="181">
        <f t="array" ref="R349">+IFERROR(INDEX('[3]FCST SDV'!$L$2:$V$2000,MATCH($B349,'[3]FCST SDV'!$C$2:$C$2000,0),MATCH(R$1,'[3]FCST SDV'!$L$1:$V$1,0))/$C349,0)</f>
        <v>0</v>
      </c>
      <c r="S349" s="182">
        <f t="shared" si="70"/>
        <v>0</v>
      </c>
    </row>
    <row r="350" spans="1:19" ht="36" hidden="1" customHeight="1">
      <c r="A350" s="650"/>
      <c r="B350" s="214" t="s">
        <v>141</v>
      </c>
      <c r="C350" s="223">
        <v>1500</v>
      </c>
      <c r="D350" s="606"/>
      <c r="E350" s="606"/>
      <c r="F350" s="611"/>
      <c r="G350" s="187">
        <f>+IFERROR(VLOOKUP(B350,'FCST SDV (2)'!C:S,12,0),0)</f>
        <v>0</v>
      </c>
      <c r="H350" s="185">
        <f t="shared" si="76"/>
        <v>0</v>
      </c>
      <c r="I350" s="181">
        <f t="array" ref="I350">+IFERROR(INDEX('[3]FCST SDV'!$L$2:$V$2000,MATCH($B350,'[3]FCST SDV'!$C$2:$C$2000,0),MATCH(I$1,'[3]FCST SDV'!$L$1:$V$1,0))/$C350,0)</f>
        <v>0</v>
      </c>
      <c r="J350" s="181">
        <f t="array" ref="J350">+IFERROR(INDEX('[3]FCST SDV'!$L$2:$V$2000,MATCH($B350,'[3]FCST SDV'!$C$2:$C$2000,0),MATCH(J$1,'[3]FCST SDV'!$L$1:$V$1,0))/$C350,0)</f>
        <v>0</v>
      </c>
      <c r="K350" s="181">
        <f t="array" ref="K350">+IFERROR(INDEX('[3]FCST SDV'!$L$2:$V$2000,MATCH($B350,'[3]FCST SDV'!$C$2:$C$2000,0),MATCH(K$1,'[3]FCST SDV'!$L$1:$V$1,0))/$C350,0)</f>
        <v>0</v>
      </c>
      <c r="L350" s="181">
        <f t="array" ref="L350">+IFERROR(INDEX('[3]FCST SDV'!$L$2:$V$2000,MATCH($B350,'[3]FCST SDV'!$C$2:$C$2000,0),MATCH(L$1,'[3]FCST SDV'!$L$1:$V$1,0))/$C350,0)</f>
        <v>0</v>
      </c>
      <c r="M350" s="181">
        <f t="array" ref="M350">+IFERROR(INDEX('[3]FCST SDV'!$L$2:$V$2000,MATCH($B350,'[3]FCST SDV'!$C$2:$C$2000,0),MATCH(M$1,'[3]FCST SDV'!$L$1:$V$1,0))/$C350,0)</f>
        <v>0</v>
      </c>
      <c r="N350" s="181">
        <f t="array" ref="N350">+IFERROR(INDEX('[3]FCST SDV'!$L$2:$V$2000,MATCH($B350,'[3]FCST SDV'!$C$2:$C$2000,0),MATCH(N$1,'[3]FCST SDV'!$L$1:$V$1,0))/$C350,0)</f>
        <v>0</v>
      </c>
      <c r="O350" s="181">
        <f t="array" ref="O350">+IFERROR(INDEX('[3]FCST SDV'!$L$2:$V$2000,MATCH($B350,'[3]FCST SDV'!$C$2:$C$2000,0),MATCH(O$1,'[3]FCST SDV'!$L$1:$V$1,0))/$C350,0)</f>
        <v>0</v>
      </c>
      <c r="P350" s="181">
        <f t="array" ref="P350">+IFERROR(INDEX('[3]FCST SDV'!$L$2:$V$2000,MATCH($B350,'[3]FCST SDV'!$C$2:$C$2000,0),MATCH(P$1,'[3]FCST SDV'!$L$1:$V$1,0))/$C350,0)</f>
        <v>0</v>
      </c>
      <c r="Q350" s="181">
        <f t="array" ref="Q350">+IFERROR(INDEX('[3]FCST SDV'!$L$2:$V$2000,MATCH($B350,'[3]FCST SDV'!$C$2:$C$2000,0),MATCH(Q$1,'[3]FCST SDV'!$L$1:$V$1,0))/$C350,0)</f>
        <v>0</v>
      </c>
      <c r="R350" s="181">
        <f t="array" ref="R350">+IFERROR(INDEX('[3]FCST SDV'!$L$2:$V$2000,MATCH($B350,'[3]FCST SDV'!$C$2:$C$2000,0),MATCH(R$1,'[3]FCST SDV'!$L$1:$V$1,0))/$C350,0)</f>
        <v>0</v>
      </c>
      <c r="S350" s="182">
        <f t="shared" si="70"/>
        <v>0</v>
      </c>
    </row>
    <row r="351" spans="1:19" ht="36" hidden="1" customHeight="1">
      <c r="A351" s="650"/>
      <c r="B351" s="214" t="s">
        <v>142</v>
      </c>
      <c r="C351" s="223">
        <v>1500</v>
      </c>
      <c r="D351" s="606"/>
      <c r="E351" s="606"/>
      <c r="F351" s="611"/>
      <c r="G351" s="187">
        <f>+IFERROR(VLOOKUP(B351,'FCST SDV (2)'!C:S,12,0),0)</f>
        <v>0</v>
      </c>
      <c r="H351" s="185">
        <f t="shared" si="76"/>
        <v>0</v>
      </c>
      <c r="I351" s="181">
        <f t="array" ref="I351">+IFERROR(INDEX('[3]FCST SDV'!$L$2:$V$2000,MATCH($B351,'[3]FCST SDV'!$C$2:$C$2000,0),MATCH(I$1,'[3]FCST SDV'!$L$1:$V$1,0))/$C351,0)</f>
        <v>0</v>
      </c>
      <c r="J351" s="181">
        <f t="array" ref="J351">+IFERROR(INDEX('[3]FCST SDV'!$L$2:$V$2000,MATCH($B351,'[3]FCST SDV'!$C$2:$C$2000,0),MATCH(J$1,'[3]FCST SDV'!$L$1:$V$1,0))/$C351,0)</f>
        <v>0</v>
      </c>
      <c r="K351" s="181">
        <f t="array" ref="K351">+IFERROR(INDEX('[3]FCST SDV'!$L$2:$V$2000,MATCH($B351,'[3]FCST SDV'!$C$2:$C$2000,0),MATCH(K$1,'[3]FCST SDV'!$L$1:$V$1,0))/$C351,0)</f>
        <v>0</v>
      </c>
      <c r="L351" s="181">
        <f t="array" ref="L351">+IFERROR(INDEX('[3]FCST SDV'!$L$2:$V$2000,MATCH($B351,'[3]FCST SDV'!$C$2:$C$2000,0),MATCH(L$1,'[3]FCST SDV'!$L$1:$V$1,0))/$C351,0)</f>
        <v>0</v>
      </c>
      <c r="M351" s="181">
        <f t="array" ref="M351">+IFERROR(INDEX('[3]FCST SDV'!$L$2:$V$2000,MATCH($B351,'[3]FCST SDV'!$C$2:$C$2000,0),MATCH(M$1,'[3]FCST SDV'!$L$1:$V$1,0))/$C351,0)</f>
        <v>0</v>
      </c>
      <c r="N351" s="181">
        <f t="array" ref="N351">+IFERROR(INDEX('[3]FCST SDV'!$L$2:$V$2000,MATCH($B351,'[3]FCST SDV'!$C$2:$C$2000,0),MATCH(N$1,'[3]FCST SDV'!$L$1:$V$1,0))/$C351,0)</f>
        <v>0</v>
      </c>
      <c r="O351" s="181">
        <f t="array" ref="O351">+IFERROR(INDEX('[3]FCST SDV'!$L$2:$V$2000,MATCH($B351,'[3]FCST SDV'!$C$2:$C$2000,0),MATCH(O$1,'[3]FCST SDV'!$L$1:$V$1,0))/$C351,0)</f>
        <v>0</v>
      </c>
      <c r="P351" s="181">
        <f t="array" ref="P351">+IFERROR(INDEX('[3]FCST SDV'!$L$2:$V$2000,MATCH($B351,'[3]FCST SDV'!$C$2:$C$2000,0),MATCH(P$1,'[3]FCST SDV'!$L$1:$V$1,0))/$C351,0)</f>
        <v>0</v>
      </c>
      <c r="Q351" s="181">
        <f t="array" ref="Q351">+IFERROR(INDEX('[3]FCST SDV'!$L$2:$V$2000,MATCH($B351,'[3]FCST SDV'!$C$2:$C$2000,0),MATCH(Q$1,'[3]FCST SDV'!$L$1:$V$1,0))/$C351,0)</f>
        <v>0</v>
      </c>
      <c r="R351" s="181">
        <f t="array" ref="R351">+IFERROR(INDEX('[3]FCST SDV'!$L$2:$V$2000,MATCH($B351,'[3]FCST SDV'!$C$2:$C$2000,0),MATCH(R$1,'[3]FCST SDV'!$L$1:$V$1,0))/$C351,0)</f>
        <v>0</v>
      </c>
      <c r="S351" s="182">
        <f t="shared" si="70"/>
        <v>0</v>
      </c>
    </row>
    <row r="352" spans="1:19" ht="36" hidden="1" customHeight="1">
      <c r="A352" s="650"/>
      <c r="B352" s="214" t="s">
        <v>143</v>
      </c>
      <c r="C352" s="223">
        <v>1500</v>
      </c>
      <c r="D352" s="606"/>
      <c r="E352" s="606"/>
      <c r="F352" s="611"/>
      <c r="G352" s="187">
        <f>+IFERROR(VLOOKUP(B352,'FCST SDV (2)'!C:S,12,0),0)</f>
        <v>0</v>
      </c>
      <c r="H352" s="185">
        <f t="shared" si="76"/>
        <v>0</v>
      </c>
      <c r="I352" s="181">
        <f t="array" ref="I352">+IFERROR(INDEX('[3]FCST SDV'!$L$2:$V$2000,MATCH($B352,'[3]FCST SDV'!$C$2:$C$2000,0),MATCH(I$1,'[3]FCST SDV'!$L$1:$V$1,0))/$C352,0)</f>
        <v>0</v>
      </c>
      <c r="J352" s="181">
        <f t="array" ref="J352">+IFERROR(INDEX('[3]FCST SDV'!$L$2:$V$2000,MATCH($B352,'[3]FCST SDV'!$C$2:$C$2000,0),MATCH(J$1,'[3]FCST SDV'!$L$1:$V$1,0))/$C352,0)</f>
        <v>0</v>
      </c>
      <c r="K352" s="181">
        <f t="array" ref="K352">+IFERROR(INDEX('[3]FCST SDV'!$L$2:$V$2000,MATCH($B352,'[3]FCST SDV'!$C$2:$C$2000,0),MATCH(K$1,'[3]FCST SDV'!$L$1:$V$1,0))/$C352,0)</f>
        <v>0</v>
      </c>
      <c r="L352" s="181">
        <f t="array" ref="L352">+IFERROR(INDEX('[3]FCST SDV'!$L$2:$V$2000,MATCH($B352,'[3]FCST SDV'!$C$2:$C$2000,0),MATCH(L$1,'[3]FCST SDV'!$L$1:$V$1,0))/$C352,0)</f>
        <v>0</v>
      </c>
      <c r="M352" s="181">
        <f t="array" ref="M352">+IFERROR(INDEX('[3]FCST SDV'!$L$2:$V$2000,MATCH($B352,'[3]FCST SDV'!$C$2:$C$2000,0),MATCH(M$1,'[3]FCST SDV'!$L$1:$V$1,0))/$C352,0)</f>
        <v>0</v>
      </c>
      <c r="N352" s="181">
        <f t="array" ref="N352">+IFERROR(INDEX('[3]FCST SDV'!$L$2:$V$2000,MATCH($B352,'[3]FCST SDV'!$C$2:$C$2000,0),MATCH(N$1,'[3]FCST SDV'!$L$1:$V$1,0))/$C352,0)</f>
        <v>0</v>
      </c>
      <c r="O352" s="181">
        <f t="array" ref="O352">+IFERROR(INDEX('[3]FCST SDV'!$L$2:$V$2000,MATCH($B352,'[3]FCST SDV'!$C$2:$C$2000,0),MATCH(O$1,'[3]FCST SDV'!$L$1:$V$1,0))/$C352,0)</f>
        <v>0</v>
      </c>
      <c r="P352" s="181">
        <f t="array" ref="P352">+IFERROR(INDEX('[3]FCST SDV'!$L$2:$V$2000,MATCH($B352,'[3]FCST SDV'!$C$2:$C$2000,0),MATCH(P$1,'[3]FCST SDV'!$L$1:$V$1,0))/$C352,0)</f>
        <v>0</v>
      </c>
      <c r="Q352" s="181">
        <f t="array" ref="Q352">+IFERROR(INDEX('[3]FCST SDV'!$L$2:$V$2000,MATCH($B352,'[3]FCST SDV'!$C$2:$C$2000,0),MATCH(Q$1,'[3]FCST SDV'!$L$1:$V$1,0))/$C352,0)</f>
        <v>0</v>
      </c>
      <c r="R352" s="181">
        <f t="array" ref="R352">+IFERROR(INDEX('[3]FCST SDV'!$L$2:$V$2000,MATCH($B352,'[3]FCST SDV'!$C$2:$C$2000,0),MATCH(R$1,'[3]FCST SDV'!$L$1:$V$1,0))/$C352,0)</f>
        <v>0</v>
      </c>
      <c r="S352" s="182">
        <f t="shared" si="70"/>
        <v>0</v>
      </c>
    </row>
    <row r="353" spans="1:19" ht="36" hidden="1" customHeight="1">
      <c r="A353" s="650"/>
      <c r="B353" s="214" t="s">
        <v>144</v>
      </c>
      <c r="C353" s="223">
        <v>1500</v>
      </c>
      <c r="D353" s="606"/>
      <c r="E353" s="606"/>
      <c r="F353" s="611"/>
      <c r="G353" s="187">
        <f>+IFERROR(VLOOKUP(B353,'FCST SDV (2)'!C:S,12,0),0)</f>
        <v>0</v>
      </c>
      <c r="H353" s="185">
        <f t="shared" si="76"/>
        <v>0</v>
      </c>
      <c r="I353" s="181">
        <f t="array" ref="I353">+IFERROR(INDEX('[3]FCST SDV'!$L$2:$V$2000,MATCH($B353,'[3]FCST SDV'!$C$2:$C$2000,0),MATCH(I$1,'[3]FCST SDV'!$L$1:$V$1,0))/$C353,0)</f>
        <v>0</v>
      </c>
      <c r="J353" s="181">
        <f t="array" ref="J353">+IFERROR(INDEX('[3]FCST SDV'!$L$2:$V$2000,MATCH($B353,'[3]FCST SDV'!$C$2:$C$2000,0),MATCH(J$1,'[3]FCST SDV'!$L$1:$V$1,0))/$C353,0)</f>
        <v>0</v>
      </c>
      <c r="K353" s="181">
        <f t="array" ref="K353">+IFERROR(INDEX('[3]FCST SDV'!$L$2:$V$2000,MATCH($B353,'[3]FCST SDV'!$C$2:$C$2000,0),MATCH(K$1,'[3]FCST SDV'!$L$1:$V$1,0))/$C353,0)</f>
        <v>0</v>
      </c>
      <c r="L353" s="181">
        <f t="array" ref="L353">+IFERROR(INDEX('[3]FCST SDV'!$L$2:$V$2000,MATCH($B353,'[3]FCST SDV'!$C$2:$C$2000,0),MATCH(L$1,'[3]FCST SDV'!$L$1:$V$1,0))/$C353,0)</f>
        <v>0</v>
      </c>
      <c r="M353" s="181">
        <f t="array" ref="M353">+IFERROR(INDEX('[3]FCST SDV'!$L$2:$V$2000,MATCH($B353,'[3]FCST SDV'!$C$2:$C$2000,0),MATCH(M$1,'[3]FCST SDV'!$L$1:$V$1,0))/$C353,0)</f>
        <v>0</v>
      </c>
      <c r="N353" s="181">
        <f t="array" ref="N353">+IFERROR(INDEX('[3]FCST SDV'!$L$2:$V$2000,MATCH($B353,'[3]FCST SDV'!$C$2:$C$2000,0),MATCH(N$1,'[3]FCST SDV'!$L$1:$V$1,0))/$C353,0)</f>
        <v>0</v>
      </c>
      <c r="O353" s="181">
        <f t="array" ref="O353">+IFERROR(INDEX('[3]FCST SDV'!$L$2:$V$2000,MATCH($B353,'[3]FCST SDV'!$C$2:$C$2000,0),MATCH(O$1,'[3]FCST SDV'!$L$1:$V$1,0))/$C353,0)</f>
        <v>0</v>
      </c>
      <c r="P353" s="181">
        <f t="array" ref="P353">+IFERROR(INDEX('[3]FCST SDV'!$L$2:$V$2000,MATCH($B353,'[3]FCST SDV'!$C$2:$C$2000,0),MATCH(P$1,'[3]FCST SDV'!$L$1:$V$1,0))/$C353,0)</f>
        <v>0</v>
      </c>
      <c r="Q353" s="181">
        <f t="array" ref="Q353">+IFERROR(INDEX('[3]FCST SDV'!$L$2:$V$2000,MATCH($B353,'[3]FCST SDV'!$C$2:$C$2000,0),MATCH(Q$1,'[3]FCST SDV'!$L$1:$V$1,0))/$C353,0)</f>
        <v>0</v>
      </c>
      <c r="R353" s="181">
        <f t="array" ref="R353">+IFERROR(INDEX('[3]FCST SDV'!$L$2:$V$2000,MATCH($B353,'[3]FCST SDV'!$C$2:$C$2000,0),MATCH(R$1,'[3]FCST SDV'!$L$1:$V$1,0))/$C353,0)</f>
        <v>0</v>
      </c>
      <c r="S353" s="182">
        <f t="shared" si="70"/>
        <v>0</v>
      </c>
    </row>
    <row r="354" spans="1:19" ht="36" hidden="1" customHeight="1">
      <c r="A354" s="650"/>
      <c r="B354" s="214" t="s">
        <v>145</v>
      </c>
      <c r="C354" s="223">
        <v>1500</v>
      </c>
      <c r="D354" s="606"/>
      <c r="E354" s="606"/>
      <c r="F354" s="612"/>
      <c r="G354" s="187">
        <f>+IFERROR(VLOOKUP(B354,'FCST SDV (2)'!C:S,12,0),0)</f>
        <v>0</v>
      </c>
      <c r="H354" s="185">
        <f t="shared" si="76"/>
        <v>0</v>
      </c>
      <c r="I354" s="181">
        <f t="array" ref="I354">+IFERROR(INDEX('[3]FCST SDV'!$L$2:$V$2000,MATCH($B354,'[3]FCST SDV'!$C$2:$C$2000,0),MATCH(I$1,'[3]FCST SDV'!$L$1:$V$1,0))/$C354,0)</f>
        <v>0</v>
      </c>
      <c r="J354" s="181">
        <f t="array" ref="J354">+IFERROR(INDEX('[3]FCST SDV'!$L$2:$V$2000,MATCH($B354,'[3]FCST SDV'!$C$2:$C$2000,0),MATCH(J$1,'[3]FCST SDV'!$L$1:$V$1,0))/$C354,0)</f>
        <v>0</v>
      </c>
      <c r="K354" s="181">
        <f t="array" ref="K354">+IFERROR(INDEX('[3]FCST SDV'!$L$2:$V$2000,MATCH($B354,'[3]FCST SDV'!$C$2:$C$2000,0),MATCH(K$1,'[3]FCST SDV'!$L$1:$V$1,0))/$C354,0)</f>
        <v>0</v>
      </c>
      <c r="L354" s="181">
        <f t="array" ref="L354">+IFERROR(INDEX('[3]FCST SDV'!$L$2:$V$2000,MATCH($B354,'[3]FCST SDV'!$C$2:$C$2000,0),MATCH(L$1,'[3]FCST SDV'!$L$1:$V$1,0))/$C354,0)</f>
        <v>0</v>
      </c>
      <c r="M354" s="181">
        <f t="array" ref="M354">+IFERROR(INDEX('[3]FCST SDV'!$L$2:$V$2000,MATCH($B354,'[3]FCST SDV'!$C$2:$C$2000,0),MATCH(M$1,'[3]FCST SDV'!$L$1:$V$1,0))/$C354,0)</f>
        <v>0</v>
      </c>
      <c r="N354" s="181">
        <f t="array" ref="N354">+IFERROR(INDEX('[3]FCST SDV'!$L$2:$V$2000,MATCH($B354,'[3]FCST SDV'!$C$2:$C$2000,0),MATCH(N$1,'[3]FCST SDV'!$L$1:$V$1,0))/$C354,0)</f>
        <v>0</v>
      </c>
      <c r="O354" s="181">
        <f t="array" ref="O354">+IFERROR(INDEX('[3]FCST SDV'!$L$2:$V$2000,MATCH($B354,'[3]FCST SDV'!$C$2:$C$2000,0),MATCH(O$1,'[3]FCST SDV'!$L$1:$V$1,0))/$C354,0)</f>
        <v>0</v>
      </c>
      <c r="P354" s="181">
        <f t="array" ref="P354">+IFERROR(INDEX('[3]FCST SDV'!$L$2:$V$2000,MATCH($B354,'[3]FCST SDV'!$C$2:$C$2000,0),MATCH(P$1,'[3]FCST SDV'!$L$1:$V$1,0))/$C354,0)</f>
        <v>0</v>
      </c>
      <c r="Q354" s="181">
        <f t="array" ref="Q354">+IFERROR(INDEX('[3]FCST SDV'!$L$2:$V$2000,MATCH($B354,'[3]FCST SDV'!$C$2:$C$2000,0),MATCH(Q$1,'[3]FCST SDV'!$L$1:$V$1,0))/$C354,0)</f>
        <v>0</v>
      </c>
      <c r="R354" s="181">
        <f t="array" ref="R354">+IFERROR(INDEX('[3]FCST SDV'!$L$2:$V$2000,MATCH($B354,'[3]FCST SDV'!$C$2:$C$2000,0),MATCH(R$1,'[3]FCST SDV'!$L$1:$V$1,0))/$C354,0)</f>
        <v>0</v>
      </c>
      <c r="S354" s="182">
        <f t="shared" si="70"/>
        <v>0</v>
      </c>
    </row>
    <row r="355" spans="1:19" ht="36" hidden="1" customHeight="1">
      <c r="A355" s="651" t="s">
        <v>254</v>
      </c>
      <c r="B355" s="652"/>
      <c r="C355" s="652"/>
      <c r="D355" s="652"/>
      <c r="E355" s="652"/>
      <c r="F355" s="653"/>
      <c r="G355" s="187" t="e">
        <f>+VLOOKUP(B355,'FCST SDV (2)'!$C$2:$C$2001,20,0)</f>
        <v>#N/A</v>
      </c>
      <c r="H355" s="185"/>
      <c r="I355" s="183">
        <f t="array" ref="I355">+IFERROR(INDEX('[3]FCST SDV'!$L$2:$V$2000,MATCH($B355,'[3]FCST SDV'!$C$2:$C$2000,0),MATCH(I$1,'[3]FCST SDV'!$L$1:$V$1,0))/$C355,0)</f>
        <v>0</v>
      </c>
      <c r="J355" s="183">
        <f t="array" ref="J355">+IFERROR(INDEX('[3]FCST SDV'!$L$2:$V$2000,MATCH($B355,'[3]FCST SDV'!$C$2:$C$2000,0),MATCH(J$1,'[3]FCST SDV'!$L$1:$V$1,0))/$C355,0)</f>
        <v>0</v>
      </c>
      <c r="K355" s="183">
        <f t="array" ref="K355">+IFERROR(INDEX('[3]FCST SDV'!$L$2:$V$2000,MATCH($B355,'[3]FCST SDV'!$C$2:$C$2000,0),MATCH(K$1,'[3]FCST SDV'!$L$1:$V$1,0))/$C355,0)</f>
        <v>0</v>
      </c>
      <c r="L355" s="183">
        <f t="array" ref="L355">+IFERROR(INDEX('[3]FCST SDV'!$L$2:$V$2000,MATCH($B355,'[3]FCST SDV'!$C$2:$C$2000,0),MATCH(L$1,'[3]FCST SDV'!$L$1:$V$1,0))/$C355,0)</f>
        <v>0</v>
      </c>
      <c r="M355" s="183">
        <f t="array" ref="M355">+IFERROR(INDEX('[3]FCST SDV'!$L$2:$V$2000,MATCH($B355,'[3]FCST SDV'!$C$2:$C$2000,0),MATCH(M$1,'[3]FCST SDV'!$L$1:$V$1,0))/$C355,0)</f>
        <v>0</v>
      </c>
      <c r="N355" s="183">
        <f t="array" ref="N355">+IFERROR(INDEX('[3]FCST SDV'!$L$2:$V$2000,MATCH($B355,'[3]FCST SDV'!$C$2:$C$2000,0),MATCH(N$1,'[3]FCST SDV'!$L$1:$V$1,0))/$C355,0)</f>
        <v>0</v>
      </c>
      <c r="O355" s="183">
        <f t="array" ref="O355">+IFERROR(INDEX('[3]FCST SDV'!$L$2:$V$2000,MATCH($B355,'[3]FCST SDV'!$C$2:$C$2000,0),MATCH(O$1,'[3]FCST SDV'!$L$1:$V$1,0))/$C355,0)</f>
        <v>0</v>
      </c>
      <c r="P355" s="183">
        <f t="array" ref="P355">+IFERROR(INDEX('[3]FCST SDV'!$L$2:$V$2000,MATCH($B355,'[3]FCST SDV'!$C$2:$C$2000,0),MATCH(P$1,'[3]FCST SDV'!$L$1:$V$1,0))/$C355,0)</f>
        <v>0</v>
      </c>
      <c r="Q355" s="183">
        <f t="array" ref="Q355">+IFERROR(INDEX('[3]FCST SDV'!$L$2:$V$2000,MATCH($B355,'[3]FCST SDV'!$C$2:$C$2000,0),MATCH(Q$1,'[3]FCST SDV'!$L$1:$V$1,0))/$C355,0)</f>
        <v>0</v>
      </c>
      <c r="R355" s="183">
        <f t="array" ref="R355">+IFERROR(INDEX('[3]FCST SDV'!$L$2:$V$2000,MATCH($B355,'[3]FCST SDV'!$C$2:$C$2000,0),MATCH(R$1,'[3]FCST SDV'!$L$1:$V$1,0))/$C355,0)</f>
        <v>0</v>
      </c>
      <c r="S355" s="179">
        <f t="shared" si="70"/>
        <v>0</v>
      </c>
    </row>
    <row r="356" spans="1:19" ht="36" hidden="1" customHeight="1">
      <c r="A356" s="251" t="s">
        <v>176</v>
      </c>
      <c r="B356" s="214" t="s">
        <v>146</v>
      </c>
      <c r="C356" s="223">
        <v>3000</v>
      </c>
      <c r="D356" s="244">
        <v>0</v>
      </c>
      <c r="E356" s="244"/>
      <c r="F356" s="244">
        <f>D356</f>
        <v>0</v>
      </c>
      <c r="G356" s="187" t="e">
        <f>+VLOOKUP(B356,'FCST SDV (2)'!$C$2:$C$2001,20,0)</f>
        <v>#REF!</v>
      </c>
      <c r="H356" s="185" t="e">
        <f t="shared" ref="H356" si="77">+G356/C356</f>
        <v>#REF!</v>
      </c>
      <c r="I356" s="181">
        <f t="array" ref="I356">+IFERROR(INDEX('[3]FCST SDV'!$L$2:$V$2000,MATCH($B356,'[3]FCST SDV'!$C$2:$C$2000,0),MATCH(I$1,'[3]FCST SDV'!$L$1:$V$1,0))/$C356,0)</f>
        <v>0</v>
      </c>
      <c r="J356" s="181">
        <f t="array" ref="J356">+IFERROR(INDEX('[3]FCST SDV'!$L$2:$V$2000,MATCH($B356,'[3]FCST SDV'!$C$2:$C$2000,0),MATCH(J$1,'[3]FCST SDV'!$L$1:$V$1,0))/$C356,0)</f>
        <v>0</v>
      </c>
      <c r="K356" s="181">
        <f t="array" ref="K356">+IFERROR(INDEX('[3]FCST SDV'!$L$2:$V$2000,MATCH($B356,'[3]FCST SDV'!$C$2:$C$2000,0),MATCH(K$1,'[3]FCST SDV'!$L$1:$V$1,0))/$C356,0)</f>
        <v>0</v>
      </c>
      <c r="L356" s="181">
        <f t="array" ref="L356">+IFERROR(INDEX('[3]FCST SDV'!$L$2:$V$2000,MATCH($B356,'[3]FCST SDV'!$C$2:$C$2000,0),MATCH(L$1,'[3]FCST SDV'!$L$1:$V$1,0))/$C356,0)</f>
        <v>0</v>
      </c>
      <c r="M356" s="181">
        <f t="array" ref="M356">+IFERROR(INDEX('[3]FCST SDV'!$L$2:$V$2000,MATCH($B356,'[3]FCST SDV'!$C$2:$C$2000,0),MATCH(M$1,'[3]FCST SDV'!$L$1:$V$1,0))/$C356,0)</f>
        <v>0</v>
      </c>
      <c r="N356" s="181">
        <f t="array" ref="N356">+IFERROR(INDEX('[3]FCST SDV'!$L$2:$V$2000,MATCH($B356,'[3]FCST SDV'!$C$2:$C$2000,0),MATCH(N$1,'[3]FCST SDV'!$L$1:$V$1,0))/$C356,0)</f>
        <v>0</v>
      </c>
      <c r="O356" s="181">
        <f t="array" ref="O356">+IFERROR(INDEX('[3]FCST SDV'!$L$2:$V$2000,MATCH($B356,'[3]FCST SDV'!$C$2:$C$2000,0),MATCH(O$1,'[3]FCST SDV'!$L$1:$V$1,0))/$C356,0)</f>
        <v>0</v>
      </c>
      <c r="P356" s="181">
        <f t="array" ref="P356">+IFERROR(INDEX('[3]FCST SDV'!$L$2:$V$2000,MATCH($B356,'[3]FCST SDV'!$C$2:$C$2000,0),MATCH(P$1,'[3]FCST SDV'!$L$1:$V$1,0))/$C356,0)</f>
        <v>0</v>
      </c>
      <c r="Q356" s="181">
        <f t="array" ref="Q356">+IFERROR(INDEX('[3]FCST SDV'!$L$2:$V$2000,MATCH($B356,'[3]FCST SDV'!$C$2:$C$2000,0),MATCH(Q$1,'[3]FCST SDV'!$L$1:$V$1,0))/$C356,0)</f>
        <v>0</v>
      </c>
      <c r="R356" s="181">
        <f t="array" ref="R356">+IFERROR(INDEX('[3]FCST SDV'!$L$2:$V$2000,MATCH($B356,'[3]FCST SDV'!$C$2:$C$2000,0),MATCH(R$1,'[3]FCST SDV'!$L$1:$V$1,0))/$C356,0)</f>
        <v>0</v>
      </c>
      <c r="S356" s="182">
        <f t="shared" si="70"/>
        <v>0</v>
      </c>
    </row>
    <row r="357" spans="1:19" s="158" customFormat="1" ht="36" hidden="1" customHeight="1">
      <c r="A357" s="651" t="s">
        <v>254</v>
      </c>
      <c r="B357" s="652"/>
      <c r="C357" s="652"/>
      <c r="D357" s="652"/>
      <c r="E357" s="652"/>
      <c r="F357" s="653"/>
      <c r="G357" s="187" t="e">
        <f>+VLOOKUP(B357,'FCST SDV (2)'!$C$2:$C$2001,20,0)</f>
        <v>#N/A</v>
      </c>
      <c r="H357" s="185"/>
      <c r="I357" s="183">
        <f t="array" ref="I357">+IFERROR(INDEX('[3]FCST SDV'!$L$2:$V$2000,MATCH($B357,'[3]FCST SDV'!$C$2:$C$2000,0),MATCH(I$1,'[3]FCST SDV'!$L$1:$V$1,0))/$C357,0)</f>
        <v>0</v>
      </c>
      <c r="J357" s="183">
        <f t="array" ref="J357">+IFERROR(INDEX('[3]FCST SDV'!$L$2:$V$2000,MATCH($B357,'[3]FCST SDV'!$C$2:$C$2000,0),MATCH(J$1,'[3]FCST SDV'!$L$1:$V$1,0))/$C357,0)</f>
        <v>0</v>
      </c>
      <c r="K357" s="183">
        <f t="array" ref="K357">+IFERROR(INDEX('[3]FCST SDV'!$L$2:$V$2000,MATCH($B357,'[3]FCST SDV'!$C$2:$C$2000,0),MATCH(K$1,'[3]FCST SDV'!$L$1:$V$1,0))/$C357,0)</f>
        <v>0</v>
      </c>
      <c r="L357" s="183">
        <f t="array" ref="L357">+IFERROR(INDEX('[3]FCST SDV'!$L$2:$V$2000,MATCH($B357,'[3]FCST SDV'!$C$2:$C$2000,0),MATCH(L$1,'[3]FCST SDV'!$L$1:$V$1,0))/$C357,0)</f>
        <v>0</v>
      </c>
      <c r="M357" s="183">
        <f t="array" ref="M357">+IFERROR(INDEX('[3]FCST SDV'!$L$2:$V$2000,MATCH($B357,'[3]FCST SDV'!$C$2:$C$2000,0),MATCH(M$1,'[3]FCST SDV'!$L$1:$V$1,0))/$C357,0)</f>
        <v>0</v>
      </c>
      <c r="N357" s="183">
        <f t="array" ref="N357">+IFERROR(INDEX('[3]FCST SDV'!$L$2:$V$2000,MATCH($B357,'[3]FCST SDV'!$C$2:$C$2000,0),MATCH(N$1,'[3]FCST SDV'!$L$1:$V$1,0))/$C357,0)</f>
        <v>0</v>
      </c>
      <c r="O357" s="183">
        <f t="array" ref="O357">+IFERROR(INDEX('[3]FCST SDV'!$L$2:$V$2000,MATCH($B357,'[3]FCST SDV'!$C$2:$C$2000,0),MATCH(O$1,'[3]FCST SDV'!$L$1:$V$1,0))/$C357,0)</f>
        <v>0</v>
      </c>
      <c r="P357" s="183">
        <f t="array" ref="P357">+IFERROR(INDEX('[3]FCST SDV'!$L$2:$V$2000,MATCH($B357,'[3]FCST SDV'!$C$2:$C$2000,0),MATCH(P$1,'[3]FCST SDV'!$L$1:$V$1,0))/$C357,0)</f>
        <v>0</v>
      </c>
      <c r="Q357" s="183">
        <f t="array" ref="Q357">+IFERROR(INDEX('[3]FCST SDV'!$L$2:$V$2000,MATCH($B357,'[3]FCST SDV'!$C$2:$C$2000,0),MATCH(Q$1,'[3]FCST SDV'!$L$1:$V$1,0))/$C357,0)</f>
        <v>0</v>
      </c>
      <c r="R357" s="183">
        <f t="array" ref="R357">+IFERROR(INDEX('[3]FCST SDV'!$L$2:$V$2000,MATCH($B357,'[3]FCST SDV'!$C$2:$C$2000,0),MATCH(R$1,'[3]FCST SDV'!$L$1:$V$1,0))/$C357,0)</f>
        <v>0</v>
      </c>
      <c r="S357" s="179">
        <f t="shared" si="70"/>
        <v>0</v>
      </c>
    </row>
    <row r="358" spans="1:19" ht="36" hidden="1" customHeight="1">
      <c r="A358" s="650" t="s">
        <v>177</v>
      </c>
      <c r="B358" s="214" t="s">
        <v>55</v>
      </c>
      <c r="C358" s="223">
        <v>2500</v>
      </c>
      <c r="D358" s="606">
        <v>0</v>
      </c>
      <c r="E358" s="606"/>
      <c r="F358" s="606">
        <f>D358</f>
        <v>0</v>
      </c>
      <c r="G358" s="187" t="e">
        <f>+VLOOKUP(B358,'FCST SDV (2)'!$C$2:$C$2001,20,0)</f>
        <v>#REF!</v>
      </c>
      <c r="H358" s="185" t="e">
        <f t="shared" ref="H358:H359" si="78">+G358/C358</f>
        <v>#REF!</v>
      </c>
      <c r="I358" s="181">
        <f t="array" ref="I358">+IFERROR(INDEX('[3]FCST SDV'!$L$2:$V$2000,MATCH($B358,'[3]FCST SDV'!$C$2:$C$2000,0),MATCH(I$1,'[3]FCST SDV'!$L$1:$V$1,0))/$C358,0)</f>
        <v>0</v>
      </c>
      <c r="J358" s="181">
        <f t="array" ref="J358">+IFERROR(INDEX('[3]FCST SDV'!$L$2:$V$2000,MATCH($B358,'[3]FCST SDV'!$C$2:$C$2000,0),MATCH(J$1,'[3]FCST SDV'!$L$1:$V$1,0))/$C358,0)</f>
        <v>0</v>
      </c>
      <c r="K358" s="181">
        <f t="array" ref="K358">+IFERROR(INDEX('[3]FCST SDV'!$L$2:$V$2000,MATCH($B358,'[3]FCST SDV'!$C$2:$C$2000,0),MATCH(K$1,'[3]FCST SDV'!$L$1:$V$1,0))/$C358,0)</f>
        <v>0</v>
      </c>
      <c r="L358" s="181">
        <f t="array" ref="L358">+IFERROR(INDEX('[3]FCST SDV'!$L$2:$V$2000,MATCH($B358,'[3]FCST SDV'!$C$2:$C$2000,0),MATCH(L$1,'[3]FCST SDV'!$L$1:$V$1,0))/$C358,0)</f>
        <v>0</v>
      </c>
      <c r="M358" s="181">
        <f t="array" ref="M358">+IFERROR(INDEX('[3]FCST SDV'!$L$2:$V$2000,MATCH($B358,'[3]FCST SDV'!$C$2:$C$2000,0),MATCH(M$1,'[3]FCST SDV'!$L$1:$V$1,0))/$C358,0)</f>
        <v>0</v>
      </c>
      <c r="N358" s="181">
        <f t="array" ref="N358">+IFERROR(INDEX('[3]FCST SDV'!$L$2:$V$2000,MATCH($B358,'[3]FCST SDV'!$C$2:$C$2000,0),MATCH(N$1,'[3]FCST SDV'!$L$1:$V$1,0))/$C358,0)</f>
        <v>0</v>
      </c>
      <c r="O358" s="181">
        <f t="array" ref="O358">+IFERROR(INDEX('[3]FCST SDV'!$L$2:$V$2000,MATCH($B358,'[3]FCST SDV'!$C$2:$C$2000,0),MATCH(O$1,'[3]FCST SDV'!$L$1:$V$1,0))/$C358,0)</f>
        <v>0</v>
      </c>
      <c r="P358" s="181">
        <f t="array" ref="P358">+IFERROR(INDEX('[3]FCST SDV'!$L$2:$V$2000,MATCH($B358,'[3]FCST SDV'!$C$2:$C$2000,0),MATCH(P$1,'[3]FCST SDV'!$L$1:$V$1,0))/$C358,0)</f>
        <v>0</v>
      </c>
      <c r="Q358" s="181">
        <f t="array" ref="Q358">+IFERROR(INDEX('[3]FCST SDV'!$L$2:$V$2000,MATCH($B358,'[3]FCST SDV'!$C$2:$C$2000,0),MATCH(Q$1,'[3]FCST SDV'!$L$1:$V$1,0))/$C358,0)</f>
        <v>0</v>
      </c>
      <c r="R358" s="181">
        <f t="array" ref="R358">+IFERROR(INDEX('[3]FCST SDV'!$L$2:$V$2000,MATCH($B358,'[3]FCST SDV'!$C$2:$C$2000,0),MATCH(R$1,'[3]FCST SDV'!$L$1:$V$1,0))/$C358,0)</f>
        <v>0</v>
      </c>
      <c r="S358" s="182">
        <f t="shared" si="70"/>
        <v>0</v>
      </c>
    </row>
    <row r="359" spans="1:19" ht="36" hidden="1" customHeight="1">
      <c r="A359" s="650"/>
      <c r="B359" s="240" t="s">
        <v>7</v>
      </c>
      <c r="C359" s="223">
        <v>2500</v>
      </c>
      <c r="D359" s="606"/>
      <c r="E359" s="606"/>
      <c r="F359" s="606"/>
      <c r="G359" s="187" t="e">
        <f>+VLOOKUP(B359,'FCST SDV (2)'!$C$2:$C$2001,20,0)</f>
        <v>#REF!</v>
      </c>
      <c r="H359" s="185" t="e">
        <f t="shared" si="78"/>
        <v>#REF!</v>
      </c>
      <c r="I359" s="181">
        <f t="array" ref="I359">+IFERROR(INDEX('[3]FCST SDV'!$L$2:$V$2000,MATCH($B359,'[3]FCST SDV'!$C$2:$C$2000,0),MATCH(I$1,'[3]FCST SDV'!$L$1:$V$1,0))/$C359,0)</f>
        <v>0</v>
      </c>
      <c r="J359" s="181">
        <f t="array" ref="J359">+IFERROR(INDEX('[3]FCST SDV'!$L$2:$V$2000,MATCH($B359,'[3]FCST SDV'!$C$2:$C$2000,0),MATCH(J$1,'[3]FCST SDV'!$L$1:$V$1,0))/$C359,0)</f>
        <v>0</v>
      </c>
      <c r="K359" s="181">
        <f t="array" ref="K359">+IFERROR(INDEX('[3]FCST SDV'!$L$2:$V$2000,MATCH($B359,'[3]FCST SDV'!$C$2:$C$2000,0),MATCH(K$1,'[3]FCST SDV'!$L$1:$V$1,0))/$C359,0)</f>
        <v>0</v>
      </c>
      <c r="L359" s="181">
        <f t="array" ref="L359">+IFERROR(INDEX('[3]FCST SDV'!$L$2:$V$2000,MATCH($B359,'[3]FCST SDV'!$C$2:$C$2000,0),MATCH(L$1,'[3]FCST SDV'!$L$1:$V$1,0))/$C359,0)</f>
        <v>0</v>
      </c>
      <c r="M359" s="181">
        <f t="array" ref="M359">+IFERROR(INDEX('[3]FCST SDV'!$L$2:$V$2000,MATCH($B359,'[3]FCST SDV'!$C$2:$C$2000,0),MATCH(M$1,'[3]FCST SDV'!$L$1:$V$1,0))/$C359,0)</f>
        <v>0</v>
      </c>
      <c r="N359" s="181">
        <f t="array" ref="N359">+IFERROR(INDEX('[3]FCST SDV'!$L$2:$V$2000,MATCH($B359,'[3]FCST SDV'!$C$2:$C$2000,0),MATCH(N$1,'[3]FCST SDV'!$L$1:$V$1,0))/$C359,0)</f>
        <v>0</v>
      </c>
      <c r="O359" s="181">
        <f t="array" ref="O359">+IFERROR(INDEX('[3]FCST SDV'!$L$2:$V$2000,MATCH($B359,'[3]FCST SDV'!$C$2:$C$2000,0),MATCH(O$1,'[3]FCST SDV'!$L$1:$V$1,0))/$C359,0)</f>
        <v>0</v>
      </c>
      <c r="P359" s="181">
        <f t="array" ref="P359">+IFERROR(INDEX('[3]FCST SDV'!$L$2:$V$2000,MATCH($B359,'[3]FCST SDV'!$C$2:$C$2000,0),MATCH(P$1,'[3]FCST SDV'!$L$1:$V$1,0))/$C359,0)</f>
        <v>0</v>
      </c>
      <c r="Q359" s="181">
        <f t="array" ref="Q359">+IFERROR(INDEX('[3]FCST SDV'!$L$2:$V$2000,MATCH($B359,'[3]FCST SDV'!$C$2:$C$2000,0),MATCH(Q$1,'[3]FCST SDV'!$L$1:$V$1,0))/$C359,0)</f>
        <v>0</v>
      </c>
      <c r="R359" s="181">
        <f t="array" ref="R359">+IFERROR(INDEX('[3]FCST SDV'!$L$2:$V$2000,MATCH($B359,'[3]FCST SDV'!$C$2:$C$2000,0),MATCH(R$1,'[3]FCST SDV'!$L$1:$V$1,0))/$C359,0)</f>
        <v>0</v>
      </c>
      <c r="S359" s="182">
        <f t="shared" si="70"/>
        <v>0</v>
      </c>
    </row>
    <row r="360" spans="1:19" ht="36" hidden="1" customHeight="1">
      <c r="A360" s="651" t="s">
        <v>254</v>
      </c>
      <c r="B360" s="652"/>
      <c r="C360" s="652"/>
      <c r="D360" s="652"/>
      <c r="E360" s="652"/>
      <c r="F360" s="653"/>
      <c r="G360" s="187" t="e">
        <f>+VLOOKUP(B360,'FCST SDV (2)'!$C$2:$C$2001,20,0)</f>
        <v>#N/A</v>
      </c>
      <c r="H360" s="185"/>
      <c r="I360" s="183">
        <f t="array" ref="I360">+IFERROR(INDEX('[3]FCST SDV'!$L$2:$V$2000,MATCH($B360,'[3]FCST SDV'!$C$2:$C$2000,0),MATCH(I$1,'[3]FCST SDV'!$L$1:$V$1,0))/$C360,0)</f>
        <v>0</v>
      </c>
      <c r="J360" s="183">
        <f t="array" ref="J360">+IFERROR(INDEX('[3]FCST SDV'!$L$2:$V$2000,MATCH($B360,'[3]FCST SDV'!$C$2:$C$2000,0),MATCH(J$1,'[3]FCST SDV'!$L$1:$V$1,0))/$C360,0)</f>
        <v>0</v>
      </c>
      <c r="K360" s="183">
        <f t="array" ref="K360">+IFERROR(INDEX('[3]FCST SDV'!$L$2:$V$2000,MATCH($B360,'[3]FCST SDV'!$C$2:$C$2000,0),MATCH(K$1,'[3]FCST SDV'!$L$1:$V$1,0))/$C360,0)</f>
        <v>0</v>
      </c>
      <c r="L360" s="183">
        <f t="array" ref="L360">+IFERROR(INDEX('[3]FCST SDV'!$L$2:$V$2000,MATCH($B360,'[3]FCST SDV'!$C$2:$C$2000,0),MATCH(L$1,'[3]FCST SDV'!$L$1:$V$1,0))/$C360,0)</f>
        <v>0</v>
      </c>
      <c r="M360" s="183">
        <f t="array" ref="M360">+IFERROR(INDEX('[3]FCST SDV'!$L$2:$V$2000,MATCH($B360,'[3]FCST SDV'!$C$2:$C$2000,0),MATCH(M$1,'[3]FCST SDV'!$L$1:$V$1,0))/$C360,0)</f>
        <v>0</v>
      </c>
      <c r="N360" s="183">
        <f t="array" ref="N360">+IFERROR(INDEX('[3]FCST SDV'!$L$2:$V$2000,MATCH($B360,'[3]FCST SDV'!$C$2:$C$2000,0),MATCH(N$1,'[3]FCST SDV'!$L$1:$V$1,0))/$C360,0)</f>
        <v>0</v>
      </c>
      <c r="O360" s="183">
        <f t="array" ref="O360">+IFERROR(INDEX('[3]FCST SDV'!$L$2:$V$2000,MATCH($B360,'[3]FCST SDV'!$C$2:$C$2000,0),MATCH(O$1,'[3]FCST SDV'!$L$1:$V$1,0))/$C360,0)</f>
        <v>0</v>
      </c>
      <c r="P360" s="183">
        <f t="array" ref="P360">+IFERROR(INDEX('[3]FCST SDV'!$L$2:$V$2000,MATCH($B360,'[3]FCST SDV'!$C$2:$C$2000,0),MATCH(P$1,'[3]FCST SDV'!$L$1:$V$1,0))/$C360,0)</f>
        <v>0</v>
      </c>
      <c r="Q360" s="183">
        <f t="array" ref="Q360">+IFERROR(INDEX('[3]FCST SDV'!$L$2:$V$2000,MATCH($B360,'[3]FCST SDV'!$C$2:$C$2000,0),MATCH(Q$1,'[3]FCST SDV'!$L$1:$V$1,0))/$C360,0)</f>
        <v>0</v>
      </c>
      <c r="R360" s="183">
        <f t="array" ref="R360">+IFERROR(INDEX('[3]FCST SDV'!$L$2:$V$2000,MATCH($B360,'[3]FCST SDV'!$C$2:$C$2000,0),MATCH(R$1,'[3]FCST SDV'!$L$1:$V$1,0))/$C360,0)</f>
        <v>0</v>
      </c>
      <c r="S360" s="179">
        <f t="shared" si="70"/>
        <v>0</v>
      </c>
    </row>
    <row r="361" spans="1:19" ht="36" hidden="1" customHeight="1">
      <c r="A361" s="650" t="s">
        <v>178</v>
      </c>
      <c r="B361" s="214" t="s">
        <v>147</v>
      </c>
      <c r="C361" s="223">
        <v>2500</v>
      </c>
      <c r="D361" s="606">
        <v>0</v>
      </c>
      <c r="E361" s="606"/>
      <c r="F361" s="606">
        <f>D361</f>
        <v>0</v>
      </c>
      <c r="G361" s="187" t="e">
        <f>+VLOOKUP(B361,'FCST SDV (2)'!$C$2:$C$2001,20,0)</f>
        <v>#REF!</v>
      </c>
      <c r="H361" s="185" t="e">
        <f t="shared" ref="H361:H362" si="79">+G361/C361</f>
        <v>#REF!</v>
      </c>
      <c r="I361" s="181">
        <f t="array" ref="I361">+IFERROR(INDEX('[3]FCST SDV'!$L$2:$V$2000,MATCH($B361,'[3]FCST SDV'!$C$2:$C$2000,0),MATCH(I$1,'[3]FCST SDV'!$L$1:$V$1,0))/$C361,0)</f>
        <v>0</v>
      </c>
      <c r="J361" s="181">
        <f t="array" ref="J361">+IFERROR(INDEX('[3]FCST SDV'!$L$2:$V$2000,MATCH($B361,'[3]FCST SDV'!$C$2:$C$2000,0),MATCH(J$1,'[3]FCST SDV'!$L$1:$V$1,0))/$C361,0)</f>
        <v>0</v>
      </c>
      <c r="K361" s="181">
        <f t="array" ref="K361">+IFERROR(INDEX('[3]FCST SDV'!$L$2:$V$2000,MATCH($B361,'[3]FCST SDV'!$C$2:$C$2000,0),MATCH(K$1,'[3]FCST SDV'!$L$1:$V$1,0))/$C361,0)</f>
        <v>0</v>
      </c>
      <c r="L361" s="181">
        <f t="array" ref="L361">+IFERROR(INDEX('[3]FCST SDV'!$L$2:$V$2000,MATCH($B361,'[3]FCST SDV'!$C$2:$C$2000,0),MATCH(L$1,'[3]FCST SDV'!$L$1:$V$1,0))/$C361,0)</f>
        <v>0</v>
      </c>
      <c r="M361" s="181">
        <f t="array" ref="M361">+IFERROR(INDEX('[3]FCST SDV'!$L$2:$V$2000,MATCH($B361,'[3]FCST SDV'!$C$2:$C$2000,0),MATCH(M$1,'[3]FCST SDV'!$L$1:$V$1,0))/$C361,0)</f>
        <v>0</v>
      </c>
      <c r="N361" s="181">
        <f t="array" ref="N361">+IFERROR(INDEX('[3]FCST SDV'!$L$2:$V$2000,MATCH($B361,'[3]FCST SDV'!$C$2:$C$2000,0),MATCH(N$1,'[3]FCST SDV'!$L$1:$V$1,0))/$C361,0)</f>
        <v>0</v>
      </c>
      <c r="O361" s="181">
        <f t="array" ref="O361">+IFERROR(INDEX('[3]FCST SDV'!$L$2:$V$2000,MATCH($B361,'[3]FCST SDV'!$C$2:$C$2000,0),MATCH(O$1,'[3]FCST SDV'!$L$1:$V$1,0))/$C361,0)</f>
        <v>0</v>
      </c>
      <c r="P361" s="181">
        <f t="array" ref="P361">+IFERROR(INDEX('[3]FCST SDV'!$L$2:$V$2000,MATCH($B361,'[3]FCST SDV'!$C$2:$C$2000,0),MATCH(P$1,'[3]FCST SDV'!$L$1:$V$1,0))/$C361,0)</f>
        <v>0</v>
      </c>
      <c r="Q361" s="181">
        <f t="array" ref="Q361">+IFERROR(INDEX('[3]FCST SDV'!$L$2:$V$2000,MATCH($B361,'[3]FCST SDV'!$C$2:$C$2000,0),MATCH(Q$1,'[3]FCST SDV'!$L$1:$V$1,0))/$C361,0)</f>
        <v>0</v>
      </c>
      <c r="R361" s="181">
        <f t="array" ref="R361">+IFERROR(INDEX('[3]FCST SDV'!$L$2:$V$2000,MATCH($B361,'[3]FCST SDV'!$C$2:$C$2000,0),MATCH(R$1,'[3]FCST SDV'!$L$1:$V$1,0))/$C361,0)</f>
        <v>0</v>
      </c>
      <c r="S361" s="182">
        <f t="shared" si="70"/>
        <v>0</v>
      </c>
    </row>
    <row r="362" spans="1:19" ht="36" hidden="1" customHeight="1">
      <c r="A362" s="650"/>
      <c r="B362" s="214" t="s">
        <v>148</v>
      </c>
      <c r="C362" s="223">
        <v>2500</v>
      </c>
      <c r="D362" s="606"/>
      <c r="E362" s="606"/>
      <c r="F362" s="606"/>
      <c r="G362" s="187" t="e">
        <f>+VLOOKUP(B362,'FCST SDV (2)'!$C$2:$C$2001,20,0)</f>
        <v>#REF!</v>
      </c>
      <c r="H362" s="185" t="e">
        <f t="shared" si="79"/>
        <v>#REF!</v>
      </c>
      <c r="I362" s="181">
        <f t="array" ref="I362">+IFERROR(INDEX('[3]FCST SDV'!$L$2:$V$2000,MATCH($B362,'[3]FCST SDV'!$C$2:$C$2000,0),MATCH(I$1,'[3]FCST SDV'!$L$1:$V$1,0))/$C362,0)</f>
        <v>0</v>
      </c>
      <c r="J362" s="181">
        <f t="array" ref="J362">+IFERROR(INDEX('[3]FCST SDV'!$L$2:$V$2000,MATCH($B362,'[3]FCST SDV'!$C$2:$C$2000,0),MATCH(J$1,'[3]FCST SDV'!$L$1:$V$1,0))/$C362,0)</f>
        <v>0</v>
      </c>
      <c r="K362" s="181">
        <f t="array" ref="K362">+IFERROR(INDEX('[3]FCST SDV'!$L$2:$V$2000,MATCH($B362,'[3]FCST SDV'!$C$2:$C$2000,0),MATCH(K$1,'[3]FCST SDV'!$L$1:$V$1,0))/$C362,0)</f>
        <v>0</v>
      </c>
      <c r="L362" s="181">
        <f t="array" ref="L362">+IFERROR(INDEX('[3]FCST SDV'!$L$2:$V$2000,MATCH($B362,'[3]FCST SDV'!$C$2:$C$2000,0),MATCH(L$1,'[3]FCST SDV'!$L$1:$V$1,0))/$C362,0)</f>
        <v>0</v>
      </c>
      <c r="M362" s="181">
        <f t="array" ref="M362">+IFERROR(INDEX('[3]FCST SDV'!$L$2:$V$2000,MATCH($B362,'[3]FCST SDV'!$C$2:$C$2000,0),MATCH(M$1,'[3]FCST SDV'!$L$1:$V$1,0))/$C362,0)</f>
        <v>0</v>
      </c>
      <c r="N362" s="181">
        <f t="array" ref="N362">+IFERROR(INDEX('[3]FCST SDV'!$L$2:$V$2000,MATCH($B362,'[3]FCST SDV'!$C$2:$C$2000,0),MATCH(N$1,'[3]FCST SDV'!$L$1:$V$1,0))/$C362,0)</f>
        <v>0</v>
      </c>
      <c r="O362" s="181">
        <f t="array" ref="O362">+IFERROR(INDEX('[3]FCST SDV'!$L$2:$V$2000,MATCH($B362,'[3]FCST SDV'!$C$2:$C$2000,0),MATCH(O$1,'[3]FCST SDV'!$L$1:$V$1,0))/$C362,0)</f>
        <v>0</v>
      </c>
      <c r="P362" s="181">
        <f t="array" ref="P362">+IFERROR(INDEX('[3]FCST SDV'!$L$2:$V$2000,MATCH($B362,'[3]FCST SDV'!$C$2:$C$2000,0),MATCH(P$1,'[3]FCST SDV'!$L$1:$V$1,0))/$C362,0)</f>
        <v>0</v>
      </c>
      <c r="Q362" s="181">
        <f t="array" ref="Q362">+IFERROR(INDEX('[3]FCST SDV'!$L$2:$V$2000,MATCH($B362,'[3]FCST SDV'!$C$2:$C$2000,0),MATCH(Q$1,'[3]FCST SDV'!$L$1:$V$1,0))/$C362,0)</f>
        <v>0</v>
      </c>
      <c r="R362" s="181">
        <f t="array" ref="R362">+IFERROR(INDEX('[3]FCST SDV'!$L$2:$V$2000,MATCH($B362,'[3]FCST SDV'!$C$2:$C$2000,0),MATCH(R$1,'[3]FCST SDV'!$L$1:$V$1,0))/$C362,0)</f>
        <v>0</v>
      </c>
      <c r="S362" s="182">
        <f t="shared" si="70"/>
        <v>0</v>
      </c>
    </row>
    <row r="363" spans="1:19" ht="36" hidden="1" customHeight="1">
      <c r="A363" s="651" t="s">
        <v>254</v>
      </c>
      <c r="B363" s="652"/>
      <c r="C363" s="652"/>
      <c r="D363" s="652"/>
      <c r="E363" s="652"/>
      <c r="F363" s="653"/>
      <c r="G363" s="187" t="e">
        <f>+VLOOKUP(B363,'FCST SDV (2)'!$C$2:$C$2001,20,0)</f>
        <v>#N/A</v>
      </c>
      <c r="H363" s="185" t="e">
        <f>+H361</f>
        <v>#REF!</v>
      </c>
      <c r="I363" s="183">
        <f t="array" ref="I363">+IFERROR(INDEX('[3]FCST SDV'!$L$2:$V$2000,MATCH($B363,'[3]FCST SDV'!$C$2:$C$2000,0),MATCH(I$1,'[3]FCST SDV'!$L$1:$V$1,0))/$C363,0)</f>
        <v>0</v>
      </c>
      <c r="J363" s="183">
        <f t="array" ref="J363">+IFERROR(INDEX('[3]FCST SDV'!$L$2:$V$2000,MATCH($B363,'[3]FCST SDV'!$C$2:$C$2000,0),MATCH(J$1,'[3]FCST SDV'!$L$1:$V$1,0))/$C363,0)</f>
        <v>0</v>
      </c>
      <c r="K363" s="183">
        <f t="array" ref="K363">+IFERROR(INDEX('[3]FCST SDV'!$L$2:$V$2000,MATCH($B363,'[3]FCST SDV'!$C$2:$C$2000,0),MATCH(K$1,'[3]FCST SDV'!$L$1:$V$1,0))/$C363,0)</f>
        <v>0</v>
      </c>
      <c r="L363" s="183">
        <f t="array" ref="L363">+IFERROR(INDEX('[3]FCST SDV'!$L$2:$V$2000,MATCH($B363,'[3]FCST SDV'!$C$2:$C$2000,0),MATCH(L$1,'[3]FCST SDV'!$L$1:$V$1,0))/$C363,0)</f>
        <v>0</v>
      </c>
      <c r="M363" s="183">
        <f t="array" ref="M363">+IFERROR(INDEX('[3]FCST SDV'!$L$2:$V$2000,MATCH($B363,'[3]FCST SDV'!$C$2:$C$2000,0),MATCH(M$1,'[3]FCST SDV'!$L$1:$V$1,0))/$C363,0)</f>
        <v>0</v>
      </c>
      <c r="N363" s="183">
        <f t="array" ref="N363">+IFERROR(INDEX('[3]FCST SDV'!$L$2:$V$2000,MATCH($B363,'[3]FCST SDV'!$C$2:$C$2000,0),MATCH(N$1,'[3]FCST SDV'!$L$1:$V$1,0))/$C363,0)</f>
        <v>0</v>
      </c>
      <c r="O363" s="183">
        <f t="array" ref="O363">+IFERROR(INDEX('[3]FCST SDV'!$L$2:$V$2000,MATCH($B363,'[3]FCST SDV'!$C$2:$C$2000,0),MATCH(O$1,'[3]FCST SDV'!$L$1:$V$1,0))/$C363,0)</f>
        <v>0</v>
      </c>
      <c r="P363" s="183">
        <f t="array" ref="P363">+IFERROR(INDEX('[3]FCST SDV'!$L$2:$V$2000,MATCH($B363,'[3]FCST SDV'!$C$2:$C$2000,0),MATCH(P$1,'[3]FCST SDV'!$L$1:$V$1,0))/$C363,0)</f>
        <v>0</v>
      </c>
      <c r="Q363" s="183">
        <f t="array" ref="Q363">+IFERROR(INDEX('[3]FCST SDV'!$L$2:$V$2000,MATCH($B363,'[3]FCST SDV'!$C$2:$C$2000,0),MATCH(Q$1,'[3]FCST SDV'!$L$1:$V$1,0))/$C363,0)</f>
        <v>0</v>
      </c>
      <c r="R363" s="183">
        <f t="array" ref="R363">+IFERROR(INDEX('[3]FCST SDV'!$L$2:$V$2000,MATCH($B363,'[3]FCST SDV'!$C$2:$C$2000,0),MATCH(R$1,'[3]FCST SDV'!$L$1:$V$1,0))/$C363,0)</f>
        <v>0</v>
      </c>
      <c r="S363" s="179">
        <f t="shared" si="70"/>
        <v>0</v>
      </c>
    </row>
    <row r="364" spans="1:19" ht="52.5" customHeight="1">
      <c r="A364" s="251" t="s">
        <v>179</v>
      </c>
      <c r="B364" s="214" t="s">
        <v>57</v>
      </c>
      <c r="C364" s="223">
        <v>2500</v>
      </c>
      <c r="D364" s="244">
        <v>0</v>
      </c>
      <c r="E364" s="244"/>
      <c r="F364" s="244">
        <f>D364</f>
        <v>0</v>
      </c>
      <c r="G364" s="187">
        <f>+IFERROR(VLOOKUP(B364,'FCST SDV (2)'!C:S,12,0),0)</f>
        <v>141000</v>
      </c>
      <c r="H364" s="185">
        <f t="shared" ref="H364" si="80">+G364/C364</f>
        <v>56.4</v>
      </c>
      <c r="I364" s="134">
        <f t="array" ref="I364">+IFERROR(INDEX('FCST SDV (2)'!$D$2:$P$2001,MATCH('Data đx fcst 21.09.2020'!$B364,'FCST SDV (2)'!$C$2:$C$2001,0),MATCH('Data đx fcst 21.09.2020'!I$1,'FCST SDV (2)'!$D$1:$P$1,0))/'Data đx fcst 21.09.2020'!$C364,0)</f>
        <v>0</v>
      </c>
      <c r="J364" s="134">
        <f t="array" ref="J364">+IFERROR(INDEX('FCST SDV (2)'!$D$2:$P$2001,MATCH('Data đx fcst 21.09.2020'!$B364,'FCST SDV (2)'!$C$2:$C$2001,0),MATCH('Data đx fcst 21.09.2020'!J$1,'FCST SDV (2)'!$D$1:$P$1,0))/'Data đx fcst 21.09.2020'!$C364,0)</f>
        <v>0</v>
      </c>
      <c r="K364" s="134">
        <f t="array" ref="K364">+IFERROR(INDEX('FCST SDV (2)'!$D$2:$P$2001,MATCH('Data đx fcst 21.09.2020'!$B364,'FCST SDV (2)'!$C$2:$C$2001,0),MATCH('Data đx fcst 21.09.2020'!K$1,'FCST SDV (2)'!$D$1:$P$1,0))/'Data đx fcst 21.09.2020'!$C364,0)</f>
        <v>0</v>
      </c>
      <c r="L364" s="134">
        <f t="array" ref="L364">+IFERROR(INDEX('FCST SDV (2)'!$D$2:$P$2001,MATCH('Data đx fcst 21.09.2020'!$B364,'FCST SDV (2)'!$C$2:$C$2001,0),MATCH('Data đx fcst 21.09.2020'!L$1,'FCST SDV (2)'!$D$1:$P$1,0))/'Data đx fcst 21.09.2020'!$C364,0)</f>
        <v>0</v>
      </c>
      <c r="M364" s="134">
        <f t="array" ref="M364">+IFERROR(INDEX('FCST SDV (2)'!$D$2:$P$2001,MATCH('Data đx fcst 21.09.2020'!$B364,'FCST SDV (2)'!$C$2:$C$2001,0),MATCH('Data đx fcst 21.09.2020'!M$1,'FCST SDV (2)'!$D$1:$P$1,0))/'Data đx fcst 21.09.2020'!$C364,0)</f>
        <v>0</v>
      </c>
      <c r="N364" s="134">
        <f t="array" ref="N364">+IFERROR(INDEX('FCST SDV (2)'!$D$2:$P$2001,MATCH('Data đx fcst 21.09.2020'!$B364,'FCST SDV (2)'!$C$2:$C$2001,0),MATCH('Data đx fcst 21.09.2020'!N$1,'FCST SDV (2)'!$D$1:$P$1,0))/'Data đx fcst 21.09.2020'!$C364,0)</f>
        <v>0</v>
      </c>
      <c r="O364" s="134">
        <f t="array" ref="O364">+IFERROR(INDEX('FCST SDV (2)'!$D$2:$P$2001,MATCH('Data đx fcst 21.09.2020'!$B364,'FCST SDV (2)'!$C$2:$C$2001,0),MATCH('Data đx fcst 21.09.2020'!O$1,'FCST SDV (2)'!$D$1:$P$1,0))/'Data đx fcst 21.09.2020'!$C364,0)</f>
        <v>0</v>
      </c>
      <c r="P364" s="134">
        <f t="array" ref="P364">+IFERROR(INDEX('FCST SDV (2)'!$D$2:$P$2001,MATCH('Data đx fcst 21.09.2020'!$B364,'FCST SDV (2)'!$C$2:$C$2001,0),MATCH('Data đx fcst 21.09.2020'!P$1,'FCST SDV (2)'!$D$1:$P$1,0))/'Data đx fcst 21.09.2020'!$C364,0)</f>
        <v>0</v>
      </c>
      <c r="Q364" s="134">
        <f t="array" ref="Q364">+IFERROR(INDEX('FCST SDV (2)'!$D$2:$P$2001,MATCH('Data đx fcst 21.09.2020'!$B364,'FCST SDV (2)'!$C$2:$C$2001,0),MATCH('Data đx fcst 21.09.2020'!Q$1,'FCST SDV (2)'!$D$1:$P$1,0))/'Data đx fcst 21.09.2020'!$C364,0)</f>
        <v>0</v>
      </c>
      <c r="R364" s="134">
        <f t="array" ref="R364">+IFERROR(INDEX('FCST SDV (2)'!$D$2:$P$2001,MATCH('Data đx fcst 21.09.2020'!$B364,'FCST SDV (2)'!$C$2:$C$2001,0),MATCH('Data đx fcst 21.09.2020'!R$1,'FCST SDV (2)'!$D$1:$P$1,0))/'Data đx fcst 21.09.2020'!$C364,0)</f>
        <v>51.6</v>
      </c>
      <c r="S364" s="182">
        <f t="shared" si="70"/>
        <v>51.6</v>
      </c>
    </row>
    <row r="365" spans="1:19" s="195" customFormat="1" ht="36" customHeight="1" thickBot="1">
      <c r="A365" s="646" t="s">
        <v>254</v>
      </c>
      <c r="B365" s="647"/>
      <c r="C365" s="647"/>
      <c r="D365" s="647"/>
      <c r="E365" s="647"/>
      <c r="F365" s="648"/>
      <c r="G365" s="263">
        <f>+G364</f>
        <v>141000</v>
      </c>
      <c r="H365" s="190">
        <f>+H364</f>
        <v>56.4</v>
      </c>
      <c r="I365" s="192">
        <f>F364-SUM(I364)</f>
        <v>0</v>
      </c>
      <c r="J365" s="192">
        <f>+I365-SUM(J364)</f>
        <v>0</v>
      </c>
      <c r="K365" s="192">
        <f t="shared" ref="K365:R365" si="81">+J365-SUM(K364)</f>
        <v>0</v>
      </c>
      <c r="L365" s="192">
        <f t="shared" si="81"/>
        <v>0</v>
      </c>
      <c r="M365" s="192">
        <f t="shared" si="81"/>
        <v>0</v>
      </c>
      <c r="N365" s="192">
        <f t="shared" si="81"/>
        <v>0</v>
      </c>
      <c r="O365" s="192">
        <f t="shared" si="81"/>
        <v>0</v>
      </c>
      <c r="P365" s="192">
        <f t="shared" si="81"/>
        <v>0</v>
      </c>
      <c r="Q365" s="192">
        <f t="shared" si="81"/>
        <v>0</v>
      </c>
      <c r="R365" s="192">
        <f t="shared" si="81"/>
        <v>-51.6</v>
      </c>
      <c r="S365" s="194">
        <f t="shared" si="70"/>
        <v>-51.6</v>
      </c>
    </row>
    <row r="366" spans="1:19" ht="36" customHeight="1">
      <c r="A366" s="645" t="s">
        <v>180</v>
      </c>
      <c r="B366" s="225" t="s">
        <v>149</v>
      </c>
      <c r="C366" s="231">
        <v>2500</v>
      </c>
      <c r="D366" s="612">
        <v>101</v>
      </c>
      <c r="E366" s="612"/>
      <c r="F366" s="612">
        <f>D366</f>
        <v>101</v>
      </c>
      <c r="G366" s="187">
        <f>+IFERROR(VLOOKUP(B366,'FCST SDV (2)'!C:S,12,0),0)</f>
        <v>0</v>
      </c>
      <c r="H366" s="188">
        <f t="shared" ref="H366:H367" si="82">+G366/C366</f>
        <v>0</v>
      </c>
      <c r="I366" s="189">
        <f t="array" ref="I366">+IFERROR(INDEX('[3]FCST SDV'!$L$2:$V$2000,MATCH($B366,'[3]FCST SDV'!$C$2:$C$2000,0),MATCH(I$1,'[3]FCST SDV'!$L$1:$V$1,0))/$C366,0)</f>
        <v>0</v>
      </c>
      <c r="J366" s="189">
        <f t="array" ref="J366">+IFERROR(INDEX('[3]FCST SDV'!$L$2:$V$2000,MATCH($B366,'[3]FCST SDV'!$C$2:$C$2000,0),MATCH(J$1,'[3]FCST SDV'!$L$1:$V$1,0))/$C366,0)</f>
        <v>0</v>
      </c>
      <c r="K366" s="189">
        <f t="array" ref="K366">+IFERROR(INDEX('[3]FCST SDV'!$L$2:$V$2000,MATCH($B366,'[3]FCST SDV'!$C$2:$C$2000,0),MATCH(K$1,'[3]FCST SDV'!$L$1:$V$1,0))/$C366,0)</f>
        <v>0</v>
      </c>
      <c r="L366" s="189">
        <f t="array" ref="L366">+IFERROR(INDEX('[3]FCST SDV'!$L$2:$V$2000,MATCH($B366,'[3]FCST SDV'!$C$2:$C$2000,0),MATCH(L$1,'[3]FCST SDV'!$L$1:$V$1,0))/$C366,0)</f>
        <v>0</v>
      </c>
      <c r="M366" s="189">
        <f t="array" ref="M366">+IFERROR(INDEX('[3]FCST SDV'!$L$2:$V$2000,MATCH($B366,'[3]FCST SDV'!$C$2:$C$2000,0),MATCH(M$1,'[3]FCST SDV'!$L$1:$V$1,0))/$C366,0)</f>
        <v>0</v>
      </c>
      <c r="N366" s="189">
        <f t="array" ref="N366">+IFERROR(INDEX('[3]FCST SDV'!$L$2:$V$2000,MATCH($B366,'[3]FCST SDV'!$C$2:$C$2000,0),MATCH(N$1,'[3]FCST SDV'!$L$1:$V$1,0))/$C366,0)</f>
        <v>0</v>
      </c>
      <c r="O366" s="189">
        <f t="array" ref="O366">+IFERROR(INDEX('[3]FCST SDV'!$L$2:$V$2000,MATCH($B366,'[3]FCST SDV'!$C$2:$C$2000,0),MATCH(O$1,'[3]FCST SDV'!$L$1:$V$1,0))/$C366,0)</f>
        <v>0</v>
      </c>
      <c r="P366" s="189">
        <f t="array" ref="P366">+IFERROR(INDEX('[3]FCST SDV'!$L$2:$V$2000,MATCH($B366,'[3]FCST SDV'!$C$2:$C$2000,0),MATCH(P$1,'[3]FCST SDV'!$L$1:$V$1,0))/$C366,0)</f>
        <v>0</v>
      </c>
      <c r="Q366" s="189">
        <f t="array" ref="Q366">+IFERROR(INDEX('[3]FCST SDV'!$L$2:$V$2000,MATCH($B366,'[3]FCST SDV'!$C$2:$C$2000,0),MATCH(Q$1,'[3]FCST SDV'!$L$1:$V$1,0))/$C366,0)</f>
        <v>0</v>
      </c>
      <c r="R366" s="189">
        <f t="array" ref="R366">+IFERROR(INDEX('[3]FCST SDV'!$L$2:$V$2000,MATCH($B366,'[3]FCST SDV'!$C$2:$C$2000,0),MATCH(R$1,'[3]FCST SDV'!$L$1:$V$1,0))/$C366,0)</f>
        <v>0</v>
      </c>
      <c r="S366" s="193">
        <f t="shared" si="70"/>
        <v>0</v>
      </c>
    </row>
    <row r="367" spans="1:19" ht="36" customHeight="1">
      <c r="A367" s="650"/>
      <c r="B367" s="214" t="s">
        <v>58</v>
      </c>
      <c r="C367" s="223">
        <v>2500</v>
      </c>
      <c r="D367" s="606"/>
      <c r="E367" s="606"/>
      <c r="F367" s="606"/>
      <c r="G367" s="187">
        <f>+IFERROR(VLOOKUP(B367,'FCST SDV (2)'!C:S,12,0),0)</f>
        <v>54000</v>
      </c>
      <c r="H367" s="185">
        <f t="shared" si="82"/>
        <v>21.6</v>
      </c>
      <c r="I367" s="181">
        <f t="array" ref="I367">+IFERROR(INDEX('[3]FCST SDV'!$L$2:$V$2000,MATCH($B367,'[3]FCST SDV'!$C$2:$C$2000,0),MATCH(I$1,'[3]FCST SDV'!$L$1:$V$1,0))/$C367,0)</f>
        <v>0</v>
      </c>
      <c r="J367" s="181">
        <f t="array" ref="J367">+IFERROR(INDEX('[3]FCST SDV'!$L$2:$V$2000,MATCH($B367,'[3]FCST SDV'!$C$2:$C$2000,0),MATCH(J$1,'[3]FCST SDV'!$L$1:$V$1,0))/$C367,0)</f>
        <v>0</v>
      </c>
      <c r="K367" s="181">
        <f t="array" ref="K367">+IFERROR(INDEX('[3]FCST SDV'!$L$2:$V$2000,MATCH($B367,'[3]FCST SDV'!$C$2:$C$2000,0),MATCH(K$1,'[3]FCST SDV'!$L$1:$V$1,0))/$C367,0)</f>
        <v>0</v>
      </c>
      <c r="L367" s="181">
        <f t="array" ref="L367">+IFERROR(INDEX('[3]FCST SDV'!$L$2:$V$2000,MATCH($B367,'[3]FCST SDV'!$C$2:$C$2000,0),MATCH(L$1,'[3]FCST SDV'!$L$1:$V$1,0))/$C367,0)</f>
        <v>0</v>
      </c>
      <c r="M367" s="181">
        <f t="array" ref="M367">+IFERROR(INDEX('[3]FCST SDV'!$L$2:$V$2000,MATCH($B367,'[3]FCST SDV'!$C$2:$C$2000,0),MATCH(M$1,'[3]FCST SDV'!$L$1:$V$1,0))/$C367,0)</f>
        <v>0</v>
      </c>
      <c r="N367" s="181">
        <f t="array" ref="N367">+IFERROR(INDEX('[3]FCST SDV'!$L$2:$V$2000,MATCH($B367,'[3]FCST SDV'!$C$2:$C$2000,0),MATCH(N$1,'[3]FCST SDV'!$L$1:$V$1,0))/$C367,0)</f>
        <v>0</v>
      </c>
      <c r="O367" s="181">
        <f t="array" ref="O367">+IFERROR(INDEX('[3]FCST SDV'!$L$2:$V$2000,MATCH($B367,'[3]FCST SDV'!$C$2:$C$2000,0),MATCH(O$1,'[3]FCST SDV'!$L$1:$V$1,0))/$C367,0)</f>
        <v>0</v>
      </c>
      <c r="P367" s="181">
        <f t="array" ref="P367">+IFERROR(INDEX('[3]FCST SDV'!$L$2:$V$2000,MATCH($B367,'[3]FCST SDV'!$C$2:$C$2000,0),MATCH(P$1,'[3]FCST SDV'!$L$1:$V$1,0))/$C367,0)</f>
        <v>0</v>
      </c>
      <c r="Q367" s="181">
        <f t="array" ref="Q367">+IFERROR(INDEX('[3]FCST SDV'!$L$2:$V$2000,MATCH($B367,'[3]FCST SDV'!$C$2:$C$2000,0),MATCH(Q$1,'[3]FCST SDV'!$L$1:$V$1,0))/$C367,0)</f>
        <v>0</v>
      </c>
      <c r="R367" s="181">
        <f t="array" ref="R367">+IFERROR(INDEX('[3]FCST SDV'!$L$2:$V$2000,MATCH($B367,'[3]FCST SDV'!$C$2:$C$2000,0),MATCH(R$1,'[3]FCST SDV'!$L$1:$V$1,0))/$C367,0)</f>
        <v>0</v>
      </c>
      <c r="S367" s="182">
        <f t="shared" si="70"/>
        <v>0</v>
      </c>
    </row>
    <row r="368" spans="1:19" ht="36" customHeight="1">
      <c r="A368" s="651" t="s">
        <v>254</v>
      </c>
      <c r="B368" s="652"/>
      <c r="C368" s="652"/>
      <c r="D368" s="652"/>
      <c r="E368" s="652"/>
      <c r="F368" s="653"/>
      <c r="G368" s="187">
        <f>+IFERROR(VLOOKUP(B368,'FCST SDV (2)'!C:S,12,0),0)</f>
        <v>0</v>
      </c>
      <c r="H368" s="185">
        <f>+H367</f>
        <v>21.6</v>
      </c>
      <c r="I368" s="180">
        <f>+F366-SUM(I366:I367)</f>
        <v>101</v>
      </c>
      <c r="J368" s="180">
        <f>+I368-SUM(J366:J367)</f>
        <v>101</v>
      </c>
      <c r="K368" s="180">
        <f t="shared" ref="K368:R368" si="83">+J368-SUM(K366:K367)</f>
        <v>101</v>
      </c>
      <c r="L368" s="180">
        <f t="shared" si="83"/>
        <v>101</v>
      </c>
      <c r="M368" s="180">
        <f t="shared" si="83"/>
        <v>101</v>
      </c>
      <c r="N368" s="180">
        <f t="shared" si="83"/>
        <v>101</v>
      </c>
      <c r="O368" s="180">
        <f t="shared" si="83"/>
        <v>101</v>
      </c>
      <c r="P368" s="180">
        <f t="shared" si="83"/>
        <v>101</v>
      </c>
      <c r="Q368" s="180">
        <f t="shared" si="83"/>
        <v>101</v>
      </c>
      <c r="R368" s="180">
        <f t="shared" si="83"/>
        <v>101</v>
      </c>
      <c r="S368" s="179">
        <f t="shared" si="70"/>
        <v>1010</v>
      </c>
    </row>
    <row r="369" spans="1:19" ht="48" customHeight="1">
      <c r="A369" s="251" t="s">
        <v>181</v>
      </c>
      <c r="B369" s="214" t="s">
        <v>150</v>
      </c>
      <c r="C369" s="223">
        <v>2500</v>
      </c>
      <c r="D369" s="244">
        <v>0</v>
      </c>
      <c r="E369" s="244"/>
      <c r="F369" s="244">
        <f>D369</f>
        <v>0</v>
      </c>
      <c r="G369" s="187">
        <f>+IFERROR(VLOOKUP(B369,'FCST SDV (2)'!C:S,12,0),0)</f>
        <v>0</v>
      </c>
      <c r="H369" s="185">
        <f>+G369/C369</f>
        <v>0</v>
      </c>
      <c r="I369" s="134">
        <f t="array" ref="I369">+IFERROR(INDEX('FCST SDV (2)'!$D$2:$P$2001,MATCH('Data đx fcst 21.09.2020'!$B369,'FCST SDV (2)'!$C$2:$C$2001,0),MATCH('Data đx fcst 21.09.2020'!I$1,'FCST SDV (2)'!$D$1:$P$1,0))/'Data đx fcst 21.09.2020'!$C369,0)</f>
        <v>0</v>
      </c>
      <c r="J369" s="134">
        <f t="array" ref="J369">+IFERROR(INDEX('FCST SDV (2)'!$D$2:$P$2001,MATCH('Data đx fcst 21.09.2020'!$B369,'FCST SDV (2)'!$C$2:$C$2001,0),MATCH('Data đx fcst 21.09.2020'!J$1,'FCST SDV (2)'!$D$1:$P$1,0))/'Data đx fcst 21.09.2020'!$C369,0)</f>
        <v>0</v>
      </c>
      <c r="K369" s="134">
        <f t="array" ref="K369">+IFERROR(INDEX('FCST SDV (2)'!$D$2:$P$2001,MATCH('Data đx fcst 21.09.2020'!$B369,'FCST SDV (2)'!$C$2:$C$2001,0),MATCH('Data đx fcst 21.09.2020'!K$1,'FCST SDV (2)'!$D$1:$P$1,0))/'Data đx fcst 21.09.2020'!$C369,0)</f>
        <v>0</v>
      </c>
      <c r="L369" s="134">
        <f t="array" ref="L369">+IFERROR(INDEX('FCST SDV (2)'!$D$2:$P$2001,MATCH('Data đx fcst 21.09.2020'!$B369,'FCST SDV (2)'!$C$2:$C$2001,0),MATCH('Data đx fcst 21.09.2020'!L$1,'FCST SDV (2)'!$D$1:$P$1,0))/'Data đx fcst 21.09.2020'!$C369,0)</f>
        <v>0</v>
      </c>
      <c r="M369" s="134">
        <f t="array" ref="M369">+IFERROR(INDEX('FCST SDV (2)'!$D$2:$P$2001,MATCH('Data đx fcst 21.09.2020'!$B369,'FCST SDV (2)'!$C$2:$C$2001,0),MATCH('Data đx fcst 21.09.2020'!M$1,'FCST SDV (2)'!$D$1:$P$1,0))/'Data đx fcst 21.09.2020'!$C369,0)</f>
        <v>0</v>
      </c>
      <c r="N369" s="134">
        <f t="array" ref="N369">+IFERROR(INDEX('FCST SDV (2)'!$D$2:$P$2001,MATCH('Data đx fcst 21.09.2020'!$B369,'FCST SDV (2)'!$C$2:$C$2001,0),MATCH('Data đx fcst 21.09.2020'!N$1,'FCST SDV (2)'!$D$1:$P$1,0))/'Data đx fcst 21.09.2020'!$C369,0)</f>
        <v>0</v>
      </c>
      <c r="O369" s="134">
        <f t="array" ref="O369">+IFERROR(INDEX('FCST SDV (2)'!$D$2:$P$2001,MATCH('Data đx fcst 21.09.2020'!$B369,'FCST SDV (2)'!$C$2:$C$2001,0),MATCH('Data đx fcst 21.09.2020'!O$1,'FCST SDV (2)'!$D$1:$P$1,0))/'Data đx fcst 21.09.2020'!$C369,0)</f>
        <v>0</v>
      </c>
      <c r="P369" s="134">
        <f t="array" ref="P369">+IFERROR(INDEX('FCST SDV (2)'!$D$2:$P$2001,MATCH('Data đx fcst 21.09.2020'!$B369,'FCST SDV (2)'!$C$2:$C$2001,0),MATCH('Data đx fcst 21.09.2020'!P$1,'FCST SDV (2)'!$D$1:$P$1,0))/'Data đx fcst 21.09.2020'!$C369,0)</f>
        <v>0</v>
      </c>
      <c r="Q369" s="134">
        <f t="array" ref="Q369">+IFERROR(INDEX('FCST SDV (2)'!$D$2:$P$2001,MATCH('Data đx fcst 21.09.2020'!$B369,'FCST SDV (2)'!$C$2:$C$2001,0),MATCH('Data đx fcst 21.09.2020'!Q$1,'FCST SDV (2)'!$D$1:$P$1,0))/'Data đx fcst 21.09.2020'!$C369,0)</f>
        <v>0</v>
      </c>
      <c r="R369" s="134">
        <f t="array" ref="R369">+IFERROR(INDEX('FCST SDV (2)'!$D$2:$P$2001,MATCH('Data đx fcst 21.09.2020'!$B369,'FCST SDV (2)'!$C$2:$C$2001,0),MATCH('Data đx fcst 21.09.2020'!R$1,'FCST SDV (2)'!$D$1:$P$1,0))/'Data đx fcst 21.09.2020'!$C369,0)</f>
        <v>0</v>
      </c>
      <c r="S369" s="182">
        <f t="shared" si="70"/>
        <v>0</v>
      </c>
    </row>
    <row r="370" spans="1:19" s="195" customFormat="1" ht="36" customHeight="1" thickBot="1">
      <c r="A370" s="646" t="s">
        <v>254</v>
      </c>
      <c r="B370" s="647"/>
      <c r="C370" s="647"/>
      <c r="D370" s="647"/>
      <c r="E370" s="647"/>
      <c r="F370" s="648"/>
      <c r="G370" s="263">
        <f>+G369</f>
        <v>0</v>
      </c>
      <c r="H370" s="190">
        <f>+H369</f>
        <v>0</v>
      </c>
      <c r="I370" s="192">
        <f>F369-I369</f>
        <v>0</v>
      </c>
      <c r="J370" s="192">
        <f>+I370-J369</f>
        <v>0</v>
      </c>
      <c r="K370" s="192">
        <f t="shared" ref="K370:R370" si="84">+J370-K369</f>
        <v>0</v>
      </c>
      <c r="L370" s="192">
        <f t="shared" si="84"/>
        <v>0</v>
      </c>
      <c r="M370" s="192">
        <f t="shared" si="84"/>
        <v>0</v>
      </c>
      <c r="N370" s="192">
        <f t="shared" si="84"/>
        <v>0</v>
      </c>
      <c r="O370" s="192">
        <f t="shared" si="84"/>
        <v>0</v>
      </c>
      <c r="P370" s="192">
        <f t="shared" si="84"/>
        <v>0</v>
      </c>
      <c r="Q370" s="192">
        <f t="shared" si="84"/>
        <v>0</v>
      </c>
      <c r="R370" s="192">
        <f t="shared" si="84"/>
        <v>0</v>
      </c>
      <c r="S370" s="199">
        <f t="shared" ref="S370" si="85">+R370-S369</f>
        <v>0</v>
      </c>
    </row>
    <row r="371" spans="1:19" ht="36" customHeight="1">
      <c r="A371" s="650" t="s">
        <v>182</v>
      </c>
      <c r="B371" s="225" t="s">
        <v>151</v>
      </c>
      <c r="C371" s="231">
        <v>2500</v>
      </c>
      <c r="D371" s="606">
        <v>150</v>
      </c>
      <c r="E371" s="606"/>
      <c r="F371" s="606">
        <f>D371</f>
        <v>150</v>
      </c>
      <c r="G371" s="203" t="e">
        <f>+VLOOKUP(B371,'FCST SDV (2)'!$C$2:$C$2001,20,0)</f>
        <v>#REF!</v>
      </c>
      <c r="H371" s="188" t="e">
        <f t="shared" ref="H371:H372" si="86">+G371/C371</f>
        <v>#REF!</v>
      </c>
      <c r="I371" s="189">
        <f t="array" ref="I371">+IFERROR(INDEX('[3]FCST SDV'!$L$2:$V$2000,MATCH($B371,'[3]FCST SDV'!$C$2:$C$2000,0),MATCH(I$1,'[3]FCST SDV'!$L$1:$V$1,0))/$C371,0)</f>
        <v>0</v>
      </c>
      <c r="J371" s="189">
        <f t="array" ref="J371">+IFERROR(INDEX('[3]FCST SDV'!$L$2:$V$2000,MATCH($B371,'[3]FCST SDV'!$C$2:$C$2000,0),MATCH(J$1,'[3]FCST SDV'!$L$1:$V$1,0))/$C371,0)</f>
        <v>0</v>
      </c>
      <c r="K371" s="189">
        <f t="array" ref="K371">+IFERROR(INDEX('[3]FCST SDV'!$L$2:$V$2000,MATCH($B371,'[3]FCST SDV'!$C$2:$C$2000,0),MATCH(K$1,'[3]FCST SDV'!$L$1:$V$1,0))/$C371,0)</f>
        <v>0</v>
      </c>
      <c r="L371" s="189">
        <f t="array" ref="L371">+IFERROR(INDEX('[3]FCST SDV'!$L$2:$V$2000,MATCH($B371,'[3]FCST SDV'!$C$2:$C$2000,0),MATCH(L$1,'[3]FCST SDV'!$L$1:$V$1,0))/$C371,0)</f>
        <v>0</v>
      </c>
      <c r="M371" s="189">
        <f t="array" ref="M371">+IFERROR(INDEX('[3]FCST SDV'!$L$2:$V$2000,MATCH($B371,'[3]FCST SDV'!$C$2:$C$2000,0),MATCH(M$1,'[3]FCST SDV'!$L$1:$V$1,0))/$C371,0)</f>
        <v>0</v>
      </c>
      <c r="N371" s="189">
        <f t="array" ref="N371">+IFERROR(INDEX('[3]FCST SDV'!$L$2:$V$2000,MATCH($B371,'[3]FCST SDV'!$C$2:$C$2000,0),MATCH(N$1,'[3]FCST SDV'!$L$1:$V$1,0))/$C371,0)</f>
        <v>0</v>
      </c>
      <c r="O371" s="189">
        <f t="array" ref="O371">+IFERROR(INDEX('[3]FCST SDV'!$L$2:$V$2000,MATCH($B371,'[3]FCST SDV'!$C$2:$C$2000,0),MATCH(O$1,'[3]FCST SDV'!$L$1:$V$1,0))/$C371,0)</f>
        <v>0</v>
      </c>
      <c r="P371" s="189">
        <f t="array" ref="P371">+IFERROR(INDEX('[3]FCST SDV'!$L$2:$V$2000,MATCH($B371,'[3]FCST SDV'!$C$2:$C$2000,0),MATCH(P$1,'[3]FCST SDV'!$L$1:$V$1,0))/$C371,0)</f>
        <v>0</v>
      </c>
      <c r="Q371" s="189">
        <f t="array" ref="Q371">+IFERROR(INDEX('[3]FCST SDV'!$L$2:$V$2000,MATCH($B371,'[3]FCST SDV'!$C$2:$C$2000,0),MATCH(Q$1,'[3]FCST SDV'!$L$1:$V$1,0))/$C371,0)</f>
        <v>0</v>
      </c>
      <c r="R371" s="189">
        <f t="array" ref="R371">+IFERROR(INDEX('[3]FCST SDV'!$L$2:$V$2000,MATCH($B371,'[3]FCST SDV'!$C$2:$C$2000,0),MATCH(R$1,'[3]FCST SDV'!$L$1:$V$1,0))/$C371,0)</f>
        <v>0</v>
      </c>
      <c r="S371" s="193">
        <f t="shared" si="70"/>
        <v>0</v>
      </c>
    </row>
    <row r="372" spans="1:19" ht="36" customHeight="1">
      <c r="A372" s="650"/>
      <c r="B372" s="214" t="s">
        <v>17</v>
      </c>
      <c r="C372" s="223">
        <v>2500</v>
      </c>
      <c r="D372" s="606"/>
      <c r="E372" s="606"/>
      <c r="F372" s="606"/>
      <c r="G372" s="187" t="e">
        <f>+VLOOKUP(B372,'FCST SDV (2)'!$C$2:$C$2001,20,0)</f>
        <v>#REF!</v>
      </c>
      <c r="H372" s="185" t="e">
        <f t="shared" si="86"/>
        <v>#REF!</v>
      </c>
      <c r="I372" s="181">
        <f t="array" ref="I372">+IFERROR(INDEX('[3]FCST SDV'!$L$2:$V$2000,MATCH($B372,'[3]FCST SDV'!$C$2:$C$2000,0),MATCH(I$1,'[3]FCST SDV'!$L$1:$V$1,0))/$C372,0)</f>
        <v>0</v>
      </c>
      <c r="J372" s="181">
        <f t="array" ref="J372">+IFERROR(INDEX('[3]FCST SDV'!$L$2:$V$2000,MATCH($B372,'[3]FCST SDV'!$C$2:$C$2000,0),MATCH(J$1,'[3]FCST SDV'!$L$1:$V$1,0))/$C372,0)</f>
        <v>0</v>
      </c>
      <c r="K372" s="181">
        <f t="array" ref="K372">+IFERROR(INDEX('[3]FCST SDV'!$L$2:$V$2000,MATCH($B372,'[3]FCST SDV'!$C$2:$C$2000,0),MATCH(K$1,'[3]FCST SDV'!$L$1:$V$1,0))/$C372,0)</f>
        <v>0</v>
      </c>
      <c r="L372" s="181">
        <f t="array" ref="L372">+IFERROR(INDEX('[3]FCST SDV'!$L$2:$V$2000,MATCH($B372,'[3]FCST SDV'!$C$2:$C$2000,0),MATCH(L$1,'[3]FCST SDV'!$L$1:$V$1,0))/$C372,0)</f>
        <v>0</v>
      </c>
      <c r="M372" s="181">
        <f t="array" ref="M372">+IFERROR(INDEX('[3]FCST SDV'!$L$2:$V$2000,MATCH($B372,'[3]FCST SDV'!$C$2:$C$2000,0),MATCH(M$1,'[3]FCST SDV'!$L$1:$V$1,0))/$C372,0)</f>
        <v>0</v>
      </c>
      <c r="N372" s="181">
        <f t="array" ref="N372">+IFERROR(INDEX('[3]FCST SDV'!$L$2:$V$2000,MATCH($B372,'[3]FCST SDV'!$C$2:$C$2000,0),MATCH(N$1,'[3]FCST SDV'!$L$1:$V$1,0))/$C372,0)</f>
        <v>0</v>
      </c>
      <c r="O372" s="181">
        <f t="array" ref="O372">+IFERROR(INDEX('[3]FCST SDV'!$L$2:$V$2000,MATCH($B372,'[3]FCST SDV'!$C$2:$C$2000,0),MATCH(O$1,'[3]FCST SDV'!$L$1:$V$1,0))/$C372,0)</f>
        <v>0</v>
      </c>
      <c r="P372" s="181">
        <f t="array" ref="P372">+IFERROR(INDEX('[3]FCST SDV'!$L$2:$V$2000,MATCH($B372,'[3]FCST SDV'!$C$2:$C$2000,0),MATCH(P$1,'[3]FCST SDV'!$L$1:$V$1,0))/$C372,0)</f>
        <v>0</v>
      </c>
      <c r="Q372" s="181">
        <f t="array" ref="Q372">+IFERROR(INDEX('[3]FCST SDV'!$L$2:$V$2000,MATCH($B372,'[3]FCST SDV'!$C$2:$C$2000,0),MATCH(Q$1,'[3]FCST SDV'!$L$1:$V$1,0))/$C372,0)</f>
        <v>0</v>
      </c>
      <c r="R372" s="181">
        <f t="array" ref="R372">+IFERROR(INDEX('[3]FCST SDV'!$L$2:$V$2000,MATCH($B372,'[3]FCST SDV'!$C$2:$C$2000,0),MATCH(R$1,'[3]FCST SDV'!$L$1:$V$1,0))/$C372,0)</f>
        <v>0</v>
      </c>
      <c r="S372" s="182">
        <f t="shared" si="70"/>
        <v>0</v>
      </c>
    </row>
    <row r="373" spans="1:19" ht="36" customHeight="1">
      <c r="A373" s="651" t="s">
        <v>254</v>
      </c>
      <c r="B373" s="652"/>
      <c r="C373" s="652"/>
      <c r="D373" s="652"/>
      <c r="E373" s="652"/>
      <c r="F373" s="653"/>
      <c r="G373" s="187">
        <f>+IFERROR(VLOOKUP(B373,'FCST SDV (2)'!C:S,12,0),0)</f>
        <v>0</v>
      </c>
      <c r="H373" s="185">
        <v>0</v>
      </c>
      <c r="I373" s="183">
        <f>F371-SUM(I371:I372)</f>
        <v>150</v>
      </c>
      <c r="J373" s="183">
        <f>I373-SUM(J371:J372)</f>
        <v>150</v>
      </c>
      <c r="K373" s="183">
        <f t="shared" ref="K373:R373" si="87">J373-SUM(K371:K372)</f>
        <v>150</v>
      </c>
      <c r="L373" s="183">
        <f t="shared" si="87"/>
        <v>150</v>
      </c>
      <c r="M373" s="183">
        <f t="shared" si="87"/>
        <v>150</v>
      </c>
      <c r="N373" s="183">
        <f t="shared" si="87"/>
        <v>150</v>
      </c>
      <c r="O373" s="183">
        <f t="shared" si="87"/>
        <v>150</v>
      </c>
      <c r="P373" s="183">
        <f t="shared" si="87"/>
        <v>150</v>
      </c>
      <c r="Q373" s="183">
        <f t="shared" si="87"/>
        <v>150</v>
      </c>
      <c r="R373" s="183">
        <f t="shared" si="87"/>
        <v>150</v>
      </c>
      <c r="S373" s="179">
        <f t="shared" si="70"/>
        <v>1500</v>
      </c>
    </row>
    <row r="374" spans="1:19" ht="36" customHeight="1">
      <c r="A374" s="650" t="s">
        <v>183</v>
      </c>
      <c r="B374" s="214" t="s">
        <v>152</v>
      </c>
      <c r="C374" s="223">
        <v>2500</v>
      </c>
      <c r="D374" s="606">
        <v>95</v>
      </c>
      <c r="E374" s="606">
        <v>0</v>
      </c>
      <c r="F374" s="606">
        <f>D374</f>
        <v>95</v>
      </c>
      <c r="G374" s="187">
        <f>+IFERROR(VLOOKUP(B374,'FCST SDV (2)'!C:S,12,0),0)</f>
        <v>10000</v>
      </c>
      <c r="H374" s="185">
        <f t="shared" ref="H374:H377" si="88">+G374/C374</f>
        <v>4</v>
      </c>
      <c r="I374" s="134">
        <f t="array" ref="I374">+IFERROR(INDEX('FCST SDV (2)'!$D$2:$P$2001,MATCH('Data đx fcst 21.09.2020'!$B374,'FCST SDV (2)'!$C$2:$C$2001,0),MATCH('Data đx fcst 21.09.2020'!I$1,'FCST SDV (2)'!$D$1:$P$1,0))/'Data đx fcst 21.09.2020'!$C374,0)</f>
        <v>0</v>
      </c>
      <c r="J374" s="134">
        <f t="array" ref="J374">+IFERROR(INDEX('FCST SDV (2)'!$D$2:$P$2001,MATCH('Data đx fcst 21.09.2020'!$B374,'FCST SDV (2)'!$C$2:$C$2001,0),MATCH('Data đx fcst 21.09.2020'!J$1,'FCST SDV (2)'!$D$1:$P$1,0))/'Data đx fcst 21.09.2020'!$C374,0)</f>
        <v>0</v>
      </c>
      <c r="K374" s="134">
        <f t="array" ref="K374">+IFERROR(INDEX('FCST SDV (2)'!$D$2:$P$2001,MATCH('Data đx fcst 21.09.2020'!$B374,'FCST SDV (2)'!$C$2:$C$2001,0),MATCH('Data đx fcst 21.09.2020'!K$1,'FCST SDV (2)'!$D$1:$P$1,0))/'Data đx fcst 21.09.2020'!$C374,0)</f>
        <v>0</v>
      </c>
      <c r="L374" s="134">
        <f t="array" ref="L374">+IFERROR(INDEX('FCST SDV (2)'!$D$2:$P$2001,MATCH('Data đx fcst 21.09.2020'!$B374,'FCST SDV (2)'!$C$2:$C$2001,0),MATCH('Data đx fcst 21.09.2020'!L$1,'FCST SDV (2)'!$D$1:$P$1,0))/'Data đx fcst 21.09.2020'!$C374,0)</f>
        <v>0</v>
      </c>
      <c r="M374" s="134">
        <f t="array" ref="M374">+IFERROR(INDEX('FCST SDV (2)'!$D$2:$P$2001,MATCH('Data đx fcst 21.09.2020'!$B374,'FCST SDV (2)'!$C$2:$C$2001,0),MATCH('Data đx fcst 21.09.2020'!M$1,'FCST SDV (2)'!$D$1:$P$1,0))/'Data đx fcst 21.09.2020'!$C374,0)</f>
        <v>0</v>
      </c>
      <c r="N374" s="134">
        <f t="array" ref="N374">+IFERROR(INDEX('FCST SDV (2)'!$D$2:$P$2001,MATCH('Data đx fcst 21.09.2020'!$B374,'FCST SDV (2)'!$C$2:$C$2001,0),MATCH('Data đx fcst 21.09.2020'!N$1,'FCST SDV (2)'!$D$1:$P$1,0))/'Data đx fcst 21.09.2020'!$C374,0)</f>
        <v>0</v>
      </c>
      <c r="O374" s="134">
        <f t="array" ref="O374">+IFERROR(INDEX('FCST SDV (2)'!$D$2:$P$2001,MATCH('Data đx fcst 21.09.2020'!$B374,'FCST SDV (2)'!$C$2:$C$2001,0),MATCH('Data đx fcst 21.09.2020'!O$1,'FCST SDV (2)'!$D$1:$P$1,0))/'Data đx fcst 21.09.2020'!$C374,0)</f>
        <v>0</v>
      </c>
      <c r="P374" s="134">
        <f t="array" ref="P374">+IFERROR(INDEX('FCST SDV (2)'!$D$2:$P$2001,MATCH('Data đx fcst 21.09.2020'!$B374,'FCST SDV (2)'!$C$2:$C$2001,0),MATCH('Data đx fcst 21.09.2020'!P$1,'FCST SDV (2)'!$D$1:$P$1,0))/'Data đx fcst 21.09.2020'!$C374,0)</f>
        <v>0</v>
      </c>
      <c r="Q374" s="134">
        <f t="array" ref="Q374">+IFERROR(INDEX('FCST SDV (2)'!$D$2:$P$2001,MATCH('Data đx fcst 21.09.2020'!$B374,'FCST SDV (2)'!$C$2:$C$2001,0),MATCH('Data đx fcst 21.09.2020'!Q$1,'FCST SDV (2)'!$D$1:$P$1,0))/'Data đx fcst 21.09.2020'!$C374,0)</f>
        <v>0</v>
      </c>
      <c r="R374" s="134">
        <f t="array" ref="R374">+IFERROR(INDEX('FCST SDV (2)'!$D$2:$P$2001,MATCH('Data đx fcst 21.09.2020'!$B374,'FCST SDV (2)'!$C$2:$C$2001,0),MATCH('Data đx fcst 21.09.2020'!R$1,'FCST SDV (2)'!$D$1:$P$1,0))/'Data đx fcst 21.09.2020'!$C374,0)</f>
        <v>28</v>
      </c>
      <c r="S374" s="182">
        <f t="shared" si="70"/>
        <v>28</v>
      </c>
    </row>
    <row r="375" spans="1:19" ht="36" customHeight="1">
      <c r="A375" s="650"/>
      <c r="B375" s="214" t="s">
        <v>10</v>
      </c>
      <c r="C375" s="223">
        <v>2500</v>
      </c>
      <c r="D375" s="606"/>
      <c r="E375" s="606"/>
      <c r="F375" s="606"/>
      <c r="G375" s="187">
        <f>+IFERROR(VLOOKUP(B375,'FCST SDV (2)'!C:S,12,0),0)</f>
        <v>70010</v>
      </c>
      <c r="H375" s="185">
        <f t="shared" si="88"/>
        <v>28.004000000000001</v>
      </c>
      <c r="I375" s="134">
        <f t="array" ref="I375">+IFERROR(INDEX('FCST SDV (2)'!$D$2:$P$2001,MATCH('Data đx fcst 21.09.2020'!$B375,'FCST SDV (2)'!$C$2:$C$2001,0),MATCH('Data đx fcst 21.09.2020'!I$1,'FCST SDV (2)'!$D$1:$P$1,0))/'Data đx fcst 21.09.2020'!$C375,0)</f>
        <v>0</v>
      </c>
      <c r="J375" s="134">
        <f t="array" ref="J375">+IFERROR(INDEX('FCST SDV (2)'!$D$2:$P$2001,MATCH('Data đx fcst 21.09.2020'!$B375,'FCST SDV (2)'!$C$2:$C$2001,0),MATCH('Data đx fcst 21.09.2020'!J$1,'FCST SDV (2)'!$D$1:$P$1,0))/'Data đx fcst 21.09.2020'!$C375,0)</f>
        <v>0</v>
      </c>
      <c r="K375" s="134">
        <f t="array" ref="K375">+IFERROR(INDEX('FCST SDV (2)'!$D$2:$P$2001,MATCH('Data đx fcst 21.09.2020'!$B375,'FCST SDV (2)'!$C$2:$C$2001,0),MATCH('Data đx fcst 21.09.2020'!K$1,'FCST SDV (2)'!$D$1:$P$1,0))/'Data đx fcst 21.09.2020'!$C375,0)</f>
        <v>0</v>
      </c>
      <c r="L375" s="134">
        <f t="array" ref="L375">+IFERROR(INDEX('FCST SDV (2)'!$D$2:$P$2001,MATCH('Data đx fcst 21.09.2020'!$B375,'FCST SDV (2)'!$C$2:$C$2001,0),MATCH('Data đx fcst 21.09.2020'!L$1,'FCST SDV (2)'!$D$1:$P$1,0))/'Data đx fcst 21.09.2020'!$C375,0)</f>
        <v>0</v>
      </c>
      <c r="M375" s="134">
        <f t="array" ref="M375">+IFERROR(INDEX('FCST SDV (2)'!$D$2:$P$2001,MATCH('Data đx fcst 21.09.2020'!$B375,'FCST SDV (2)'!$C$2:$C$2001,0),MATCH('Data đx fcst 21.09.2020'!M$1,'FCST SDV (2)'!$D$1:$P$1,0))/'Data đx fcst 21.09.2020'!$C375,0)</f>
        <v>0</v>
      </c>
      <c r="N375" s="134">
        <f t="array" ref="N375">+IFERROR(INDEX('FCST SDV (2)'!$D$2:$P$2001,MATCH('Data đx fcst 21.09.2020'!$B375,'FCST SDV (2)'!$C$2:$C$2001,0),MATCH('Data đx fcst 21.09.2020'!N$1,'FCST SDV (2)'!$D$1:$P$1,0))/'Data đx fcst 21.09.2020'!$C375,0)</f>
        <v>0</v>
      </c>
      <c r="O375" s="134">
        <f t="array" ref="O375">+IFERROR(INDEX('FCST SDV (2)'!$D$2:$P$2001,MATCH('Data đx fcst 21.09.2020'!$B375,'FCST SDV (2)'!$C$2:$C$2001,0),MATCH('Data đx fcst 21.09.2020'!O$1,'FCST SDV (2)'!$D$1:$P$1,0))/'Data đx fcst 21.09.2020'!$C375,0)</f>
        <v>0</v>
      </c>
      <c r="P375" s="134">
        <f t="array" ref="P375">+IFERROR(INDEX('FCST SDV (2)'!$D$2:$P$2001,MATCH('Data đx fcst 21.09.2020'!$B375,'FCST SDV (2)'!$C$2:$C$2001,0),MATCH('Data đx fcst 21.09.2020'!P$1,'FCST SDV (2)'!$D$1:$P$1,0))/'Data đx fcst 21.09.2020'!$C375,0)</f>
        <v>0</v>
      </c>
      <c r="Q375" s="134">
        <f t="array" ref="Q375">+IFERROR(INDEX('FCST SDV (2)'!$D$2:$P$2001,MATCH('Data đx fcst 21.09.2020'!$B375,'FCST SDV (2)'!$C$2:$C$2001,0),MATCH('Data đx fcst 21.09.2020'!Q$1,'FCST SDV (2)'!$D$1:$P$1,0))/'Data đx fcst 21.09.2020'!$C375,0)</f>
        <v>0</v>
      </c>
      <c r="R375" s="134">
        <f t="array" ref="R375">+IFERROR(INDEX('FCST SDV (2)'!$D$2:$P$2001,MATCH('Data đx fcst 21.09.2020'!$B375,'FCST SDV (2)'!$C$2:$C$2001,0),MATCH('Data đx fcst 21.09.2020'!R$1,'FCST SDV (2)'!$D$1:$P$1,0))/'Data đx fcst 21.09.2020'!$C375,0)</f>
        <v>28</v>
      </c>
      <c r="S375" s="182">
        <f t="shared" si="70"/>
        <v>28</v>
      </c>
    </row>
    <row r="376" spans="1:19" ht="36" customHeight="1">
      <c r="A376" s="650"/>
      <c r="B376" s="214" t="s">
        <v>153</v>
      </c>
      <c r="C376" s="223">
        <v>2500</v>
      </c>
      <c r="D376" s="606"/>
      <c r="E376" s="606"/>
      <c r="F376" s="606"/>
      <c r="G376" s="187" t="e">
        <f>+VLOOKUP(B376,'FCST SDV (2)'!$C$2:$C$2001,20,0)</f>
        <v>#REF!</v>
      </c>
      <c r="H376" s="185" t="e">
        <f t="shared" si="88"/>
        <v>#REF!</v>
      </c>
      <c r="I376" s="134">
        <f t="array" ref="I376">+IFERROR(INDEX('FCST SDV (2)'!$D$2:$P$2001,MATCH('Data đx fcst 21.09.2020'!$B376,'FCST SDV (2)'!$C$2:$C$2001,0),MATCH('Data đx fcst 21.09.2020'!I$1,'FCST SDV (2)'!$D$1:$P$1,0))/'Data đx fcst 21.09.2020'!$C376,0)</f>
        <v>0</v>
      </c>
      <c r="J376" s="134">
        <f t="array" ref="J376">+IFERROR(INDEX('FCST SDV (2)'!$D$2:$P$2001,MATCH('Data đx fcst 21.09.2020'!$B376,'FCST SDV (2)'!$C$2:$C$2001,0),MATCH('Data đx fcst 21.09.2020'!J$1,'FCST SDV (2)'!$D$1:$P$1,0))/'Data đx fcst 21.09.2020'!$C376,0)</f>
        <v>0</v>
      </c>
      <c r="K376" s="134">
        <f t="array" ref="K376">+IFERROR(INDEX('FCST SDV (2)'!$D$2:$P$2001,MATCH('Data đx fcst 21.09.2020'!$B376,'FCST SDV (2)'!$C$2:$C$2001,0),MATCH('Data đx fcst 21.09.2020'!K$1,'FCST SDV (2)'!$D$1:$P$1,0))/'Data đx fcst 21.09.2020'!$C376,0)</f>
        <v>0</v>
      </c>
      <c r="L376" s="134">
        <f t="array" ref="L376">+IFERROR(INDEX('FCST SDV (2)'!$D$2:$P$2001,MATCH('Data đx fcst 21.09.2020'!$B376,'FCST SDV (2)'!$C$2:$C$2001,0),MATCH('Data đx fcst 21.09.2020'!L$1,'FCST SDV (2)'!$D$1:$P$1,0))/'Data đx fcst 21.09.2020'!$C376,0)</f>
        <v>0</v>
      </c>
      <c r="M376" s="134">
        <f t="array" ref="M376">+IFERROR(INDEX('FCST SDV (2)'!$D$2:$P$2001,MATCH('Data đx fcst 21.09.2020'!$B376,'FCST SDV (2)'!$C$2:$C$2001,0),MATCH('Data đx fcst 21.09.2020'!M$1,'FCST SDV (2)'!$D$1:$P$1,0))/'Data đx fcst 21.09.2020'!$C376,0)</f>
        <v>0</v>
      </c>
      <c r="N376" s="134">
        <f t="array" ref="N376">+IFERROR(INDEX('FCST SDV (2)'!$D$2:$P$2001,MATCH('Data đx fcst 21.09.2020'!$B376,'FCST SDV (2)'!$C$2:$C$2001,0),MATCH('Data đx fcst 21.09.2020'!N$1,'FCST SDV (2)'!$D$1:$P$1,0))/'Data đx fcst 21.09.2020'!$C376,0)</f>
        <v>0</v>
      </c>
      <c r="O376" s="134">
        <f t="array" ref="O376">+IFERROR(INDEX('FCST SDV (2)'!$D$2:$P$2001,MATCH('Data đx fcst 21.09.2020'!$B376,'FCST SDV (2)'!$C$2:$C$2001,0),MATCH('Data đx fcst 21.09.2020'!O$1,'FCST SDV (2)'!$D$1:$P$1,0))/'Data đx fcst 21.09.2020'!$C376,0)</f>
        <v>0</v>
      </c>
      <c r="P376" s="134">
        <f t="array" ref="P376">+IFERROR(INDEX('FCST SDV (2)'!$D$2:$P$2001,MATCH('Data đx fcst 21.09.2020'!$B376,'FCST SDV (2)'!$C$2:$C$2001,0),MATCH('Data đx fcst 21.09.2020'!P$1,'FCST SDV (2)'!$D$1:$P$1,0))/'Data đx fcst 21.09.2020'!$C376,0)</f>
        <v>0</v>
      </c>
      <c r="Q376" s="134">
        <f t="array" ref="Q376">+IFERROR(INDEX('FCST SDV (2)'!$D$2:$P$2001,MATCH('Data đx fcst 21.09.2020'!$B376,'FCST SDV (2)'!$C$2:$C$2001,0),MATCH('Data đx fcst 21.09.2020'!Q$1,'FCST SDV (2)'!$D$1:$P$1,0))/'Data đx fcst 21.09.2020'!$C376,0)</f>
        <v>0</v>
      </c>
      <c r="R376" s="134">
        <f t="array" ref="R376">+IFERROR(INDEX('FCST SDV (2)'!$D$2:$P$2001,MATCH('Data đx fcst 21.09.2020'!$B376,'FCST SDV (2)'!$C$2:$C$2001,0),MATCH('Data đx fcst 21.09.2020'!R$1,'FCST SDV (2)'!$D$1:$P$1,0))/'Data đx fcst 21.09.2020'!$C376,0)</f>
        <v>0</v>
      </c>
      <c r="S376" s="182">
        <f t="shared" si="70"/>
        <v>0</v>
      </c>
    </row>
    <row r="377" spans="1:19" ht="36" customHeight="1">
      <c r="A377" s="650"/>
      <c r="B377" s="214" t="s">
        <v>154</v>
      </c>
      <c r="C377" s="223">
        <v>2500</v>
      </c>
      <c r="D377" s="606"/>
      <c r="E377" s="606"/>
      <c r="F377" s="606"/>
      <c r="G377" s="187">
        <f>+IFERROR(VLOOKUP(B377,'FCST SDV (2)'!C:S,12,0),0)</f>
        <v>40000</v>
      </c>
      <c r="H377" s="185">
        <f t="shared" si="88"/>
        <v>16</v>
      </c>
      <c r="I377" s="134">
        <f t="array" ref="I377">+IFERROR(INDEX('FCST SDV (2)'!$D$2:$P$2001,MATCH('Data đx fcst 21.09.2020'!$B377,'FCST SDV (2)'!$C$2:$C$2001,0),MATCH('Data đx fcst 21.09.2020'!I$1,'FCST SDV (2)'!$D$1:$P$1,0))/'Data đx fcst 21.09.2020'!$C377,0)</f>
        <v>0</v>
      </c>
      <c r="J377" s="134">
        <f t="array" ref="J377">+IFERROR(INDEX('FCST SDV (2)'!$D$2:$P$2001,MATCH('Data đx fcst 21.09.2020'!$B377,'FCST SDV (2)'!$C$2:$C$2001,0),MATCH('Data đx fcst 21.09.2020'!J$1,'FCST SDV (2)'!$D$1:$P$1,0))/'Data đx fcst 21.09.2020'!$C377,0)</f>
        <v>0</v>
      </c>
      <c r="K377" s="134">
        <f t="array" ref="K377">+IFERROR(INDEX('FCST SDV (2)'!$D$2:$P$2001,MATCH('Data đx fcst 21.09.2020'!$B377,'FCST SDV (2)'!$C$2:$C$2001,0),MATCH('Data đx fcst 21.09.2020'!K$1,'FCST SDV (2)'!$D$1:$P$1,0))/'Data đx fcst 21.09.2020'!$C377,0)</f>
        <v>0</v>
      </c>
      <c r="L377" s="134">
        <f t="array" ref="L377">+IFERROR(INDEX('FCST SDV (2)'!$D$2:$P$2001,MATCH('Data đx fcst 21.09.2020'!$B377,'FCST SDV (2)'!$C$2:$C$2001,0),MATCH('Data đx fcst 21.09.2020'!L$1,'FCST SDV (2)'!$D$1:$P$1,0))/'Data đx fcst 21.09.2020'!$C377,0)</f>
        <v>0</v>
      </c>
      <c r="M377" s="134">
        <f t="array" ref="M377">+IFERROR(INDEX('FCST SDV (2)'!$D$2:$P$2001,MATCH('Data đx fcst 21.09.2020'!$B377,'FCST SDV (2)'!$C$2:$C$2001,0),MATCH('Data đx fcst 21.09.2020'!M$1,'FCST SDV (2)'!$D$1:$P$1,0))/'Data đx fcst 21.09.2020'!$C377,0)</f>
        <v>0</v>
      </c>
      <c r="N377" s="134">
        <f t="array" ref="N377">+IFERROR(INDEX('FCST SDV (2)'!$D$2:$P$2001,MATCH('Data đx fcst 21.09.2020'!$B377,'FCST SDV (2)'!$C$2:$C$2001,0),MATCH('Data đx fcst 21.09.2020'!N$1,'FCST SDV (2)'!$D$1:$P$1,0))/'Data đx fcst 21.09.2020'!$C377,0)</f>
        <v>0</v>
      </c>
      <c r="O377" s="134">
        <f t="array" ref="O377">+IFERROR(INDEX('FCST SDV (2)'!$D$2:$P$2001,MATCH('Data đx fcst 21.09.2020'!$B377,'FCST SDV (2)'!$C$2:$C$2001,0),MATCH('Data đx fcst 21.09.2020'!O$1,'FCST SDV (2)'!$D$1:$P$1,0))/'Data đx fcst 21.09.2020'!$C377,0)</f>
        <v>0</v>
      </c>
      <c r="P377" s="134">
        <f t="array" ref="P377">+IFERROR(INDEX('FCST SDV (2)'!$D$2:$P$2001,MATCH('Data đx fcst 21.09.2020'!$B377,'FCST SDV (2)'!$C$2:$C$2001,0),MATCH('Data đx fcst 21.09.2020'!P$1,'FCST SDV (2)'!$D$1:$P$1,0))/'Data đx fcst 21.09.2020'!$C377,0)</f>
        <v>0</v>
      </c>
      <c r="Q377" s="134">
        <f t="array" ref="Q377">+IFERROR(INDEX('FCST SDV (2)'!$D$2:$P$2001,MATCH('Data đx fcst 21.09.2020'!$B377,'FCST SDV (2)'!$C$2:$C$2001,0),MATCH('Data đx fcst 21.09.2020'!Q$1,'FCST SDV (2)'!$D$1:$P$1,0))/'Data đx fcst 21.09.2020'!$C377,0)</f>
        <v>0</v>
      </c>
      <c r="R377" s="134">
        <f t="array" ref="R377">+IFERROR(INDEX('FCST SDV (2)'!$D$2:$P$2001,MATCH('Data đx fcst 21.09.2020'!$B377,'FCST SDV (2)'!$C$2:$C$2001,0),MATCH('Data đx fcst 21.09.2020'!R$1,'FCST SDV (2)'!$D$1:$P$1,0))/'Data đx fcst 21.09.2020'!$C377,0)</f>
        <v>28</v>
      </c>
      <c r="S377" s="182">
        <f t="shared" si="70"/>
        <v>28</v>
      </c>
    </row>
    <row r="378" spans="1:19" s="195" customFormat="1" ht="36" customHeight="1" thickBot="1">
      <c r="A378" s="646" t="s">
        <v>254</v>
      </c>
      <c r="B378" s="647"/>
      <c r="C378" s="647"/>
      <c r="D378" s="647"/>
      <c r="E378" s="647"/>
      <c r="F378" s="648"/>
      <c r="G378" s="263">
        <f>+G374+G375+G377</f>
        <v>120010</v>
      </c>
      <c r="H378" s="190">
        <f>+H374+H375+H377</f>
        <v>48.004000000000005</v>
      </c>
      <c r="I378" s="199">
        <f>F374-SUM(I374:I377)</f>
        <v>95</v>
      </c>
      <c r="J378" s="192">
        <f>I378-SUM(J374:J377)</f>
        <v>95</v>
      </c>
      <c r="K378" s="192">
        <f t="shared" ref="K378:R378" si="89">J378-SUM(K374:K377)</f>
        <v>95</v>
      </c>
      <c r="L378" s="192">
        <f t="shared" si="89"/>
        <v>95</v>
      </c>
      <c r="M378" s="192">
        <f t="shared" si="89"/>
        <v>95</v>
      </c>
      <c r="N378" s="192">
        <f t="shared" si="89"/>
        <v>95</v>
      </c>
      <c r="O378" s="192">
        <f t="shared" si="89"/>
        <v>95</v>
      </c>
      <c r="P378" s="192">
        <f t="shared" si="89"/>
        <v>95</v>
      </c>
      <c r="Q378" s="192">
        <f t="shared" si="89"/>
        <v>95</v>
      </c>
      <c r="R378" s="192">
        <f t="shared" si="89"/>
        <v>11</v>
      </c>
      <c r="S378" s="199">
        <f t="shared" ref="S378" si="90">O374-SUM(S374:S377)</f>
        <v>-84</v>
      </c>
    </row>
    <row r="379" spans="1:19" ht="36" customHeight="1">
      <c r="A379" s="650" t="s">
        <v>184</v>
      </c>
      <c r="B379" s="225" t="s">
        <v>16</v>
      </c>
      <c r="C379" s="231">
        <v>2500</v>
      </c>
      <c r="D379" s="606">
        <v>0</v>
      </c>
      <c r="E379" s="606">
        <v>0</v>
      </c>
      <c r="F379" s="606">
        <f>D379</f>
        <v>0</v>
      </c>
      <c r="G379" s="203">
        <f>+IFERROR(VLOOKUP(B379,'FCST SDV (2)'!C:S,12,0),0)</f>
        <v>90000</v>
      </c>
      <c r="H379" s="188">
        <f t="shared" ref="H379:H380" si="91">+G379/C379</f>
        <v>36</v>
      </c>
      <c r="I379" s="134">
        <f t="array" ref="I379">+IFERROR(INDEX('FCST SDV (2)'!$D$2:$P$2001,MATCH('Data đx fcst 21.09.2020'!$B379,'FCST SDV (2)'!$C$2:$C$2001,0),MATCH('Data đx fcst 21.09.2020'!I$1,'FCST SDV (2)'!$D$1:$P$1,0))/'Data đx fcst 21.09.2020'!$C379,0)</f>
        <v>0</v>
      </c>
      <c r="J379" s="134">
        <f t="array" ref="J379">+IFERROR(INDEX('FCST SDV (2)'!$D$2:$P$2001,MATCH('Data đx fcst 21.09.2020'!$B379,'FCST SDV (2)'!$C$2:$C$2001,0),MATCH('Data đx fcst 21.09.2020'!J$1,'FCST SDV (2)'!$D$1:$P$1,0))/'Data đx fcst 21.09.2020'!$C379,0)</f>
        <v>0</v>
      </c>
      <c r="K379" s="134">
        <f t="array" ref="K379">+IFERROR(INDEX('FCST SDV (2)'!$D$2:$P$2001,MATCH('Data đx fcst 21.09.2020'!$B379,'FCST SDV (2)'!$C$2:$C$2001,0),MATCH('Data đx fcst 21.09.2020'!K$1,'FCST SDV (2)'!$D$1:$P$1,0))/'Data đx fcst 21.09.2020'!$C379,0)</f>
        <v>0</v>
      </c>
      <c r="L379" s="134">
        <f t="array" ref="L379">+IFERROR(INDEX('FCST SDV (2)'!$D$2:$P$2001,MATCH('Data đx fcst 21.09.2020'!$B379,'FCST SDV (2)'!$C$2:$C$2001,0),MATCH('Data đx fcst 21.09.2020'!L$1,'FCST SDV (2)'!$D$1:$P$1,0))/'Data đx fcst 21.09.2020'!$C379,0)</f>
        <v>0</v>
      </c>
      <c r="M379" s="134">
        <f t="array" ref="M379">+IFERROR(INDEX('FCST SDV (2)'!$D$2:$P$2001,MATCH('Data đx fcst 21.09.2020'!$B379,'FCST SDV (2)'!$C$2:$C$2001,0),MATCH('Data đx fcst 21.09.2020'!M$1,'FCST SDV (2)'!$D$1:$P$1,0))/'Data đx fcst 21.09.2020'!$C379,0)</f>
        <v>0</v>
      </c>
      <c r="N379" s="134">
        <f t="array" ref="N379">+IFERROR(INDEX('FCST SDV (2)'!$D$2:$P$2001,MATCH('Data đx fcst 21.09.2020'!$B379,'FCST SDV (2)'!$C$2:$C$2001,0),MATCH('Data đx fcst 21.09.2020'!N$1,'FCST SDV (2)'!$D$1:$P$1,0))/'Data đx fcst 21.09.2020'!$C379,0)</f>
        <v>0</v>
      </c>
      <c r="O379" s="134">
        <f t="array" ref="O379">+IFERROR(INDEX('FCST SDV (2)'!$D$2:$P$2001,MATCH('Data đx fcst 21.09.2020'!$B379,'FCST SDV (2)'!$C$2:$C$2001,0),MATCH('Data đx fcst 21.09.2020'!O$1,'FCST SDV (2)'!$D$1:$P$1,0))/'Data đx fcst 21.09.2020'!$C379,0)</f>
        <v>0</v>
      </c>
      <c r="P379" s="134">
        <f t="array" ref="P379">+IFERROR(INDEX('FCST SDV (2)'!$D$2:$P$2001,MATCH('Data đx fcst 21.09.2020'!$B379,'FCST SDV (2)'!$C$2:$C$2001,0),MATCH('Data đx fcst 21.09.2020'!P$1,'FCST SDV (2)'!$D$1:$P$1,0))/'Data đx fcst 21.09.2020'!$C379,0)</f>
        <v>0</v>
      </c>
      <c r="Q379" s="134">
        <f t="array" ref="Q379">+IFERROR(INDEX('FCST SDV (2)'!$D$2:$P$2001,MATCH('Data đx fcst 21.09.2020'!$B379,'FCST SDV (2)'!$C$2:$C$2001,0),MATCH('Data đx fcst 21.09.2020'!Q$1,'FCST SDV (2)'!$D$1:$P$1,0))/'Data đx fcst 21.09.2020'!$C379,0)</f>
        <v>0</v>
      </c>
      <c r="R379" s="134">
        <f t="array" ref="R379">+IFERROR(INDEX('FCST SDV (2)'!$D$2:$P$2001,MATCH('Data đx fcst 21.09.2020'!$B379,'FCST SDV (2)'!$C$2:$C$2001,0),MATCH('Data đx fcst 21.09.2020'!R$1,'FCST SDV (2)'!$D$1:$P$1,0))/'Data đx fcst 21.09.2020'!$C379,0)</f>
        <v>0</v>
      </c>
      <c r="S379" s="193">
        <f t="shared" si="70"/>
        <v>0</v>
      </c>
    </row>
    <row r="380" spans="1:19" ht="36" customHeight="1">
      <c r="A380" s="650"/>
      <c r="B380" s="214" t="s">
        <v>27</v>
      </c>
      <c r="C380" s="223">
        <v>2500</v>
      </c>
      <c r="D380" s="606"/>
      <c r="E380" s="606"/>
      <c r="F380" s="606"/>
      <c r="G380" s="187">
        <f>+IFERROR(VLOOKUP(B380,'FCST SDV (2)'!C:S,12,0),0)</f>
        <v>3000</v>
      </c>
      <c r="H380" s="185">
        <f t="shared" si="91"/>
        <v>1.2</v>
      </c>
      <c r="I380" s="134">
        <f t="array" ref="I380">+IFERROR(INDEX('FCST SDV (2)'!$D$2:$P$2001,MATCH('Data đx fcst 21.09.2020'!$B380,'FCST SDV (2)'!$C$2:$C$2001,0),MATCH('Data đx fcst 21.09.2020'!I$1,'FCST SDV (2)'!$D$1:$P$1,0))/'Data đx fcst 21.09.2020'!$C380,0)</f>
        <v>0</v>
      </c>
      <c r="J380" s="134">
        <f t="array" ref="J380">+IFERROR(INDEX('FCST SDV (2)'!$D$2:$P$2001,MATCH('Data đx fcst 21.09.2020'!$B380,'FCST SDV (2)'!$C$2:$C$2001,0),MATCH('Data đx fcst 21.09.2020'!J$1,'FCST SDV (2)'!$D$1:$P$1,0))/'Data đx fcst 21.09.2020'!$C380,0)</f>
        <v>0</v>
      </c>
      <c r="K380" s="134">
        <f t="array" ref="K380">+IFERROR(INDEX('FCST SDV (2)'!$D$2:$P$2001,MATCH('Data đx fcst 21.09.2020'!$B380,'FCST SDV (2)'!$C$2:$C$2001,0),MATCH('Data đx fcst 21.09.2020'!K$1,'FCST SDV (2)'!$D$1:$P$1,0))/'Data đx fcst 21.09.2020'!$C380,0)</f>
        <v>0</v>
      </c>
      <c r="L380" s="134">
        <f t="array" ref="L380">+IFERROR(INDEX('FCST SDV (2)'!$D$2:$P$2001,MATCH('Data đx fcst 21.09.2020'!$B380,'FCST SDV (2)'!$C$2:$C$2001,0),MATCH('Data đx fcst 21.09.2020'!L$1,'FCST SDV (2)'!$D$1:$P$1,0))/'Data đx fcst 21.09.2020'!$C380,0)</f>
        <v>0</v>
      </c>
      <c r="M380" s="134">
        <f t="array" ref="M380">+IFERROR(INDEX('FCST SDV (2)'!$D$2:$P$2001,MATCH('Data đx fcst 21.09.2020'!$B380,'FCST SDV (2)'!$C$2:$C$2001,0),MATCH('Data đx fcst 21.09.2020'!M$1,'FCST SDV (2)'!$D$1:$P$1,0))/'Data đx fcst 21.09.2020'!$C380,0)</f>
        <v>0</v>
      </c>
      <c r="N380" s="134">
        <f t="array" ref="N380">+IFERROR(INDEX('FCST SDV (2)'!$D$2:$P$2001,MATCH('Data đx fcst 21.09.2020'!$B380,'FCST SDV (2)'!$C$2:$C$2001,0),MATCH('Data đx fcst 21.09.2020'!N$1,'FCST SDV (2)'!$D$1:$P$1,0))/'Data đx fcst 21.09.2020'!$C380,0)</f>
        <v>0</v>
      </c>
      <c r="O380" s="134">
        <f t="array" ref="O380">+IFERROR(INDEX('FCST SDV (2)'!$D$2:$P$2001,MATCH('Data đx fcst 21.09.2020'!$B380,'FCST SDV (2)'!$C$2:$C$2001,0),MATCH('Data đx fcst 21.09.2020'!O$1,'FCST SDV (2)'!$D$1:$P$1,0))/'Data đx fcst 21.09.2020'!$C380,0)</f>
        <v>0</v>
      </c>
      <c r="P380" s="134">
        <f t="array" ref="P380">+IFERROR(INDEX('FCST SDV (2)'!$D$2:$P$2001,MATCH('Data đx fcst 21.09.2020'!$B380,'FCST SDV (2)'!$C$2:$C$2001,0),MATCH('Data đx fcst 21.09.2020'!P$1,'FCST SDV (2)'!$D$1:$P$1,0))/'Data đx fcst 21.09.2020'!$C380,0)</f>
        <v>0</v>
      </c>
      <c r="Q380" s="134">
        <f t="array" ref="Q380">+IFERROR(INDEX('FCST SDV (2)'!$D$2:$P$2001,MATCH('Data đx fcst 21.09.2020'!$B380,'FCST SDV (2)'!$C$2:$C$2001,0),MATCH('Data đx fcst 21.09.2020'!Q$1,'FCST SDV (2)'!$D$1:$P$1,0))/'Data đx fcst 21.09.2020'!$C380,0)</f>
        <v>0</v>
      </c>
      <c r="R380" s="134">
        <f t="array" ref="R380">+IFERROR(INDEX('FCST SDV (2)'!$D$2:$P$2001,MATCH('Data đx fcst 21.09.2020'!$B380,'FCST SDV (2)'!$C$2:$C$2001,0),MATCH('Data đx fcst 21.09.2020'!R$1,'FCST SDV (2)'!$D$1:$P$1,0))/'Data đx fcst 21.09.2020'!$C380,0)</f>
        <v>8.4</v>
      </c>
      <c r="S380" s="182">
        <f t="shared" si="70"/>
        <v>8.4</v>
      </c>
    </row>
    <row r="381" spans="1:19" s="195" customFormat="1" ht="36" customHeight="1" thickBot="1">
      <c r="A381" s="646" t="s">
        <v>254</v>
      </c>
      <c r="B381" s="647"/>
      <c r="C381" s="647"/>
      <c r="D381" s="647"/>
      <c r="E381" s="647"/>
      <c r="F381" s="648"/>
      <c r="G381" s="263">
        <f>SUM(G379:G380)</f>
        <v>93000</v>
      </c>
      <c r="H381" s="190">
        <f>SUM(H379:H380)</f>
        <v>37.200000000000003</v>
      </c>
      <c r="I381" s="192">
        <f>F379-SUM(I379:I380)</f>
        <v>0</v>
      </c>
      <c r="J381" s="192">
        <f t="shared" ref="J381:R381" si="92">I381-SUM(J379:J380)</f>
        <v>0</v>
      </c>
      <c r="K381" s="192">
        <f t="shared" si="92"/>
        <v>0</v>
      </c>
      <c r="L381" s="192">
        <f t="shared" si="92"/>
        <v>0</v>
      </c>
      <c r="M381" s="192">
        <f t="shared" si="92"/>
        <v>0</v>
      </c>
      <c r="N381" s="192">
        <f t="shared" si="92"/>
        <v>0</v>
      </c>
      <c r="O381" s="192">
        <f t="shared" si="92"/>
        <v>0</v>
      </c>
      <c r="P381" s="192">
        <f t="shared" si="92"/>
        <v>0</v>
      </c>
      <c r="Q381" s="192">
        <f t="shared" si="92"/>
        <v>0</v>
      </c>
      <c r="R381" s="192">
        <f t="shared" si="92"/>
        <v>-8.4</v>
      </c>
      <c r="S381" s="194">
        <f t="shared" si="70"/>
        <v>-8.4</v>
      </c>
    </row>
    <row r="382" spans="1:19" ht="36" customHeight="1">
      <c r="A382" s="252" t="s">
        <v>185</v>
      </c>
      <c r="B382" s="225" t="s">
        <v>29</v>
      </c>
      <c r="C382" s="231">
        <v>2500</v>
      </c>
      <c r="D382" s="249">
        <v>73</v>
      </c>
      <c r="E382" s="249">
        <v>0</v>
      </c>
      <c r="F382" s="249">
        <f xml:space="preserve"> D382</f>
        <v>73</v>
      </c>
      <c r="G382" s="187">
        <f>+IFERROR(VLOOKUP(B382,'FCST SDV (2)'!C:S,12,0),0)</f>
        <v>15000</v>
      </c>
      <c r="H382" s="188">
        <f>+G382/C382</f>
        <v>6</v>
      </c>
      <c r="I382" s="134">
        <f t="array" ref="I382">+IFERROR(INDEX('FCST SDV (2)'!$D$2:$P$2001,MATCH('Data đx fcst 21.09.2020'!$B382,'FCST SDV (2)'!$C$2:$C$2001,0),MATCH('Data đx fcst 21.09.2020'!I$1,'FCST SDV (2)'!$D$1:$P$1,0))/'Data đx fcst 21.09.2020'!$C382,0)</f>
        <v>0</v>
      </c>
      <c r="J382" s="134">
        <f t="array" ref="J382">+IFERROR(INDEX('FCST SDV (2)'!$D$2:$P$2001,MATCH('Data đx fcst 21.09.2020'!$B382,'FCST SDV (2)'!$C$2:$C$2001,0),MATCH('Data đx fcst 21.09.2020'!J$1,'FCST SDV (2)'!$D$1:$P$1,0))/'Data đx fcst 21.09.2020'!$C382,0)</f>
        <v>0</v>
      </c>
      <c r="K382" s="134">
        <f t="array" ref="K382">+IFERROR(INDEX('FCST SDV (2)'!$D$2:$P$2001,MATCH('Data đx fcst 21.09.2020'!$B382,'FCST SDV (2)'!$C$2:$C$2001,0),MATCH('Data đx fcst 21.09.2020'!K$1,'FCST SDV (2)'!$D$1:$P$1,0))/'Data đx fcst 21.09.2020'!$C382,0)</f>
        <v>0</v>
      </c>
      <c r="L382" s="134">
        <f t="array" ref="L382">+IFERROR(INDEX('FCST SDV (2)'!$D$2:$P$2001,MATCH('Data đx fcst 21.09.2020'!$B382,'FCST SDV (2)'!$C$2:$C$2001,0),MATCH('Data đx fcst 21.09.2020'!L$1,'FCST SDV (2)'!$D$1:$P$1,0))/'Data đx fcst 21.09.2020'!$C382,0)</f>
        <v>0</v>
      </c>
      <c r="M382" s="134">
        <f t="array" ref="M382">+IFERROR(INDEX('FCST SDV (2)'!$D$2:$P$2001,MATCH('Data đx fcst 21.09.2020'!$B382,'FCST SDV (2)'!$C$2:$C$2001,0),MATCH('Data đx fcst 21.09.2020'!M$1,'FCST SDV (2)'!$D$1:$P$1,0))/'Data đx fcst 21.09.2020'!$C382,0)</f>
        <v>0</v>
      </c>
      <c r="N382" s="134">
        <f t="array" ref="N382">+IFERROR(INDEX('FCST SDV (2)'!$D$2:$P$2001,MATCH('Data đx fcst 21.09.2020'!$B382,'FCST SDV (2)'!$C$2:$C$2001,0),MATCH('Data đx fcst 21.09.2020'!N$1,'FCST SDV (2)'!$D$1:$P$1,0))/'Data đx fcst 21.09.2020'!$C382,0)</f>
        <v>0</v>
      </c>
      <c r="O382" s="134">
        <f t="array" ref="O382">+IFERROR(INDEX('FCST SDV (2)'!$D$2:$P$2001,MATCH('Data đx fcst 21.09.2020'!$B382,'FCST SDV (2)'!$C$2:$C$2001,0),MATCH('Data đx fcst 21.09.2020'!O$1,'FCST SDV (2)'!$D$1:$P$1,0))/'Data đx fcst 21.09.2020'!$C382,0)</f>
        <v>0</v>
      </c>
      <c r="P382" s="134">
        <f t="array" ref="P382">+IFERROR(INDEX('FCST SDV (2)'!$D$2:$P$2001,MATCH('Data đx fcst 21.09.2020'!$B382,'FCST SDV (2)'!$C$2:$C$2001,0),MATCH('Data đx fcst 21.09.2020'!P$1,'FCST SDV (2)'!$D$1:$P$1,0))/'Data đx fcst 21.09.2020'!$C382,0)</f>
        <v>0</v>
      </c>
      <c r="Q382" s="134">
        <f t="array" ref="Q382">+IFERROR(INDEX('FCST SDV (2)'!$D$2:$P$2001,MATCH('Data đx fcst 21.09.2020'!$B382,'FCST SDV (2)'!$C$2:$C$2001,0),MATCH('Data đx fcst 21.09.2020'!Q$1,'FCST SDV (2)'!$D$1:$P$1,0))/'Data đx fcst 21.09.2020'!$C382,0)</f>
        <v>0</v>
      </c>
      <c r="R382" s="134">
        <f t="array" ref="R382">+IFERROR(INDEX('FCST SDV (2)'!$D$2:$P$2001,MATCH('Data đx fcst 21.09.2020'!$B382,'FCST SDV (2)'!$C$2:$C$2001,0),MATCH('Data đx fcst 21.09.2020'!R$1,'FCST SDV (2)'!$D$1:$P$1,0))/'Data đx fcst 21.09.2020'!$C382,0)</f>
        <v>16.8</v>
      </c>
      <c r="S382" s="193">
        <f t="shared" si="70"/>
        <v>16.8</v>
      </c>
    </row>
    <row r="383" spans="1:19" s="195" customFormat="1" ht="36" customHeight="1" thickBot="1">
      <c r="A383" s="646" t="s">
        <v>254</v>
      </c>
      <c r="B383" s="647"/>
      <c r="C383" s="647"/>
      <c r="D383" s="647"/>
      <c r="E383" s="647"/>
      <c r="F383" s="648"/>
      <c r="G383" s="263">
        <f>+G382</f>
        <v>15000</v>
      </c>
      <c r="H383" s="190">
        <f>H382</f>
        <v>6</v>
      </c>
      <c r="I383" s="192">
        <f>F382-I382</f>
        <v>73</v>
      </c>
      <c r="J383" s="192">
        <f>I383-J382</f>
        <v>73</v>
      </c>
      <c r="K383" s="192">
        <f t="shared" ref="K383:R383" si="93">J383-K382</f>
        <v>73</v>
      </c>
      <c r="L383" s="192">
        <f t="shared" si="93"/>
        <v>73</v>
      </c>
      <c r="M383" s="192">
        <f t="shared" si="93"/>
        <v>73</v>
      </c>
      <c r="N383" s="192">
        <f t="shared" si="93"/>
        <v>73</v>
      </c>
      <c r="O383" s="192">
        <f t="shared" si="93"/>
        <v>73</v>
      </c>
      <c r="P383" s="192">
        <f t="shared" si="93"/>
        <v>73</v>
      </c>
      <c r="Q383" s="192">
        <f t="shared" si="93"/>
        <v>73</v>
      </c>
      <c r="R383" s="192">
        <f t="shared" si="93"/>
        <v>56.2</v>
      </c>
      <c r="S383" s="194">
        <f t="shared" si="70"/>
        <v>713.2</v>
      </c>
    </row>
    <row r="384" spans="1:19" ht="36" hidden="1" customHeight="1">
      <c r="A384" s="649" t="s">
        <v>186</v>
      </c>
      <c r="B384" s="225" t="s">
        <v>156</v>
      </c>
      <c r="C384" s="231">
        <v>3000</v>
      </c>
      <c r="D384" s="606">
        <v>135</v>
      </c>
      <c r="E384" s="606"/>
      <c r="F384" s="606">
        <f>D384</f>
        <v>135</v>
      </c>
      <c r="G384" s="187">
        <f>+IFERROR(VLOOKUP(B384,'FCST SDV (2)'!C:S,12,0),0)</f>
        <v>0</v>
      </c>
      <c r="H384" s="188">
        <f t="shared" ref="H384:H386" si="94">+G384/C384</f>
        <v>0</v>
      </c>
      <c r="I384" s="189">
        <f t="array" ref="I384">+IFERROR(INDEX('[3]FCST SDV'!$L$2:$V$2000,MATCH($B384,'[3]FCST SDV'!$C$2:$C$2000,0),MATCH(I$1,'[3]FCST SDV'!$L$1:$V$1,0))/$C384,0)</f>
        <v>0</v>
      </c>
      <c r="J384" s="189">
        <f t="array" ref="J384">+IFERROR(INDEX('[3]FCST SDV'!$L$2:$V$2000,MATCH($B384,'[3]FCST SDV'!$C$2:$C$2000,0),MATCH(J$1,'[3]FCST SDV'!$L$1:$V$1,0))/$C384,0)</f>
        <v>0</v>
      </c>
      <c r="K384" s="189">
        <f t="array" ref="K384">+IFERROR(INDEX('[3]FCST SDV'!$L$2:$V$2000,MATCH($B384,'[3]FCST SDV'!$C$2:$C$2000,0),MATCH(K$1,'[3]FCST SDV'!$L$1:$V$1,0))/$C384,0)</f>
        <v>0</v>
      </c>
      <c r="L384" s="189">
        <f t="array" ref="L384">+IFERROR(INDEX('[3]FCST SDV'!$L$2:$V$2000,MATCH($B384,'[3]FCST SDV'!$C$2:$C$2000,0),MATCH(L$1,'[3]FCST SDV'!$L$1:$V$1,0))/$C384,0)</f>
        <v>0</v>
      </c>
      <c r="M384" s="189">
        <f t="array" ref="M384">+IFERROR(INDEX('[3]FCST SDV'!$L$2:$V$2000,MATCH($B384,'[3]FCST SDV'!$C$2:$C$2000,0),MATCH(M$1,'[3]FCST SDV'!$L$1:$V$1,0))/$C384,0)</f>
        <v>0</v>
      </c>
      <c r="N384" s="189">
        <f t="array" ref="N384">+IFERROR(INDEX('[3]FCST SDV'!$L$2:$V$2000,MATCH($B384,'[3]FCST SDV'!$C$2:$C$2000,0),MATCH(N$1,'[3]FCST SDV'!$L$1:$V$1,0))/$C384,0)</f>
        <v>0</v>
      </c>
      <c r="O384" s="189">
        <f t="array" ref="O384">+IFERROR(INDEX('[3]FCST SDV'!$L$2:$V$2000,MATCH($B384,'[3]FCST SDV'!$C$2:$C$2000,0),MATCH(O$1,'[3]FCST SDV'!$L$1:$V$1,0))/$C384,0)</f>
        <v>0</v>
      </c>
      <c r="P384" s="189">
        <f t="array" ref="P384">+IFERROR(INDEX('[3]FCST SDV'!$L$2:$V$2000,MATCH($B384,'[3]FCST SDV'!$C$2:$C$2000,0),MATCH(P$1,'[3]FCST SDV'!$L$1:$V$1,0))/$C384,0)</f>
        <v>0</v>
      </c>
      <c r="Q384" s="189">
        <f t="array" ref="Q384">+IFERROR(INDEX('[3]FCST SDV'!$L$2:$V$2000,MATCH($B384,'[3]FCST SDV'!$C$2:$C$2000,0),MATCH(Q$1,'[3]FCST SDV'!$L$1:$V$1,0))/$C384,0)</f>
        <v>0</v>
      </c>
      <c r="R384" s="189">
        <f t="array" ref="R384">+IFERROR(INDEX('[3]FCST SDV'!$L$2:$V$2000,MATCH($B384,'[3]FCST SDV'!$C$2:$C$2000,0),MATCH(R$1,'[3]FCST SDV'!$L$1:$V$1,0))/$C384,0)</f>
        <v>0</v>
      </c>
      <c r="S384" s="193">
        <f t="shared" si="70"/>
        <v>0</v>
      </c>
    </row>
    <row r="385" spans="1:19" ht="36" hidden="1" customHeight="1">
      <c r="A385" s="644"/>
      <c r="B385" s="214" t="s">
        <v>157</v>
      </c>
      <c r="C385" s="223">
        <v>3000</v>
      </c>
      <c r="D385" s="606"/>
      <c r="E385" s="606"/>
      <c r="F385" s="606"/>
      <c r="G385" s="187">
        <f>+IFERROR(VLOOKUP(B385,'FCST SDV (2)'!C:S,12,0),0)</f>
        <v>0</v>
      </c>
      <c r="H385" s="185">
        <f t="shared" si="94"/>
        <v>0</v>
      </c>
      <c r="I385" s="181">
        <f t="array" ref="I385">+IFERROR(INDEX('[3]FCST SDV'!$L$2:$V$2000,MATCH($B385,'[3]FCST SDV'!$C$2:$C$2000,0),MATCH(I$1,'[3]FCST SDV'!$L$1:$V$1,0))/$C385,0)</f>
        <v>0</v>
      </c>
      <c r="J385" s="181">
        <f t="array" ref="J385">+IFERROR(INDEX('[3]FCST SDV'!$L$2:$V$2000,MATCH($B385,'[3]FCST SDV'!$C$2:$C$2000,0),MATCH(J$1,'[3]FCST SDV'!$L$1:$V$1,0))/$C385,0)</f>
        <v>0</v>
      </c>
      <c r="K385" s="181">
        <f t="array" ref="K385">+IFERROR(INDEX('[3]FCST SDV'!$L$2:$V$2000,MATCH($B385,'[3]FCST SDV'!$C$2:$C$2000,0),MATCH(K$1,'[3]FCST SDV'!$L$1:$V$1,0))/$C385,0)</f>
        <v>0</v>
      </c>
      <c r="L385" s="181">
        <f t="array" ref="L385">+IFERROR(INDEX('[3]FCST SDV'!$L$2:$V$2000,MATCH($B385,'[3]FCST SDV'!$C$2:$C$2000,0),MATCH(L$1,'[3]FCST SDV'!$L$1:$V$1,0))/$C385,0)</f>
        <v>0</v>
      </c>
      <c r="M385" s="181">
        <f t="array" ref="M385">+IFERROR(INDEX('[3]FCST SDV'!$L$2:$V$2000,MATCH($B385,'[3]FCST SDV'!$C$2:$C$2000,0),MATCH(M$1,'[3]FCST SDV'!$L$1:$V$1,0))/$C385,0)</f>
        <v>0</v>
      </c>
      <c r="N385" s="181">
        <f t="array" ref="N385">+IFERROR(INDEX('[3]FCST SDV'!$L$2:$V$2000,MATCH($B385,'[3]FCST SDV'!$C$2:$C$2000,0),MATCH(N$1,'[3]FCST SDV'!$L$1:$V$1,0))/$C385,0)</f>
        <v>0</v>
      </c>
      <c r="O385" s="181">
        <f t="array" ref="O385">+IFERROR(INDEX('[3]FCST SDV'!$L$2:$V$2000,MATCH($B385,'[3]FCST SDV'!$C$2:$C$2000,0),MATCH(O$1,'[3]FCST SDV'!$L$1:$V$1,0))/$C385,0)</f>
        <v>0</v>
      </c>
      <c r="P385" s="181">
        <f t="array" ref="P385">+IFERROR(INDEX('[3]FCST SDV'!$L$2:$V$2000,MATCH($B385,'[3]FCST SDV'!$C$2:$C$2000,0),MATCH(P$1,'[3]FCST SDV'!$L$1:$V$1,0))/$C385,0)</f>
        <v>0</v>
      </c>
      <c r="Q385" s="181">
        <f t="array" ref="Q385">+IFERROR(INDEX('[3]FCST SDV'!$L$2:$V$2000,MATCH($B385,'[3]FCST SDV'!$C$2:$C$2000,0),MATCH(Q$1,'[3]FCST SDV'!$L$1:$V$1,0))/$C385,0)</f>
        <v>0</v>
      </c>
      <c r="R385" s="181">
        <f t="array" ref="R385">+IFERROR(INDEX('[3]FCST SDV'!$L$2:$V$2000,MATCH($B385,'[3]FCST SDV'!$C$2:$C$2000,0),MATCH(R$1,'[3]FCST SDV'!$L$1:$V$1,0))/$C385,0)</f>
        <v>0</v>
      </c>
      <c r="S385" s="182">
        <f t="shared" si="70"/>
        <v>0</v>
      </c>
    </row>
    <row r="386" spans="1:19" ht="36" hidden="1" customHeight="1">
      <c r="A386" s="645"/>
      <c r="B386" s="214" t="s">
        <v>158</v>
      </c>
      <c r="C386" s="223">
        <v>3000</v>
      </c>
      <c r="D386" s="606"/>
      <c r="E386" s="606"/>
      <c r="F386" s="606"/>
      <c r="G386" s="187">
        <f>+IFERROR(VLOOKUP(B386,'FCST SDV (2)'!C:S,12,0),0)</f>
        <v>0</v>
      </c>
      <c r="H386" s="185">
        <f t="shared" si="94"/>
        <v>0</v>
      </c>
      <c r="I386" s="181">
        <f t="array" ref="I386">+IFERROR(INDEX('[3]FCST SDV'!$L$2:$V$2000,MATCH($B386,'[3]FCST SDV'!$C$2:$C$2000,0),MATCH(I$1,'[3]FCST SDV'!$L$1:$V$1,0))/$C386,0)</f>
        <v>0</v>
      </c>
      <c r="J386" s="181">
        <f t="array" ref="J386">+IFERROR(INDEX('[3]FCST SDV'!$L$2:$V$2000,MATCH($B386,'[3]FCST SDV'!$C$2:$C$2000,0),MATCH(J$1,'[3]FCST SDV'!$L$1:$V$1,0))/$C386,0)</f>
        <v>0</v>
      </c>
      <c r="K386" s="181">
        <f t="array" ref="K386">+IFERROR(INDEX('[3]FCST SDV'!$L$2:$V$2000,MATCH($B386,'[3]FCST SDV'!$C$2:$C$2000,0),MATCH(K$1,'[3]FCST SDV'!$L$1:$V$1,0))/$C386,0)</f>
        <v>0</v>
      </c>
      <c r="L386" s="181">
        <f t="array" ref="L386">+IFERROR(INDEX('[3]FCST SDV'!$L$2:$V$2000,MATCH($B386,'[3]FCST SDV'!$C$2:$C$2000,0),MATCH(L$1,'[3]FCST SDV'!$L$1:$V$1,0))/$C386,0)</f>
        <v>0</v>
      </c>
      <c r="M386" s="181">
        <f t="array" ref="M386">+IFERROR(INDEX('[3]FCST SDV'!$L$2:$V$2000,MATCH($B386,'[3]FCST SDV'!$C$2:$C$2000,0),MATCH(M$1,'[3]FCST SDV'!$L$1:$V$1,0))/$C386,0)</f>
        <v>0</v>
      </c>
      <c r="N386" s="181">
        <f t="array" ref="N386">+IFERROR(INDEX('[3]FCST SDV'!$L$2:$V$2000,MATCH($B386,'[3]FCST SDV'!$C$2:$C$2000,0),MATCH(N$1,'[3]FCST SDV'!$L$1:$V$1,0))/$C386,0)</f>
        <v>0</v>
      </c>
      <c r="O386" s="181">
        <f t="array" ref="O386">+IFERROR(INDEX('[3]FCST SDV'!$L$2:$V$2000,MATCH($B386,'[3]FCST SDV'!$C$2:$C$2000,0),MATCH(O$1,'[3]FCST SDV'!$L$1:$V$1,0))/$C386,0)</f>
        <v>0</v>
      </c>
      <c r="P386" s="181">
        <f t="array" ref="P386">+IFERROR(INDEX('[3]FCST SDV'!$L$2:$V$2000,MATCH($B386,'[3]FCST SDV'!$C$2:$C$2000,0),MATCH(P$1,'[3]FCST SDV'!$L$1:$V$1,0))/$C386,0)</f>
        <v>0</v>
      </c>
      <c r="Q386" s="181">
        <f t="array" ref="Q386">+IFERROR(INDEX('[3]FCST SDV'!$L$2:$V$2000,MATCH($B386,'[3]FCST SDV'!$C$2:$C$2000,0),MATCH(Q$1,'[3]FCST SDV'!$L$1:$V$1,0))/$C386,0)</f>
        <v>0</v>
      </c>
      <c r="R386" s="181">
        <f t="array" ref="R386">+IFERROR(INDEX('[3]FCST SDV'!$L$2:$V$2000,MATCH($B386,'[3]FCST SDV'!$C$2:$C$2000,0),MATCH(R$1,'[3]FCST SDV'!$L$1:$V$1,0))/$C386,0)</f>
        <v>0</v>
      </c>
      <c r="S386" s="182">
        <f t="shared" si="70"/>
        <v>0</v>
      </c>
    </row>
    <row r="387" spans="1:19" ht="36" hidden="1" customHeight="1" thickBot="1">
      <c r="A387" s="646" t="s">
        <v>254</v>
      </c>
      <c r="B387" s="647"/>
      <c r="C387" s="647"/>
      <c r="D387" s="647"/>
      <c r="E387" s="647"/>
      <c r="F387" s="648"/>
      <c r="G387" s="204" t="e">
        <f>+VLOOKUP(B387,'FCST SDV (2)'!$C$2:$C$2001,20,0)</f>
        <v>#N/A</v>
      </c>
      <c r="H387" s="190"/>
      <c r="I387" s="199">
        <f t="array" ref="I387">+IFERROR(INDEX('[3]FCST SDV'!$L$2:$V$2000,MATCH($B387,'[3]FCST SDV'!$C$2:$C$2000,0),MATCH(I$1,'[3]FCST SDV'!$L$1:$V$1,0))/$C387,0)</f>
        <v>0</v>
      </c>
      <c r="J387" s="199">
        <f t="array" ref="J387">+IFERROR(INDEX('[3]FCST SDV'!$L$2:$V$2000,MATCH($B387,'[3]FCST SDV'!$C$2:$C$2000,0),MATCH(J$1,'[3]FCST SDV'!$L$1:$V$1,0))/$C387,0)</f>
        <v>0</v>
      </c>
      <c r="K387" s="199">
        <f t="array" ref="K387">+IFERROR(INDEX('[3]FCST SDV'!$L$2:$V$2000,MATCH($B387,'[3]FCST SDV'!$C$2:$C$2000,0),MATCH(K$1,'[3]FCST SDV'!$L$1:$V$1,0))/$C387,0)</f>
        <v>0</v>
      </c>
      <c r="L387" s="199">
        <f t="array" ref="L387">+IFERROR(INDEX('[3]FCST SDV'!$L$2:$V$2000,MATCH($B387,'[3]FCST SDV'!$C$2:$C$2000,0),MATCH(L$1,'[3]FCST SDV'!$L$1:$V$1,0))/$C387,0)</f>
        <v>0</v>
      </c>
      <c r="M387" s="199">
        <f t="array" ref="M387">+IFERROR(INDEX('[3]FCST SDV'!$L$2:$V$2000,MATCH($B387,'[3]FCST SDV'!$C$2:$C$2000,0),MATCH(M$1,'[3]FCST SDV'!$L$1:$V$1,0))/$C387,0)</f>
        <v>0</v>
      </c>
      <c r="N387" s="199">
        <f t="array" ref="N387">+IFERROR(INDEX('[3]FCST SDV'!$L$2:$V$2000,MATCH($B387,'[3]FCST SDV'!$C$2:$C$2000,0),MATCH(N$1,'[3]FCST SDV'!$L$1:$V$1,0))/$C387,0)</f>
        <v>0</v>
      </c>
      <c r="O387" s="199">
        <f t="array" ref="O387">+IFERROR(INDEX('[3]FCST SDV'!$L$2:$V$2000,MATCH($B387,'[3]FCST SDV'!$C$2:$C$2000,0),MATCH(O$1,'[3]FCST SDV'!$L$1:$V$1,0))/$C387,0)</f>
        <v>0</v>
      </c>
      <c r="P387" s="199">
        <f t="array" ref="P387">+IFERROR(INDEX('[3]FCST SDV'!$L$2:$V$2000,MATCH($B387,'[3]FCST SDV'!$C$2:$C$2000,0),MATCH(P$1,'[3]FCST SDV'!$L$1:$V$1,0))/$C387,0)</f>
        <v>0</v>
      </c>
      <c r="Q387" s="199">
        <f t="array" ref="Q387">+IFERROR(INDEX('[3]FCST SDV'!$L$2:$V$2000,MATCH($B387,'[3]FCST SDV'!$C$2:$C$2000,0),MATCH(Q$1,'[3]FCST SDV'!$L$1:$V$1,0))/$C387,0)</f>
        <v>0</v>
      </c>
      <c r="R387" s="199">
        <f t="array" ref="R387">+IFERROR(INDEX('[3]FCST SDV'!$L$2:$V$2000,MATCH($B387,'[3]FCST SDV'!$C$2:$C$2000,0),MATCH(R$1,'[3]FCST SDV'!$L$1:$V$1,0))/$C387,0)</f>
        <v>0</v>
      </c>
      <c r="S387" s="194">
        <f t="shared" si="70"/>
        <v>0</v>
      </c>
    </row>
    <row r="388" spans="1:19" ht="36" customHeight="1">
      <c r="A388" s="644" t="s">
        <v>187</v>
      </c>
      <c r="B388" s="274" t="s">
        <v>159</v>
      </c>
      <c r="C388" s="231">
        <v>2500</v>
      </c>
      <c r="D388" s="612">
        <v>112</v>
      </c>
      <c r="E388" s="612"/>
      <c r="F388" s="612">
        <f>D388</f>
        <v>112</v>
      </c>
      <c r="G388" s="203">
        <f>+IFERROR(VLOOKUP(B388,'FCST SDV (2)'!C:S,12,0),0)</f>
        <v>0</v>
      </c>
      <c r="H388" s="188">
        <f t="shared" ref="H388:H389" si="95">+G388/C388</f>
        <v>0</v>
      </c>
      <c r="I388" s="189">
        <f t="array" ref="I388">+IFERROR(INDEX('[3]FCST SDV'!$L$2:$V$2000,MATCH($B388,'[3]FCST SDV'!$C$2:$C$2000,0),MATCH(I$1,'[3]FCST SDV'!$L$1:$V$1,0))/$C388,0)</f>
        <v>0</v>
      </c>
      <c r="J388" s="189">
        <f t="array" ref="J388">+IFERROR(INDEX('[3]FCST SDV'!$L$2:$V$2000,MATCH($B388,'[3]FCST SDV'!$C$2:$C$2000,0),MATCH(J$1,'[3]FCST SDV'!$L$1:$V$1,0))/$C388,0)</f>
        <v>0</v>
      </c>
      <c r="K388" s="189">
        <f t="array" ref="K388">+IFERROR(INDEX('[3]FCST SDV'!$L$2:$V$2000,MATCH($B388,'[3]FCST SDV'!$C$2:$C$2000,0),MATCH(K$1,'[3]FCST SDV'!$L$1:$V$1,0))/$C388,0)</f>
        <v>0</v>
      </c>
      <c r="L388" s="189">
        <f t="array" ref="L388">+IFERROR(INDEX('[3]FCST SDV'!$L$2:$V$2000,MATCH($B388,'[3]FCST SDV'!$C$2:$C$2000,0),MATCH(L$1,'[3]FCST SDV'!$L$1:$V$1,0))/$C388,0)</f>
        <v>0</v>
      </c>
      <c r="M388" s="189">
        <f t="array" ref="M388">+IFERROR(INDEX('[3]FCST SDV'!$L$2:$V$2000,MATCH($B388,'[3]FCST SDV'!$C$2:$C$2000,0),MATCH(M$1,'[3]FCST SDV'!$L$1:$V$1,0))/$C388,0)</f>
        <v>0</v>
      </c>
      <c r="N388" s="189">
        <f t="array" ref="N388">+IFERROR(INDEX('[3]FCST SDV'!$L$2:$V$2000,MATCH($B388,'[3]FCST SDV'!$C$2:$C$2000,0),MATCH(N$1,'[3]FCST SDV'!$L$1:$V$1,0))/$C388,0)</f>
        <v>0</v>
      </c>
      <c r="O388" s="189">
        <f t="array" ref="O388">+IFERROR(INDEX('[3]FCST SDV'!$L$2:$V$2000,MATCH($B388,'[3]FCST SDV'!$C$2:$C$2000,0),MATCH(O$1,'[3]FCST SDV'!$L$1:$V$1,0))/$C388,0)</f>
        <v>0</v>
      </c>
      <c r="P388" s="189">
        <f t="array" ref="P388">+IFERROR(INDEX('[3]FCST SDV'!$L$2:$V$2000,MATCH($B388,'[3]FCST SDV'!$C$2:$C$2000,0),MATCH(P$1,'[3]FCST SDV'!$L$1:$V$1,0))/$C388,0)</f>
        <v>0</v>
      </c>
      <c r="Q388" s="189">
        <f t="array" ref="Q388">+IFERROR(INDEX('[3]FCST SDV'!$L$2:$V$2000,MATCH($B388,'[3]FCST SDV'!$C$2:$C$2000,0),MATCH(Q$1,'[3]FCST SDV'!$L$1:$V$1,0))/$C388,0)</f>
        <v>0</v>
      </c>
      <c r="R388" s="189">
        <f t="array" ref="R388">+IFERROR(INDEX('[3]FCST SDV'!$L$2:$V$2000,MATCH($B388,'[3]FCST SDV'!$C$2:$C$2000,0),MATCH(R$1,'[3]FCST SDV'!$L$1:$V$1,0))/$C388,0)</f>
        <v>0</v>
      </c>
      <c r="S388" s="193">
        <f t="shared" si="70"/>
        <v>0</v>
      </c>
    </row>
    <row r="389" spans="1:19" ht="36" customHeight="1">
      <c r="A389" s="645"/>
      <c r="B389" s="214" t="s">
        <v>9</v>
      </c>
      <c r="C389" s="223">
        <v>2500</v>
      </c>
      <c r="D389" s="606"/>
      <c r="E389" s="606"/>
      <c r="F389" s="606"/>
      <c r="G389" s="187">
        <f>+IFERROR(VLOOKUP(B389,'FCST SDV (2)'!C:S,12,0),0)</f>
        <v>140000</v>
      </c>
      <c r="H389" s="185">
        <f t="shared" si="95"/>
        <v>56</v>
      </c>
      <c r="I389" s="134">
        <f t="array" ref="I389">+IFERROR(INDEX('FCST SDV (2)'!$D$2:$P$2001,MATCH('Data đx fcst 21.09.2020'!$B389,'FCST SDV (2)'!$C$2:$C$2001,0),MATCH('Data đx fcst 21.09.2020'!I$1,'FCST SDV (2)'!$D$1:$P$1,0))/'Data đx fcst 21.09.2020'!$C389,0)</f>
        <v>0</v>
      </c>
      <c r="J389" s="134">
        <f t="array" ref="J389">+IFERROR(INDEX('FCST SDV (2)'!$D$2:$P$2001,MATCH('Data đx fcst 21.09.2020'!$B389,'FCST SDV (2)'!$C$2:$C$2001,0),MATCH('Data đx fcst 21.09.2020'!J$1,'FCST SDV (2)'!$D$1:$P$1,0))/'Data đx fcst 21.09.2020'!$C389,0)</f>
        <v>0</v>
      </c>
      <c r="K389" s="134">
        <f t="array" ref="K389">+IFERROR(INDEX('FCST SDV (2)'!$D$2:$P$2001,MATCH('Data đx fcst 21.09.2020'!$B389,'FCST SDV (2)'!$C$2:$C$2001,0),MATCH('Data đx fcst 21.09.2020'!K$1,'FCST SDV (2)'!$D$1:$P$1,0))/'Data đx fcst 21.09.2020'!$C389,0)</f>
        <v>0</v>
      </c>
      <c r="L389" s="134">
        <f t="array" ref="L389">+IFERROR(INDEX('FCST SDV (2)'!$D$2:$P$2001,MATCH('Data đx fcst 21.09.2020'!$B389,'FCST SDV (2)'!$C$2:$C$2001,0),MATCH('Data đx fcst 21.09.2020'!L$1,'FCST SDV (2)'!$D$1:$P$1,0))/'Data đx fcst 21.09.2020'!$C389,0)</f>
        <v>0</v>
      </c>
      <c r="M389" s="134">
        <f t="array" ref="M389">+IFERROR(INDEX('FCST SDV (2)'!$D$2:$P$2001,MATCH('Data đx fcst 21.09.2020'!$B389,'FCST SDV (2)'!$C$2:$C$2001,0),MATCH('Data đx fcst 21.09.2020'!M$1,'FCST SDV (2)'!$D$1:$P$1,0))/'Data đx fcst 21.09.2020'!$C389,0)</f>
        <v>0</v>
      </c>
      <c r="N389" s="134">
        <f t="array" ref="N389">+IFERROR(INDEX('FCST SDV (2)'!$D$2:$P$2001,MATCH('Data đx fcst 21.09.2020'!$B389,'FCST SDV (2)'!$C$2:$C$2001,0),MATCH('Data đx fcst 21.09.2020'!N$1,'FCST SDV (2)'!$D$1:$P$1,0))/'Data đx fcst 21.09.2020'!$C389,0)</f>
        <v>0</v>
      </c>
      <c r="O389" s="134">
        <f t="array" ref="O389">+IFERROR(INDEX('FCST SDV (2)'!$D$2:$P$2001,MATCH('Data đx fcst 21.09.2020'!$B389,'FCST SDV (2)'!$C$2:$C$2001,0),MATCH('Data đx fcst 21.09.2020'!O$1,'FCST SDV (2)'!$D$1:$P$1,0))/'Data đx fcst 21.09.2020'!$C389,0)</f>
        <v>0</v>
      </c>
      <c r="P389" s="134">
        <f t="array" ref="P389">+IFERROR(INDEX('FCST SDV (2)'!$D$2:$P$2001,MATCH('Data đx fcst 21.09.2020'!$B389,'FCST SDV (2)'!$C$2:$C$2001,0),MATCH('Data đx fcst 21.09.2020'!P$1,'FCST SDV (2)'!$D$1:$P$1,0))/'Data đx fcst 21.09.2020'!$C389,0)</f>
        <v>0</v>
      </c>
      <c r="Q389" s="134">
        <f t="array" ref="Q389">+IFERROR(INDEX('FCST SDV (2)'!$D$2:$P$2001,MATCH('Data đx fcst 21.09.2020'!$B389,'FCST SDV (2)'!$C$2:$C$2001,0),MATCH('Data đx fcst 21.09.2020'!Q$1,'FCST SDV (2)'!$D$1:$P$1,0))/'Data đx fcst 21.09.2020'!$C389,0)</f>
        <v>0</v>
      </c>
      <c r="R389" s="134">
        <f t="array" ref="R389">+IFERROR(INDEX('FCST SDV (2)'!$D$2:$P$2001,MATCH('Data đx fcst 21.09.2020'!$B389,'FCST SDV (2)'!$C$2:$C$2001,0),MATCH('Data đx fcst 21.09.2020'!R$1,'FCST SDV (2)'!$D$1:$P$1,0))/'Data đx fcst 21.09.2020'!$C389,0)</f>
        <v>56</v>
      </c>
      <c r="S389" s="182">
        <f t="shared" si="70"/>
        <v>56</v>
      </c>
    </row>
    <row r="390" spans="1:19" s="195" customFormat="1" ht="36" customHeight="1" thickBot="1">
      <c r="A390" s="646" t="s">
        <v>254</v>
      </c>
      <c r="B390" s="647"/>
      <c r="C390" s="647"/>
      <c r="D390" s="647"/>
      <c r="E390" s="647"/>
      <c r="F390" s="648"/>
      <c r="G390" s="263">
        <f>G389</f>
        <v>140000</v>
      </c>
      <c r="H390" s="190">
        <f>H389</f>
        <v>56</v>
      </c>
      <c r="I390" s="192">
        <f>F388-I389</f>
        <v>112</v>
      </c>
      <c r="J390" s="192">
        <f>I390-J389</f>
        <v>112</v>
      </c>
      <c r="K390" s="192">
        <f t="shared" ref="K390:R390" si="96">J390-K389</f>
        <v>112</v>
      </c>
      <c r="L390" s="192">
        <f t="shared" si="96"/>
        <v>112</v>
      </c>
      <c r="M390" s="192">
        <f t="shared" si="96"/>
        <v>112</v>
      </c>
      <c r="N390" s="192">
        <f t="shared" si="96"/>
        <v>112</v>
      </c>
      <c r="O390" s="192">
        <f t="shared" si="96"/>
        <v>112</v>
      </c>
      <c r="P390" s="192">
        <f t="shared" si="96"/>
        <v>112</v>
      </c>
      <c r="Q390" s="192">
        <f t="shared" si="96"/>
        <v>112</v>
      </c>
      <c r="R390" s="192">
        <f t="shared" si="96"/>
        <v>56</v>
      </c>
      <c r="S390" s="194">
        <f t="shared" si="70"/>
        <v>1064</v>
      </c>
    </row>
    <row r="391" spans="1:19" ht="36" customHeight="1">
      <c r="A391" s="643" t="s">
        <v>188</v>
      </c>
      <c r="B391" s="225" t="s">
        <v>160</v>
      </c>
      <c r="C391" s="231">
        <v>2500</v>
      </c>
      <c r="D391" s="606">
        <v>45</v>
      </c>
      <c r="E391" s="606"/>
      <c r="F391" s="606">
        <f>D391</f>
        <v>45</v>
      </c>
      <c r="G391" s="187">
        <f>+IFERROR(VLOOKUP(B391,'FCST SDV (2)'!C:S,12,0),0)</f>
        <v>6000</v>
      </c>
      <c r="H391" s="188">
        <f t="shared" ref="H391:H393" si="97">+G391/C391</f>
        <v>2.4</v>
      </c>
      <c r="I391" s="134">
        <f t="array" ref="I391">+IFERROR(INDEX('FCST SDV (2)'!$D$2:$P$2001,MATCH('Data đx fcst 21.09.2020'!$B391,'FCST SDV (2)'!$C$2:$C$2001,0),MATCH('Data đx fcst 21.09.2020'!I$1,'FCST SDV (2)'!$D$1:$P$1,0))/'Data đx fcst 21.09.2020'!$C391,0)</f>
        <v>0</v>
      </c>
      <c r="J391" s="134">
        <f t="array" ref="J391">+IFERROR(INDEX('FCST SDV (2)'!$D$2:$P$2001,MATCH('Data đx fcst 21.09.2020'!$B391,'FCST SDV (2)'!$C$2:$C$2001,0),MATCH('Data đx fcst 21.09.2020'!J$1,'FCST SDV (2)'!$D$1:$P$1,0))/'Data đx fcst 21.09.2020'!$C391,0)</f>
        <v>0</v>
      </c>
      <c r="K391" s="134">
        <f t="array" ref="K391">+IFERROR(INDEX('FCST SDV (2)'!$D$2:$P$2001,MATCH('Data đx fcst 21.09.2020'!$B391,'FCST SDV (2)'!$C$2:$C$2001,0),MATCH('Data đx fcst 21.09.2020'!K$1,'FCST SDV (2)'!$D$1:$P$1,0))/'Data đx fcst 21.09.2020'!$C391,0)</f>
        <v>0</v>
      </c>
      <c r="L391" s="134">
        <f t="array" ref="L391">+IFERROR(INDEX('FCST SDV (2)'!$D$2:$P$2001,MATCH('Data đx fcst 21.09.2020'!$B391,'FCST SDV (2)'!$C$2:$C$2001,0),MATCH('Data đx fcst 21.09.2020'!L$1,'FCST SDV (2)'!$D$1:$P$1,0))/'Data đx fcst 21.09.2020'!$C391,0)</f>
        <v>0</v>
      </c>
      <c r="M391" s="134">
        <f t="array" ref="M391">+IFERROR(INDEX('FCST SDV (2)'!$D$2:$P$2001,MATCH('Data đx fcst 21.09.2020'!$B391,'FCST SDV (2)'!$C$2:$C$2001,0),MATCH('Data đx fcst 21.09.2020'!M$1,'FCST SDV (2)'!$D$1:$P$1,0))/'Data đx fcst 21.09.2020'!$C391,0)</f>
        <v>0</v>
      </c>
      <c r="N391" s="134">
        <f t="array" ref="N391">+IFERROR(INDEX('FCST SDV (2)'!$D$2:$P$2001,MATCH('Data đx fcst 21.09.2020'!$B391,'FCST SDV (2)'!$C$2:$C$2001,0),MATCH('Data đx fcst 21.09.2020'!N$1,'FCST SDV (2)'!$D$1:$P$1,0))/'Data đx fcst 21.09.2020'!$C391,0)</f>
        <v>0</v>
      </c>
      <c r="O391" s="134">
        <f t="array" ref="O391">+IFERROR(INDEX('FCST SDV (2)'!$D$2:$P$2001,MATCH('Data đx fcst 21.09.2020'!$B391,'FCST SDV (2)'!$C$2:$C$2001,0),MATCH('Data đx fcst 21.09.2020'!O$1,'FCST SDV (2)'!$D$1:$P$1,0))/'Data đx fcst 21.09.2020'!$C391,0)</f>
        <v>0</v>
      </c>
      <c r="P391" s="134">
        <f t="array" ref="P391">+IFERROR(INDEX('FCST SDV (2)'!$D$2:$P$2001,MATCH('Data đx fcst 21.09.2020'!$B391,'FCST SDV (2)'!$C$2:$C$2001,0),MATCH('Data đx fcst 21.09.2020'!P$1,'FCST SDV (2)'!$D$1:$P$1,0))/'Data đx fcst 21.09.2020'!$C391,0)</f>
        <v>0</v>
      </c>
      <c r="Q391" s="134">
        <f t="array" ref="Q391">+IFERROR(INDEX('FCST SDV (2)'!$D$2:$P$2001,MATCH('Data đx fcst 21.09.2020'!$B391,'FCST SDV (2)'!$C$2:$C$2001,0),MATCH('Data đx fcst 21.09.2020'!Q$1,'FCST SDV (2)'!$D$1:$P$1,0))/'Data đx fcst 21.09.2020'!$C391,0)</f>
        <v>0</v>
      </c>
      <c r="R391" s="134">
        <f t="array" ref="R391">+IFERROR(INDEX('FCST SDV (2)'!$D$2:$P$2001,MATCH('Data đx fcst 21.09.2020'!$B391,'FCST SDV (2)'!$C$2:$C$2001,0),MATCH('Data đx fcst 21.09.2020'!R$1,'FCST SDV (2)'!$D$1:$P$1,0))/'Data đx fcst 21.09.2020'!$C391,0)</f>
        <v>0</v>
      </c>
      <c r="S391" s="193">
        <f t="shared" si="70"/>
        <v>0</v>
      </c>
    </row>
    <row r="392" spans="1:19" ht="36" customHeight="1">
      <c r="A392" s="643"/>
      <c r="B392" s="214" t="s">
        <v>51</v>
      </c>
      <c r="C392" s="223">
        <v>3000</v>
      </c>
      <c r="D392" s="606"/>
      <c r="E392" s="606"/>
      <c r="F392" s="606"/>
      <c r="G392" s="187">
        <f>+IFERROR(VLOOKUP(B392,'FCST SDV (2)'!C:S,12,0),0)</f>
        <v>70000</v>
      </c>
      <c r="H392" s="185">
        <f t="shared" si="97"/>
        <v>23.333333333333332</v>
      </c>
      <c r="I392" s="134">
        <f t="array" ref="I392">+IFERROR(INDEX('FCST SDV (2)'!$D$2:$P$2001,MATCH('Data đx fcst 21.09.2020'!$B392,'FCST SDV (2)'!$C$2:$C$2001,0),MATCH('Data đx fcst 21.09.2020'!I$1,'FCST SDV (2)'!$D$1:$P$1,0))/'Data đx fcst 21.09.2020'!$C392,0)</f>
        <v>0</v>
      </c>
      <c r="J392" s="134">
        <f t="array" ref="J392">+IFERROR(INDEX('FCST SDV (2)'!$D$2:$P$2001,MATCH('Data đx fcst 21.09.2020'!$B392,'FCST SDV (2)'!$C$2:$C$2001,0),MATCH('Data đx fcst 21.09.2020'!J$1,'FCST SDV (2)'!$D$1:$P$1,0))/'Data đx fcst 21.09.2020'!$C392,0)</f>
        <v>0</v>
      </c>
      <c r="K392" s="134">
        <f t="array" ref="K392">+IFERROR(INDEX('FCST SDV (2)'!$D$2:$P$2001,MATCH('Data đx fcst 21.09.2020'!$B392,'FCST SDV (2)'!$C$2:$C$2001,0),MATCH('Data đx fcst 21.09.2020'!K$1,'FCST SDV (2)'!$D$1:$P$1,0))/'Data đx fcst 21.09.2020'!$C392,0)</f>
        <v>0</v>
      </c>
      <c r="L392" s="134">
        <f t="array" ref="L392">+IFERROR(INDEX('FCST SDV (2)'!$D$2:$P$2001,MATCH('Data đx fcst 21.09.2020'!$B392,'FCST SDV (2)'!$C$2:$C$2001,0),MATCH('Data đx fcst 21.09.2020'!L$1,'FCST SDV (2)'!$D$1:$P$1,0))/'Data đx fcst 21.09.2020'!$C392,0)</f>
        <v>0</v>
      </c>
      <c r="M392" s="134">
        <f t="array" ref="M392">+IFERROR(INDEX('FCST SDV (2)'!$D$2:$P$2001,MATCH('Data đx fcst 21.09.2020'!$B392,'FCST SDV (2)'!$C$2:$C$2001,0),MATCH('Data đx fcst 21.09.2020'!M$1,'FCST SDV (2)'!$D$1:$P$1,0))/'Data đx fcst 21.09.2020'!$C392,0)</f>
        <v>0</v>
      </c>
      <c r="N392" s="134">
        <f t="array" ref="N392">+IFERROR(INDEX('FCST SDV (2)'!$D$2:$P$2001,MATCH('Data đx fcst 21.09.2020'!$B392,'FCST SDV (2)'!$C$2:$C$2001,0),MATCH('Data đx fcst 21.09.2020'!N$1,'FCST SDV (2)'!$D$1:$P$1,0))/'Data đx fcst 21.09.2020'!$C392,0)</f>
        <v>0</v>
      </c>
      <c r="O392" s="134">
        <f t="array" ref="O392">+IFERROR(INDEX('FCST SDV (2)'!$D$2:$P$2001,MATCH('Data đx fcst 21.09.2020'!$B392,'FCST SDV (2)'!$C$2:$C$2001,0),MATCH('Data đx fcst 21.09.2020'!O$1,'FCST SDV (2)'!$D$1:$P$1,0))/'Data đx fcst 21.09.2020'!$C392,0)</f>
        <v>0</v>
      </c>
      <c r="P392" s="134">
        <f t="array" ref="P392">+IFERROR(INDEX('FCST SDV (2)'!$D$2:$P$2001,MATCH('Data đx fcst 21.09.2020'!$B392,'FCST SDV (2)'!$C$2:$C$2001,0),MATCH('Data đx fcst 21.09.2020'!P$1,'FCST SDV (2)'!$D$1:$P$1,0))/'Data đx fcst 21.09.2020'!$C392,0)</f>
        <v>0</v>
      </c>
      <c r="Q392" s="134">
        <f t="array" ref="Q392">+IFERROR(INDEX('FCST SDV (2)'!$D$2:$P$2001,MATCH('Data đx fcst 21.09.2020'!$B392,'FCST SDV (2)'!$C$2:$C$2001,0),MATCH('Data đx fcst 21.09.2020'!Q$1,'FCST SDV (2)'!$D$1:$P$1,0))/'Data đx fcst 21.09.2020'!$C392,0)</f>
        <v>0</v>
      </c>
      <c r="R392" s="134">
        <f t="array" ref="R392">+IFERROR(INDEX('FCST SDV (2)'!$D$2:$P$2001,MATCH('Data đx fcst 21.09.2020'!$B392,'FCST SDV (2)'!$C$2:$C$2001,0),MATCH('Data đx fcst 21.09.2020'!R$1,'FCST SDV (2)'!$D$1:$P$1,0))/'Data đx fcst 21.09.2020'!$C392,0)</f>
        <v>23.338333333333335</v>
      </c>
      <c r="S392" s="182">
        <f t="shared" si="70"/>
        <v>23.338333333333335</v>
      </c>
    </row>
    <row r="393" spans="1:19" ht="36" hidden="1" customHeight="1">
      <c r="A393" s="643"/>
      <c r="B393" s="214" t="s">
        <v>161</v>
      </c>
      <c r="C393" s="223">
        <v>2500</v>
      </c>
      <c r="D393" s="606"/>
      <c r="E393" s="606"/>
      <c r="F393" s="606"/>
      <c r="G393" s="187">
        <f>+IFERROR(VLOOKUP(B393,'FCST SDV (2)'!C:S,12,0),0)</f>
        <v>0</v>
      </c>
      <c r="H393" s="185">
        <f t="shared" si="97"/>
        <v>0</v>
      </c>
      <c r="I393" s="134">
        <f t="array" ref="I393">+IFERROR(INDEX('FCST SDV (2)'!$D$2:$P$2001,MATCH('Data đx fcst 21.09.2020'!$B393,'FCST SDV (2)'!$C$2:$C$2001,0),MATCH('Data đx fcst 21.09.2020'!I$1,'FCST SDV (2)'!$D$1:$P$1,0))/'Data đx fcst 21.09.2020'!$C393,0)</f>
        <v>0</v>
      </c>
      <c r="J393" s="134">
        <f t="array" ref="J393">+IFERROR(INDEX('FCST SDV (2)'!$D$2:$P$2001,MATCH('Data đx fcst 21.09.2020'!$B393,'FCST SDV (2)'!$C$2:$C$2001,0),MATCH('Data đx fcst 21.09.2020'!J$1,'FCST SDV (2)'!$D$1:$P$1,0))/'Data đx fcst 21.09.2020'!$C393,0)</f>
        <v>0</v>
      </c>
      <c r="K393" s="134">
        <f t="array" ref="K393">+IFERROR(INDEX('FCST SDV (2)'!$D$2:$P$2001,MATCH('Data đx fcst 21.09.2020'!$B393,'FCST SDV (2)'!$C$2:$C$2001,0),MATCH('Data đx fcst 21.09.2020'!K$1,'FCST SDV (2)'!$D$1:$P$1,0))/'Data đx fcst 21.09.2020'!$C393,0)</f>
        <v>0</v>
      </c>
      <c r="L393" s="134">
        <f t="array" ref="L393">+IFERROR(INDEX('FCST SDV (2)'!$D$2:$P$2001,MATCH('Data đx fcst 21.09.2020'!$B393,'FCST SDV (2)'!$C$2:$C$2001,0),MATCH('Data đx fcst 21.09.2020'!L$1,'FCST SDV (2)'!$D$1:$P$1,0))/'Data đx fcst 21.09.2020'!$C393,0)</f>
        <v>0</v>
      </c>
      <c r="M393" s="134">
        <f t="array" ref="M393">+IFERROR(INDEX('FCST SDV (2)'!$D$2:$P$2001,MATCH('Data đx fcst 21.09.2020'!$B393,'FCST SDV (2)'!$C$2:$C$2001,0),MATCH('Data đx fcst 21.09.2020'!M$1,'FCST SDV (2)'!$D$1:$P$1,0))/'Data đx fcst 21.09.2020'!$C393,0)</f>
        <v>0</v>
      </c>
      <c r="N393" s="134">
        <f t="array" ref="N393">+IFERROR(INDEX('FCST SDV (2)'!$D$2:$P$2001,MATCH('Data đx fcst 21.09.2020'!$B393,'FCST SDV (2)'!$C$2:$C$2001,0),MATCH('Data đx fcst 21.09.2020'!N$1,'FCST SDV (2)'!$D$1:$P$1,0))/'Data đx fcst 21.09.2020'!$C393,0)</f>
        <v>0</v>
      </c>
      <c r="O393" s="134">
        <f t="array" ref="O393">+IFERROR(INDEX('FCST SDV (2)'!$D$2:$P$2001,MATCH('Data đx fcst 21.09.2020'!$B393,'FCST SDV (2)'!$C$2:$C$2001,0),MATCH('Data đx fcst 21.09.2020'!O$1,'FCST SDV (2)'!$D$1:$P$1,0))/'Data đx fcst 21.09.2020'!$C393,0)</f>
        <v>0</v>
      </c>
      <c r="P393" s="134">
        <f t="array" ref="P393">+IFERROR(INDEX('FCST SDV (2)'!$D$2:$P$2001,MATCH('Data đx fcst 21.09.2020'!$B393,'FCST SDV (2)'!$C$2:$C$2001,0),MATCH('Data đx fcst 21.09.2020'!P$1,'FCST SDV (2)'!$D$1:$P$1,0))/'Data đx fcst 21.09.2020'!$C393,0)</f>
        <v>0</v>
      </c>
      <c r="Q393" s="134">
        <f t="array" ref="Q393">+IFERROR(INDEX('FCST SDV (2)'!$D$2:$P$2001,MATCH('Data đx fcst 21.09.2020'!$B393,'FCST SDV (2)'!$C$2:$C$2001,0),MATCH('Data đx fcst 21.09.2020'!Q$1,'FCST SDV (2)'!$D$1:$P$1,0))/'Data đx fcst 21.09.2020'!$C393,0)</f>
        <v>0</v>
      </c>
      <c r="R393" s="134">
        <f t="array" ref="R393">+IFERROR(INDEX('FCST SDV (2)'!$D$2:$P$2001,MATCH('Data đx fcst 21.09.2020'!$B393,'FCST SDV (2)'!$C$2:$C$2001,0),MATCH('Data đx fcst 21.09.2020'!R$1,'FCST SDV (2)'!$D$1:$P$1,0))/'Data đx fcst 21.09.2020'!$C393,0)</f>
        <v>0</v>
      </c>
      <c r="S393" s="182">
        <f t="shared" si="70"/>
        <v>0</v>
      </c>
    </row>
    <row r="394" spans="1:19" s="195" customFormat="1" ht="36" customHeight="1" thickBot="1">
      <c r="A394" s="600" t="s">
        <v>254</v>
      </c>
      <c r="B394" s="601"/>
      <c r="C394" s="601"/>
      <c r="D394" s="601"/>
      <c r="E394" s="601"/>
      <c r="F394" s="602"/>
      <c r="G394" s="263">
        <f>+G392+G391</f>
        <v>76000</v>
      </c>
      <c r="H394" s="190">
        <f>+H391+H392</f>
        <v>25.733333333333331</v>
      </c>
      <c r="I394" s="192">
        <f>F391-SUM(I391:I393)</f>
        <v>45</v>
      </c>
      <c r="J394" s="192">
        <f>I394-SUM(J391:J393)</f>
        <v>45</v>
      </c>
      <c r="K394" s="192">
        <f t="shared" ref="K394:R394" si="98">J394-SUM(K391:K393)</f>
        <v>45</v>
      </c>
      <c r="L394" s="192">
        <f t="shared" si="98"/>
        <v>45</v>
      </c>
      <c r="M394" s="192">
        <f t="shared" si="98"/>
        <v>45</v>
      </c>
      <c r="N394" s="192">
        <f t="shared" si="98"/>
        <v>45</v>
      </c>
      <c r="O394" s="192">
        <f t="shared" si="98"/>
        <v>45</v>
      </c>
      <c r="P394" s="192">
        <f t="shared" si="98"/>
        <v>45</v>
      </c>
      <c r="Q394" s="192">
        <f t="shared" si="98"/>
        <v>45</v>
      </c>
      <c r="R394" s="192">
        <f t="shared" si="98"/>
        <v>21.661666666666665</v>
      </c>
      <c r="S394" s="194">
        <f t="shared" si="70"/>
        <v>426.66166666666669</v>
      </c>
    </row>
    <row r="395" spans="1:19" ht="36" customHeight="1">
      <c r="A395" s="643" t="s">
        <v>189</v>
      </c>
      <c r="B395" s="225" t="s">
        <v>24</v>
      </c>
      <c r="C395" s="231">
        <v>2500</v>
      </c>
      <c r="D395" s="606">
        <v>112</v>
      </c>
      <c r="E395" s="606"/>
      <c r="F395" s="606">
        <f>D395</f>
        <v>112</v>
      </c>
      <c r="G395" s="187">
        <f>+IFERROR(VLOOKUP(B395,'FCST SDV (2)'!C:S,12,0),0)</f>
        <v>51000</v>
      </c>
      <c r="H395" s="188">
        <f t="shared" ref="H395:H397" si="99">+G395/C395</f>
        <v>20.399999999999999</v>
      </c>
      <c r="I395" s="134">
        <f t="array" ref="I395">+IFERROR(INDEX('FCST SDV (2)'!$D$2:$P$2001,MATCH('Data đx fcst 21.09.2020'!$B395,'FCST SDV (2)'!$C$2:$C$2001,0),MATCH('Data đx fcst 21.09.2020'!I$1,'FCST SDV (2)'!$D$1:$P$1,0))/'Data đx fcst 21.09.2020'!$C395,0)</f>
        <v>0</v>
      </c>
      <c r="J395" s="134">
        <f t="array" ref="J395">+IFERROR(INDEX('FCST SDV (2)'!$D$2:$P$2001,MATCH('Data đx fcst 21.09.2020'!$B395,'FCST SDV (2)'!$C$2:$C$2001,0),MATCH('Data đx fcst 21.09.2020'!J$1,'FCST SDV (2)'!$D$1:$P$1,0))/'Data đx fcst 21.09.2020'!$C395,0)</f>
        <v>0</v>
      </c>
      <c r="K395" s="134">
        <f t="array" ref="K395">+IFERROR(INDEX('FCST SDV (2)'!$D$2:$P$2001,MATCH('Data đx fcst 21.09.2020'!$B395,'FCST SDV (2)'!$C$2:$C$2001,0),MATCH('Data đx fcst 21.09.2020'!K$1,'FCST SDV (2)'!$D$1:$P$1,0))/'Data đx fcst 21.09.2020'!$C395,0)</f>
        <v>0</v>
      </c>
      <c r="L395" s="134">
        <f t="array" ref="L395">+IFERROR(INDEX('FCST SDV (2)'!$D$2:$P$2001,MATCH('Data đx fcst 21.09.2020'!$B395,'FCST SDV (2)'!$C$2:$C$2001,0),MATCH('Data đx fcst 21.09.2020'!L$1,'FCST SDV (2)'!$D$1:$P$1,0))/'Data đx fcst 21.09.2020'!$C395,0)</f>
        <v>0</v>
      </c>
      <c r="M395" s="134">
        <f t="array" ref="M395">+IFERROR(INDEX('FCST SDV (2)'!$D$2:$P$2001,MATCH('Data đx fcst 21.09.2020'!$B395,'FCST SDV (2)'!$C$2:$C$2001,0),MATCH('Data đx fcst 21.09.2020'!M$1,'FCST SDV (2)'!$D$1:$P$1,0))/'Data đx fcst 21.09.2020'!$C395,0)</f>
        <v>0</v>
      </c>
      <c r="N395" s="134">
        <f t="array" ref="N395">+IFERROR(INDEX('FCST SDV (2)'!$D$2:$P$2001,MATCH('Data đx fcst 21.09.2020'!$B395,'FCST SDV (2)'!$C$2:$C$2001,0),MATCH('Data đx fcst 21.09.2020'!N$1,'FCST SDV (2)'!$D$1:$P$1,0))/'Data đx fcst 21.09.2020'!$C395,0)</f>
        <v>0</v>
      </c>
      <c r="O395" s="134">
        <f t="array" ref="O395">+IFERROR(INDEX('FCST SDV (2)'!$D$2:$P$2001,MATCH('Data đx fcst 21.09.2020'!$B395,'FCST SDV (2)'!$C$2:$C$2001,0),MATCH('Data đx fcst 21.09.2020'!O$1,'FCST SDV (2)'!$D$1:$P$1,0))/'Data đx fcst 21.09.2020'!$C395,0)</f>
        <v>0</v>
      </c>
      <c r="P395" s="134">
        <f t="array" ref="P395">+IFERROR(INDEX('FCST SDV (2)'!$D$2:$P$2001,MATCH('Data đx fcst 21.09.2020'!$B395,'FCST SDV (2)'!$C$2:$C$2001,0),MATCH('Data đx fcst 21.09.2020'!P$1,'FCST SDV (2)'!$D$1:$P$1,0))/'Data đx fcst 21.09.2020'!$C395,0)</f>
        <v>0</v>
      </c>
      <c r="Q395" s="134">
        <f t="array" ref="Q395">+IFERROR(INDEX('FCST SDV (2)'!$D$2:$P$2001,MATCH('Data đx fcst 21.09.2020'!$B395,'FCST SDV (2)'!$C$2:$C$2001,0),MATCH('Data đx fcst 21.09.2020'!Q$1,'FCST SDV (2)'!$D$1:$P$1,0))/'Data đx fcst 21.09.2020'!$C395,0)</f>
        <v>0</v>
      </c>
      <c r="R395" s="134">
        <f t="array" ref="R395">+IFERROR(INDEX('FCST SDV (2)'!$D$2:$P$2001,MATCH('Data đx fcst 21.09.2020'!$B395,'FCST SDV (2)'!$C$2:$C$2001,0),MATCH('Data đx fcst 21.09.2020'!R$1,'FCST SDV (2)'!$D$1:$P$1,0))/'Data đx fcst 21.09.2020'!$C395,0)</f>
        <v>20.399999999999999</v>
      </c>
      <c r="S395" s="193">
        <f t="shared" ref="S395:S417" si="100">+SUM(I395:R395)</f>
        <v>20.399999999999999</v>
      </c>
    </row>
    <row r="396" spans="1:19" ht="36" hidden="1" customHeight="1">
      <c r="A396" s="643"/>
      <c r="B396" s="214" t="s">
        <v>162</v>
      </c>
      <c r="C396" s="223">
        <v>2500</v>
      </c>
      <c r="D396" s="606"/>
      <c r="E396" s="606"/>
      <c r="F396" s="606"/>
      <c r="G396" s="187">
        <f>+IFERROR(VLOOKUP(B396,'FCST SDV (2)'!C:S,12,0),0)</f>
        <v>0</v>
      </c>
      <c r="H396" s="185">
        <f t="shared" si="99"/>
        <v>0</v>
      </c>
      <c r="I396" s="134">
        <f t="array" ref="I396">+IFERROR(INDEX('FCST SDV (2)'!$D$2:$P$2001,MATCH('Data đx fcst 21.09.2020'!$B396,'FCST SDV (2)'!$C$2:$C$2001,0),MATCH('Data đx fcst 21.09.2020'!I$1,'FCST SDV (2)'!$D$1:$P$1,0))/'Data đx fcst 21.09.2020'!$C396,0)</f>
        <v>0</v>
      </c>
      <c r="J396" s="134">
        <f t="array" ref="J396">+IFERROR(INDEX('FCST SDV (2)'!$D$2:$P$2001,MATCH('Data đx fcst 21.09.2020'!$B396,'FCST SDV (2)'!$C$2:$C$2001,0),MATCH('Data đx fcst 21.09.2020'!J$1,'FCST SDV (2)'!$D$1:$P$1,0))/'Data đx fcst 21.09.2020'!$C396,0)</f>
        <v>0</v>
      </c>
      <c r="K396" s="134">
        <f t="array" ref="K396">+IFERROR(INDEX('FCST SDV (2)'!$D$2:$P$2001,MATCH('Data đx fcst 21.09.2020'!$B396,'FCST SDV (2)'!$C$2:$C$2001,0),MATCH('Data đx fcst 21.09.2020'!K$1,'FCST SDV (2)'!$D$1:$P$1,0))/'Data đx fcst 21.09.2020'!$C396,0)</f>
        <v>0</v>
      </c>
      <c r="L396" s="134">
        <f t="array" ref="L396">+IFERROR(INDEX('FCST SDV (2)'!$D$2:$P$2001,MATCH('Data đx fcst 21.09.2020'!$B396,'FCST SDV (2)'!$C$2:$C$2001,0),MATCH('Data đx fcst 21.09.2020'!L$1,'FCST SDV (2)'!$D$1:$P$1,0))/'Data đx fcst 21.09.2020'!$C396,0)</f>
        <v>0</v>
      </c>
      <c r="M396" s="134">
        <f t="array" ref="M396">+IFERROR(INDEX('FCST SDV (2)'!$D$2:$P$2001,MATCH('Data đx fcst 21.09.2020'!$B396,'FCST SDV (2)'!$C$2:$C$2001,0),MATCH('Data đx fcst 21.09.2020'!M$1,'FCST SDV (2)'!$D$1:$P$1,0))/'Data đx fcst 21.09.2020'!$C396,0)</f>
        <v>0</v>
      </c>
      <c r="N396" s="134">
        <f t="array" ref="N396">+IFERROR(INDEX('FCST SDV (2)'!$D$2:$P$2001,MATCH('Data đx fcst 21.09.2020'!$B396,'FCST SDV (2)'!$C$2:$C$2001,0),MATCH('Data đx fcst 21.09.2020'!N$1,'FCST SDV (2)'!$D$1:$P$1,0))/'Data đx fcst 21.09.2020'!$C396,0)</f>
        <v>0</v>
      </c>
      <c r="O396" s="134">
        <f t="array" ref="O396">+IFERROR(INDEX('FCST SDV (2)'!$D$2:$P$2001,MATCH('Data đx fcst 21.09.2020'!$B396,'FCST SDV (2)'!$C$2:$C$2001,0),MATCH('Data đx fcst 21.09.2020'!O$1,'FCST SDV (2)'!$D$1:$P$1,0))/'Data đx fcst 21.09.2020'!$C396,0)</f>
        <v>0</v>
      </c>
      <c r="P396" s="134">
        <f t="array" ref="P396">+IFERROR(INDEX('FCST SDV (2)'!$D$2:$P$2001,MATCH('Data đx fcst 21.09.2020'!$B396,'FCST SDV (2)'!$C$2:$C$2001,0),MATCH('Data đx fcst 21.09.2020'!P$1,'FCST SDV (2)'!$D$1:$P$1,0))/'Data đx fcst 21.09.2020'!$C396,0)</f>
        <v>0</v>
      </c>
      <c r="Q396" s="134">
        <f t="array" ref="Q396">+IFERROR(INDEX('FCST SDV (2)'!$D$2:$P$2001,MATCH('Data đx fcst 21.09.2020'!$B396,'FCST SDV (2)'!$C$2:$C$2001,0),MATCH('Data đx fcst 21.09.2020'!Q$1,'FCST SDV (2)'!$D$1:$P$1,0))/'Data đx fcst 21.09.2020'!$C396,0)</f>
        <v>0</v>
      </c>
      <c r="R396" s="134">
        <f t="array" ref="R396">+IFERROR(INDEX('FCST SDV (2)'!$D$2:$P$2001,MATCH('Data đx fcst 21.09.2020'!$B396,'FCST SDV (2)'!$C$2:$C$2001,0),MATCH('Data đx fcst 21.09.2020'!R$1,'FCST SDV (2)'!$D$1:$P$1,0))/'Data đx fcst 21.09.2020'!$C396,0)</f>
        <v>0</v>
      </c>
      <c r="S396" s="182">
        <f t="shared" si="100"/>
        <v>0</v>
      </c>
    </row>
    <row r="397" spans="1:19" ht="36" customHeight="1">
      <c r="A397" s="643"/>
      <c r="B397" s="214" t="s">
        <v>163</v>
      </c>
      <c r="C397" s="223">
        <v>2500</v>
      </c>
      <c r="D397" s="606"/>
      <c r="E397" s="606"/>
      <c r="F397" s="606"/>
      <c r="G397" s="187">
        <f>+IFERROR(VLOOKUP(B397,'FCST SDV (2)'!C:S,12,0),0)</f>
        <v>180000</v>
      </c>
      <c r="H397" s="185">
        <f t="shared" si="99"/>
        <v>72</v>
      </c>
      <c r="I397" s="134">
        <f t="array" ref="I397">+IFERROR(INDEX('FCST SDV (2)'!$D$2:$P$2001,MATCH('Data đx fcst 21.09.2020'!$B397,'FCST SDV (2)'!$C$2:$C$2001,0),MATCH('Data đx fcst 21.09.2020'!I$1,'FCST SDV (2)'!$D$1:$P$1,0))/'Data đx fcst 21.09.2020'!$C397,0)</f>
        <v>0</v>
      </c>
      <c r="J397" s="134">
        <f t="array" ref="J397">+IFERROR(INDEX('FCST SDV (2)'!$D$2:$P$2001,MATCH('Data đx fcst 21.09.2020'!$B397,'FCST SDV (2)'!$C$2:$C$2001,0),MATCH('Data đx fcst 21.09.2020'!J$1,'FCST SDV (2)'!$D$1:$P$1,0))/'Data đx fcst 21.09.2020'!$C397,0)</f>
        <v>0</v>
      </c>
      <c r="K397" s="134">
        <f t="array" ref="K397">+IFERROR(INDEX('FCST SDV (2)'!$D$2:$P$2001,MATCH('Data đx fcst 21.09.2020'!$B397,'FCST SDV (2)'!$C$2:$C$2001,0),MATCH('Data đx fcst 21.09.2020'!K$1,'FCST SDV (2)'!$D$1:$P$1,0))/'Data đx fcst 21.09.2020'!$C397,0)</f>
        <v>0</v>
      </c>
      <c r="L397" s="134">
        <f t="array" ref="L397">+IFERROR(INDEX('FCST SDV (2)'!$D$2:$P$2001,MATCH('Data đx fcst 21.09.2020'!$B397,'FCST SDV (2)'!$C$2:$C$2001,0),MATCH('Data đx fcst 21.09.2020'!L$1,'FCST SDV (2)'!$D$1:$P$1,0))/'Data đx fcst 21.09.2020'!$C397,0)</f>
        <v>0</v>
      </c>
      <c r="M397" s="134">
        <f t="array" ref="M397">+IFERROR(INDEX('FCST SDV (2)'!$D$2:$P$2001,MATCH('Data đx fcst 21.09.2020'!$B397,'FCST SDV (2)'!$C$2:$C$2001,0),MATCH('Data đx fcst 21.09.2020'!M$1,'FCST SDV (2)'!$D$1:$P$1,0))/'Data đx fcst 21.09.2020'!$C397,0)</f>
        <v>0</v>
      </c>
      <c r="N397" s="134">
        <f t="array" ref="N397">+IFERROR(INDEX('FCST SDV (2)'!$D$2:$P$2001,MATCH('Data đx fcst 21.09.2020'!$B397,'FCST SDV (2)'!$C$2:$C$2001,0),MATCH('Data đx fcst 21.09.2020'!N$1,'FCST SDV (2)'!$D$1:$P$1,0))/'Data đx fcst 21.09.2020'!$C397,0)</f>
        <v>0</v>
      </c>
      <c r="O397" s="134">
        <f t="array" ref="O397">+IFERROR(INDEX('FCST SDV (2)'!$D$2:$P$2001,MATCH('Data đx fcst 21.09.2020'!$B397,'FCST SDV (2)'!$C$2:$C$2001,0),MATCH('Data đx fcst 21.09.2020'!O$1,'FCST SDV (2)'!$D$1:$P$1,0))/'Data đx fcst 21.09.2020'!$C397,0)</f>
        <v>0</v>
      </c>
      <c r="P397" s="134">
        <f t="array" ref="P397">+IFERROR(INDEX('FCST SDV (2)'!$D$2:$P$2001,MATCH('Data đx fcst 21.09.2020'!$B397,'FCST SDV (2)'!$C$2:$C$2001,0),MATCH('Data đx fcst 21.09.2020'!P$1,'FCST SDV (2)'!$D$1:$P$1,0))/'Data đx fcst 21.09.2020'!$C397,0)</f>
        <v>0</v>
      </c>
      <c r="Q397" s="134">
        <f t="array" ref="Q397">+IFERROR(INDEX('FCST SDV (2)'!$D$2:$P$2001,MATCH('Data đx fcst 21.09.2020'!$B397,'FCST SDV (2)'!$C$2:$C$2001,0),MATCH('Data đx fcst 21.09.2020'!Q$1,'FCST SDV (2)'!$D$1:$P$1,0))/'Data đx fcst 21.09.2020'!$C397,0)</f>
        <v>0</v>
      </c>
      <c r="R397" s="134">
        <f t="array" ref="R397">+IFERROR(INDEX('FCST SDV (2)'!$D$2:$P$2001,MATCH('Data đx fcst 21.09.2020'!$B397,'FCST SDV (2)'!$C$2:$C$2001,0),MATCH('Data đx fcst 21.09.2020'!R$1,'FCST SDV (2)'!$D$1:$P$1,0))/'Data đx fcst 21.09.2020'!$C397,0)</f>
        <v>193.2</v>
      </c>
      <c r="S397" s="182">
        <f t="shared" si="100"/>
        <v>193.2</v>
      </c>
    </row>
    <row r="398" spans="1:19" s="195" customFormat="1" ht="36" customHeight="1" thickBot="1">
      <c r="A398" s="600" t="s">
        <v>254</v>
      </c>
      <c r="B398" s="601"/>
      <c r="C398" s="601"/>
      <c r="D398" s="601"/>
      <c r="E398" s="601"/>
      <c r="F398" s="602"/>
      <c r="G398" s="263">
        <f>+G395+G397</f>
        <v>231000</v>
      </c>
      <c r="H398" s="190">
        <f>+H395+H397</f>
        <v>92.4</v>
      </c>
      <c r="I398" s="192">
        <f>F395-SUM(I395:I397)</f>
        <v>112</v>
      </c>
      <c r="J398" s="192">
        <f>I398-SUM(J395:J397)</f>
        <v>112</v>
      </c>
      <c r="K398" s="192">
        <f t="shared" ref="K398:S398" si="101">J398-SUM(K395:K397)</f>
        <v>112</v>
      </c>
      <c r="L398" s="192">
        <f t="shared" si="101"/>
        <v>112</v>
      </c>
      <c r="M398" s="192">
        <f t="shared" si="101"/>
        <v>112</v>
      </c>
      <c r="N398" s="192">
        <f t="shared" si="101"/>
        <v>112</v>
      </c>
      <c r="O398" s="192">
        <f t="shared" si="101"/>
        <v>112</v>
      </c>
      <c r="P398" s="192">
        <f t="shared" si="101"/>
        <v>112</v>
      </c>
      <c r="Q398" s="192">
        <f t="shared" si="101"/>
        <v>112</v>
      </c>
      <c r="R398" s="192">
        <f t="shared" si="101"/>
        <v>-101.6</v>
      </c>
      <c r="S398" s="199">
        <f t="shared" si="101"/>
        <v>-315.2</v>
      </c>
    </row>
    <row r="399" spans="1:19" ht="36" hidden="1" customHeight="1">
      <c r="A399" s="253" t="s">
        <v>190</v>
      </c>
      <c r="B399" s="225" t="s">
        <v>164</v>
      </c>
      <c r="C399" s="231">
        <v>3000</v>
      </c>
      <c r="D399" s="610">
        <v>51</v>
      </c>
      <c r="E399" s="610"/>
      <c r="F399" s="610">
        <f>D399</f>
        <v>51</v>
      </c>
      <c r="G399" s="187">
        <f>+IFERROR(VLOOKUP(B399,'FCST SDV (2)'!C:S,12,0),0)</f>
        <v>77000</v>
      </c>
      <c r="H399" s="188">
        <f t="shared" ref="H399:H400" si="102">+G399/C399</f>
        <v>25.666666666666668</v>
      </c>
      <c r="I399" s="134">
        <f t="array" ref="I399">+IFERROR(INDEX('FCST SDV (2)'!$D$2:$P$2001,MATCH('Data đx fcst 21.09.2020'!$B399,'FCST SDV (2)'!$C$2:$C$2001,0),MATCH('Data đx fcst 21.09.2020'!I$1,'FCST SDV (2)'!$D$1:$P$1,0))/'Data đx fcst 21.09.2020'!$C399,0)</f>
        <v>0</v>
      </c>
      <c r="J399" s="134">
        <f t="array" ref="J399">+IFERROR(INDEX('FCST SDV (2)'!$D$2:$P$2001,MATCH('Data đx fcst 21.09.2020'!$B399,'FCST SDV (2)'!$C$2:$C$2001,0),MATCH('Data đx fcst 21.09.2020'!J$1,'FCST SDV (2)'!$D$1:$P$1,0))/'Data đx fcst 21.09.2020'!$C399,0)</f>
        <v>0</v>
      </c>
      <c r="K399" s="134">
        <f t="array" ref="K399">+IFERROR(INDEX('FCST SDV (2)'!$D$2:$P$2001,MATCH('Data đx fcst 21.09.2020'!$B399,'FCST SDV (2)'!$C$2:$C$2001,0),MATCH('Data đx fcst 21.09.2020'!K$1,'FCST SDV (2)'!$D$1:$P$1,0))/'Data đx fcst 21.09.2020'!$C399,0)</f>
        <v>0</v>
      </c>
      <c r="L399" s="134">
        <f t="array" ref="L399">+IFERROR(INDEX('FCST SDV (2)'!$D$2:$P$2001,MATCH('Data đx fcst 21.09.2020'!$B399,'FCST SDV (2)'!$C$2:$C$2001,0),MATCH('Data đx fcst 21.09.2020'!L$1,'FCST SDV (2)'!$D$1:$P$1,0))/'Data đx fcst 21.09.2020'!$C399,0)</f>
        <v>0</v>
      </c>
      <c r="M399" s="134">
        <f t="array" ref="M399">+IFERROR(INDEX('FCST SDV (2)'!$D$2:$P$2001,MATCH('Data đx fcst 21.09.2020'!$B399,'FCST SDV (2)'!$C$2:$C$2001,0),MATCH('Data đx fcst 21.09.2020'!M$1,'FCST SDV (2)'!$D$1:$P$1,0))/'Data đx fcst 21.09.2020'!$C399,0)</f>
        <v>0</v>
      </c>
      <c r="N399" s="134">
        <f t="array" ref="N399">+IFERROR(INDEX('FCST SDV (2)'!$D$2:$P$2001,MATCH('Data đx fcst 21.09.2020'!$B399,'FCST SDV (2)'!$C$2:$C$2001,0),MATCH('Data đx fcst 21.09.2020'!N$1,'FCST SDV (2)'!$D$1:$P$1,0))/'Data đx fcst 21.09.2020'!$C399,0)</f>
        <v>0</v>
      </c>
      <c r="O399" s="134">
        <f t="array" ref="O399">+IFERROR(INDEX('FCST SDV (2)'!$D$2:$P$2001,MATCH('Data đx fcst 21.09.2020'!$B399,'FCST SDV (2)'!$C$2:$C$2001,0),MATCH('Data đx fcst 21.09.2020'!O$1,'FCST SDV (2)'!$D$1:$P$1,0))/'Data đx fcst 21.09.2020'!$C399,0)</f>
        <v>0</v>
      </c>
      <c r="P399" s="134">
        <f t="array" ref="P399">+IFERROR(INDEX('FCST SDV (2)'!$D$2:$P$2001,MATCH('Data đx fcst 21.09.2020'!$B399,'FCST SDV (2)'!$C$2:$C$2001,0),MATCH('Data đx fcst 21.09.2020'!P$1,'FCST SDV (2)'!$D$1:$P$1,0))/'Data đx fcst 21.09.2020'!$C399,0)</f>
        <v>0</v>
      </c>
      <c r="Q399" s="134">
        <f t="array" ref="Q399">+IFERROR(INDEX('FCST SDV (2)'!$D$2:$P$2001,MATCH('Data đx fcst 21.09.2020'!$B399,'FCST SDV (2)'!$C$2:$C$2001,0),MATCH('Data đx fcst 21.09.2020'!Q$1,'FCST SDV (2)'!$D$1:$P$1,0))/'Data đx fcst 21.09.2020'!$C399,0)</f>
        <v>0</v>
      </c>
      <c r="R399" s="134">
        <f t="array" ref="R399">+IFERROR(INDEX('FCST SDV (2)'!$D$2:$P$2001,MATCH('Data đx fcst 21.09.2020'!$B399,'FCST SDV (2)'!$C$2:$C$2001,0),MATCH('Data đx fcst 21.09.2020'!R$1,'FCST SDV (2)'!$D$1:$P$1,0))/'Data đx fcst 21.09.2020'!$C399,0)</f>
        <v>25.666666666666668</v>
      </c>
      <c r="S399" s="193">
        <f t="shared" si="100"/>
        <v>25.666666666666668</v>
      </c>
    </row>
    <row r="400" spans="1:19" ht="36" hidden="1" customHeight="1">
      <c r="A400" s="253"/>
      <c r="B400" s="214" t="s">
        <v>66</v>
      </c>
      <c r="C400" s="223">
        <v>2500</v>
      </c>
      <c r="D400" s="612"/>
      <c r="E400" s="612"/>
      <c r="F400" s="612"/>
      <c r="G400" s="187">
        <f>+IFERROR(VLOOKUP(B400,'FCST SDV (2)'!C:S,12,0),0)</f>
        <v>70000</v>
      </c>
      <c r="H400" s="188">
        <f t="shared" si="102"/>
        <v>28</v>
      </c>
      <c r="I400" s="134">
        <f t="array" ref="I400">+IFERROR(INDEX('FCST SDV (2)'!$D$2:$P$2001,MATCH('Data đx fcst 21.09.2020'!$B400,'FCST SDV (2)'!$C$2:$C$2001,0),MATCH('Data đx fcst 21.09.2020'!I$1,'FCST SDV (2)'!$D$1:$P$1,0))/'Data đx fcst 21.09.2020'!$C400,0)</f>
        <v>0</v>
      </c>
      <c r="J400" s="134">
        <f t="array" ref="J400">+IFERROR(INDEX('FCST SDV (2)'!$D$2:$P$2001,MATCH('Data đx fcst 21.09.2020'!$B400,'FCST SDV (2)'!$C$2:$C$2001,0),MATCH('Data đx fcst 21.09.2020'!J$1,'FCST SDV (2)'!$D$1:$P$1,0))/'Data đx fcst 21.09.2020'!$C400,0)</f>
        <v>0</v>
      </c>
      <c r="K400" s="134">
        <f t="array" ref="K400">+IFERROR(INDEX('FCST SDV (2)'!$D$2:$P$2001,MATCH('Data đx fcst 21.09.2020'!$B400,'FCST SDV (2)'!$C$2:$C$2001,0),MATCH('Data đx fcst 21.09.2020'!K$1,'FCST SDV (2)'!$D$1:$P$1,0))/'Data đx fcst 21.09.2020'!$C400,0)</f>
        <v>0</v>
      </c>
      <c r="L400" s="134">
        <f t="array" ref="L400">+IFERROR(INDEX('FCST SDV (2)'!$D$2:$P$2001,MATCH('Data đx fcst 21.09.2020'!$B400,'FCST SDV (2)'!$C$2:$C$2001,0),MATCH('Data đx fcst 21.09.2020'!L$1,'FCST SDV (2)'!$D$1:$P$1,0))/'Data đx fcst 21.09.2020'!$C400,0)</f>
        <v>0</v>
      </c>
      <c r="M400" s="134">
        <f t="array" ref="M400">+IFERROR(INDEX('FCST SDV (2)'!$D$2:$P$2001,MATCH('Data đx fcst 21.09.2020'!$B400,'FCST SDV (2)'!$C$2:$C$2001,0),MATCH('Data đx fcst 21.09.2020'!M$1,'FCST SDV (2)'!$D$1:$P$1,0))/'Data đx fcst 21.09.2020'!$C400,0)</f>
        <v>0</v>
      </c>
      <c r="N400" s="134">
        <f t="array" ref="N400">+IFERROR(INDEX('FCST SDV (2)'!$D$2:$P$2001,MATCH('Data đx fcst 21.09.2020'!$B400,'FCST SDV (2)'!$C$2:$C$2001,0),MATCH('Data đx fcst 21.09.2020'!N$1,'FCST SDV (2)'!$D$1:$P$1,0))/'Data đx fcst 21.09.2020'!$C400,0)</f>
        <v>0</v>
      </c>
      <c r="O400" s="134">
        <f t="array" ref="O400">+IFERROR(INDEX('FCST SDV (2)'!$D$2:$P$2001,MATCH('Data đx fcst 21.09.2020'!$B400,'FCST SDV (2)'!$C$2:$C$2001,0),MATCH('Data đx fcst 21.09.2020'!O$1,'FCST SDV (2)'!$D$1:$P$1,0))/'Data đx fcst 21.09.2020'!$C400,0)</f>
        <v>0</v>
      </c>
      <c r="P400" s="134">
        <f t="array" ref="P400">+IFERROR(INDEX('FCST SDV (2)'!$D$2:$P$2001,MATCH('Data đx fcst 21.09.2020'!$B400,'FCST SDV (2)'!$C$2:$C$2001,0),MATCH('Data đx fcst 21.09.2020'!P$1,'FCST SDV (2)'!$D$1:$P$1,0))/'Data đx fcst 21.09.2020'!$C400,0)</f>
        <v>0</v>
      </c>
      <c r="Q400" s="134">
        <f t="array" ref="Q400">+IFERROR(INDEX('FCST SDV (2)'!$D$2:$P$2001,MATCH('Data đx fcst 21.09.2020'!$B400,'FCST SDV (2)'!$C$2:$C$2001,0),MATCH('Data đx fcst 21.09.2020'!Q$1,'FCST SDV (2)'!$D$1:$P$1,0))/'Data đx fcst 21.09.2020'!$C400,0)</f>
        <v>0</v>
      </c>
      <c r="R400" s="134">
        <f t="array" ref="R400">+IFERROR(INDEX('FCST SDV (2)'!$D$2:$P$2001,MATCH('Data đx fcst 21.09.2020'!$B400,'FCST SDV (2)'!$C$2:$C$2001,0),MATCH('Data đx fcst 21.09.2020'!R$1,'FCST SDV (2)'!$D$1:$P$1,0))/'Data đx fcst 21.09.2020'!$C400,0)</f>
        <v>28</v>
      </c>
      <c r="S400" s="193">
        <f t="shared" ref="S400" si="103">+SUM(I400:R400)</f>
        <v>28</v>
      </c>
    </row>
    <row r="401" spans="1:19" s="195" customFormat="1" ht="44.25" hidden="1" customHeight="1" thickBot="1">
      <c r="A401" s="600" t="s">
        <v>254</v>
      </c>
      <c r="B401" s="601"/>
      <c r="C401" s="601"/>
      <c r="D401" s="601"/>
      <c r="E401" s="601"/>
      <c r="F401" s="602"/>
      <c r="G401" s="263">
        <f>+G399</f>
        <v>77000</v>
      </c>
      <c r="H401" s="190">
        <f>SUM(H399:H399)</f>
        <v>25.666666666666668</v>
      </c>
      <c r="I401" s="192">
        <f>F399-SUM(I399:I400)</f>
        <v>51</v>
      </c>
      <c r="J401" s="192">
        <f>I401-SUM(J399:J400)</f>
        <v>51</v>
      </c>
      <c r="K401" s="192">
        <f t="shared" ref="K401:R401" si="104">J401-SUM(K399:K400)</f>
        <v>51</v>
      </c>
      <c r="L401" s="192">
        <f t="shared" si="104"/>
        <v>51</v>
      </c>
      <c r="M401" s="192">
        <f t="shared" si="104"/>
        <v>51</v>
      </c>
      <c r="N401" s="192">
        <f t="shared" si="104"/>
        <v>51</v>
      </c>
      <c r="O401" s="192">
        <f t="shared" si="104"/>
        <v>51</v>
      </c>
      <c r="P401" s="192">
        <f t="shared" si="104"/>
        <v>51</v>
      </c>
      <c r="Q401" s="192">
        <f t="shared" si="104"/>
        <v>51</v>
      </c>
      <c r="R401" s="192">
        <f t="shared" si="104"/>
        <v>-2.6666666666666714</v>
      </c>
      <c r="S401" s="199">
        <f>R401-SUM(S399:S399)</f>
        <v>-28.333333333333339</v>
      </c>
    </row>
    <row r="402" spans="1:19" ht="45.75" hidden="1" customHeight="1">
      <c r="A402" s="254" t="s">
        <v>191</v>
      </c>
      <c r="B402" s="225" t="s">
        <v>46</v>
      </c>
      <c r="C402" s="231">
        <v>3500</v>
      </c>
      <c r="D402" s="249">
        <v>0</v>
      </c>
      <c r="E402" s="249"/>
      <c r="F402" s="249">
        <f>D402</f>
        <v>0</v>
      </c>
      <c r="G402" s="187">
        <f>+IFERROR(VLOOKUP(B402,'FCST SDV (2)'!C:S,12,0),0)</f>
        <v>0</v>
      </c>
      <c r="H402" s="188">
        <f t="shared" ref="H402" si="105">+G402/C402</f>
        <v>0</v>
      </c>
      <c r="I402" s="134">
        <f t="array" ref="I402">+IFERROR(INDEX('FCST SDV (2)'!$D$2:$P$2001,MATCH('Data đx fcst 21.09.2020'!$B402,'FCST SDV (2)'!$C$2:$C$2001,0),MATCH('Data đx fcst 21.09.2020'!I$1,'FCST SDV (2)'!$D$1:$P$1,0))/'Data đx fcst 21.09.2020'!$C402,0)</f>
        <v>0</v>
      </c>
      <c r="J402" s="134">
        <f t="array" ref="J402">+IFERROR(INDEX('FCST SDV (2)'!$D$2:$P$2001,MATCH('Data đx fcst 21.09.2020'!$B402,'FCST SDV (2)'!$C$2:$C$2001,0),MATCH('Data đx fcst 21.09.2020'!J$1,'FCST SDV (2)'!$D$1:$P$1,0))/'Data đx fcst 21.09.2020'!$C402,0)</f>
        <v>0</v>
      </c>
      <c r="K402" s="134">
        <f t="array" ref="K402">+IFERROR(INDEX('FCST SDV (2)'!$D$2:$P$2001,MATCH('Data đx fcst 21.09.2020'!$B402,'FCST SDV (2)'!$C$2:$C$2001,0),MATCH('Data đx fcst 21.09.2020'!K$1,'FCST SDV (2)'!$D$1:$P$1,0))/'Data đx fcst 21.09.2020'!$C402,0)</f>
        <v>0</v>
      </c>
      <c r="L402" s="134">
        <f t="array" ref="L402">+IFERROR(INDEX('FCST SDV (2)'!$D$2:$P$2001,MATCH('Data đx fcst 21.09.2020'!$B402,'FCST SDV (2)'!$C$2:$C$2001,0),MATCH('Data đx fcst 21.09.2020'!L$1,'FCST SDV (2)'!$D$1:$P$1,0))/'Data đx fcst 21.09.2020'!$C402,0)</f>
        <v>0</v>
      </c>
      <c r="M402" s="134">
        <f t="array" ref="M402">+IFERROR(INDEX('FCST SDV (2)'!$D$2:$P$2001,MATCH('Data đx fcst 21.09.2020'!$B402,'FCST SDV (2)'!$C$2:$C$2001,0),MATCH('Data đx fcst 21.09.2020'!M$1,'FCST SDV (2)'!$D$1:$P$1,0))/'Data đx fcst 21.09.2020'!$C402,0)</f>
        <v>0</v>
      </c>
      <c r="N402" s="134">
        <f t="array" ref="N402">+IFERROR(INDEX('FCST SDV (2)'!$D$2:$P$2001,MATCH('Data đx fcst 21.09.2020'!$B402,'FCST SDV (2)'!$C$2:$C$2001,0),MATCH('Data đx fcst 21.09.2020'!N$1,'FCST SDV (2)'!$D$1:$P$1,0))/'Data đx fcst 21.09.2020'!$C402,0)</f>
        <v>0</v>
      </c>
      <c r="O402" s="134">
        <f t="array" ref="O402">+IFERROR(INDEX('FCST SDV (2)'!$D$2:$P$2001,MATCH('Data đx fcst 21.09.2020'!$B402,'FCST SDV (2)'!$C$2:$C$2001,0),MATCH('Data đx fcst 21.09.2020'!O$1,'FCST SDV (2)'!$D$1:$P$1,0))/'Data đx fcst 21.09.2020'!$C402,0)</f>
        <v>0</v>
      </c>
      <c r="P402" s="134">
        <f t="array" ref="P402">+IFERROR(INDEX('FCST SDV (2)'!$D$2:$P$2001,MATCH('Data đx fcst 21.09.2020'!$B402,'FCST SDV (2)'!$C$2:$C$2001,0),MATCH('Data đx fcst 21.09.2020'!P$1,'FCST SDV (2)'!$D$1:$P$1,0))/'Data đx fcst 21.09.2020'!$C402,0)</f>
        <v>0</v>
      </c>
      <c r="Q402" s="134">
        <f t="array" ref="Q402">+IFERROR(INDEX('FCST SDV (2)'!$D$2:$P$2001,MATCH('Data đx fcst 21.09.2020'!$B402,'FCST SDV (2)'!$C$2:$C$2001,0),MATCH('Data đx fcst 21.09.2020'!Q$1,'FCST SDV (2)'!$D$1:$P$1,0))/'Data đx fcst 21.09.2020'!$C402,0)</f>
        <v>0</v>
      </c>
      <c r="R402" s="134">
        <f t="array" ref="R402">+IFERROR(INDEX('FCST SDV (2)'!$D$2:$P$2001,MATCH('Data đx fcst 21.09.2020'!$B402,'FCST SDV (2)'!$C$2:$C$2001,0),MATCH('Data đx fcst 21.09.2020'!R$1,'FCST SDV (2)'!$D$1:$P$1,0))/'Data đx fcst 21.09.2020'!$C402,0)</f>
        <v>0</v>
      </c>
      <c r="S402" s="193">
        <f t="shared" si="100"/>
        <v>0</v>
      </c>
    </row>
    <row r="403" spans="1:19" s="195" customFormat="1" ht="36" hidden="1" customHeight="1" thickBot="1">
      <c r="A403" s="600" t="s">
        <v>254</v>
      </c>
      <c r="B403" s="601"/>
      <c r="C403" s="601"/>
      <c r="D403" s="601"/>
      <c r="E403" s="601"/>
      <c r="F403" s="602"/>
      <c r="G403" s="204">
        <f>G402</f>
        <v>0</v>
      </c>
      <c r="H403" s="190">
        <f>H402</f>
        <v>0</v>
      </c>
      <c r="I403" s="192">
        <f>F402-I402</f>
        <v>0</v>
      </c>
      <c r="J403" s="192">
        <f>I403-J402</f>
        <v>0</v>
      </c>
      <c r="K403" s="192">
        <f t="shared" ref="K403:R403" si="106">J403-K402</f>
        <v>0</v>
      </c>
      <c r="L403" s="192">
        <f t="shared" si="106"/>
        <v>0</v>
      </c>
      <c r="M403" s="192">
        <f t="shared" si="106"/>
        <v>0</v>
      </c>
      <c r="N403" s="192">
        <f t="shared" si="106"/>
        <v>0</v>
      </c>
      <c r="O403" s="192">
        <f t="shared" si="106"/>
        <v>0</v>
      </c>
      <c r="P403" s="192">
        <f t="shared" si="106"/>
        <v>0</v>
      </c>
      <c r="Q403" s="192">
        <f t="shared" si="106"/>
        <v>0</v>
      </c>
      <c r="R403" s="192">
        <f t="shared" si="106"/>
        <v>0</v>
      </c>
      <c r="S403" s="194">
        <f t="shared" si="100"/>
        <v>0</v>
      </c>
    </row>
    <row r="404" spans="1:19" ht="48" hidden="1" customHeight="1">
      <c r="A404" s="254" t="s">
        <v>176</v>
      </c>
      <c r="B404" s="225" t="s">
        <v>146</v>
      </c>
      <c r="C404" s="231">
        <v>3000</v>
      </c>
      <c r="D404" s="249">
        <v>103</v>
      </c>
      <c r="E404" s="249"/>
      <c r="F404" s="249">
        <f>D404</f>
        <v>103</v>
      </c>
      <c r="G404" s="187">
        <f>+IFERROR(VLOOKUP(B404,'FCST SDV (2)'!C:S,12,0),0)</f>
        <v>0</v>
      </c>
      <c r="H404" s="188">
        <f t="shared" ref="H404" si="107">+G404/C404</f>
        <v>0</v>
      </c>
      <c r="I404" s="134">
        <f t="array" ref="I404">+IFERROR(INDEX('FCST SDV (2)'!$D$2:$P$2001,MATCH('Data đx fcst 21.09.2020'!$B404,'FCST SDV (2)'!$C$2:$C$2001,0),MATCH('Data đx fcst 21.09.2020'!I$1,'FCST SDV (2)'!$D$1:$P$1,0))/'Data đx fcst 21.09.2020'!$C404,0)</f>
        <v>0</v>
      </c>
      <c r="J404" s="134">
        <f t="array" ref="J404">+IFERROR(INDEX('FCST SDV (2)'!$D$2:$P$2001,MATCH('Data đx fcst 21.09.2020'!$B404,'FCST SDV (2)'!$C$2:$C$2001,0),MATCH('Data đx fcst 21.09.2020'!J$1,'FCST SDV (2)'!$D$1:$P$1,0))/'Data đx fcst 21.09.2020'!$C404,0)</f>
        <v>0</v>
      </c>
      <c r="K404" s="134">
        <f t="array" ref="K404">+IFERROR(INDEX('FCST SDV (2)'!$D$2:$P$2001,MATCH('Data đx fcst 21.09.2020'!$B404,'FCST SDV (2)'!$C$2:$C$2001,0),MATCH('Data đx fcst 21.09.2020'!K$1,'FCST SDV (2)'!$D$1:$P$1,0))/'Data đx fcst 21.09.2020'!$C404,0)</f>
        <v>0</v>
      </c>
      <c r="L404" s="134">
        <f t="array" ref="L404">+IFERROR(INDEX('FCST SDV (2)'!$D$2:$P$2001,MATCH('Data đx fcst 21.09.2020'!$B404,'FCST SDV (2)'!$C$2:$C$2001,0),MATCH('Data đx fcst 21.09.2020'!L$1,'FCST SDV (2)'!$D$1:$P$1,0))/'Data đx fcst 21.09.2020'!$C404,0)</f>
        <v>0</v>
      </c>
      <c r="M404" s="134">
        <f t="array" ref="M404">+IFERROR(INDEX('FCST SDV (2)'!$D$2:$P$2001,MATCH('Data đx fcst 21.09.2020'!$B404,'FCST SDV (2)'!$C$2:$C$2001,0),MATCH('Data đx fcst 21.09.2020'!M$1,'FCST SDV (2)'!$D$1:$P$1,0))/'Data đx fcst 21.09.2020'!$C404,0)</f>
        <v>0</v>
      </c>
      <c r="N404" s="134">
        <f t="array" ref="N404">+IFERROR(INDEX('FCST SDV (2)'!$D$2:$P$2001,MATCH('Data đx fcst 21.09.2020'!$B404,'FCST SDV (2)'!$C$2:$C$2001,0),MATCH('Data đx fcst 21.09.2020'!N$1,'FCST SDV (2)'!$D$1:$P$1,0))/'Data đx fcst 21.09.2020'!$C404,0)</f>
        <v>0</v>
      </c>
      <c r="O404" s="134">
        <f t="array" ref="O404">+IFERROR(INDEX('FCST SDV (2)'!$D$2:$P$2001,MATCH('Data đx fcst 21.09.2020'!$B404,'FCST SDV (2)'!$C$2:$C$2001,0),MATCH('Data đx fcst 21.09.2020'!O$1,'FCST SDV (2)'!$D$1:$P$1,0))/'Data đx fcst 21.09.2020'!$C404,0)</f>
        <v>0</v>
      </c>
      <c r="P404" s="134">
        <f t="array" ref="P404">+IFERROR(INDEX('FCST SDV (2)'!$D$2:$P$2001,MATCH('Data đx fcst 21.09.2020'!$B404,'FCST SDV (2)'!$C$2:$C$2001,0),MATCH('Data đx fcst 21.09.2020'!P$1,'FCST SDV (2)'!$D$1:$P$1,0))/'Data đx fcst 21.09.2020'!$C404,0)</f>
        <v>0</v>
      </c>
      <c r="Q404" s="134">
        <f t="array" ref="Q404">+IFERROR(INDEX('FCST SDV (2)'!$D$2:$P$2001,MATCH('Data đx fcst 21.09.2020'!$B404,'FCST SDV (2)'!$C$2:$C$2001,0),MATCH('Data đx fcst 21.09.2020'!Q$1,'FCST SDV (2)'!$D$1:$P$1,0))/'Data đx fcst 21.09.2020'!$C404,0)</f>
        <v>0</v>
      </c>
      <c r="R404" s="134">
        <f t="array" ref="R404">+IFERROR(INDEX('FCST SDV (2)'!$D$2:$P$2001,MATCH('Data đx fcst 21.09.2020'!$B404,'FCST SDV (2)'!$C$2:$C$2001,0),MATCH('Data đx fcst 21.09.2020'!R$1,'FCST SDV (2)'!$D$1:$P$1,0))/'Data đx fcst 21.09.2020'!$C404,0)</f>
        <v>0</v>
      </c>
      <c r="S404" s="193">
        <f t="shared" si="100"/>
        <v>0</v>
      </c>
    </row>
    <row r="405" spans="1:19" s="195" customFormat="1" ht="36" hidden="1" customHeight="1" thickBot="1">
      <c r="A405" s="600" t="s">
        <v>254</v>
      </c>
      <c r="B405" s="601"/>
      <c r="C405" s="601"/>
      <c r="D405" s="601"/>
      <c r="E405" s="601"/>
      <c r="F405" s="602"/>
      <c r="G405" s="204">
        <f>G404</f>
        <v>0</v>
      </c>
      <c r="H405" s="190">
        <f>H404</f>
        <v>0</v>
      </c>
      <c r="I405" s="192">
        <f>F404-I404</f>
        <v>103</v>
      </c>
      <c r="J405" s="192">
        <f>I405-J404</f>
        <v>103</v>
      </c>
      <c r="K405" s="192">
        <f t="shared" ref="K405:R405" si="108">J405-K404</f>
        <v>103</v>
      </c>
      <c r="L405" s="192">
        <f t="shared" si="108"/>
        <v>103</v>
      </c>
      <c r="M405" s="192">
        <f t="shared" si="108"/>
        <v>103</v>
      </c>
      <c r="N405" s="192">
        <f t="shared" si="108"/>
        <v>103</v>
      </c>
      <c r="O405" s="192">
        <f t="shared" si="108"/>
        <v>103</v>
      </c>
      <c r="P405" s="192">
        <f t="shared" si="108"/>
        <v>103</v>
      </c>
      <c r="Q405" s="192">
        <f t="shared" si="108"/>
        <v>103</v>
      </c>
      <c r="R405" s="192">
        <f t="shared" si="108"/>
        <v>103</v>
      </c>
      <c r="S405" s="194">
        <f t="shared" si="100"/>
        <v>1030</v>
      </c>
    </row>
    <row r="406" spans="1:19" ht="48" hidden="1" customHeight="1">
      <c r="A406" s="254" t="s">
        <v>192</v>
      </c>
      <c r="B406" s="225" t="s">
        <v>166</v>
      </c>
      <c r="C406" s="231">
        <v>3000</v>
      </c>
      <c r="D406" s="249">
        <v>0</v>
      </c>
      <c r="E406" s="249"/>
      <c r="F406" s="249">
        <f>D406</f>
        <v>0</v>
      </c>
      <c r="G406" s="187">
        <f>+IFERROR(VLOOKUP(B406,'FCST SDV (2)'!C:S,12,0),0)</f>
        <v>0</v>
      </c>
      <c r="H406" s="188">
        <f t="shared" ref="H406" si="109">+G406/C406</f>
        <v>0</v>
      </c>
      <c r="I406" s="189">
        <f t="array" ref="I406">+IFERROR(INDEX('[3]FCST SDV'!$L$2:$V$2000,MATCH($B406,'[3]FCST SDV'!$C$2:$C$2000,0),MATCH(I$1,'[3]FCST SDV'!$L$1:$V$1,0))/$C406,0)</f>
        <v>0</v>
      </c>
      <c r="J406" s="189">
        <f t="array" ref="J406">+IFERROR(INDEX('[3]FCST SDV'!$L$2:$V$2000,MATCH($B406,'[3]FCST SDV'!$C$2:$C$2000,0),MATCH(J$1,'[3]FCST SDV'!$L$1:$V$1,0))/$C406,0)</f>
        <v>0</v>
      </c>
      <c r="K406" s="189">
        <f t="array" ref="K406">+IFERROR(INDEX('[3]FCST SDV'!$L$2:$V$2000,MATCH($B406,'[3]FCST SDV'!$C$2:$C$2000,0),MATCH(K$1,'[3]FCST SDV'!$L$1:$V$1,0))/$C406,0)</f>
        <v>0</v>
      </c>
      <c r="L406" s="189">
        <f t="array" ref="L406">+IFERROR(INDEX('[3]FCST SDV'!$L$2:$V$2000,MATCH($B406,'[3]FCST SDV'!$C$2:$C$2000,0),MATCH(L$1,'[3]FCST SDV'!$L$1:$V$1,0))/$C406,0)</f>
        <v>0</v>
      </c>
      <c r="M406" s="189">
        <f t="array" ref="M406">+IFERROR(INDEX('[3]FCST SDV'!$L$2:$V$2000,MATCH($B406,'[3]FCST SDV'!$C$2:$C$2000,0),MATCH(M$1,'[3]FCST SDV'!$L$1:$V$1,0))/$C406,0)</f>
        <v>0</v>
      </c>
      <c r="N406" s="189">
        <f t="array" ref="N406">+IFERROR(INDEX('[3]FCST SDV'!$L$2:$V$2000,MATCH($B406,'[3]FCST SDV'!$C$2:$C$2000,0),MATCH(N$1,'[3]FCST SDV'!$L$1:$V$1,0))/$C406,0)</f>
        <v>0</v>
      </c>
      <c r="O406" s="189">
        <f t="array" ref="O406">+IFERROR(INDEX('[3]FCST SDV'!$L$2:$V$2000,MATCH($B406,'[3]FCST SDV'!$C$2:$C$2000,0),MATCH(O$1,'[3]FCST SDV'!$L$1:$V$1,0))/$C406,0)</f>
        <v>0</v>
      </c>
      <c r="P406" s="189">
        <f t="array" ref="P406">+IFERROR(INDEX('[3]FCST SDV'!$L$2:$V$2000,MATCH($B406,'[3]FCST SDV'!$C$2:$C$2000,0),MATCH(P$1,'[3]FCST SDV'!$L$1:$V$1,0))/$C406,0)</f>
        <v>0</v>
      </c>
      <c r="Q406" s="189">
        <f t="array" ref="Q406">+IFERROR(INDEX('[3]FCST SDV'!$L$2:$V$2000,MATCH($B406,'[3]FCST SDV'!$C$2:$C$2000,0),MATCH(Q$1,'[3]FCST SDV'!$L$1:$V$1,0))/$C406,0)</f>
        <v>0</v>
      </c>
      <c r="R406" s="189">
        <f t="array" ref="R406">+IFERROR(INDEX('[3]FCST SDV'!$L$2:$V$2000,MATCH($B406,'[3]FCST SDV'!$C$2:$C$2000,0),MATCH(R$1,'[3]FCST SDV'!$L$1:$V$1,0))/$C406,0)</f>
        <v>0</v>
      </c>
      <c r="S406" s="193">
        <f t="shared" si="100"/>
        <v>0</v>
      </c>
    </row>
    <row r="407" spans="1:19" ht="36" hidden="1" customHeight="1" thickBot="1">
      <c r="A407" s="600" t="s">
        <v>254</v>
      </c>
      <c r="B407" s="601"/>
      <c r="C407" s="601"/>
      <c r="D407" s="601"/>
      <c r="E407" s="601"/>
      <c r="F407" s="602"/>
      <c r="G407" s="204">
        <f>+IFERROR(VLOOKUP(B407,'FCST SDV (2)'!C:S,12,0),0)</f>
        <v>0</v>
      </c>
      <c r="H407" s="190">
        <f>H406</f>
        <v>0</v>
      </c>
      <c r="I407" s="199">
        <f>F406-I406</f>
        <v>0</v>
      </c>
      <c r="J407" s="199">
        <f>I407-J406</f>
        <v>0</v>
      </c>
      <c r="K407" s="199">
        <f t="shared" ref="K407:R407" si="110">J407-K406</f>
        <v>0</v>
      </c>
      <c r="L407" s="199">
        <f t="shared" si="110"/>
        <v>0</v>
      </c>
      <c r="M407" s="199">
        <f t="shared" si="110"/>
        <v>0</v>
      </c>
      <c r="N407" s="199">
        <f t="shared" si="110"/>
        <v>0</v>
      </c>
      <c r="O407" s="199">
        <f t="shared" si="110"/>
        <v>0</v>
      </c>
      <c r="P407" s="199">
        <f t="shared" si="110"/>
        <v>0</v>
      </c>
      <c r="Q407" s="199">
        <f t="shared" si="110"/>
        <v>0</v>
      </c>
      <c r="R407" s="199">
        <f t="shared" si="110"/>
        <v>0</v>
      </c>
      <c r="S407" s="194">
        <f t="shared" si="100"/>
        <v>0</v>
      </c>
    </row>
    <row r="408" spans="1:19" ht="42.75" customHeight="1">
      <c r="A408" s="276" t="s">
        <v>193</v>
      </c>
      <c r="B408" s="274" t="s">
        <v>54</v>
      </c>
      <c r="C408" s="231">
        <v>2500</v>
      </c>
      <c r="D408" s="272">
        <v>11</v>
      </c>
      <c r="E408" s="272"/>
      <c r="F408" s="272">
        <f>D408</f>
        <v>11</v>
      </c>
      <c r="G408" s="203">
        <f>+IFERROR(VLOOKUP(B408,'FCST SDV (2)'!C:S,12,0),0)</f>
        <v>30000</v>
      </c>
      <c r="H408" s="188">
        <f t="shared" ref="H408" si="111">+G408/C408</f>
        <v>12</v>
      </c>
      <c r="I408" s="205">
        <f t="array" ref="I408">+IFERROR(INDEX('FCST SDV (2)'!$D$2:$P$2001,MATCH('Data đx fcst 21.09.2020'!$B408,'FCST SDV (2)'!$C$2:$C$2001,0),MATCH('Data đx fcst 21.09.2020'!I$1,'FCST SDV (2)'!$D$1:$P$1,0))/'Data đx fcst 21.09.2020'!$C408,0)</f>
        <v>0</v>
      </c>
      <c r="J408" s="205">
        <f t="array" ref="J408">+IFERROR(INDEX('FCST SDV (2)'!$D$2:$P$2001,MATCH('Data đx fcst 21.09.2020'!$B408,'FCST SDV (2)'!$C$2:$C$2001,0),MATCH('Data đx fcst 21.09.2020'!J$1,'FCST SDV (2)'!$D$1:$P$1,0))/'Data đx fcst 21.09.2020'!$C408,0)</f>
        <v>0</v>
      </c>
      <c r="K408" s="205">
        <f t="array" ref="K408">+IFERROR(INDEX('FCST SDV (2)'!$D$2:$P$2001,MATCH('Data đx fcst 21.09.2020'!$B408,'FCST SDV (2)'!$C$2:$C$2001,0),MATCH('Data đx fcst 21.09.2020'!K$1,'FCST SDV (2)'!$D$1:$P$1,0))/'Data đx fcst 21.09.2020'!$C408,0)</f>
        <v>0</v>
      </c>
      <c r="L408" s="205">
        <f t="array" ref="L408">+IFERROR(INDEX('FCST SDV (2)'!$D$2:$P$2001,MATCH('Data đx fcst 21.09.2020'!$B408,'FCST SDV (2)'!$C$2:$C$2001,0),MATCH('Data đx fcst 21.09.2020'!L$1,'FCST SDV (2)'!$D$1:$P$1,0))/'Data đx fcst 21.09.2020'!$C408,0)</f>
        <v>0</v>
      </c>
      <c r="M408" s="205">
        <f t="array" ref="M408">+IFERROR(INDEX('FCST SDV (2)'!$D$2:$P$2001,MATCH('Data đx fcst 21.09.2020'!$B408,'FCST SDV (2)'!$C$2:$C$2001,0),MATCH('Data đx fcst 21.09.2020'!M$1,'FCST SDV (2)'!$D$1:$P$1,0))/'Data đx fcst 21.09.2020'!$C408,0)</f>
        <v>0</v>
      </c>
      <c r="N408" s="205">
        <f t="array" ref="N408">+IFERROR(INDEX('FCST SDV (2)'!$D$2:$P$2001,MATCH('Data đx fcst 21.09.2020'!$B408,'FCST SDV (2)'!$C$2:$C$2001,0),MATCH('Data đx fcst 21.09.2020'!N$1,'FCST SDV (2)'!$D$1:$P$1,0))/'Data đx fcst 21.09.2020'!$C408,0)</f>
        <v>0</v>
      </c>
      <c r="O408" s="205">
        <f t="array" ref="O408">+IFERROR(INDEX('FCST SDV (2)'!$D$2:$P$2001,MATCH('Data đx fcst 21.09.2020'!$B408,'FCST SDV (2)'!$C$2:$C$2001,0),MATCH('Data đx fcst 21.09.2020'!O$1,'FCST SDV (2)'!$D$1:$P$1,0))/'Data đx fcst 21.09.2020'!$C408,0)</f>
        <v>0</v>
      </c>
      <c r="P408" s="205">
        <f t="array" ref="P408">+IFERROR(INDEX('FCST SDV (2)'!$D$2:$P$2001,MATCH('Data đx fcst 21.09.2020'!$B408,'FCST SDV (2)'!$C$2:$C$2001,0),MATCH('Data đx fcst 21.09.2020'!P$1,'FCST SDV (2)'!$D$1:$P$1,0))/'Data đx fcst 21.09.2020'!$C408,0)</f>
        <v>0</v>
      </c>
      <c r="Q408" s="205">
        <f t="array" ref="Q408">+IFERROR(INDEX('FCST SDV (2)'!$D$2:$P$2001,MATCH('Data đx fcst 21.09.2020'!$B408,'FCST SDV (2)'!$C$2:$C$2001,0),MATCH('Data đx fcst 21.09.2020'!Q$1,'FCST SDV (2)'!$D$1:$P$1,0))/'Data đx fcst 21.09.2020'!$C408,0)</f>
        <v>0</v>
      </c>
      <c r="R408" s="205">
        <f t="array" ref="R408">+IFERROR(INDEX('FCST SDV (2)'!$D$2:$P$2001,MATCH('Data đx fcst 21.09.2020'!$B408,'FCST SDV (2)'!$C$2:$C$2001,0),MATCH('Data đx fcst 21.09.2020'!R$1,'FCST SDV (2)'!$D$1:$P$1,0))/'Data đx fcst 21.09.2020'!$C408,0)</f>
        <v>16.8</v>
      </c>
      <c r="S408" s="193">
        <f t="shared" si="100"/>
        <v>16.8</v>
      </c>
    </row>
    <row r="409" spans="1:19" s="195" customFormat="1" ht="36" customHeight="1" thickBot="1">
      <c r="A409" s="600" t="s">
        <v>254</v>
      </c>
      <c r="B409" s="601"/>
      <c r="C409" s="601"/>
      <c r="D409" s="601"/>
      <c r="E409" s="601"/>
      <c r="F409" s="602"/>
      <c r="G409" s="263">
        <f>G408</f>
        <v>30000</v>
      </c>
      <c r="H409" s="190">
        <f>H408</f>
        <v>12</v>
      </c>
      <c r="I409" s="192">
        <f>F408-I408</f>
        <v>11</v>
      </c>
      <c r="J409" s="192">
        <f>I409-J408</f>
        <v>11</v>
      </c>
      <c r="K409" s="192">
        <f t="shared" ref="K409:R409" si="112">J409-K408</f>
        <v>11</v>
      </c>
      <c r="L409" s="192">
        <f t="shared" si="112"/>
        <v>11</v>
      </c>
      <c r="M409" s="192">
        <f t="shared" si="112"/>
        <v>11</v>
      </c>
      <c r="N409" s="192">
        <f t="shared" si="112"/>
        <v>11</v>
      </c>
      <c r="O409" s="192">
        <f t="shared" si="112"/>
        <v>11</v>
      </c>
      <c r="P409" s="192">
        <f t="shared" si="112"/>
        <v>11</v>
      </c>
      <c r="Q409" s="192">
        <f t="shared" si="112"/>
        <v>11</v>
      </c>
      <c r="R409" s="192">
        <f t="shared" si="112"/>
        <v>-5.8000000000000007</v>
      </c>
      <c r="S409" s="194">
        <f t="shared" si="100"/>
        <v>93.2</v>
      </c>
    </row>
    <row r="410" spans="1:19" s="206" customFormat="1" ht="36" customHeight="1">
      <c r="A410" s="640" t="s">
        <v>704</v>
      </c>
      <c r="B410" s="200" t="s">
        <v>77</v>
      </c>
      <c r="C410" s="200">
        <v>2000</v>
      </c>
      <c r="D410" s="642">
        <v>61</v>
      </c>
      <c r="E410" s="642"/>
      <c r="F410" s="642">
        <v>61</v>
      </c>
      <c r="G410" s="187">
        <f>+IFERROR(VLOOKUP(B410,'FCST SDV (2)'!C:S,12,0),0)</f>
        <v>0</v>
      </c>
      <c r="H410" s="188">
        <f>H409</f>
        <v>12</v>
      </c>
      <c r="I410" s="205">
        <f t="array" ref="I410">+IFERROR(INDEX('FCST SDV (2)'!$D$2:$P$2001,MATCH('Data đx fcst 21.09.2020'!$B410,'FCST SDV (2)'!$C$2:$C$2001,0),MATCH('Data đx fcst 21.09.2020'!I$1,'FCST SDV (2)'!$D$1:$P$1,0))/'Data đx fcst 21.09.2020'!$C410,0)</f>
        <v>0</v>
      </c>
      <c r="J410" s="205">
        <f t="array" ref="J410">+IFERROR(INDEX('FCST SDV (2)'!$D$2:$P$2001,MATCH('Data đx fcst 21.09.2020'!$B410,'FCST SDV (2)'!$C$2:$C$2001,0),MATCH('Data đx fcst 21.09.2020'!J$1,'FCST SDV (2)'!$D$1:$P$1,0))/'Data đx fcst 21.09.2020'!$C410,0)</f>
        <v>0</v>
      </c>
      <c r="K410" s="205">
        <f t="array" ref="K410">+IFERROR(INDEX('FCST SDV (2)'!$D$2:$P$2001,MATCH('Data đx fcst 21.09.2020'!$B410,'FCST SDV (2)'!$C$2:$C$2001,0),MATCH('Data đx fcst 21.09.2020'!K$1,'FCST SDV (2)'!$D$1:$P$1,0))/'Data đx fcst 21.09.2020'!$C410,0)</f>
        <v>0</v>
      </c>
      <c r="L410" s="205">
        <f t="array" ref="L410">+IFERROR(INDEX('FCST SDV (2)'!$D$2:$P$2001,MATCH('Data đx fcst 21.09.2020'!$B410,'FCST SDV (2)'!$C$2:$C$2001,0),MATCH('Data đx fcst 21.09.2020'!L$1,'FCST SDV (2)'!$D$1:$P$1,0))/'Data đx fcst 21.09.2020'!$C410,0)</f>
        <v>0</v>
      </c>
      <c r="M410" s="205">
        <f t="array" ref="M410">+IFERROR(INDEX('FCST SDV (2)'!$D$2:$P$2001,MATCH('Data đx fcst 21.09.2020'!$B410,'FCST SDV (2)'!$C$2:$C$2001,0),MATCH('Data đx fcst 21.09.2020'!M$1,'FCST SDV (2)'!$D$1:$P$1,0))/'Data đx fcst 21.09.2020'!$C410,0)</f>
        <v>0</v>
      </c>
      <c r="N410" s="205">
        <f t="array" ref="N410">+IFERROR(INDEX('FCST SDV (2)'!$D$2:$P$2001,MATCH('Data đx fcst 21.09.2020'!$B410,'FCST SDV (2)'!$C$2:$C$2001,0),MATCH('Data đx fcst 21.09.2020'!N$1,'FCST SDV (2)'!$D$1:$P$1,0))/'Data đx fcst 21.09.2020'!$C410,0)</f>
        <v>0</v>
      </c>
      <c r="O410" s="205">
        <f t="array" ref="O410">+IFERROR(INDEX('FCST SDV (2)'!$D$2:$P$2001,MATCH('Data đx fcst 21.09.2020'!$B410,'FCST SDV (2)'!$C$2:$C$2001,0),MATCH('Data đx fcst 21.09.2020'!O$1,'FCST SDV (2)'!$D$1:$P$1,0))/'Data đx fcst 21.09.2020'!$C410,0)</f>
        <v>0</v>
      </c>
      <c r="P410" s="205">
        <f t="array" ref="P410">+IFERROR(INDEX('FCST SDV (2)'!$D$2:$P$2001,MATCH('Data đx fcst 21.09.2020'!$B410,'FCST SDV (2)'!$C$2:$C$2001,0),MATCH('Data đx fcst 21.09.2020'!P$1,'FCST SDV (2)'!$D$1:$P$1,0))/'Data đx fcst 21.09.2020'!$C410,0)</f>
        <v>0</v>
      </c>
      <c r="Q410" s="205">
        <f t="array" ref="Q410">+IFERROR(INDEX('FCST SDV (2)'!$D$2:$P$2001,MATCH('Data đx fcst 21.09.2020'!$B410,'FCST SDV (2)'!$C$2:$C$2001,0),MATCH('Data đx fcst 21.09.2020'!Q$1,'FCST SDV (2)'!$D$1:$P$1,0))/'Data đx fcst 21.09.2020'!$C410,0)</f>
        <v>0</v>
      </c>
      <c r="R410" s="205">
        <f t="array" ref="R410">+IFERROR(INDEX('FCST SDV (2)'!$D$2:$P$2001,MATCH('Data đx fcst 21.09.2020'!$B410,'FCST SDV (2)'!$C$2:$C$2001,0),MATCH('Data đx fcst 21.09.2020'!R$1,'FCST SDV (2)'!$D$1:$P$1,0))/'Data đx fcst 21.09.2020'!$C410,0)</f>
        <v>0</v>
      </c>
      <c r="S410" s="205">
        <f t="array" ref="S410">+IFERROR(INDEX('FCST SDV (2)'!$D$2:$P$2001,MATCH('Data đx fcst 21.09.2020'!$B410,'FCST SDV (2)'!$C$2:$C$2001,0),MATCH('Data đx fcst 21.09.2020'!S$1,'FCST SDV (2)'!$D$1:$P$1,0))/'Data đx fcst 21.09.2020'!$C410,0)</f>
        <v>0</v>
      </c>
    </row>
    <row r="411" spans="1:19" ht="36" customHeight="1">
      <c r="A411" s="641"/>
      <c r="B411" s="200" t="s">
        <v>15</v>
      </c>
      <c r="C411" s="200">
        <v>600</v>
      </c>
      <c r="D411" s="641"/>
      <c r="E411" s="641"/>
      <c r="F411" s="641"/>
      <c r="G411" s="187">
        <f>+IFERROR(VLOOKUP(B411,'FCST SDV (2)'!C:S,12,0),0)</f>
        <v>54000</v>
      </c>
      <c r="H411" s="188">
        <f>+G411/C411</f>
        <v>90</v>
      </c>
      <c r="I411" s="205">
        <f t="array" ref="I411">+IFERROR(INDEX('FCST SDV (2)'!$D$2:$P$2001,MATCH('Data đx fcst 21.09.2020'!$B411,'FCST SDV (2)'!$C$2:$C$2001,0),MATCH('Data đx fcst 21.09.2020'!I$1,'FCST SDV (2)'!$D$1:$P$1,0))/'Data đx fcst 21.09.2020'!$C411,0)</f>
        <v>0</v>
      </c>
      <c r="J411" s="205">
        <f t="array" ref="J411">+IFERROR(INDEX('FCST SDV (2)'!$D$2:$P$2001,MATCH('Data đx fcst 21.09.2020'!$B411,'FCST SDV (2)'!$C$2:$C$2001,0),MATCH('Data đx fcst 21.09.2020'!J$1,'FCST SDV (2)'!$D$1:$P$1,0))/'Data đx fcst 21.09.2020'!$C411,0)</f>
        <v>0</v>
      </c>
      <c r="K411" s="205">
        <f t="array" ref="K411">+IFERROR(INDEX('FCST SDV (2)'!$D$2:$P$2001,MATCH('Data đx fcst 21.09.2020'!$B411,'FCST SDV (2)'!$C$2:$C$2001,0),MATCH('Data đx fcst 21.09.2020'!K$1,'FCST SDV (2)'!$D$1:$P$1,0))/'Data đx fcst 21.09.2020'!$C411,0)</f>
        <v>0</v>
      </c>
      <c r="L411" s="205">
        <f t="array" ref="L411">+IFERROR(INDEX('FCST SDV (2)'!$D$2:$P$2001,MATCH('Data đx fcst 21.09.2020'!$B411,'FCST SDV (2)'!$C$2:$C$2001,0),MATCH('Data đx fcst 21.09.2020'!L$1,'FCST SDV (2)'!$D$1:$P$1,0))/'Data đx fcst 21.09.2020'!$C411,0)</f>
        <v>0</v>
      </c>
      <c r="M411" s="205">
        <f t="array" ref="M411">+IFERROR(INDEX('FCST SDV (2)'!$D$2:$P$2001,MATCH('Data đx fcst 21.09.2020'!$B411,'FCST SDV (2)'!$C$2:$C$2001,0),MATCH('Data đx fcst 21.09.2020'!M$1,'FCST SDV (2)'!$D$1:$P$1,0))/'Data đx fcst 21.09.2020'!$C411,0)</f>
        <v>0</v>
      </c>
      <c r="N411" s="205">
        <f t="array" ref="N411">+IFERROR(INDEX('FCST SDV (2)'!$D$2:$P$2001,MATCH('Data đx fcst 21.09.2020'!$B411,'FCST SDV (2)'!$C$2:$C$2001,0),MATCH('Data đx fcst 21.09.2020'!N$1,'FCST SDV (2)'!$D$1:$P$1,0))/'Data đx fcst 21.09.2020'!$C411,0)</f>
        <v>0</v>
      </c>
      <c r="O411" s="205">
        <f t="array" ref="O411">+IFERROR(INDEX('FCST SDV (2)'!$D$2:$P$2001,MATCH('Data đx fcst 21.09.2020'!$B411,'FCST SDV (2)'!$C$2:$C$2001,0),MATCH('Data đx fcst 21.09.2020'!O$1,'FCST SDV (2)'!$D$1:$P$1,0))/'Data đx fcst 21.09.2020'!$C411,0)</f>
        <v>0</v>
      </c>
      <c r="P411" s="205">
        <f t="array" ref="P411">+IFERROR(INDEX('FCST SDV (2)'!$D$2:$P$2001,MATCH('Data đx fcst 21.09.2020'!$B411,'FCST SDV (2)'!$C$2:$C$2001,0),MATCH('Data đx fcst 21.09.2020'!P$1,'FCST SDV (2)'!$D$1:$P$1,0))/'Data đx fcst 21.09.2020'!$C411,0)</f>
        <v>0</v>
      </c>
      <c r="Q411" s="205">
        <f t="array" ref="Q411">+IFERROR(INDEX('FCST SDV (2)'!$D$2:$P$2001,MATCH('Data đx fcst 21.09.2020'!$B411,'FCST SDV (2)'!$C$2:$C$2001,0),MATCH('Data đx fcst 21.09.2020'!Q$1,'FCST SDV (2)'!$D$1:$P$1,0))/'Data đx fcst 21.09.2020'!$C411,0)</f>
        <v>0</v>
      </c>
      <c r="R411" s="205">
        <f t="array" ref="R411">+IFERROR(INDEX('FCST SDV (2)'!$D$2:$P$2001,MATCH('Data đx fcst 21.09.2020'!$B411,'FCST SDV (2)'!$C$2:$C$2001,0),MATCH('Data đx fcst 21.09.2020'!R$1,'FCST SDV (2)'!$D$1:$P$1,0))/'Data đx fcst 21.09.2020'!$C411,0)</f>
        <v>105</v>
      </c>
      <c r="S411" s="205">
        <f t="array" ref="S411">+IFERROR(INDEX('FCST SDV (2)'!$D$2:$P$2001,MATCH('Data đx fcst 21.09.2020'!$B411,'FCST SDV (2)'!$C$2:$C$2001,0),MATCH('Data đx fcst 21.09.2020'!S$1,'FCST SDV (2)'!$D$1:$P$1,0))/'Data đx fcst 21.09.2020'!$C411,0)</f>
        <v>0</v>
      </c>
    </row>
    <row r="412" spans="1:19" s="195" customFormat="1" ht="36" customHeight="1" thickBot="1">
      <c r="A412" s="600" t="s">
        <v>254</v>
      </c>
      <c r="B412" s="601"/>
      <c r="C412" s="601"/>
      <c r="D412" s="601"/>
      <c r="E412" s="601"/>
      <c r="F412" s="602"/>
      <c r="G412" s="263">
        <f>G411</f>
        <v>54000</v>
      </c>
      <c r="H412" s="190">
        <f>+H411</f>
        <v>90</v>
      </c>
      <c r="I412" s="192">
        <f>+F410-SUM(I410:I411)</f>
        <v>61</v>
      </c>
      <c r="J412" s="192">
        <f>+I412-SUM(J410:J411)</f>
        <v>61</v>
      </c>
      <c r="K412" s="192">
        <f t="shared" ref="K412:R412" si="113">+J412-SUM(K410:K411)</f>
        <v>61</v>
      </c>
      <c r="L412" s="192">
        <f t="shared" si="113"/>
        <v>61</v>
      </c>
      <c r="M412" s="192">
        <f t="shared" si="113"/>
        <v>61</v>
      </c>
      <c r="N412" s="192">
        <f t="shared" si="113"/>
        <v>61</v>
      </c>
      <c r="O412" s="192">
        <f t="shared" si="113"/>
        <v>61</v>
      </c>
      <c r="P412" s="192">
        <f t="shared" si="113"/>
        <v>61</v>
      </c>
      <c r="Q412" s="192">
        <f t="shared" si="113"/>
        <v>61</v>
      </c>
      <c r="R412" s="192">
        <f t="shared" si="113"/>
        <v>-44</v>
      </c>
      <c r="S412" s="192">
        <f>+R412-SUM(S410:S411)</f>
        <v>-44</v>
      </c>
    </row>
    <row r="413" spans="1:19" ht="48" hidden="1" customHeight="1">
      <c r="A413" s="254" t="s">
        <v>194</v>
      </c>
      <c r="B413" s="225" t="s">
        <v>167</v>
      </c>
      <c r="C413" s="231">
        <v>2500</v>
      </c>
      <c r="D413" s="249">
        <v>7</v>
      </c>
      <c r="E413" s="249"/>
      <c r="F413" s="249">
        <f>D413</f>
        <v>7</v>
      </c>
      <c r="G413" s="187">
        <f>+IFERROR(VLOOKUP(B413,'FCST SDV (2)'!C:S,12,0),0)</f>
        <v>0</v>
      </c>
      <c r="H413" s="188">
        <f t="shared" ref="H413" si="114">+G413/C413</f>
        <v>0</v>
      </c>
      <c r="I413" s="134">
        <f t="array" ref="I413">+IFERROR(INDEX('FCST SDV (2)'!$D$2:$P$2001,MATCH('Data đx fcst 21.09.2020'!$B413,'FCST SDV (2)'!$C$2:$C$2001,0),MATCH('Data đx fcst 21.09.2020'!I$1,'FCST SDV (2)'!$D$1:$P$1,0))/'Data đx fcst 21.09.2020'!$C413,0)</f>
        <v>0</v>
      </c>
      <c r="J413" s="134">
        <f t="array" ref="J413">+IFERROR(INDEX('FCST SDV (2)'!$D$2:$P$2001,MATCH('Data đx fcst 21.09.2020'!$B413,'FCST SDV (2)'!$C$2:$C$2001,0),MATCH('Data đx fcst 21.09.2020'!J$1,'FCST SDV (2)'!$D$1:$P$1,0))/'Data đx fcst 21.09.2020'!$C413,0)</f>
        <v>0</v>
      </c>
      <c r="K413" s="134">
        <f t="array" ref="K413">+IFERROR(INDEX('FCST SDV (2)'!$D$2:$P$2001,MATCH('Data đx fcst 21.09.2020'!$B413,'FCST SDV (2)'!$C$2:$C$2001,0),MATCH('Data đx fcst 21.09.2020'!K$1,'FCST SDV (2)'!$D$1:$P$1,0))/'Data đx fcst 21.09.2020'!$C413,0)</f>
        <v>0</v>
      </c>
      <c r="L413" s="134">
        <f t="array" ref="L413">+IFERROR(INDEX('FCST SDV (2)'!$D$2:$P$2001,MATCH('Data đx fcst 21.09.2020'!$B413,'FCST SDV (2)'!$C$2:$C$2001,0),MATCH('Data đx fcst 21.09.2020'!L$1,'FCST SDV (2)'!$D$1:$P$1,0))/'Data đx fcst 21.09.2020'!$C413,0)</f>
        <v>0</v>
      </c>
      <c r="M413" s="134">
        <f t="array" ref="M413">+IFERROR(INDEX('FCST SDV (2)'!$D$2:$P$2001,MATCH('Data đx fcst 21.09.2020'!$B413,'FCST SDV (2)'!$C$2:$C$2001,0),MATCH('Data đx fcst 21.09.2020'!M$1,'FCST SDV (2)'!$D$1:$P$1,0))/'Data đx fcst 21.09.2020'!$C413,0)</f>
        <v>0</v>
      </c>
      <c r="N413" s="134">
        <f t="array" ref="N413">+IFERROR(INDEX('FCST SDV (2)'!$D$2:$P$2001,MATCH('Data đx fcst 21.09.2020'!$B413,'FCST SDV (2)'!$C$2:$C$2001,0),MATCH('Data đx fcst 21.09.2020'!N$1,'FCST SDV (2)'!$D$1:$P$1,0))/'Data đx fcst 21.09.2020'!$C413,0)</f>
        <v>0</v>
      </c>
      <c r="O413" s="134">
        <f t="array" ref="O413">+IFERROR(INDEX('FCST SDV (2)'!$D$2:$P$2001,MATCH('Data đx fcst 21.09.2020'!$B413,'FCST SDV (2)'!$C$2:$C$2001,0),MATCH('Data đx fcst 21.09.2020'!O$1,'FCST SDV (2)'!$D$1:$P$1,0))/'Data đx fcst 21.09.2020'!$C413,0)</f>
        <v>0</v>
      </c>
      <c r="P413" s="134">
        <f t="array" ref="P413">+IFERROR(INDEX('FCST SDV (2)'!$D$2:$P$2001,MATCH('Data đx fcst 21.09.2020'!$B413,'FCST SDV (2)'!$C$2:$C$2001,0),MATCH('Data đx fcst 21.09.2020'!P$1,'FCST SDV (2)'!$D$1:$P$1,0))/'Data đx fcst 21.09.2020'!$C413,0)</f>
        <v>0</v>
      </c>
      <c r="Q413" s="134">
        <f t="array" ref="Q413">+IFERROR(INDEX('FCST SDV (2)'!$D$2:$P$2001,MATCH('Data đx fcst 21.09.2020'!$B413,'FCST SDV (2)'!$C$2:$C$2001,0),MATCH('Data đx fcst 21.09.2020'!Q$1,'FCST SDV (2)'!$D$1:$P$1,0))/'Data đx fcst 21.09.2020'!$C413,0)</f>
        <v>0</v>
      </c>
      <c r="R413" s="134">
        <f t="array" ref="R413">+IFERROR(INDEX('FCST SDV (2)'!$D$2:$P$2001,MATCH('Data đx fcst 21.09.2020'!$B413,'FCST SDV (2)'!$C$2:$C$2001,0),MATCH('Data đx fcst 21.09.2020'!R$1,'FCST SDV (2)'!$D$1:$P$1,0))/'Data đx fcst 21.09.2020'!$C413,0)</f>
        <v>0</v>
      </c>
      <c r="S413" s="193">
        <f t="shared" si="100"/>
        <v>0</v>
      </c>
    </row>
    <row r="414" spans="1:19" s="195" customFormat="1" ht="36" hidden="1" customHeight="1" thickBot="1">
      <c r="A414" s="600" t="s">
        <v>254</v>
      </c>
      <c r="B414" s="601"/>
      <c r="C414" s="601"/>
      <c r="D414" s="601"/>
      <c r="E414" s="601"/>
      <c r="F414" s="602"/>
      <c r="G414" s="204">
        <f>G413</f>
        <v>0</v>
      </c>
      <c r="H414" s="190">
        <f>H413</f>
        <v>0</v>
      </c>
      <c r="I414" s="192">
        <f>F413-I413</f>
        <v>7</v>
      </c>
      <c r="J414" s="192">
        <f>I414-J413</f>
        <v>7</v>
      </c>
      <c r="K414" s="192">
        <f t="shared" ref="K414:R414" si="115">J414-K413</f>
        <v>7</v>
      </c>
      <c r="L414" s="192">
        <f t="shared" si="115"/>
        <v>7</v>
      </c>
      <c r="M414" s="192">
        <f t="shared" si="115"/>
        <v>7</v>
      </c>
      <c r="N414" s="192">
        <f t="shared" si="115"/>
        <v>7</v>
      </c>
      <c r="O414" s="192">
        <f t="shared" si="115"/>
        <v>7</v>
      </c>
      <c r="P414" s="192">
        <f t="shared" si="115"/>
        <v>7</v>
      </c>
      <c r="Q414" s="192">
        <f t="shared" si="115"/>
        <v>7</v>
      </c>
      <c r="R414" s="192">
        <f t="shared" si="115"/>
        <v>7</v>
      </c>
      <c r="S414" s="194">
        <f t="shared" si="100"/>
        <v>70</v>
      </c>
    </row>
    <row r="415" spans="1:19" ht="36" customHeight="1">
      <c r="A415" s="276" t="s">
        <v>195</v>
      </c>
      <c r="B415" s="225" t="s">
        <v>56</v>
      </c>
      <c r="C415" s="231">
        <v>2500</v>
      </c>
      <c r="D415" s="272">
        <v>0</v>
      </c>
      <c r="E415" s="272"/>
      <c r="F415" s="272">
        <f>D415</f>
        <v>0</v>
      </c>
      <c r="G415" s="187">
        <f>+IFERROR(VLOOKUP(B415,'FCST SDV (2)'!C:S,12,0),0)</f>
        <v>57000</v>
      </c>
      <c r="H415" s="188">
        <f t="shared" ref="H415" si="116">+G415/C415</f>
        <v>22.8</v>
      </c>
      <c r="I415" s="134">
        <f t="array" ref="I415">+IFERROR(INDEX('FCST SDV (2)'!$D$2:$P$2001,MATCH('Data đx fcst 21.09.2020'!$B415,'FCST SDV (2)'!$C$2:$C$2001,0),MATCH('Data đx fcst 21.09.2020'!I$1,'FCST SDV (2)'!$D$1:$P$1,0))/'Data đx fcst 21.09.2020'!$C415,0)</f>
        <v>0</v>
      </c>
      <c r="J415" s="134">
        <f t="array" ref="J415">+IFERROR(INDEX('FCST SDV (2)'!$D$2:$P$2001,MATCH('Data đx fcst 21.09.2020'!$B415,'FCST SDV (2)'!$C$2:$C$2001,0),MATCH('Data đx fcst 21.09.2020'!J$1,'FCST SDV (2)'!$D$1:$P$1,0))/'Data đx fcst 21.09.2020'!$C415,0)</f>
        <v>0</v>
      </c>
      <c r="K415" s="134">
        <f t="array" ref="K415">+IFERROR(INDEX('FCST SDV (2)'!$D$2:$P$2001,MATCH('Data đx fcst 21.09.2020'!$B415,'FCST SDV (2)'!$C$2:$C$2001,0),MATCH('Data đx fcst 21.09.2020'!K$1,'FCST SDV (2)'!$D$1:$P$1,0))/'Data đx fcst 21.09.2020'!$C415,0)</f>
        <v>0</v>
      </c>
      <c r="L415" s="134">
        <f t="array" ref="L415">+IFERROR(INDEX('FCST SDV (2)'!$D$2:$P$2001,MATCH('Data đx fcst 21.09.2020'!$B415,'FCST SDV (2)'!$C$2:$C$2001,0),MATCH('Data đx fcst 21.09.2020'!L$1,'FCST SDV (2)'!$D$1:$P$1,0))/'Data đx fcst 21.09.2020'!$C415,0)</f>
        <v>0</v>
      </c>
      <c r="M415" s="134">
        <f t="array" ref="M415">+IFERROR(INDEX('FCST SDV (2)'!$D$2:$P$2001,MATCH('Data đx fcst 21.09.2020'!$B415,'FCST SDV (2)'!$C$2:$C$2001,0),MATCH('Data đx fcst 21.09.2020'!M$1,'FCST SDV (2)'!$D$1:$P$1,0))/'Data đx fcst 21.09.2020'!$C415,0)</f>
        <v>0</v>
      </c>
      <c r="N415" s="134">
        <f t="array" ref="N415">+IFERROR(INDEX('FCST SDV (2)'!$D$2:$P$2001,MATCH('Data đx fcst 21.09.2020'!$B415,'FCST SDV (2)'!$C$2:$C$2001,0),MATCH('Data đx fcst 21.09.2020'!N$1,'FCST SDV (2)'!$D$1:$P$1,0))/'Data đx fcst 21.09.2020'!$C415,0)</f>
        <v>0</v>
      </c>
      <c r="O415" s="134">
        <f t="array" ref="O415">+IFERROR(INDEX('FCST SDV (2)'!$D$2:$P$2001,MATCH('Data đx fcst 21.09.2020'!$B415,'FCST SDV (2)'!$C$2:$C$2001,0),MATCH('Data đx fcst 21.09.2020'!O$1,'FCST SDV (2)'!$D$1:$P$1,0))/'Data đx fcst 21.09.2020'!$C415,0)</f>
        <v>0</v>
      </c>
      <c r="P415" s="134">
        <f t="array" ref="P415">+IFERROR(INDEX('FCST SDV (2)'!$D$2:$P$2001,MATCH('Data đx fcst 21.09.2020'!$B415,'FCST SDV (2)'!$C$2:$C$2001,0),MATCH('Data đx fcst 21.09.2020'!P$1,'FCST SDV (2)'!$D$1:$P$1,0))/'Data đx fcst 21.09.2020'!$C415,0)</f>
        <v>0</v>
      </c>
      <c r="Q415" s="134">
        <f t="array" ref="Q415">+IFERROR(INDEX('FCST SDV (2)'!$D$2:$P$2001,MATCH('Data đx fcst 21.09.2020'!$B415,'FCST SDV (2)'!$C$2:$C$2001,0),MATCH('Data đx fcst 21.09.2020'!Q$1,'FCST SDV (2)'!$D$1:$P$1,0))/'Data đx fcst 21.09.2020'!$C415,0)</f>
        <v>0</v>
      </c>
      <c r="R415" s="134">
        <f t="array" ref="R415">+IFERROR(INDEX('FCST SDV (2)'!$D$2:$P$2001,MATCH('Data đx fcst 21.09.2020'!$B415,'FCST SDV (2)'!$C$2:$C$2001,0),MATCH('Data đx fcst 21.09.2020'!R$1,'FCST SDV (2)'!$D$1:$P$1,0))/'Data đx fcst 21.09.2020'!$C415,0)</f>
        <v>0</v>
      </c>
      <c r="S415" s="193">
        <f t="shared" si="100"/>
        <v>0</v>
      </c>
    </row>
    <row r="416" spans="1:19" s="195" customFormat="1" ht="36" customHeight="1" thickBot="1">
      <c r="A416" s="600" t="s">
        <v>254</v>
      </c>
      <c r="B416" s="601"/>
      <c r="C416" s="601"/>
      <c r="D416" s="601"/>
      <c r="E416" s="601"/>
      <c r="F416" s="602"/>
      <c r="G416" s="263">
        <f>G415</f>
        <v>57000</v>
      </c>
      <c r="H416" s="190">
        <f>SUM(H415:H415)</f>
        <v>22.8</v>
      </c>
      <c r="I416" s="192">
        <f>F415-SUM(I415:I415)</f>
        <v>0</v>
      </c>
      <c r="J416" s="192">
        <f t="shared" ref="J416:R416" si="117">I416-SUM(J415:J415)</f>
        <v>0</v>
      </c>
      <c r="K416" s="192">
        <f t="shared" si="117"/>
        <v>0</v>
      </c>
      <c r="L416" s="192">
        <f t="shared" si="117"/>
        <v>0</v>
      </c>
      <c r="M416" s="192">
        <f t="shared" si="117"/>
        <v>0</v>
      </c>
      <c r="N416" s="192">
        <f t="shared" si="117"/>
        <v>0</v>
      </c>
      <c r="O416" s="192">
        <f t="shared" si="117"/>
        <v>0</v>
      </c>
      <c r="P416" s="192">
        <f t="shared" si="117"/>
        <v>0</v>
      </c>
      <c r="Q416" s="192">
        <f t="shared" si="117"/>
        <v>0</v>
      </c>
      <c r="R416" s="192">
        <f t="shared" si="117"/>
        <v>0</v>
      </c>
      <c r="S416" s="194">
        <f t="shared" si="100"/>
        <v>0</v>
      </c>
    </row>
    <row r="417" spans="1:19" ht="51" hidden="1" customHeight="1">
      <c r="A417" s="254" t="s">
        <v>196</v>
      </c>
      <c r="B417" s="225" t="s">
        <v>168</v>
      </c>
      <c r="C417" s="231">
        <v>2500</v>
      </c>
      <c r="D417" s="249">
        <v>0</v>
      </c>
      <c r="E417" s="249"/>
      <c r="F417" s="249">
        <f>D417</f>
        <v>0</v>
      </c>
      <c r="G417" s="187">
        <f>+IFERROR(VLOOKUP(B417,'FCST SDV (2)'!C:S,12,0),0)</f>
        <v>0</v>
      </c>
      <c r="H417" s="188">
        <f t="shared" ref="H417" si="118">+G417/C417</f>
        <v>0</v>
      </c>
      <c r="I417" s="134">
        <f t="array" ref="I417">+IFERROR(INDEX('FCST SDV (2)'!$D$2:$P$2001,MATCH('Data đx fcst 21.09.2020'!$B417,'FCST SDV (2)'!$C$2:$C$2001,0),MATCH('Data đx fcst 21.09.2020'!I$1,'FCST SDV (2)'!$D$1:$P$1,0))/'Data đx fcst 21.09.2020'!$C417,0)</f>
        <v>0</v>
      </c>
      <c r="J417" s="134">
        <f t="array" ref="J417">+IFERROR(INDEX('FCST SDV (2)'!$D$2:$P$2001,MATCH('Data đx fcst 21.09.2020'!$B417,'FCST SDV (2)'!$C$2:$C$2001,0),MATCH('Data đx fcst 21.09.2020'!J$1,'FCST SDV (2)'!$D$1:$P$1,0))/'Data đx fcst 21.09.2020'!$C417,0)</f>
        <v>0</v>
      </c>
      <c r="K417" s="134">
        <f t="array" ref="K417">+IFERROR(INDEX('FCST SDV (2)'!$D$2:$P$2001,MATCH('Data đx fcst 21.09.2020'!$B417,'FCST SDV (2)'!$C$2:$C$2001,0),MATCH('Data đx fcst 21.09.2020'!K$1,'FCST SDV (2)'!$D$1:$P$1,0))/'Data đx fcst 21.09.2020'!$C417,0)</f>
        <v>0</v>
      </c>
      <c r="L417" s="134">
        <f t="array" ref="L417">+IFERROR(INDEX('FCST SDV (2)'!$D$2:$P$2001,MATCH('Data đx fcst 21.09.2020'!$B417,'FCST SDV (2)'!$C$2:$C$2001,0),MATCH('Data đx fcst 21.09.2020'!L$1,'FCST SDV (2)'!$D$1:$P$1,0))/'Data đx fcst 21.09.2020'!$C417,0)</f>
        <v>0</v>
      </c>
      <c r="M417" s="134">
        <f t="array" ref="M417">+IFERROR(INDEX('FCST SDV (2)'!$D$2:$P$2001,MATCH('Data đx fcst 21.09.2020'!$B417,'FCST SDV (2)'!$C$2:$C$2001,0),MATCH('Data đx fcst 21.09.2020'!M$1,'FCST SDV (2)'!$D$1:$P$1,0))/'Data đx fcst 21.09.2020'!$C417,0)</f>
        <v>0</v>
      </c>
      <c r="N417" s="134">
        <f t="array" ref="N417">+IFERROR(INDEX('FCST SDV (2)'!$D$2:$P$2001,MATCH('Data đx fcst 21.09.2020'!$B417,'FCST SDV (2)'!$C$2:$C$2001,0),MATCH('Data đx fcst 21.09.2020'!N$1,'FCST SDV (2)'!$D$1:$P$1,0))/'Data đx fcst 21.09.2020'!$C417,0)</f>
        <v>0</v>
      </c>
      <c r="O417" s="134">
        <f t="array" ref="O417">+IFERROR(INDEX('FCST SDV (2)'!$D$2:$P$2001,MATCH('Data đx fcst 21.09.2020'!$B417,'FCST SDV (2)'!$C$2:$C$2001,0),MATCH('Data đx fcst 21.09.2020'!O$1,'FCST SDV (2)'!$D$1:$P$1,0))/'Data đx fcst 21.09.2020'!$C417,0)</f>
        <v>0</v>
      </c>
      <c r="P417" s="134">
        <f t="array" ref="P417">+IFERROR(INDEX('FCST SDV (2)'!$D$2:$P$2001,MATCH('Data đx fcst 21.09.2020'!$B417,'FCST SDV (2)'!$C$2:$C$2001,0),MATCH('Data đx fcst 21.09.2020'!P$1,'FCST SDV (2)'!$D$1:$P$1,0))/'Data đx fcst 21.09.2020'!$C417,0)</f>
        <v>0</v>
      </c>
      <c r="Q417" s="134">
        <f t="array" ref="Q417">+IFERROR(INDEX('FCST SDV (2)'!$D$2:$P$2001,MATCH('Data đx fcst 21.09.2020'!$B417,'FCST SDV (2)'!$C$2:$C$2001,0),MATCH('Data đx fcst 21.09.2020'!Q$1,'FCST SDV (2)'!$D$1:$P$1,0))/'Data đx fcst 21.09.2020'!$C417,0)</f>
        <v>0</v>
      </c>
      <c r="R417" s="134">
        <f t="array" ref="R417">+IFERROR(INDEX('FCST SDV (2)'!$D$2:$P$2001,MATCH('Data đx fcst 21.09.2020'!$B417,'FCST SDV (2)'!$C$2:$C$2001,0),MATCH('Data đx fcst 21.09.2020'!R$1,'FCST SDV (2)'!$D$1:$P$1,0))/'Data đx fcst 21.09.2020'!$C417,0)</f>
        <v>0</v>
      </c>
      <c r="S417" s="193">
        <f t="shared" si="100"/>
        <v>0</v>
      </c>
    </row>
    <row r="418" spans="1:19" s="195" customFormat="1" ht="36" hidden="1" customHeight="1" thickBot="1">
      <c r="A418" s="600" t="s">
        <v>254</v>
      </c>
      <c r="B418" s="601"/>
      <c r="C418" s="601"/>
      <c r="D418" s="601"/>
      <c r="E418" s="601"/>
      <c r="F418" s="602"/>
      <c r="G418" s="187" t="e">
        <f>+VLOOKUP(B418,'FCST SDV (2)'!$C$2:$C$2001,20,0)</f>
        <v>#N/A</v>
      </c>
      <c r="H418" s="190">
        <f>H417</f>
        <v>0</v>
      </c>
      <c r="I418" s="199">
        <f>F417-I417</f>
        <v>0</v>
      </c>
      <c r="J418" s="199">
        <f>I418-J417</f>
        <v>0</v>
      </c>
      <c r="K418" s="199">
        <f t="shared" ref="K418:S418" si="119">J418-K417</f>
        <v>0</v>
      </c>
      <c r="L418" s="199">
        <f t="shared" si="119"/>
        <v>0</v>
      </c>
      <c r="M418" s="199">
        <f t="shared" si="119"/>
        <v>0</v>
      </c>
      <c r="N418" s="199">
        <f t="shared" si="119"/>
        <v>0</v>
      </c>
      <c r="O418" s="199">
        <f t="shared" si="119"/>
        <v>0</v>
      </c>
      <c r="P418" s="199">
        <f t="shared" si="119"/>
        <v>0</v>
      </c>
      <c r="Q418" s="199">
        <f t="shared" si="119"/>
        <v>0</v>
      </c>
      <c r="R418" s="199">
        <f t="shared" si="119"/>
        <v>0</v>
      </c>
      <c r="S418" s="199">
        <f t="shared" si="119"/>
        <v>0</v>
      </c>
    </row>
    <row r="419" spans="1:19" ht="36" customHeight="1">
      <c r="A419" s="603" t="s">
        <v>199</v>
      </c>
      <c r="B419" s="225" t="s">
        <v>61</v>
      </c>
      <c r="C419" s="241">
        <v>0.2</v>
      </c>
      <c r="D419" s="606">
        <v>171</v>
      </c>
      <c r="E419" s="606"/>
      <c r="F419" s="606">
        <f>D419</f>
        <v>171</v>
      </c>
      <c r="G419" s="187">
        <f>+IFERROR(VLOOKUP(B419,'FCST SDV (2)'!C:S,12,0),0)</f>
        <v>0</v>
      </c>
      <c r="H419" s="188">
        <f>+G419*$C419/3290</f>
        <v>0</v>
      </c>
      <c r="I419" s="134">
        <f>+IFERROR(INDEX('FCST SDV (2)'!$D$2:$P$2001,MATCH('Data đx fcst 21.09.2020'!$B419,'FCST SDV (2)'!$C$2:$C$2001,0),MATCH('Data đx fcst 21.09.2020'!I$1,'FCST SDV (2)'!$D$1:$P$1,0))*'Data đx fcst 21.09.2020'!$C419/3290,0)</f>
        <v>0</v>
      </c>
      <c r="J419" s="134">
        <f>+IFERROR(INDEX('FCST SDV (2)'!$D$2:$P$2001,MATCH('Data đx fcst 21.09.2020'!$B419,'FCST SDV (2)'!$C$2:$C$2001,0),MATCH('Data đx fcst 21.09.2020'!J$1,'FCST SDV (2)'!$D$1:$P$1,0))*'Data đx fcst 21.09.2020'!$C419/3290,0)</f>
        <v>0</v>
      </c>
      <c r="K419" s="134">
        <f>+IFERROR(INDEX('FCST SDV (2)'!$D$2:$P$2001,MATCH('Data đx fcst 21.09.2020'!$B419,'FCST SDV (2)'!$C$2:$C$2001,0),MATCH('Data đx fcst 21.09.2020'!K$1,'FCST SDV (2)'!$D$1:$P$1,0))*'Data đx fcst 21.09.2020'!$C419/3290,0)</f>
        <v>0</v>
      </c>
      <c r="L419" s="134">
        <f>+IFERROR(INDEX('FCST SDV (2)'!$D$2:$P$2001,MATCH('Data đx fcst 21.09.2020'!$B419,'FCST SDV (2)'!$C$2:$C$2001,0),MATCH('Data đx fcst 21.09.2020'!L$1,'FCST SDV (2)'!$D$1:$P$1,0))*'Data đx fcst 21.09.2020'!$C419/3290,0)</f>
        <v>0</v>
      </c>
      <c r="M419" s="134">
        <f>+IFERROR(INDEX('FCST SDV (2)'!$D$2:$P$2001,MATCH('Data đx fcst 21.09.2020'!$B419,'FCST SDV (2)'!$C$2:$C$2001,0),MATCH('Data đx fcst 21.09.2020'!M$1,'FCST SDV (2)'!$D$1:$P$1,0))*'Data đx fcst 21.09.2020'!$C419/3290,0)</f>
        <v>0</v>
      </c>
      <c r="N419" s="134">
        <f>+IFERROR(INDEX('FCST SDV (2)'!$D$2:$P$2001,MATCH('Data đx fcst 21.09.2020'!$B419,'FCST SDV (2)'!$C$2:$C$2001,0),MATCH('Data đx fcst 21.09.2020'!N$1,'FCST SDV (2)'!$D$1:$P$1,0))*'Data đx fcst 21.09.2020'!$C419/3290,0)</f>
        <v>0</v>
      </c>
      <c r="O419" s="134">
        <f>+IFERROR(INDEX('FCST SDV (2)'!$D$2:$P$2001,MATCH('Data đx fcst 21.09.2020'!$B419,'FCST SDV (2)'!$C$2:$C$2001,0),MATCH('Data đx fcst 21.09.2020'!O$1,'FCST SDV (2)'!$D$1:$P$1,0))*'Data đx fcst 21.09.2020'!$C419/3290,0)</f>
        <v>0</v>
      </c>
      <c r="P419" s="134">
        <f>+IFERROR(INDEX('FCST SDV (2)'!$D$2:$P$2001,MATCH('Data đx fcst 21.09.2020'!$B419,'FCST SDV (2)'!$C$2:$C$2001,0),MATCH('Data đx fcst 21.09.2020'!P$1,'FCST SDV (2)'!$D$1:$P$1,0))*'Data đx fcst 21.09.2020'!$C419/3290,0)</f>
        <v>0</v>
      </c>
      <c r="Q419" s="134">
        <f>+IFERROR(INDEX('FCST SDV (2)'!$D$2:$P$2001,MATCH('Data đx fcst 21.09.2020'!$B419,'FCST SDV (2)'!$C$2:$C$2001,0),MATCH('Data đx fcst 21.09.2020'!Q$1,'FCST SDV (2)'!$D$1:$P$1,0))*'Data đx fcst 21.09.2020'!$C419/3290,0)</f>
        <v>0</v>
      </c>
      <c r="R419" s="134">
        <f>+IFERROR(INDEX('FCST SDV (2)'!$D$2:$P$2001,MATCH('Data đx fcst 21.09.2020'!$B419,'FCST SDV (2)'!$C$2:$C$2001,0),MATCH('Data đx fcst 21.09.2020'!R$1,'FCST SDV (2)'!$D$1:$P$1,0))*'Data đx fcst 21.09.2020'!$C419/3290,0)</f>
        <v>0</v>
      </c>
      <c r="S419" s="189">
        <f>+SUM(I419:R419)</f>
        <v>0</v>
      </c>
    </row>
    <row r="420" spans="1:19" ht="36" customHeight="1">
      <c r="A420" s="604"/>
      <c r="B420" s="214" t="s">
        <v>163</v>
      </c>
      <c r="C420" s="242">
        <v>0.5</v>
      </c>
      <c r="D420" s="606"/>
      <c r="E420" s="606"/>
      <c r="F420" s="606"/>
      <c r="G420" s="187">
        <f>+IFERROR(VLOOKUP(B420,'FCST SDV (2)'!C:S,12,0),0)</f>
        <v>180000</v>
      </c>
      <c r="H420" s="185">
        <f t="shared" ref="H420:H431" si="120">+G420*$C420/3290</f>
        <v>27.355623100303951</v>
      </c>
      <c r="I420" s="134">
        <f>+IFERROR(INDEX('FCST SDV (2)'!$D$2:$P$2001,MATCH('Data đx fcst 21.09.2020'!$B420,'FCST SDV (2)'!$C$2:$C$2001,0),MATCH('Data đx fcst 21.09.2020'!I$1,'FCST SDV (2)'!$D$1:$P$1,0))*'Data đx fcst 21.09.2020'!$C420/3290,0)</f>
        <v>0</v>
      </c>
      <c r="J420" s="134">
        <f>+IFERROR(INDEX('FCST SDV (2)'!$D$2:$P$2001,MATCH('Data đx fcst 21.09.2020'!$B420,'FCST SDV (2)'!$C$2:$C$2001,0),MATCH('Data đx fcst 21.09.2020'!J$1,'FCST SDV (2)'!$D$1:$P$1,0))*'Data đx fcst 21.09.2020'!$C420/3290,0)</f>
        <v>0</v>
      </c>
      <c r="K420" s="134">
        <f>+IFERROR(INDEX('FCST SDV (2)'!$D$2:$P$2001,MATCH('Data đx fcst 21.09.2020'!$B420,'FCST SDV (2)'!$C$2:$C$2001,0),MATCH('Data đx fcst 21.09.2020'!K$1,'FCST SDV (2)'!$D$1:$P$1,0))*'Data đx fcst 21.09.2020'!$C420/3290,0)</f>
        <v>0</v>
      </c>
      <c r="L420" s="134">
        <f>+IFERROR(INDEX('FCST SDV (2)'!$D$2:$P$2001,MATCH('Data đx fcst 21.09.2020'!$B420,'FCST SDV (2)'!$C$2:$C$2001,0),MATCH('Data đx fcst 21.09.2020'!L$1,'FCST SDV (2)'!$D$1:$P$1,0))*'Data đx fcst 21.09.2020'!$C420/3290,0)</f>
        <v>0</v>
      </c>
      <c r="M420" s="134">
        <f>+IFERROR(INDEX('FCST SDV (2)'!$D$2:$P$2001,MATCH('Data đx fcst 21.09.2020'!$B420,'FCST SDV (2)'!$C$2:$C$2001,0),MATCH('Data đx fcst 21.09.2020'!M$1,'FCST SDV (2)'!$D$1:$P$1,0))*'Data đx fcst 21.09.2020'!$C420/3290,0)</f>
        <v>0</v>
      </c>
      <c r="N420" s="134">
        <f>+IFERROR(INDEX('FCST SDV (2)'!$D$2:$P$2001,MATCH('Data đx fcst 21.09.2020'!$B420,'FCST SDV (2)'!$C$2:$C$2001,0),MATCH('Data đx fcst 21.09.2020'!N$1,'FCST SDV (2)'!$D$1:$P$1,0))*'Data đx fcst 21.09.2020'!$C420/3290,0)</f>
        <v>0</v>
      </c>
      <c r="O420" s="134">
        <f>+IFERROR(INDEX('FCST SDV (2)'!$D$2:$P$2001,MATCH('Data đx fcst 21.09.2020'!$B420,'FCST SDV (2)'!$C$2:$C$2001,0),MATCH('Data đx fcst 21.09.2020'!O$1,'FCST SDV (2)'!$D$1:$P$1,0))*'Data đx fcst 21.09.2020'!$C420/3290,0)</f>
        <v>0</v>
      </c>
      <c r="P420" s="134">
        <f>+IFERROR(INDEX('FCST SDV (2)'!$D$2:$P$2001,MATCH('Data đx fcst 21.09.2020'!$B420,'FCST SDV (2)'!$C$2:$C$2001,0),MATCH('Data đx fcst 21.09.2020'!P$1,'FCST SDV (2)'!$D$1:$P$1,0))*'Data đx fcst 21.09.2020'!$C420/3290,0)</f>
        <v>0</v>
      </c>
      <c r="Q420" s="134">
        <f>+IFERROR(INDEX('FCST SDV (2)'!$D$2:$P$2001,MATCH('Data đx fcst 21.09.2020'!$B420,'FCST SDV (2)'!$C$2:$C$2001,0),MATCH('Data đx fcst 21.09.2020'!Q$1,'FCST SDV (2)'!$D$1:$P$1,0))*'Data đx fcst 21.09.2020'!$C420/3290,0)</f>
        <v>0</v>
      </c>
      <c r="R420" s="134">
        <f>+IFERROR(INDEX('FCST SDV (2)'!$D$2:$P$2001,MATCH('Data đx fcst 21.09.2020'!$B420,'FCST SDV (2)'!$C$2:$C$2001,0),MATCH('Data đx fcst 21.09.2020'!R$1,'FCST SDV (2)'!$D$1:$P$1,0))*'Data đx fcst 21.09.2020'!$C420/3290,0)</f>
        <v>73.40425531914893</v>
      </c>
      <c r="S420" s="181">
        <f t="shared" ref="S420:S459" si="121">+SUM(I420:R420)</f>
        <v>73.40425531914893</v>
      </c>
    </row>
    <row r="421" spans="1:19" ht="36" customHeight="1">
      <c r="A421" s="604"/>
      <c r="B421" s="214" t="s">
        <v>31</v>
      </c>
      <c r="C421" s="242">
        <v>0.3</v>
      </c>
      <c r="D421" s="606"/>
      <c r="E421" s="606"/>
      <c r="F421" s="606"/>
      <c r="G421" s="187">
        <f>+IFERROR(VLOOKUP(B421,'FCST SDV (2)'!C:S,12,0),0)</f>
        <v>420000</v>
      </c>
      <c r="H421" s="185">
        <f t="shared" si="120"/>
        <v>38.297872340425535</v>
      </c>
      <c r="I421" s="134">
        <f>+IFERROR(INDEX('FCST SDV (2)'!$D$2:$P$2001,MATCH('Data đx fcst 21.09.2020'!$B421,'FCST SDV (2)'!$C$2:$C$2001,0),MATCH('Data đx fcst 21.09.2020'!I$1,'FCST SDV (2)'!$D$1:$P$1,0))*'Data đx fcst 21.09.2020'!$C421/3290,0)</f>
        <v>0</v>
      </c>
      <c r="J421" s="134">
        <f>+IFERROR(INDEX('FCST SDV (2)'!$D$2:$P$2001,MATCH('Data đx fcst 21.09.2020'!$B421,'FCST SDV (2)'!$C$2:$C$2001,0),MATCH('Data đx fcst 21.09.2020'!J$1,'FCST SDV (2)'!$D$1:$P$1,0))*'Data đx fcst 21.09.2020'!$C421/3290,0)</f>
        <v>0</v>
      </c>
      <c r="K421" s="134">
        <f>+IFERROR(INDEX('FCST SDV (2)'!$D$2:$P$2001,MATCH('Data đx fcst 21.09.2020'!$B421,'FCST SDV (2)'!$C$2:$C$2001,0),MATCH('Data đx fcst 21.09.2020'!K$1,'FCST SDV (2)'!$D$1:$P$1,0))*'Data đx fcst 21.09.2020'!$C421/3290,0)</f>
        <v>0</v>
      </c>
      <c r="L421" s="134">
        <f>+IFERROR(INDEX('FCST SDV (2)'!$D$2:$P$2001,MATCH('Data đx fcst 21.09.2020'!$B421,'FCST SDV (2)'!$C$2:$C$2001,0),MATCH('Data đx fcst 21.09.2020'!L$1,'FCST SDV (2)'!$D$1:$P$1,0))*'Data đx fcst 21.09.2020'!$C421/3290,0)</f>
        <v>0</v>
      </c>
      <c r="M421" s="134">
        <f>+IFERROR(INDEX('FCST SDV (2)'!$D$2:$P$2001,MATCH('Data đx fcst 21.09.2020'!$B421,'FCST SDV (2)'!$C$2:$C$2001,0),MATCH('Data đx fcst 21.09.2020'!M$1,'FCST SDV (2)'!$D$1:$P$1,0))*'Data đx fcst 21.09.2020'!$C421/3290,0)</f>
        <v>0</v>
      </c>
      <c r="N421" s="134">
        <f>+IFERROR(INDEX('FCST SDV (2)'!$D$2:$P$2001,MATCH('Data đx fcst 21.09.2020'!$B421,'FCST SDV (2)'!$C$2:$C$2001,0),MATCH('Data đx fcst 21.09.2020'!N$1,'FCST SDV (2)'!$D$1:$P$1,0))*'Data đx fcst 21.09.2020'!$C421/3290,0)</f>
        <v>0</v>
      </c>
      <c r="O421" s="134">
        <f>+IFERROR(INDEX('FCST SDV (2)'!$D$2:$P$2001,MATCH('Data đx fcst 21.09.2020'!$B421,'FCST SDV (2)'!$C$2:$C$2001,0),MATCH('Data đx fcst 21.09.2020'!O$1,'FCST SDV (2)'!$D$1:$P$1,0))*'Data đx fcst 21.09.2020'!$C421/3290,0)</f>
        <v>0</v>
      </c>
      <c r="P421" s="134">
        <f>+IFERROR(INDEX('FCST SDV (2)'!$D$2:$P$2001,MATCH('Data đx fcst 21.09.2020'!$B421,'FCST SDV (2)'!$C$2:$C$2001,0),MATCH('Data đx fcst 21.09.2020'!P$1,'FCST SDV (2)'!$D$1:$P$1,0))*'Data đx fcst 21.09.2020'!$C421/3290,0)</f>
        <v>0</v>
      </c>
      <c r="Q421" s="134">
        <f>+IFERROR(INDEX('FCST SDV (2)'!$D$2:$P$2001,MATCH('Data đx fcst 21.09.2020'!$B421,'FCST SDV (2)'!$C$2:$C$2001,0),MATCH('Data đx fcst 21.09.2020'!Q$1,'FCST SDV (2)'!$D$1:$P$1,0))*'Data đx fcst 21.09.2020'!$C421/3290,0)</f>
        <v>0</v>
      </c>
      <c r="R421" s="134">
        <f>+IFERROR(INDEX('FCST SDV (2)'!$D$2:$P$2001,MATCH('Data đx fcst 21.09.2020'!$B421,'FCST SDV (2)'!$C$2:$C$2001,0),MATCH('Data đx fcst 21.09.2020'!R$1,'FCST SDV (2)'!$D$1:$P$1,0))*'Data đx fcst 21.09.2020'!$C421/3290,0)</f>
        <v>38.297872340425535</v>
      </c>
      <c r="S421" s="181">
        <f t="shared" si="121"/>
        <v>38.297872340425535</v>
      </c>
    </row>
    <row r="422" spans="1:19" ht="36" customHeight="1">
      <c r="A422" s="604"/>
      <c r="B422" s="214" t="s">
        <v>84</v>
      </c>
      <c r="C422" s="242">
        <v>0.4</v>
      </c>
      <c r="D422" s="606"/>
      <c r="E422" s="606"/>
      <c r="F422" s="606"/>
      <c r="G422" s="187">
        <f>+IFERROR(VLOOKUP(B422,'FCST SDV (2)'!C:S,12,0),0)</f>
        <v>300000</v>
      </c>
      <c r="H422" s="185">
        <f t="shared" si="120"/>
        <v>36.474164133738604</v>
      </c>
      <c r="I422" s="134">
        <f>+IFERROR(INDEX('FCST SDV (2)'!$D$2:$P$2001,MATCH('Data đx fcst 21.09.2020'!$B422,'FCST SDV (2)'!$C$2:$C$2001,0),MATCH('Data đx fcst 21.09.2020'!I$1,'FCST SDV (2)'!$D$1:$P$1,0))*'Data đx fcst 21.09.2020'!$C422/3290,0)</f>
        <v>0</v>
      </c>
      <c r="J422" s="134">
        <f>+IFERROR(INDEX('FCST SDV (2)'!$D$2:$P$2001,MATCH('Data đx fcst 21.09.2020'!$B422,'FCST SDV (2)'!$C$2:$C$2001,0),MATCH('Data đx fcst 21.09.2020'!J$1,'FCST SDV (2)'!$D$1:$P$1,0))*'Data đx fcst 21.09.2020'!$C422/3290,0)</f>
        <v>0</v>
      </c>
      <c r="K422" s="134">
        <f>+IFERROR(INDEX('FCST SDV (2)'!$D$2:$P$2001,MATCH('Data đx fcst 21.09.2020'!$B422,'FCST SDV (2)'!$C$2:$C$2001,0),MATCH('Data đx fcst 21.09.2020'!K$1,'FCST SDV (2)'!$D$1:$P$1,0))*'Data đx fcst 21.09.2020'!$C422/3290,0)</f>
        <v>0</v>
      </c>
      <c r="L422" s="134">
        <f>+IFERROR(INDEX('FCST SDV (2)'!$D$2:$P$2001,MATCH('Data đx fcst 21.09.2020'!$B422,'FCST SDV (2)'!$C$2:$C$2001,0),MATCH('Data đx fcst 21.09.2020'!L$1,'FCST SDV (2)'!$D$1:$P$1,0))*'Data đx fcst 21.09.2020'!$C422/3290,0)</f>
        <v>0</v>
      </c>
      <c r="M422" s="134">
        <f>+IFERROR(INDEX('FCST SDV (2)'!$D$2:$P$2001,MATCH('Data đx fcst 21.09.2020'!$B422,'FCST SDV (2)'!$C$2:$C$2001,0),MATCH('Data đx fcst 21.09.2020'!M$1,'FCST SDV (2)'!$D$1:$P$1,0))*'Data đx fcst 21.09.2020'!$C422/3290,0)</f>
        <v>0</v>
      </c>
      <c r="N422" s="134">
        <f>+IFERROR(INDEX('FCST SDV (2)'!$D$2:$P$2001,MATCH('Data đx fcst 21.09.2020'!$B422,'FCST SDV (2)'!$C$2:$C$2001,0),MATCH('Data đx fcst 21.09.2020'!N$1,'FCST SDV (2)'!$D$1:$P$1,0))*'Data đx fcst 21.09.2020'!$C422/3290,0)</f>
        <v>0</v>
      </c>
      <c r="O422" s="134">
        <f>+IFERROR(INDEX('FCST SDV (2)'!$D$2:$P$2001,MATCH('Data đx fcst 21.09.2020'!$B422,'FCST SDV (2)'!$C$2:$C$2001,0),MATCH('Data đx fcst 21.09.2020'!O$1,'FCST SDV (2)'!$D$1:$P$1,0))*'Data đx fcst 21.09.2020'!$C422/3290,0)</f>
        <v>0</v>
      </c>
      <c r="P422" s="134">
        <f>+IFERROR(INDEX('FCST SDV (2)'!$D$2:$P$2001,MATCH('Data đx fcst 21.09.2020'!$B422,'FCST SDV (2)'!$C$2:$C$2001,0),MATCH('Data đx fcst 21.09.2020'!P$1,'FCST SDV (2)'!$D$1:$P$1,0))*'Data đx fcst 21.09.2020'!$C422/3290,0)</f>
        <v>0</v>
      </c>
      <c r="Q422" s="134">
        <f>+IFERROR(INDEX('FCST SDV (2)'!$D$2:$P$2001,MATCH('Data đx fcst 21.09.2020'!$B422,'FCST SDV (2)'!$C$2:$C$2001,0),MATCH('Data đx fcst 21.09.2020'!Q$1,'FCST SDV (2)'!$D$1:$P$1,0))*'Data đx fcst 21.09.2020'!$C422/3290,0)</f>
        <v>0</v>
      </c>
      <c r="R422" s="134">
        <f>+IFERROR(INDEX('FCST SDV (2)'!$D$2:$P$2001,MATCH('Data đx fcst 21.09.2020'!$B422,'FCST SDV (2)'!$C$2:$C$2001,0),MATCH('Data đx fcst 21.09.2020'!R$1,'FCST SDV (2)'!$D$1:$P$1,0))*'Data đx fcst 21.09.2020'!$C422/3290,0)</f>
        <v>36.474164133738604</v>
      </c>
      <c r="S422" s="181">
        <f t="shared" si="121"/>
        <v>36.474164133738604</v>
      </c>
    </row>
    <row r="423" spans="1:19" ht="36" customHeight="1">
      <c r="A423" s="604"/>
      <c r="B423" s="214" t="s">
        <v>15</v>
      </c>
      <c r="C423" s="242">
        <v>0.3</v>
      </c>
      <c r="D423" s="606"/>
      <c r="E423" s="606"/>
      <c r="F423" s="606"/>
      <c r="G423" s="187">
        <f>+IFERROR(VLOOKUP(B423,'FCST SDV (2)'!C:S,12,0),0)</f>
        <v>54000</v>
      </c>
      <c r="H423" s="185">
        <f t="shared" si="120"/>
        <v>4.9240121580547109</v>
      </c>
      <c r="I423" s="134">
        <f>+IFERROR(INDEX('FCST SDV (2)'!$D$2:$P$2001,MATCH('Data đx fcst 21.09.2020'!$B423,'FCST SDV (2)'!$C$2:$C$2001,0),MATCH('Data đx fcst 21.09.2020'!I$1,'FCST SDV (2)'!$D$1:$P$1,0))*'Data đx fcst 21.09.2020'!$C423/3290,0)</f>
        <v>0</v>
      </c>
      <c r="J423" s="134">
        <f>+IFERROR(INDEX('FCST SDV (2)'!$D$2:$P$2001,MATCH('Data đx fcst 21.09.2020'!$B423,'FCST SDV (2)'!$C$2:$C$2001,0),MATCH('Data đx fcst 21.09.2020'!J$1,'FCST SDV (2)'!$D$1:$P$1,0))*'Data đx fcst 21.09.2020'!$C423/3290,0)</f>
        <v>0</v>
      </c>
      <c r="K423" s="134">
        <f>+IFERROR(INDEX('FCST SDV (2)'!$D$2:$P$2001,MATCH('Data đx fcst 21.09.2020'!$B423,'FCST SDV (2)'!$C$2:$C$2001,0),MATCH('Data đx fcst 21.09.2020'!K$1,'FCST SDV (2)'!$D$1:$P$1,0))*'Data đx fcst 21.09.2020'!$C423/3290,0)</f>
        <v>0</v>
      </c>
      <c r="L423" s="134">
        <f>+IFERROR(INDEX('FCST SDV (2)'!$D$2:$P$2001,MATCH('Data đx fcst 21.09.2020'!$B423,'FCST SDV (2)'!$C$2:$C$2001,0),MATCH('Data đx fcst 21.09.2020'!L$1,'FCST SDV (2)'!$D$1:$P$1,0))*'Data đx fcst 21.09.2020'!$C423/3290,0)</f>
        <v>0</v>
      </c>
      <c r="M423" s="134">
        <f>+IFERROR(INDEX('FCST SDV (2)'!$D$2:$P$2001,MATCH('Data đx fcst 21.09.2020'!$B423,'FCST SDV (2)'!$C$2:$C$2001,0),MATCH('Data đx fcst 21.09.2020'!M$1,'FCST SDV (2)'!$D$1:$P$1,0))*'Data đx fcst 21.09.2020'!$C423/3290,0)</f>
        <v>0</v>
      </c>
      <c r="N423" s="134">
        <f>+IFERROR(INDEX('FCST SDV (2)'!$D$2:$P$2001,MATCH('Data đx fcst 21.09.2020'!$B423,'FCST SDV (2)'!$C$2:$C$2001,0),MATCH('Data đx fcst 21.09.2020'!N$1,'FCST SDV (2)'!$D$1:$P$1,0))*'Data đx fcst 21.09.2020'!$C423/3290,0)</f>
        <v>0</v>
      </c>
      <c r="O423" s="134">
        <f>+IFERROR(INDEX('FCST SDV (2)'!$D$2:$P$2001,MATCH('Data đx fcst 21.09.2020'!$B423,'FCST SDV (2)'!$C$2:$C$2001,0),MATCH('Data đx fcst 21.09.2020'!O$1,'FCST SDV (2)'!$D$1:$P$1,0))*'Data đx fcst 21.09.2020'!$C423/3290,0)</f>
        <v>0</v>
      </c>
      <c r="P423" s="134">
        <f>+IFERROR(INDEX('FCST SDV (2)'!$D$2:$P$2001,MATCH('Data đx fcst 21.09.2020'!$B423,'FCST SDV (2)'!$C$2:$C$2001,0),MATCH('Data đx fcst 21.09.2020'!P$1,'FCST SDV (2)'!$D$1:$P$1,0))*'Data đx fcst 21.09.2020'!$C423/3290,0)</f>
        <v>0</v>
      </c>
      <c r="Q423" s="134">
        <f>+IFERROR(INDEX('FCST SDV (2)'!$D$2:$P$2001,MATCH('Data đx fcst 21.09.2020'!$B423,'FCST SDV (2)'!$C$2:$C$2001,0),MATCH('Data đx fcst 21.09.2020'!Q$1,'FCST SDV (2)'!$D$1:$P$1,0))*'Data đx fcst 21.09.2020'!$C423/3290,0)</f>
        <v>0</v>
      </c>
      <c r="R423" s="134">
        <f>+IFERROR(INDEX('FCST SDV (2)'!$D$2:$P$2001,MATCH('Data đx fcst 21.09.2020'!$B423,'FCST SDV (2)'!$C$2:$C$2001,0),MATCH('Data đx fcst 21.09.2020'!R$1,'FCST SDV (2)'!$D$1:$P$1,0))*'Data đx fcst 21.09.2020'!$C423/3290,0)</f>
        <v>5.7446808510638299</v>
      </c>
      <c r="S423" s="181">
        <f t="shared" si="121"/>
        <v>5.7446808510638299</v>
      </c>
    </row>
    <row r="424" spans="1:19" ht="36" customHeight="1">
      <c r="A424" s="604"/>
      <c r="B424" s="214" t="s">
        <v>197</v>
      </c>
      <c r="C424" s="242">
        <v>0.4</v>
      </c>
      <c r="D424" s="606"/>
      <c r="E424" s="606"/>
      <c r="F424" s="606"/>
      <c r="G424" s="187">
        <f>+IFERROR(VLOOKUP(B424,'FCST SDV (2)'!C:S,12,0),0)</f>
        <v>54450</v>
      </c>
      <c r="H424" s="185">
        <f t="shared" si="120"/>
        <v>6.6200607902735564</v>
      </c>
      <c r="I424" s="134">
        <f>+IFERROR(INDEX('FCST SDV (2)'!$D$2:$P$2001,MATCH('Data đx fcst 21.09.2020'!$B424,'FCST SDV (2)'!$C$2:$C$2001,0),MATCH('Data đx fcst 21.09.2020'!I$1,'FCST SDV (2)'!$D$1:$P$1,0))*'Data đx fcst 21.09.2020'!$C424/3290,0)</f>
        <v>0</v>
      </c>
      <c r="J424" s="134">
        <f>+IFERROR(INDEX('FCST SDV (2)'!$D$2:$P$2001,MATCH('Data đx fcst 21.09.2020'!$B424,'FCST SDV (2)'!$C$2:$C$2001,0),MATCH('Data đx fcst 21.09.2020'!J$1,'FCST SDV (2)'!$D$1:$P$1,0))*'Data đx fcst 21.09.2020'!$C424/3290,0)</f>
        <v>0</v>
      </c>
      <c r="K424" s="134">
        <f>+IFERROR(INDEX('FCST SDV (2)'!$D$2:$P$2001,MATCH('Data đx fcst 21.09.2020'!$B424,'FCST SDV (2)'!$C$2:$C$2001,0),MATCH('Data đx fcst 21.09.2020'!K$1,'FCST SDV (2)'!$D$1:$P$1,0))*'Data đx fcst 21.09.2020'!$C424/3290,0)</f>
        <v>0</v>
      </c>
      <c r="L424" s="134">
        <f>+IFERROR(INDEX('FCST SDV (2)'!$D$2:$P$2001,MATCH('Data đx fcst 21.09.2020'!$B424,'FCST SDV (2)'!$C$2:$C$2001,0),MATCH('Data đx fcst 21.09.2020'!L$1,'FCST SDV (2)'!$D$1:$P$1,0))*'Data đx fcst 21.09.2020'!$C424/3290,0)</f>
        <v>0</v>
      </c>
      <c r="M424" s="134">
        <f>+IFERROR(INDEX('FCST SDV (2)'!$D$2:$P$2001,MATCH('Data đx fcst 21.09.2020'!$B424,'FCST SDV (2)'!$C$2:$C$2001,0),MATCH('Data đx fcst 21.09.2020'!M$1,'FCST SDV (2)'!$D$1:$P$1,0))*'Data đx fcst 21.09.2020'!$C424/3290,0)</f>
        <v>0</v>
      </c>
      <c r="N424" s="134">
        <f>+IFERROR(INDEX('FCST SDV (2)'!$D$2:$P$2001,MATCH('Data đx fcst 21.09.2020'!$B424,'FCST SDV (2)'!$C$2:$C$2001,0),MATCH('Data đx fcst 21.09.2020'!N$1,'FCST SDV (2)'!$D$1:$P$1,0))*'Data đx fcst 21.09.2020'!$C424/3290,0)</f>
        <v>0</v>
      </c>
      <c r="O424" s="134">
        <f>+IFERROR(INDEX('FCST SDV (2)'!$D$2:$P$2001,MATCH('Data đx fcst 21.09.2020'!$B424,'FCST SDV (2)'!$C$2:$C$2001,0),MATCH('Data đx fcst 21.09.2020'!O$1,'FCST SDV (2)'!$D$1:$P$1,0))*'Data đx fcst 21.09.2020'!$C424/3290,0)</f>
        <v>0</v>
      </c>
      <c r="P424" s="134">
        <f>+IFERROR(INDEX('FCST SDV (2)'!$D$2:$P$2001,MATCH('Data đx fcst 21.09.2020'!$B424,'FCST SDV (2)'!$C$2:$C$2001,0),MATCH('Data đx fcst 21.09.2020'!P$1,'FCST SDV (2)'!$D$1:$P$1,0))*'Data đx fcst 21.09.2020'!$C424/3290,0)</f>
        <v>0</v>
      </c>
      <c r="Q424" s="134">
        <f>+IFERROR(INDEX('FCST SDV (2)'!$D$2:$P$2001,MATCH('Data đx fcst 21.09.2020'!$B424,'FCST SDV (2)'!$C$2:$C$2001,0),MATCH('Data đx fcst 21.09.2020'!Q$1,'FCST SDV (2)'!$D$1:$P$1,0))*'Data đx fcst 21.09.2020'!$C424/3290,0)</f>
        <v>0</v>
      </c>
      <c r="R424" s="134">
        <f>+IFERROR(INDEX('FCST SDV (2)'!$D$2:$P$2001,MATCH('Data đx fcst 21.09.2020'!$B424,'FCST SDV (2)'!$C$2:$C$2001,0),MATCH('Data đx fcst 21.09.2020'!R$1,'FCST SDV (2)'!$D$1:$P$1,0))*'Data đx fcst 21.09.2020'!$C424/3290,0)</f>
        <v>0</v>
      </c>
      <c r="S424" s="181">
        <f t="shared" si="121"/>
        <v>0</v>
      </c>
    </row>
    <row r="425" spans="1:19" ht="36" customHeight="1">
      <c r="A425" s="604"/>
      <c r="B425" s="214" t="s">
        <v>47</v>
      </c>
      <c r="C425" s="242">
        <v>0.3</v>
      </c>
      <c r="D425" s="606"/>
      <c r="E425" s="606"/>
      <c r="F425" s="606"/>
      <c r="G425" s="187">
        <f>+IFERROR(VLOOKUP(B425,'FCST SDV (2)'!C:S,12,0),0)</f>
        <v>24000</v>
      </c>
      <c r="H425" s="185">
        <f t="shared" si="120"/>
        <v>2.188449848024316</v>
      </c>
      <c r="I425" s="134">
        <f>+IFERROR(INDEX('FCST SDV (2)'!$D$2:$P$2001,MATCH('Data đx fcst 21.09.2020'!$B425,'FCST SDV (2)'!$C$2:$C$2001,0),MATCH('Data đx fcst 21.09.2020'!I$1,'FCST SDV (2)'!$D$1:$P$1,0))*'Data đx fcst 21.09.2020'!$C425/3290,0)</f>
        <v>0</v>
      </c>
      <c r="J425" s="134">
        <f>+IFERROR(INDEX('FCST SDV (2)'!$D$2:$P$2001,MATCH('Data đx fcst 21.09.2020'!$B425,'FCST SDV (2)'!$C$2:$C$2001,0),MATCH('Data đx fcst 21.09.2020'!J$1,'FCST SDV (2)'!$D$1:$P$1,0))*'Data đx fcst 21.09.2020'!$C425/3290,0)</f>
        <v>0</v>
      </c>
      <c r="K425" s="134">
        <f>+IFERROR(INDEX('FCST SDV (2)'!$D$2:$P$2001,MATCH('Data đx fcst 21.09.2020'!$B425,'FCST SDV (2)'!$C$2:$C$2001,0),MATCH('Data đx fcst 21.09.2020'!K$1,'FCST SDV (2)'!$D$1:$P$1,0))*'Data đx fcst 21.09.2020'!$C425/3290,0)</f>
        <v>0</v>
      </c>
      <c r="L425" s="134">
        <f>+IFERROR(INDEX('FCST SDV (2)'!$D$2:$P$2001,MATCH('Data đx fcst 21.09.2020'!$B425,'FCST SDV (2)'!$C$2:$C$2001,0),MATCH('Data đx fcst 21.09.2020'!L$1,'FCST SDV (2)'!$D$1:$P$1,0))*'Data đx fcst 21.09.2020'!$C425/3290,0)</f>
        <v>0</v>
      </c>
      <c r="M425" s="134">
        <f>+IFERROR(INDEX('FCST SDV (2)'!$D$2:$P$2001,MATCH('Data đx fcst 21.09.2020'!$B425,'FCST SDV (2)'!$C$2:$C$2001,0),MATCH('Data đx fcst 21.09.2020'!M$1,'FCST SDV (2)'!$D$1:$P$1,0))*'Data đx fcst 21.09.2020'!$C425/3290,0)</f>
        <v>0</v>
      </c>
      <c r="N425" s="134">
        <f>+IFERROR(INDEX('FCST SDV (2)'!$D$2:$P$2001,MATCH('Data đx fcst 21.09.2020'!$B425,'FCST SDV (2)'!$C$2:$C$2001,0),MATCH('Data đx fcst 21.09.2020'!N$1,'FCST SDV (2)'!$D$1:$P$1,0))*'Data đx fcst 21.09.2020'!$C425/3290,0)</f>
        <v>0</v>
      </c>
      <c r="O425" s="134">
        <f>+IFERROR(INDEX('FCST SDV (2)'!$D$2:$P$2001,MATCH('Data đx fcst 21.09.2020'!$B425,'FCST SDV (2)'!$C$2:$C$2001,0),MATCH('Data đx fcst 21.09.2020'!O$1,'FCST SDV (2)'!$D$1:$P$1,0))*'Data đx fcst 21.09.2020'!$C425/3290,0)</f>
        <v>0</v>
      </c>
      <c r="P425" s="134">
        <f>+IFERROR(INDEX('FCST SDV (2)'!$D$2:$P$2001,MATCH('Data đx fcst 21.09.2020'!$B425,'FCST SDV (2)'!$C$2:$C$2001,0),MATCH('Data đx fcst 21.09.2020'!P$1,'FCST SDV (2)'!$D$1:$P$1,0))*'Data đx fcst 21.09.2020'!$C425/3290,0)</f>
        <v>0</v>
      </c>
      <c r="Q425" s="134">
        <f>+IFERROR(INDEX('FCST SDV (2)'!$D$2:$P$2001,MATCH('Data đx fcst 21.09.2020'!$B425,'FCST SDV (2)'!$C$2:$C$2001,0),MATCH('Data đx fcst 21.09.2020'!Q$1,'FCST SDV (2)'!$D$1:$P$1,0))*'Data đx fcst 21.09.2020'!$C425/3290,0)</f>
        <v>0</v>
      </c>
      <c r="R425" s="134">
        <f>+IFERROR(INDEX('FCST SDV (2)'!$D$2:$P$2001,MATCH('Data đx fcst 21.09.2020'!$B425,'FCST SDV (2)'!$C$2:$C$2001,0),MATCH('Data đx fcst 21.09.2020'!R$1,'FCST SDV (2)'!$D$1:$P$1,0))*'Data đx fcst 21.09.2020'!$C425/3290,0)</f>
        <v>3.8297872340425534</v>
      </c>
      <c r="S425" s="181">
        <f t="shared" si="121"/>
        <v>3.8297872340425534</v>
      </c>
    </row>
    <row r="426" spans="1:19" ht="36" customHeight="1">
      <c r="A426" s="604"/>
      <c r="B426" s="214" t="s">
        <v>34</v>
      </c>
      <c r="C426" s="242">
        <v>0.3</v>
      </c>
      <c r="D426" s="606"/>
      <c r="E426" s="606"/>
      <c r="F426" s="606"/>
      <c r="G426" s="187">
        <f>+IFERROR(VLOOKUP(B426,'FCST SDV (2)'!C:S,12,0),0)</f>
        <v>499500</v>
      </c>
      <c r="H426" s="185">
        <f t="shared" si="120"/>
        <v>45.547112462006076</v>
      </c>
      <c r="I426" s="134">
        <f>+IFERROR(INDEX('FCST SDV (2)'!$D$2:$P$2001,MATCH('Data đx fcst 21.09.2020'!$B426,'FCST SDV (2)'!$C$2:$C$2001,0),MATCH('Data đx fcst 21.09.2020'!I$1,'FCST SDV (2)'!$D$1:$P$1,0))*'Data đx fcst 21.09.2020'!$C426/3290,0)</f>
        <v>0</v>
      </c>
      <c r="J426" s="134">
        <f>+IFERROR(INDEX('FCST SDV (2)'!$D$2:$P$2001,MATCH('Data đx fcst 21.09.2020'!$B426,'FCST SDV (2)'!$C$2:$C$2001,0),MATCH('Data đx fcst 21.09.2020'!J$1,'FCST SDV (2)'!$D$1:$P$1,0))*'Data đx fcst 21.09.2020'!$C426/3290,0)</f>
        <v>0</v>
      </c>
      <c r="K426" s="134">
        <f>+IFERROR(INDEX('FCST SDV (2)'!$D$2:$P$2001,MATCH('Data đx fcst 21.09.2020'!$B426,'FCST SDV (2)'!$C$2:$C$2001,0),MATCH('Data đx fcst 21.09.2020'!K$1,'FCST SDV (2)'!$D$1:$P$1,0))*'Data đx fcst 21.09.2020'!$C426/3290,0)</f>
        <v>0</v>
      </c>
      <c r="L426" s="134">
        <f>+IFERROR(INDEX('FCST SDV (2)'!$D$2:$P$2001,MATCH('Data đx fcst 21.09.2020'!$B426,'FCST SDV (2)'!$C$2:$C$2001,0),MATCH('Data đx fcst 21.09.2020'!L$1,'FCST SDV (2)'!$D$1:$P$1,0))*'Data đx fcst 21.09.2020'!$C426/3290,0)</f>
        <v>0</v>
      </c>
      <c r="M426" s="134">
        <f>+IFERROR(INDEX('FCST SDV (2)'!$D$2:$P$2001,MATCH('Data đx fcst 21.09.2020'!$B426,'FCST SDV (2)'!$C$2:$C$2001,0),MATCH('Data đx fcst 21.09.2020'!M$1,'FCST SDV (2)'!$D$1:$P$1,0))*'Data đx fcst 21.09.2020'!$C426/3290,0)</f>
        <v>0</v>
      </c>
      <c r="N426" s="134">
        <f>+IFERROR(INDEX('FCST SDV (2)'!$D$2:$P$2001,MATCH('Data đx fcst 21.09.2020'!$B426,'FCST SDV (2)'!$C$2:$C$2001,0),MATCH('Data đx fcst 21.09.2020'!N$1,'FCST SDV (2)'!$D$1:$P$1,0))*'Data đx fcst 21.09.2020'!$C426/3290,0)</f>
        <v>0</v>
      </c>
      <c r="O426" s="134">
        <f>+IFERROR(INDEX('FCST SDV (2)'!$D$2:$P$2001,MATCH('Data đx fcst 21.09.2020'!$B426,'FCST SDV (2)'!$C$2:$C$2001,0),MATCH('Data đx fcst 21.09.2020'!O$1,'FCST SDV (2)'!$D$1:$P$1,0))*'Data đx fcst 21.09.2020'!$C426/3290,0)</f>
        <v>0</v>
      </c>
      <c r="P426" s="134">
        <f>+IFERROR(INDEX('FCST SDV (2)'!$D$2:$P$2001,MATCH('Data đx fcst 21.09.2020'!$B426,'FCST SDV (2)'!$C$2:$C$2001,0),MATCH('Data đx fcst 21.09.2020'!P$1,'FCST SDV (2)'!$D$1:$P$1,0))*'Data đx fcst 21.09.2020'!$C426/3290,0)</f>
        <v>0</v>
      </c>
      <c r="Q426" s="134">
        <f>+IFERROR(INDEX('FCST SDV (2)'!$D$2:$P$2001,MATCH('Data đx fcst 21.09.2020'!$B426,'FCST SDV (2)'!$C$2:$C$2001,0),MATCH('Data đx fcst 21.09.2020'!Q$1,'FCST SDV (2)'!$D$1:$P$1,0))*'Data đx fcst 21.09.2020'!$C426/3290,0)</f>
        <v>0</v>
      </c>
      <c r="R426" s="134">
        <f>+IFERROR(INDEX('FCST SDV (2)'!$D$2:$P$2001,MATCH('Data đx fcst 21.09.2020'!$B426,'FCST SDV (2)'!$C$2:$C$2001,0),MATCH('Data đx fcst 21.09.2020'!R$1,'FCST SDV (2)'!$D$1:$P$1,0))*'Data đx fcst 21.09.2020'!$C426/3290,0)</f>
        <v>44.316109422492403</v>
      </c>
      <c r="S426" s="181">
        <f t="shared" si="121"/>
        <v>44.316109422492403</v>
      </c>
    </row>
    <row r="427" spans="1:19" ht="36" customHeight="1">
      <c r="A427" s="604"/>
      <c r="B427" s="214" t="s">
        <v>152</v>
      </c>
      <c r="C427" s="242">
        <v>0.4</v>
      </c>
      <c r="D427" s="606"/>
      <c r="E427" s="606"/>
      <c r="F427" s="606"/>
      <c r="G427" s="187">
        <f>+IFERROR(VLOOKUP(B427,'FCST SDV (2)'!C:S,12,0),0)</f>
        <v>10000</v>
      </c>
      <c r="H427" s="185">
        <f t="shared" si="120"/>
        <v>1.21580547112462</v>
      </c>
      <c r="I427" s="134">
        <f>+IFERROR(INDEX('FCST SDV (2)'!$D$2:$P$2001,MATCH('Data đx fcst 21.09.2020'!$B427,'FCST SDV (2)'!$C$2:$C$2001,0),MATCH('Data đx fcst 21.09.2020'!I$1,'FCST SDV (2)'!$D$1:$P$1,0))*'Data đx fcst 21.09.2020'!$C427/3290,0)</f>
        <v>0</v>
      </c>
      <c r="J427" s="134">
        <f>+IFERROR(INDEX('FCST SDV (2)'!$D$2:$P$2001,MATCH('Data đx fcst 21.09.2020'!$B427,'FCST SDV (2)'!$C$2:$C$2001,0),MATCH('Data đx fcst 21.09.2020'!J$1,'FCST SDV (2)'!$D$1:$P$1,0))*'Data đx fcst 21.09.2020'!$C427/3290,0)</f>
        <v>0</v>
      </c>
      <c r="K427" s="134">
        <f>+IFERROR(INDEX('FCST SDV (2)'!$D$2:$P$2001,MATCH('Data đx fcst 21.09.2020'!$B427,'FCST SDV (2)'!$C$2:$C$2001,0),MATCH('Data đx fcst 21.09.2020'!K$1,'FCST SDV (2)'!$D$1:$P$1,0))*'Data đx fcst 21.09.2020'!$C427/3290,0)</f>
        <v>0</v>
      </c>
      <c r="L427" s="134">
        <f>+IFERROR(INDEX('FCST SDV (2)'!$D$2:$P$2001,MATCH('Data đx fcst 21.09.2020'!$B427,'FCST SDV (2)'!$C$2:$C$2001,0),MATCH('Data đx fcst 21.09.2020'!L$1,'FCST SDV (2)'!$D$1:$P$1,0))*'Data đx fcst 21.09.2020'!$C427/3290,0)</f>
        <v>0</v>
      </c>
      <c r="M427" s="134">
        <f>+IFERROR(INDEX('FCST SDV (2)'!$D$2:$P$2001,MATCH('Data đx fcst 21.09.2020'!$B427,'FCST SDV (2)'!$C$2:$C$2001,0),MATCH('Data đx fcst 21.09.2020'!M$1,'FCST SDV (2)'!$D$1:$P$1,0))*'Data đx fcst 21.09.2020'!$C427/3290,0)</f>
        <v>0</v>
      </c>
      <c r="N427" s="134">
        <f>+IFERROR(INDEX('FCST SDV (2)'!$D$2:$P$2001,MATCH('Data đx fcst 21.09.2020'!$B427,'FCST SDV (2)'!$C$2:$C$2001,0),MATCH('Data đx fcst 21.09.2020'!N$1,'FCST SDV (2)'!$D$1:$P$1,0))*'Data đx fcst 21.09.2020'!$C427/3290,0)</f>
        <v>0</v>
      </c>
      <c r="O427" s="134">
        <f>+IFERROR(INDEX('FCST SDV (2)'!$D$2:$P$2001,MATCH('Data đx fcst 21.09.2020'!$B427,'FCST SDV (2)'!$C$2:$C$2001,0),MATCH('Data đx fcst 21.09.2020'!O$1,'FCST SDV (2)'!$D$1:$P$1,0))*'Data đx fcst 21.09.2020'!$C427/3290,0)</f>
        <v>0</v>
      </c>
      <c r="P427" s="134">
        <f>+IFERROR(INDEX('FCST SDV (2)'!$D$2:$P$2001,MATCH('Data đx fcst 21.09.2020'!$B427,'FCST SDV (2)'!$C$2:$C$2001,0),MATCH('Data đx fcst 21.09.2020'!P$1,'FCST SDV (2)'!$D$1:$P$1,0))*'Data đx fcst 21.09.2020'!$C427/3290,0)</f>
        <v>0</v>
      </c>
      <c r="Q427" s="134">
        <f>+IFERROR(INDEX('FCST SDV (2)'!$D$2:$P$2001,MATCH('Data đx fcst 21.09.2020'!$B427,'FCST SDV (2)'!$C$2:$C$2001,0),MATCH('Data đx fcst 21.09.2020'!Q$1,'FCST SDV (2)'!$D$1:$P$1,0))*'Data đx fcst 21.09.2020'!$C427/3290,0)</f>
        <v>0</v>
      </c>
      <c r="R427" s="134">
        <f>+IFERROR(INDEX('FCST SDV (2)'!$D$2:$P$2001,MATCH('Data đx fcst 21.09.2020'!$B427,'FCST SDV (2)'!$C$2:$C$2001,0),MATCH('Data đx fcst 21.09.2020'!R$1,'FCST SDV (2)'!$D$1:$P$1,0))*'Data đx fcst 21.09.2020'!$C427/3290,0)</f>
        <v>8.5106382978723403</v>
      </c>
      <c r="S427" s="181">
        <f t="shared" si="121"/>
        <v>8.5106382978723403</v>
      </c>
    </row>
    <row r="428" spans="1:19" ht="36" customHeight="1">
      <c r="A428" s="604"/>
      <c r="B428" s="214" t="s">
        <v>74</v>
      </c>
      <c r="C428" s="242">
        <v>0.3</v>
      </c>
      <c r="D428" s="606"/>
      <c r="E428" s="606"/>
      <c r="F428" s="606"/>
      <c r="G428" s="187">
        <f>+IFERROR(VLOOKUP(B428,'FCST SDV (2)'!C:S,12,0),0)</f>
        <v>0</v>
      </c>
      <c r="H428" s="185">
        <f t="shared" si="120"/>
        <v>0</v>
      </c>
      <c r="I428" s="134">
        <f>+IFERROR(INDEX('FCST SDV (2)'!$D$2:$P$2001,MATCH('Data đx fcst 21.09.2020'!$B428,'FCST SDV (2)'!$C$2:$C$2001,0),MATCH('Data đx fcst 21.09.2020'!I$1,'FCST SDV (2)'!$D$1:$P$1,0))*'Data đx fcst 21.09.2020'!$C428/3290,0)</f>
        <v>0</v>
      </c>
      <c r="J428" s="134">
        <f>+IFERROR(INDEX('FCST SDV (2)'!$D$2:$P$2001,MATCH('Data đx fcst 21.09.2020'!$B428,'FCST SDV (2)'!$C$2:$C$2001,0),MATCH('Data đx fcst 21.09.2020'!J$1,'FCST SDV (2)'!$D$1:$P$1,0))*'Data đx fcst 21.09.2020'!$C428/3290,0)</f>
        <v>0</v>
      </c>
      <c r="K428" s="134">
        <f>+IFERROR(INDEX('FCST SDV (2)'!$D$2:$P$2001,MATCH('Data đx fcst 21.09.2020'!$B428,'FCST SDV (2)'!$C$2:$C$2001,0),MATCH('Data đx fcst 21.09.2020'!K$1,'FCST SDV (2)'!$D$1:$P$1,0))*'Data đx fcst 21.09.2020'!$C428/3290,0)</f>
        <v>0</v>
      </c>
      <c r="L428" s="134">
        <f>+IFERROR(INDEX('FCST SDV (2)'!$D$2:$P$2001,MATCH('Data đx fcst 21.09.2020'!$B428,'FCST SDV (2)'!$C$2:$C$2001,0),MATCH('Data đx fcst 21.09.2020'!L$1,'FCST SDV (2)'!$D$1:$P$1,0))*'Data đx fcst 21.09.2020'!$C428/3290,0)</f>
        <v>0</v>
      </c>
      <c r="M428" s="134">
        <f>+IFERROR(INDEX('FCST SDV (2)'!$D$2:$P$2001,MATCH('Data đx fcst 21.09.2020'!$B428,'FCST SDV (2)'!$C$2:$C$2001,0),MATCH('Data đx fcst 21.09.2020'!M$1,'FCST SDV (2)'!$D$1:$P$1,0))*'Data đx fcst 21.09.2020'!$C428/3290,0)</f>
        <v>0</v>
      </c>
      <c r="N428" s="134">
        <f>+IFERROR(INDEX('FCST SDV (2)'!$D$2:$P$2001,MATCH('Data đx fcst 21.09.2020'!$B428,'FCST SDV (2)'!$C$2:$C$2001,0),MATCH('Data đx fcst 21.09.2020'!N$1,'FCST SDV (2)'!$D$1:$P$1,0))*'Data đx fcst 21.09.2020'!$C428/3290,0)</f>
        <v>0</v>
      </c>
      <c r="O428" s="134">
        <f>+IFERROR(INDEX('FCST SDV (2)'!$D$2:$P$2001,MATCH('Data đx fcst 21.09.2020'!$B428,'FCST SDV (2)'!$C$2:$C$2001,0),MATCH('Data đx fcst 21.09.2020'!O$1,'FCST SDV (2)'!$D$1:$P$1,0))*'Data đx fcst 21.09.2020'!$C428/3290,0)</f>
        <v>0</v>
      </c>
      <c r="P428" s="134">
        <f>+IFERROR(INDEX('FCST SDV (2)'!$D$2:$P$2001,MATCH('Data đx fcst 21.09.2020'!$B428,'FCST SDV (2)'!$C$2:$C$2001,0),MATCH('Data đx fcst 21.09.2020'!P$1,'FCST SDV (2)'!$D$1:$P$1,0))*'Data đx fcst 21.09.2020'!$C428/3290,0)</f>
        <v>0</v>
      </c>
      <c r="Q428" s="134">
        <f>+IFERROR(INDEX('FCST SDV (2)'!$D$2:$P$2001,MATCH('Data đx fcst 21.09.2020'!$B428,'FCST SDV (2)'!$C$2:$C$2001,0),MATCH('Data đx fcst 21.09.2020'!Q$1,'FCST SDV (2)'!$D$1:$P$1,0))*'Data đx fcst 21.09.2020'!$C428/3290,0)</f>
        <v>0</v>
      </c>
      <c r="R428" s="134">
        <f>+IFERROR(INDEX('FCST SDV (2)'!$D$2:$P$2001,MATCH('Data đx fcst 21.09.2020'!$B428,'FCST SDV (2)'!$C$2:$C$2001,0),MATCH('Data đx fcst 21.09.2020'!R$1,'FCST SDV (2)'!$D$1:$P$1,0))*'Data đx fcst 21.09.2020'!$C428/3290,0)</f>
        <v>0</v>
      </c>
      <c r="S428" s="181">
        <f t="shared" si="121"/>
        <v>0</v>
      </c>
    </row>
    <row r="429" spans="1:19" ht="36" customHeight="1">
      <c r="A429" s="604"/>
      <c r="B429" s="214" t="s">
        <v>18</v>
      </c>
      <c r="C429" s="242">
        <v>0.4</v>
      </c>
      <c r="D429" s="606"/>
      <c r="E429" s="606"/>
      <c r="F429" s="606"/>
      <c r="G429" s="187">
        <f>+IFERROR(VLOOKUP(B429,'FCST SDV (2)'!C:S,12,0),0)</f>
        <v>40000</v>
      </c>
      <c r="H429" s="185">
        <f t="shared" si="120"/>
        <v>4.86322188449848</v>
      </c>
      <c r="I429" s="134">
        <f>+IFERROR(INDEX('FCST SDV (2)'!$D$2:$P$2001,MATCH('Data đx fcst 21.09.2020'!$B429,'FCST SDV (2)'!$C$2:$C$2001,0),MATCH('Data đx fcst 21.09.2020'!I$1,'FCST SDV (2)'!$D$1:$P$1,0))*'Data đx fcst 21.09.2020'!$C429/3290,0)</f>
        <v>0</v>
      </c>
      <c r="J429" s="134">
        <f>+IFERROR(INDEX('FCST SDV (2)'!$D$2:$P$2001,MATCH('Data đx fcst 21.09.2020'!$B429,'FCST SDV (2)'!$C$2:$C$2001,0),MATCH('Data đx fcst 21.09.2020'!J$1,'FCST SDV (2)'!$D$1:$P$1,0))*'Data đx fcst 21.09.2020'!$C429/3290,0)</f>
        <v>0</v>
      </c>
      <c r="K429" s="134">
        <f>+IFERROR(INDEX('FCST SDV (2)'!$D$2:$P$2001,MATCH('Data đx fcst 21.09.2020'!$B429,'FCST SDV (2)'!$C$2:$C$2001,0),MATCH('Data đx fcst 21.09.2020'!K$1,'FCST SDV (2)'!$D$1:$P$1,0))*'Data đx fcst 21.09.2020'!$C429/3290,0)</f>
        <v>0</v>
      </c>
      <c r="L429" s="134">
        <f>+IFERROR(INDEX('FCST SDV (2)'!$D$2:$P$2001,MATCH('Data đx fcst 21.09.2020'!$B429,'FCST SDV (2)'!$C$2:$C$2001,0),MATCH('Data đx fcst 21.09.2020'!L$1,'FCST SDV (2)'!$D$1:$P$1,0))*'Data đx fcst 21.09.2020'!$C429/3290,0)</f>
        <v>0</v>
      </c>
      <c r="M429" s="134">
        <f>+IFERROR(INDEX('FCST SDV (2)'!$D$2:$P$2001,MATCH('Data đx fcst 21.09.2020'!$B429,'FCST SDV (2)'!$C$2:$C$2001,0),MATCH('Data đx fcst 21.09.2020'!M$1,'FCST SDV (2)'!$D$1:$P$1,0))*'Data đx fcst 21.09.2020'!$C429/3290,0)</f>
        <v>0</v>
      </c>
      <c r="N429" s="134">
        <f>+IFERROR(INDEX('FCST SDV (2)'!$D$2:$P$2001,MATCH('Data đx fcst 21.09.2020'!$B429,'FCST SDV (2)'!$C$2:$C$2001,0),MATCH('Data đx fcst 21.09.2020'!N$1,'FCST SDV (2)'!$D$1:$P$1,0))*'Data đx fcst 21.09.2020'!$C429/3290,0)</f>
        <v>0</v>
      </c>
      <c r="O429" s="134">
        <f>+IFERROR(INDEX('FCST SDV (2)'!$D$2:$P$2001,MATCH('Data đx fcst 21.09.2020'!$B429,'FCST SDV (2)'!$C$2:$C$2001,0),MATCH('Data đx fcst 21.09.2020'!O$1,'FCST SDV (2)'!$D$1:$P$1,0))*'Data đx fcst 21.09.2020'!$C429/3290,0)</f>
        <v>0</v>
      </c>
      <c r="P429" s="134">
        <f>+IFERROR(INDEX('FCST SDV (2)'!$D$2:$P$2001,MATCH('Data đx fcst 21.09.2020'!$B429,'FCST SDV (2)'!$C$2:$C$2001,0),MATCH('Data đx fcst 21.09.2020'!P$1,'FCST SDV (2)'!$D$1:$P$1,0))*'Data đx fcst 21.09.2020'!$C429/3290,0)</f>
        <v>0</v>
      </c>
      <c r="Q429" s="134">
        <f>+IFERROR(INDEX('FCST SDV (2)'!$D$2:$P$2001,MATCH('Data đx fcst 21.09.2020'!$B429,'FCST SDV (2)'!$C$2:$C$2001,0),MATCH('Data đx fcst 21.09.2020'!Q$1,'FCST SDV (2)'!$D$1:$P$1,0))*'Data đx fcst 21.09.2020'!$C429/3290,0)</f>
        <v>0</v>
      </c>
      <c r="R429" s="134">
        <f>+IFERROR(INDEX('FCST SDV (2)'!$D$2:$P$2001,MATCH('Data đx fcst 21.09.2020'!$B429,'FCST SDV (2)'!$C$2:$C$2001,0),MATCH('Data đx fcst 21.09.2020'!R$1,'FCST SDV (2)'!$D$1:$P$1,0))*'Data đx fcst 21.09.2020'!$C429/3290,0)</f>
        <v>16.413373860182372</v>
      </c>
      <c r="S429" s="181">
        <f t="shared" si="121"/>
        <v>16.413373860182372</v>
      </c>
    </row>
    <row r="430" spans="1:19" ht="36" customHeight="1">
      <c r="A430" s="604"/>
      <c r="B430" s="214" t="s">
        <v>72</v>
      </c>
      <c r="C430" s="242">
        <v>0.3</v>
      </c>
      <c r="D430" s="606"/>
      <c r="E430" s="606"/>
      <c r="F430" s="606"/>
      <c r="G430" s="187">
        <f>+IFERROR(VLOOKUP(B430,'FCST SDV (2)'!C:S,12,0),0)</f>
        <v>45000</v>
      </c>
      <c r="H430" s="185">
        <f t="shared" si="120"/>
        <v>4.1033434650455929</v>
      </c>
      <c r="I430" s="134">
        <f>+IFERROR(INDEX('FCST SDV (2)'!$D$2:$P$2001,MATCH('Data đx fcst 21.09.2020'!$B430,'FCST SDV (2)'!$C$2:$C$2001,0),MATCH('Data đx fcst 21.09.2020'!I$1,'FCST SDV (2)'!$D$1:$P$1,0))*'Data đx fcst 21.09.2020'!$C430/3290,0)</f>
        <v>0</v>
      </c>
      <c r="J430" s="134">
        <f>+IFERROR(INDEX('FCST SDV (2)'!$D$2:$P$2001,MATCH('Data đx fcst 21.09.2020'!$B430,'FCST SDV (2)'!$C$2:$C$2001,0),MATCH('Data đx fcst 21.09.2020'!J$1,'FCST SDV (2)'!$D$1:$P$1,0))*'Data đx fcst 21.09.2020'!$C430/3290,0)</f>
        <v>0</v>
      </c>
      <c r="K430" s="134">
        <f>+IFERROR(INDEX('FCST SDV (2)'!$D$2:$P$2001,MATCH('Data đx fcst 21.09.2020'!$B430,'FCST SDV (2)'!$C$2:$C$2001,0),MATCH('Data đx fcst 21.09.2020'!K$1,'FCST SDV (2)'!$D$1:$P$1,0))*'Data đx fcst 21.09.2020'!$C430/3290,0)</f>
        <v>0</v>
      </c>
      <c r="L430" s="134">
        <f>+IFERROR(INDEX('FCST SDV (2)'!$D$2:$P$2001,MATCH('Data đx fcst 21.09.2020'!$B430,'FCST SDV (2)'!$C$2:$C$2001,0),MATCH('Data đx fcst 21.09.2020'!L$1,'FCST SDV (2)'!$D$1:$P$1,0))*'Data đx fcst 21.09.2020'!$C430/3290,0)</f>
        <v>0</v>
      </c>
      <c r="M430" s="134">
        <f>+IFERROR(INDEX('FCST SDV (2)'!$D$2:$P$2001,MATCH('Data đx fcst 21.09.2020'!$B430,'FCST SDV (2)'!$C$2:$C$2001,0),MATCH('Data đx fcst 21.09.2020'!M$1,'FCST SDV (2)'!$D$1:$P$1,0))*'Data đx fcst 21.09.2020'!$C430/3290,0)</f>
        <v>0</v>
      </c>
      <c r="N430" s="134">
        <f>+IFERROR(INDEX('FCST SDV (2)'!$D$2:$P$2001,MATCH('Data đx fcst 21.09.2020'!$B430,'FCST SDV (2)'!$C$2:$C$2001,0),MATCH('Data đx fcst 21.09.2020'!N$1,'FCST SDV (2)'!$D$1:$P$1,0))*'Data đx fcst 21.09.2020'!$C430/3290,0)</f>
        <v>0</v>
      </c>
      <c r="O430" s="134">
        <f>+IFERROR(INDEX('FCST SDV (2)'!$D$2:$P$2001,MATCH('Data đx fcst 21.09.2020'!$B430,'FCST SDV (2)'!$C$2:$C$2001,0),MATCH('Data đx fcst 21.09.2020'!O$1,'FCST SDV (2)'!$D$1:$P$1,0))*'Data đx fcst 21.09.2020'!$C430/3290,0)</f>
        <v>0</v>
      </c>
      <c r="P430" s="134">
        <f>+IFERROR(INDEX('FCST SDV (2)'!$D$2:$P$2001,MATCH('Data đx fcst 21.09.2020'!$B430,'FCST SDV (2)'!$C$2:$C$2001,0),MATCH('Data đx fcst 21.09.2020'!P$1,'FCST SDV (2)'!$D$1:$P$1,0))*'Data đx fcst 21.09.2020'!$C430/3290,0)</f>
        <v>0</v>
      </c>
      <c r="Q430" s="134">
        <f>+IFERROR(INDEX('FCST SDV (2)'!$D$2:$P$2001,MATCH('Data đx fcst 21.09.2020'!$B430,'FCST SDV (2)'!$C$2:$C$2001,0),MATCH('Data đx fcst 21.09.2020'!Q$1,'FCST SDV (2)'!$D$1:$P$1,0))*'Data đx fcst 21.09.2020'!$C430/3290,0)</f>
        <v>0</v>
      </c>
      <c r="R430" s="134">
        <f>+IFERROR(INDEX('FCST SDV (2)'!$D$2:$P$2001,MATCH('Data đx fcst 21.09.2020'!$B430,'FCST SDV (2)'!$C$2:$C$2001,0),MATCH('Data đx fcst 21.09.2020'!R$1,'FCST SDV (2)'!$D$1:$P$1,0))*'Data đx fcst 21.09.2020'!$C430/3290,0)</f>
        <v>10.212765957446809</v>
      </c>
      <c r="S430" s="181">
        <f t="shared" si="121"/>
        <v>10.212765957446809</v>
      </c>
    </row>
    <row r="431" spans="1:19" ht="36" customHeight="1">
      <c r="A431" s="604"/>
      <c r="B431" s="215" t="s">
        <v>29</v>
      </c>
      <c r="C431" s="242">
        <v>0.4</v>
      </c>
      <c r="D431" s="606"/>
      <c r="E431" s="606"/>
      <c r="F431" s="606"/>
      <c r="G431" s="187">
        <f>+IFERROR(VLOOKUP(B431,'FCST SDV (2)'!C:S,12,0),0)</f>
        <v>15000</v>
      </c>
      <c r="H431" s="185">
        <f t="shared" si="120"/>
        <v>1.8237082066869301</v>
      </c>
      <c r="I431" s="134">
        <f>+IFERROR(INDEX('FCST SDV (2)'!$D$2:$P$2001,MATCH('Data đx fcst 21.09.2020'!$B431,'FCST SDV (2)'!$C$2:$C$2001,0),MATCH('Data đx fcst 21.09.2020'!I$1,'FCST SDV (2)'!$D$1:$P$1,0))*'Data đx fcst 21.09.2020'!$C431/3290,0)</f>
        <v>0</v>
      </c>
      <c r="J431" s="134">
        <f>+IFERROR(INDEX('FCST SDV (2)'!$D$2:$P$2001,MATCH('Data đx fcst 21.09.2020'!$B431,'FCST SDV (2)'!$C$2:$C$2001,0),MATCH('Data đx fcst 21.09.2020'!J$1,'FCST SDV (2)'!$D$1:$P$1,0))*'Data đx fcst 21.09.2020'!$C431/3290,0)</f>
        <v>0</v>
      </c>
      <c r="K431" s="134">
        <f>+IFERROR(INDEX('FCST SDV (2)'!$D$2:$P$2001,MATCH('Data đx fcst 21.09.2020'!$B431,'FCST SDV (2)'!$C$2:$C$2001,0),MATCH('Data đx fcst 21.09.2020'!K$1,'FCST SDV (2)'!$D$1:$P$1,0))*'Data đx fcst 21.09.2020'!$C431/3290,0)</f>
        <v>0</v>
      </c>
      <c r="L431" s="134">
        <f>+IFERROR(INDEX('FCST SDV (2)'!$D$2:$P$2001,MATCH('Data đx fcst 21.09.2020'!$B431,'FCST SDV (2)'!$C$2:$C$2001,0),MATCH('Data đx fcst 21.09.2020'!L$1,'FCST SDV (2)'!$D$1:$P$1,0))*'Data đx fcst 21.09.2020'!$C431/3290,0)</f>
        <v>0</v>
      </c>
      <c r="M431" s="134">
        <f>+IFERROR(INDEX('FCST SDV (2)'!$D$2:$P$2001,MATCH('Data đx fcst 21.09.2020'!$B431,'FCST SDV (2)'!$C$2:$C$2001,0),MATCH('Data đx fcst 21.09.2020'!M$1,'FCST SDV (2)'!$D$1:$P$1,0))*'Data đx fcst 21.09.2020'!$C431/3290,0)</f>
        <v>0</v>
      </c>
      <c r="N431" s="134">
        <f>+IFERROR(INDEX('FCST SDV (2)'!$D$2:$P$2001,MATCH('Data đx fcst 21.09.2020'!$B431,'FCST SDV (2)'!$C$2:$C$2001,0),MATCH('Data đx fcst 21.09.2020'!N$1,'FCST SDV (2)'!$D$1:$P$1,0))*'Data đx fcst 21.09.2020'!$C431/3290,0)</f>
        <v>0</v>
      </c>
      <c r="O431" s="134">
        <f>+IFERROR(INDEX('FCST SDV (2)'!$D$2:$P$2001,MATCH('Data đx fcst 21.09.2020'!$B431,'FCST SDV (2)'!$C$2:$C$2001,0),MATCH('Data đx fcst 21.09.2020'!O$1,'FCST SDV (2)'!$D$1:$P$1,0))*'Data đx fcst 21.09.2020'!$C431/3290,0)</f>
        <v>0</v>
      </c>
      <c r="P431" s="134">
        <f>+IFERROR(INDEX('FCST SDV (2)'!$D$2:$P$2001,MATCH('Data đx fcst 21.09.2020'!$B431,'FCST SDV (2)'!$C$2:$C$2001,0),MATCH('Data đx fcst 21.09.2020'!P$1,'FCST SDV (2)'!$D$1:$P$1,0))*'Data đx fcst 21.09.2020'!$C431/3290,0)</f>
        <v>0</v>
      </c>
      <c r="Q431" s="134">
        <f>+IFERROR(INDEX('FCST SDV (2)'!$D$2:$P$2001,MATCH('Data đx fcst 21.09.2020'!$B431,'FCST SDV (2)'!$C$2:$C$2001,0),MATCH('Data đx fcst 21.09.2020'!Q$1,'FCST SDV (2)'!$D$1:$P$1,0))*'Data đx fcst 21.09.2020'!$C431/3290,0)</f>
        <v>0</v>
      </c>
      <c r="R431" s="134">
        <f>+IFERROR(INDEX('FCST SDV (2)'!$D$2:$P$2001,MATCH('Data đx fcst 21.09.2020'!$B431,'FCST SDV (2)'!$C$2:$C$2001,0),MATCH('Data đx fcst 21.09.2020'!R$1,'FCST SDV (2)'!$D$1:$P$1,0))*'Data đx fcst 21.09.2020'!$C431/3290,0)</f>
        <v>5.1063829787234045</v>
      </c>
      <c r="S431" s="181">
        <f t="shared" si="121"/>
        <v>5.1063829787234045</v>
      </c>
    </row>
    <row r="432" spans="1:19" ht="36" customHeight="1">
      <c r="A432" s="605"/>
      <c r="B432" s="214" t="s">
        <v>131</v>
      </c>
      <c r="C432" s="242">
        <v>0.4</v>
      </c>
      <c r="D432" s="606"/>
      <c r="E432" s="606"/>
      <c r="F432" s="606"/>
      <c r="G432" s="187">
        <f>+IFERROR(VLOOKUP(B432,'FCST SDV (2)'!C:S,12,0),0)</f>
        <v>80500</v>
      </c>
      <c r="H432" s="185">
        <f>+G432*$C432/3290</f>
        <v>9.787234042553191</v>
      </c>
      <c r="I432" s="134">
        <f>+IFERROR(INDEX('FCST SDV (2)'!$D$2:$P$2001,MATCH('Data đx fcst 21.09.2020'!$B432,'FCST SDV (2)'!$C$2:$C$2001,0),MATCH('Data đx fcst 21.09.2020'!I$1,'FCST SDV (2)'!$D$1:$P$1,0))*'Data đx fcst 21.09.2020'!$C432/3290,0)</f>
        <v>0</v>
      </c>
      <c r="J432" s="134">
        <f>+IFERROR(INDEX('FCST SDV (2)'!$D$2:$P$2001,MATCH('Data đx fcst 21.09.2020'!$B432,'FCST SDV (2)'!$C$2:$C$2001,0),MATCH('Data đx fcst 21.09.2020'!J$1,'FCST SDV (2)'!$D$1:$P$1,0))*'Data đx fcst 21.09.2020'!$C432/3290,0)</f>
        <v>0</v>
      </c>
      <c r="K432" s="134">
        <f>+IFERROR(INDEX('FCST SDV (2)'!$D$2:$P$2001,MATCH('Data đx fcst 21.09.2020'!$B432,'FCST SDV (2)'!$C$2:$C$2001,0),MATCH('Data đx fcst 21.09.2020'!K$1,'FCST SDV (2)'!$D$1:$P$1,0))*'Data đx fcst 21.09.2020'!$C432/3290,0)</f>
        <v>0</v>
      </c>
      <c r="L432" s="134">
        <f>+IFERROR(INDEX('FCST SDV (2)'!$D$2:$P$2001,MATCH('Data đx fcst 21.09.2020'!$B432,'FCST SDV (2)'!$C$2:$C$2001,0),MATCH('Data đx fcst 21.09.2020'!L$1,'FCST SDV (2)'!$D$1:$P$1,0))*'Data đx fcst 21.09.2020'!$C432/3290,0)</f>
        <v>0</v>
      </c>
      <c r="M432" s="134">
        <f>+IFERROR(INDEX('FCST SDV (2)'!$D$2:$P$2001,MATCH('Data đx fcst 21.09.2020'!$B432,'FCST SDV (2)'!$C$2:$C$2001,0),MATCH('Data đx fcst 21.09.2020'!M$1,'FCST SDV (2)'!$D$1:$P$1,0))*'Data đx fcst 21.09.2020'!$C432/3290,0)</f>
        <v>0</v>
      </c>
      <c r="N432" s="134">
        <f>+IFERROR(INDEX('FCST SDV (2)'!$D$2:$P$2001,MATCH('Data đx fcst 21.09.2020'!$B432,'FCST SDV (2)'!$C$2:$C$2001,0),MATCH('Data đx fcst 21.09.2020'!N$1,'FCST SDV (2)'!$D$1:$P$1,0))*'Data đx fcst 21.09.2020'!$C432/3290,0)</f>
        <v>0</v>
      </c>
      <c r="O432" s="134">
        <f>+IFERROR(INDEX('FCST SDV (2)'!$D$2:$P$2001,MATCH('Data đx fcst 21.09.2020'!$B432,'FCST SDV (2)'!$C$2:$C$2001,0),MATCH('Data đx fcst 21.09.2020'!O$1,'FCST SDV (2)'!$D$1:$P$1,0))*'Data đx fcst 21.09.2020'!$C432/3290,0)</f>
        <v>0</v>
      </c>
      <c r="P432" s="134">
        <f>+IFERROR(INDEX('FCST SDV (2)'!$D$2:$P$2001,MATCH('Data đx fcst 21.09.2020'!$B432,'FCST SDV (2)'!$C$2:$C$2001,0),MATCH('Data đx fcst 21.09.2020'!P$1,'FCST SDV (2)'!$D$1:$P$1,0))*'Data đx fcst 21.09.2020'!$C432/3290,0)</f>
        <v>0</v>
      </c>
      <c r="Q432" s="134">
        <f>+IFERROR(INDEX('FCST SDV (2)'!$D$2:$P$2001,MATCH('Data đx fcst 21.09.2020'!$B432,'FCST SDV (2)'!$C$2:$C$2001,0),MATCH('Data đx fcst 21.09.2020'!Q$1,'FCST SDV (2)'!$D$1:$P$1,0))*'Data đx fcst 21.09.2020'!$C432/3290,0)</f>
        <v>0</v>
      </c>
      <c r="R432" s="134">
        <f>+IFERROR(INDEX('FCST SDV (2)'!$D$2:$P$2001,MATCH('Data đx fcst 21.09.2020'!$B432,'FCST SDV (2)'!$C$2:$C$2001,0),MATCH('Data đx fcst 21.09.2020'!R$1,'FCST SDV (2)'!$D$1:$P$1,0))*'Data đx fcst 21.09.2020'!$C432/3290,0)</f>
        <v>2.5531914893617023</v>
      </c>
      <c r="S432" s="181">
        <f t="shared" si="121"/>
        <v>2.5531914893617023</v>
      </c>
    </row>
    <row r="433" spans="1:20" s="195" customFormat="1" ht="36" customHeight="1" thickBot="1">
      <c r="A433" s="599" t="s">
        <v>254</v>
      </c>
      <c r="B433" s="599"/>
      <c r="C433" s="599"/>
      <c r="D433" s="599"/>
      <c r="E433" s="599"/>
      <c r="F433" s="599"/>
      <c r="G433" s="204"/>
      <c r="H433" s="198">
        <f>+SUM(H419:H432)</f>
        <v>183.20060790273553</v>
      </c>
      <c r="I433" s="192">
        <f>+F419-SUM(I419:I432)</f>
        <v>171</v>
      </c>
      <c r="J433" s="192">
        <f>+I433-SUM(J419:J432)</f>
        <v>171</v>
      </c>
      <c r="K433" s="192">
        <f t="shared" ref="K433:R433" si="122">+J433-SUM(K419:K432)</f>
        <v>171</v>
      </c>
      <c r="L433" s="192">
        <f t="shared" si="122"/>
        <v>171</v>
      </c>
      <c r="M433" s="192">
        <f t="shared" si="122"/>
        <v>171</v>
      </c>
      <c r="N433" s="192">
        <f t="shared" si="122"/>
        <v>171</v>
      </c>
      <c r="O433" s="192">
        <f t="shared" si="122"/>
        <v>171</v>
      </c>
      <c r="P433" s="192">
        <f t="shared" si="122"/>
        <v>171</v>
      </c>
      <c r="Q433" s="192">
        <f t="shared" si="122"/>
        <v>171</v>
      </c>
      <c r="R433" s="192">
        <f t="shared" si="122"/>
        <v>-73.8632218844985</v>
      </c>
      <c r="S433" s="201">
        <f>+SUM(S419:S432)</f>
        <v>244.8632218844985</v>
      </c>
    </row>
    <row r="434" spans="1:20" ht="26.25" customHeight="1">
      <c r="A434" s="613" t="s">
        <v>785</v>
      </c>
      <c r="B434" s="322" t="s">
        <v>307</v>
      </c>
      <c r="C434" s="273">
        <v>12</v>
      </c>
      <c r="D434" s="610">
        <v>0</v>
      </c>
      <c r="E434" s="610"/>
      <c r="F434" s="610">
        <f>D434</f>
        <v>0</v>
      </c>
      <c r="G434" s="187">
        <f>+IFERROR(VLOOKUP(B434,'FCST SDV (2)'!C:S,12,0),0)</f>
        <v>6000</v>
      </c>
      <c r="H434" s="326">
        <f>+G434*C434/880/1000</f>
        <v>8.1818181818181818E-2</v>
      </c>
      <c r="I434" s="327">
        <f>+IFERROR(INDEX('FCST SDV (2)'!$D$2:$P$2001,MATCH('Data đx fcst 21.09.2020'!$B434,'FCST SDV (2)'!$C$2:$C$2001,0),MATCH('Data đx fcst 21.09.2020'!I$1,'FCST SDV (2)'!$D$1:$P$1,0))*'Data đx fcst 21.09.2020'!$C434,0)/880/1000</f>
        <v>0</v>
      </c>
      <c r="J434" s="327">
        <f>+IFERROR(INDEX('FCST SDV (2)'!$D$2:$P$2001,MATCH('Data đx fcst 21.09.2020'!$B434,'FCST SDV (2)'!$C$2:$C$2001,0),MATCH('Data đx fcst 21.09.2020'!J$1,'FCST SDV (2)'!$D$1:$P$1,0))*'Data đx fcst 21.09.2020'!$C434,0)/880/1000</f>
        <v>0</v>
      </c>
      <c r="K434" s="327">
        <f>+IFERROR(INDEX('FCST SDV (2)'!$D$2:$P$2001,MATCH('Data đx fcst 21.09.2020'!$B434,'FCST SDV (2)'!$C$2:$C$2001,0),MATCH('Data đx fcst 21.09.2020'!K$1,'FCST SDV (2)'!$D$1:$P$1,0))*'Data đx fcst 21.09.2020'!$C434,0)/880/1000</f>
        <v>0</v>
      </c>
      <c r="L434" s="327">
        <f>+IFERROR(INDEX('FCST SDV (2)'!$D$2:$P$2001,MATCH('Data đx fcst 21.09.2020'!$B434,'FCST SDV (2)'!$C$2:$C$2001,0),MATCH('Data đx fcst 21.09.2020'!L$1,'FCST SDV (2)'!$D$1:$P$1,0))*'Data đx fcst 21.09.2020'!$C434,0)/880/1000</f>
        <v>0</v>
      </c>
      <c r="M434" s="327">
        <f>+IFERROR(INDEX('FCST SDV (2)'!$D$2:$P$2001,MATCH('Data đx fcst 21.09.2020'!$B434,'FCST SDV (2)'!$C$2:$C$2001,0),MATCH('Data đx fcst 21.09.2020'!M$1,'FCST SDV (2)'!$D$1:$P$1,0))*'Data đx fcst 21.09.2020'!$C434,0)/880/1000</f>
        <v>0</v>
      </c>
      <c r="N434" s="327">
        <f>+IFERROR(INDEX('FCST SDV (2)'!$D$2:$P$2001,MATCH('Data đx fcst 21.09.2020'!$B434,'FCST SDV (2)'!$C$2:$C$2001,0),MATCH('Data đx fcst 21.09.2020'!N$1,'FCST SDV (2)'!$D$1:$P$1,0))*'Data đx fcst 21.09.2020'!$C434,0)/880/1000</f>
        <v>0</v>
      </c>
      <c r="O434" s="327">
        <f>+IFERROR(INDEX('FCST SDV (2)'!$D$2:$P$2001,MATCH('Data đx fcst 21.09.2020'!$B434,'FCST SDV (2)'!$C$2:$C$2001,0),MATCH('Data đx fcst 21.09.2020'!O$1,'FCST SDV (2)'!$D$1:$P$1,0))*'Data đx fcst 21.09.2020'!$C434,0)/880/1000</f>
        <v>0</v>
      </c>
      <c r="P434" s="327">
        <f>+IFERROR(INDEX('FCST SDV (2)'!$D$2:$P$2001,MATCH('Data đx fcst 21.09.2020'!$B434,'FCST SDV (2)'!$C$2:$C$2001,0),MATCH('Data đx fcst 21.09.2020'!P$1,'FCST SDV (2)'!$D$1:$P$1,0))*'Data đx fcst 21.09.2020'!$C434,0)/880/1000</f>
        <v>0</v>
      </c>
      <c r="Q434" s="327">
        <f>+IFERROR(INDEX('FCST SDV (2)'!$D$2:$P$2001,MATCH('Data đx fcst 21.09.2020'!$B434,'FCST SDV (2)'!$C$2:$C$2001,0),MATCH('Data đx fcst 21.09.2020'!Q$1,'FCST SDV (2)'!$D$1:$P$1,0))*'Data đx fcst 21.09.2020'!$C434,0)/880/1000</f>
        <v>0</v>
      </c>
      <c r="R434" s="327">
        <f>+IFERROR(INDEX('FCST SDV (2)'!$D$2:$P$2001,MATCH('Data đx fcst 21.09.2020'!$B434,'FCST SDV (2)'!$C$2:$C$2001,0),MATCH('Data đx fcst 21.09.2020'!R$1,'FCST SDV (2)'!$D$1:$P$1,0))*'Data đx fcst 21.09.2020'!$C434,0)/880/1000</f>
        <v>0</v>
      </c>
      <c r="S434" s="328">
        <f>+SUM(I434:R434)</f>
        <v>0</v>
      </c>
    </row>
    <row r="435" spans="1:20" ht="26.25" customHeight="1">
      <c r="A435" s="614"/>
      <c r="B435" s="323" t="s">
        <v>136</v>
      </c>
      <c r="C435" s="277">
        <v>6</v>
      </c>
      <c r="D435" s="611"/>
      <c r="E435" s="611"/>
      <c r="F435" s="611"/>
      <c r="G435" s="187">
        <f>+IFERROR(VLOOKUP(B435,'FCST SDV (2)'!C:S,12,0),0)</f>
        <v>18000</v>
      </c>
      <c r="H435" s="326">
        <f t="shared" ref="H435:H459" si="123">+G435*C435/880/1000</f>
        <v>0.12272727272727274</v>
      </c>
      <c r="I435" s="327">
        <f>+IFERROR(INDEX('FCST SDV (2)'!$D$2:$P$2001,MATCH('Data đx fcst 21.09.2020'!$B435,'FCST SDV (2)'!$C$2:$C$2001,0),MATCH('Data đx fcst 21.09.2020'!I$1,'FCST SDV (2)'!$D$1:$P$1,0))*'Data đx fcst 21.09.2020'!$C435,0)/880/1000</f>
        <v>0</v>
      </c>
      <c r="J435" s="327">
        <f>+IFERROR(INDEX('FCST SDV (2)'!$D$2:$P$2001,MATCH('Data đx fcst 21.09.2020'!$B435,'FCST SDV (2)'!$C$2:$C$2001,0),MATCH('Data đx fcst 21.09.2020'!J$1,'FCST SDV (2)'!$D$1:$P$1,0))*'Data đx fcst 21.09.2020'!$C435,0)/880/1000</f>
        <v>0</v>
      </c>
      <c r="K435" s="327">
        <f>+IFERROR(INDEX('FCST SDV (2)'!$D$2:$P$2001,MATCH('Data đx fcst 21.09.2020'!$B435,'FCST SDV (2)'!$C$2:$C$2001,0),MATCH('Data đx fcst 21.09.2020'!K$1,'FCST SDV (2)'!$D$1:$P$1,0))*'Data đx fcst 21.09.2020'!$C435,0)/880/1000</f>
        <v>0</v>
      </c>
      <c r="L435" s="327">
        <f>+IFERROR(INDEX('FCST SDV (2)'!$D$2:$P$2001,MATCH('Data đx fcst 21.09.2020'!$B435,'FCST SDV (2)'!$C$2:$C$2001,0),MATCH('Data đx fcst 21.09.2020'!L$1,'FCST SDV (2)'!$D$1:$P$1,0))*'Data đx fcst 21.09.2020'!$C435,0)/880/1000</f>
        <v>0</v>
      </c>
      <c r="M435" s="327">
        <f>+IFERROR(INDEX('FCST SDV (2)'!$D$2:$P$2001,MATCH('Data đx fcst 21.09.2020'!$B435,'FCST SDV (2)'!$C$2:$C$2001,0),MATCH('Data đx fcst 21.09.2020'!M$1,'FCST SDV (2)'!$D$1:$P$1,0))*'Data đx fcst 21.09.2020'!$C435,0)/880/1000</f>
        <v>0</v>
      </c>
      <c r="N435" s="327">
        <f>+IFERROR(INDEX('FCST SDV (2)'!$D$2:$P$2001,MATCH('Data đx fcst 21.09.2020'!$B435,'FCST SDV (2)'!$C$2:$C$2001,0),MATCH('Data đx fcst 21.09.2020'!N$1,'FCST SDV (2)'!$D$1:$P$1,0))*'Data đx fcst 21.09.2020'!$C435,0)/880/1000</f>
        <v>0</v>
      </c>
      <c r="O435" s="327">
        <f>+IFERROR(INDEX('FCST SDV (2)'!$D$2:$P$2001,MATCH('Data đx fcst 21.09.2020'!$B435,'FCST SDV (2)'!$C$2:$C$2001,0),MATCH('Data đx fcst 21.09.2020'!O$1,'FCST SDV (2)'!$D$1:$P$1,0))*'Data đx fcst 21.09.2020'!$C435,0)/880/1000</f>
        <v>0</v>
      </c>
      <c r="P435" s="327">
        <f>+IFERROR(INDEX('FCST SDV (2)'!$D$2:$P$2001,MATCH('Data đx fcst 21.09.2020'!$B435,'FCST SDV (2)'!$C$2:$C$2001,0),MATCH('Data đx fcst 21.09.2020'!P$1,'FCST SDV (2)'!$D$1:$P$1,0))*'Data đx fcst 21.09.2020'!$C435,0)/880/1000</f>
        <v>0</v>
      </c>
      <c r="Q435" s="327">
        <f>+IFERROR(INDEX('FCST SDV (2)'!$D$2:$P$2001,MATCH('Data đx fcst 21.09.2020'!$B435,'FCST SDV (2)'!$C$2:$C$2001,0),MATCH('Data đx fcst 21.09.2020'!Q$1,'FCST SDV (2)'!$D$1:$P$1,0))*'Data đx fcst 21.09.2020'!$C435,0)/880/1000</f>
        <v>0</v>
      </c>
      <c r="R435" s="327">
        <f>+IFERROR(INDEX('FCST SDV (2)'!$D$2:$P$2001,MATCH('Data đx fcst 21.09.2020'!$B435,'FCST SDV (2)'!$C$2:$C$2001,0),MATCH('Data đx fcst 21.09.2020'!R$1,'FCST SDV (2)'!$D$1:$P$1,0))*'Data đx fcst 21.09.2020'!$C435,0)/880/1000</f>
        <v>0</v>
      </c>
      <c r="S435" s="328">
        <f t="shared" si="121"/>
        <v>0</v>
      </c>
      <c r="T435" s="154">
        <f>550+330</f>
        <v>880</v>
      </c>
    </row>
    <row r="436" spans="1:20" ht="26.25" customHeight="1">
      <c r="A436" s="614"/>
      <c r="B436" s="323" t="s">
        <v>127</v>
      </c>
      <c r="C436" s="277">
        <v>7</v>
      </c>
      <c r="D436" s="611"/>
      <c r="E436" s="611"/>
      <c r="F436" s="611"/>
      <c r="G436" s="187">
        <f>+IFERROR(VLOOKUP(B436,'FCST SDV (2)'!C:S,12,0),0)</f>
        <v>21000</v>
      </c>
      <c r="H436" s="326">
        <f t="shared" si="123"/>
        <v>0.16704545454545452</v>
      </c>
      <c r="I436" s="327">
        <f>+IFERROR(INDEX('FCST SDV (2)'!$D$2:$P$2001,MATCH('Data đx fcst 21.09.2020'!$B436,'FCST SDV (2)'!$C$2:$C$2001,0),MATCH('Data đx fcst 21.09.2020'!I$1,'FCST SDV (2)'!$D$1:$P$1,0))*'Data đx fcst 21.09.2020'!$C436,0)/880/1000</f>
        <v>0</v>
      </c>
      <c r="J436" s="327">
        <f>+IFERROR(INDEX('FCST SDV (2)'!$D$2:$P$2001,MATCH('Data đx fcst 21.09.2020'!$B436,'FCST SDV (2)'!$C$2:$C$2001,0),MATCH('Data đx fcst 21.09.2020'!J$1,'FCST SDV (2)'!$D$1:$P$1,0))*'Data đx fcst 21.09.2020'!$C436,0)/880/1000</f>
        <v>0</v>
      </c>
      <c r="K436" s="327">
        <f>+IFERROR(INDEX('FCST SDV (2)'!$D$2:$P$2001,MATCH('Data đx fcst 21.09.2020'!$B436,'FCST SDV (2)'!$C$2:$C$2001,0),MATCH('Data đx fcst 21.09.2020'!K$1,'FCST SDV (2)'!$D$1:$P$1,0))*'Data đx fcst 21.09.2020'!$C436,0)/880/1000</f>
        <v>0</v>
      </c>
      <c r="L436" s="327">
        <f>+IFERROR(INDEX('FCST SDV (2)'!$D$2:$P$2001,MATCH('Data đx fcst 21.09.2020'!$B436,'FCST SDV (2)'!$C$2:$C$2001,0),MATCH('Data đx fcst 21.09.2020'!L$1,'FCST SDV (2)'!$D$1:$P$1,0))*'Data đx fcst 21.09.2020'!$C436,0)/880/1000</f>
        <v>0</v>
      </c>
      <c r="M436" s="327">
        <f>+IFERROR(INDEX('FCST SDV (2)'!$D$2:$P$2001,MATCH('Data đx fcst 21.09.2020'!$B436,'FCST SDV (2)'!$C$2:$C$2001,0),MATCH('Data đx fcst 21.09.2020'!M$1,'FCST SDV (2)'!$D$1:$P$1,0))*'Data đx fcst 21.09.2020'!$C436,0)/880/1000</f>
        <v>0</v>
      </c>
      <c r="N436" s="327">
        <f>+IFERROR(INDEX('FCST SDV (2)'!$D$2:$P$2001,MATCH('Data đx fcst 21.09.2020'!$B436,'FCST SDV (2)'!$C$2:$C$2001,0),MATCH('Data đx fcst 21.09.2020'!N$1,'FCST SDV (2)'!$D$1:$P$1,0))*'Data đx fcst 21.09.2020'!$C436,0)/880/1000</f>
        <v>0</v>
      </c>
      <c r="O436" s="327">
        <f>+IFERROR(INDEX('FCST SDV (2)'!$D$2:$P$2001,MATCH('Data đx fcst 21.09.2020'!$B436,'FCST SDV (2)'!$C$2:$C$2001,0),MATCH('Data đx fcst 21.09.2020'!O$1,'FCST SDV (2)'!$D$1:$P$1,0))*'Data đx fcst 21.09.2020'!$C436,0)/880/1000</f>
        <v>0</v>
      </c>
      <c r="P436" s="327">
        <f>+IFERROR(INDEX('FCST SDV (2)'!$D$2:$P$2001,MATCH('Data đx fcst 21.09.2020'!$B436,'FCST SDV (2)'!$C$2:$C$2001,0),MATCH('Data đx fcst 21.09.2020'!P$1,'FCST SDV (2)'!$D$1:$P$1,0))*'Data đx fcst 21.09.2020'!$C436,0)/880/1000</f>
        <v>0</v>
      </c>
      <c r="Q436" s="327">
        <f>+IFERROR(INDEX('FCST SDV (2)'!$D$2:$P$2001,MATCH('Data đx fcst 21.09.2020'!$B436,'FCST SDV (2)'!$C$2:$C$2001,0),MATCH('Data đx fcst 21.09.2020'!Q$1,'FCST SDV (2)'!$D$1:$P$1,0))*'Data đx fcst 21.09.2020'!$C436,0)/880/1000</f>
        <v>0</v>
      </c>
      <c r="R436" s="327">
        <f>+IFERROR(INDEX('FCST SDV (2)'!$D$2:$P$2001,MATCH('Data đx fcst 21.09.2020'!$B436,'FCST SDV (2)'!$C$2:$C$2001,0),MATCH('Data đx fcst 21.09.2020'!R$1,'FCST SDV (2)'!$D$1:$P$1,0))*'Data đx fcst 21.09.2020'!$C436,0)/880/1000</f>
        <v>0</v>
      </c>
      <c r="S436" s="328">
        <f t="shared" si="121"/>
        <v>0</v>
      </c>
    </row>
    <row r="437" spans="1:20" ht="26.25" customHeight="1">
      <c r="A437" s="614"/>
      <c r="B437" s="323" t="s">
        <v>135</v>
      </c>
      <c r="C437" s="277">
        <v>5</v>
      </c>
      <c r="D437" s="611"/>
      <c r="E437" s="611"/>
      <c r="F437" s="611"/>
      <c r="G437" s="187">
        <f>+IFERROR(VLOOKUP(B437,'FCST SDV (2)'!C:S,12,0),0)</f>
        <v>21000</v>
      </c>
      <c r="H437" s="326">
        <f t="shared" si="123"/>
        <v>0.11931818181818181</v>
      </c>
      <c r="I437" s="327">
        <f>+IFERROR(INDEX('FCST SDV (2)'!$D$2:$P$2001,MATCH('Data đx fcst 21.09.2020'!$B437,'FCST SDV (2)'!$C$2:$C$2001,0),MATCH('Data đx fcst 21.09.2020'!I$1,'FCST SDV (2)'!$D$1:$P$1,0))*'Data đx fcst 21.09.2020'!$C437,0)/880/1000</f>
        <v>0</v>
      </c>
      <c r="J437" s="327">
        <f>+IFERROR(INDEX('FCST SDV (2)'!$D$2:$P$2001,MATCH('Data đx fcst 21.09.2020'!$B437,'FCST SDV (2)'!$C$2:$C$2001,0),MATCH('Data đx fcst 21.09.2020'!J$1,'FCST SDV (2)'!$D$1:$P$1,0))*'Data đx fcst 21.09.2020'!$C437,0)/880/1000</f>
        <v>0</v>
      </c>
      <c r="K437" s="327">
        <f>+IFERROR(INDEX('FCST SDV (2)'!$D$2:$P$2001,MATCH('Data đx fcst 21.09.2020'!$B437,'FCST SDV (2)'!$C$2:$C$2001,0),MATCH('Data đx fcst 21.09.2020'!K$1,'FCST SDV (2)'!$D$1:$P$1,0))*'Data đx fcst 21.09.2020'!$C437,0)/880/1000</f>
        <v>0</v>
      </c>
      <c r="L437" s="327">
        <f>+IFERROR(INDEX('FCST SDV (2)'!$D$2:$P$2001,MATCH('Data đx fcst 21.09.2020'!$B437,'FCST SDV (2)'!$C$2:$C$2001,0),MATCH('Data đx fcst 21.09.2020'!L$1,'FCST SDV (2)'!$D$1:$P$1,0))*'Data đx fcst 21.09.2020'!$C437,0)/880/1000</f>
        <v>0</v>
      </c>
      <c r="M437" s="327">
        <f>+IFERROR(INDEX('FCST SDV (2)'!$D$2:$P$2001,MATCH('Data đx fcst 21.09.2020'!$B437,'FCST SDV (2)'!$C$2:$C$2001,0),MATCH('Data đx fcst 21.09.2020'!M$1,'FCST SDV (2)'!$D$1:$P$1,0))*'Data đx fcst 21.09.2020'!$C437,0)/880/1000</f>
        <v>0</v>
      </c>
      <c r="N437" s="327">
        <f>+IFERROR(INDEX('FCST SDV (2)'!$D$2:$P$2001,MATCH('Data đx fcst 21.09.2020'!$B437,'FCST SDV (2)'!$C$2:$C$2001,0),MATCH('Data đx fcst 21.09.2020'!N$1,'FCST SDV (2)'!$D$1:$P$1,0))*'Data đx fcst 21.09.2020'!$C437,0)/880/1000</f>
        <v>0</v>
      </c>
      <c r="O437" s="327">
        <f>+IFERROR(INDEX('FCST SDV (2)'!$D$2:$P$2001,MATCH('Data đx fcst 21.09.2020'!$B437,'FCST SDV (2)'!$C$2:$C$2001,0),MATCH('Data đx fcst 21.09.2020'!O$1,'FCST SDV (2)'!$D$1:$P$1,0))*'Data đx fcst 21.09.2020'!$C437,0)/880/1000</f>
        <v>0</v>
      </c>
      <c r="P437" s="327">
        <f>+IFERROR(INDEX('FCST SDV (2)'!$D$2:$P$2001,MATCH('Data đx fcst 21.09.2020'!$B437,'FCST SDV (2)'!$C$2:$C$2001,0),MATCH('Data đx fcst 21.09.2020'!P$1,'FCST SDV (2)'!$D$1:$P$1,0))*'Data đx fcst 21.09.2020'!$C437,0)/880/1000</f>
        <v>0</v>
      </c>
      <c r="Q437" s="327">
        <f>+IFERROR(INDEX('FCST SDV (2)'!$D$2:$P$2001,MATCH('Data đx fcst 21.09.2020'!$B437,'FCST SDV (2)'!$C$2:$C$2001,0),MATCH('Data đx fcst 21.09.2020'!Q$1,'FCST SDV (2)'!$D$1:$P$1,0))*'Data đx fcst 21.09.2020'!$C437,0)/880/1000</f>
        <v>0</v>
      </c>
      <c r="R437" s="327">
        <f>+IFERROR(INDEX('FCST SDV (2)'!$D$2:$P$2001,MATCH('Data đx fcst 21.09.2020'!$B437,'FCST SDV (2)'!$C$2:$C$2001,0),MATCH('Data đx fcst 21.09.2020'!R$1,'FCST SDV (2)'!$D$1:$P$1,0))*'Data đx fcst 21.09.2020'!$C437,0)/880/1000</f>
        <v>0</v>
      </c>
      <c r="S437" s="328">
        <f t="shared" si="121"/>
        <v>0</v>
      </c>
    </row>
    <row r="438" spans="1:20" ht="26.25" customHeight="1">
      <c r="A438" s="614"/>
      <c r="B438" s="323" t="s">
        <v>147</v>
      </c>
      <c r="C438" s="277">
        <v>5</v>
      </c>
      <c r="D438" s="611"/>
      <c r="E438" s="611"/>
      <c r="F438" s="611"/>
      <c r="G438" s="187">
        <f>+IFERROR(VLOOKUP(B438,'FCST SDV (2)'!C:S,12,0),0)</f>
        <v>0</v>
      </c>
      <c r="H438" s="326">
        <f t="shared" si="123"/>
        <v>0</v>
      </c>
      <c r="I438" s="327">
        <f>+IFERROR(INDEX('FCST SDV (2)'!$D$2:$P$2001,MATCH('Data đx fcst 21.09.2020'!$B438,'FCST SDV (2)'!$C$2:$C$2001,0),MATCH('Data đx fcst 21.09.2020'!I$1,'FCST SDV (2)'!$D$1:$P$1,0))*'Data đx fcst 21.09.2020'!$C438,0)/880/1000</f>
        <v>0</v>
      </c>
      <c r="J438" s="327">
        <f>+IFERROR(INDEX('FCST SDV (2)'!$D$2:$P$2001,MATCH('Data đx fcst 21.09.2020'!$B438,'FCST SDV (2)'!$C$2:$C$2001,0),MATCH('Data đx fcst 21.09.2020'!J$1,'FCST SDV (2)'!$D$1:$P$1,0))*'Data đx fcst 21.09.2020'!$C438,0)/880/1000</f>
        <v>0</v>
      </c>
      <c r="K438" s="327">
        <f>+IFERROR(INDEX('FCST SDV (2)'!$D$2:$P$2001,MATCH('Data đx fcst 21.09.2020'!$B438,'FCST SDV (2)'!$C$2:$C$2001,0),MATCH('Data đx fcst 21.09.2020'!K$1,'FCST SDV (2)'!$D$1:$P$1,0))*'Data đx fcst 21.09.2020'!$C438,0)/880/1000</f>
        <v>0</v>
      </c>
      <c r="L438" s="327">
        <f>+IFERROR(INDEX('FCST SDV (2)'!$D$2:$P$2001,MATCH('Data đx fcst 21.09.2020'!$B438,'FCST SDV (2)'!$C$2:$C$2001,0),MATCH('Data đx fcst 21.09.2020'!L$1,'FCST SDV (2)'!$D$1:$P$1,0))*'Data đx fcst 21.09.2020'!$C438,0)/880/1000</f>
        <v>0</v>
      </c>
      <c r="M438" s="327">
        <f>+IFERROR(INDEX('FCST SDV (2)'!$D$2:$P$2001,MATCH('Data đx fcst 21.09.2020'!$B438,'FCST SDV (2)'!$C$2:$C$2001,0),MATCH('Data đx fcst 21.09.2020'!M$1,'FCST SDV (2)'!$D$1:$P$1,0))*'Data đx fcst 21.09.2020'!$C438,0)/880/1000</f>
        <v>0</v>
      </c>
      <c r="N438" s="327">
        <f>+IFERROR(INDEX('FCST SDV (2)'!$D$2:$P$2001,MATCH('Data đx fcst 21.09.2020'!$B438,'FCST SDV (2)'!$C$2:$C$2001,0),MATCH('Data đx fcst 21.09.2020'!N$1,'FCST SDV (2)'!$D$1:$P$1,0))*'Data đx fcst 21.09.2020'!$C438,0)/880/1000</f>
        <v>0</v>
      </c>
      <c r="O438" s="327">
        <f>+IFERROR(INDEX('FCST SDV (2)'!$D$2:$P$2001,MATCH('Data đx fcst 21.09.2020'!$B438,'FCST SDV (2)'!$C$2:$C$2001,0),MATCH('Data đx fcst 21.09.2020'!O$1,'FCST SDV (2)'!$D$1:$P$1,0))*'Data đx fcst 21.09.2020'!$C438,0)/880/1000</f>
        <v>0</v>
      </c>
      <c r="P438" s="327">
        <f>+IFERROR(INDEX('FCST SDV (2)'!$D$2:$P$2001,MATCH('Data đx fcst 21.09.2020'!$B438,'FCST SDV (2)'!$C$2:$C$2001,0),MATCH('Data đx fcst 21.09.2020'!P$1,'FCST SDV (2)'!$D$1:$P$1,0))*'Data đx fcst 21.09.2020'!$C438,0)/880/1000</f>
        <v>0</v>
      </c>
      <c r="Q438" s="327">
        <f>+IFERROR(INDEX('FCST SDV (2)'!$D$2:$P$2001,MATCH('Data đx fcst 21.09.2020'!$B438,'FCST SDV (2)'!$C$2:$C$2001,0),MATCH('Data đx fcst 21.09.2020'!Q$1,'FCST SDV (2)'!$D$1:$P$1,0))*'Data đx fcst 21.09.2020'!$C438,0)/880/1000</f>
        <v>0</v>
      </c>
      <c r="R438" s="327">
        <f>+IFERROR(INDEX('FCST SDV (2)'!$D$2:$P$2001,MATCH('Data đx fcst 21.09.2020'!$B438,'FCST SDV (2)'!$C$2:$C$2001,0),MATCH('Data đx fcst 21.09.2020'!R$1,'FCST SDV (2)'!$D$1:$P$1,0))*'Data đx fcst 21.09.2020'!$C438,0)/880/1000</f>
        <v>0.1875</v>
      </c>
      <c r="S438" s="328">
        <f t="shared" si="121"/>
        <v>0.1875</v>
      </c>
    </row>
    <row r="439" spans="1:20" ht="26.25" customHeight="1">
      <c r="A439" s="614"/>
      <c r="B439" s="323" t="s">
        <v>129</v>
      </c>
      <c r="C439" s="277">
        <v>5</v>
      </c>
      <c r="D439" s="611"/>
      <c r="E439" s="611"/>
      <c r="F439" s="611"/>
      <c r="G439" s="187">
        <f>+IFERROR(VLOOKUP(B439,'FCST SDV (2)'!C:S,12,0),0)</f>
        <v>0</v>
      </c>
      <c r="H439" s="326">
        <f t="shared" si="123"/>
        <v>0</v>
      </c>
      <c r="I439" s="327">
        <f>+IFERROR(INDEX('FCST SDV (2)'!$D$2:$P$2001,MATCH('Data đx fcst 21.09.2020'!$B439,'FCST SDV (2)'!$C$2:$C$2001,0),MATCH('Data đx fcst 21.09.2020'!I$1,'FCST SDV (2)'!$D$1:$P$1,0))*'Data đx fcst 21.09.2020'!$C439,0)/880/1000</f>
        <v>0</v>
      </c>
      <c r="J439" s="327">
        <f>+IFERROR(INDEX('FCST SDV (2)'!$D$2:$P$2001,MATCH('Data đx fcst 21.09.2020'!$B439,'FCST SDV (2)'!$C$2:$C$2001,0),MATCH('Data đx fcst 21.09.2020'!J$1,'FCST SDV (2)'!$D$1:$P$1,0))*'Data đx fcst 21.09.2020'!$C439,0)/880/1000</f>
        <v>0</v>
      </c>
      <c r="K439" s="327">
        <f>+IFERROR(INDEX('FCST SDV (2)'!$D$2:$P$2001,MATCH('Data đx fcst 21.09.2020'!$B439,'FCST SDV (2)'!$C$2:$C$2001,0),MATCH('Data đx fcst 21.09.2020'!K$1,'FCST SDV (2)'!$D$1:$P$1,0))*'Data đx fcst 21.09.2020'!$C439,0)/880/1000</f>
        <v>0</v>
      </c>
      <c r="L439" s="327">
        <f>+IFERROR(INDEX('FCST SDV (2)'!$D$2:$P$2001,MATCH('Data đx fcst 21.09.2020'!$B439,'FCST SDV (2)'!$C$2:$C$2001,0),MATCH('Data đx fcst 21.09.2020'!L$1,'FCST SDV (2)'!$D$1:$P$1,0))*'Data đx fcst 21.09.2020'!$C439,0)/880/1000</f>
        <v>0</v>
      </c>
      <c r="M439" s="327">
        <f>+IFERROR(INDEX('FCST SDV (2)'!$D$2:$P$2001,MATCH('Data đx fcst 21.09.2020'!$B439,'FCST SDV (2)'!$C$2:$C$2001,0),MATCH('Data đx fcst 21.09.2020'!M$1,'FCST SDV (2)'!$D$1:$P$1,0))*'Data đx fcst 21.09.2020'!$C439,0)/880/1000</f>
        <v>0</v>
      </c>
      <c r="N439" s="327">
        <f>+IFERROR(INDEX('FCST SDV (2)'!$D$2:$P$2001,MATCH('Data đx fcst 21.09.2020'!$B439,'FCST SDV (2)'!$C$2:$C$2001,0),MATCH('Data đx fcst 21.09.2020'!N$1,'FCST SDV (2)'!$D$1:$P$1,0))*'Data đx fcst 21.09.2020'!$C439,0)/880/1000</f>
        <v>0</v>
      </c>
      <c r="O439" s="327">
        <f>+IFERROR(INDEX('FCST SDV (2)'!$D$2:$P$2001,MATCH('Data đx fcst 21.09.2020'!$B439,'FCST SDV (2)'!$C$2:$C$2001,0),MATCH('Data đx fcst 21.09.2020'!O$1,'FCST SDV (2)'!$D$1:$P$1,0))*'Data đx fcst 21.09.2020'!$C439,0)/880/1000</f>
        <v>0</v>
      </c>
      <c r="P439" s="327">
        <f>+IFERROR(INDEX('FCST SDV (2)'!$D$2:$P$2001,MATCH('Data đx fcst 21.09.2020'!$B439,'FCST SDV (2)'!$C$2:$C$2001,0),MATCH('Data đx fcst 21.09.2020'!P$1,'FCST SDV (2)'!$D$1:$P$1,0))*'Data đx fcst 21.09.2020'!$C439,0)/880/1000</f>
        <v>0</v>
      </c>
      <c r="Q439" s="327">
        <f>+IFERROR(INDEX('FCST SDV (2)'!$D$2:$P$2001,MATCH('Data đx fcst 21.09.2020'!$B439,'FCST SDV (2)'!$C$2:$C$2001,0),MATCH('Data đx fcst 21.09.2020'!Q$1,'FCST SDV (2)'!$D$1:$P$1,0))*'Data đx fcst 21.09.2020'!$C439,0)/880/1000</f>
        <v>0</v>
      </c>
      <c r="R439" s="327">
        <f>+IFERROR(INDEX('FCST SDV (2)'!$D$2:$P$2001,MATCH('Data đx fcst 21.09.2020'!$B439,'FCST SDV (2)'!$C$2:$C$2001,0),MATCH('Data đx fcst 21.09.2020'!R$1,'FCST SDV (2)'!$D$1:$P$1,0))*'Data đx fcst 21.09.2020'!$C439,0)/880/1000</f>
        <v>7.9545454545454544E-2</v>
      </c>
      <c r="S439" s="328">
        <f t="shared" si="121"/>
        <v>7.9545454545454544E-2</v>
      </c>
    </row>
    <row r="440" spans="1:20" ht="26.25" customHeight="1">
      <c r="A440" s="614"/>
      <c r="B440" s="323" t="s">
        <v>150</v>
      </c>
      <c r="C440" s="277">
        <v>5</v>
      </c>
      <c r="D440" s="611"/>
      <c r="E440" s="611"/>
      <c r="F440" s="611"/>
      <c r="G440" s="187">
        <f>+IFERROR(VLOOKUP(B440,'FCST SDV (2)'!C:S,12,0),0)</f>
        <v>0</v>
      </c>
      <c r="H440" s="326">
        <f t="shared" si="123"/>
        <v>0</v>
      </c>
      <c r="I440" s="327">
        <f>+IFERROR(INDEX('FCST SDV (2)'!$D$2:$P$2001,MATCH('Data đx fcst 21.09.2020'!$B440,'FCST SDV (2)'!$C$2:$C$2001,0),MATCH('Data đx fcst 21.09.2020'!I$1,'FCST SDV (2)'!$D$1:$P$1,0))*'Data đx fcst 21.09.2020'!$C440,0)/880/1000</f>
        <v>0</v>
      </c>
      <c r="J440" s="327">
        <f>+IFERROR(INDEX('FCST SDV (2)'!$D$2:$P$2001,MATCH('Data đx fcst 21.09.2020'!$B440,'FCST SDV (2)'!$C$2:$C$2001,0),MATCH('Data đx fcst 21.09.2020'!J$1,'FCST SDV (2)'!$D$1:$P$1,0))*'Data đx fcst 21.09.2020'!$C440,0)/880/1000</f>
        <v>0</v>
      </c>
      <c r="K440" s="327">
        <f>+IFERROR(INDEX('FCST SDV (2)'!$D$2:$P$2001,MATCH('Data đx fcst 21.09.2020'!$B440,'FCST SDV (2)'!$C$2:$C$2001,0),MATCH('Data đx fcst 21.09.2020'!K$1,'FCST SDV (2)'!$D$1:$P$1,0))*'Data đx fcst 21.09.2020'!$C440,0)/880/1000</f>
        <v>0</v>
      </c>
      <c r="L440" s="327">
        <f>+IFERROR(INDEX('FCST SDV (2)'!$D$2:$P$2001,MATCH('Data đx fcst 21.09.2020'!$B440,'FCST SDV (2)'!$C$2:$C$2001,0),MATCH('Data đx fcst 21.09.2020'!L$1,'FCST SDV (2)'!$D$1:$P$1,0))*'Data đx fcst 21.09.2020'!$C440,0)/880/1000</f>
        <v>0</v>
      </c>
      <c r="M440" s="327">
        <f>+IFERROR(INDEX('FCST SDV (2)'!$D$2:$P$2001,MATCH('Data đx fcst 21.09.2020'!$B440,'FCST SDV (2)'!$C$2:$C$2001,0),MATCH('Data đx fcst 21.09.2020'!M$1,'FCST SDV (2)'!$D$1:$P$1,0))*'Data đx fcst 21.09.2020'!$C440,0)/880/1000</f>
        <v>0</v>
      </c>
      <c r="N440" s="327">
        <f>+IFERROR(INDEX('FCST SDV (2)'!$D$2:$P$2001,MATCH('Data đx fcst 21.09.2020'!$B440,'FCST SDV (2)'!$C$2:$C$2001,0),MATCH('Data đx fcst 21.09.2020'!N$1,'FCST SDV (2)'!$D$1:$P$1,0))*'Data đx fcst 21.09.2020'!$C440,0)/880/1000</f>
        <v>0</v>
      </c>
      <c r="O440" s="327">
        <f>+IFERROR(INDEX('FCST SDV (2)'!$D$2:$P$2001,MATCH('Data đx fcst 21.09.2020'!$B440,'FCST SDV (2)'!$C$2:$C$2001,0),MATCH('Data đx fcst 21.09.2020'!O$1,'FCST SDV (2)'!$D$1:$P$1,0))*'Data đx fcst 21.09.2020'!$C440,0)/880/1000</f>
        <v>0</v>
      </c>
      <c r="P440" s="327">
        <f>+IFERROR(INDEX('FCST SDV (2)'!$D$2:$P$2001,MATCH('Data đx fcst 21.09.2020'!$B440,'FCST SDV (2)'!$C$2:$C$2001,0),MATCH('Data đx fcst 21.09.2020'!P$1,'FCST SDV (2)'!$D$1:$P$1,0))*'Data đx fcst 21.09.2020'!$C440,0)/880/1000</f>
        <v>0</v>
      </c>
      <c r="Q440" s="327">
        <f>+IFERROR(INDEX('FCST SDV (2)'!$D$2:$P$2001,MATCH('Data đx fcst 21.09.2020'!$B440,'FCST SDV (2)'!$C$2:$C$2001,0),MATCH('Data đx fcst 21.09.2020'!Q$1,'FCST SDV (2)'!$D$1:$P$1,0))*'Data đx fcst 21.09.2020'!$C440,0)/880/1000</f>
        <v>0</v>
      </c>
      <c r="R440" s="327">
        <f>+IFERROR(INDEX('FCST SDV (2)'!$D$2:$P$2001,MATCH('Data đx fcst 21.09.2020'!$B440,'FCST SDV (2)'!$C$2:$C$2001,0),MATCH('Data đx fcst 21.09.2020'!R$1,'FCST SDV (2)'!$D$1:$P$1,0))*'Data đx fcst 21.09.2020'!$C440,0)/880/1000</f>
        <v>0</v>
      </c>
      <c r="S440" s="328">
        <f t="shared" si="121"/>
        <v>0</v>
      </c>
    </row>
    <row r="441" spans="1:20" ht="26.25" customHeight="1">
      <c r="A441" s="614"/>
      <c r="B441" s="323" t="s">
        <v>133</v>
      </c>
      <c r="C441" s="277">
        <v>6</v>
      </c>
      <c r="D441" s="611"/>
      <c r="E441" s="611"/>
      <c r="F441" s="611"/>
      <c r="G441" s="187">
        <f>+IFERROR(VLOOKUP(B441,'FCST SDV (2)'!C:S,12,0),0)</f>
        <v>0</v>
      </c>
      <c r="H441" s="326">
        <f t="shared" si="123"/>
        <v>0</v>
      </c>
      <c r="I441" s="327">
        <f>+IFERROR(INDEX('FCST SDV (2)'!$D$2:$P$2001,MATCH('Data đx fcst 21.09.2020'!$B441,'FCST SDV (2)'!$C$2:$C$2001,0),MATCH('Data đx fcst 21.09.2020'!I$1,'FCST SDV (2)'!$D$1:$P$1,0))*'Data đx fcst 21.09.2020'!$C441,0)/880/1000</f>
        <v>0</v>
      </c>
      <c r="J441" s="327">
        <f>+IFERROR(INDEX('FCST SDV (2)'!$D$2:$P$2001,MATCH('Data đx fcst 21.09.2020'!$B441,'FCST SDV (2)'!$C$2:$C$2001,0),MATCH('Data đx fcst 21.09.2020'!J$1,'FCST SDV (2)'!$D$1:$P$1,0))*'Data đx fcst 21.09.2020'!$C441,0)/880/1000</f>
        <v>0</v>
      </c>
      <c r="K441" s="327">
        <f>+IFERROR(INDEX('FCST SDV (2)'!$D$2:$P$2001,MATCH('Data đx fcst 21.09.2020'!$B441,'FCST SDV (2)'!$C$2:$C$2001,0),MATCH('Data đx fcst 21.09.2020'!K$1,'FCST SDV (2)'!$D$1:$P$1,0))*'Data đx fcst 21.09.2020'!$C441,0)/880/1000</f>
        <v>0</v>
      </c>
      <c r="L441" s="327">
        <f>+IFERROR(INDEX('FCST SDV (2)'!$D$2:$P$2001,MATCH('Data đx fcst 21.09.2020'!$B441,'FCST SDV (2)'!$C$2:$C$2001,0),MATCH('Data đx fcst 21.09.2020'!L$1,'FCST SDV (2)'!$D$1:$P$1,0))*'Data đx fcst 21.09.2020'!$C441,0)/880/1000</f>
        <v>0</v>
      </c>
      <c r="M441" s="327">
        <f>+IFERROR(INDEX('FCST SDV (2)'!$D$2:$P$2001,MATCH('Data đx fcst 21.09.2020'!$B441,'FCST SDV (2)'!$C$2:$C$2001,0),MATCH('Data đx fcst 21.09.2020'!M$1,'FCST SDV (2)'!$D$1:$P$1,0))*'Data đx fcst 21.09.2020'!$C441,0)/880/1000</f>
        <v>0</v>
      </c>
      <c r="N441" s="327">
        <f>+IFERROR(INDEX('FCST SDV (2)'!$D$2:$P$2001,MATCH('Data đx fcst 21.09.2020'!$B441,'FCST SDV (2)'!$C$2:$C$2001,0),MATCH('Data đx fcst 21.09.2020'!N$1,'FCST SDV (2)'!$D$1:$P$1,0))*'Data đx fcst 21.09.2020'!$C441,0)/880/1000</f>
        <v>0</v>
      </c>
      <c r="O441" s="327">
        <f>+IFERROR(INDEX('FCST SDV (2)'!$D$2:$P$2001,MATCH('Data đx fcst 21.09.2020'!$B441,'FCST SDV (2)'!$C$2:$C$2001,0),MATCH('Data đx fcst 21.09.2020'!O$1,'FCST SDV (2)'!$D$1:$P$1,0))*'Data đx fcst 21.09.2020'!$C441,0)/880/1000</f>
        <v>0</v>
      </c>
      <c r="P441" s="327">
        <f>+IFERROR(INDEX('FCST SDV (2)'!$D$2:$P$2001,MATCH('Data đx fcst 21.09.2020'!$B441,'FCST SDV (2)'!$C$2:$C$2001,0),MATCH('Data đx fcst 21.09.2020'!P$1,'FCST SDV (2)'!$D$1:$P$1,0))*'Data đx fcst 21.09.2020'!$C441,0)/880/1000</f>
        <v>0</v>
      </c>
      <c r="Q441" s="327">
        <f>+IFERROR(INDEX('FCST SDV (2)'!$D$2:$P$2001,MATCH('Data đx fcst 21.09.2020'!$B441,'FCST SDV (2)'!$C$2:$C$2001,0),MATCH('Data đx fcst 21.09.2020'!Q$1,'FCST SDV (2)'!$D$1:$P$1,0))*'Data đx fcst 21.09.2020'!$C441,0)/880/1000</f>
        <v>0</v>
      </c>
      <c r="R441" s="327">
        <f>+IFERROR(INDEX('FCST SDV (2)'!$D$2:$P$2001,MATCH('Data đx fcst 21.09.2020'!$B441,'FCST SDV (2)'!$C$2:$C$2001,0),MATCH('Data đx fcst 21.09.2020'!R$1,'FCST SDV (2)'!$D$1:$P$1,0))*'Data đx fcst 21.09.2020'!$C441,0)/880/1000</f>
        <v>0</v>
      </c>
      <c r="S441" s="328">
        <f t="shared" si="121"/>
        <v>0</v>
      </c>
    </row>
    <row r="442" spans="1:20" ht="26.25" customHeight="1">
      <c r="A442" s="614"/>
      <c r="B442" s="323" t="s">
        <v>17</v>
      </c>
      <c r="C442" s="277">
        <v>6</v>
      </c>
      <c r="D442" s="611"/>
      <c r="E442" s="611"/>
      <c r="F442" s="611"/>
      <c r="G442" s="187">
        <f>+IFERROR(VLOOKUP(B442,'FCST SDV (2)'!C:S,12,0),0)</f>
        <v>36000</v>
      </c>
      <c r="H442" s="326">
        <f t="shared" si="123"/>
        <v>0.24545454545454548</v>
      </c>
      <c r="I442" s="327">
        <f>+IFERROR(INDEX('FCST SDV (2)'!$D$2:$P$2001,MATCH('Data đx fcst 21.09.2020'!$B442,'FCST SDV (2)'!$C$2:$C$2001,0),MATCH('Data đx fcst 21.09.2020'!I$1,'FCST SDV (2)'!$D$1:$P$1,0))*'Data đx fcst 21.09.2020'!$C442,0)/880/1000</f>
        <v>0</v>
      </c>
      <c r="J442" s="327">
        <f>+IFERROR(INDEX('FCST SDV (2)'!$D$2:$P$2001,MATCH('Data đx fcst 21.09.2020'!$B442,'FCST SDV (2)'!$C$2:$C$2001,0),MATCH('Data đx fcst 21.09.2020'!J$1,'FCST SDV (2)'!$D$1:$P$1,0))*'Data đx fcst 21.09.2020'!$C442,0)/880/1000</f>
        <v>0</v>
      </c>
      <c r="K442" s="327">
        <f>+IFERROR(INDEX('FCST SDV (2)'!$D$2:$P$2001,MATCH('Data đx fcst 21.09.2020'!$B442,'FCST SDV (2)'!$C$2:$C$2001,0),MATCH('Data đx fcst 21.09.2020'!K$1,'FCST SDV (2)'!$D$1:$P$1,0))*'Data đx fcst 21.09.2020'!$C442,0)/880/1000</f>
        <v>0</v>
      </c>
      <c r="L442" s="327">
        <f>+IFERROR(INDEX('FCST SDV (2)'!$D$2:$P$2001,MATCH('Data đx fcst 21.09.2020'!$B442,'FCST SDV (2)'!$C$2:$C$2001,0),MATCH('Data đx fcst 21.09.2020'!L$1,'FCST SDV (2)'!$D$1:$P$1,0))*'Data đx fcst 21.09.2020'!$C442,0)/880/1000</f>
        <v>0</v>
      </c>
      <c r="M442" s="327">
        <f>+IFERROR(INDEX('FCST SDV (2)'!$D$2:$P$2001,MATCH('Data đx fcst 21.09.2020'!$B442,'FCST SDV (2)'!$C$2:$C$2001,0),MATCH('Data đx fcst 21.09.2020'!M$1,'FCST SDV (2)'!$D$1:$P$1,0))*'Data đx fcst 21.09.2020'!$C442,0)/880/1000</f>
        <v>0</v>
      </c>
      <c r="N442" s="327">
        <f>+IFERROR(INDEX('FCST SDV (2)'!$D$2:$P$2001,MATCH('Data đx fcst 21.09.2020'!$B442,'FCST SDV (2)'!$C$2:$C$2001,0),MATCH('Data đx fcst 21.09.2020'!N$1,'FCST SDV (2)'!$D$1:$P$1,0))*'Data đx fcst 21.09.2020'!$C442,0)/880/1000</f>
        <v>0</v>
      </c>
      <c r="O442" s="327">
        <f>+IFERROR(INDEX('FCST SDV (2)'!$D$2:$P$2001,MATCH('Data đx fcst 21.09.2020'!$B442,'FCST SDV (2)'!$C$2:$C$2001,0),MATCH('Data đx fcst 21.09.2020'!O$1,'FCST SDV (2)'!$D$1:$P$1,0))*'Data đx fcst 21.09.2020'!$C442,0)/880/1000</f>
        <v>0</v>
      </c>
      <c r="P442" s="327">
        <f>+IFERROR(INDEX('FCST SDV (2)'!$D$2:$P$2001,MATCH('Data đx fcst 21.09.2020'!$B442,'FCST SDV (2)'!$C$2:$C$2001,0),MATCH('Data đx fcst 21.09.2020'!P$1,'FCST SDV (2)'!$D$1:$P$1,0))*'Data đx fcst 21.09.2020'!$C442,0)/880/1000</f>
        <v>0</v>
      </c>
      <c r="Q442" s="327">
        <f>+IFERROR(INDEX('FCST SDV (2)'!$D$2:$P$2001,MATCH('Data đx fcst 21.09.2020'!$B442,'FCST SDV (2)'!$C$2:$C$2001,0),MATCH('Data đx fcst 21.09.2020'!Q$1,'FCST SDV (2)'!$D$1:$P$1,0))*'Data đx fcst 21.09.2020'!$C442,0)/880/1000</f>
        <v>0</v>
      </c>
      <c r="R442" s="327">
        <f>+IFERROR(INDEX('FCST SDV (2)'!$D$2:$P$2001,MATCH('Data đx fcst 21.09.2020'!$B442,'FCST SDV (2)'!$C$2:$C$2001,0),MATCH('Data đx fcst 21.09.2020'!R$1,'FCST SDV (2)'!$D$1:$P$1,0))*'Data đx fcst 21.09.2020'!$C442,0)/880/1000</f>
        <v>0.42954545454545456</v>
      </c>
      <c r="S442" s="328">
        <f t="shared" si="121"/>
        <v>0.42954545454545456</v>
      </c>
    </row>
    <row r="443" spans="1:20" ht="26.25" customHeight="1">
      <c r="A443" s="614"/>
      <c r="B443" s="323" t="s">
        <v>131</v>
      </c>
      <c r="C443" s="277">
        <v>7</v>
      </c>
      <c r="D443" s="611"/>
      <c r="E443" s="611"/>
      <c r="F443" s="611"/>
      <c r="G443" s="187">
        <f>+IFERROR(VLOOKUP(B443,'FCST SDV (2)'!C:S,12,0),0)</f>
        <v>80500</v>
      </c>
      <c r="H443" s="326">
        <f t="shared" si="123"/>
        <v>0.64034090909090913</v>
      </c>
      <c r="I443" s="327">
        <f>+IFERROR(INDEX('FCST SDV (2)'!$D$2:$P$2001,MATCH('Data đx fcst 21.09.2020'!$B443,'FCST SDV (2)'!$C$2:$C$2001,0),MATCH('Data đx fcst 21.09.2020'!I$1,'FCST SDV (2)'!$D$1:$P$1,0))*'Data đx fcst 21.09.2020'!$C443,0)/880/1000</f>
        <v>0</v>
      </c>
      <c r="J443" s="327">
        <f>+IFERROR(INDEX('FCST SDV (2)'!$D$2:$P$2001,MATCH('Data đx fcst 21.09.2020'!$B443,'FCST SDV (2)'!$C$2:$C$2001,0),MATCH('Data đx fcst 21.09.2020'!J$1,'FCST SDV (2)'!$D$1:$P$1,0))*'Data đx fcst 21.09.2020'!$C443,0)/880/1000</f>
        <v>0</v>
      </c>
      <c r="K443" s="327">
        <f>+IFERROR(INDEX('FCST SDV (2)'!$D$2:$P$2001,MATCH('Data đx fcst 21.09.2020'!$B443,'FCST SDV (2)'!$C$2:$C$2001,0),MATCH('Data đx fcst 21.09.2020'!K$1,'FCST SDV (2)'!$D$1:$P$1,0))*'Data đx fcst 21.09.2020'!$C443,0)/880/1000</f>
        <v>0</v>
      </c>
      <c r="L443" s="327">
        <f>+IFERROR(INDEX('FCST SDV (2)'!$D$2:$P$2001,MATCH('Data đx fcst 21.09.2020'!$B443,'FCST SDV (2)'!$C$2:$C$2001,0),MATCH('Data đx fcst 21.09.2020'!L$1,'FCST SDV (2)'!$D$1:$P$1,0))*'Data đx fcst 21.09.2020'!$C443,0)/880/1000</f>
        <v>0</v>
      </c>
      <c r="M443" s="327">
        <f>+IFERROR(INDEX('FCST SDV (2)'!$D$2:$P$2001,MATCH('Data đx fcst 21.09.2020'!$B443,'FCST SDV (2)'!$C$2:$C$2001,0),MATCH('Data đx fcst 21.09.2020'!M$1,'FCST SDV (2)'!$D$1:$P$1,0))*'Data đx fcst 21.09.2020'!$C443,0)/880/1000</f>
        <v>0</v>
      </c>
      <c r="N443" s="327">
        <f>+IFERROR(INDEX('FCST SDV (2)'!$D$2:$P$2001,MATCH('Data đx fcst 21.09.2020'!$B443,'FCST SDV (2)'!$C$2:$C$2001,0),MATCH('Data đx fcst 21.09.2020'!N$1,'FCST SDV (2)'!$D$1:$P$1,0))*'Data đx fcst 21.09.2020'!$C443,0)/880/1000</f>
        <v>0</v>
      </c>
      <c r="O443" s="327">
        <f>+IFERROR(INDEX('FCST SDV (2)'!$D$2:$P$2001,MATCH('Data đx fcst 21.09.2020'!$B443,'FCST SDV (2)'!$C$2:$C$2001,0),MATCH('Data đx fcst 21.09.2020'!O$1,'FCST SDV (2)'!$D$1:$P$1,0))*'Data đx fcst 21.09.2020'!$C443,0)/880/1000</f>
        <v>0</v>
      </c>
      <c r="P443" s="327">
        <f>+IFERROR(INDEX('FCST SDV (2)'!$D$2:$P$2001,MATCH('Data đx fcst 21.09.2020'!$B443,'FCST SDV (2)'!$C$2:$C$2001,0),MATCH('Data đx fcst 21.09.2020'!P$1,'FCST SDV (2)'!$D$1:$P$1,0))*'Data đx fcst 21.09.2020'!$C443,0)/880/1000</f>
        <v>0</v>
      </c>
      <c r="Q443" s="327">
        <f>+IFERROR(INDEX('FCST SDV (2)'!$D$2:$P$2001,MATCH('Data đx fcst 21.09.2020'!$B443,'FCST SDV (2)'!$C$2:$C$2001,0),MATCH('Data đx fcst 21.09.2020'!Q$1,'FCST SDV (2)'!$D$1:$P$1,0))*'Data đx fcst 21.09.2020'!$C443,0)/880/1000</f>
        <v>0</v>
      </c>
      <c r="R443" s="327">
        <f>+IFERROR(INDEX('FCST SDV (2)'!$D$2:$P$2001,MATCH('Data đx fcst 21.09.2020'!$B443,'FCST SDV (2)'!$C$2:$C$2001,0),MATCH('Data đx fcst 21.09.2020'!R$1,'FCST SDV (2)'!$D$1:$P$1,0))*'Data đx fcst 21.09.2020'!$C443,0)/880/1000</f>
        <v>0.16704545454545452</v>
      </c>
      <c r="S443" s="328">
        <f t="shared" si="121"/>
        <v>0.16704545454545452</v>
      </c>
    </row>
    <row r="444" spans="1:20" ht="26.25" customHeight="1">
      <c r="A444" s="614"/>
      <c r="B444" s="323" t="s">
        <v>16</v>
      </c>
      <c r="C444" s="277">
        <v>9</v>
      </c>
      <c r="D444" s="611"/>
      <c r="E444" s="611"/>
      <c r="F444" s="611"/>
      <c r="G444" s="187">
        <f>+IFERROR(VLOOKUP(B444,'FCST SDV (2)'!C:S,12,0),0)</f>
        <v>90000</v>
      </c>
      <c r="H444" s="326">
        <f t="shared" si="123"/>
        <v>0.92045454545454553</v>
      </c>
      <c r="I444" s="327">
        <f>+IFERROR(INDEX('FCST SDV (2)'!$D$2:$P$2001,MATCH('Data đx fcst 21.09.2020'!$B444,'FCST SDV (2)'!$C$2:$C$2001,0),MATCH('Data đx fcst 21.09.2020'!I$1,'FCST SDV (2)'!$D$1:$P$1,0))*'Data đx fcst 21.09.2020'!$C444,0)/880/1000</f>
        <v>0</v>
      </c>
      <c r="J444" s="327">
        <f>+IFERROR(INDEX('FCST SDV (2)'!$D$2:$P$2001,MATCH('Data đx fcst 21.09.2020'!$B444,'FCST SDV (2)'!$C$2:$C$2001,0),MATCH('Data đx fcst 21.09.2020'!J$1,'FCST SDV (2)'!$D$1:$P$1,0))*'Data đx fcst 21.09.2020'!$C444,0)/880/1000</f>
        <v>0</v>
      </c>
      <c r="K444" s="327">
        <f>+IFERROR(INDEX('FCST SDV (2)'!$D$2:$P$2001,MATCH('Data đx fcst 21.09.2020'!$B444,'FCST SDV (2)'!$C$2:$C$2001,0),MATCH('Data đx fcst 21.09.2020'!K$1,'FCST SDV (2)'!$D$1:$P$1,0))*'Data đx fcst 21.09.2020'!$C444,0)/880/1000</f>
        <v>0</v>
      </c>
      <c r="L444" s="327">
        <f>+IFERROR(INDEX('FCST SDV (2)'!$D$2:$P$2001,MATCH('Data đx fcst 21.09.2020'!$B444,'FCST SDV (2)'!$C$2:$C$2001,0),MATCH('Data đx fcst 21.09.2020'!L$1,'FCST SDV (2)'!$D$1:$P$1,0))*'Data đx fcst 21.09.2020'!$C444,0)/880/1000</f>
        <v>0</v>
      </c>
      <c r="M444" s="327">
        <f>+IFERROR(INDEX('FCST SDV (2)'!$D$2:$P$2001,MATCH('Data đx fcst 21.09.2020'!$B444,'FCST SDV (2)'!$C$2:$C$2001,0),MATCH('Data đx fcst 21.09.2020'!M$1,'FCST SDV (2)'!$D$1:$P$1,0))*'Data đx fcst 21.09.2020'!$C444,0)/880/1000</f>
        <v>0</v>
      </c>
      <c r="N444" s="327">
        <f>+IFERROR(INDEX('FCST SDV (2)'!$D$2:$P$2001,MATCH('Data đx fcst 21.09.2020'!$B444,'FCST SDV (2)'!$C$2:$C$2001,0),MATCH('Data đx fcst 21.09.2020'!N$1,'FCST SDV (2)'!$D$1:$P$1,0))*'Data đx fcst 21.09.2020'!$C444,0)/880/1000</f>
        <v>0</v>
      </c>
      <c r="O444" s="327">
        <f>+IFERROR(INDEX('FCST SDV (2)'!$D$2:$P$2001,MATCH('Data đx fcst 21.09.2020'!$B444,'FCST SDV (2)'!$C$2:$C$2001,0),MATCH('Data đx fcst 21.09.2020'!O$1,'FCST SDV (2)'!$D$1:$P$1,0))*'Data đx fcst 21.09.2020'!$C444,0)/880/1000</f>
        <v>0</v>
      </c>
      <c r="P444" s="327">
        <f>+IFERROR(INDEX('FCST SDV (2)'!$D$2:$P$2001,MATCH('Data đx fcst 21.09.2020'!$B444,'FCST SDV (2)'!$C$2:$C$2001,0),MATCH('Data đx fcst 21.09.2020'!P$1,'FCST SDV (2)'!$D$1:$P$1,0))*'Data đx fcst 21.09.2020'!$C444,0)/880/1000</f>
        <v>0</v>
      </c>
      <c r="Q444" s="327">
        <f>+IFERROR(INDEX('FCST SDV (2)'!$D$2:$P$2001,MATCH('Data đx fcst 21.09.2020'!$B444,'FCST SDV (2)'!$C$2:$C$2001,0),MATCH('Data đx fcst 21.09.2020'!Q$1,'FCST SDV (2)'!$D$1:$P$1,0))*'Data đx fcst 21.09.2020'!$C444,0)/880/1000</f>
        <v>0</v>
      </c>
      <c r="R444" s="327">
        <f>+IFERROR(INDEX('FCST SDV (2)'!$D$2:$P$2001,MATCH('Data đx fcst 21.09.2020'!$B444,'FCST SDV (2)'!$C$2:$C$2001,0),MATCH('Data đx fcst 21.09.2020'!R$1,'FCST SDV (2)'!$D$1:$P$1,0))*'Data đx fcst 21.09.2020'!$C444,0)/880/1000</f>
        <v>0</v>
      </c>
      <c r="S444" s="328">
        <f t="shared" si="121"/>
        <v>0</v>
      </c>
    </row>
    <row r="445" spans="1:20" ht="26.25" customHeight="1">
      <c r="A445" s="614"/>
      <c r="B445" s="323" t="s">
        <v>152</v>
      </c>
      <c r="C445" s="277">
        <v>10</v>
      </c>
      <c r="D445" s="611"/>
      <c r="E445" s="611"/>
      <c r="F445" s="611"/>
      <c r="G445" s="187">
        <f>+IFERROR(VLOOKUP(B445,'FCST SDV (2)'!C:S,12,0),0)</f>
        <v>10000</v>
      </c>
      <c r="H445" s="326">
        <f t="shared" si="123"/>
        <v>0.11363636363636365</v>
      </c>
      <c r="I445" s="327">
        <f>+IFERROR(INDEX('FCST SDV (2)'!$D$2:$P$2001,MATCH('Data đx fcst 21.09.2020'!$B445,'FCST SDV (2)'!$C$2:$C$2001,0),MATCH('Data đx fcst 21.09.2020'!I$1,'FCST SDV (2)'!$D$1:$P$1,0))*'Data đx fcst 21.09.2020'!$C445,0)/880/1000</f>
        <v>0</v>
      </c>
      <c r="J445" s="327">
        <f>+IFERROR(INDEX('FCST SDV (2)'!$D$2:$P$2001,MATCH('Data đx fcst 21.09.2020'!$B445,'FCST SDV (2)'!$C$2:$C$2001,0),MATCH('Data đx fcst 21.09.2020'!J$1,'FCST SDV (2)'!$D$1:$P$1,0))*'Data đx fcst 21.09.2020'!$C445,0)/880/1000</f>
        <v>0</v>
      </c>
      <c r="K445" s="327">
        <f>+IFERROR(INDEX('FCST SDV (2)'!$D$2:$P$2001,MATCH('Data đx fcst 21.09.2020'!$B445,'FCST SDV (2)'!$C$2:$C$2001,0),MATCH('Data đx fcst 21.09.2020'!K$1,'FCST SDV (2)'!$D$1:$P$1,0))*'Data đx fcst 21.09.2020'!$C445,0)/880/1000</f>
        <v>0</v>
      </c>
      <c r="L445" s="327">
        <f>+IFERROR(INDEX('FCST SDV (2)'!$D$2:$P$2001,MATCH('Data đx fcst 21.09.2020'!$B445,'FCST SDV (2)'!$C$2:$C$2001,0),MATCH('Data đx fcst 21.09.2020'!L$1,'FCST SDV (2)'!$D$1:$P$1,0))*'Data đx fcst 21.09.2020'!$C445,0)/880/1000</f>
        <v>0</v>
      </c>
      <c r="M445" s="327">
        <f>+IFERROR(INDEX('FCST SDV (2)'!$D$2:$P$2001,MATCH('Data đx fcst 21.09.2020'!$B445,'FCST SDV (2)'!$C$2:$C$2001,0),MATCH('Data đx fcst 21.09.2020'!M$1,'FCST SDV (2)'!$D$1:$P$1,0))*'Data đx fcst 21.09.2020'!$C445,0)/880/1000</f>
        <v>0</v>
      </c>
      <c r="N445" s="327">
        <f>+IFERROR(INDEX('FCST SDV (2)'!$D$2:$P$2001,MATCH('Data đx fcst 21.09.2020'!$B445,'FCST SDV (2)'!$C$2:$C$2001,0),MATCH('Data đx fcst 21.09.2020'!N$1,'FCST SDV (2)'!$D$1:$P$1,0))*'Data đx fcst 21.09.2020'!$C445,0)/880/1000</f>
        <v>0</v>
      </c>
      <c r="O445" s="327">
        <f>+IFERROR(INDEX('FCST SDV (2)'!$D$2:$P$2001,MATCH('Data đx fcst 21.09.2020'!$B445,'FCST SDV (2)'!$C$2:$C$2001,0),MATCH('Data đx fcst 21.09.2020'!O$1,'FCST SDV (2)'!$D$1:$P$1,0))*'Data đx fcst 21.09.2020'!$C445,0)/880/1000</f>
        <v>0</v>
      </c>
      <c r="P445" s="327">
        <f>+IFERROR(INDEX('FCST SDV (2)'!$D$2:$P$2001,MATCH('Data đx fcst 21.09.2020'!$B445,'FCST SDV (2)'!$C$2:$C$2001,0),MATCH('Data đx fcst 21.09.2020'!P$1,'FCST SDV (2)'!$D$1:$P$1,0))*'Data đx fcst 21.09.2020'!$C445,0)/880/1000</f>
        <v>0</v>
      </c>
      <c r="Q445" s="327">
        <f>+IFERROR(INDEX('FCST SDV (2)'!$D$2:$P$2001,MATCH('Data đx fcst 21.09.2020'!$B445,'FCST SDV (2)'!$C$2:$C$2001,0),MATCH('Data đx fcst 21.09.2020'!Q$1,'FCST SDV (2)'!$D$1:$P$1,0))*'Data đx fcst 21.09.2020'!$C445,0)/880/1000</f>
        <v>0</v>
      </c>
      <c r="R445" s="327">
        <f>+IFERROR(INDEX('FCST SDV (2)'!$D$2:$P$2001,MATCH('Data đx fcst 21.09.2020'!$B445,'FCST SDV (2)'!$C$2:$C$2001,0),MATCH('Data đx fcst 21.09.2020'!R$1,'FCST SDV (2)'!$D$1:$P$1,0))*'Data đx fcst 21.09.2020'!$C445,0)/880/1000</f>
        <v>0.79545454545454553</v>
      </c>
      <c r="S445" s="328">
        <f t="shared" si="121"/>
        <v>0.79545454545454553</v>
      </c>
    </row>
    <row r="446" spans="1:20" ht="26.25" customHeight="1">
      <c r="A446" s="614"/>
      <c r="B446" s="323" t="s">
        <v>154</v>
      </c>
      <c r="C446" s="277">
        <v>8</v>
      </c>
      <c r="D446" s="611"/>
      <c r="E446" s="611"/>
      <c r="F446" s="611"/>
      <c r="G446" s="187">
        <f>+IFERROR(VLOOKUP(B446,'FCST SDV (2)'!C:S,12,0),0)</f>
        <v>40000</v>
      </c>
      <c r="H446" s="326">
        <f t="shared" si="123"/>
        <v>0.36363636363636365</v>
      </c>
      <c r="I446" s="327">
        <f>+IFERROR(INDEX('FCST SDV (2)'!$D$2:$P$2001,MATCH('Data đx fcst 21.09.2020'!$B446,'FCST SDV (2)'!$C$2:$C$2001,0),MATCH('Data đx fcst 21.09.2020'!I$1,'FCST SDV (2)'!$D$1:$P$1,0))*'Data đx fcst 21.09.2020'!$C446,0)/880/1000</f>
        <v>0</v>
      </c>
      <c r="J446" s="327">
        <f>+IFERROR(INDEX('FCST SDV (2)'!$D$2:$P$2001,MATCH('Data đx fcst 21.09.2020'!$B446,'FCST SDV (2)'!$C$2:$C$2001,0),MATCH('Data đx fcst 21.09.2020'!J$1,'FCST SDV (2)'!$D$1:$P$1,0))*'Data đx fcst 21.09.2020'!$C446,0)/880/1000</f>
        <v>0</v>
      </c>
      <c r="K446" s="327">
        <f>+IFERROR(INDEX('FCST SDV (2)'!$D$2:$P$2001,MATCH('Data đx fcst 21.09.2020'!$B446,'FCST SDV (2)'!$C$2:$C$2001,0),MATCH('Data đx fcst 21.09.2020'!K$1,'FCST SDV (2)'!$D$1:$P$1,0))*'Data đx fcst 21.09.2020'!$C446,0)/880/1000</f>
        <v>0</v>
      </c>
      <c r="L446" s="327">
        <f>+IFERROR(INDEX('FCST SDV (2)'!$D$2:$P$2001,MATCH('Data đx fcst 21.09.2020'!$B446,'FCST SDV (2)'!$C$2:$C$2001,0),MATCH('Data đx fcst 21.09.2020'!L$1,'FCST SDV (2)'!$D$1:$P$1,0))*'Data đx fcst 21.09.2020'!$C446,0)/880/1000</f>
        <v>0</v>
      </c>
      <c r="M446" s="327">
        <f>+IFERROR(INDEX('FCST SDV (2)'!$D$2:$P$2001,MATCH('Data đx fcst 21.09.2020'!$B446,'FCST SDV (2)'!$C$2:$C$2001,0),MATCH('Data đx fcst 21.09.2020'!M$1,'FCST SDV (2)'!$D$1:$P$1,0))*'Data đx fcst 21.09.2020'!$C446,0)/880/1000</f>
        <v>0</v>
      </c>
      <c r="N446" s="327">
        <f>+IFERROR(INDEX('FCST SDV (2)'!$D$2:$P$2001,MATCH('Data đx fcst 21.09.2020'!$B446,'FCST SDV (2)'!$C$2:$C$2001,0),MATCH('Data đx fcst 21.09.2020'!N$1,'FCST SDV (2)'!$D$1:$P$1,0))*'Data đx fcst 21.09.2020'!$C446,0)/880/1000</f>
        <v>0</v>
      </c>
      <c r="O446" s="327">
        <f>+IFERROR(INDEX('FCST SDV (2)'!$D$2:$P$2001,MATCH('Data đx fcst 21.09.2020'!$B446,'FCST SDV (2)'!$C$2:$C$2001,0),MATCH('Data đx fcst 21.09.2020'!O$1,'FCST SDV (2)'!$D$1:$P$1,0))*'Data đx fcst 21.09.2020'!$C446,0)/880/1000</f>
        <v>0</v>
      </c>
      <c r="P446" s="327">
        <f>+IFERROR(INDEX('FCST SDV (2)'!$D$2:$P$2001,MATCH('Data đx fcst 21.09.2020'!$B446,'FCST SDV (2)'!$C$2:$C$2001,0),MATCH('Data đx fcst 21.09.2020'!P$1,'FCST SDV (2)'!$D$1:$P$1,0))*'Data đx fcst 21.09.2020'!$C446,0)/880/1000</f>
        <v>0</v>
      </c>
      <c r="Q446" s="327">
        <f>+IFERROR(INDEX('FCST SDV (2)'!$D$2:$P$2001,MATCH('Data đx fcst 21.09.2020'!$B446,'FCST SDV (2)'!$C$2:$C$2001,0),MATCH('Data đx fcst 21.09.2020'!Q$1,'FCST SDV (2)'!$D$1:$P$1,0))*'Data đx fcst 21.09.2020'!$C446,0)/880/1000</f>
        <v>0</v>
      </c>
      <c r="R446" s="327">
        <f>+IFERROR(INDEX('FCST SDV (2)'!$D$2:$P$2001,MATCH('Data đx fcst 21.09.2020'!$B446,'FCST SDV (2)'!$C$2:$C$2001,0),MATCH('Data đx fcst 21.09.2020'!R$1,'FCST SDV (2)'!$D$1:$P$1,0))*'Data đx fcst 21.09.2020'!$C446,0)/880/1000</f>
        <v>0.63636363636363635</v>
      </c>
      <c r="S446" s="328">
        <f t="shared" si="121"/>
        <v>0.63636363636363635</v>
      </c>
    </row>
    <row r="447" spans="1:20" ht="26.25" customHeight="1">
      <c r="A447" s="614"/>
      <c r="B447" s="323" t="s">
        <v>9</v>
      </c>
      <c r="C447" s="277">
        <v>7</v>
      </c>
      <c r="D447" s="611"/>
      <c r="E447" s="611"/>
      <c r="F447" s="611"/>
      <c r="G447" s="187">
        <f>+IFERROR(VLOOKUP(B447,'FCST SDV (2)'!C:S,12,0),0)</f>
        <v>140000</v>
      </c>
      <c r="H447" s="326">
        <f t="shared" si="123"/>
        <v>1.1136363636363638</v>
      </c>
      <c r="I447" s="327">
        <f>+IFERROR(INDEX('FCST SDV (2)'!$D$2:$P$2001,MATCH('Data đx fcst 21.09.2020'!$B447,'FCST SDV (2)'!$C$2:$C$2001,0),MATCH('Data đx fcst 21.09.2020'!I$1,'FCST SDV (2)'!$D$1:$P$1,0))*'Data đx fcst 21.09.2020'!$C447,0)/880/1000</f>
        <v>0</v>
      </c>
      <c r="J447" s="327">
        <f>+IFERROR(INDEX('FCST SDV (2)'!$D$2:$P$2001,MATCH('Data đx fcst 21.09.2020'!$B447,'FCST SDV (2)'!$C$2:$C$2001,0),MATCH('Data đx fcst 21.09.2020'!J$1,'FCST SDV (2)'!$D$1:$P$1,0))*'Data đx fcst 21.09.2020'!$C447,0)/880/1000</f>
        <v>0</v>
      </c>
      <c r="K447" s="327">
        <f>+IFERROR(INDEX('FCST SDV (2)'!$D$2:$P$2001,MATCH('Data đx fcst 21.09.2020'!$B447,'FCST SDV (2)'!$C$2:$C$2001,0),MATCH('Data đx fcst 21.09.2020'!K$1,'FCST SDV (2)'!$D$1:$P$1,0))*'Data đx fcst 21.09.2020'!$C447,0)/880/1000</f>
        <v>0</v>
      </c>
      <c r="L447" s="327">
        <f>+IFERROR(INDEX('FCST SDV (2)'!$D$2:$P$2001,MATCH('Data đx fcst 21.09.2020'!$B447,'FCST SDV (2)'!$C$2:$C$2001,0),MATCH('Data đx fcst 21.09.2020'!L$1,'FCST SDV (2)'!$D$1:$P$1,0))*'Data đx fcst 21.09.2020'!$C447,0)/880/1000</f>
        <v>0</v>
      </c>
      <c r="M447" s="327">
        <f>+IFERROR(INDEX('FCST SDV (2)'!$D$2:$P$2001,MATCH('Data đx fcst 21.09.2020'!$B447,'FCST SDV (2)'!$C$2:$C$2001,0),MATCH('Data đx fcst 21.09.2020'!M$1,'FCST SDV (2)'!$D$1:$P$1,0))*'Data đx fcst 21.09.2020'!$C447,0)/880/1000</f>
        <v>0</v>
      </c>
      <c r="N447" s="327">
        <f>+IFERROR(INDEX('FCST SDV (2)'!$D$2:$P$2001,MATCH('Data đx fcst 21.09.2020'!$B447,'FCST SDV (2)'!$C$2:$C$2001,0),MATCH('Data đx fcst 21.09.2020'!N$1,'FCST SDV (2)'!$D$1:$P$1,0))*'Data đx fcst 21.09.2020'!$C447,0)/880/1000</f>
        <v>0</v>
      </c>
      <c r="O447" s="327">
        <f>+IFERROR(INDEX('FCST SDV (2)'!$D$2:$P$2001,MATCH('Data đx fcst 21.09.2020'!$B447,'FCST SDV (2)'!$C$2:$C$2001,0),MATCH('Data đx fcst 21.09.2020'!O$1,'FCST SDV (2)'!$D$1:$P$1,0))*'Data đx fcst 21.09.2020'!$C447,0)/880/1000</f>
        <v>0</v>
      </c>
      <c r="P447" s="327">
        <f>+IFERROR(INDEX('FCST SDV (2)'!$D$2:$P$2001,MATCH('Data đx fcst 21.09.2020'!$B447,'FCST SDV (2)'!$C$2:$C$2001,0),MATCH('Data đx fcst 21.09.2020'!P$1,'FCST SDV (2)'!$D$1:$P$1,0))*'Data đx fcst 21.09.2020'!$C447,0)/880/1000</f>
        <v>0</v>
      </c>
      <c r="Q447" s="327">
        <f>+IFERROR(INDEX('FCST SDV (2)'!$D$2:$P$2001,MATCH('Data đx fcst 21.09.2020'!$B447,'FCST SDV (2)'!$C$2:$C$2001,0),MATCH('Data đx fcst 21.09.2020'!Q$1,'FCST SDV (2)'!$D$1:$P$1,0))*'Data đx fcst 21.09.2020'!$C447,0)/880/1000</f>
        <v>0</v>
      </c>
      <c r="R447" s="327">
        <f>+IFERROR(INDEX('FCST SDV (2)'!$D$2:$P$2001,MATCH('Data đx fcst 21.09.2020'!$B447,'FCST SDV (2)'!$C$2:$C$2001,0),MATCH('Data đx fcst 21.09.2020'!R$1,'FCST SDV (2)'!$D$1:$P$1,0))*'Data đx fcst 21.09.2020'!$C447,0)/880/1000</f>
        <v>1.1136363636363638</v>
      </c>
      <c r="S447" s="328">
        <f t="shared" si="121"/>
        <v>1.1136363636363638</v>
      </c>
    </row>
    <row r="448" spans="1:20" ht="26.25" customHeight="1">
      <c r="A448" s="614"/>
      <c r="B448" s="324" t="s">
        <v>27</v>
      </c>
      <c r="C448" s="277">
        <v>8</v>
      </c>
      <c r="D448" s="611"/>
      <c r="E448" s="611"/>
      <c r="F448" s="611"/>
      <c r="G448" s="187">
        <f>+IFERROR(VLOOKUP(B448,'FCST SDV (2)'!C:S,12,0),0)</f>
        <v>3000</v>
      </c>
      <c r="H448" s="326">
        <f t="shared" si="123"/>
        <v>2.7272727272727275E-2</v>
      </c>
      <c r="I448" s="327">
        <f>+IFERROR(INDEX('FCST SDV (2)'!$D$2:$P$2001,MATCH('Data đx fcst 21.09.2020'!$B448,'FCST SDV (2)'!$C$2:$C$2001,0),MATCH('Data đx fcst 21.09.2020'!I$1,'FCST SDV (2)'!$D$1:$P$1,0))*'Data đx fcst 21.09.2020'!$C448,0)/880/1000</f>
        <v>0</v>
      </c>
      <c r="J448" s="327">
        <f>+IFERROR(INDEX('FCST SDV (2)'!$D$2:$P$2001,MATCH('Data đx fcst 21.09.2020'!$B448,'FCST SDV (2)'!$C$2:$C$2001,0),MATCH('Data đx fcst 21.09.2020'!J$1,'FCST SDV (2)'!$D$1:$P$1,0))*'Data đx fcst 21.09.2020'!$C448,0)/880/1000</f>
        <v>0</v>
      </c>
      <c r="K448" s="327">
        <f>+IFERROR(INDEX('FCST SDV (2)'!$D$2:$P$2001,MATCH('Data đx fcst 21.09.2020'!$B448,'FCST SDV (2)'!$C$2:$C$2001,0),MATCH('Data đx fcst 21.09.2020'!K$1,'FCST SDV (2)'!$D$1:$P$1,0))*'Data đx fcst 21.09.2020'!$C448,0)/880/1000</f>
        <v>0</v>
      </c>
      <c r="L448" s="327">
        <f>+IFERROR(INDEX('FCST SDV (2)'!$D$2:$P$2001,MATCH('Data đx fcst 21.09.2020'!$B448,'FCST SDV (2)'!$C$2:$C$2001,0),MATCH('Data đx fcst 21.09.2020'!L$1,'FCST SDV (2)'!$D$1:$P$1,0))*'Data đx fcst 21.09.2020'!$C448,0)/880/1000</f>
        <v>0</v>
      </c>
      <c r="M448" s="327">
        <f>+IFERROR(INDEX('FCST SDV (2)'!$D$2:$P$2001,MATCH('Data đx fcst 21.09.2020'!$B448,'FCST SDV (2)'!$C$2:$C$2001,0),MATCH('Data đx fcst 21.09.2020'!M$1,'FCST SDV (2)'!$D$1:$P$1,0))*'Data đx fcst 21.09.2020'!$C448,0)/880/1000</f>
        <v>0</v>
      </c>
      <c r="N448" s="327">
        <f>+IFERROR(INDEX('FCST SDV (2)'!$D$2:$P$2001,MATCH('Data đx fcst 21.09.2020'!$B448,'FCST SDV (2)'!$C$2:$C$2001,0),MATCH('Data đx fcst 21.09.2020'!N$1,'FCST SDV (2)'!$D$1:$P$1,0))*'Data đx fcst 21.09.2020'!$C448,0)/880/1000</f>
        <v>0</v>
      </c>
      <c r="O448" s="327">
        <f>+IFERROR(INDEX('FCST SDV (2)'!$D$2:$P$2001,MATCH('Data đx fcst 21.09.2020'!$B448,'FCST SDV (2)'!$C$2:$C$2001,0),MATCH('Data đx fcst 21.09.2020'!O$1,'FCST SDV (2)'!$D$1:$P$1,0))*'Data đx fcst 21.09.2020'!$C448,0)/880/1000</f>
        <v>0</v>
      </c>
      <c r="P448" s="327">
        <f>+IFERROR(INDEX('FCST SDV (2)'!$D$2:$P$2001,MATCH('Data đx fcst 21.09.2020'!$B448,'FCST SDV (2)'!$C$2:$C$2001,0),MATCH('Data đx fcst 21.09.2020'!P$1,'FCST SDV (2)'!$D$1:$P$1,0))*'Data đx fcst 21.09.2020'!$C448,0)/880/1000</f>
        <v>0</v>
      </c>
      <c r="Q448" s="327">
        <f>+IFERROR(INDEX('FCST SDV (2)'!$D$2:$P$2001,MATCH('Data đx fcst 21.09.2020'!$B448,'FCST SDV (2)'!$C$2:$C$2001,0),MATCH('Data đx fcst 21.09.2020'!Q$1,'FCST SDV (2)'!$D$1:$P$1,0))*'Data đx fcst 21.09.2020'!$C448,0)/880/1000</f>
        <v>0</v>
      </c>
      <c r="R448" s="327">
        <f>+IFERROR(INDEX('FCST SDV (2)'!$D$2:$P$2001,MATCH('Data đx fcst 21.09.2020'!$B448,'FCST SDV (2)'!$C$2:$C$2001,0),MATCH('Data đx fcst 21.09.2020'!R$1,'FCST SDV (2)'!$D$1:$P$1,0))*'Data đx fcst 21.09.2020'!$C448,0)/880/1000</f>
        <v>0.19090909090909092</v>
      </c>
      <c r="S448" s="328">
        <f t="shared" si="121"/>
        <v>0.19090909090909092</v>
      </c>
    </row>
    <row r="449" spans="1:19" ht="26.25" customHeight="1">
      <c r="A449" s="614"/>
      <c r="B449" s="323" t="s">
        <v>163</v>
      </c>
      <c r="C449" s="277">
        <v>14</v>
      </c>
      <c r="D449" s="611"/>
      <c r="E449" s="611"/>
      <c r="F449" s="611"/>
      <c r="G449" s="187">
        <f>+IFERROR(VLOOKUP(B449,'FCST SDV (2)'!C:S,12,0),0)</f>
        <v>180000</v>
      </c>
      <c r="H449" s="326">
        <f t="shared" si="123"/>
        <v>2.8636363636363633</v>
      </c>
      <c r="I449" s="327">
        <f>+IFERROR(INDEX('FCST SDV (2)'!$D$2:$P$2001,MATCH('Data đx fcst 21.09.2020'!$B449,'FCST SDV (2)'!$C$2:$C$2001,0),MATCH('Data đx fcst 21.09.2020'!I$1,'FCST SDV (2)'!$D$1:$P$1,0))*'Data đx fcst 21.09.2020'!$C449,0)/880/1000</f>
        <v>0</v>
      </c>
      <c r="J449" s="327">
        <f>+IFERROR(INDEX('FCST SDV (2)'!$D$2:$P$2001,MATCH('Data đx fcst 21.09.2020'!$B449,'FCST SDV (2)'!$C$2:$C$2001,0),MATCH('Data đx fcst 21.09.2020'!J$1,'FCST SDV (2)'!$D$1:$P$1,0))*'Data đx fcst 21.09.2020'!$C449,0)/880/1000</f>
        <v>0</v>
      </c>
      <c r="K449" s="327">
        <f>+IFERROR(INDEX('FCST SDV (2)'!$D$2:$P$2001,MATCH('Data đx fcst 21.09.2020'!$B449,'FCST SDV (2)'!$C$2:$C$2001,0),MATCH('Data đx fcst 21.09.2020'!K$1,'FCST SDV (2)'!$D$1:$P$1,0))*'Data đx fcst 21.09.2020'!$C449,0)/880/1000</f>
        <v>0</v>
      </c>
      <c r="L449" s="327">
        <f>+IFERROR(INDEX('FCST SDV (2)'!$D$2:$P$2001,MATCH('Data đx fcst 21.09.2020'!$B449,'FCST SDV (2)'!$C$2:$C$2001,0),MATCH('Data đx fcst 21.09.2020'!L$1,'FCST SDV (2)'!$D$1:$P$1,0))*'Data đx fcst 21.09.2020'!$C449,0)/880/1000</f>
        <v>0</v>
      </c>
      <c r="M449" s="327">
        <f>+IFERROR(INDEX('FCST SDV (2)'!$D$2:$P$2001,MATCH('Data đx fcst 21.09.2020'!$B449,'FCST SDV (2)'!$C$2:$C$2001,0),MATCH('Data đx fcst 21.09.2020'!M$1,'FCST SDV (2)'!$D$1:$P$1,0))*'Data đx fcst 21.09.2020'!$C449,0)/880/1000</f>
        <v>0</v>
      </c>
      <c r="N449" s="327">
        <f>+IFERROR(INDEX('FCST SDV (2)'!$D$2:$P$2001,MATCH('Data đx fcst 21.09.2020'!$B449,'FCST SDV (2)'!$C$2:$C$2001,0),MATCH('Data đx fcst 21.09.2020'!N$1,'FCST SDV (2)'!$D$1:$P$1,0))*'Data đx fcst 21.09.2020'!$C449,0)/880/1000</f>
        <v>0</v>
      </c>
      <c r="O449" s="327">
        <f>+IFERROR(INDEX('FCST SDV (2)'!$D$2:$P$2001,MATCH('Data đx fcst 21.09.2020'!$B449,'FCST SDV (2)'!$C$2:$C$2001,0),MATCH('Data đx fcst 21.09.2020'!O$1,'FCST SDV (2)'!$D$1:$P$1,0))*'Data đx fcst 21.09.2020'!$C449,0)/880/1000</f>
        <v>0</v>
      </c>
      <c r="P449" s="327">
        <f>+IFERROR(INDEX('FCST SDV (2)'!$D$2:$P$2001,MATCH('Data đx fcst 21.09.2020'!$B449,'FCST SDV (2)'!$C$2:$C$2001,0),MATCH('Data đx fcst 21.09.2020'!P$1,'FCST SDV (2)'!$D$1:$P$1,0))*'Data đx fcst 21.09.2020'!$C449,0)/880/1000</f>
        <v>0</v>
      </c>
      <c r="Q449" s="327">
        <f>+IFERROR(INDEX('FCST SDV (2)'!$D$2:$P$2001,MATCH('Data đx fcst 21.09.2020'!$B449,'FCST SDV (2)'!$C$2:$C$2001,0),MATCH('Data đx fcst 21.09.2020'!Q$1,'FCST SDV (2)'!$D$1:$P$1,0))*'Data đx fcst 21.09.2020'!$C449,0)/880/1000</f>
        <v>0</v>
      </c>
      <c r="R449" s="327">
        <f>+IFERROR(INDEX('FCST SDV (2)'!$D$2:$P$2001,MATCH('Data đx fcst 21.09.2020'!$B449,'FCST SDV (2)'!$C$2:$C$2001,0),MATCH('Data đx fcst 21.09.2020'!R$1,'FCST SDV (2)'!$D$1:$P$1,0))*'Data đx fcst 21.09.2020'!$C449,0)/880/1000</f>
        <v>7.6840909090909086</v>
      </c>
      <c r="S449" s="328">
        <f t="shared" si="121"/>
        <v>7.6840909090909086</v>
      </c>
    </row>
    <row r="450" spans="1:19" ht="26.25" customHeight="1">
      <c r="A450" s="614"/>
      <c r="B450" s="325" t="s">
        <v>51</v>
      </c>
      <c r="C450" s="277">
        <v>11</v>
      </c>
      <c r="D450" s="611"/>
      <c r="E450" s="611"/>
      <c r="F450" s="611"/>
      <c r="G450" s="187">
        <f>+IFERROR(VLOOKUP(B450,'FCST SDV (2)'!C:S,12,0),0)</f>
        <v>70000</v>
      </c>
      <c r="H450" s="326">
        <f t="shared" si="123"/>
        <v>0.875</v>
      </c>
      <c r="I450" s="327">
        <f>+IFERROR(INDEX('FCST SDV (2)'!$D$2:$P$2001,MATCH('Data đx fcst 21.09.2020'!$B450,'FCST SDV (2)'!$C$2:$C$2001,0),MATCH('Data đx fcst 21.09.2020'!I$1,'FCST SDV (2)'!$D$1:$P$1,0))*'Data đx fcst 21.09.2020'!$C450,0)/880/1000</f>
        <v>0</v>
      </c>
      <c r="J450" s="327">
        <f>+IFERROR(INDEX('FCST SDV (2)'!$D$2:$P$2001,MATCH('Data đx fcst 21.09.2020'!$B450,'FCST SDV (2)'!$C$2:$C$2001,0),MATCH('Data đx fcst 21.09.2020'!J$1,'FCST SDV (2)'!$D$1:$P$1,0))*'Data đx fcst 21.09.2020'!$C450,0)/880/1000</f>
        <v>0</v>
      </c>
      <c r="K450" s="327">
        <f>+IFERROR(INDEX('FCST SDV (2)'!$D$2:$P$2001,MATCH('Data đx fcst 21.09.2020'!$B450,'FCST SDV (2)'!$C$2:$C$2001,0),MATCH('Data đx fcst 21.09.2020'!K$1,'FCST SDV (2)'!$D$1:$P$1,0))*'Data đx fcst 21.09.2020'!$C450,0)/880/1000</f>
        <v>0</v>
      </c>
      <c r="L450" s="327">
        <f>+IFERROR(INDEX('FCST SDV (2)'!$D$2:$P$2001,MATCH('Data đx fcst 21.09.2020'!$B450,'FCST SDV (2)'!$C$2:$C$2001,0),MATCH('Data đx fcst 21.09.2020'!L$1,'FCST SDV (2)'!$D$1:$P$1,0))*'Data đx fcst 21.09.2020'!$C450,0)/880/1000</f>
        <v>0</v>
      </c>
      <c r="M450" s="327">
        <f>+IFERROR(INDEX('FCST SDV (2)'!$D$2:$P$2001,MATCH('Data đx fcst 21.09.2020'!$B450,'FCST SDV (2)'!$C$2:$C$2001,0),MATCH('Data đx fcst 21.09.2020'!M$1,'FCST SDV (2)'!$D$1:$P$1,0))*'Data đx fcst 21.09.2020'!$C450,0)/880/1000</f>
        <v>0</v>
      </c>
      <c r="N450" s="327">
        <f>+IFERROR(INDEX('FCST SDV (2)'!$D$2:$P$2001,MATCH('Data đx fcst 21.09.2020'!$B450,'FCST SDV (2)'!$C$2:$C$2001,0),MATCH('Data đx fcst 21.09.2020'!N$1,'FCST SDV (2)'!$D$1:$P$1,0))*'Data đx fcst 21.09.2020'!$C450,0)/880/1000</f>
        <v>0</v>
      </c>
      <c r="O450" s="327">
        <f>+IFERROR(INDEX('FCST SDV (2)'!$D$2:$P$2001,MATCH('Data đx fcst 21.09.2020'!$B450,'FCST SDV (2)'!$C$2:$C$2001,0),MATCH('Data đx fcst 21.09.2020'!O$1,'FCST SDV (2)'!$D$1:$P$1,0))*'Data đx fcst 21.09.2020'!$C450,0)/880/1000</f>
        <v>0</v>
      </c>
      <c r="P450" s="327">
        <f>+IFERROR(INDEX('FCST SDV (2)'!$D$2:$P$2001,MATCH('Data đx fcst 21.09.2020'!$B450,'FCST SDV (2)'!$C$2:$C$2001,0),MATCH('Data đx fcst 21.09.2020'!P$1,'FCST SDV (2)'!$D$1:$P$1,0))*'Data đx fcst 21.09.2020'!$C450,0)/880/1000</f>
        <v>0</v>
      </c>
      <c r="Q450" s="327">
        <f>+IFERROR(INDEX('FCST SDV (2)'!$D$2:$P$2001,MATCH('Data đx fcst 21.09.2020'!$B450,'FCST SDV (2)'!$C$2:$C$2001,0),MATCH('Data đx fcst 21.09.2020'!Q$1,'FCST SDV (2)'!$D$1:$P$1,0))*'Data đx fcst 21.09.2020'!$C450,0)/880/1000</f>
        <v>0</v>
      </c>
      <c r="R450" s="327">
        <f>+IFERROR(INDEX('FCST SDV (2)'!$D$2:$P$2001,MATCH('Data đx fcst 21.09.2020'!$B450,'FCST SDV (2)'!$C$2:$C$2001,0),MATCH('Data đx fcst 21.09.2020'!R$1,'FCST SDV (2)'!$D$1:$P$1,0))*'Data đx fcst 21.09.2020'!$C450,0)/880/1000</f>
        <v>0.87518750000000001</v>
      </c>
      <c r="S450" s="328">
        <f t="shared" si="121"/>
        <v>0.87518750000000001</v>
      </c>
    </row>
    <row r="451" spans="1:19" ht="26.25" customHeight="1">
      <c r="A451" s="614"/>
      <c r="B451" s="323" t="s">
        <v>10</v>
      </c>
      <c r="C451" s="277">
        <v>5</v>
      </c>
      <c r="D451" s="611"/>
      <c r="E451" s="611"/>
      <c r="F451" s="611"/>
      <c r="G451" s="187">
        <f>+IFERROR(VLOOKUP(B451,'FCST SDV (2)'!C:S,12,0),0)</f>
        <v>70010</v>
      </c>
      <c r="H451" s="326">
        <f t="shared" si="123"/>
        <v>0.39778409090909095</v>
      </c>
      <c r="I451" s="327">
        <f>+IFERROR(INDEX('FCST SDV (2)'!$D$2:$P$2001,MATCH('Data đx fcst 21.09.2020'!$B451,'FCST SDV (2)'!$C$2:$C$2001,0),MATCH('Data đx fcst 21.09.2020'!I$1,'FCST SDV (2)'!$D$1:$P$1,0))*'Data đx fcst 21.09.2020'!$C451,0)/880/1000</f>
        <v>0</v>
      </c>
      <c r="J451" s="327">
        <f>+IFERROR(INDEX('FCST SDV (2)'!$D$2:$P$2001,MATCH('Data đx fcst 21.09.2020'!$B451,'FCST SDV (2)'!$C$2:$C$2001,0),MATCH('Data đx fcst 21.09.2020'!J$1,'FCST SDV (2)'!$D$1:$P$1,0))*'Data đx fcst 21.09.2020'!$C451,0)/880/1000</f>
        <v>0</v>
      </c>
      <c r="K451" s="327">
        <f>+IFERROR(INDEX('FCST SDV (2)'!$D$2:$P$2001,MATCH('Data đx fcst 21.09.2020'!$B451,'FCST SDV (2)'!$C$2:$C$2001,0),MATCH('Data đx fcst 21.09.2020'!K$1,'FCST SDV (2)'!$D$1:$P$1,0))*'Data đx fcst 21.09.2020'!$C451,0)/880/1000</f>
        <v>0</v>
      </c>
      <c r="L451" s="327">
        <f>+IFERROR(INDEX('FCST SDV (2)'!$D$2:$P$2001,MATCH('Data đx fcst 21.09.2020'!$B451,'FCST SDV (2)'!$C$2:$C$2001,0),MATCH('Data đx fcst 21.09.2020'!L$1,'FCST SDV (2)'!$D$1:$P$1,0))*'Data đx fcst 21.09.2020'!$C451,0)/880/1000</f>
        <v>0</v>
      </c>
      <c r="M451" s="327">
        <f>+IFERROR(INDEX('FCST SDV (2)'!$D$2:$P$2001,MATCH('Data đx fcst 21.09.2020'!$B451,'FCST SDV (2)'!$C$2:$C$2001,0),MATCH('Data đx fcst 21.09.2020'!M$1,'FCST SDV (2)'!$D$1:$P$1,0))*'Data đx fcst 21.09.2020'!$C451,0)/880/1000</f>
        <v>0</v>
      </c>
      <c r="N451" s="327">
        <f>+IFERROR(INDEX('FCST SDV (2)'!$D$2:$P$2001,MATCH('Data đx fcst 21.09.2020'!$B451,'FCST SDV (2)'!$C$2:$C$2001,0),MATCH('Data đx fcst 21.09.2020'!N$1,'FCST SDV (2)'!$D$1:$P$1,0))*'Data đx fcst 21.09.2020'!$C451,0)/880/1000</f>
        <v>0</v>
      </c>
      <c r="O451" s="327">
        <f>+IFERROR(INDEX('FCST SDV (2)'!$D$2:$P$2001,MATCH('Data đx fcst 21.09.2020'!$B451,'FCST SDV (2)'!$C$2:$C$2001,0),MATCH('Data đx fcst 21.09.2020'!O$1,'FCST SDV (2)'!$D$1:$P$1,0))*'Data đx fcst 21.09.2020'!$C451,0)/880/1000</f>
        <v>0</v>
      </c>
      <c r="P451" s="327">
        <f>+IFERROR(INDEX('FCST SDV (2)'!$D$2:$P$2001,MATCH('Data đx fcst 21.09.2020'!$B451,'FCST SDV (2)'!$C$2:$C$2001,0),MATCH('Data đx fcst 21.09.2020'!P$1,'FCST SDV (2)'!$D$1:$P$1,0))*'Data đx fcst 21.09.2020'!$C451,0)/880/1000</f>
        <v>0</v>
      </c>
      <c r="Q451" s="327">
        <f>+IFERROR(INDEX('FCST SDV (2)'!$D$2:$P$2001,MATCH('Data đx fcst 21.09.2020'!$B451,'FCST SDV (2)'!$C$2:$C$2001,0),MATCH('Data đx fcst 21.09.2020'!Q$1,'FCST SDV (2)'!$D$1:$P$1,0))*'Data đx fcst 21.09.2020'!$C451,0)/880/1000</f>
        <v>0</v>
      </c>
      <c r="R451" s="327">
        <f>+IFERROR(INDEX('FCST SDV (2)'!$D$2:$P$2001,MATCH('Data đx fcst 21.09.2020'!$B451,'FCST SDV (2)'!$C$2:$C$2001,0),MATCH('Data đx fcst 21.09.2020'!R$1,'FCST SDV (2)'!$D$1:$P$1,0))*'Data đx fcst 21.09.2020'!$C451,0)/880/1000</f>
        <v>0.39772727272727276</v>
      </c>
      <c r="S451" s="328">
        <f t="shared" si="121"/>
        <v>0.39772727272727276</v>
      </c>
    </row>
    <row r="452" spans="1:19" ht="26.25" customHeight="1">
      <c r="A452" s="614"/>
      <c r="B452" s="324" t="s">
        <v>24</v>
      </c>
      <c r="C452" s="277">
        <v>6</v>
      </c>
      <c r="D452" s="611"/>
      <c r="E452" s="611"/>
      <c r="F452" s="611"/>
      <c r="G452" s="187">
        <f>+IFERROR(VLOOKUP(B452,'FCST SDV (2)'!C:S,12,0),0)</f>
        <v>51000</v>
      </c>
      <c r="H452" s="326">
        <f t="shared" si="123"/>
        <v>0.34772727272727277</v>
      </c>
      <c r="I452" s="327">
        <f>+IFERROR(INDEX('FCST SDV (2)'!$D$2:$P$2001,MATCH('Data đx fcst 21.09.2020'!$B452,'FCST SDV (2)'!$C$2:$C$2001,0),MATCH('Data đx fcst 21.09.2020'!I$1,'FCST SDV (2)'!$D$1:$P$1,0))*'Data đx fcst 21.09.2020'!$C452,0)/880/1000</f>
        <v>0</v>
      </c>
      <c r="J452" s="327">
        <f>+IFERROR(INDEX('FCST SDV (2)'!$D$2:$P$2001,MATCH('Data đx fcst 21.09.2020'!$B452,'FCST SDV (2)'!$C$2:$C$2001,0),MATCH('Data đx fcst 21.09.2020'!J$1,'FCST SDV (2)'!$D$1:$P$1,0))*'Data đx fcst 21.09.2020'!$C452,0)/880/1000</f>
        <v>0</v>
      </c>
      <c r="K452" s="327">
        <f>+IFERROR(INDEX('FCST SDV (2)'!$D$2:$P$2001,MATCH('Data đx fcst 21.09.2020'!$B452,'FCST SDV (2)'!$C$2:$C$2001,0),MATCH('Data đx fcst 21.09.2020'!K$1,'FCST SDV (2)'!$D$1:$P$1,0))*'Data đx fcst 21.09.2020'!$C452,0)/880/1000</f>
        <v>0</v>
      </c>
      <c r="L452" s="327">
        <f>+IFERROR(INDEX('FCST SDV (2)'!$D$2:$P$2001,MATCH('Data đx fcst 21.09.2020'!$B452,'FCST SDV (2)'!$C$2:$C$2001,0),MATCH('Data đx fcst 21.09.2020'!L$1,'FCST SDV (2)'!$D$1:$P$1,0))*'Data đx fcst 21.09.2020'!$C452,0)/880/1000</f>
        <v>0</v>
      </c>
      <c r="M452" s="327">
        <f>+IFERROR(INDEX('FCST SDV (2)'!$D$2:$P$2001,MATCH('Data đx fcst 21.09.2020'!$B452,'FCST SDV (2)'!$C$2:$C$2001,0),MATCH('Data đx fcst 21.09.2020'!M$1,'FCST SDV (2)'!$D$1:$P$1,0))*'Data đx fcst 21.09.2020'!$C452,0)/880/1000</f>
        <v>0</v>
      </c>
      <c r="N452" s="327">
        <f>+IFERROR(INDEX('FCST SDV (2)'!$D$2:$P$2001,MATCH('Data đx fcst 21.09.2020'!$B452,'FCST SDV (2)'!$C$2:$C$2001,0),MATCH('Data đx fcst 21.09.2020'!N$1,'FCST SDV (2)'!$D$1:$P$1,0))*'Data đx fcst 21.09.2020'!$C452,0)/880/1000</f>
        <v>0</v>
      </c>
      <c r="O452" s="327">
        <f>+IFERROR(INDEX('FCST SDV (2)'!$D$2:$P$2001,MATCH('Data đx fcst 21.09.2020'!$B452,'FCST SDV (2)'!$C$2:$C$2001,0),MATCH('Data đx fcst 21.09.2020'!O$1,'FCST SDV (2)'!$D$1:$P$1,0))*'Data đx fcst 21.09.2020'!$C452,0)/880/1000</f>
        <v>0</v>
      </c>
      <c r="P452" s="327">
        <f>+IFERROR(INDEX('FCST SDV (2)'!$D$2:$P$2001,MATCH('Data đx fcst 21.09.2020'!$B452,'FCST SDV (2)'!$C$2:$C$2001,0),MATCH('Data đx fcst 21.09.2020'!P$1,'FCST SDV (2)'!$D$1:$P$1,0))*'Data đx fcst 21.09.2020'!$C452,0)/880/1000</f>
        <v>0</v>
      </c>
      <c r="Q452" s="327">
        <f>+IFERROR(INDEX('FCST SDV (2)'!$D$2:$P$2001,MATCH('Data đx fcst 21.09.2020'!$B452,'FCST SDV (2)'!$C$2:$C$2001,0),MATCH('Data đx fcst 21.09.2020'!Q$1,'FCST SDV (2)'!$D$1:$P$1,0))*'Data đx fcst 21.09.2020'!$C452,0)/880/1000</f>
        <v>0</v>
      </c>
      <c r="R452" s="327">
        <f>+IFERROR(INDEX('FCST SDV (2)'!$D$2:$P$2001,MATCH('Data đx fcst 21.09.2020'!$B452,'FCST SDV (2)'!$C$2:$C$2001,0),MATCH('Data đx fcst 21.09.2020'!R$1,'FCST SDV (2)'!$D$1:$P$1,0))*'Data đx fcst 21.09.2020'!$C452,0)/880/1000</f>
        <v>0.34772727272727277</v>
      </c>
      <c r="S452" s="328">
        <f t="shared" si="121"/>
        <v>0.34772727272727277</v>
      </c>
    </row>
    <row r="453" spans="1:19" ht="26.25" customHeight="1">
      <c r="A453" s="614"/>
      <c r="B453" s="323" t="s">
        <v>31</v>
      </c>
      <c r="C453" s="277">
        <v>9</v>
      </c>
      <c r="D453" s="611"/>
      <c r="E453" s="611"/>
      <c r="F453" s="611"/>
      <c r="G453" s="187">
        <f>+IFERROR(VLOOKUP(B453,'FCST SDV (2)'!C:S,12,0),0)</f>
        <v>420000</v>
      </c>
      <c r="H453" s="326">
        <f t="shared" si="123"/>
        <v>4.295454545454545</v>
      </c>
      <c r="I453" s="327">
        <f>+IFERROR(INDEX('FCST SDV (2)'!$D$2:$P$2001,MATCH('Data đx fcst 21.09.2020'!$B453,'FCST SDV (2)'!$C$2:$C$2001,0),MATCH('Data đx fcst 21.09.2020'!I$1,'FCST SDV (2)'!$D$1:$P$1,0))*'Data đx fcst 21.09.2020'!$C453,0)/880/1000</f>
        <v>0</v>
      </c>
      <c r="J453" s="327">
        <f>+IFERROR(INDEX('FCST SDV (2)'!$D$2:$P$2001,MATCH('Data đx fcst 21.09.2020'!$B453,'FCST SDV (2)'!$C$2:$C$2001,0),MATCH('Data đx fcst 21.09.2020'!J$1,'FCST SDV (2)'!$D$1:$P$1,0))*'Data đx fcst 21.09.2020'!$C453,0)/880/1000</f>
        <v>0</v>
      </c>
      <c r="K453" s="327">
        <f>+IFERROR(INDEX('FCST SDV (2)'!$D$2:$P$2001,MATCH('Data đx fcst 21.09.2020'!$B453,'FCST SDV (2)'!$C$2:$C$2001,0),MATCH('Data đx fcst 21.09.2020'!K$1,'FCST SDV (2)'!$D$1:$P$1,0))*'Data đx fcst 21.09.2020'!$C453,0)/880/1000</f>
        <v>0</v>
      </c>
      <c r="L453" s="327">
        <f>+IFERROR(INDEX('FCST SDV (2)'!$D$2:$P$2001,MATCH('Data đx fcst 21.09.2020'!$B453,'FCST SDV (2)'!$C$2:$C$2001,0),MATCH('Data đx fcst 21.09.2020'!L$1,'FCST SDV (2)'!$D$1:$P$1,0))*'Data đx fcst 21.09.2020'!$C453,0)/880/1000</f>
        <v>0</v>
      </c>
      <c r="M453" s="327">
        <f>+IFERROR(INDEX('FCST SDV (2)'!$D$2:$P$2001,MATCH('Data đx fcst 21.09.2020'!$B453,'FCST SDV (2)'!$C$2:$C$2001,0),MATCH('Data đx fcst 21.09.2020'!M$1,'FCST SDV (2)'!$D$1:$P$1,0))*'Data đx fcst 21.09.2020'!$C453,0)/880/1000</f>
        <v>0</v>
      </c>
      <c r="N453" s="327">
        <f>+IFERROR(INDEX('FCST SDV (2)'!$D$2:$P$2001,MATCH('Data đx fcst 21.09.2020'!$B453,'FCST SDV (2)'!$C$2:$C$2001,0),MATCH('Data đx fcst 21.09.2020'!N$1,'FCST SDV (2)'!$D$1:$P$1,0))*'Data đx fcst 21.09.2020'!$C453,0)/880/1000</f>
        <v>0</v>
      </c>
      <c r="O453" s="327">
        <f>+IFERROR(INDEX('FCST SDV (2)'!$D$2:$P$2001,MATCH('Data đx fcst 21.09.2020'!$B453,'FCST SDV (2)'!$C$2:$C$2001,0),MATCH('Data đx fcst 21.09.2020'!O$1,'FCST SDV (2)'!$D$1:$P$1,0))*'Data đx fcst 21.09.2020'!$C453,0)/880/1000</f>
        <v>0</v>
      </c>
      <c r="P453" s="327">
        <f>+IFERROR(INDEX('FCST SDV (2)'!$D$2:$P$2001,MATCH('Data đx fcst 21.09.2020'!$B453,'FCST SDV (2)'!$C$2:$C$2001,0),MATCH('Data đx fcst 21.09.2020'!P$1,'FCST SDV (2)'!$D$1:$P$1,0))*'Data đx fcst 21.09.2020'!$C453,0)/880/1000</f>
        <v>0</v>
      </c>
      <c r="Q453" s="327">
        <f>+IFERROR(INDEX('FCST SDV (2)'!$D$2:$P$2001,MATCH('Data đx fcst 21.09.2020'!$B453,'FCST SDV (2)'!$C$2:$C$2001,0),MATCH('Data đx fcst 21.09.2020'!Q$1,'FCST SDV (2)'!$D$1:$P$1,0))*'Data đx fcst 21.09.2020'!$C453,0)/880/1000</f>
        <v>0</v>
      </c>
      <c r="R453" s="327">
        <f>+IFERROR(INDEX('FCST SDV (2)'!$D$2:$P$2001,MATCH('Data đx fcst 21.09.2020'!$B453,'FCST SDV (2)'!$C$2:$C$2001,0),MATCH('Data đx fcst 21.09.2020'!R$1,'FCST SDV (2)'!$D$1:$P$1,0))*'Data đx fcst 21.09.2020'!$C453,0)/880/1000</f>
        <v>4.295454545454545</v>
      </c>
      <c r="S453" s="328">
        <f t="shared" si="121"/>
        <v>4.295454545454545</v>
      </c>
    </row>
    <row r="454" spans="1:19" ht="26.25" customHeight="1">
      <c r="A454" s="614"/>
      <c r="B454" s="323" t="s">
        <v>32</v>
      </c>
      <c r="C454" s="277">
        <v>9</v>
      </c>
      <c r="D454" s="611"/>
      <c r="E454" s="611"/>
      <c r="F454" s="611"/>
      <c r="G454" s="187">
        <f>+IFERROR(VLOOKUP(B454,'FCST SDV (2)'!C:S,12,0),0)</f>
        <v>405000</v>
      </c>
      <c r="H454" s="326">
        <f t="shared" si="123"/>
        <v>4.142045454545455</v>
      </c>
      <c r="I454" s="327">
        <f>+IFERROR(INDEX('FCST SDV (2)'!$D$2:$P$2001,MATCH('Data đx fcst 21.09.2020'!$B454,'FCST SDV (2)'!$C$2:$C$2001,0),MATCH('Data đx fcst 21.09.2020'!I$1,'FCST SDV (2)'!$D$1:$P$1,0))*'Data đx fcst 21.09.2020'!$C454,0)/880/1000</f>
        <v>0</v>
      </c>
      <c r="J454" s="327">
        <f>+IFERROR(INDEX('FCST SDV (2)'!$D$2:$P$2001,MATCH('Data đx fcst 21.09.2020'!$B454,'FCST SDV (2)'!$C$2:$C$2001,0),MATCH('Data đx fcst 21.09.2020'!J$1,'FCST SDV (2)'!$D$1:$P$1,0))*'Data đx fcst 21.09.2020'!$C454,0)/880/1000</f>
        <v>0</v>
      </c>
      <c r="K454" s="327">
        <f>+IFERROR(INDEX('FCST SDV (2)'!$D$2:$P$2001,MATCH('Data đx fcst 21.09.2020'!$B454,'FCST SDV (2)'!$C$2:$C$2001,0),MATCH('Data đx fcst 21.09.2020'!K$1,'FCST SDV (2)'!$D$1:$P$1,0))*'Data đx fcst 21.09.2020'!$C454,0)/880/1000</f>
        <v>0</v>
      </c>
      <c r="L454" s="327">
        <f>+IFERROR(INDEX('FCST SDV (2)'!$D$2:$P$2001,MATCH('Data đx fcst 21.09.2020'!$B454,'FCST SDV (2)'!$C$2:$C$2001,0),MATCH('Data đx fcst 21.09.2020'!L$1,'FCST SDV (2)'!$D$1:$P$1,0))*'Data đx fcst 21.09.2020'!$C454,0)/880/1000</f>
        <v>0</v>
      </c>
      <c r="M454" s="327">
        <f>+IFERROR(INDEX('FCST SDV (2)'!$D$2:$P$2001,MATCH('Data đx fcst 21.09.2020'!$B454,'FCST SDV (2)'!$C$2:$C$2001,0),MATCH('Data đx fcst 21.09.2020'!M$1,'FCST SDV (2)'!$D$1:$P$1,0))*'Data đx fcst 21.09.2020'!$C454,0)/880/1000</f>
        <v>0</v>
      </c>
      <c r="N454" s="327">
        <f>+IFERROR(INDEX('FCST SDV (2)'!$D$2:$P$2001,MATCH('Data đx fcst 21.09.2020'!$B454,'FCST SDV (2)'!$C$2:$C$2001,0),MATCH('Data đx fcst 21.09.2020'!N$1,'FCST SDV (2)'!$D$1:$P$1,0))*'Data đx fcst 21.09.2020'!$C454,0)/880/1000</f>
        <v>0</v>
      </c>
      <c r="O454" s="327">
        <f>+IFERROR(INDEX('FCST SDV (2)'!$D$2:$P$2001,MATCH('Data đx fcst 21.09.2020'!$B454,'FCST SDV (2)'!$C$2:$C$2001,0),MATCH('Data đx fcst 21.09.2020'!O$1,'FCST SDV (2)'!$D$1:$P$1,0))*'Data đx fcst 21.09.2020'!$C454,0)/880/1000</f>
        <v>0</v>
      </c>
      <c r="P454" s="327">
        <f>+IFERROR(INDEX('FCST SDV (2)'!$D$2:$P$2001,MATCH('Data đx fcst 21.09.2020'!$B454,'FCST SDV (2)'!$C$2:$C$2001,0),MATCH('Data đx fcst 21.09.2020'!P$1,'FCST SDV (2)'!$D$1:$P$1,0))*'Data đx fcst 21.09.2020'!$C454,0)/880/1000</f>
        <v>0</v>
      </c>
      <c r="Q454" s="327">
        <f>+IFERROR(INDEX('FCST SDV (2)'!$D$2:$P$2001,MATCH('Data đx fcst 21.09.2020'!$B454,'FCST SDV (2)'!$C$2:$C$2001,0),MATCH('Data đx fcst 21.09.2020'!Q$1,'FCST SDV (2)'!$D$1:$P$1,0))*'Data đx fcst 21.09.2020'!$C454,0)/880/1000</f>
        <v>0</v>
      </c>
      <c r="R454" s="327">
        <f>+IFERROR(INDEX('FCST SDV (2)'!$D$2:$P$2001,MATCH('Data đx fcst 21.09.2020'!$B454,'FCST SDV (2)'!$C$2:$C$2001,0),MATCH('Data đx fcst 21.09.2020'!R$1,'FCST SDV (2)'!$D$1:$P$1,0))*'Data đx fcst 21.09.2020'!$C454,0)/880/1000</f>
        <v>4.142045454545455</v>
      </c>
      <c r="S454" s="328">
        <f t="shared" si="121"/>
        <v>4.142045454545455</v>
      </c>
    </row>
    <row r="455" spans="1:19" ht="26.25" customHeight="1">
      <c r="A455" s="614"/>
      <c r="B455" s="323" t="s">
        <v>62</v>
      </c>
      <c r="C455" s="277">
        <v>8</v>
      </c>
      <c r="D455" s="611"/>
      <c r="E455" s="611"/>
      <c r="F455" s="611"/>
      <c r="G455" s="187">
        <f>+IFERROR(VLOOKUP(B455,'FCST SDV (2)'!C:S,12,0),0)</f>
        <v>460000</v>
      </c>
      <c r="H455" s="326">
        <f t="shared" si="123"/>
        <v>4.1818181818181817</v>
      </c>
      <c r="I455" s="327">
        <f>+IFERROR(INDEX('FCST SDV (2)'!$D$2:$P$2001,MATCH('Data đx fcst 21.09.2020'!$B455,'FCST SDV (2)'!$C$2:$C$2001,0),MATCH('Data đx fcst 21.09.2020'!I$1,'FCST SDV (2)'!$D$1:$P$1,0))*'Data đx fcst 21.09.2020'!$C455,0)/880/1000</f>
        <v>0</v>
      </c>
      <c r="J455" s="327">
        <f>+IFERROR(INDEX('FCST SDV (2)'!$D$2:$P$2001,MATCH('Data đx fcst 21.09.2020'!$B455,'FCST SDV (2)'!$C$2:$C$2001,0),MATCH('Data đx fcst 21.09.2020'!J$1,'FCST SDV (2)'!$D$1:$P$1,0))*'Data đx fcst 21.09.2020'!$C455,0)/880/1000</f>
        <v>0</v>
      </c>
      <c r="K455" s="327">
        <f>+IFERROR(INDEX('FCST SDV (2)'!$D$2:$P$2001,MATCH('Data đx fcst 21.09.2020'!$B455,'FCST SDV (2)'!$C$2:$C$2001,0),MATCH('Data đx fcst 21.09.2020'!K$1,'FCST SDV (2)'!$D$1:$P$1,0))*'Data đx fcst 21.09.2020'!$C455,0)/880/1000</f>
        <v>0</v>
      </c>
      <c r="L455" s="327">
        <f>+IFERROR(INDEX('FCST SDV (2)'!$D$2:$P$2001,MATCH('Data đx fcst 21.09.2020'!$B455,'FCST SDV (2)'!$C$2:$C$2001,0),MATCH('Data đx fcst 21.09.2020'!L$1,'FCST SDV (2)'!$D$1:$P$1,0))*'Data đx fcst 21.09.2020'!$C455,0)/880/1000</f>
        <v>0</v>
      </c>
      <c r="M455" s="327">
        <f>+IFERROR(INDEX('FCST SDV (2)'!$D$2:$P$2001,MATCH('Data đx fcst 21.09.2020'!$B455,'FCST SDV (2)'!$C$2:$C$2001,0),MATCH('Data đx fcst 21.09.2020'!M$1,'FCST SDV (2)'!$D$1:$P$1,0))*'Data đx fcst 21.09.2020'!$C455,0)/880/1000</f>
        <v>0</v>
      </c>
      <c r="N455" s="327">
        <f>+IFERROR(INDEX('FCST SDV (2)'!$D$2:$P$2001,MATCH('Data đx fcst 21.09.2020'!$B455,'FCST SDV (2)'!$C$2:$C$2001,0),MATCH('Data đx fcst 21.09.2020'!N$1,'FCST SDV (2)'!$D$1:$P$1,0))*'Data đx fcst 21.09.2020'!$C455,0)/880/1000</f>
        <v>0</v>
      </c>
      <c r="O455" s="327">
        <f>+IFERROR(INDEX('FCST SDV (2)'!$D$2:$P$2001,MATCH('Data đx fcst 21.09.2020'!$B455,'FCST SDV (2)'!$C$2:$C$2001,0),MATCH('Data đx fcst 21.09.2020'!O$1,'FCST SDV (2)'!$D$1:$P$1,0))*'Data đx fcst 21.09.2020'!$C455,0)/880/1000</f>
        <v>0</v>
      </c>
      <c r="P455" s="327">
        <f>+IFERROR(INDEX('FCST SDV (2)'!$D$2:$P$2001,MATCH('Data đx fcst 21.09.2020'!$B455,'FCST SDV (2)'!$C$2:$C$2001,0),MATCH('Data đx fcst 21.09.2020'!P$1,'FCST SDV (2)'!$D$1:$P$1,0))*'Data đx fcst 21.09.2020'!$C455,0)/880/1000</f>
        <v>0</v>
      </c>
      <c r="Q455" s="327">
        <f>+IFERROR(INDEX('FCST SDV (2)'!$D$2:$P$2001,MATCH('Data đx fcst 21.09.2020'!$B455,'FCST SDV (2)'!$C$2:$C$2001,0),MATCH('Data đx fcst 21.09.2020'!Q$1,'FCST SDV (2)'!$D$1:$P$1,0))*'Data đx fcst 21.09.2020'!$C455,0)/880/1000</f>
        <v>0</v>
      </c>
      <c r="R455" s="327">
        <f>+IFERROR(INDEX('FCST SDV (2)'!$D$2:$P$2001,MATCH('Data đx fcst 21.09.2020'!$B455,'FCST SDV (2)'!$C$2:$C$2001,0),MATCH('Data đx fcst 21.09.2020'!R$1,'FCST SDV (2)'!$D$1:$P$1,0))*'Data đx fcst 21.09.2020'!$C455,0)/880/1000</f>
        <v>4.3636363636363642</v>
      </c>
      <c r="S455" s="328">
        <f t="shared" si="121"/>
        <v>4.3636363636363642</v>
      </c>
    </row>
    <row r="456" spans="1:19" ht="26.25" customHeight="1">
      <c r="A456" s="614"/>
      <c r="B456" s="323" t="s">
        <v>45</v>
      </c>
      <c r="C456" s="277">
        <v>8</v>
      </c>
      <c r="D456" s="611"/>
      <c r="E456" s="611"/>
      <c r="F456" s="611"/>
      <c r="G456" s="187">
        <f>+IFERROR(VLOOKUP(B456,'FCST SDV (2)'!C:S,12,0),0)</f>
        <v>510000</v>
      </c>
      <c r="H456" s="326">
        <f t="shared" si="123"/>
        <v>4.6363636363636358</v>
      </c>
      <c r="I456" s="327">
        <f>+IFERROR(INDEX('FCST SDV (2)'!$D$2:$P$2001,MATCH('Data đx fcst 21.09.2020'!$B456,'FCST SDV (2)'!$C$2:$C$2001,0),MATCH('Data đx fcst 21.09.2020'!I$1,'FCST SDV (2)'!$D$1:$P$1,0))*'Data đx fcst 21.09.2020'!$C456,0)/880/1000</f>
        <v>0</v>
      </c>
      <c r="J456" s="327">
        <f>+IFERROR(INDEX('FCST SDV (2)'!$D$2:$P$2001,MATCH('Data đx fcst 21.09.2020'!$B456,'FCST SDV (2)'!$C$2:$C$2001,0),MATCH('Data đx fcst 21.09.2020'!J$1,'FCST SDV (2)'!$D$1:$P$1,0))*'Data đx fcst 21.09.2020'!$C456,0)/880/1000</f>
        <v>0</v>
      </c>
      <c r="K456" s="327">
        <f>+IFERROR(INDEX('FCST SDV (2)'!$D$2:$P$2001,MATCH('Data đx fcst 21.09.2020'!$B456,'FCST SDV (2)'!$C$2:$C$2001,0),MATCH('Data đx fcst 21.09.2020'!K$1,'FCST SDV (2)'!$D$1:$P$1,0))*'Data đx fcst 21.09.2020'!$C456,0)/880/1000</f>
        <v>0</v>
      </c>
      <c r="L456" s="327">
        <f>+IFERROR(INDEX('FCST SDV (2)'!$D$2:$P$2001,MATCH('Data đx fcst 21.09.2020'!$B456,'FCST SDV (2)'!$C$2:$C$2001,0),MATCH('Data đx fcst 21.09.2020'!L$1,'FCST SDV (2)'!$D$1:$P$1,0))*'Data đx fcst 21.09.2020'!$C456,0)/880/1000</f>
        <v>0</v>
      </c>
      <c r="M456" s="327">
        <f>+IFERROR(INDEX('FCST SDV (2)'!$D$2:$P$2001,MATCH('Data đx fcst 21.09.2020'!$B456,'FCST SDV (2)'!$C$2:$C$2001,0),MATCH('Data đx fcst 21.09.2020'!M$1,'FCST SDV (2)'!$D$1:$P$1,0))*'Data đx fcst 21.09.2020'!$C456,0)/880/1000</f>
        <v>0</v>
      </c>
      <c r="N456" s="327">
        <f>+IFERROR(INDEX('FCST SDV (2)'!$D$2:$P$2001,MATCH('Data đx fcst 21.09.2020'!$B456,'FCST SDV (2)'!$C$2:$C$2001,0),MATCH('Data đx fcst 21.09.2020'!N$1,'FCST SDV (2)'!$D$1:$P$1,0))*'Data đx fcst 21.09.2020'!$C456,0)/880/1000</f>
        <v>0</v>
      </c>
      <c r="O456" s="327">
        <f>+IFERROR(INDEX('FCST SDV (2)'!$D$2:$P$2001,MATCH('Data đx fcst 21.09.2020'!$B456,'FCST SDV (2)'!$C$2:$C$2001,0),MATCH('Data đx fcst 21.09.2020'!O$1,'FCST SDV (2)'!$D$1:$P$1,0))*'Data đx fcst 21.09.2020'!$C456,0)/880/1000</f>
        <v>0</v>
      </c>
      <c r="P456" s="327">
        <f>+IFERROR(INDEX('FCST SDV (2)'!$D$2:$P$2001,MATCH('Data đx fcst 21.09.2020'!$B456,'FCST SDV (2)'!$C$2:$C$2001,0),MATCH('Data đx fcst 21.09.2020'!P$1,'FCST SDV (2)'!$D$1:$P$1,0))*'Data đx fcst 21.09.2020'!$C456,0)/880/1000</f>
        <v>0</v>
      </c>
      <c r="Q456" s="327">
        <f>+IFERROR(INDEX('FCST SDV (2)'!$D$2:$P$2001,MATCH('Data đx fcst 21.09.2020'!$B456,'FCST SDV (2)'!$C$2:$C$2001,0),MATCH('Data đx fcst 21.09.2020'!Q$1,'FCST SDV (2)'!$D$1:$P$1,0))*'Data đx fcst 21.09.2020'!$C456,0)/880/1000</f>
        <v>0</v>
      </c>
      <c r="R456" s="327">
        <f>+IFERROR(INDEX('FCST SDV (2)'!$D$2:$P$2001,MATCH('Data đx fcst 21.09.2020'!$B456,'FCST SDV (2)'!$C$2:$C$2001,0),MATCH('Data đx fcst 21.09.2020'!R$1,'FCST SDV (2)'!$D$1:$P$1,0))*'Data đx fcst 21.09.2020'!$C456,0)/880/1000</f>
        <v>4.3636363636363642</v>
      </c>
      <c r="S456" s="328">
        <f t="shared" si="121"/>
        <v>4.3636363636363642</v>
      </c>
    </row>
    <row r="457" spans="1:19" ht="26.25" customHeight="1">
      <c r="A457" s="614"/>
      <c r="B457" s="324" t="s">
        <v>83</v>
      </c>
      <c r="C457" s="277">
        <v>9</v>
      </c>
      <c r="D457" s="611"/>
      <c r="E457" s="611"/>
      <c r="F457" s="611"/>
      <c r="G457" s="187">
        <f>+IFERROR(VLOOKUP(B457,'FCST SDV (2)'!C:S,12,0),0)</f>
        <v>260000</v>
      </c>
      <c r="H457" s="326">
        <f t="shared" si="123"/>
        <v>2.6590909090909092</v>
      </c>
      <c r="I457" s="327">
        <f>+IFERROR(INDEX('FCST SDV (2)'!$D$2:$P$2001,MATCH('Data đx fcst 21.09.2020'!$B457,'FCST SDV (2)'!$C$2:$C$2001,0),MATCH('Data đx fcst 21.09.2020'!I$1,'FCST SDV (2)'!$D$1:$P$1,0))*'Data đx fcst 21.09.2020'!$C457,0)/880/1000</f>
        <v>0</v>
      </c>
      <c r="J457" s="327">
        <f>+IFERROR(INDEX('FCST SDV (2)'!$D$2:$P$2001,MATCH('Data đx fcst 21.09.2020'!$B457,'FCST SDV (2)'!$C$2:$C$2001,0),MATCH('Data đx fcst 21.09.2020'!J$1,'FCST SDV (2)'!$D$1:$P$1,0))*'Data đx fcst 21.09.2020'!$C457,0)/880/1000</f>
        <v>0</v>
      </c>
      <c r="K457" s="327">
        <f>+IFERROR(INDEX('FCST SDV (2)'!$D$2:$P$2001,MATCH('Data đx fcst 21.09.2020'!$B457,'FCST SDV (2)'!$C$2:$C$2001,0),MATCH('Data đx fcst 21.09.2020'!K$1,'FCST SDV (2)'!$D$1:$P$1,0))*'Data đx fcst 21.09.2020'!$C457,0)/880/1000</f>
        <v>0</v>
      </c>
      <c r="L457" s="327">
        <f>+IFERROR(INDEX('FCST SDV (2)'!$D$2:$P$2001,MATCH('Data đx fcst 21.09.2020'!$B457,'FCST SDV (2)'!$C$2:$C$2001,0),MATCH('Data đx fcst 21.09.2020'!L$1,'FCST SDV (2)'!$D$1:$P$1,0))*'Data đx fcst 21.09.2020'!$C457,0)/880/1000</f>
        <v>0</v>
      </c>
      <c r="M457" s="327">
        <f>+IFERROR(INDEX('FCST SDV (2)'!$D$2:$P$2001,MATCH('Data đx fcst 21.09.2020'!$B457,'FCST SDV (2)'!$C$2:$C$2001,0),MATCH('Data đx fcst 21.09.2020'!M$1,'FCST SDV (2)'!$D$1:$P$1,0))*'Data đx fcst 21.09.2020'!$C457,0)/880/1000</f>
        <v>0</v>
      </c>
      <c r="N457" s="327">
        <f>+IFERROR(INDEX('FCST SDV (2)'!$D$2:$P$2001,MATCH('Data đx fcst 21.09.2020'!$B457,'FCST SDV (2)'!$C$2:$C$2001,0),MATCH('Data đx fcst 21.09.2020'!N$1,'FCST SDV (2)'!$D$1:$P$1,0))*'Data đx fcst 21.09.2020'!$C457,0)/880/1000</f>
        <v>0</v>
      </c>
      <c r="O457" s="327">
        <f>+IFERROR(INDEX('FCST SDV (2)'!$D$2:$P$2001,MATCH('Data đx fcst 21.09.2020'!$B457,'FCST SDV (2)'!$C$2:$C$2001,0),MATCH('Data đx fcst 21.09.2020'!O$1,'FCST SDV (2)'!$D$1:$P$1,0))*'Data đx fcst 21.09.2020'!$C457,0)/880/1000</f>
        <v>0</v>
      </c>
      <c r="P457" s="327">
        <f>+IFERROR(INDEX('FCST SDV (2)'!$D$2:$P$2001,MATCH('Data đx fcst 21.09.2020'!$B457,'FCST SDV (2)'!$C$2:$C$2001,0),MATCH('Data đx fcst 21.09.2020'!P$1,'FCST SDV (2)'!$D$1:$P$1,0))*'Data đx fcst 21.09.2020'!$C457,0)/880/1000</f>
        <v>0</v>
      </c>
      <c r="Q457" s="327">
        <f>+IFERROR(INDEX('FCST SDV (2)'!$D$2:$P$2001,MATCH('Data đx fcst 21.09.2020'!$B457,'FCST SDV (2)'!$C$2:$C$2001,0),MATCH('Data đx fcst 21.09.2020'!Q$1,'FCST SDV (2)'!$D$1:$P$1,0))*'Data đx fcst 21.09.2020'!$C457,0)/880/1000</f>
        <v>0</v>
      </c>
      <c r="R457" s="327">
        <f>+IFERROR(INDEX('FCST SDV (2)'!$D$2:$P$2001,MATCH('Data đx fcst 21.09.2020'!$B457,'FCST SDV (2)'!$C$2:$C$2001,0),MATCH('Data đx fcst 21.09.2020'!R$1,'FCST SDV (2)'!$D$1:$P$1,0))*'Data đx fcst 21.09.2020'!$C457,0)/880/1000</f>
        <v>2.8636363636363633</v>
      </c>
      <c r="S457" s="328">
        <f t="shared" si="121"/>
        <v>2.8636363636363633</v>
      </c>
    </row>
    <row r="458" spans="1:19" ht="26.25" customHeight="1">
      <c r="A458" s="614"/>
      <c r="B458" s="323" t="s">
        <v>78</v>
      </c>
      <c r="C458" s="277">
        <v>8</v>
      </c>
      <c r="D458" s="611"/>
      <c r="E458" s="611"/>
      <c r="F458" s="611"/>
      <c r="G458" s="187">
        <f>+IFERROR(VLOOKUP(B458,'FCST SDV (2)'!C:S,12,0),0)</f>
        <v>0</v>
      </c>
      <c r="H458" s="326">
        <f t="shared" si="123"/>
        <v>0</v>
      </c>
      <c r="I458" s="327">
        <f>+IFERROR(INDEX('FCST SDV (2)'!$D$2:$P$2001,MATCH('Data đx fcst 21.09.2020'!$B458,'FCST SDV (2)'!$C$2:$C$2001,0),MATCH('Data đx fcst 21.09.2020'!I$1,'FCST SDV (2)'!$D$1:$P$1,0))*'Data đx fcst 21.09.2020'!$C458,0)/880/1000</f>
        <v>0</v>
      </c>
      <c r="J458" s="327">
        <f>+IFERROR(INDEX('FCST SDV (2)'!$D$2:$P$2001,MATCH('Data đx fcst 21.09.2020'!$B458,'FCST SDV (2)'!$C$2:$C$2001,0),MATCH('Data đx fcst 21.09.2020'!J$1,'FCST SDV (2)'!$D$1:$P$1,0))*'Data đx fcst 21.09.2020'!$C458,0)/880/1000</f>
        <v>0</v>
      </c>
      <c r="K458" s="327">
        <f>+IFERROR(INDEX('FCST SDV (2)'!$D$2:$P$2001,MATCH('Data đx fcst 21.09.2020'!$B458,'FCST SDV (2)'!$C$2:$C$2001,0),MATCH('Data đx fcst 21.09.2020'!K$1,'FCST SDV (2)'!$D$1:$P$1,0))*'Data đx fcst 21.09.2020'!$C458,0)/880/1000</f>
        <v>0</v>
      </c>
      <c r="L458" s="327">
        <f>+IFERROR(INDEX('FCST SDV (2)'!$D$2:$P$2001,MATCH('Data đx fcst 21.09.2020'!$B458,'FCST SDV (2)'!$C$2:$C$2001,0),MATCH('Data đx fcst 21.09.2020'!L$1,'FCST SDV (2)'!$D$1:$P$1,0))*'Data đx fcst 21.09.2020'!$C458,0)/880/1000</f>
        <v>0</v>
      </c>
      <c r="M458" s="327">
        <f>+IFERROR(INDEX('FCST SDV (2)'!$D$2:$P$2001,MATCH('Data đx fcst 21.09.2020'!$B458,'FCST SDV (2)'!$C$2:$C$2001,0),MATCH('Data đx fcst 21.09.2020'!M$1,'FCST SDV (2)'!$D$1:$P$1,0))*'Data đx fcst 21.09.2020'!$C458,0)/880/1000</f>
        <v>0</v>
      </c>
      <c r="N458" s="327">
        <f>+IFERROR(INDEX('FCST SDV (2)'!$D$2:$P$2001,MATCH('Data đx fcst 21.09.2020'!$B458,'FCST SDV (2)'!$C$2:$C$2001,0),MATCH('Data đx fcst 21.09.2020'!N$1,'FCST SDV (2)'!$D$1:$P$1,0))*'Data đx fcst 21.09.2020'!$C458,0)/880/1000</f>
        <v>0</v>
      </c>
      <c r="O458" s="327">
        <f>+IFERROR(INDEX('FCST SDV (2)'!$D$2:$P$2001,MATCH('Data đx fcst 21.09.2020'!$B458,'FCST SDV (2)'!$C$2:$C$2001,0),MATCH('Data đx fcst 21.09.2020'!O$1,'FCST SDV (2)'!$D$1:$P$1,0))*'Data đx fcst 21.09.2020'!$C458,0)/880/1000</f>
        <v>0</v>
      </c>
      <c r="P458" s="327">
        <f>+IFERROR(INDEX('FCST SDV (2)'!$D$2:$P$2001,MATCH('Data đx fcst 21.09.2020'!$B458,'FCST SDV (2)'!$C$2:$C$2001,0),MATCH('Data đx fcst 21.09.2020'!P$1,'FCST SDV (2)'!$D$1:$P$1,0))*'Data đx fcst 21.09.2020'!$C458,0)/880/1000</f>
        <v>0</v>
      </c>
      <c r="Q458" s="327">
        <f>+IFERROR(INDEX('FCST SDV (2)'!$D$2:$P$2001,MATCH('Data đx fcst 21.09.2020'!$B458,'FCST SDV (2)'!$C$2:$C$2001,0),MATCH('Data đx fcst 21.09.2020'!Q$1,'FCST SDV (2)'!$D$1:$P$1,0))*'Data đx fcst 21.09.2020'!$C458,0)/880/1000</f>
        <v>0</v>
      </c>
      <c r="R458" s="327">
        <f>+IFERROR(INDEX('FCST SDV (2)'!$D$2:$P$2001,MATCH('Data đx fcst 21.09.2020'!$B458,'FCST SDV (2)'!$C$2:$C$2001,0),MATCH('Data đx fcst 21.09.2020'!R$1,'FCST SDV (2)'!$D$1:$P$1,0))*'Data đx fcst 21.09.2020'!$C458,0)/880/1000</f>
        <v>0</v>
      </c>
      <c r="S458" s="328">
        <f t="shared" si="121"/>
        <v>0</v>
      </c>
    </row>
    <row r="459" spans="1:19" ht="26.25" customHeight="1">
      <c r="A459" s="614"/>
      <c r="B459" s="323" t="s">
        <v>81</v>
      </c>
      <c r="C459" s="277">
        <v>9</v>
      </c>
      <c r="D459" s="612"/>
      <c r="E459" s="612"/>
      <c r="F459" s="612"/>
      <c r="G459" s="187">
        <f>+IFERROR(VLOOKUP(B459,'FCST SDV (2)'!C:S,12,0),0)</f>
        <v>0</v>
      </c>
      <c r="H459" s="326">
        <f t="shared" si="123"/>
        <v>0</v>
      </c>
      <c r="I459" s="327">
        <f>+IFERROR(INDEX('FCST SDV (2)'!$D$2:$P$2001,MATCH('Data đx fcst 21.09.2020'!$B459,'FCST SDV (2)'!$C$2:$C$2001,0),MATCH('Data đx fcst 21.09.2020'!I$1,'FCST SDV (2)'!$D$1:$P$1,0))*'Data đx fcst 21.09.2020'!$C459,0)/880/1000</f>
        <v>0</v>
      </c>
      <c r="J459" s="327">
        <f>+IFERROR(INDEX('FCST SDV (2)'!$D$2:$P$2001,MATCH('Data đx fcst 21.09.2020'!$B459,'FCST SDV (2)'!$C$2:$C$2001,0),MATCH('Data đx fcst 21.09.2020'!J$1,'FCST SDV (2)'!$D$1:$P$1,0))*'Data đx fcst 21.09.2020'!$C459,0)/880/1000</f>
        <v>0</v>
      </c>
      <c r="K459" s="327">
        <f>+IFERROR(INDEX('FCST SDV (2)'!$D$2:$P$2001,MATCH('Data đx fcst 21.09.2020'!$B459,'FCST SDV (2)'!$C$2:$C$2001,0),MATCH('Data đx fcst 21.09.2020'!K$1,'FCST SDV (2)'!$D$1:$P$1,0))*'Data đx fcst 21.09.2020'!$C459,0)/880/1000</f>
        <v>0</v>
      </c>
      <c r="L459" s="327">
        <f>+IFERROR(INDEX('FCST SDV (2)'!$D$2:$P$2001,MATCH('Data đx fcst 21.09.2020'!$B459,'FCST SDV (2)'!$C$2:$C$2001,0),MATCH('Data đx fcst 21.09.2020'!L$1,'FCST SDV (2)'!$D$1:$P$1,0))*'Data đx fcst 21.09.2020'!$C459,0)/880/1000</f>
        <v>0</v>
      </c>
      <c r="M459" s="327">
        <f>+IFERROR(INDEX('FCST SDV (2)'!$D$2:$P$2001,MATCH('Data đx fcst 21.09.2020'!$B459,'FCST SDV (2)'!$C$2:$C$2001,0),MATCH('Data đx fcst 21.09.2020'!M$1,'FCST SDV (2)'!$D$1:$P$1,0))*'Data đx fcst 21.09.2020'!$C459,0)/880/1000</f>
        <v>0</v>
      </c>
      <c r="N459" s="327">
        <f>+IFERROR(INDEX('FCST SDV (2)'!$D$2:$P$2001,MATCH('Data đx fcst 21.09.2020'!$B459,'FCST SDV (2)'!$C$2:$C$2001,0),MATCH('Data đx fcst 21.09.2020'!N$1,'FCST SDV (2)'!$D$1:$P$1,0))*'Data đx fcst 21.09.2020'!$C459,0)/880/1000</f>
        <v>0</v>
      </c>
      <c r="O459" s="327">
        <f>+IFERROR(INDEX('FCST SDV (2)'!$D$2:$P$2001,MATCH('Data đx fcst 21.09.2020'!$B459,'FCST SDV (2)'!$C$2:$C$2001,0),MATCH('Data đx fcst 21.09.2020'!O$1,'FCST SDV (2)'!$D$1:$P$1,0))*'Data đx fcst 21.09.2020'!$C459,0)/880/1000</f>
        <v>0</v>
      </c>
      <c r="P459" s="327">
        <f>+IFERROR(INDEX('FCST SDV (2)'!$D$2:$P$2001,MATCH('Data đx fcst 21.09.2020'!$B459,'FCST SDV (2)'!$C$2:$C$2001,0),MATCH('Data đx fcst 21.09.2020'!P$1,'FCST SDV (2)'!$D$1:$P$1,0))*'Data đx fcst 21.09.2020'!$C459,0)/880/1000</f>
        <v>0</v>
      </c>
      <c r="Q459" s="327">
        <f>+IFERROR(INDEX('FCST SDV (2)'!$D$2:$P$2001,MATCH('Data đx fcst 21.09.2020'!$B459,'FCST SDV (2)'!$C$2:$C$2001,0),MATCH('Data đx fcst 21.09.2020'!Q$1,'FCST SDV (2)'!$D$1:$P$1,0))*'Data đx fcst 21.09.2020'!$C459,0)/880/1000</f>
        <v>0</v>
      </c>
      <c r="R459" s="327">
        <f>+IFERROR(INDEX('FCST SDV (2)'!$D$2:$P$2001,MATCH('Data đx fcst 21.09.2020'!$B459,'FCST SDV (2)'!$C$2:$C$2001,0),MATCH('Data đx fcst 21.09.2020'!R$1,'FCST SDV (2)'!$D$1:$P$1,0))*'Data đx fcst 21.09.2020'!$C459,0)/880/1000</f>
        <v>0</v>
      </c>
      <c r="S459" s="328">
        <f t="shared" si="121"/>
        <v>0</v>
      </c>
    </row>
    <row r="460" spans="1:19" s="195" customFormat="1" ht="26.25" customHeight="1" thickBot="1">
      <c r="A460" s="615"/>
      <c r="B460" s="607" t="s">
        <v>254</v>
      </c>
      <c r="C460" s="608"/>
      <c r="D460" s="608"/>
      <c r="E460" s="608"/>
      <c r="F460" s="609"/>
      <c r="G460" s="317"/>
      <c r="H460" s="266">
        <f>SUM(H434:H459)</f>
        <v>28.314261363636362</v>
      </c>
      <c r="I460" s="329">
        <f>F434-SUM(I434:I459)</f>
        <v>0</v>
      </c>
      <c r="J460" s="329">
        <f>I460-SUM(J434:J459)</f>
        <v>0</v>
      </c>
      <c r="K460" s="329">
        <f t="shared" ref="K460:S460" si="124">J460-SUM(K434:K459)</f>
        <v>0</v>
      </c>
      <c r="L460" s="329">
        <f t="shared" si="124"/>
        <v>0</v>
      </c>
      <c r="M460" s="329">
        <f t="shared" si="124"/>
        <v>0</v>
      </c>
      <c r="N460" s="329">
        <f t="shared" si="124"/>
        <v>0</v>
      </c>
      <c r="O460" s="329">
        <f t="shared" si="124"/>
        <v>0</v>
      </c>
      <c r="P460" s="329">
        <f t="shared" si="124"/>
        <v>0</v>
      </c>
      <c r="Q460" s="329">
        <f t="shared" si="124"/>
        <v>0</v>
      </c>
      <c r="R460" s="329">
        <f t="shared" si="124"/>
        <v>-32.933142045454545</v>
      </c>
      <c r="S460" s="329">
        <f t="shared" si="124"/>
        <v>-65.86628409090909</v>
      </c>
    </row>
    <row r="461" spans="1:19" ht="26.25" customHeight="1">
      <c r="B461" s="288" t="s">
        <v>129</v>
      </c>
      <c r="C461" s="274"/>
      <c r="D461" s="610">
        <v>75</v>
      </c>
      <c r="E461" s="610"/>
      <c r="F461" s="610">
        <f>D461</f>
        <v>75</v>
      </c>
      <c r="G461" s="299"/>
      <c r="H461" s="188"/>
      <c r="I461" s="300"/>
      <c r="J461" s="300"/>
      <c r="K461" s="300"/>
      <c r="L461" s="300"/>
      <c r="M461" s="300"/>
      <c r="N461" s="300"/>
      <c r="O461" s="300"/>
      <c r="P461" s="300"/>
      <c r="Q461" s="300"/>
      <c r="R461" s="300"/>
      <c r="S461" s="300"/>
    </row>
    <row r="462" spans="1:19" ht="26.25" customHeight="1">
      <c r="B462" s="33" t="s">
        <v>150</v>
      </c>
      <c r="C462" s="278"/>
      <c r="D462" s="611"/>
      <c r="E462" s="611"/>
      <c r="F462" s="611"/>
      <c r="G462" s="286"/>
      <c r="H462" s="185"/>
      <c r="I462" s="287"/>
      <c r="J462" s="287"/>
      <c r="K462" s="287"/>
      <c r="L462" s="287"/>
      <c r="M462" s="287"/>
      <c r="N462" s="287"/>
      <c r="O462" s="287"/>
      <c r="P462" s="258"/>
      <c r="Q462" s="258"/>
      <c r="R462" s="258"/>
      <c r="S462" s="258"/>
    </row>
    <row r="463" spans="1:19" ht="26.25" customHeight="1">
      <c r="B463" s="33" t="s">
        <v>133</v>
      </c>
      <c r="C463" s="278"/>
      <c r="D463" s="611"/>
      <c r="E463" s="611"/>
      <c r="F463" s="611"/>
      <c r="G463" s="286"/>
      <c r="H463" s="185"/>
      <c r="I463" s="287"/>
      <c r="J463" s="287"/>
      <c r="K463" s="287"/>
      <c r="L463" s="287"/>
      <c r="M463" s="287"/>
      <c r="N463" s="287"/>
      <c r="O463" s="287"/>
      <c r="P463" s="258"/>
      <c r="Q463" s="258"/>
      <c r="R463" s="258"/>
      <c r="S463" s="258"/>
    </row>
    <row r="464" spans="1:19" ht="26.25" customHeight="1">
      <c r="B464" s="33" t="s">
        <v>17</v>
      </c>
      <c r="C464" s="278"/>
      <c r="D464" s="611"/>
      <c r="E464" s="611"/>
      <c r="F464" s="611"/>
      <c r="G464" s="286"/>
      <c r="H464" s="185"/>
      <c r="I464" s="287"/>
      <c r="J464" s="287"/>
      <c r="K464" s="287"/>
      <c r="L464" s="287"/>
      <c r="M464" s="287"/>
      <c r="N464" s="287"/>
      <c r="O464" s="287"/>
      <c r="P464" s="258"/>
      <c r="Q464" s="258"/>
      <c r="R464" s="258"/>
      <c r="S464" s="258"/>
    </row>
    <row r="465" spans="1:19" ht="26.25" customHeight="1">
      <c r="B465" s="33" t="s">
        <v>131</v>
      </c>
      <c r="C465" s="278"/>
      <c r="D465" s="611"/>
      <c r="E465" s="611"/>
      <c r="F465" s="611"/>
      <c r="G465" s="286"/>
      <c r="H465" s="185"/>
      <c r="I465" s="287"/>
      <c r="J465" s="287"/>
      <c r="K465" s="287"/>
      <c r="L465" s="287"/>
      <c r="M465" s="287"/>
      <c r="N465" s="287"/>
      <c r="O465" s="287"/>
      <c r="P465" s="258"/>
      <c r="Q465" s="258"/>
      <c r="R465" s="258"/>
      <c r="S465" s="258"/>
    </row>
    <row r="466" spans="1:19" ht="26.25" customHeight="1">
      <c r="A466" s="294" t="s">
        <v>786</v>
      </c>
      <c r="B466" s="33" t="s">
        <v>16</v>
      </c>
      <c r="C466" s="278"/>
      <c r="D466" s="611"/>
      <c r="E466" s="611"/>
      <c r="F466" s="611"/>
      <c r="G466" s="286"/>
      <c r="H466" s="185"/>
      <c r="I466" s="287"/>
      <c r="J466" s="287"/>
      <c r="K466" s="287"/>
      <c r="L466" s="287"/>
      <c r="M466" s="287"/>
      <c r="N466" s="287"/>
      <c r="O466" s="287"/>
      <c r="P466" s="258"/>
      <c r="Q466" s="258"/>
      <c r="R466" s="258"/>
      <c r="S466" s="258"/>
    </row>
    <row r="467" spans="1:19" ht="26.25" customHeight="1">
      <c r="B467" s="33" t="s">
        <v>152</v>
      </c>
      <c r="C467" s="278"/>
      <c r="D467" s="611"/>
      <c r="E467" s="611"/>
      <c r="F467" s="611"/>
      <c r="G467" s="286"/>
      <c r="H467" s="185"/>
      <c r="I467" s="287"/>
      <c r="J467" s="287"/>
      <c r="K467" s="287"/>
      <c r="L467" s="287"/>
      <c r="M467" s="287"/>
      <c r="N467" s="287"/>
      <c r="O467" s="287"/>
      <c r="P467" s="258"/>
      <c r="Q467" s="258"/>
      <c r="R467" s="258"/>
      <c r="S467" s="258"/>
    </row>
    <row r="468" spans="1:19" ht="26.25" customHeight="1">
      <c r="B468" s="33" t="s">
        <v>154</v>
      </c>
      <c r="C468" s="278"/>
      <c r="D468" s="611"/>
      <c r="E468" s="611"/>
      <c r="F468" s="611"/>
      <c r="G468" s="286"/>
      <c r="H468" s="185"/>
      <c r="I468" s="287"/>
      <c r="J468" s="287"/>
      <c r="K468" s="287"/>
      <c r="L468" s="287"/>
      <c r="M468" s="287"/>
      <c r="N468" s="287"/>
      <c r="O468" s="287"/>
      <c r="P468" s="258"/>
      <c r="Q468" s="258"/>
      <c r="R468" s="258"/>
      <c r="S468" s="258"/>
    </row>
    <row r="469" spans="1:19" ht="26.25" customHeight="1">
      <c r="B469" s="33" t="s">
        <v>9</v>
      </c>
      <c r="C469" s="278"/>
      <c r="D469" s="611"/>
      <c r="E469" s="611"/>
      <c r="F469" s="611"/>
      <c r="G469" s="286"/>
      <c r="H469" s="185"/>
      <c r="I469" s="287"/>
      <c r="J469" s="287"/>
      <c r="K469" s="287"/>
      <c r="L469" s="287"/>
      <c r="M469" s="287"/>
      <c r="N469" s="287"/>
      <c r="O469" s="287"/>
      <c r="P469" s="258"/>
      <c r="Q469" s="258"/>
      <c r="R469" s="258"/>
      <c r="S469" s="258"/>
    </row>
    <row r="470" spans="1:19" ht="26.25" customHeight="1">
      <c r="B470" s="43" t="s">
        <v>27</v>
      </c>
      <c r="C470" s="278"/>
      <c r="D470" s="611"/>
      <c r="E470" s="611"/>
      <c r="F470" s="611"/>
      <c r="G470" s="286"/>
      <c r="H470" s="185"/>
      <c r="I470" s="287"/>
      <c r="J470" s="287"/>
      <c r="K470" s="287"/>
      <c r="L470" s="287"/>
      <c r="M470" s="287"/>
      <c r="N470" s="287"/>
      <c r="O470" s="287"/>
      <c r="P470" s="258"/>
      <c r="Q470" s="258"/>
      <c r="R470" s="258"/>
      <c r="S470" s="258"/>
    </row>
    <row r="471" spans="1:19" ht="26.25" customHeight="1">
      <c r="B471" s="33" t="s">
        <v>163</v>
      </c>
      <c r="C471" s="278"/>
      <c r="D471" s="611"/>
      <c r="E471" s="611"/>
      <c r="F471" s="611"/>
      <c r="G471" s="286"/>
      <c r="H471" s="185"/>
      <c r="I471" s="287"/>
      <c r="J471" s="287"/>
      <c r="K471" s="287"/>
      <c r="L471" s="287"/>
      <c r="M471" s="287"/>
      <c r="N471" s="287"/>
      <c r="O471" s="287"/>
      <c r="P471" s="258"/>
      <c r="Q471" s="258"/>
      <c r="R471" s="258"/>
      <c r="S471" s="258"/>
    </row>
    <row r="472" spans="1:19" ht="26.25" customHeight="1">
      <c r="B472" s="39" t="s">
        <v>51</v>
      </c>
      <c r="C472" s="278"/>
      <c r="D472" s="611"/>
      <c r="E472" s="611"/>
      <c r="F472" s="611"/>
      <c r="G472" s="286"/>
      <c r="H472" s="185"/>
      <c r="I472" s="287"/>
      <c r="J472" s="287"/>
      <c r="K472" s="287"/>
      <c r="L472" s="287"/>
      <c r="M472" s="287"/>
      <c r="N472" s="287"/>
      <c r="O472" s="287"/>
      <c r="P472" s="258"/>
      <c r="Q472" s="258"/>
      <c r="R472" s="258"/>
      <c r="S472" s="258"/>
    </row>
    <row r="473" spans="1:19" ht="26.25" customHeight="1">
      <c r="B473" s="33" t="s">
        <v>10</v>
      </c>
      <c r="C473" s="278"/>
      <c r="D473" s="611"/>
      <c r="E473" s="611"/>
      <c r="F473" s="611"/>
      <c r="G473" s="286"/>
      <c r="H473" s="185"/>
      <c r="I473" s="287"/>
      <c r="J473" s="287"/>
      <c r="K473" s="287"/>
      <c r="L473" s="287"/>
      <c r="M473" s="287"/>
      <c r="N473" s="287"/>
      <c r="O473" s="287"/>
      <c r="P473" s="258"/>
      <c r="Q473" s="258"/>
      <c r="R473" s="258"/>
      <c r="S473" s="258"/>
    </row>
    <row r="474" spans="1:19" ht="26.25" customHeight="1">
      <c r="B474" s="33" t="s">
        <v>56</v>
      </c>
      <c r="C474" s="278"/>
      <c r="D474" s="611"/>
      <c r="E474" s="611"/>
      <c r="F474" s="611"/>
      <c r="G474" s="286"/>
      <c r="H474" s="185"/>
      <c r="I474" s="287"/>
      <c r="J474" s="287"/>
      <c r="K474" s="287"/>
      <c r="L474" s="287"/>
      <c r="M474" s="287"/>
      <c r="N474" s="287"/>
      <c r="O474" s="287"/>
      <c r="P474" s="258"/>
      <c r="Q474" s="258"/>
      <c r="R474" s="258"/>
      <c r="S474" s="258"/>
    </row>
    <row r="475" spans="1:19" ht="26.25" customHeight="1">
      <c r="B475" s="33" t="s">
        <v>20</v>
      </c>
      <c r="C475" s="278"/>
      <c r="D475" s="611"/>
      <c r="E475" s="611"/>
      <c r="F475" s="611"/>
      <c r="G475" s="286"/>
      <c r="H475" s="185"/>
      <c r="I475" s="287"/>
      <c r="J475" s="287"/>
      <c r="K475" s="287"/>
      <c r="L475" s="287"/>
      <c r="M475" s="287"/>
      <c r="N475" s="287"/>
      <c r="O475" s="287"/>
      <c r="P475" s="258"/>
      <c r="Q475" s="258"/>
      <c r="R475" s="258"/>
      <c r="S475" s="258"/>
    </row>
    <row r="476" spans="1:19" ht="26.25" customHeight="1">
      <c r="B476" s="33" t="s">
        <v>327</v>
      </c>
      <c r="C476" s="278"/>
      <c r="D476" s="611"/>
      <c r="E476" s="611"/>
      <c r="F476" s="611"/>
      <c r="G476" s="286"/>
      <c r="H476" s="185"/>
      <c r="I476" s="287"/>
      <c r="J476" s="287"/>
      <c r="K476" s="287"/>
      <c r="L476" s="287"/>
      <c r="M476" s="287"/>
      <c r="N476" s="287"/>
      <c r="O476" s="287"/>
      <c r="P476" s="258"/>
      <c r="Q476" s="258"/>
      <c r="R476" s="258"/>
      <c r="S476" s="258"/>
    </row>
    <row r="477" spans="1:19" ht="26.25" customHeight="1">
      <c r="B477" s="33" t="s">
        <v>58</v>
      </c>
      <c r="C477" s="278"/>
      <c r="D477" s="611"/>
      <c r="E477" s="611"/>
      <c r="F477" s="611"/>
      <c r="G477" s="286"/>
      <c r="H477" s="185"/>
      <c r="I477" s="287"/>
      <c r="J477" s="287"/>
      <c r="K477" s="287"/>
      <c r="L477" s="287"/>
      <c r="M477" s="287"/>
      <c r="N477" s="287"/>
      <c r="O477" s="287"/>
      <c r="P477" s="258"/>
      <c r="Q477" s="258"/>
      <c r="R477" s="258"/>
      <c r="S477" s="258"/>
    </row>
    <row r="478" spans="1:19" ht="26.25" customHeight="1">
      <c r="B478" s="33" t="s">
        <v>57</v>
      </c>
      <c r="C478" s="278"/>
      <c r="D478" s="611"/>
      <c r="E478" s="611"/>
      <c r="F478" s="611"/>
      <c r="G478" s="286"/>
      <c r="H478" s="185"/>
      <c r="I478" s="287"/>
      <c r="J478" s="287"/>
      <c r="K478" s="287"/>
      <c r="L478" s="287"/>
      <c r="M478" s="287"/>
      <c r="N478" s="287"/>
      <c r="O478" s="287"/>
      <c r="P478" s="258"/>
      <c r="Q478" s="258"/>
      <c r="R478" s="258"/>
      <c r="S478" s="258"/>
    </row>
    <row r="479" spans="1:19" ht="26.25" customHeight="1">
      <c r="B479" s="33" t="s">
        <v>22</v>
      </c>
      <c r="C479" s="278"/>
      <c r="D479" s="611"/>
      <c r="E479" s="611"/>
      <c r="F479" s="611"/>
      <c r="G479" s="286"/>
      <c r="H479" s="185"/>
      <c r="I479" s="287"/>
      <c r="J479" s="287"/>
      <c r="K479" s="287"/>
      <c r="L479" s="287"/>
      <c r="M479" s="287"/>
      <c r="N479" s="287"/>
      <c r="O479" s="287"/>
      <c r="P479" s="258"/>
      <c r="Q479" s="258"/>
      <c r="R479" s="258"/>
      <c r="S479" s="258"/>
    </row>
    <row r="480" spans="1:19" ht="26.25" customHeight="1">
      <c r="B480" s="33" t="s">
        <v>337</v>
      </c>
      <c r="C480" s="278"/>
      <c r="D480" s="611"/>
      <c r="E480" s="611"/>
      <c r="F480" s="611"/>
      <c r="G480" s="286"/>
      <c r="H480" s="185"/>
      <c r="I480" s="287"/>
      <c r="J480" s="287"/>
      <c r="K480" s="287"/>
      <c r="L480" s="287"/>
      <c r="M480" s="287"/>
      <c r="N480" s="287"/>
      <c r="O480" s="287"/>
      <c r="P480" s="258"/>
      <c r="Q480" s="258"/>
      <c r="R480" s="258"/>
      <c r="S480" s="258"/>
    </row>
    <row r="481" spans="1:19" ht="26.25" customHeight="1">
      <c r="B481" s="33" t="s">
        <v>21</v>
      </c>
      <c r="C481" s="278"/>
      <c r="D481" s="611"/>
      <c r="E481" s="611"/>
      <c r="F481" s="611"/>
      <c r="G481" s="286"/>
      <c r="H481" s="185"/>
      <c r="I481" s="287"/>
      <c r="J481" s="287"/>
      <c r="K481" s="287"/>
      <c r="L481" s="287"/>
      <c r="M481" s="287"/>
      <c r="N481" s="287"/>
      <c r="O481" s="287"/>
      <c r="P481" s="258"/>
      <c r="Q481" s="258"/>
      <c r="R481" s="258"/>
      <c r="S481" s="258"/>
    </row>
    <row r="482" spans="1:19" ht="26.25" customHeight="1">
      <c r="B482" s="33" t="s">
        <v>63</v>
      </c>
      <c r="C482" s="278"/>
      <c r="D482" s="611"/>
      <c r="E482" s="611"/>
      <c r="F482" s="611"/>
      <c r="G482" s="286"/>
      <c r="H482" s="185"/>
      <c r="I482" s="287"/>
      <c r="J482" s="287"/>
      <c r="K482" s="287"/>
      <c r="L482" s="287"/>
      <c r="M482" s="287"/>
      <c r="N482" s="287"/>
      <c r="O482" s="287"/>
      <c r="P482" s="258"/>
      <c r="Q482" s="258"/>
      <c r="R482" s="258"/>
      <c r="S482" s="258"/>
    </row>
    <row r="483" spans="1:19" ht="26.25" customHeight="1">
      <c r="B483" s="33" t="s">
        <v>60</v>
      </c>
      <c r="C483" s="278"/>
      <c r="D483" s="611"/>
      <c r="E483" s="611"/>
      <c r="F483" s="611"/>
      <c r="G483" s="286"/>
      <c r="H483" s="185"/>
      <c r="I483" s="287"/>
      <c r="J483" s="287"/>
      <c r="K483" s="287"/>
      <c r="L483" s="287"/>
      <c r="M483" s="287"/>
      <c r="N483" s="287"/>
      <c r="O483" s="287"/>
      <c r="P483" s="258"/>
      <c r="Q483" s="258"/>
      <c r="R483" s="258"/>
      <c r="S483" s="258"/>
    </row>
    <row r="484" spans="1:19" ht="26.25" customHeight="1">
      <c r="B484" s="43" t="s">
        <v>28</v>
      </c>
      <c r="C484" s="278"/>
      <c r="D484" s="611"/>
      <c r="E484" s="611"/>
      <c r="F484" s="611"/>
      <c r="G484" s="286"/>
      <c r="H484" s="185"/>
      <c r="I484" s="287"/>
      <c r="J484" s="287"/>
      <c r="K484" s="287"/>
      <c r="L484" s="287"/>
      <c r="M484" s="287"/>
      <c r="N484" s="287"/>
      <c r="O484" s="287"/>
      <c r="P484" s="258"/>
      <c r="Q484" s="258"/>
      <c r="R484" s="258"/>
      <c r="S484" s="258"/>
    </row>
    <row r="485" spans="1:19" ht="26.25" customHeight="1">
      <c r="B485" s="43" t="s">
        <v>29</v>
      </c>
      <c r="C485" s="278"/>
      <c r="D485" s="611"/>
      <c r="E485" s="611"/>
      <c r="F485" s="611"/>
      <c r="G485" s="286"/>
      <c r="H485" s="185"/>
      <c r="I485" s="287"/>
      <c r="J485" s="287"/>
      <c r="K485" s="287"/>
      <c r="L485" s="287"/>
      <c r="M485" s="287"/>
      <c r="N485" s="287"/>
      <c r="O485" s="287"/>
      <c r="P485" s="258"/>
      <c r="Q485" s="258"/>
      <c r="R485" s="258"/>
      <c r="S485" s="258"/>
    </row>
    <row r="486" spans="1:19" ht="26.25" customHeight="1">
      <c r="B486" s="33" t="s">
        <v>80</v>
      </c>
      <c r="C486" s="278"/>
      <c r="D486" s="611"/>
      <c r="E486" s="611"/>
      <c r="F486" s="611"/>
      <c r="G486" s="286"/>
      <c r="H486" s="185"/>
      <c r="I486" s="287"/>
      <c r="J486" s="287"/>
      <c r="K486" s="287"/>
      <c r="L486" s="287"/>
      <c r="M486" s="287"/>
      <c r="N486" s="287"/>
      <c r="O486" s="287"/>
      <c r="P486" s="258"/>
      <c r="Q486" s="258"/>
      <c r="R486" s="258"/>
      <c r="S486" s="258"/>
    </row>
    <row r="487" spans="1:19" ht="26.25" customHeight="1">
      <c r="B487" s="33" t="s">
        <v>85</v>
      </c>
      <c r="C487" s="278"/>
      <c r="D487" s="611"/>
      <c r="E487" s="611"/>
      <c r="F487" s="611"/>
      <c r="G487" s="286"/>
      <c r="H487" s="185"/>
      <c r="I487" s="287"/>
      <c r="J487" s="287"/>
      <c r="K487" s="287"/>
      <c r="L487" s="287"/>
      <c r="M487" s="287"/>
      <c r="N487" s="287"/>
      <c r="O487" s="287"/>
      <c r="P487" s="258"/>
      <c r="Q487" s="258"/>
      <c r="R487" s="258"/>
      <c r="S487" s="258"/>
    </row>
    <row r="488" spans="1:19" ht="26.25" customHeight="1">
      <c r="B488" s="271" t="s">
        <v>493</v>
      </c>
      <c r="C488" s="278"/>
      <c r="D488" s="611"/>
      <c r="E488" s="611"/>
      <c r="F488" s="611"/>
      <c r="G488" s="286"/>
      <c r="H488" s="185"/>
      <c r="I488" s="287"/>
      <c r="J488" s="287"/>
      <c r="K488" s="287"/>
      <c r="L488" s="287"/>
      <c r="M488" s="287"/>
      <c r="N488" s="287"/>
      <c r="O488" s="287"/>
      <c r="P488" s="258"/>
      <c r="Q488" s="258"/>
      <c r="R488" s="258"/>
      <c r="S488" s="258"/>
    </row>
    <row r="489" spans="1:19" ht="26.25" customHeight="1" thickBot="1">
      <c r="B489" s="289" t="s">
        <v>588</v>
      </c>
      <c r="C489" s="295"/>
      <c r="D489" s="612"/>
      <c r="E489" s="612"/>
      <c r="F489" s="612"/>
      <c r="G489" s="296"/>
      <c r="H489" s="297"/>
      <c r="I489" s="298"/>
      <c r="J489" s="298"/>
      <c r="K489" s="298"/>
      <c r="L489" s="298"/>
      <c r="M489" s="298"/>
      <c r="N489" s="298"/>
      <c r="O489" s="298"/>
      <c r="P489" s="312"/>
      <c r="Q489" s="312"/>
      <c r="R489" s="312"/>
      <c r="S489" s="312"/>
    </row>
    <row r="490" spans="1:19" ht="26.25" customHeight="1" thickBot="1">
      <c r="A490" s="301"/>
      <c r="B490" s="607" t="s">
        <v>254</v>
      </c>
      <c r="C490" s="608"/>
      <c r="D490" s="608"/>
      <c r="E490" s="608"/>
      <c r="F490" s="609"/>
      <c r="G490" s="292"/>
      <c r="H490" s="190"/>
      <c r="I490" s="293"/>
      <c r="J490" s="293"/>
      <c r="K490" s="293"/>
      <c r="L490" s="293"/>
      <c r="M490" s="293"/>
      <c r="N490" s="293"/>
      <c r="O490" s="293"/>
      <c r="P490" s="302"/>
      <c r="Q490" s="302"/>
      <c r="R490" s="302"/>
      <c r="S490" s="302"/>
    </row>
    <row r="491" spans="1:19" ht="26.25" customHeight="1">
      <c r="B491" s="308" t="s">
        <v>197</v>
      </c>
      <c r="C491" s="274"/>
      <c r="D491" s="272"/>
      <c r="E491" s="279"/>
      <c r="F491" s="279"/>
      <c r="G491" s="299"/>
      <c r="H491" s="188"/>
      <c r="I491" s="300"/>
      <c r="J491" s="300"/>
      <c r="K491" s="300"/>
      <c r="L491" s="300"/>
      <c r="M491" s="300"/>
      <c r="N491" s="300"/>
      <c r="O491" s="300"/>
      <c r="P491" s="316"/>
      <c r="Q491" s="316"/>
      <c r="R491" s="316"/>
      <c r="S491" s="316"/>
    </row>
    <row r="492" spans="1:19" ht="26.25" customHeight="1">
      <c r="B492" s="308" t="s">
        <v>47</v>
      </c>
      <c r="C492" s="278"/>
      <c r="D492" s="275"/>
      <c r="E492" s="280"/>
      <c r="F492" s="280"/>
      <c r="G492" s="286"/>
      <c r="H492" s="185"/>
      <c r="I492" s="287"/>
      <c r="J492" s="287"/>
      <c r="K492" s="287"/>
      <c r="L492" s="287"/>
      <c r="M492" s="287"/>
      <c r="N492" s="287"/>
      <c r="O492" s="287"/>
      <c r="P492" s="258"/>
      <c r="Q492" s="258"/>
      <c r="R492" s="258"/>
      <c r="S492" s="258"/>
    </row>
    <row r="493" spans="1:19" ht="26.25" customHeight="1">
      <c r="B493" s="308" t="s">
        <v>307</v>
      </c>
      <c r="C493" s="278"/>
      <c r="D493" s="275"/>
      <c r="E493" s="280"/>
      <c r="F493" s="280"/>
      <c r="G493" s="286"/>
      <c r="H493" s="185"/>
      <c r="I493" s="287"/>
      <c r="J493" s="287"/>
      <c r="K493" s="287"/>
      <c r="L493" s="287"/>
      <c r="M493" s="287"/>
      <c r="N493" s="287"/>
      <c r="O493" s="287"/>
      <c r="P493" s="258"/>
      <c r="Q493" s="258"/>
      <c r="R493" s="258"/>
      <c r="S493" s="258"/>
    </row>
    <row r="494" spans="1:19" ht="26.25" customHeight="1">
      <c r="B494" s="308" t="s">
        <v>308</v>
      </c>
      <c r="C494" s="278"/>
      <c r="D494" s="275"/>
      <c r="E494" s="280"/>
      <c r="F494" s="280"/>
      <c r="G494" s="286"/>
      <c r="H494" s="185"/>
      <c r="I494" s="287"/>
      <c r="J494" s="287"/>
      <c r="K494" s="287"/>
      <c r="L494" s="287"/>
      <c r="M494" s="287"/>
      <c r="N494" s="287"/>
      <c r="O494" s="287"/>
      <c r="P494" s="258"/>
      <c r="Q494" s="258"/>
      <c r="R494" s="258"/>
      <c r="S494" s="258"/>
    </row>
    <row r="495" spans="1:19" ht="26.25" customHeight="1">
      <c r="B495" s="308" t="s">
        <v>316</v>
      </c>
      <c r="C495" s="278"/>
      <c r="D495" s="275"/>
      <c r="E495" s="280"/>
      <c r="F495" s="280"/>
      <c r="G495" s="286"/>
      <c r="H495" s="185"/>
      <c r="I495" s="287"/>
      <c r="J495" s="287"/>
      <c r="K495" s="287"/>
      <c r="L495" s="287"/>
      <c r="M495" s="287"/>
      <c r="N495" s="287"/>
      <c r="O495" s="287"/>
      <c r="P495" s="258"/>
      <c r="Q495" s="258"/>
      <c r="R495" s="258"/>
      <c r="S495" s="258"/>
    </row>
    <row r="496" spans="1:19" ht="26.25" customHeight="1">
      <c r="B496" s="309" t="s">
        <v>324</v>
      </c>
      <c r="C496" s="278"/>
      <c r="D496" s="275"/>
      <c r="E496" s="280"/>
      <c r="F496" s="280"/>
      <c r="G496" s="286"/>
      <c r="H496" s="185"/>
      <c r="I496" s="287"/>
      <c r="J496" s="287"/>
      <c r="K496" s="287"/>
      <c r="L496" s="287"/>
      <c r="M496" s="287"/>
      <c r="N496" s="287"/>
      <c r="O496" s="287"/>
      <c r="P496" s="258"/>
      <c r="Q496" s="258"/>
      <c r="R496" s="258"/>
      <c r="S496" s="258"/>
    </row>
    <row r="497" spans="1:19" ht="26.25" customHeight="1">
      <c r="B497" s="308" t="s">
        <v>135</v>
      </c>
      <c r="C497" s="278"/>
      <c r="D497" s="275"/>
      <c r="E497" s="280"/>
      <c r="F497" s="280"/>
      <c r="G497" s="286"/>
      <c r="H497" s="185"/>
      <c r="I497" s="287"/>
      <c r="J497" s="287"/>
      <c r="K497" s="287"/>
      <c r="L497" s="287"/>
      <c r="M497" s="287"/>
      <c r="N497" s="287"/>
      <c r="O497" s="287"/>
      <c r="P497" s="258"/>
      <c r="Q497" s="258"/>
      <c r="R497" s="258"/>
      <c r="S497" s="258"/>
    </row>
    <row r="498" spans="1:19" ht="26.25" customHeight="1">
      <c r="B498" s="308" t="s">
        <v>147</v>
      </c>
      <c r="C498" s="278"/>
      <c r="D498" s="275"/>
      <c r="E498" s="280"/>
      <c r="F498" s="280"/>
      <c r="G498" s="286"/>
      <c r="H498" s="185"/>
      <c r="I498" s="287"/>
      <c r="J498" s="287"/>
      <c r="K498" s="287"/>
      <c r="L498" s="287"/>
      <c r="M498" s="287"/>
      <c r="N498" s="287"/>
      <c r="O498" s="287"/>
      <c r="P498" s="258"/>
      <c r="Q498" s="258"/>
      <c r="R498" s="258"/>
      <c r="S498" s="258"/>
    </row>
    <row r="499" spans="1:19" ht="26.25" customHeight="1">
      <c r="A499" s="294" t="s">
        <v>787</v>
      </c>
      <c r="B499" s="308" t="s">
        <v>57</v>
      </c>
      <c r="C499" s="278"/>
      <c r="D499" s="275"/>
      <c r="E499" s="280"/>
      <c r="F499" s="280"/>
      <c r="G499" s="286"/>
      <c r="H499" s="185"/>
      <c r="I499" s="287"/>
      <c r="J499" s="287"/>
      <c r="K499" s="287"/>
      <c r="L499" s="287"/>
      <c r="M499" s="287"/>
      <c r="N499" s="287"/>
      <c r="O499" s="287"/>
      <c r="P499" s="258"/>
      <c r="Q499" s="258"/>
      <c r="R499" s="258"/>
      <c r="S499" s="258"/>
    </row>
    <row r="500" spans="1:19" ht="26.25" customHeight="1">
      <c r="B500" s="308" t="s">
        <v>150</v>
      </c>
      <c r="C500" s="278"/>
      <c r="D500" s="275"/>
      <c r="E500" s="280"/>
      <c r="F500" s="280"/>
      <c r="G500" s="286"/>
      <c r="H500" s="185"/>
      <c r="I500" s="287"/>
      <c r="J500" s="287"/>
      <c r="K500" s="287"/>
      <c r="L500" s="287"/>
      <c r="M500" s="287"/>
      <c r="N500" s="287"/>
      <c r="O500" s="287"/>
      <c r="P500" s="258"/>
      <c r="Q500" s="258"/>
      <c r="R500" s="258"/>
      <c r="S500" s="258"/>
    </row>
    <row r="501" spans="1:19" ht="26.25" customHeight="1">
      <c r="B501" s="308" t="s">
        <v>702</v>
      </c>
      <c r="C501" s="278"/>
      <c r="D501" s="275"/>
      <c r="E501" s="280"/>
      <c r="F501" s="280"/>
      <c r="G501" s="286"/>
      <c r="H501" s="185"/>
      <c r="I501" s="287"/>
      <c r="J501" s="287"/>
      <c r="K501" s="287"/>
      <c r="L501" s="287"/>
      <c r="M501" s="287"/>
      <c r="N501" s="287"/>
      <c r="O501" s="287"/>
      <c r="P501" s="258"/>
      <c r="Q501" s="258"/>
      <c r="R501" s="258"/>
      <c r="S501" s="258"/>
    </row>
    <row r="502" spans="1:19" ht="26.25" customHeight="1">
      <c r="B502" s="308" t="s">
        <v>15</v>
      </c>
      <c r="C502" s="278"/>
      <c r="D502" s="275"/>
      <c r="E502" s="280"/>
      <c r="F502" s="280"/>
      <c r="G502" s="286"/>
      <c r="H502" s="185"/>
      <c r="I502" s="287"/>
      <c r="J502" s="287"/>
      <c r="K502" s="287"/>
      <c r="L502" s="287"/>
      <c r="M502" s="287"/>
      <c r="N502" s="287"/>
      <c r="O502" s="287"/>
      <c r="P502" s="258"/>
      <c r="Q502" s="258"/>
      <c r="R502" s="258"/>
      <c r="S502" s="258"/>
    </row>
    <row r="503" spans="1:19" ht="26.25" customHeight="1">
      <c r="B503" s="308" t="s">
        <v>16</v>
      </c>
      <c r="C503" s="278"/>
      <c r="D503" s="275"/>
      <c r="E503" s="280"/>
      <c r="F503" s="280"/>
      <c r="G503" s="286"/>
      <c r="H503" s="185"/>
      <c r="I503" s="287"/>
      <c r="J503" s="287"/>
      <c r="K503" s="287"/>
      <c r="L503" s="287"/>
      <c r="M503" s="287"/>
      <c r="N503" s="287"/>
      <c r="O503" s="287"/>
      <c r="P503" s="258"/>
      <c r="Q503" s="258"/>
      <c r="R503" s="258"/>
      <c r="S503" s="258"/>
    </row>
    <row r="504" spans="1:19" ht="26.25" customHeight="1">
      <c r="B504" s="309" t="s">
        <v>79</v>
      </c>
      <c r="C504" s="278"/>
      <c r="D504" s="275"/>
      <c r="E504" s="280"/>
      <c r="F504" s="280"/>
      <c r="G504" s="286"/>
      <c r="H504" s="185"/>
      <c r="I504" s="287"/>
      <c r="J504" s="287"/>
      <c r="K504" s="287"/>
      <c r="L504" s="287"/>
      <c r="M504" s="287"/>
      <c r="N504" s="287"/>
      <c r="O504" s="287"/>
      <c r="P504" s="258"/>
      <c r="Q504" s="258"/>
      <c r="R504" s="258"/>
      <c r="S504" s="258"/>
    </row>
    <row r="505" spans="1:19" ht="26.25" customHeight="1">
      <c r="B505" s="308" t="s">
        <v>152</v>
      </c>
      <c r="C505" s="278"/>
      <c r="D505" s="275"/>
      <c r="E505" s="280"/>
      <c r="F505" s="280"/>
      <c r="G505" s="286"/>
      <c r="H505" s="185"/>
      <c r="I505" s="287"/>
      <c r="J505" s="287"/>
      <c r="K505" s="287"/>
      <c r="L505" s="287"/>
      <c r="M505" s="287"/>
      <c r="N505" s="287"/>
      <c r="O505" s="287"/>
      <c r="P505" s="258"/>
      <c r="Q505" s="258"/>
      <c r="R505" s="258"/>
      <c r="S505" s="258"/>
    </row>
    <row r="506" spans="1:19" ht="26.25" customHeight="1">
      <c r="B506" s="308" t="s">
        <v>63</v>
      </c>
      <c r="C506" s="278"/>
      <c r="D506" s="275"/>
      <c r="E506" s="280"/>
      <c r="F506" s="280"/>
      <c r="G506" s="286"/>
      <c r="H506" s="185"/>
      <c r="I506" s="287"/>
      <c r="J506" s="287"/>
      <c r="K506" s="287"/>
      <c r="L506" s="287"/>
      <c r="M506" s="287"/>
      <c r="N506" s="287"/>
      <c r="O506" s="287"/>
      <c r="P506" s="258"/>
      <c r="Q506" s="258"/>
      <c r="R506" s="258"/>
      <c r="S506" s="258"/>
    </row>
    <row r="507" spans="1:19" ht="26.25" customHeight="1">
      <c r="B507" s="308" t="s">
        <v>69</v>
      </c>
      <c r="C507" s="278"/>
      <c r="D507" s="275"/>
      <c r="E507" s="280"/>
      <c r="F507" s="280"/>
      <c r="G507" s="286"/>
      <c r="H507" s="185"/>
      <c r="I507" s="287"/>
      <c r="J507" s="287"/>
      <c r="K507" s="287"/>
      <c r="L507" s="287"/>
      <c r="M507" s="287"/>
      <c r="N507" s="287"/>
      <c r="O507" s="287"/>
      <c r="P507" s="258"/>
      <c r="Q507" s="258"/>
      <c r="R507" s="258"/>
      <c r="S507" s="258"/>
    </row>
    <row r="508" spans="1:19" ht="26.25" customHeight="1">
      <c r="B508" s="308" t="s">
        <v>154</v>
      </c>
      <c r="C508" s="278"/>
      <c r="D508" s="275"/>
      <c r="E508" s="280"/>
      <c r="F508" s="280"/>
      <c r="G508" s="286"/>
      <c r="H508" s="185"/>
      <c r="I508" s="287"/>
      <c r="J508" s="287"/>
      <c r="K508" s="287"/>
      <c r="L508" s="287"/>
      <c r="M508" s="287"/>
      <c r="N508" s="287"/>
      <c r="O508" s="287"/>
      <c r="P508" s="258"/>
      <c r="Q508" s="258"/>
      <c r="R508" s="258"/>
      <c r="S508" s="258"/>
    </row>
    <row r="509" spans="1:19" ht="26.25" customHeight="1">
      <c r="B509" s="308" t="s">
        <v>60</v>
      </c>
      <c r="C509" s="278"/>
      <c r="D509" s="275"/>
      <c r="E509" s="280"/>
      <c r="F509" s="280"/>
      <c r="G509" s="286"/>
      <c r="H509" s="185"/>
      <c r="I509" s="287"/>
      <c r="J509" s="287"/>
      <c r="K509" s="287"/>
      <c r="L509" s="287"/>
      <c r="M509" s="287"/>
      <c r="N509" s="287"/>
      <c r="O509" s="287"/>
      <c r="P509" s="258"/>
      <c r="Q509" s="258"/>
      <c r="R509" s="258"/>
      <c r="S509" s="258"/>
    </row>
    <row r="510" spans="1:19" ht="26.25" customHeight="1">
      <c r="B510" s="310" t="s">
        <v>356</v>
      </c>
      <c r="C510" s="278"/>
      <c r="D510" s="275"/>
      <c r="E510" s="280"/>
      <c r="F510" s="280"/>
      <c r="G510" s="286"/>
      <c r="H510" s="185"/>
      <c r="I510" s="287"/>
      <c r="J510" s="287"/>
      <c r="K510" s="287"/>
      <c r="L510" s="287"/>
      <c r="M510" s="287"/>
      <c r="N510" s="287"/>
      <c r="O510" s="287"/>
      <c r="P510" s="258"/>
      <c r="Q510" s="258"/>
      <c r="R510" s="258"/>
      <c r="S510" s="258"/>
    </row>
    <row r="511" spans="1:19" ht="26.25" customHeight="1">
      <c r="B511" s="310" t="s">
        <v>27</v>
      </c>
      <c r="C511" s="278"/>
      <c r="D511" s="275"/>
      <c r="E511" s="280"/>
      <c r="F511" s="280"/>
      <c r="G511" s="286"/>
      <c r="H511" s="185"/>
      <c r="I511" s="287"/>
      <c r="J511" s="287"/>
      <c r="K511" s="287"/>
      <c r="L511" s="287"/>
      <c r="M511" s="287"/>
      <c r="N511" s="287"/>
      <c r="O511" s="287"/>
      <c r="P511" s="258"/>
      <c r="Q511" s="258"/>
      <c r="R511" s="258"/>
      <c r="S511" s="258"/>
    </row>
    <row r="512" spans="1:19" ht="26.25" customHeight="1">
      <c r="B512" s="311" t="s">
        <v>51</v>
      </c>
      <c r="C512" s="278"/>
      <c r="D512" s="275"/>
      <c r="E512" s="280"/>
      <c r="F512" s="280"/>
      <c r="G512" s="286"/>
      <c r="H512" s="185"/>
      <c r="I512" s="287"/>
      <c r="J512" s="287"/>
      <c r="K512" s="287"/>
      <c r="L512" s="287"/>
      <c r="M512" s="287"/>
      <c r="N512" s="287"/>
      <c r="O512" s="287"/>
      <c r="P512" s="258"/>
      <c r="Q512" s="258"/>
      <c r="R512" s="258"/>
      <c r="S512" s="258"/>
    </row>
    <row r="513" spans="1:19" ht="26.25" customHeight="1">
      <c r="B513" s="308" t="s">
        <v>379</v>
      </c>
      <c r="C513" s="278"/>
      <c r="D513" s="275"/>
      <c r="E513" s="280"/>
      <c r="F513" s="280"/>
      <c r="G513" s="286"/>
      <c r="H513" s="185"/>
      <c r="I513" s="287"/>
      <c r="J513" s="287"/>
      <c r="K513" s="287"/>
      <c r="L513" s="287"/>
      <c r="M513" s="287"/>
      <c r="N513" s="287"/>
      <c r="O513" s="287"/>
      <c r="P513" s="258"/>
      <c r="Q513" s="258"/>
      <c r="R513" s="258"/>
      <c r="S513" s="258"/>
    </row>
    <row r="514" spans="1:19" ht="26.25" customHeight="1">
      <c r="B514" s="310" t="s">
        <v>74</v>
      </c>
      <c r="C514" s="278"/>
      <c r="D514" s="275"/>
      <c r="E514" s="280"/>
      <c r="F514" s="280"/>
      <c r="G514" s="286"/>
      <c r="H514" s="185"/>
      <c r="I514" s="287"/>
      <c r="J514" s="287"/>
      <c r="K514" s="287"/>
      <c r="L514" s="287"/>
      <c r="M514" s="287"/>
      <c r="N514" s="287"/>
      <c r="O514" s="287"/>
      <c r="P514" s="258"/>
      <c r="Q514" s="258"/>
      <c r="R514" s="258"/>
      <c r="S514" s="258"/>
    </row>
    <row r="515" spans="1:19" ht="26.25" customHeight="1">
      <c r="B515" s="310" t="s">
        <v>67</v>
      </c>
      <c r="C515" s="278"/>
      <c r="D515" s="275"/>
      <c r="E515" s="280"/>
      <c r="F515" s="280"/>
      <c r="G515" s="286"/>
      <c r="H515" s="185"/>
      <c r="I515" s="287"/>
      <c r="J515" s="287"/>
      <c r="K515" s="287"/>
      <c r="L515" s="287"/>
      <c r="M515" s="287"/>
      <c r="N515" s="287"/>
      <c r="O515" s="287"/>
      <c r="P515" s="258"/>
      <c r="Q515" s="258"/>
      <c r="R515" s="258"/>
      <c r="S515" s="258"/>
    </row>
    <row r="516" spans="1:19" ht="28.5" customHeight="1">
      <c r="B516" s="309" t="s">
        <v>490</v>
      </c>
      <c r="C516" s="278"/>
      <c r="D516" s="275"/>
      <c r="E516" s="280"/>
      <c r="F516" s="280"/>
      <c r="G516" s="286"/>
      <c r="H516" s="185"/>
      <c r="I516" s="287"/>
      <c r="J516" s="287"/>
      <c r="K516" s="287"/>
      <c r="L516" s="287"/>
      <c r="M516" s="287"/>
      <c r="N516" s="287"/>
      <c r="O516" s="287"/>
      <c r="P516" s="258"/>
      <c r="Q516" s="258"/>
      <c r="R516" s="258"/>
      <c r="S516" s="258"/>
    </row>
    <row r="517" spans="1:19" ht="28.5" customHeight="1">
      <c r="A517" s="614"/>
      <c r="B517" s="309" t="s">
        <v>493</v>
      </c>
      <c r="C517" s="278"/>
      <c r="D517" s="275"/>
      <c r="E517" s="280"/>
      <c r="F517" s="280"/>
      <c r="G517" s="286"/>
      <c r="H517" s="185"/>
      <c r="I517" s="287"/>
      <c r="J517" s="287"/>
      <c r="K517" s="287"/>
      <c r="L517" s="287"/>
      <c r="M517" s="287"/>
      <c r="N517" s="287"/>
      <c r="O517" s="287"/>
      <c r="P517" s="258"/>
      <c r="Q517" s="258"/>
      <c r="R517" s="258"/>
      <c r="S517" s="258"/>
    </row>
    <row r="518" spans="1:19" ht="32.25" customHeight="1">
      <c r="A518" s="614"/>
      <c r="B518" s="330" t="s">
        <v>494</v>
      </c>
      <c r="C518" s="295"/>
      <c r="D518" s="281"/>
      <c r="E518" s="281"/>
      <c r="F518" s="281"/>
      <c r="G518" s="296"/>
      <c r="H518" s="297"/>
      <c r="I518" s="298"/>
      <c r="J518" s="298"/>
      <c r="K518" s="298"/>
      <c r="L518" s="298"/>
      <c r="M518" s="298"/>
      <c r="N518" s="298"/>
      <c r="O518" s="298"/>
      <c r="P518" s="312"/>
      <c r="Q518" s="312"/>
      <c r="R518" s="312"/>
      <c r="S518" s="312"/>
    </row>
    <row r="519" spans="1:19" ht="26.25" customHeight="1">
      <c r="A519" s="614"/>
      <c r="B519" s="33" t="s">
        <v>599</v>
      </c>
      <c r="C519" s="282"/>
      <c r="D519" s="280"/>
      <c r="E519" s="280"/>
      <c r="F519" s="280"/>
      <c r="G519" s="286"/>
      <c r="H519" s="185"/>
      <c r="I519" s="287"/>
      <c r="J519" s="287"/>
      <c r="K519" s="287"/>
      <c r="L519" s="287"/>
      <c r="M519" s="287"/>
      <c r="N519" s="287"/>
      <c r="O519" s="287"/>
      <c r="P519" s="258"/>
      <c r="Q519" s="258"/>
      <c r="R519" s="258"/>
      <c r="S519" s="258"/>
    </row>
    <row r="520" spans="1:19" ht="26.25" customHeight="1" thickBot="1">
      <c r="A520" s="331"/>
      <c r="B520" s="607" t="s">
        <v>254</v>
      </c>
      <c r="C520" s="608"/>
      <c r="D520" s="608"/>
      <c r="E520" s="608"/>
      <c r="F520" s="609"/>
      <c r="G520" s="286"/>
      <c r="H520" s="185"/>
      <c r="I520" s="287"/>
      <c r="J520" s="287"/>
      <c r="K520" s="287"/>
      <c r="L520" s="287"/>
      <c r="M520" s="287"/>
      <c r="N520" s="287"/>
      <c r="O520" s="287"/>
      <c r="P520" s="258"/>
      <c r="Q520" s="258"/>
      <c r="R520" s="258"/>
      <c r="S520" s="258"/>
    </row>
    <row r="521" spans="1:19" ht="26.25" customHeight="1">
      <c r="A521" s="604" t="s">
        <v>788</v>
      </c>
      <c r="B521" s="314" t="s">
        <v>324</v>
      </c>
      <c r="C521" s="274"/>
      <c r="D521" s="272"/>
      <c r="E521" s="272"/>
      <c r="F521" s="272"/>
      <c r="G521" s="299"/>
      <c r="H521" s="188"/>
      <c r="I521" s="300"/>
      <c r="J521" s="300"/>
      <c r="K521" s="300"/>
      <c r="L521" s="300"/>
      <c r="M521" s="300"/>
      <c r="N521" s="300"/>
      <c r="O521" s="300"/>
      <c r="P521" s="316"/>
      <c r="Q521" s="316"/>
      <c r="R521" s="316"/>
      <c r="S521" s="316"/>
    </row>
    <row r="522" spans="1:19" ht="26.25" customHeight="1">
      <c r="A522" s="604"/>
      <c r="B522" s="308" t="s">
        <v>135</v>
      </c>
      <c r="C522" s="278"/>
      <c r="D522" s="275"/>
      <c r="E522" s="275"/>
      <c r="F522" s="275"/>
      <c r="G522" s="286"/>
      <c r="H522" s="185"/>
      <c r="I522" s="287"/>
      <c r="J522" s="287"/>
      <c r="K522" s="287"/>
      <c r="L522" s="287"/>
      <c r="M522" s="287"/>
      <c r="N522" s="287"/>
      <c r="O522" s="287"/>
      <c r="P522" s="258"/>
      <c r="Q522" s="258"/>
      <c r="R522" s="258"/>
      <c r="S522" s="258"/>
    </row>
    <row r="523" spans="1:19" ht="26.25" customHeight="1">
      <c r="A523" s="604"/>
      <c r="B523" s="308" t="s">
        <v>147</v>
      </c>
      <c r="C523" s="278"/>
      <c r="D523" s="275"/>
      <c r="E523" s="275"/>
      <c r="F523" s="275"/>
      <c r="G523" s="286"/>
      <c r="H523" s="185"/>
      <c r="I523" s="287"/>
      <c r="J523" s="287"/>
      <c r="K523" s="287"/>
      <c r="L523" s="287"/>
      <c r="M523" s="287"/>
      <c r="N523" s="287"/>
      <c r="O523" s="287"/>
      <c r="P523" s="258"/>
      <c r="Q523" s="258"/>
      <c r="R523" s="258"/>
      <c r="S523" s="258"/>
    </row>
    <row r="524" spans="1:19" ht="26.25" customHeight="1">
      <c r="A524" s="604"/>
      <c r="B524" s="308" t="s">
        <v>57</v>
      </c>
      <c r="C524" s="278"/>
      <c r="D524" s="275"/>
      <c r="E524" s="275"/>
      <c r="F524" s="275"/>
      <c r="G524" s="286"/>
      <c r="H524" s="185"/>
      <c r="I524" s="287"/>
      <c r="J524" s="287"/>
      <c r="K524" s="287"/>
      <c r="L524" s="287"/>
      <c r="M524" s="287"/>
      <c r="N524" s="287"/>
      <c r="O524" s="287"/>
      <c r="P524" s="258"/>
      <c r="Q524" s="258"/>
      <c r="R524" s="258"/>
      <c r="S524" s="258"/>
    </row>
    <row r="525" spans="1:19" ht="26.25" customHeight="1">
      <c r="A525" s="604"/>
      <c r="B525" s="308" t="s">
        <v>150</v>
      </c>
      <c r="C525" s="278"/>
      <c r="D525" s="275"/>
      <c r="E525" s="275"/>
      <c r="F525" s="275"/>
      <c r="G525" s="286"/>
      <c r="H525" s="185"/>
      <c r="I525" s="287"/>
      <c r="J525" s="287"/>
      <c r="K525" s="287"/>
      <c r="L525" s="287"/>
      <c r="M525" s="287"/>
      <c r="N525" s="287"/>
      <c r="O525" s="287"/>
      <c r="P525" s="258"/>
      <c r="Q525" s="258"/>
      <c r="R525" s="258"/>
      <c r="S525" s="258"/>
    </row>
    <row r="526" spans="1:19" ht="26.25" customHeight="1">
      <c r="A526" s="604"/>
      <c r="B526" s="308" t="s">
        <v>702</v>
      </c>
      <c r="C526" s="278"/>
      <c r="D526" s="275"/>
      <c r="E526" s="275"/>
      <c r="F526" s="275"/>
      <c r="G526" s="286"/>
      <c r="H526" s="185"/>
      <c r="I526" s="287"/>
      <c r="J526" s="287"/>
      <c r="K526" s="287"/>
      <c r="L526" s="287"/>
      <c r="M526" s="287"/>
      <c r="N526" s="287"/>
      <c r="O526" s="287"/>
      <c r="P526" s="258"/>
      <c r="Q526" s="258"/>
      <c r="R526" s="258"/>
      <c r="S526" s="258"/>
    </row>
    <row r="527" spans="1:19" ht="26.25" customHeight="1">
      <c r="A527" s="604"/>
      <c r="B527" s="308" t="s">
        <v>15</v>
      </c>
      <c r="C527" s="278"/>
      <c r="D527" s="275"/>
      <c r="E527" s="275"/>
      <c r="F527" s="275"/>
      <c r="G527" s="286"/>
      <c r="H527" s="185"/>
      <c r="I527" s="287"/>
      <c r="J527" s="287"/>
      <c r="K527" s="287"/>
      <c r="L527" s="287"/>
      <c r="M527" s="287"/>
      <c r="N527" s="287"/>
      <c r="O527" s="287"/>
      <c r="P527" s="258"/>
      <c r="Q527" s="258"/>
      <c r="R527" s="258"/>
      <c r="S527" s="258"/>
    </row>
    <row r="528" spans="1:19" ht="26.25" customHeight="1">
      <c r="A528" s="604"/>
      <c r="B528" s="308" t="s">
        <v>16</v>
      </c>
      <c r="C528" s="278"/>
      <c r="D528" s="275"/>
      <c r="E528" s="275"/>
      <c r="F528" s="275"/>
      <c r="G528" s="286"/>
      <c r="H528" s="185"/>
      <c r="I528" s="287"/>
      <c r="J528" s="287"/>
      <c r="K528" s="287"/>
      <c r="L528" s="287"/>
      <c r="M528" s="287"/>
      <c r="N528" s="287"/>
      <c r="O528" s="287"/>
      <c r="P528" s="258"/>
      <c r="Q528" s="258"/>
      <c r="R528" s="258"/>
      <c r="S528" s="258"/>
    </row>
    <row r="529" spans="1:19" ht="26.25" customHeight="1">
      <c r="A529" s="604"/>
      <c r="B529" s="309" t="s">
        <v>79</v>
      </c>
      <c r="C529" s="278"/>
      <c r="D529" s="275"/>
      <c r="E529" s="275"/>
      <c r="F529" s="275"/>
      <c r="G529" s="286"/>
      <c r="H529" s="185"/>
      <c r="I529" s="287"/>
      <c r="J529" s="287"/>
      <c r="K529" s="287"/>
      <c r="L529" s="287"/>
      <c r="M529" s="287"/>
      <c r="N529" s="287"/>
      <c r="O529" s="287"/>
      <c r="P529" s="258"/>
      <c r="Q529" s="258"/>
      <c r="R529" s="258"/>
      <c r="S529" s="258"/>
    </row>
    <row r="530" spans="1:19" ht="26.25" customHeight="1">
      <c r="A530" s="604"/>
      <c r="B530" s="308" t="s">
        <v>152</v>
      </c>
      <c r="C530" s="278"/>
      <c r="D530" s="275"/>
      <c r="E530" s="275"/>
      <c r="F530" s="275"/>
      <c r="G530" s="286"/>
      <c r="H530" s="185"/>
      <c r="I530" s="287"/>
      <c r="J530" s="287"/>
      <c r="K530" s="287"/>
      <c r="L530" s="287"/>
      <c r="M530" s="287"/>
      <c r="N530" s="287"/>
      <c r="O530" s="287"/>
      <c r="P530" s="258"/>
      <c r="Q530" s="258"/>
      <c r="R530" s="258"/>
      <c r="S530" s="258"/>
    </row>
    <row r="531" spans="1:19" ht="26.25" customHeight="1">
      <c r="A531" s="604"/>
      <c r="B531" s="308" t="s">
        <v>63</v>
      </c>
      <c r="C531" s="278"/>
      <c r="D531" s="275"/>
      <c r="E531" s="275"/>
      <c r="F531" s="275"/>
      <c r="G531" s="286"/>
      <c r="H531" s="185"/>
      <c r="I531" s="287"/>
      <c r="J531" s="287"/>
      <c r="K531" s="287"/>
      <c r="L531" s="287"/>
      <c r="M531" s="287"/>
      <c r="N531" s="287"/>
      <c r="O531" s="287"/>
      <c r="P531" s="258"/>
      <c r="Q531" s="258"/>
      <c r="R531" s="258"/>
      <c r="S531" s="258"/>
    </row>
    <row r="532" spans="1:19" ht="26.25" customHeight="1">
      <c r="A532" s="604"/>
      <c r="B532" s="308" t="s">
        <v>69</v>
      </c>
      <c r="C532" s="278"/>
      <c r="D532" s="275"/>
      <c r="E532" s="275"/>
      <c r="F532" s="275"/>
      <c r="G532" s="286"/>
      <c r="H532" s="185"/>
      <c r="I532" s="287"/>
      <c r="J532" s="287"/>
      <c r="K532" s="287"/>
      <c r="L532" s="287"/>
      <c r="M532" s="287"/>
      <c r="N532" s="287"/>
      <c r="O532" s="287"/>
      <c r="P532" s="258"/>
      <c r="Q532" s="258"/>
      <c r="R532" s="258"/>
      <c r="S532" s="258"/>
    </row>
    <row r="533" spans="1:19" ht="26.25" customHeight="1">
      <c r="A533" s="604"/>
      <c r="B533" s="308" t="s">
        <v>154</v>
      </c>
      <c r="C533" s="278"/>
      <c r="D533" s="275"/>
      <c r="E533" s="275"/>
      <c r="F533" s="275"/>
      <c r="G533" s="286"/>
      <c r="H533" s="185"/>
      <c r="I533" s="287"/>
      <c r="J533" s="287"/>
      <c r="K533" s="287"/>
      <c r="L533" s="287"/>
      <c r="M533" s="287"/>
      <c r="N533" s="287"/>
      <c r="O533" s="287"/>
      <c r="P533" s="258"/>
      <c r="Q533" s="258"/>
      <c r="R533" s="258"/>
      <c r="S533" s="258"/>
    </row>
    <row r="534" spans="1:19" ht="26.25" customHeight="1">
      <c r="A534" s="604"/>
      <c r="B534" s="308" t="s">
        <v>60</v>
      </c>
      <c r="C534" s="278"/>
      <c r="D534" s="275"/>
      <c r="E534" s="275"/>
      <c r="F534" s="275"/>
      <c r="G534" s="286"/>
      <c r="H534" s="185"/>
      <c r="I534" s="287"/>
      <c r="J534" s="287"/>
      <c r="K534" s="287"/>
      <c r="L534" s="287"/>
      <c r="M534" s="287"/>
      <c r="N534" s="287"/>
      <c r="O534" s="287"/>
      <c r="P534" s="258"/>
      <c r="Q534" s="258"/>
      <c r="R534" s="258"/>
      <c r="S534" s="258"/>
    </row>
    <row r="535" spans="1:19" ht="26.25" customHeight="1">
      <c r="A535" s="604"/>
      <c r="B535" s="310" t="s">
        <v>356</v>
      </c>
      <c r="C535" s="278"/>
      <c r="D535" s="275"/>
      <c r="E535" s="275"/>
      <c r="F535" s="275"/>
      <c r="G535" s="286"/>
      <c r="H535" s="185"/>
      <c r="I535" s="287"/>
      <c r="J535" s="287"/>
      <c r="K535" s="287"/>
      <c r="L535" s="287"/>
      <c r="M535" s="287"/>
      <c r="N535" s="287"/>
      <c r="O535" s="287"/>
      <c r="P535" s="258"/>
      <c r="Q535" s="258"/>
      <c r="R535" s="258"/>
      <c r="S535" s="258"/>
    </row>
    <row r="536" spans="1:19" ht="26.25" customHeight="1">
      <c r="A536" s="604"/>
      <c r="B536" s="310" t="s">
        <v>27</v>
      </c>
      <c r="C536" s="278"/>
      <c r="D536" s="275"/>
      <c r="E536" s="275"/>
      <c r="F536" s="275"/>
      <c r="G536" s="286"/>
      <c r="H536" s="185"/>
      <c r="I536" s="287"/>
      <c r="J536" s="287"/>
      <c r="K536" s="287"/>
      <c r="L536" s="287"/>
      <c r="M536" s="287"/>
      <c r="N536" s="287"/>
      <c r="O536" s="287"/>
      <c r="P536" s="258"/>
      <c r="Q536" s="258"/>
      <c r="R536" s="258"/>
      <c r="S536" s="258"/>
    </row>
    <row r="537" spans="1:19" ht="26.25" customHeight="1">
      <c r="A537" s="604"/>
      <c r="B537" s="311" t="s">
        <v>51</v>
      </c>
      <c r="C537" s="278"/>
      <c r="D537" s="275"/>
      <c r="E537" s="275"/>
      <c r="F537" s="275"/>
      <c r="G537" s="286"/>
      <c r="H537" s="185"/>
      <c r="I537" s="287"/>
      <c r="J537" s="287"/>
      <c r="K537" s="287"/>
      <c r="L537" s="287"/>
      <c r="M537" s="287"/>
      <c r="N537" s="287"/>
      <c r="O537" s="287"/>
      <c r="P537" s="258"/>
      <c r="Q537" s="258"/>
      <c r="R537" s="258"/>
      <c r="S537" s="258"/>
    </row>
    <row r="538" spans="1:19" ht="26.25" customHeight="1">
      <c r="A538" s="604"/>
      <c r="B538" s="308" t="s">
        <v>379</v>
      </c>
      <c r="C538" s="278"/>
      <c r="D538" s="275"/>
      <c r="E538" s="275"/>
      <c r="F538" s="275"/>
      <c r="G538" s="286"/>
      <c r="H538" s="185"/>
      <c r="I538" s="287"/>
      <c r="J538" s="287"/>
      <c r="K538" s="287"/>
      <c r="L538" s="287"/>
      <c r="M538" s="287"/>
      <c r="N538" s="287"/>
      <c r="O538" s="287"/>
      <c r="P538" s="258"/>
      <c r="Q538" s="258"/>
      <c r="R538" s="258"/>
      <c r="S538" s="258"/>
    </row>
    <row r="539" spans="1:19" ht="26.25" customHeight="1">
      <c r="A539" s="604"/>
      <c r="B539" s="318" t="s">
        <v>74</v>
      </c>
      <c r="C539" s="278"/>
      <c r="D539" s="275"/>
      <c r="E539" s="275"/>
      <c r="F539" s="275"/>
      <c r="G539" s="286"/>
      <c r="H539" s="185"/>
      <c r="I539" s="287"/>
      <c r="J539" s="287"/>
      <c r="K539" s="287"/>
      <c r="L539" s="287"/>
      <c r="M539" s="287"/>
      <c r="N539" s="287"/>
      <c r="O539" s="287"/>
      <c r="P539" s="258"/>
      <c r="Q539" s="258"/>
      <c r="R539" s="258"/>
      <c r="S539" s="258"/>
    </row>
    <row r="540" spans="1:19" s="287" customFormat="1" ht="26.25" customHeight="1" thickBot="1">
      <c r="A540" s="619"/>
      <c r="B540" s="621"/>
      <c r="C540" s="622"/>
      <c r="D540" s="622"/>
      <c r="E540" s="622"/>
      <c r="F540" s="623"/>
      <c r="G540" s="292"/>
      <c r="H540" s="190"/>
      <c r="I540" s="293"/>
      <c r="J540" s="293"/>
      <c r="K540" s="293"/>
      <c r="L540" s="293"/>
      <c r="M540" s="293"/>
      <c r="N540" s="293"/>
      <c r="O540" s="293"/>
      <c r="P540" s="302"/>
      <c r="Q540" s="302"/>
      <c r="R540" s="302"/>
      <c r="S540" s="302"/>
    </row>
    <row r="541" spans="1:19" ht="26.25" customHeight="1">
      <c r="A541" s="313"/>
      <c r="B541" s="319" t="s">
        <v>197</v>
      </c>
      <c r="C541" s="321"/>
      <c r="D541" s="610"/>
      <c r="E541" s="610"/>
      <c r="F541" s="610"/>
      <c r="G541" s="299"/>
      <c r="H541" s="188"/>
      <c r="I541" s="300"/>
      <c r="J541" s="300"/>
      <c r="K541" s="300"/>
      <c r="L541" s="300"/>
      <c r="M541" s="300"/>
      <c r="N541" s="300"/>
      <c r="O541" s="300"/>
      <c r="P541" s="316"/>
      <c r="Q541" s="316"/>
      <c r="R541" s="316"/>
      <c r="S541" s="316"/>
    </row>
    <row r="542" spans="1:19" ht="26.25" customHeight="1">
      <c r="A542" s="313"/>
      <c r="B542" s="308" t="s">
        <v>47</v>
      </c>
      <c r="C542" s="321"/>
      <c r="D542" s="611"/>
      <c r="E542" s="611"/>
      <c r="F542" s="611"/>
      <c r="G542" s="286"/>
      <c r="H542" s="185"/>
      <c r="I542" s="287"/>
      <c r="J542" s="287"/>
      <c r="K542" s="287"/>
      <c r="L542" s="287"/>
      <c r="M542" s="287"/>
      <c r="N542" s="287"/>
      <c r="O542" s="287"/>
      <c r="P542" s="258"/>
      <c r="Q542" s="258"/>
      <c r="R542" s="258"/>
      <c r="S542" s="258"/>
    </row>
    <row r="543" spans="1:19" ht="26.25" customHeight="1">
      <c r="A543" s="613" t="s">
        <v>789</v>
      </c>
      <c r="B543" s="308" t="s">
        <v>307</v>
      </c>
      <c r="C543" s="321"/>
      <c r="D543" s="611"/>
      <c r="E543" s="611"/>
      <c r="F543" s="611"/>
      <c r="G543" s="286"/>
      <c r="H543" s="185"/>
      <c r="I543" s="287"/>
      <c r="J543" s="287"/>
      <c r="K543" s="287"/>
      <c r="L543" s="287"/>
      <c r="M543" s="287"/>
      <c r="N543" s="287"/>
      <c r="O543" s="287"/>
      <c r="P543" s="258"/>
      <c r="Q543" s="258"/>
      <c r="R543" s="258"/>
      <c r="S543" s="258"/>
    </row>
    <row r="544" spans="1:19" ht="26.25" customHeight="1">
      <c r="A544" s="613"/>
      <c r="B544" s="308" t="s">
        <v>308</v>
      </c>
      <c r="C544" s="321"/>
      <c r="D544" s="611"/>
      <c r="E544" s="611"/>
      <c r="F544" s="611"/>
      <c r="G544" s="286"/>
      <c r="H544" s="185"/>
      <c r="I544" s="287"/>
      <c r="J544" s="287"/>
      <c r="K544" s="287"/>
      <c r="L544" s="287"/>
      <c r="M544" s="287"/>
      <c r="N544" s="287"/>
      <c r="O544" s="287"/>
      <c r="P544" s="258"/>
      <c r="Q544" s="258"/>
      <c r="R544" s="258"/>
      <c r="S544" s="258"/>
    </row>
    <row r="545" spans="1:19" ht="26.25" customHeight="1">
      <c r="A545" s="613"/>
      <c r="B545" s="308" t="s">
        <v>316</v>
      </c>
      <c r="C545" s="321"/>
      <c r="D545" s="611"/>
      <c r="E545" s="611"/>
      <c r="F545" s="611"/>
      <c r="G545" s="286"/>
      <c r="H545" s="185"/>
      <c r="I545" s="287"/>
      <c r="J545" s="287"/>
      <c r="K545" s="287"/>
      <c r="L545" s="287"/>
      <c r="M545" s="287"/>
      <c r="N545" s="287"/>
      <c r="O545" s="287"/>
      <c r="P545" s="258"/>
      <c r="Q545" s="258"/>
      <c r="R545" s="258"/>
      <c r="S545" s="258"/>
    </row>
    <row r="546" spans="1:19" ht="26.25" customHeight="1">
      <c r="A546" s="613"/>
      <c r="B546" s="309" t="s">
        <v>324</v>
      </c>
      <c r="C546" s="321"/>
      <c r="D546" s="611"/>
      <c r="E546" s="611"/>
      <c r="F546" s="611"/>
      <c r="G546" s="286"/>
      <c r="H546" s="185"/>
      <c r="I546" s="287"/>
      <c r="J546" s="287"/>
      <c r="K546" s="287"/>
      <c r="L546" s="287"/>
      <c r="M546" s="287"/>
      <c r="N546" s="287"/>
      <c r="O546" s="287"/>
      <c r="P546" s="258"/>
      <c r="Q546" s="258"/>
      <c r="R546" s="258"/>
      <c r="S546" s="258"/>
    </row>
    <row r="547" spans="1:19" ht="26.25" customHeight="1">
      <c r="A547" s="613"/>
      <c r="B547" s="308" t="s">
        <v>135</v>
      </c>
      <c r="C547" s="321"/>
      <c r="D547" s="611"/>
      <c r="E547" s="611"/>
      <c r="F547" s="611"/>
      <c r="G547" s="286"/>
      <c r="H547" s="185"/>
      <c r="I547" s="287"/>
      <c r="J547" s="287"/>
      <c r="K547" s="287"/>
      <c r="L547" s="287"/>
      <c r="M547" s="287"/>
      <c r="N547" s="287"/>
      <c r="O547" s="287"/>
      <c r="P547" s="258"/>
      <c r="Q547" s="258"/>
      <c r="R547" s="258"/>
      <c r="S547" s="258"/>
    </row>
    <row r="548" spans="1:19" ht="26.25" customHeight="1">
      <c r="A548" s="613"/>
      <c r="B548" s="308" t="s">
        <v>147</v>
      </c>
      <c r="C548" s="321"/>
      <c r="D548" s="611"/>
      <c r="E548" s="611"/>
      <c r="F548" s="611"/>
      <c r="G548" s="286"/>
      <c r="H548" s="185"/>
      <c r="I548" s="287"/>
      <c r="J548" s="287"/>
      <c r="K548" s="287"/>
      <c r="L548" s="287"/>
      <c r="M548" s="287"/>
      <c r="N548" s="287"/>
      <c r="O548" s="287"/>
      <c r="P548" s="258"/>
      <c r="Q548" s="258"/>
      <c r="R548" s="258"/>
      <c r="S548" s="258"/>
    </row>
    <row r="549" spans="1:19" ht="26.25" customHeight="1">
      <c r="A549" s="613"/>
      <c r="B549" s="308" t="s">
        <v>57</v>
      </c>
      <c r="C549" s="321"/>
      <c r="D549" s="611"/>
      <c r="E549" s="611"/>
      <c r="F549" s="611"/>
      <c r="G549" s="286"/>
      <c r="H549" s="185"/>
      <c r="I549" s="287"/>
      <c r="J549" s="287"/>
      <c r="K549" s="287"/>
      <c r="L549" s="287"/>
      <c r="M549" s="287"/>
      <c r="N549" s="287"/>
      <c r="O549" s="287"/>
      <c r="P549" s="258"/>
      <c r="Q549" s="258"/>
      <c r="R549" s="258"/>
      <c r="S549" s="258"/>
    </row>
    <row r="550" spans="1:19" ht="26.25" customHeight="1">
      <c r="A550" s="613"/>
      <c r="B550" s="308" t="s">
        <v>9</v>
      </c>
      <c r="C550" s="321"/>
      <c r="D550" s="611"/>
      <c r="E550" s="611"/>
      <c r="F550" s="611"/>
      <c r="G550" s="286"/>
      <c r="H550" s="185"/>
      <c r="I550" s="287"/>
      <c r="J550" s="287"/>
      <c r="K550" s="287"/>
      <c r="L550" s="287"/>
      <c r="M550" s="287"/>
      <c r="N550" s="287"/>
      <c r="O550" s="287"/>
      <c r="P550" s="258"/>
      <c r="Q550" s="258"/>
      <c r="R550" s="258"/>
      <c r="S550" s="258"/>
    </row>
    <row r="551" spans="1:19" ht="26.25" customHeight="1">
      <c r="A551" s="613"/>
      <c r="B551" s="310" t="s">
        <v>27</v>
      </c>
      <c r="C551" s="321"/>
      <c r="D551" s="611"/>
      <c r="E551" s="611"/>
      <c r="F551" s="611"/>
      <c r="G551" s="286"/>
      <c r="H551" s="185"/>
      <c r="I551" s="287"/>
      <c r="J551" s="287"/>
      <c r="K551" s="287"/>
      <c r="L551" s="287"/>
      <c r="M551" s="287"/>
      <c r="N551" s="287"/>
      <c r="O551" s="287"/>
      <c r="P551" s="258"/>
      <c r="Q551" s="258"/>
      <c r="R551" s="258"/>
      <c r="S551" s="258"/>
    </row>
    <row r="552" spans="1:19" ht="26.25" customHeight="1">
      <c r="A552" s="613"/>
      <c r="B552" s="308" t="s">
        <v>163</v>
      </c>
      <c r="C552" s="321"/>
      <c r="D552" s="611"/>
      <c r="E552" s="611"/>
      <c r="F552" s="611"/>
      <c r="G552" s="286"/>
      <c r="H552" s="185"/>
      <c r="I552" s="287"/>
      <c r="J552" s="287"/>
      <c r="K552" s="287"/>
      <c r="L552" s="287"/>
      <c r="M552" s="287"/>
      <c r="N552" s="287"/>
      <c r="O552" s="287"/>
      <c r="P552" s="258"/>
      <c r="Q552" s="258"/>
      <c r="R552" s="258"/>
      <c r="S552" s="258"/>
    </row>
    <row r="553" spans="1:19" ht="26.25" customHeight="1">
      <c r="A553" s="613"/>
      <c r="B553" s="311" t="s">
        <v>51</v>
      </c>
      <c r="C553" s="321"/>
      <c r="D553" s="611"/>
      <c r="E553" s="611"/>
      <c r="F553" s="611"/>
      <c r="G553" s="286"/>
      <c r="H553" s="185"/>
      <c r="I553" s="287"/>
      <c r="J553" s="287"/>
      <c r="K553" s="287"/>
      <c r="L553" s="287"/>
      <c r="M553" s="287"/>
      <c r="N553" s="287"/>
      <c r="O553" s="287"/>
      <c r="P553" s="258"/>
      <c r="Q553" s="258"/>
      <c r="R553" s="258"/>
      <c r="S553" s="258"/>
    </row>
    <row r="554" spans="1:19" ht="26.25" customHeight="1">
      <c r="A554" s="613"/>
      <c r="B554" s="308" t="s">
        <v>10</v>
      </c>
      <c r="C554" s="321"/>
      <c r="D554" s="611"/>
      <c r="E554" s="611"/>
      <c r="F554" s="611"/>
      <c r="G554" s="286"/>
      <c r="H554" s="185"/>
      <c r="I554" s="287"/>
      <c r="J554" s="287"/>
      <c r="K554" s="287"/>
      <c r="L554" s="287"/>
      <c r="M554" s="287"/>
      <c r="N554" s="287"/>
      <c r="O554" s="287"/>
      <c r="P554" s="258"/>
      <c r="Q554" s="258"/>
      <c r="R554" s="258"/>
      <c r="S554" s="258"/>
    </row>
    <row r="555" spans="1:19" ht="26.25" customHeight="1">
      <c r="A555" s="613"/>
      <c r="B555" s="318" t="s">
        <v>24</v>
      </c>
      <c r="C555" s="321"/>
      <c r="D555" s="611"/>
      <c r="E555" s="611"/>
      <c r="F555" s="611"/>
      <c r="G555" s="296"/>
      <c r="H555" s="297"/>
      <c r="I555" s="298"/>
      <c r="J555" s="298"/>
      <c r="K555" s="298"/>
      <c r="L555" s="298"/>
      <c r="M555" s="298"/>
      <c r="N555" s="298"/>
      <c r="O555" s="298"/>
      <c r="P555" s="312"/>
      <c r="Q555" s="312"/>
      <c r="R555" s="312"/>
      <c r="S555" s="312"/>
    </row>
    <row r="556" spans="1:19" ht="26.25" customHeight="1" thickBot="1">
      <c r="A556" s="618"/>
      <c r="B556" s="315"/>
      <c r="C556" s="321"/>
      <c r="D556" s="620"/>
      <c r="E556" s="620"/>
      <c r="F556" s="620"/>
      <c r="G556" s="292"/>
      <c r="H556" s="190"/>
      <c r="I556" s="293"/>
      <c r="J556" s="293"/>
      <c r="K556" s="293"/>
      <c r="L556" s="293"/>
      <c r="M556" s="293"/>
      <c r="N556" s="293"/>
      <c r="O556" s="293"/>
      <c r="P556" s="302"/>
      <c r="Q556" s="302"/>
      <c r="R556" s="302"/>
      <c r="S556" s="302"/>
    </row>
    <row r="557" spans="1:19" ht="26.25" customHeight="1">
      <c r="A557" s="605" t="s">
        <v>790</v>
      </c>
      <c r="B557" s="288" t="s">
        <v>47</v>
      </c>
      <c r="C557" s="274"/>
      <c r="D557" s="272"/>
      <c r="E557" s="272"/>
      <c r="F557" s="272"/>
      <c r="G557" s="299"/>
      <c r="H557" s="188"/>
      <c r="I557" s="300"/>
      <c r="J557" s="300"/>
      <c r="K557" s="300"/>
      <c r="L557" s="300"/>
      <c r="M557" s="300"/>
      <c r="N557" s="300"/>
      <c r="O557" s="300"/>
      <c r="P557" s="316"/>
      <c r="Q557" s="316"/>
      <c r="R557" s="316"/>
      <c r="S557" s="316"/>
    </row>
    <row r="558" spans="1:19" ht="26.25" customHeight="1">
      <c r="A558" s="616"/>
      <c r="B558" s="33" t="s">
        <v>15</v>
      </c>
      <c r="C558" s="278"/>
      <c r="D558" s="275"/>
      <c r="E558" s="275"/>
      <c r="F558" s="275"/>
      <c r="G558" s="286"/>
      <c r="H558" s="185"/>
      <c r="I558" s="287"/>
      <c r="J558" s="287"/>
      <c r="K558" s="287"/>
      <c r="L558" s="287"/>
      <c r="M558" s="287"/>
      <c r="N558" s="287"/>
      <c r="O558" s="287"/>
      <c r="P558" s="258"/>
      <c r="Q558" s="258"/>
      <c r="R558" s="258"/>
      <c r="S558" s="258"/>
    </row>
    <row r="559" spans="1:19" ht="26.25" customHeight="1">
      <c r="A559" s="616"/>
      <c r="B559" s="271" t="s">
        <v>79</v>
      </c>
      <c r="C559" s="278"/>
      <c r="D559" s="275"/>
      <c r="E559" s="275"/>
      <c r="F559" s="275"/>
      <c r="G559" s="286"/>
      <c r="H559" s="185"/>
      <c r="I559" s="287"/>
      <c r="J559" s="287"/>
      <c r="K559" s="287"/>
      <c r="L559" s="287"/>
      <c r="M559" s="287"/>
      <c r="N559" s="287"/>
      <c r="O559" s="287"/>
      <c r="P559" s="258"/>
      <c r="Q559" s="258"/>
      <c r="R559" s="258"/>
      <c r="S559" s="258"/>
    </row>
    <row r="560" spans="1:19" ht="26.25" customHeight="1">
      <c r="A560" s="616"/>
      <c r="B560" s="33" t="s">
        <v>69</v>
      </c>
      <c r="C560" s="278"/>
      <c r="D560" s="275"/>
      <c r="E560" s="275"/>
      <c r="F560" s="275"/>
      <c r="G560" s="286"/>
      <c r="H560" s="185"/>
      <c r="I560" s="287"/>
      <c r="J560" s="287"/>
      <c r="K560" s="287"/>
      <c r="L560" s="287"/>
      <c r="M560" s="287"/>
      <c r="N560" s="287"/>
      <c r="O560" s="287"/>
      <c r="P560" s="258"/>
      <c r="Q560" s="258"/>
      <c r="R560" s="258"/>
      <c r="S560" s="258"/>
    </row>
    <row r="561" spans="1:19" ht="26.25" customHeight="1">
      <c r="A561" s="616"/>
      <c r="B561" s="43" t="s">
        <v>356</v>
      </c>
      <c r="C561" s="278"/>
      <c r="D561" s="275"/>
      <c r="E561" s="275"/>
      <c r="F561" s="275"/>
      <c r="G561" s="286"/>
      <c r="H561" s="185"/>
      <c r="I561" s="287"/>
      <c r="J561" s="287"/>
      <c r="K561" s="287"/>
      <c r="L561" s="287"/>
      <c r="M561" s="287"/>
      <c r="N561" s="287"/>
      <c r="O561" s="287"/>
      <c r="P561" s="258"/>
      <c r="Q561" s="258"/>
      <c r="R561" s="258"/>
      <c r="S561" s="258"/>
    </row>
    <row r="562" spans="1:19" ht="26.25" customHeight="1">
      <c r="A562" s="616"/>
      <c r="B562" s="33" t="s">
        <v>379</v>
      </c>
      <c r="C562" s="278"/>
      <c r="D562" s="275"/>
      <c r="E562" s="275"/>
      <c r="F562" s="275"/>
      <c r="G562" s="286"/>
      <c r="H562" s="185"/>
      <c r="I562" s="287"/>
      <c r="J562" s="287"/>
      <c r="K562" s="287"/>
      <c r="L562" s="287"/>
      <c r="M562" s="287"/>
      <c r="N562" s="287"/>
      <c r="O562" s="287"/>
      <c r="P562" s="258"/>
      <c r="Q562" s="258"/>
      <c r="R562" s="258"/>
      <c r="S562" s="258"/>
    </row>
    <row r="563" spans="1:19" ht="26.25" customHeight="1">
      <c r="A563" s="616"/>
      <c r="B563" s="43" t="s">
        <v>74</v>
      </c>
      <c r="C563" s="278"/>
      <c r="D563" s="275"/>
      <c r="E563" s="275"/>
      <c r="F563" s="275"/>
      <c r="G563" s="286"/>
      <c r="H563" s="185"/>
      <c r="I563" s="287"/>
      <c r="J563" s="287"/>
      <c r="K563" s="287"/>
      <c r="L563" s="287"/>
      <c r="M563" s="287"/>
      <c r="N563" s="287"/>
      <c r="O563" s="287"/>
      <c r="P563" s="258"/>
      <c r="Q563" s="258"/>
      <c r="R563" s="258"/>
      <c r="S563" s="258"/>
    </row>
    <row r="564" spans="1:19" ht="26.25" customHeight="1">
      <c r="A564" s="616"/>
      <c r="B564" s="43" t="s">
        <v>67</v>
      </c>
      <c r="C564" s="278"/>
      <c r="D564" s="275"/>
      <c r="E564" s="275"/>
      <c r="F564" s="275"/>
      <c r="G564" s="286"/>
      <c r="H564" s="185"/>
      <c r="I564" s="287"/>
      <c r="J564" s="287"/>
      <c r="K564" s="287"/>
      <c r="L564" s="287"/>
      <c r="M564" s="287"/>
      <c r="N564" s="287"/>
      <c r="O564" s="287"/>
      <c r="P564" s="258"/>
      <c r="Q564" s="258"/>
      <c r="R564" s="258"/>
      <c r="S564" s="258"/>
    </row>
    <row r="565" spans="1:19" ht="26.25" customHeight="1">
      <c r="A565" s="616"/>
      <c r="B565" s="271" t="s">
        <v>490</v>
      </c>
      <c r="C565" s="278"/>
      <c r="D565" s="275"/>
      <c r="E565" s="275"/>
      <c r="F565" s="275"/>
      <c r="G565" s="286"/>
      <c r="H565" s="185"/>
      <c r="I565" s="287"/>
      <c r="J565" s="287"/>
      <c r="K565" s="287"/>
      <c r="L565" s="287"/>
      <c r="M565" s="287"/>
      <c r="N565" s="287"/>
      <c r="O565" s="287"/>
      <c r="P565" s="258"/>
      <c r="Q565" s="258"/>
      <c r="R565" s="258"/>
      <c r="S565" s="258"/>
    </row>
    <row r="566" spans="1:19" ht="26.25" customHeight="1">
      <c r="A566" s="616"/>
      <c r="B566" s="271" t="s">
        <v>494</v>
      </c>
      <c r="C566" s="278"/>
      <c r="D566" s="275"/>
      <c r="E566" s="275"/>
      <c r="F566" s="275"/>
      <c r="G566" s="286"/>
      <c r="H566" s="185"/>
      <c r="I566" s="287"/>
      <c r="J566" s="287"/>
      <c r="K566" s="287"/>
      <c r="L566" s="287"/>
      <c r="M566" s="287"/>
      <c r="N566" s="287"/>
      <c r="O566" s="287"/>
      <c r="P566" s="258"/>
      <c r="Q566" s="258"/>
      <c r="R566" s="258"/>
      <c r="S566" s="258"/>
    </row>
    <row r="567" spans="1:19" ht="26.25" customHeight="1">
      <c r="A567" s="616"/>
      <c r="B567" s="33" t="s">
        <v>599</v>
      </c>
      <c r="C567" s="278"/>
      <c r="D567" s="275"/>
      <c r="E567" s="275"/>
      <c r="F567" s="275"/>
      <c r="G567" s="286"/>
      <c r="H567" s="185"/>
      <c r="I567" s="287"/>
      <c r="J567" s="287"/>
      <c r="K567" s="287"/>
      <c r="L567" s="287"/>
      <c r="M567" s="287"/>
      <c r="N567" s="287"/>
      <c r="O567" s="287"/>
      <c r="P567" s="258"/>
      <c r="Q567" s="258"/>
      <c r="R567" s="258"/>
      <c r="S567" s="258"/>
    </row>
    <row r="568" spans="1:19" ht="26.25" customHeight="1" thickBot="1">
      <c r="A568" s="617"/>
      <c r="B568" s="289"/>
      <c r="C568" s="290"/>
      <c r="D568" s="291"/>
      <c r="E568" s="291"/>
      <c r="F568" s="291"/>
      <c r="G568" s="292"/>
      <c r="H568" s="190"/>
      <c r="I568" s="293"/>
      <c r="J568" s="293"/>
      <c r="K568" s="293"/>
      <c r="L568" s="293"/>
      <c r="M568" s="293"/>
      <c r="N568" s="293"/>
      <c r="O568" s="293"/>
      <c r="P568" s="302"/>
      <c r="Q568" s="302"/>
      <c r="R568" s="302"/>
      <c r="S568" s="302"/>
    </row>
    <row r="569" spans="1:19">
      <c r="A569" s="313"/>
      <c r="B569" s="320"/>
      <c r="C569" s="303"/>
      <c r="D569" s="304"/>
      <c r="E569" s="304"/>
      <c r="F569" s="304"/>
      <c r="G569" s="305"/>
      <c r="H569" s="306"/>
      <c r="I569" s="206"/>
      <c r="J569" s="206"/>
      <c r="K569" s="206"/>
      <c r="L569" s="206"/>
      <c r="M569" s="206"/>
      <c r="N569" s="206"/>
      <c r="O569" s="206"/>
      <c r="P569" s="307"/>
      <c r="Q569" s="307"/>
      <c r="R569" s="307"/>
      <c r="S569" s="307"/>
    </row>
    <row r="570" spans="1:19">
      <c r="A570" s="313"/>
      <c r="B570" s="320"/>
      <c r="C570" s="303"/>
      <c r="D570" s="304"/>
      <c r="E570" s="304"/>
      <c r="F570" s="304"/>
      <c r="G570" s="305"/>
      <c r="H570" s="306"/>
      <c r="I570" s="206"/>
      <c r="J570" s="206"/>
      <c r="K570" s="206"/>
      <c r="L570" s="206"/>
      <c r="M570" s="206"/>
      <c r="N570" s="206"/>
      <c r="O570" s="206"/>
      <c r="P570" s="307"/>
      <c r="Q570" s="307"/>
      <c r="R570" s="307"/>
      <c r="S570" s="307"/>
    </row>
  </sheetData>
  <autoFilter ref="A1:S433" xr:uid="{00000000-0009-0000-0000-00000A000000}"/>
  <mergeCells count="198">
    <mergeCell ref="F169:F172"/>
    <mergeCell ref="A260:F260"/>
    <mergeCell ref="A270:A271"/>
    <mergeCell ref="D270:D271"/>
    <mergeCell ref="E270:E271"/>
    <mergeCell ref="F270:F271"/>
    <mergeCell ref="D228:D259"/>
    <mergeCell ref="E228:E259"/>
    <mergeCell ref="F228:F259"/>
    <mergeCell ref="A173:F173"/>
    <mergeCell ref="A174:A203"/>
    <mergeCell ref="D174:D203"/>
    <mergeCell ref="E174:E203"/>
    <mergeCell ref="A269:F269"/>
    <mergeCell ref="D261:D268"/>
    <mergeCell ref="E261:E268"/>
    <mergeCell ref="F261:F268"/>
    <mergeCell ref="A261:A268"/>
    <mergeCell ref="E273:E274"/>
    <mergeCell ref="F273:F274"/>
    <mergeCell ref="A287:F287"/>
    <mergeCell ref="A288:A293"/>
    <mergeCell ref="D288:D293"/>
    <mergeCell ref="E288:E293"/>
    <mergeCell ref="F288:F293"/>
    <mergeCell ref="A294:F294"/>
    <mergeCell ref="A275:F275"/>
    <mergeCell ref="A277:F277"/>
    <mergeCell ref="A278:A286"/>
    <mergeCell ref="D278:D286"/>
    <mergeCell ref="E278:E286"/>
    <mergeCell ref="F278:F286"/>
    <mergeCell ref="A273:A274"/>
    <mergeCell ref="D273:D274"/>
    <mergeCell ref="A295:A302"/>
    <mergeCell ref="D295:D302"/>
    <mergeCell ref="E295:E302"/>
    <mergeCell ref="F295:F302"/>
    <mergeCell ref="A303:F303"/>
    <mergeCell ref="A304:A313"/>
    <mergeCell ref="D304:D313"/>
    <mergeCell ref="E304:E313"/>
    <mergeCell ref="F304:F313"/>
    <mergeCell ref="A321:F321"/>
    <mergeCell ref="A322:A324"/>
    <mergeCell ref="D322:D324"/>
    <mergeCell ref="E322:E324"/>
    <mergeCell ref="F322:F324"/>
    <mergeCell ref="A325:F325"/>
    <mergeCell ref="A314:F314"/>
    <mergeCell ref="A315:A318"/>
    <mergeCell ref="D315:D318"/>
    <mergeCell ref="E315:E318"/>
    <mergeCell ref="F315:F318"/>
    <mergeCell ref="A319:F319"/>
    <mergeCell ref="A332:F332"/>
    <mergeCell ref="A333:A338"/>
    <mergeCell ref="D333:D338"/>
    <mergeCell ref="E333:E338"/>
    <mergeCell ref="F333:F338"/>
    <mergeCell ref="A341:F341"/>
    <mergeCell ref="A342:A343"/>
    <mergeCell ref="D342:D343"/>
    <mergeCell ref="E342:E343"/>
    <mergeCell ref="F342:F343"/>
    <mergeCell ref="A339:F339"/>
    <mergeCell ref="A326:A328"/>
    <mergeCell ref="D326:D328"/>
    <mergeCell ref="E326:E328"/>
    <mergeCell ref="F326:F328"/>
    <mergeCell ref="A329:F329"/>
    <mergeCell ref="A330:A331"/>
    <mergeCell ref="D330:D331"/>
    <mergeCell ref="E330:E331"/>
    <mergeCell ref="F330:F331"/>
    <mergeCell ref="A357:F357"/>
    <mergeCell ref="A358:A359"/>
    <mergeCell ref="D358:D359"/>
    <mergeCell ref="E358:E359"/>
    <mergeCell ref="F358:F359"/>
    <mergeCell ref="A360:F360"/>
    <mergeCell ref="A344:F344"/>
    <mergeCell ref="A345:A354"/>
    <mergeCell ref="D345:D354"/>
    <mergeCell ref="E345:E354"/>
    <mergeCell ref="F345:F354"/>
    <mergeCell ref="A355:F355"/>
    <mergeCell ref="A366:A367"/>
    <mergeCell ref="D366:D367"/>
    <mergeCell ref="E366:E367"/>
    <mergeCell ref="F366:F367"/>
    <mergeCell ref="A368:F368"/>
    <mergeCell ref="A370:F370"/>
    <mergeCell ref="A361:A362"/>
    <mergeCell ref="D361:D362"/>
    <mergeCell ref="E361:E362"/>
    <mergeCell ref="F361:F362"/>
    <mergeCell ref="A363:F363"/>
    <mergeCell ref="A365:F365"/>
    <mergeCell ref="A371:A372"/>
    <mergeCell ref="D371:D372"/>
    <mergeCell ref="E371:E372"/>
    <mergeCell ref="F371:F372"/>
    <mergeCell ref="A373:F373"/>
    <mergeCell ref="A374:A377"/>
    <mergeCell ref="D374:D377"/>
    <mergeCell ref="E374:E377"/>
    <mergeCell ref="F374:F377"/>
    <mergeCell ref="A383:F383"/>
    <mergeCell ref="A384:A386"/>
    <mergeCell ref="D384:D386"/>
    <mergeCell ref="E384:E386"/>
    <mergeCell ref="F384:F386"/>
    <mergeCell ref="A387:F387"/>
    <mergeCell ref="A378:F378"/>
    <mergeCell ref="A379:A380"/>
    <mergeCell ref="D379:D380"/>
    <mergeCell ref="E379:E380"/>
    <mergeCell ref="F379:F380"/>
    <mergeCell ref="A381:F381"/>
    <mergeCell ref="A394:F394"/>
    <mergeCell ref="A395:A397"/>
    <mergeCell ref="D395:D397"/>
    <mergeCell ref="E395:E397"/>
    <mergeCell ref="F395:F397"/>
    <mergeCell ref="A398:F398"/>
    <mergeCell ref="A388:A389"/>
    <mergeCell ref="D388:D389"/>
    <mergeCell ref="E388:E389"/>
    <mergeCell ref="F388:F389"/>
    <mergeCell ref="A390:F390"/>
    <mergeCell ref="A391:A393"/>
    <mergeCell ref="D391:D393"/>
    <mergeCell ref="E391:E393"/>
    <mergeCell ref="F391:F393"/>
    <mergeCell ref="A405:F405"/>
    <mergeCell ref="A407:F407"/>
    <mergeCell ref="A409:F409"/>
    <mergeCell ref="A414:F414"/>
    <mergeCell ref="D399:D400"/>
    <mergeCell ref="E399:E400"/>
    <mergeCell ref="F399:F400"/>
    <mergeCell ref="A401:F401"/>
    <mergeCell ref="A403:F403"/>
    <mergeCell ref="A410:A411"/>
    <mergeCell ref="A412:F412"/>
    <mergeCell ref="D410:D411"/>
    <mergeCell ref="E410:E411"/>
    <mergeCell ref="F410:F411"/>
    <mergeCell ref="D2:D132"/>
    <mergeCell ref="E2:E132"/>
    <mergeCell ref="F2:F132"/>
    <mergeCell ref="A2:A132"/>
    <mergeCell ref="A228:A259"/>
    <mergeCell ref="A140:F140"/>
    <mergeCell ref="A141:A167"/>
    <mergeCell ref="F141:F167"/>
    <mergeCell ref="D205:D226"/>
    <mergeCell ref="E205:E226"/>
    <mergeCell ref="F205:F226"/>
    <mergeCell ref="A205:A226"/>
    <mergeCell ref="A133:F133"/>
    <mergeCell ref="F174:F203"/>
    <mergeCell ref="A168:F168"/>
    <mergeCell ref="A134:A139"/>
    <mergeCell ref="D134:D139"/>
    <mergeCell ref="E134:E139"/>
    <mergeCell ref="F134:F139"/>
    <mergeCell ref="A204:F204"/>
    <mergeCell ref="A227:F227"/>
    <mergeCell ref="A169:A172"/>
    <mergeCell ref="D169:D172"/>
    <mergeCell ref="E169:E172"/>
    <mergeCell ref="A557:A568"/>
    <mergeCell ref="A543:A556"/>
    <mergeCell ref="A521:A540"/>
    <mergeCell ref="D541:D556"/>
    <mergeCell ref="E541:E556"/>
    <mergeCell ref="F541:F556"/>
    <mergeCell ref="B460:F460"/>
    <mergeCell ref="D434:D459"/>
    <mergeCell ref="E434:E459"/>
    <mergeCell ref="F434:F459"/>
    <mergeCell ref="B540:F540"/>
    <mergeCell ref="A517:A519"/>
    <mergeCell ref="B520:F520"/>
    <mergeCell ref="F461:F489"/>
    <mergeCell ref="A433:F433"/>
    <mergeCell ref="A416:F416"/>
    <mergeCell ref="A418:F418"/>
    <mergeCell ref="A419:A432"/>
    <mergeCell ref="D419:D432"/>
    <mergeCell ref="E419:E432"/>
    <mergeCell ref="F419:F432"/>
    <mergeCell ref="B490:F490"/>
    <mergeCell ref="D461:D489"/>
    <mergeCell ref="E461:E489"/>
    <mergeCell ref="A434:A460"/>
  </mergeCells>
  <conditionalFormatting sqref="B24">
    <cfRule type="duplicateValues" dxfId="424" priority="483"/>
  </conditionalFormatting>
  <conditionalFormatting sqref="B24">
    <cfRule type="duplicateValues" dxfId="423" priority="482"/>
  </conditionalFormatting>
  <conditionalFormatting sqref="B2:B23 B25:B96">
    <cfRule type="duplicateValues" dxfId="422" priority="484"/>
  </conditionalFormatting>
  <conditionalFormatting sqref="B91:B96">
    <cfRule type="duplicateValues" dxfId="421" priority="485"/>
  </conditionalFormatting>
  <conditionalFormatting sqref="B2:C132">
    <cfRule type="duplicateValues" dxfId="420" priority="960"/>
  </conditionalFormatting>
  <conditionalFormatting sqref="B141:C167">
    <cfRule type="duplicateValues" dxfId="419" priority="964"/>
  </conditionalFormatting>
  <conditionalFormatting sqref="B206:C226 A204:F205">
    <cfRule type="duplicateValues" dxfId="418" priority="970"/>
  </conditionalFormatting>
  <conditionalFormatting sqref="B237">
    <cfRule type="duplicateValues" dxfId="417" priority="471"/>
  </conditionalFormatting>
  <conditionalFormatting sqref="B237">
    <cfRule type="duplicateValues" dxfId="416" priority="470"/>
  </conditionalFormatting>
  <conditionalFormatting sqref="B237">
    <cfRule type="duplicateValues" dxfId="415" priority="472"/>
  </conditionalFormatting>
  <conditionalFormatting sqref="B237">
    <cfRule type="duplicateValues" dxfId="414" priority="473"/>
  </conditionalFormatting>
  <conditionalFormatting sqref="B237">
    <cfRule type="duplicateValues" dxfId="413" priority="474"/>
  </conditionalFormatting>
  <conditionalFormatting sqref="B238">
    <cfRule type="duplicateValues" dxfId="412" priority="466"/>
  </conditionalFormatting>
  <conditionalFormatting sqref="B238">
    <cfRule type="duplicateValues" dxfId="411" priority="465"/>
  </conditionalFormatting>
  <conditionalFormatting sqref="B238">
    <cfRule type="duplicateValues" dxfId="410" priority="467"/>
  </conditionalFormatting>
  <conditionalFormatting sqref="B238">
    <cfRule type="duplicateValues" dxfId="409" priority="468"/>
  </conditionalFormatting>
  <conditionalFormatting sqref="B238">
    <cfRule type="duplicateValues" dxfId="408" priority="469"/>
  </conditionalFormatting>
  <conditionalFormatting sqref="B230:B231">
    <cfRule type="duplicateValues" dxfId="407" priority="462"/>
  </conditionalFormatting>
  <conditionalFormatting sqref="B230:B231">
    <cfRule type="duplicateValues" dxfId="406" priority="461"/>
  </conditionalFormatting>
  <conditionalFormatting sqref="B230:B231">
    <cfRule type="duplicateValues" dxfId="405" priority="463"/>
  </conditionalFormatting>
  <conditionalFormatting sqref="B230:B231">
    <cfRule type="duplicateValues" dxfId="404" priority="464"/>
  </conditionalFormatting>
  <conditionalFormatting sqref="B230:B231">
    <cfRule type="duplicateValues" dxfId="403" priority="460"/>
  </conditionalFormatting>
  <conditionalFormatting sqref="B230:B231">
    <cfRule type="duplicateValues" dxfId="402" priority="459"/>
  </conditionalFormatting>
  <conditionalFormatting sqref="B230:B231">
    <cfRule type="duplicateValues" dxfId="401" priority="458"/>
  </conditionalFormatting>
  <conditionalFormatting sqref="B230:B231">
    <cfRule type="duplicateValues" dxfId="400" priority="456"/>
    <cfRule type="duplicateValues" dxfId="399" priority="457"/>
  </conditionalFormatting>
  <conditionalFormatting sqref="B230:B231">
    <cfRule type="duplicateValues" dxfId="398" priority="455"/>
  </conditionalFormatting>
  <conditionalFormatting sqref="B230:B231">
    <cfRule type="duplicateValues" dxfId="397" priority="454"/>
  </conditionalFormatting>
  <conditionalFormatting sqref="B228:C259">
    <cfRule type="duplicateValues" dxfId="396" priority="975"/>
  </conditionalFormatting>
  <conditionalFormatting sqref="P1:R1">
    <cfRule type="duplicateValues" dxfId="395" priority="452"/>
  </conditionalFormatting>
  <conditionalFormatting sqref="B345:B346">
    <cfRule type="duplicateValues" dxfId="394" priority="451"/>
  </conditionalFormatting>
  <conditionalFormatting sqref="B347">
    <cfRule type="duplicateValues" dxfId="393" priority="450"/>
  </conditionalFormatting>
  <conditionalFormatting sqref="B434">
    <cfRule type="duplicateValues" dxfId="392" priority="441"/>
  </conditionalFormatting>
  <conditionalFormatting sqref="B435">
    <cfRule type="duplicateValues" dxfId="391" priority="435"/>
  </conditionalFormatting>
  <conditionalFormatting sqref="B436:B437">
    <cfRule type="duplicateValues" dxfId="390" priority="433"/>
  </conditionalFormatting>
  <conditionalFormatting sqref="B436:B437">
    <cfRule type="duplicateValues" dxfId="389" priority="434"/>
  </conditionalFormatting>
  <conditionalFormatting sqref="B438:B439">
    <cfRule type="duplicateValues" dxfId="388" priority="426"/>
    <cfRule type="duplicateValues" dxfId="387" priority="427"/>
    <cfRule type="duplicateValues" dxfId="386" priority="428"/>
  </conditionalFormatting>
  <conditionalFormatting sqref="B438:B439">
    <cfRule type="duplicateValues" dxfId="385" priority="429"/>
  </conditionalFormatting>
  <conditionalFormatting sqref="B438:B439">
    <cfRule type="duplicateValues" dxfId="384" priority="430"/>
    <cfRule type="duplicateValues" dxfId="383" priority="431"/>
  </conditionalFormatting>
  <conditionalFormatting sqref="B438:B439">
    <cfRule type="duplicateValues" dxfId="382" priority="432"/>
  </conditionalFormatting>
  <conditionalFormatting sqref="B440:B441">
    <cfRule type="duplicateValues" dxfId="381" priority="425"/>
  </conditionalFormatting>
  <conditionalFormatting sqref="B442">
    <cfRule type="duplicateValues" dxfId="380" priority="424"/>
  </conditionalFormatting>
  <conditionalFormatting sqref="B443:B444">
    <cfRule type="duplicateValues" dxfId="379" priority="423"/>
  </conditionalFormatting>
  <conditionalFormatting sqref="B445:B446">
    <cfRule type="duplicateValues" dxfId="378" priority="422"/>
  </conditionalFormatting>
  <conditionalFormatting sqref="B445:B446">
    <cfRule type="duplicateValues" dxfId="377" priority="421"/>
  </conditionalFormatting>
  <conditionalFormatting sqref="B447">
    <cfRule type="duplicateValues" dxfId="376" priority="420"/>
  </conditionalFormatting>
  <conditionalFormatting sqref="B448">
    <cfRule type="duplicateValues" dxfId="375" priority="419"/>
  </conditionalFormatting>
  <conditionalFormatting sqref="B449">
    <cfRule type="duplicateValues" dxfId="374" priority="411"/>
  </conditionalFormatting>
  <conditionalFormatting sqref="B449">
    <cfRule type="duplicateValues" dxfId="373" priority="412"/>
    <cfRule type="duplicateValues" dxfId="372" priority="413"/>
    <cfRule type="duplicateValues" dxfId="371" priority="414"/>
  </conditionalFormatting>
  <conditionalFormatting sqref="B449">
    <cfRule type="duplicateValues" dxfId="370" priority="415"/>
  </conditionalFormatting>
  <conditionalFormatting sqref="B449">
    <cfRule type="duplicateValues" dxfId="369" priority="416"/>
    <cfRule type="duplicateValues" dxfId="368" priority="417"/>
  </conditionalFormatting>
  <conditionalFormatting sqref="B449">
    <cfRule type="duplicateValues" dxfId="367" priority="418"/>
  </conditionalFormatting>
  <conditionalFormatting sqref="B451">
    <cfRule type="duplicateValues" dxfId="366" priority="399"/>
    <cfRule type="duplicateValues" dxfId="365" priority="400"/>
    <cfRule type="duplicateValues" dxfId="364" priority="401"/>
  </conditionalFormatting>
  <conditionalFormatting sqref="B451">
    <cfRule type="duplicateValues" dxfId="363" priority="402"/>
  </conditionalFormatting>
  <conditionalFormatting sqref="B451">
    <cfRule type="duplicateValues" dxfId="362" priority="403"/>
    <cfRule type="duplicateValues" dxfId="361" priority="404"/>
  </conditionalFormatting>
  <conditionalFormatting sqref="B451">
    <cfRule type="duplicateValues" dxfId="360" priority="405"/>
    <cfRule type="duplicateValues" dxfId="359" priority="406"/>
    <cfRule type="duplicateValues" dxfId="358" priority="407"/>
  </conditionalFormatting>
  <conditionalFormatting sqref="B451">
    <cfRule type="duplicateValues" dxfId="357" priority="408"/>
  </conditionalFormatting>
  <conditionalFormatting sqref="B451">
    <cfRule type="duplicateValues" dxfId="356" priority="409"/>
    <cfRule type="duplicateValues" dxfId="355" priority="410"/>
  </conditionalFormatting>
  <conditionalFormatting sqref="B452">
    <cfRule type="duplicateValues" dxfId="354" priority="397"/>
  </conditionalFormatting>
  <conditionalFormatting sqref="B452">
    <cfRule type="duplicateValues" dxfId="353" priority="398"/>
  </conditionalFormatting>
  <conditionalFormatting sqref="B453:B458">
    <cfRule type="duplicateValues" dxfId="352" priority="395"/>
  </conditionalFormatting>
  <conditionalFormatting sqref="B453:B457">
    <cfRule type="duplicateValues" dxfId="351" priority="396"/>
  </conditionalFormatting>
  <conditionalFormatting sqref="B458">
    <cfRule type="duplicateValues" dxfId="350" priority="394"/>
  </conditionalFormatting>
  <conditionalFormatting sqref="B462:B463">
    <cfRule type="duplicateValues" dxfId="349" priority="384"/>
  </conditionalFormatting>
  <conditionalFormatting sqref="B461:B463">
    <cfRule type="duplicateValues" dxfId="348" priority="385"/>
  </conditionalFormatting>
  <conditionalFormatting sqref="B461:B463">
    <cfRule type="duplicateValues" dxfId="347" priority="386"/>
  </conditionalFormatting>
  <conditionalFormatting sqref="B461:B466">
    <cfRule type="duplicateValues" dxfId="346" priority="387"/>
  </conditionalFormatting>
  <conditionalFormatting sqref="B473 B461:B471">
    <cfRule type="duplicateValues" dxfId="345" priority="383"/>
  </conditionalFormatting>
  <conditionalFormatting sqref="B461:B473">
    <cfRule type="duplicateValues" dxfId="344" priority="382"/>
  </conditionalFormatting>
  <conditionalFormatting sqref="B461:B473">
    <cfRule type="duplicateValues" dxfId="343" priority="380"/>
    <cfRule type="duplicateValues" dxfId="342" priority="381"/>
  </conditionalFormatting>
  <conditionalFormatting sqref="B470 B461:B468">
    <cfRule type="duplicateValues" dxfId="341" priority="388"/>
  </conditionalFormatting>
  <conditionalFormatting sqref="B461:B473">
    <cfRule type="duplicateValues" dxfId="340" priority="379"/>
  </conditionalFormatting>
  <conditionalFormatting sqref="B470">
    <cfRule type="duplicateValues" dxfId="339" priority="389"/>
  </conditionalFormatting>
  <conditionalFormatting sqref="B470">
    <cfRule type="duplicateValues" dxfId="338" priority="390"/>
  </conditionalFormatting>
  <conditionalFormatting sqref="B470">
    <cfRule type="duplicateValues" dxfId="337" priority="391"/>
  </conditionalFormatting>
  <conditionalFormatting sqref="B461">
    <cfRule type="duplicateValues" dxfId="336" priority="372"/>
    <cfRule type="duplicateValues" dxfId="335" priority="373"/>
    <cfRule type="duplicateValues" dxfId="334" priority="374"/>
  </conditionalFormatting>
  <conditionalFormatting sqref="B461">
    <cfRule type="duplicateValues" dxfId="333" priority="375"/>
  </conditionalFormatting>
  <conditionalFormatting sqref="B461">
    <cfRule type="duplicateValues" dxfId="332" priority="376"/>
    <cfRule type="duplicateValues" dxfId="331" priority="377"/>
  </conditionalFormatting>
  <conditionalFormatting sqref="B461">
    <cfRule type="duplicateValues" dxfId="330" priority="378"/>
  </conditionalFormatting>
  <conditionalFormatting sqref="B462:B463">
    <cfRule type="duplicateValues" dxfId="329" priority="371"/>
  </conditionalFormatting>
  <conditionalFormatting sqref="B464">
    <cfRule type="duplicateValues" dxfId="328" priority="370"/>
  </conditionalFormatting>
  <conditionalFormatting sqref="B465:B466">
    <cfRule type="duplicateValues" dxfId="327" priority="369"/>
  </conditionalFormatting>
  <conditionalFormatting sqref="B467:B468">
    <cfRule type="duplicateValues" dxfId="326" priority="368"/>
  </conditionalFormatting>
  <conditionalFormatting sqref="B467:B468">
    <cfRule type="duplicateValues" dxfId="325" priority="367"/>
  </conditionalFormatting>
  <conditionalFormatting sqref="B469">
    <cfRule type="duplicateValues" dxfId="324" priority="366"/>
  </conditionalFormatting>
  <conditionalFormatting sqref="B470">
    <cfRule type="duplicateValues" dxfId="323" priority="365"/>
  </conditionalFormatting>
  <conditionalFormatting sqref="B471">
    <cfRule type="duplicateValues" dxfId="322" priority="357"/>
  </conditionalFormatting>
  <conditionalFormatting sqref="B471">
    <cfRule type="duplicateValues" dxfId="321" priority="358"/>
    <cfRule type="duplicateValues" dxfId="320" priority="359"/>
    <cfRule type="duplicateValues" dxfId="319" priority="360"/>
  </conditionalFormatting>
  <conditionalFormatting sqref="B471">
    <cfRule type="duplicateValues" dxfId="318" priority="361"/>
  </conditionalFormatting>
  <conditionalFormatting sqref="B471">
    <cfRule type="duplicateValues" dxfId="317" priority="362"/>
    <cfRule type="duplicateValues" dxfId="316" priority="363"/>
  </conditionalFormatting>
  <conditionalFormatting sqref="B471">
    <cfRule type="duplicateValues" dxfId="315" priority="364"/>
  </conditionalFormatting>
  <conditionalFormatting sqref="B473">
    <cfRule type="duplicateValues" dxfId="314" priority="345"/>
    <cfRule type="duplicateValues" dxfId="313" priority="346"/>
    <cfRule type="duplicateValues" dxfId="312" priority="347"/>
  </conditionalFormatting>
  <conditionalFormatting sqref="B473">
    <cfRule type="duplicateValues" dxfId="311" priority="348"/>
  </conditionalFormatting>
  <conditionalFormatting sqref="B473">
    <cfRule type="duplicateValues" dxfId="310" priority="349"/>
    <cfRule type="duplicateValues" dxfId="309" priority="350"/>
  </conditionalFormatting>
  <conditionalFormatting sqref="B473">
    <cfRule type="duplicateValues" dxfId="308" priority="351"/>
    <cfRule type="duplicateValues" dxfId="307" priority="352"/>
    <cfRule type="duplicateValues" dxfId="306" priority="353"/>
  </conditionalFormatting>
  <conditionalFormatting sqref="B473">
    <cfRule type="duplicateValues" dxfId="305" priority="354"/>
  </conditionalFormatting>
  <conditionalFormatting sqref="B473">
    <cfRule type="duplicateValues" dxfId="304" priority="355"/>
    <cfRule type="duplicateValues" dxfId="303" priority="356"/>
  </conditionalFormatting>
  <conditionalFormatting sqref="B474">
    <cfRule type="duplicateValues" dxfId="302" priority="336"/>
  </conditionalFormatting>
  <conditionalFormatting sqref="B480 B474:B475">
    <cfRule type="duplicateValues" dxfId="301" priority="337"/>
  </conditionalFormatting>
  <conditionalFormatting sqref="B477:B480 B474:B475">
    <cfRule type="duplicateValues" dxfId="300" priority="338"/>
  </conditionalFormatting>
  <conditionalFormatting sqref="B477:B480 B474:B475">
    <cfRule type="duplicateValues" dxfId="299" priority="339"/>
  </conditionalFormatting>
  <conditionalFormatting sqref="B486:B487 B477:B481 B474:B475">
    <cfRule type="duplicateValues" dxfId="298" priority="340"/>
  </conditionalFormatting>
  <conditionalFormatting sqref="B474:B489">
    <cfRule type="duplicateValues" dxfId="297" priority="335"/>
  </conditionalFormatting>
  <conditionalFormatting sqref="B474:B489">
    <cfRule type="duplicateValues" dxfId="296" priority="334"/>
  </conditionalFormatting>
  <conditionalFormatting sqref="B474:B489">
    <cfRule type="duplicateValues" dxfId="295" priority="332"/>
    <cfRule type="duplicateValues" dxfId="294" priority="333"/>
  </conditionalFormatting>
  <conditionalFormatting sqref="B474:B475 B477:B489">
    <cfRule type="duplicateValues" dxfId="293" priority="341"/>
  </conditionalFormatting>
  <conditionalFormatting sqref="B474:B489">
    <cfRule type="duplicateValues" dxfId="292" priority="331"/>
  </conditionalFormatting>
  <conditionalFormatting sqref="B477:B484 B474:B475 B486:B489">
    <cfRule type="duplicateValues" dxfId="291" priority="342"/>
  </conditionalFormatting>
  <conditionalFormatting sqref="B477:B489">
    <cfRule type="duplicateValues" dxfId="290" priority="343"/>
  </conditionalFormatting>
  <conditionalFormatting sqref="B477:B489">
    <cfRule type="duplicateValues" dxfId="289" priority="344"/>
  </conditionalFormatting>
  <conditionalFormatting sqref="B475">
    <cfRule type="duplicateValues" dxfId="288" priority="330"/>
  </conditionalFormatting>
  <conditionalFormatting sqref="B476">
    <cfRule type="duplicateValues" dxfId="287" priority="327"/>
  </conditionalFormatting>
  <conditionalFormatting sqref="B476">
    <cfRule type="duplicateValues" dxfId="286" priority="328"/>
  </conditionalFormatting>
  <conditionalFormatting sqref="B476">
    <cfRule type="duplicateValues" dxfId="285" priority="329"/>
  </conditionalFormatting>
  <conditionalFormatting sqref="B478:B479">
    <cfRule type="duplicateValues" dxfId="284" priority="321"/>
    <cfRule type="duplicateValues" dxfId="283" priority="322"/>
    <cfRule type="duplicateValues" dxfId="282" priority="323"/>
  </conditionalFormatting>
  <conditionalFormatting sqref="B478:B479">
    <cfRule type="duplicateValues" dxfId="281" priority="324"/>
  </conditionalFormatting>
  <conditionalFormatting sqref="B478:B479">
    <cfRule type="duplicateValues" dxfId="280" priority="325"/>
    <cfRule type="duplicateValues" dxfId="279" priority="326"/>
  </conditionalFormatting>
  <conditionalFormatting sqref="B477">
    <cfRule type="duplicateValues" dxfId="278" priority="315"/>
    <cfRule type="duplicateValues" dxfId="277" priority="316"/>
    <cfRule type="duplicateValues" dxfId="276" priority="317"/>
  </conditionalFormatting>
  <conditionalFormatting sqref="B477">
    <cfRule type="duplicateValues" dxfId="275" priority="318"/>
  </conditionalFormatting>
  <conditionalFormatting sqref="B477">
    <cfRule type="duplicateValues" dxfId="274" priority="319"/>
    <cfRule type="duplicateValues" dxfId="273" priority="320"/>
  </conditionalFormatting>
  <conditionalFormatting sqref="B480">
    <cfRule type="duplicateValues" dxfId="272" priority="314"/>
  </conditionalFormatting>
  <conditionalFormatting sqref="B481">
    <cfRule type="duplicateValues" dxfId="271" priority="313"/>
  </conditionalFormatting>
  <conditionalFormatting sqref="B482:B483">
    <cfRule type="duplicateValues" dxfId="270" priority="312"/>
  </conditionalFormatting>
  <conditionalFormatting sqref="B482:B483">
    <cfRule type="duplicateValues" dxfId="269" priority="311"/>
  </conditionalFormatting>
  <conditionalFormatting sqref="B484">
    <cfRule type="duplicateValues" dxfId="268" priority="310"/>
  </conditionalFormatting>
  <conditionalFormatting sqref="B485">
    <cfRule type="duplicateValues" dxfId="267" priority="309"/>
  </conditionalFormatting>
  <conditionalFormatting sqref="B486">
    <cfRule type="duplicateValues" dxfId="266" priority="308"/>
  </conditionalFormatting>
  <conditionalFormatting sqref="B486">
    <cfRule type="duplicateValues" dxfId="265" priority="307"/>
  </conditionalFormatting>
  <conditionalFormatting sqref="B487">
    <cfRule type="duplicateValues" dxfId="264" priority="306"/>
  </conditionalFormatting>
  <conditionalFormatting sqref="B487">
    <cfRule type="duplicateValues" dxfId="263" priority="304"/>
    <cfRule type="duplicateValues" dxfId="262" priority="305"/>
  </conditionalFormatting>
  <conditionalFormatting sqref="B487">
    <cfRule type="duplicateValues" dxfId="261" priority="302"/>
  </conditionalFormatting>
  <conditionalFormatting sqref="B487">
    <cfRule type="duplicateValues" dxfId="260" priority="303"/>
  </conditionalFormatting>
  <conditionalFormatting sqref="B488:B489">
    <cfRule type="duplicateValues" dxfId="259" priority="300"/>
  </conditionalFormatting>
  <conditionalFormatting sqref="B488:B489">
    <cfRule type="duplicateValues" dxfId="258" priority="301"/>
  </conditionalFormatting>
  <conditionalFormatting sqref="B491">
    <cfRule type="duplicateValues" dxfId="257" priority="237"/>
  </conditionalFormatting>
  <conditionalFormatting sqref="B496 B492:B494">
    <cfRule type="duplicateValues" dxfId="256" priority="238"/>
  </conditionalFormatting>
  <conditionalFormatting sqref="B500 B496 B491:B494">
    <cfRule type="duplicateValues" dxfId="255" priority="239"/>
  </conditionalFormatting>
  <conditionalFormatting sqref="B498:B500 B496 B491:B494">
    <cfRule type="duplicateValues" dxfId="254" priority="240"/>
  </conditionalFormatting>
  <conditionalFormatting sqref="B519 B498:B500 B496 B491:B494">
    <cfRule type="duplicateValues" dxfId="253" priority="241"/>
  </conditionalFormatting>
  <conditionalFormatting sqref="B519 B503 B498:B500 B496 B491:B494">
    <cfRule type="duplicateValues" dxfId="252" priority="242"/>
  </conditionalFormatting>
  <conditionalFormatting sqref="B513:B519 B508:B511 B505:B506 B502:B503 B491:B500">
    <cfRule type="duplicateValues" dxfId="251" priority="236"/>
  </conditionalFormatting>
  <conditionalFormatting sqref="B508:B519 B505:B506 B502:B503 B491:B500">
    <cfRule type="duplicateValues" dxfId="250" priority="235"/>
  </conditionalFormatting>
  <conditionalFormatting sqref="B508:B519 B505:B506 B502:B503 B491:B500">
    <cfRule type="duplicateValues" dxfId="249" priority="233"/>
    <cfRule type="duplicateValues" dxfId="248" priority="234"/>
  </conditionalFormatting>
  <conditionalFormatting sqref="B516:B519 B514 B508:B511 B505:B506 B503 B498:B500 B491:B496">
    <cfRule type="duplicateValues" dxfId="247" priority="243"/>
  </conditionalFormatting>
  <conditionalFormatting sqref="B508:B519">
    <cfRule type="duplicateValues" dxfId="246" priority="232"/>
  </conditionalFormatting>
  <conditionalFormatting sqref="B516:B519 B508:B511 B505:B506 B503 B498:B500 B496 B491:B494">
    <cfRule type="duplicateValues" dxfId="245" priority="244"/>
  </conditionalFormatting>
  <conditionalFormatting sqref="B516:B519 B514 B508:B511 B505:B506 B503 B498:B500 B496 B491:B494">
    <cfRule type="duplicateValues" dxfId="244" priority="245"/>
  </conditionalFormatting>
  <conditionalFormatting sqref="B516:B519">
    <cfRule type="duplicateValues" dxfId="243" priority="246"/>
  </conditionalFormatting>
  <conditionalFormatting sqref="B495">
    <cfRule type="duplicateValues" dxfId="242" priority="231"/>
  </conditionalFormatting>
  <conditionalFormatting sqref="B497">
    <cfRule type="duplicateValues" dxfId="241" priority="229"/>
  </conditionalFormatting>
  <conditionalFormatting sqref="B497">
    <cfRule type="duplicateValues" dxfId="240" priority="230"/>
  </conditionalFormatting>
  <conditionalFormatting sqref="B498:B499">
    <cfRule type="duplicateValues" dxfId="239" priority="222"/>
    <cfRule type="duplicateValues" dxfId="238" priority="223"/>
    <cfRule type="duplicateValues" dxfId="237" priority="224"/>
  </conditionalFormatting>
  <conditionalFormatting sqref="B498:B499">
    <cfRule type="duplicateValues" dxfId="236" priority="225"/>
  </conditionalFormatting>
  <conditionalFormatting sqref="B498:B499">
    <cfRule type="duplicateValues" dxfId="235" priority="226"/>
    <cfRule type="duplicateValues" dxfId="234" priority="227"/>
  </conditionalFormatting>
  <conditionalFormatting sqref="B498">
    <cfRule type="duplicateValues" dxfId="233" priority="228"/>
  </conditionalFormatting>
  <conditionalFormatting sqref="B500">
    <cfRule type="duplicateValues" dxfId="232" priority="221"/>
  </conditionalFormatting>
  <conditionalFormatting sqref="B501">
    <cfRule type="duplicateValues" dxfId="231" priority="212"/>
  </conditionalFormatting>
  <conditionalFormatting sqref="B501">
    <cfRule type="duplicateValues" dxfId="230" priority="213"/>
  </conditionalFormatting>
  <conditionalFormatting sqref="B501">
    <cfRule type="duplicateValues" dxfId="229" priority="214"/>
  </conditionalFormatting>
  <conditionalFormatting sqref="B501">
    <cfRule type="duplicateValues" dxfId="228" priority="215"/>
  </conditionalFormatting>
  <conditionalFormatting sqref="B501">
    <cfRule type="duplicateValues" dxfId="227" priority="216"/>
  </conditionalFormatting>
  <conditionalFormatting sqref="B501">
    <cfRule type="duplicateValues" dxfId="226" priority="211"/>
  </conditionalFormatting>
  <conditionalFormatting sqref="B501">
    <cfRule type="duplicateValues" dxfId="225" priority="210"/>
  </conditionalFormatting>
  <conditionalFormatting sqref="B501">
    <cfRule type="duplicateValues" dxfId="224" priority="208"/>
    <cfRule type="duplicateValues" dxfId="223" priority="209"/>
  </conditionalFormatting>
  <conditionalFormatting sqref="B501">
    <cfRule type="duplicateValues" dxfId="222" priority="217"/>
  </conditionalFormatting>
  <conditionalFormatting sqref="B501">
    <cfRule type="duplicateValues" dxfId="221" priority="207"/>
  </conditionalFormatting>
  <conditionalFormatting sqref="B501">
    <cfRule type="duplicateValues" dxfId="220" priority="218"/>
  </conditionalFormatting>
  <conditionalFormatting sqref="B501">
    <cfRule type="duplicateValues" dxfId="219" priority="219"/>
  </conditionalFormatting>
  <conditionalFormatting sqref="B501">
    <cfRule type="duplicateValues" dxfId="218" priority="220"/>
  </conditionalFormatting>
  <conditionalFormatting sqref="B502">
    <cfRule type="duplicateValues" dxfId="217" priority="206"/>
  </conditionalFormatting>
  <conditionalFormatting sqref="B503">
    <cfRule type="duplicateValues" dxfId="216" priority="205"/>
  </conditionalFormatting>
  <conditionalFormatting sqref="B508:B509 B505:B506">
    <cfRule type="duplicateValues" dxfId="215" priority="204"/>
  </conditionalFormatting>
  <conditionalFormatting sqref="B508:B509">
    <cfRule type="duplicateValues" dxfId="214" priority="203"/>
  </conditionalFormatting>
  <conditionalFormatting sqref="B504">
    <cfRule type="duplicateValues" dxfId="213" priority="202"/>
  </conditionalFormatting>
  <conditionalFormatting sqref="B504">
    <cfRule type="duplicateValues" dxfId="212" priority="200"/>
    <cfRule type="duplicateValues" dxfId="211" priority="201"/>
  </conditionalFormatting>
  <conditionalFormatting sqref="B507">
    <cfRule type="duplicateValues" dxfId="210" priority="199"/>
  </conditionalFormatting>
  <conditionalFormatting sqref="B507">
    <cfRule type="duplicateValues" dxfId="209" priority="197"/>
    <cfRule type="duplicateValues" dxfId="208" priority="198"/>
  </conditionalFormatting>
  <conditionalFormatting sqref="B510:B511">
    <cfRule type="duplicateValues" dxfId="207" priority="196"/>
  </conditionalFormatting>
  <conditionalFormatting sqref="B513">
    <cfRule type="duplicateValues" dxfId="206" priority="190"/>
  </conditionalFormatting>
  <conditionalFormatting sqref="B513">
    <cfRule type="duplicateValues" dxfId="205" priority="191"/>
    <cfRule type="duplicateValues" dxfId="204" priority="192"/>
    <cfRule type="duplicateValues" dxfId="203" priority="193"/>
  </conditionalFormatting>
  <conditionalFormatting sqref="B513">
    <cfRule type="duplicateValues" dxfId="202" priority="194"/>
    <cfRule type="duplicateValues" dxfId="201" priority="195"/>
  </conditionalFormatting>
  <conditionalFormatting sqref="B514">
    <cfRule type="duplicateValues" dxfId="200" priority="188"/>
  </conditionalFormatting>
  <conditionalFormatting sqref="B514">
    <cfRule type="duplicateValues" dxfId="199" priority="189"/>
  </conditionalFormatting>
  <conditionalFormatting sqref="B515">
    <cfRule type="duplicateValues" dxfId="198" priority="186"/>
  </conditionalFormatting>
  <conditionalFormatting sqref="B515">
    <cfRule type="duplicateValues" dxfId="197" priority="187"/>
  </conditionalFormatting>
  <conditionalFormatting sqref="B517">
    <cfRule type="duplicateValues" dxfId="196" priority="183"/>
  </conditionalFormatting>
  <conditionalFormatting sqref="B518">
    <cfRule type="duplicateValues" dxfId="195" priority="182"/>
  </conditionalFormatting>
  <conditionalFormatting sqref="B517:B518">
    <cfRule type="duplicateValues" dxfId="194" priority="184"/>
  </conditionalFormatting>
  <conditionalFormatting sqref="B516">
    <cfRule type="duplicateValues" dxfId="193" priority="185"/>
  </conditionalFormatting>
  <conditionalFormatting sqref="B519">
    <cfRule type="duplicateValues" dxfId="192" priority="181"/>
  </conditionalFormatting>
  <conditionalFormatting sqref="B521">
    <cfRule type="duplicateValues" dxfId="191" priority="172"/>
  </conditionalFormatting>
  <conditionalFormatting sqref="B525 B521">
    <cfRule type="duplicateValues" dxfId="190" priority="173"/>
  </conditionalFormatting>
  <conditionalFormatting sqref="B523:B525 B521">
    <cfRule type="duplicateValues" dxfId="189" priority="174"/>
  </conditionalFormatting>
  <conditionalFormatting sqref="B523:B525">
    <cfRule type="duplicateValues" dxfId="188" priority="175"/>
  </conditionalFormatting>
  <conditionalFormatting sqref="B528 B523:B525 B521">
    <cfRule type="duplicateValues" dxfId="187" priority="176"/>
  </conditionalFormatting>
  <conditionalFormatting sqref="B538:B540 B533:B536 B530:B531 B527:B528 B521:B525">
    <cfRule type="duplicateValues" dxfId="186" priority="171"/>
  </conditionalFormatting>
  <conditionalFormatting sqref="B533:B540 B530:B531 B527:B528 B521:B525">
    <cfRule type="duplicateValues" dxfId="185" priority="170"/>
  </conditionalFormatting>
  <conditionalFormatting sqref="B533:B540 B530:B531 B527:B528 B521:B525">
    <cfRule type="duplicateValues" dxfId="184" priority="168"/>
    <cfRule type="duplicateValues" dxfId="183" priority="169"/>
  </conditionalFormatting>
  <conditionalFormatting sqref="B539:B540 B533:B536 B530:B531 B528 B523:B525 B521">
    <cfRule type="duplicateValues" dxfId="182" priority="177"/>
  </conditionalFormatting>
  <conditionalFormatting sqref="B533:B540">
    <cfRule type="duplicateValues" dxfId="181" priority="167"/>
  </conditionalFormatting>
  <conditionalFormatting sqref="B533:B536 B530:B531 B528 B523:B525 B521">
    <cfRule type="duplicateValues" dxfId="180" priority="178"/>
  </conditionalFormatting>
  <conditionalFormatting sqref="B539:B540">
    <cfRule type="duplicateValues" dxfId="179" priority="179"/>
  </conditionalFormatting>
  <conditionalFormatting sqref="B539:B540">
    <cfRule type="duplicateValues" dxfId="178" priority="180"/>
  </conditionalFormatting>
  <conditionalFormatting sqref="B522">
    <cfRule type="duplicateValues" dxfId="177" priority="165"/>
  </conditionalFormatting>
  <conditionalFormatting sqref="B522">
    <cfRule type="duplicateValues" dxfId="176" priority="166"/>
  </conditionalFormatting>
  <conditionalFormatting sqref="B523:B524">
    <cfRule type="duplicateValues" dxfId="175" priority="158"/>
    <cfRule type="duplicateValues" dxfId="174" priority="159"/>
    <cfRule type="duplicateValues" dxfId="173" priority="160"/>
  </conditionalFormatting>
  <conditionalFormatting sqref="B523:B524">
    <cfRule type="duplicateValues" dxfId="172" priority="161"/>
  </conditionalFormatting>
  <conditionalFormatting sqref="B523:B524">
    <cfRule type="duplicateValues" dxfId="171" priority="162"/>
    <cfRule type="duplicateValues" dxfId="170" priority="163"/>
  </conditionalFormatting>
  <conditionalFormatting sqref="B523">
    <cfRule type="duplicateValues" dxfId="169" priority="164"/>
  </conditionalFormatting>
  <conditionalFormatting sqref="B525">
    <cfRule type="duplicateValues" dxfId="168" priority="157"/>
  </conditionalFormatting>
  <conditionalFormatting sqref="B526">
    <cfRule type="duplicateValues" dxfId="167" priority="148"/>
  </conditionalFormatting>
  <conditionalFormatting sqref="B526">
    <cfRule type="duplicateValues" dxfId="166" priority="149"/>
  </conditionalFormatting>
  <conditionalFormatting sqref="B526">
    <cfRule type="duplicateValues" dxfId="165" priority="150"/>
  </conditionalFormatting>
  <conditionalFormatting sqref="B526">
    <cfRule type="duplicateValues" dxfId="164" priority="151"/>
  </conditionalFormatting>
  <conditionalFormatting sqref="B526">
    <cfRule type="duplicateValues" dxfId="163" priority="152"/>
  </conditionalFormatting>
  <conditionalFormatting sqref="B526">
    <cfRule type="duplicateValues" dxfId="162" priority="147"/>
  </conditionalFormatting>
  <conditionalFormatting sqref="B526">
    <cfRule type="duplicateValues" dxfId="161" priority="146"/>
  </conditionalFormatting>
  <conditionalFormatting sqref="B526">
    <cfRule type="duplicateValues" dxfId="160" priority="144"/>
    <cfRule type="duplicateValues" dxfId="159" priority="145"/>
  </conditionalFormatting>
  <conditionalFormatting sqref="B526">
    <cfRule type="duplicateValues" dxfId="158" priority="153"/>
  </conditionalFormatting>
  <conditionalFormatting sqref="B526">
    <cfRule type="duplicateValues" dxfId="157" priority="143"/>
  </conditionalFormatting>
  <conditionalFormatting sqref="B526">
    <cfRule type="duplicateValues" dxfId="156" priority="154"/>
  </conditionalFormatting>
  <conditionalFormatting sqref="B526">
    <cfRule type="duplicateValues" dxfId="155" priority="155"/>
  </conditionalFormatting>
  <conditionalFormatting sqref="B526">
    <cfRule type="duplicateValues" dxfId="154" priority="156"/>
  </conditionalFormatting>
  <conditionalFormatting sqref="B527">
    <cfRule type="duplicateValues" dxfId="153" priority="142"/>
  </conditionalFormatting>
  <conditionalFormatting sqref="B528">
    <cfRule type="duplicateValues" dxfId="152" priority="141"/>
  </conditionalFormatting>
  <conditionalFormatting sqref="B533:B534 B530:B531">
    <cfRule type="duplicateValues" dxfId="151" priority="140"/>
  </conditionalFormatting>
  <conditionalFormatting sqref="B533:B534">
    <cfRule type="duplicateValues" dxfId="150" priority="139"/>
  </conditionalFormatting>
  <conditionalFormatting sqref="B529">
    <cfRule type="duplicateValues" dxfId="149" priority="138"/>
  </conditionalFormatting>
  <conditionalFormatting sqref="B529">
    <cfRule type="duplicateValues" dxfId="148" priority="136"/>
    <cfRule type="duplicateValues" dxfId="147" priority="137"/>
  </conditionalFormatting>
  <conditionalFormatting sqref="B532">
    <cfRule type="duplicateValues" dxfId="146" priority="135"/>
  </conditionalFormatting>
  <conditionalFormatting sqref="B532">
    <cfRule type="duplicateValues" dxfId="145" priority="133"/>
    <cfRule type="duplicateValues" dxfId="144" priority="134"/>
  </conditionalFormatting>
  <conditionalFormatting sqref="B535:B536">
    <cfRule type="duplicateValues" dxfId="143" priority="132"/>
  </conditionalFormatting>
  <conditionalFormatting sqref="B538">
    <cfRule type="duplicateValues" dxfId="142" priority="126"/>
  </conditionalFormatting>
  <conditionalFormatting sqref="B538">
    <cfRule type="duplicateValues" dxfId="141" priority="127"/>
    <cfRule type="duplicateValues" dxfId="140" priority="128"/>
    <cfRule type="duplicateValues" dxfId="139" priority="129"/>
  </conditionalFormatting>
  <conditionalFormatting sqref="B538">
    <cfRule type="duplicateValues" dxfId="138" priority="130"/>
    <cfRule type="duplicateValues" dxfId="137" priority="131"/>
  </conditionalFormatting>
  <conditionalFormatting sqref="B539:B540">
    <cfRule type="duplicateValues" dxfId="136" priority="124"/>
  </conditionalFormatting>
  <conditionalFormatting sqref="B539:B540">
    <cfRule type="duplicateValues" dxfId="135" priority="125"/>
  </conditionalFormatting>
  <conditionalFormatting sqref="B541">
    <cfRule type="duplicateValues" dxfId="134" priority="114"/>
  </conditionalFormatting>
  <conditionalFormatting sqref="B546 B542:B544">
    <cfRule type="duplicateValues" dxfId="133" priority="115"/>
  </conditionalFormatting>
  <conditionalFormatting sqref="B546 B541:B544">
    <cfRule type="duplicateValues" dxfId="132" priority="116"/>
  </conditionalFormatting>
  <conditionalFormatting sqref="B548:B549 B546 B541:B544">
    <cfRule type="duplicateValues" dxfId="131" priority="117"/>
  </conditionalFormatting>
  <conditionalFormatting sqref="B548:B549">
    <cfRule type="duplicateValues" dxfId="130" priority="118"/>
  </conditionalFormatting>
  <conditionalFormatting sqref="B548:B549">
    <cfRule type="duplicateValues" dxfId="129" priority="119"/>
  </conditionalFormatting>
  <conditionalFormatting sqref="B541:B549">
    <cfRule type="duplicateValues" dxfId="128" priority="113"/>
  </conditionalFormatting>
  <conditionalFormatting sqref="B541:B549">
    <cfRule type="duplicateValues" dxfId="127" priority="112"/>
  </conditionalFormatting>
  <conditionalFormatting sqref="B541:B549">
    <cfRule type="duplicateValues" dxfId="126" priority="110"/>
    <cfRule type="duplicateValues" dxfId="125" priority="111"/>
  </conditionalFormatting>
  <conditionalFormatting sqref="B548:B549 B541:B546">
    <cfRule type="duplicateValues" dxfId="124" priority="120"/>
  </conditionalFormatting>
  <conditionalFormatting sqref="B541:B549">
    <cfRule type="duplicateValues" dxfId="123" priority="109"/>
  </conditionalFormatting>
  <conditionalFormatting sqref="B548:B549">
    <cfRule type="duplicateValues" dxfId="122" priority="121"/>
  </conditionalFormatting>
  <conditionalFormatting sqref="B548:B549">
    <cfRule type="duplicateValues" dxfId="121" priority="122"/>
  </conditionalFormatting>
  <conditionalFormatting sqref="B548:B549">
    <cfRule type="duplicateValues" dxfId="120" priority="123"/>
  </conditionalFormatting>
  <conditionalFormatting sqref="B545">
    <cfRule type="duplicateValues" dxfId="119" priority="108"/>
  </conditionalFormatting>
  <conditionalFormatting sqref="B547">
    <cfRule type="duplicateValues" dxfId="118" priority="106"/>
  </conditionalFormatting>
  <conditionalFormatting sqref="B547">
    <cfRule type="duplicateValues" dxfId="117" priority="107"/>
  </conditionalFormatting>
  <conditionalFormatting sqref="B548:B549">
    <cfRule type="duplicateValues" dxfId="116" priority="99"/>
    <cfRule type="duplicateValues" dxfId="115" priority="100"/>
    <cfRule type="duplicateValues" dxfId="114" priority="101"/>
  </conditionalFormatting>
  <conditionalFormatting sqref="B548:B549">
    <cfRule type="duplicateValues" dxfId="113" priority="102"/>
  </conditionalFormatting>
  <conditionalFormatting sqref="B548:B549">
    <cfRule type="duplicateValues" dxfId="112" priority="103"/>
    <cfRule type="duplicateValues" dxfId="111" priority="104"/>
  </conditionalFormatting>
  <conditionalFormatting sqref="B548">
    <cfRule type="duplicateValues" dxfId="110" priority="105"/>
  </conditionalFormatting>
  <conditionalFormatting sqref="B554:B556 B550:B552">
    <cfRule type="duplicateValues" dxfId="109" priority="94"/>
  </conditionalFormatting>
  <conditionalFormatting sqref="B550:B556">
    <cfRule type="duplicateValues" dxfId="108" priority="93"/>
  </conditionalFormatting>
  <conditionalFormatting sqref="B550:B556">
    <cfRule type="duplicateValues" dxfId="107" priority="91"/>
    <cfRule type="duplicateValues" dxfId="106" priority="92"/>
  </conditionalFormatting>
  <conditionalFormatting sqref="B555:B556 B551">
    <cfRule type="duplicateValues" dxfId="105" priority="95"/>
  </conditionalFormatting>
  <conditionalFormatting sqref="B550:B556">
    <cfRule type="duplicateValues" dxfId="104" priority="90"/>
  </conditionalFormatting>
  <conditionalFormatting sqref="B551">
    <cfRule type="duplicateValues" dxfId="103" priority="96"/>
  </conditionalFormatting>
  <conditionalFormatting sqref="B555:B556">
    <cfRule type="duplicateValues" dxfId="102" priority="97"/>
  </conditionalFormatting>
  <conditionalFormatting sqref="B555:B556">
    <cfRule type="duplicateValues" dxfId="101" priority="98"/>
  </conditionalFormatting>
  <conditionalFormatting sqref="B550">
    <cfRule type="duplicateValues" dxfId="100" priority="89"/>
  </conditionalFormatting>
  <conditionalFormatting sqref="B551">
    <cfRule type="duplicateValues" dxfId="99" priority="88"/>
  </conditionalFormatting>
  <conditionalFormatting sqref="B552">
    <cfRule type="duplicateValues" dxfId="98" priority="80"/>
  </conditionalFormatting>
  <conditionalFormatting sqref="B552">
    <cfRule type="duplicateValues" dxfId="97" priority="81"/>
    <cfRule type="duplicateValues" dxfId="96" priority="82"/>
    <cfRule type="duplicateValues" dxfId="95" priority="83"/>
  </conditionalFormatting>
  <conditionalFormatting sqref="B552">
    <cfRule type="duplicateValues" dxfId="94" priority="84"/>
  </conditionalFormatting>
  <conditionalFormatting sqref="B552">
    <cfRule type="duplicateValues" dxfId="93" priority="85"/>
    <cfRule type="duplicateValues" dxfId="92" priority="86"/>
  </conditionalFormatting>
  <conditionalFormatting sqref="B552">
    <cfRule type="duplicateValues" dxfId="91" priority="87"/>
  </conditionalFormatting>
  <conditionalFormatting sqref="B554">
    <cfRule type="duplicateValues" dxfId="90" priority="68"/>
    <cfRule type="duplicateValues" dxfId="89" priority="69"/>
    <cfRule type="duplicateValues" dxfId="88" priority="70"/>
  </conditionalFormatting>
  <conditionalFormatting sqref="B554">
    <cfRule type="duplicateValues" dxfId="87" priority="71"/>
  </conditionalFormatting>
  <conditionalFormatting sqref="B554">
    <cfRule type="duplicateValues" dxfId="86" priority="72"/>
    <cfRule type="duplicateValues" dxfId="85" priority="73"/>
  </conditionalFormatting>
  <conditionalFormatting sqref="B554">
    <cfRule type="duplicateValues" dxfId="84" priority="74"/>
    <cfRule type="duplicateValues" dxfId="83" priority="75"/>
    <cfRule type="duplicateValues" dxfId="82" priority="76"/>
  </conditionalFormatting>
  <conditionalFormatting sqref="B554">
    <cfRule type="duplicateValues" dxfId="81" priority="77"/>
  </conditionalFormatting>
  <conditionalFormatting sqref="B554">
    <cfRule type="duplicateValues" dxfId="80" priority="78"/>
    <cfRule type="duplicateValues" dxfId="79" priority="79"/>
  </conditionalFormatting>
  <conditionalFormatting sqref="B555:B556">
    <cfRule type="duplicateValues" dxfId="78" priority="66"/>
  </conditionalFormatting>
  <conditionalFormatting sqref="B555:B556">
    <cfRule type="duplicateValues" dxfId="77" priority="67"/>
  </conditionalFormatting>
  <conditionalFormatting sqref="B557">
    <cfRule type="duplicateValues" dxfId="76" priority="57"/>
  </conditionalFormatting>
  <conditionalFormatting sqref="B557">
    <cfRule type="duplicateValues" dxfId="75" priority="58"/>
  </conditionalFormatting>
  <conditionalFormatting sqref="B557">
    <cfRule type="duplicateValues" dxfId="74" priority="59"/>
  </conditionalFormatting>
  <conditionalFormatting sqref="B568:B570 B557">
    <cfRule type="duplicateValues" dxfId="73" priority="60"/>
  </conditionalFormatting>
  <conditionalFormatting sqref="B568:B570">
    <cfRule type="duplicateValues" dxfId="72" priority="61"/>
  </conditionalFormatting>
  <conditionalFormatting sqref="B557:B558 B561:B570">
    <cfRule type="duplicateValues" dxfId="71" priority="56"/>
  </conditionalFormatting>
  <conditionalFormatting sqref="B561:B570">
    <cfRule type="duplicateValues" dxfId="70" priority="55"/>
  </conditionalFormatting>
  <conditionalFormatting sqref="B557:B558 B561:B570">
    <cfRule type="duplicateValues" dxfId="69" priority="53"/>
    <cfRule type="duplicateValues" dxfId="68" priority="54"/>
  </conditionalFormatting>
  <conditionalFormatting sqref="B563 B561 B557 B565:B570">
    <cfRule type="duplicateValues" dxfId="67" priority="62"/>
  </conditionalFormatting>
  <conditionalFormatting sqref="B561:B570">
    <cfRule type="duplicateValues" dxfId="66" priority="52"/>
  </conditionalFormatting>
  <conditionalFormatting sqref="B561 B557 B565:B570">
    <cfRule type="duplicateValues" dxfId="65" priority="63"/>
  </conditionalFormatting>
  <conditionalFormatting sqref="B565:B570">
    <cfRule type="duplicateValues" dxfId="64" priority="64"/>
  </conditionalFormatting>
  <conditionalFormatting sqref="B565:B570">
    <cfRule type="duplicateValues" dxfId="63" priority="65"/>
  </conditionalFormatting>
  <conditionalFormatting sqref="B558">
    <cfRule type="duplicateValues" dxfId="62" priority="51"/>
  </conditionalFormatting>
  <conditionalFormatting sqref="B559">
    <cfRule type="duplicateValues" dxfId="61" priority="50"/>
  </conditionalFormatting>
  <conditionalFormatting sqref="B559">
    <cfRule type="duplicateValues" dxfId="60" priority="48"/>
    <cfRule type="duplicateValues" dxfId="59" priority="49"/>
  </conditionalFormatting>
  <conditionalFormatting sqref="B560">
    <cfRule type="duplicateValues" dxfId="58" priority="47"/>
  </conditionalFormatting>
  <conditionalFormatting sqref="B560">
    <cfRule type="duplicateValues" dxfId="57" priority="45"/>
    <cfRule type="duplicateValues" dxfId="56" priority="46"/>
  </conditionalFormatting>
  <conditionalFormatting sqref="B561">
    <cfRule type="duplicateValues" dxfId="55" priority="44"/>
  </conditionalFormatting>
  <conditionalFormatting sqref="B562">
    <cfRule type="duplicateValues" dxfId="54" priority="38"/>
  </conditionalFormatting>
  <conditionalFormatting sqref="B562">
    <cfRule type="duplicateValues" dxfId="53" priority="39"/>
    <cfRule type="duplicateValues" dxfId="52" priority="40"/>
    <cfRule type="duplicateValues" dxfId="51" priority="41"/>
  </conditionalFormatting>
  <conditionalFormatting sqref="B562">
    <cfRule type="duplicateValues" dxfId="50" priority="42"/>
    <cfRule type="duplicateValues" dxfId="49" priority="43"/>
  </conditionalFormatting>
  <conditionalFormatting sqref="B563">
    <cfRule type="duplicateValues" dxfId="48" priority="36"/>
  </conditionalFormatting>
  <conditionalFormatting sqref="B563">
    <cfRule type="duplicateValues" dxfId="47" priority="37"/>
  </conditionalFormatting>
  <conditionalFormatting sqref="B564">
    <cfRule type="duplicateValues" dxfId="46" priority="34"/>
  </conditionalFormatting>
  <conditionalFormatting sqref="B564">
    <cfRule type="duplicateValues" dxfId="45" priority="35"/>
  </conditionalFormatting>
  <conditionalFormatting sqref="B565">
    <cfRule type="duplicateValues" dxfId="44" priority="33"/>
  </conditionalFormatting>
  <conditionalFormatting sqref="B566:B567">
    <cfRule type="duplicateValues" dxfId="43" priority="31"/>
  </conditionalFormatting>
  <conditionalFormatting sqref="B566:B567">
    <cfRule type="duplicateValues" dxfId="42" priority="32"/>
  </conditionalFormatting>
  <conditionalFormatting sqref="B568:B570">
    <cfRule type="duplicateValues" dxfId="41" priority="30"/>
  </conditionalFormatting>
  <conditionalFormatting sqref="B459:B460">
    <cfRule type="duplicateValues" dxfId="40" priority="1014"/>
  </conditionalFormatting>
  <conditionalFormatting sqref="B440:B441 B434">
    <cfRule type="duplicateValues" dxfId="39" priority="1015"/>
  </conditionalFormatting>
  <conditionalFormatting sqref="B438:B441 B434">
    <cfRule type="duplicateValues" dxfId="38" priority="1017"/>
  </conditionalFormatting>
  <conditionalFormatting sqref="B459:B460 B438:B444 B434">
    <cfRule type="duplicateValues" dxfId="37" priority="1119"/>
  </conditionalFormatting>
  <conditionalFormatting sqref="B451:B460 B434:B449">
    <cfRule type="duplicateValues" dxfId="36" priority="1122"/>
  </conditionalFormatting>
  <conditionalFormatting sqref="B434:B460">
    <cfRule type="duplicateValues" dxfId="35" priority="1124"/>
  </conditionalFormatting>
  <conditionalFormatting sqref="B434:B460">
    <cfRule type="duplicateValues" dxfId="34" priority="1125"/>
    <cfRule type="duplicateValues" dxfId="33" priority="1126"/>
  </conditionalFormatting>
  <conditionalFormatting sqref="B458:B460 B452 B448 B438:B446 B434:B435">
    <cfRule type="duplicateValues" dxfId="32" priority="1127"/>
  </conditionalFormatting>
  <conditionalFormatting sqref="B458:B460 B448 B438:B446 B434">
    <cfRule type="duplicateValues" dxfId="31" priority="1132"/>
  </conditionalFormatting>
  <conditionalFormatting sqref="B458:B460 B452 B448 B438:B446 B434">
    <cfRule type="duplicateValues" dxfId="30" priority="1136"/>
  </conditionalFormatting>
  <conditionalFormatting sqref="B458:B460">
    <cfRule type="duplicateValues" dxfId="29" priority="1141"/>
  </conditionalFormatting>
  <conditionalFormatting sqref="B489">
    <cfRule type="duplicateValues" dxfId="28" priority="28"/>
  </conditionalFormatting>
  <conditionalFormatting sqref="B489">
    <cfRule type="duplicateValues" dxfId="27" priority="29"/>
  </conditionalFormatting>
  <conditionalFormatting sqref="B489">
    <cfRule type="duplicateValues" dxfId="26" priority="27"/>
  </conditionalFormatting>
  <conditionalFormatting sqref="B567">
    <cfRule type="duplicateValues" dxfId="25" priority="25"/>
  </conditionalFormatting>
  <conditionalFormatting sqref="B567">
    <cfRule type="duplicateValues" dxfId="24" priority="26"/>
  </conditionalFormatting>
  <conditionalFormatting sqref="B567">
    <cfRule type="duplicateValues" dxfId="23" priority="24"/>
  </conditionalFormatting>
  <conditionalFormatting sqref="B567">
    <cfRule type="duplicateValues" dxfId="22" priority="22"/>
  </conditionalFormatting>
  <conditionalFormatting sqref="B567">
    <cfRule type="duplicateValues" dxfId="21" priority="23"/>
  </conditionalFormatting>
  <conditionalFormatting sqref="B567">
    <cfRule type="duplicateValues" dxfId="20" priority="21"/>
  </conditionalFormatting>
  <conditionalFormatting sqref="B490">
    <cfRule type="duplicateValues" dxfId="19" priority="11"/>
  </conditionalFormatting>
  <conditionalFormatting sqref="B490">
    <cfRule type="duplicateValues" dxfId="18" priority="12"/>
  </conditionalFormatting>
  <conditionalFormatting sqref="B490">
    <cfRule type="duplicateValues" dxfId="17" priority="13"/>
  </conditionalFormatting>
  <conditionalFormatting sqref="B490">
    <cfRule type="duplicateValues" dxfId="16" priority="14"/>
  </conditionalFormatting>
  <conditionalFormatting sqref="B490">
    <cfRule type="duplicateValues" dxfId="15" priority="15"/>
    <cfRule type="duplicateValues" dxfId="14" priority="16"/>
  </conditionalFormatting>
  <conditionalFormatting sqref="B490">
    <cfRule type="duplicateValues" dxfId="13" priority="17"/>
  </conditionalFormatting>
  <conditionalFormatting sqref="B490">
    <cfRule type="duplicateValues" dxfId="12" priority="18"/>
  </conditionalFormatting>
  <conditionalFormatting sqref="B490">
    <cfRule type="duplicateValues" dxfId="11" priority="19"/>
  </conditionalFormatting>
  <conditionalFormatting sqref="B490">
    <cfRule type="duplicateValues" dxfId="10" priority="20"/>
  </conditionalFormatting>
  <conditionalFormatting sqref="B520">
    <cfRule type="duplicateValues" dxfId="9" priority="1"/>
  </conditionalFormatting>
  <conditionalFormatting sqref="B520">
    <cfRule type="duplicateValues" dxfId="8" priority="2"/>
  </conditionalFormatting>
  <conditionalFormatting sqref="B520">
    <cfRule type="duplicateValues" dxfId="7" priority="3"/>
  </conditionalFormatting>
  <conditionalFormatting sqref="B520">
    <cfRule type="duplicateValues" dxfId="6" priority="4"/>
  </conditionalFormatting>
  <conditionalFormatting sqref="B520">
    <cfRule type="duplicateValues" dxfId="5" priority="5"/>
    <cfRule type="duplicateValues" dxfId="4" priority="6"/>
  </conditionalFormatting>
  <conditionalFormatting sqref="B520">
    <cfRule type="duplicateValues" dxfId="3" priority="7"/>
  </conditionalFormatting>
  <conditionalFormatting sqref="B520">
    <cfRule type="duplicateValues" dxfId="2" priority="8"/>
  </conditionalFormatting>
  <conditionalFormatting sqref="B520">
    <cfRule type="duplicateValues" dxfId="1" priority="9"/>
  </conditionalFormatting>
  <conditionalFormatting sqref="B520">
    <cfRule type="duplicateValues" dxfId="0" priority="10"/>
  </conditionalFormatting>
  <printOptions horizontalCentered="1"/>
  <pageMargins left="0" right="0" top="0" bottom="0" header="0" footer="0"/>
  <pageSetup paperSize="9" scale="23" orientation="portrait" r:id="rId1"/>
  <rowBreaks count="5" manualBreakCount="5">
    <brk id="84" max="17" man="1"/>
    <brk id="195" max="16383" man="1"/>
    <brk id="212" max="16383" man="1"/>
    <brk id="368" max="17" man="1"/>
    <brk id="433" max="16383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9" tint="0.79998168889431442"/>
  </sheetPr>
  <dimension ref="B3:R298"/>
  <sheetViews>
    <sheetView topLeftCell="C260" workbookViewId="0">
      <selection activeCell="M301" sqref="M301"/>
    </sheetView>
  </sheetViews>
  <sheetFormatPr defaultRowHeight="15"/>
  <cols>
    <col min="1" max="1" width="6.5703125" customWidth="1"/>
    <col min="2" max="2" width="10" customWidth="1"/>
    <col min="3" max="3" width="12.140625" customWidth="1"/>
    <col min="10" max="10" width="10.7109375" customWidth="1"/>
    <col min="11" max="11" width="11.7109375" customWidth="1"/>
    <col min="12" max="12" width="11.140625" customWidth="1"/>
    <col min="13" max="13" width="11.85546875" customWidth="1"/>
    <col min="14" max="14" width="12.85546875" customWidth="1"/>
    <col min="15" max="15" width="12.140625" customWidth="1"/>
    <col min="16" max="16" width="12.5703125" customWidth="1"/>
    <col min="17" max="17" width="12.85546875" customWidth="1"/>
    <col min="18" max="18" width="11.7109375" customWidth="1"/>
  </cols>
  <sheetData>
    <row r="3" spans="2:18">
      <c r="B3" s="140" t="s">
        <v>0</v>
      </c>
      <c r="C3" s="140" t="s">
        <v>1</v>
      </c>
      <c r="D3" s="140" t="s">
        <v>2</v>
      </c>
      <c r="E3" s="133" t="s">
        <v>3</v>
      </c>
      <c r="F3" s="133" t="s">
        <v>4</v>
      </c>
      <c r="G3" s="133" t="s">
        <v>5</v>
      </c>
      <c r="H3" s="127" t="s">
        <v>697</v>
      </c>
      <c r="I3" s="133" t="s">
        <v>255</v>
      </c>
      <c r="J3" s="128">
        <v>44089</v>
      </c>
      <c r="K3" s="128">
        <v>44090</v>
      </c>
      <c r="L3" s="128">
        <v>44091</v>
      </c>
      <c r="M3" s="128">
        <v>44092</v>
      </c>
      <c r="N3" s="128">
        <v>44093</v>
      </c>
      <c r="O3" s="128">
        <v>44094</v>
      </c>
      <c r="P3" s="129" t="s">
        <v>262</v>
      </c>
      <c r="Q3" s="129" t="s">
        <v>263</v>
      </c>
      <c r="R3" s="129" t="s">
        <v>264</v>
      </c>
    </row>
    <row r="4" spans="2:18">
      <c r="B4" s="561" t="s">
        <v>42</v>
      </c>
      <c r="C4" s="131" t="s">
        <v>6</v>
      </c>
      <c r="D4" s="132">
        <v>1000</v>
      </c>
      <c r="E4" s="555">
        <v>48800</v>
      </c>
      <c r="F4" s="585"/>
      <c r="G4" s="555">
        <f>+E4</f>
        <v>48800</v>
      </c>
      <c r="H4" s="152">
        <f>+VLOOKUP(C4,'[6]FCST SDV'!$C:$AL,36,0)</f>
        <v>270000</v>
      </c>
      <c r="I4" s="153">
        <f>+H4/D4</f>
        <v>270</v>
      </c>
      <c r="J4" s="134">
        <f t="array" ref="J4">+IFERROR(INDEX('FCST SDV'!$AC$3:$AZ$3000,MATCH('Hàng Theo FCTS 14.09'!$B4,'FCST SDV'!$C$3:$C$3000,0),MATCH('Hàng Theo FCTS 14.09'!J$1,'FCST SDV'!$AC$2:$AZ$2,0))/'Hàng Theo FCTS 14.09'!$C4,0)</f>
        <v>18</v>
      </c>
      <c r="K4" s="134">
        <f t="array" ref="K4">+IFERROR(INDEX('FCST SDV'!$AC$3:$AZ$3000,MATCH('Hàng Theo FCTS 14.09'!$B4,'FCST SDV'!$C$3:$C$3000,0),MATCH('Hàng Theo FCTS 14.09'!K$1,'FCST SDV'!$AC$2:$AZ$2,0))/'Hàng Theo FCTS 14.09'!$C4,0)</f>
        <v>18</v>
      </c>
      <c r="L4" s="134">
        <f t="array" ref="L4">+IFERROR(INDEX('FCST SDV'!$AC$3:$AZ$3000,MATCH('Hàng Theo FCTS 14.09'!$B4,'FCST SDV'!$C$3:$C$3000,0),MATCH('Hàng Theo FCTS 14.09'!L$1,'FCST SDV'!$AC$2:$AZ$2,0))/'Hàng Theo FCTS 14.09'!$C4,0)</f>
        <v>18</v>
      </c>
      <c r="M4" s="134">
        <f t="array" ref="M4">+IFERROR(INDEX('FCST SDV'!$AC$3:$AZ$3000,MATCH('Hàng Theo FCTS 14.09'!$B4,'FCST SDV'!$C$3:$C$3000,0),MATCH('Hàng Theo FCTS 14.09'!M$1,'FCST SDV'!$AC$2:$AZ$2,0))/'Hàng Theo FCTS 14.09'!$C4,0)</f>
        <v>18</v>
      </c>
      <c r="N4" s="134">
        <f t="array" ref="N4">+IFERROR(INDEX('FCST SDV'!$AC$3:$AZ$3000,MATCH('Hàng Theo FCTS 14.09'!$B4,'FCST SDV'!$C$3:$C$3000,0),MATCH('Hàng Theo FCTS 14.09'!N$1,'FCST SDV'!$AC$2:$AZ$2,0))/'Hàng Theo FCTS 14.09'!$C4,0)</f>
        <v>11.6</v>
      </c>
      <c r="O4" s="134">
        <f t="array" ref="O4">+IFERROR(INDEX('FCST SDV'!$AC$3:$AZ$3000,MATCH('Hàng Theo FCTS 14.09'!$B4,'FCST SDV'!$C$3:$C$3000,0),MATCH('Hàng Theo FCTS 14.09'!O$1,'FCST SDV'!$AC$2:$AZ$2,0))/'Hàng Theo FCTS 14.09'!$C4,0)</f>
        <v>101.6</v>
      </c>
      <c r="P4" s="134">
        <f t="array" ref="P4">+IFERROR(INDEX('FCST SDV'!$AC$3:$AZ$3000,MATCH('Hàng Theo FCTS 14.09'!$B4,'FCST SDV'!$C$3:$C$3000,0),MATCH('Hàng Theo FCTS 14.09'!P$1,'FCST SDV'!$AC$2:$AZ$2,0))/'Hàng Theo FCTS 14.09'!$C4,0)</f>
        <v>0</v>
      </c>
      <c r="Q4" s="134">
        <f t="array" ref="Q4">+IFERROR(INDEX('FCST SDV'!$AC$3:$AZ$3000,MATCH('Hàng Theo FCTS 14.09'!$B4,'FCST SDV'!$C$3:$C$3000,0),MATCH('Hàng Theo FCTS 14.09'!Q$1,'FCST SDV'!$AC$2:$AZ$2,0))/'Hàng Theo FCTS 14.09'!$C4,0)</f>
        <v>0</v>
      </c>
      <c r="R4" s="134">
        <f t="array" ref="R4">+IFERROR(INDEX('FCST SDV'!$AC$3:$AZ$3000,MATCH('Hàng Theo FCTS 14.09'!$B4,'FCST SDV'!$C$3:$C$3000,0),MATCH('Hàng Theo FCTS 14.09'!R$1,'FCST SDV'!$AC$2:$AZ$2,0))/'Hàng Theo FCTS 14.09'!$C4,0)</f>
        <v>0</v>
      </c>
    </row>
    <row r="5" spans="2:18">
      <c r="B5" s="562"/>
      <c r="C5" s="131" t="s">
        <v>7</v>
      </c>
      <c r="D5" s="132">
        <v>2500</v>
      </c>
      <c r="E5" s="556"/>
      <c r="F5" s="664"/>
      <c r="G5" s="556"/>
      <c r="H5" s="152">
        <f>+VLOOKUP(C5,'[6]FCST SDV'!$C:$AL,36,0)</f>
        <v>72000</v>
      </c>
      <c r="I5" s="153">
        <f t="shared" ref="I5:I39" si="0">+H5/D5</f>
        <v>28.8</v>
      </c>
      <c r="J5" s="134">
        <f t="array" ref="J5">+IFERROR(INDEX('FCST SDV'!$AC$3:$AZ$3000,MATCH('Hàng Theo FCTS 14.09'!$B5,'FCST SDV'!$C$3:$C$3000,0),MATCH('Hàng Theo FCTS 14.09'!J$1,'FCST SDV'!$AC$2:$AZ$2,0))/'Hàng Theo FCTS 14.09'!$C5,0)</f>
        <v>8</v>
      </c>
      <c r="K5" s="134">
        <f t="array" ref="K5">+IFERROR(INDEX('FCST SDV'!$AC$3:$AZ$3000,MATCH('Hàng Theo FCTS 14.09'!$B5,'FCST SDV'!$C$3:$C$3000,0),MATCH('Hàng Theo FCTS 14.09'!K$1,'FCST SDV'!$AC$2:$AZ$2,0))/'Hàng Theo FCTS 14.09'!$C5,0)</f>
        <v>8</v>
      </c>
      <c r="L5" s="134">
        <f t="array" ref="L5">+IFERROR(INDEX('FCST SDV'!$AC$3:$AZ$3000,MATCH('Hàng Theo FCTS 14.09'!$B5,'FCST SDV'!$C$3:$C$3000,0),MATCH('Hàng Theo FCTS 14.09'!L$1,'FCST SDV'!$AC$2:$AZ$2,0))/'Hàng Theo FCTS 14.09'!$C5,0)</f>
        <v>8</v>
      </c>
      <c r="M5" s="134">
        <f t="array" ref="M5">+IFERROR(INDEX('FCST SDV'!$AC$3:$AZ$3000,MATCH('Hàng Theo FCTS 14.09'!$B5,'FCST SDV'!$C$3:$C$3000,0),MATCH('Hàng Theo FCTS 14.09'!M$1,'FCST SDV'!$AC$2:$AZ$2,0))/'Hàng Theo FCTS 14.09'!$C5,0)</f>
        <v>8</v>
      </c>
      <c r="N5" s="134">
        <f t="array" ref="N5">+IFERROR(INDEX('FCST SDV'!$AC$3:$AZ$3000,MATCH('Hàng Theo FCTS 14.09'!$B5,'FCST SDV'!$C$3:$C$3000,0),MATCH('Hàng Theo FCTS 14.09'!N$1,'FCST SDV'!$AC$2:$AZ$2,0))/'Hàng Theo FCTS 14.09'!$C5,0)</f>
        <v>8</v>
      </c>
      <c r="O5" s="134">
        <f t="array" ref="O5">+IFERROR(INDEX('FCST SDV'!$AC$3:$AZ$3000,MATCH('Hàng Theo FCTS 14.09'!$B5,'FCST SDV'!$C$3:$C$3000,0),MATCH('Hàng Theo FCTS 14.09'!O$1,'FCST SDV'!$AC$2:$AZ$2,0))/'Hàng Theo FCTS 14.09'!$C5,0)</f>
        <v>56</v>
      </c>
      <c r="P5" s="134">
        <f t="array" ref="P5">+IFERROR(INDEX('FCST SDV'!$AC$3:$AZ$3000,MATCH('Hàng Theo FCTS 14.09'!$B5,'FCST SDV'!$C$3:$C$3000,0),MATCH('Hàng Theo FCTS 14.09'!P$1,'FCST SDV'!$AC$2:$AZ$2,0))/'Hàng Theo FCTS 14.09'!$C5,0)</f>
        <v>61.6</v>
      </c>
      <c r="Q5" s="134">
        <f t="array" ref="Q5">+IFERROR(INDEX('FCST SDV'!$AC$3:$AZ$3000,MATCH('Hàng Theo FCTS 14.09'!$B5,'FCST SDV'!$C$3:$C$3000,0),MATCH('Hàng Theo FCTS 14.09'!Q$1,'FCST SDV'!$AC$2:$AZ$2,0))/'Hàng Theo FCTS 14.09'!$C5,0)</f>
        <v>61.6</v>
      </c>
      <c r="R5" s="134">
        <f t="array" ref="R5">+IFERROR(INDEX('FCST SDV'!$AC$3:$AZ$3000,MATCH('Hàng Theo FCTS 14.09'!$B5,'FCST SDV'!$C$3:$C$3000,0),MATCH('Hàng Theo FCTS 14.09'!R$1,'FCST SDV'!$AC$2:$AZ$2,0))/'Hàng Theo FCTS 14.09'!$C5,0)</f>
        <v>0</v>
      </c>
    </row>
    <row r="6" spans="2:18">
      <c r="B6" s="562"/>
      <c r="C6" s="131" t="s">
        <v>8</v>
      </c>
      <c r="D6" s="132">
        <v>500</v>
      </c>
      <c r="E6" s="556"/>
      <c r="F6" s="664"/>
      <c r="G6" s="556"/>
      <c r="H6" s="152">
        <f>+VLOOKUP(C6,'[6]FCST SDV'!$C:$AL,36,0)</f>
        <v>92600</v>
      </c>
      <c r="I6" s="153">
        <f t="shared" si="0"/>
        <v>185.2</v>
      </c>
      <c r="J6" s="134">
        <f t="array" ref="J6">+IFERROR(INDEX('FCST SDV'!$AC$3:$AZ$3000,MATCH('Hàng Theo FCTS 14.09'!$B6,'FCST SDV'!$C$3:$C$3000,0),MATCH('Hàng Theo FCTS 14.09'!J$1,'FCST SDV'!$AC$2:$AZ$2,0))/'Hàng Theo FCTS 14.09'!$C6,0)</f>
        <v>4</v>
      </c>
      <c r="K6" s="134">
        <f t="array" ref="K6">+IFERROR(INDEX('FCST SDV'!$AC$3:$AZ$3000,MATCH('Hàng Theo FCTS 14.09'!$B6,'FCST SDV'!$C$3:$C$3000,0),MATCH('Hàng Theo FCTS 14.09'!K$1,'FCST SDV'!$AC$2:$AZ$2,0))/'Hàng Theo FCTS 14.09'!$C6,0)</f>
        <v>4</v>
      </c>
      <c r="L6" s="134">
        <f t="array" ref="L6">+IFERROR(INDEX('FCST SDV'!$AC$3:$AZ$3000,MATCH('Hàng Theo FCTS 14.09'!$B6,'FCST SDV'!$C$3:$C$3000,0),MATCH('Hàng Theo FCTS 14.09'!L$1,'FCST SDV'!$AC$2:$AZ$2,0))/'Hàng Theo FCTS 14.09'!$C6,0)</f>
        <v>4</v>
      </c>
      <c r="M6" s="134">
        <f t="array" ref="M6">+IFERROR(INDEX('FCST SDV'!$AC$3:$AZ$3000,MATCH('Hàng Theo FCTS 14.09'!$B6,'FCST SDV'!$C$3:$C$3000,0),MATCH('Hàng Theo FCTS 14.09'!M$1,'FCST SDV'!$AC$2:$AZ$2,0))/'Hàng Theo FCTS 14.09'!$C6,0)</f>
        <v>4</v>
      </c>
      <c r="N6" s="134">
        <f t="array" ref="N6">+IFERROR(INDEX('FCST SDV'!$AC$3:$AZ$3000,MATCH('Hàng Theo FCTS 14.09'!$B6,'FCST SDV'!$C$3:$C$3000,0),MATCH('Hàng Theo FCTS 14.09'!N$1,'FCST SDV'!$AC$2:$AZ$2,0))/'Hàng Theo FCTS 14.09'!$C6,0)</f>
        <v>4</v>
      </c>
      <c r="O6" s="134">
        <f t="array" ref="O6">+IFERROR(INDEX('FCST SDV'!$AC$3:$AZ$3000,MATCH('Hàng Theo FCTS 14.09'!$B6,'FCST SDV'!$C$3:$C$3000,0),MATCH('Hàng Theo FCTS 14.09'!O$1,'FCST SDV'!$AC$2:$AZ$2,0))/'Hàng Theo FCTS 14.09'!$C6,0)</f>
        <v>28</v>
      </c>
      <c r="P6" s="134">
        <f t="array" ref="P6">+IFERROR(INDEX('FCST SDV'!$AC$3:$AZ$3000,MATCH('Hàng Theo FCTS 14.09'!$B6,'FCST SDV'!$C$3:$C$3000,0),MATCH('Hàng Theo FCTS 14.09'!P$1,'FCST SDV'!$AC$2:$AZ$2,0))/'Hàng Theo FCTS 14.09'!$C6,0)</f>
        <v>28</v>
      </c>
      <c r="Q6" s="134">
        <f t="array" ref="Q6">+IFERROR(INDEX('FCST SDV'!$AC$3:$AZ$3000,MATCH('Hàng Theo FCTS 14.09'!$B6,'FCST SDV'!$C$3:$C$3000,0),MATCH('Hàng Theo FCTS 14.09'!Q$1,'FCST SDV'!$AC$2:$AZ$2,0))/'Hàng Theo FCTS 14.09'!$C6,0)</f>
        <v>20</v>
      </c>
      <c r="R6" s="134">
        <f t="array" ref="R6">+IFERROR(INDEX('FCST SDV'!$AC$3:$AZ$3000,MATCH('Hàng Theo FCTS 14.09'!$B6,'FCST SDV'!$C$3:$C$3000,0),MATCH('Hàng Theo FCTS 14.09'!R$1,'FCST SDV'!$AC$2:$AZ$2,0))/'Hàng Theo FCTS 14.09'!$C6,0)</f>
        <v>0</v>
      </c>
    </row>
    <row r="7" spans="2:18">
      <c r="B7" s="562"/>
      <c r="C7" s="131" t="s">
        <v>9</v>
      </c>
      <c r="D7" s="132">
        <v>2500</v>
      </c>
      <c r="E7" s="556"/>
      <c r="F7" s="664"/>
      <c r="G7" s="556"/>
      <c r="H7" s="152">
        <f>+VLOOKUP(C7,'[6]FCST SDV'!$C:$AL,36,0)</f>
        <v>568000</v>
      </c>
      <c r="I7" s="153">
        <f t="shared" si="0"/>
        <v>227.2</v>
      </c>
      <c r="J7" s="134">
        <f t="array" ref="J7">+IFERROR(INDEX('FCST SDV'!$AC$3:$AZ$3000,MATCH('Hàng Theo FCTS 14.09'!$B7,'FCST SDV'!$C$3:$C$3000,0),MATCH('Hàng Theo FCTS 14.09'!J$1,'FCST SDV'!$AC$2:$AZ$2,0))/'Hàng Theo FCTS 14.09'!$C7,0)</f>
        <v>38</v>
      </c>
      <c r="K7" s="134">
        <f t="array" ref="K7">+IFERROR(INDEX('FCST SDV'!$AC$3:$AZ$3000,MATCH('Hàng Theo FCTS 14.09'!$B7,'FCST SDV'!$C$3:$C$3000,0),MATCH('Hàng Theo FCTS 14.09'!K$1,'FCST SDV'!$AC$2:$AZ$2,0))/'Hàng Theo FCTS 14.09'!$C7,0)</f>
        <v>38</v>
      </c>
      <c r="L7" s="134">
        <f t="array" ref="L7">+IFERROR(INDEX('FCST SDV'!$AC$3:$AZ$3000,MATCH('Hàng Theo FCTS 14.09'!$B7,'FCST SDV'!$C$3:$C$3000,0),MATCH('Hàng Theo FCTS 14.09'!L$1,'FCST SDV'!$AC$2:$AZ$2,0))/'Hàng Theo FCTS 14.09'!$C7,0)</f>
        <v>38</v>
      </c>
      <c r="M7" s="134">
        <f t="array" ref="M7">+IFERROR(INDEX('FCST SDV'!$AC$3:$AZ$3000,MATCH('Hàng Theo FCTS 14.09'!$B7,'FCST SDV'!$C$3:$C$3000,0),MATCH('Hàng Theo FCTS 14.09'!M$1,'FCST SDV'!$AC$2:$AZ$2,0))/'Hàng Theo FCTS 14.09'!$C7,0)</f>
        <v>38</v>
      </c>
      <c r="N7" s="134">
        <f t="array" ref="N7">+IFERROR(INDEX('FCST SDV'!$AC$3:$AZ$3000,MATCH('Hàng Theo FCTS 14.09'!$B7,'FCST SDV'!$C$3:$C$3000,0),MATCH('Hàng Theo FCTS 14.09'!N$1,'FCST SDV'!$AC$2:$AZ$2,0))/'Hàng Theo FCTS 14.09'!$C7,0)</f>
        <v>38</v>
      </c>
      <c r="O7" s="134">
        <f t="array" ref="O7">+IFERROR(INDEX('FCST SDV'!$AC$3:$AZ$3000,MATCH('Hàng Theo FCTS 14.09'!$B7,'FCST SDV'!$C$3:$C$3000,0),MATCH('Hàng Theo FCTS 14.09'!O$1,'FCST SDV'!$AC$2:$AZ$2,0))/'Hàng Theo FCTS 14.09'!$C7,0)</f>
        <v>252.22</v>
      </c>
      <c r="P7" s="134">
        <f t="array" ref="P7">+IFERROR(INDEX('FCST SDV'!$AC$3:$AZ$3000,MATCH('Hàng Theo FCTS 14.09'!$B7,'FCST SDV'!$C$3:$C$3000,0),MATCH('Hàng Theo FCTS 14.09'!P$1,'FCST SDV'!$AC$2:$AZ$2,0))/'Hàng Theo FCTS 14.09'!$C7,0)</f>
        <v>567</v>
      </c>
      <c r="Q7" s="134">
        <f t="array" ref="Q7">+IFERROR(INDEX('FCST SDV'!$AC$3:$AZ$3000,MATCH('Hàng Theo FCTS 14.09'!$B7,'FCST SDV'!$C$3:$C$3000,0),MATCH('Hàng Theo FCTS 14.09'!Q$1,'FCST SDV'!$AC$2:$AZ$2,0))/'Hàng Theo FCTS 14.09'!$C7,0)</f>
        <v>324</v>
      </c>
      <c r="R7" s="134">
        <f t="array" ref="R7">+IFERROR(INDEX('FCST SDV'!$AC$3:$AZ$3000,MATCH('Hàng Theo FCTS 14.09'!$B7,'FCST SDV'!$C$3:$C$3000,0),MATCH('Hàng Theo FCTS 14.09'!R$1,'FCST SDV'!$AC$2:$AZ$2,0))/'Hàng Theo FCTS 14.09'!$C7,0)</f>
        <v>0</v>
      </c>
    </row>
    <row r="8" spans="2:18">
      <c r="B8" s="562"/>
      <c r="C8" s="131" t="s">
        <v>10</v>
      </c>
      <c r="D8" s="132">
        <v>2500</v>
      </c>
      <c r="E8" s="556"/>
      <c r="F8" s="664"/>
      <c r="G8" s="556"/>
      <c r="H8" s="152">
        <f>+VLOOKUP(C8,'[6]FCST SDV'!$C:$AL,36,0)</f>
        <v>250000</v>
      </c>
      <c r="I8" s="153">
        <f t="shared" si="0"/>
        <v>100</v>
      </c>
      <c r="J8" s="134">
        <f t="array" ref="J8">+IFERROR(INDEX('FCST SDV'!$AC$3:$AZ$3000,MATCH('Hàng Theo FCTS 14.09'!$B8,'FCST SDV'!$C$3:$C$3000,0),MATCH('Hàng Theo FCTS 14.09'!J$1,'FCST SDV'!$AC$2:$AZ$2,0))/'Hàng Theo FCTS 14.09'!$C8,0)</f>
        <v>10</v>
      </c>
      <c r="K8" s="134">
        <f t="array" ref="K8">+IFERROR(INDEX('FCST SDV'!$AC$3:$AZ$3000,MATCH('Hàng Theo FCTS 14.09'!$B8,'FCST SDV'!$C$3:$C$3000,0),MATCH('Hàng Theo FCTS 14.09'!K$1,'FCST SDV'!$AC$2:$AZ$2,0))/'Hàng Theo FCTS 14.09'!$C8,0)</f>
        <v>10</v>
      </c>
      <c r="L8" s="134">
        <f t="array" ref="L8">+IFERROR(INDEX('FCST SDV'!$AC$3:$AZ$3000,MATCH('Hàng Theo FCTS 14.09'!$B8,'FCST SDV'!$C$3:$C$3000,0),MATCH('Hàng Theo FCTS 14.09'!L$1,'FCST SDV'!$AC$2:$AZ$2,0))/'Hàng Theo FCTS 14.09'!$C8,0)</f>
        <v>10</v>
      </c>
      <c r="M8" s="134">
        <f t="array" ref="M8">+IFERROR(INDEX('FCST SDV'!$AC$3:$AZ$3000,MATCH('Hàng Theo FCTS 14.09'!$B8,'FCST SDV'!$C$3:$C$3000,0),MATCH('Hàng Theo FCTS 14.09'!M$1,'FCST SDV'!$AC$2:$AZ$2,0))/'Hàng Theo FCTS 14.09'!$C8,0)</f>
        <v>10</v>
      </c>
      <c r="N8" s="134">
        <f t="array" ref="N8">+IFERROR(INDEX('FCST SDV'!$AC$3:$AZ$3000,MATCH('Hàng Theo FCTS 14.09'!$B8,'FCST SDV'!$C$3:$C$3000,0),MATCH('Hàng Theo FCTS 14.09'!N$1,'FCST SDV'!$AC$2:$AZ$2,0))/'Hàng Theo FCTS 14.09'!$C8,0)</f>
        <v>10</v>
      </c>
      <c r="O8" s="134">
        <f t="array" ref="O8">+IFERROR(INDEX('FCST SDV'!$AC$3:$AZ$3000,MATCH('Hàng Theo FCTS 14.09'!$B8,'FCST SDV'!$C$3:$C$3000,0),MATCH('Hàng Theo FCTS 14.09'!O$1,'FCST SDV'!$AC$2:$AZ$2,0))/'Hàng Theo FCTS 14.09'!$C8,0)</f>
        <v>70</v>
      </c>
      <c r="P8" s="134">
        <f t="array" ref="P8">+IFERROR(INDEX('FCST SDV'!$AC$3:$AZ$3000,MATCH('Hàng Theo FCTS 14.09'!$B8,'FCST SDV'!$C$3:$C$3000,0),MATCH('Hàng Theo FCTS 14.09'!P$1,'FCST SDV'!$AC$2:$AZ$2,0))/'Hàng Theo FCTS 14.09'!$C8,0)</f>
        <v>60</v>
      </c>
      <c r="Q8" s="134">
        <f t="array" ref="Q8">+IFERROR(INDEX('FCST SDV'!$AC$3:$AZ$3000,MATCH('Hàng Theo FCTS 14.09'!$B8,'FCST SDV'!$C$3:$C$3000,0),MATCH('Hàng Theo FCTS 14.09'!Q$1,'FCST SDV'!$AC$2:$AZ$2,0))/'Hàng Theo FCTS 14.09'!$C8,0)</f>
        <v>60</v>
      </c>
      <c r="R8" s="134">
        <f t="array" ref="R8">+IFERROR(INDEX('FCST SDV'!$AC$3:$AZ$3000,MATCH('Hàng Theo FCTS 14.09'!$B8,'FCST SDV'!$C$3:$C$3000,0),MATCH('Hàng Theo FCTS 14.09'!R$1,'FCST SDV'!$AC$2:$AZ$2,0))/'Hàng Theo FCTS 14.09'!$C8,0)</f>
        <v>0</v>
      </c>
    </row>
    <row r="9" spans="2:18">
      <c r="B9" s="562"/>
      <c r="C9" s="131" t="s">
        <v>11</v>
      </c>
      <c r="D9" s="132">
        <v>1000</v>
      </c>
      <c r="E9" s="556"/>
      <c r="F9" s="664"/>
      <c r="G9" s="556"/>
      <c r="H9" s="152">
        <f>+VLOOKUP(C9,'[6]FCST SDV'!$C:$AL,36,0)</f>
        <v>1371220</v>
      </c>
      <c r="I9" s="153">
        <f t="shared" si="0"/>
        <v>1371.22</v>
      </c>
      <c r="J9" s="134">
        <f t="array" ref="J9">+IFERROR(INDEX('FCST SDV'!$AC$3:$AZ$3000,MATCH('Hàng Theo FCTS 14.09'!$B9,'FCST SDV'!$C$3:$C$3000,0),MATCH('Hàng Theo FCTS 14.09'!J$1,'FCST SDV'!$AC$2:$AZ$2,0))/'Hàng Theo FCTS 14.09'!$C9,0)</f>
        <v>10</v>
      </c>
      <c r="K9" s="134">
        <f t="array" ref="K9">+IFERROR(INDEX('FCST SDV'!$AC$3:$AZ$3000,MATCH('Hàng Theo FCTS 14.09'!$B9,'FCST SDV'!$C$3:$C$3000,0),MATCH('Hàng Theo FCTS 14.09'!K$1,'FCST SDV'!$AC$2:$AZ$2,0))/'Hàng Theo FCTS 14.09'!$C9,0)</f>
        <v>10</v>
      </c>
      <c r="L9" s="134">
        <f t="array" ref="L9">+IFERROR(INDEX('FCST SDV'!$AC$3:$AZ$3000,MATCH('Hàng Theo FCTS 14.09'!$B9,'FCST SDV'!$C$3:$C$3000,0),MATCH('Hàng Theo FCTS 14.09'!L$1,'FCST SDV'!$AC$2:$AZ$2,0))/'Hàng Theo FCTS 14.09'!$C9,0)</f>
        <v>10</v>
      </c>
      <c r="M9" s="134">
        <f t="array" ref="M9">+IFERROR(INDEX('FCST SDV'!$AC$3:$AZ$3000,MATCH('Hàng Theo FCTS 14.09'!$B9,'FCST SDV'!$C$3:$C$3000,0),MATCH('Hàng Theo FCTS 14.09'!M$1,'FCST SDV'!$AC$2:$AZ$2,0))/'Hàng Theo FCTS 14.09'!$C9,0)</f>
        <v>10</v>
      </c>
      <c r="N9" s="134">
        <f t="array" ref="N9">+IFERROR(INDEX('FCST SDV'!$AC$3:$AZ$3000,MATCH('Hàng Theo FCTS 14.09'!$B9,'FCST SDV'!$C$3:$C$3000,0),MATCH('Hàng Theo FCTS 14.09'!N$1,'FCST SDV'!$AC$2:$AZ$2,0))/'Hàng Theo FCTS 14.09'!$C9,0)</f>
        <v>10</v>
      </c>
      <c r="O9" s="134">
        <f t="array" ref="O9">+IFERROR(INDEX('FCST SDV'!$AC$3:$AZ$3000,MATCH('Hàng Theo FCTS 14.09'!$B9,'FCST SDV'!$C$3:$C$3000,0),MATCH('Hàng Theo FCTS 14.09'!O$1,'FCST SDV'!$AC$2:$AZ$2,0))/'Hàng Theo FCTS 14.09'!$C9,0)</f>
        <v>70</v>
      </c>
      <c r="P9" s="134">
        <f t="array" ref="P9">+IFERROR(INDEX('FCST SDV'!$AC$3:$AZ$3000,MATCH('Hàng Theo FCTS 14.09'!$B9,'FCST SDV'!$C$3:$C$3000,0),MATCH('Hàng Theo FCTS 14.09'!P$1,'FCST SDV'!$AC$2:$AZ$2,0))/'Hàng Theo FCTS 14.09'!$C9,0)</f>
        <v>70</v>
      </c>
      <c r="Q9" s="134">
        <f t="array" ref="Q9">+IFERROR(INDEX('FCST SDV'!$AC$3:$AZ$3000,MATCH('Hàng Theo FCTS 14.09'!$B9,'FCST SDV'!$C$3:$C$3000,0),MATCH('Hàng Theo FCTS 14.09'!Q$1,'FCST SDV'!$AC$2:$AZ$2,0))/'Hàng Theo FCTS 14.09'!$C9,0)</f>
        <v>50</v>
      </c>
      <c r="R9" s="134">
        <f t="array" ref="R9">+IFERROR(INDEX('FCST SDV'!$AC$3:$AZ$3000,MATCH('Hàng Theo FCTS 14.09'!$B9,'FCST SDV'!$C$3:$C$3000,0),MATCH('Hàng Theo FCTS 14.09'!R$1,'FCST SDV'!$AC$2:$AZ$2,0))/'Hàng Theo FCTS 14.09'!$C9,0)</f>
        <v>0</v>
      </c>
    </row>
    <row r="10" spans="2:18">
      <c r="B10" s="562"/>
      <c r="C10" s="131" t="s">
        <v>12</v>
      </c>
      <c r="D10" s="132">
        <v>1000</v>
      </c>
      <c r="E10" s="556"/>
      <c r="F10" s="664"/>
      <c r="G10" s="556"/>
      <c r="H10" s="152">
        <f>+VLOOKUP(C10,'[6]FCST SDV'!$C:$AL,36,0)</f>
        <v>250000</v>
      </c>
      <c r="I10" s="153">
        <f t="shared" si="0"/>
        <v>250</v>
      </c>
      <c r="J10" s="134">
        <f t="array" ref="J10">+IFERROR(INDEX('FCST SDV'!$AC$3:$AZ$3000,MATCH('Hàng Theo FCTS 14.09'!$B10,'FCST SDV'!$C$3:$C$3000,0),MATCH('Hàng Theo FCTS 14.09'!J$1,'FCST SDV'!$AC$2:$AZ$2,0))/'Hàng Theo FCTS 14.09'!$C10,0)</f>
        <v>0</v>
      </c>
      <c r="K10" s="134">
        <f t="array" ref="K10">+IFERROR(INDEX('FCST SDV'!$AC$3:$AZ$3000,MATCH('Hàng Theo FCTS 14.09'!$B10,'FCST SDV'!$C$3:$C$3000,0),MATCH('Hàng Theo FCTS 14.09'!K$1,'FCST SDV'!$AC$2:$AZ$2,0))/'Hàng Theo FCTS 14.09'!$C10,0)</f>
        <v>0</v>
      </c>
      <c r="L10" s="134">
        <f t="array" ref="L10">+IFERROR(INDEX('FCST SDV'!$AC$3:$AZ$3000,MATCH('Hàng Theo FCTS 14.09'!$B10,'FCST SDV'!$C$3:$C$3000,0),MATCH('Hàng Theo FCTS 14.09'!L$1,'FCST SDV'!$AC$2:$AZ$2,0))/'Hàng Theo FCTS 14.09'!$C10,0)</f>
        <v>0</v>
      </c>
      <c r="M10" s="134">
        <f t="array" ref="M10">+IFERROR(INDEX('FCST SDV'!$AC$3:$AZ$3000,MATCH('Hàng Theo FCTS 14.09'!$B10,'FCST SDV'!$C$3:$C$3000,0),MATCH('Hàng Theo FCTS 14.09'!M$1,'FCST SDV'!$AC$2:$AZ$2,0))/'Hàng Theo FCTS 14.09'!$C10,0)</f>
        <v>0</v>
      </c>
      <c r="N10" s="134">
        <f t="array" ref="N10">+IFERROR(INDEX('FCST SDV'!$AC$3:$AZ$3000,MATCH('Hàng Theo FCTS 14.09'!$B10,'FCST SDV'!$C$3:$C$3000,0),MATCH('Hàng Theo FCTS 14.09'!N$1,'FCST SDV'!$AC$2:$AZ$2,0))/'Hàng Theo FCTS 14.09'!$C10,0)</f>
        <v>0</v>
      </c>
      <c r="O10" s="134">
        <f t="array" ref="O10">+IFERROR(INDEX('FCST SDV'!$AC$3:$AZ$3000,MATCH('Hàng Theo FCTS 14.09'!$B10,'FCST SDV'!$C$3:$C$3000,0),MATCH('Hàng Theo FCTS 14.09'!O$1,'FCST SDV'!$AC$2:$AZ$2,0))/'Hàng Theo FCTS 14.09'!$C10,0)</f>
        <v>0</v>
      </c>
      <c r="P10" s="134">
        <f t="array" ref="P10">+IFERROR(INDEX('FCST SDV'!$AC$3:$AZ$3000,MATCH('Hàng Theo FCTS 14.09'!$B10,'FCST SDV'!$C$3:$C$3000,0),MATCH('Hàng Theo FCTS 14.09'!P$1,'FCST SDV'!$AC$2:$AZ$2,0))/'Hàng Theo FCTS 14.09'!$C10,0)</f>
        <v>0</v>
      </c>
      <c r="Q10" s="134">
        <f t="array" ref="Q10">+IFERROR(INDEX('FCST SDV'!$AC$3:$AZ$3000,MATCH('Hàng Theo FCTS 14.09'!$B10,'FCST SDV'!$C$3:$C$3000,0),MATCH('Hàng Theo FCTS 14.09'!Q$1,'FCST SDV'!$AC$2:$AZ$2,0))/'Hàng Theo FCTS 14.09'!$C10,0)</f>
        <v>0</v>
      </c>
      <c r="R10" s="134">
        <f t="array" ref="R10">+IFERROR(INDEX('FCST SDV'!$AC$3:$AZ$3000,MATCH('Hàng Theo FCTS 14.09'!$B10,'FCST SDV'!$C$3:$C$3000,0),MATCH('Hàng Theo FCTS 14.09'!R$1,'FCST SDV'!$AC$2:$AZ$2,0))/'Hàng Theo FCTS 14.09'!$C10,0)</f>
        <v>0</v>
      </c>
    </row>
    <row r="11" spans="2:18">
      <c r="B11" s="562"/>
      <c r="C11" s="131" t="s">
        <v>13</v>
      </c>
      <c r="D11" s="132">
        <v>1000</v>
      </c>
      <c r="E11" s="556"/>
      <c r="F11" s="664"/>
      <c r="G11" s="556"/>
      <c r="H11" s="152">
        <f>+VLOOKUP(C11,'[6]FCST SDV'!$C:$AL,36,0)</f>
        <v>250000</v>
      </c>
      <c r="I11" s="153">
        <f t="shared" si="0"/>
        <v>250</v>
      </c>
      <c r="J11" s="134">
        <f t="array" ref="J11">+IFERROR(INDEX('FCST SDV'!$AC$3:$AZ$3000,MATCH('Hàng Theo FCTS 14.09'!$B11,'FCST SDV'!$C$3:$C$3000,0),MATCH('Hàng Theo FCTS 14.09'!J$1,'FCST SDV'!$AC$2:$AZ$2,0))/'Hàng Theo FCTS 14.09'!$C11,0)</f>
        <v>120</v>
      </c>
      <c r="K11" s="134">
        <f t="array" ref="K11">+IFERROR(INDEX('FCST SDV'!$AC$3:$AZ$3000,MATCH('Hàng Theo FCTS 14.09'!$B11,'FCST SDV'!$C$3:$C$3000,0),MATCH('Hàng Theo FCTS 14.09'!K$1,'FCST SDV'!$AC$2:$AZ$2,0))/'Hàng Theo FCTS 14.09'!$C11,0)</f>
        <v>100</v>
      </c>
      <c r="L11" s="134">
        <f t="array" ref="L11">+IFERROR(INDEX('FCST SDV'!$AC$3:$AZ$3000,MATCH('Hàng Theo FCTS 14.09'!$B11,'FCST SDV'!$C$3:$C$3000,0),MATCH('Hàng Theo FCTS 14.09'!L$1,'FCST SDV'!$AC$2:$AZ$2,0))/'Hàng Theo FCTS 14.09'!$C11,0)</f>
        <v>60</v>
      </c>
      <c r="M11" s="134">
        <f t="array" ref="M11">+IFERROR(INDEX('FCST SDV'!$AC$3:$AZ$3000,MATCH('Hàng Theo FCTS 14.09'!$B11,'FCST SDV'!$C$3:$C$3000,0),MATCH('Hàng Theo FCTS 14.09'!M$1,'FCST SDV'!$AC$2:$AZ$2,0))/'Hàng Theo FCTS 14.09'!$C11,0)</f>
        <v>0</v>
      </c>
      <c r="N11" s="134">
        <f t="array" ref="N11">+IFERROR(INDEX('FCST SDV'!$AC$3:$AZ$3000,MATCH('Hàng Theo FCTS 14.09'!$B11,'FCST SDV'!$C$3:$C$3000,0),MATCH('Hàng Theo FCTS 14.09'!N$1,'FCST SDV'!$AC$2:$AZ$2,0))/'Hàng Theo FCTS 14.09'!$C11,0)</f>
        <v>0</v>
      </c>
      <c r="O11" s="134">
        <f t="array" ref="O11">+IFERROR(INDEX('FCST SDV'!$AC$3:$AZ$3000,MATCH('Hàng Theo FCTS 14.09'!$B11,'FCST SDV'!$C$3:$C$3000,0),MATCH('Hàng Theo FCTS 14.09'!O$1,'FCST SDV'!$AC$2:$AZ$2,0))/'Hàng Theo FCTS 14.09'!$C11,0)</f>
        <v>400</v>
      </c>
      <c r="P11" s="134">
        <f t="array" ref="P11">+IFERROR(INDEX('FCST SDV'!$AC$3:$AZ$3000,MATCH('Hàng Theo FCTS 14.09'!$B11,'FCST SDV'!$C$3:$C$3000,0),MATCH('Hàng Theo FCTS 14.09'!P$1,'FCST SDV'!$AC$2:$AZ$2,0))/'Hàng Theo FCTS 14.09'!$C11,0)</f>
        <v>0</v>
      </c>
      <c r="Q11" s="134">
        <f t="array" ref="Q11">+IFERROR(INDEX('FCST SDV'!$AC$3:$AZ$3000,MATCH('Hàng Theo FCTS 14.09'!$B11,'FCST SDV'!$C$3:$C$3000,0),MATCH('Hàng Theo FCTS 14.09'!Q$1,'FCST SDV'!$AC$2:$AZ$2,0))/'Hàng Theo FCTS 14.09'!$C11,0)</f>
        <v>0</v>
      </c>
      <c r="R11" s="134">
        <f t="array" ref="R11">+IFERROR(INDEX('FCST SDV'!$AC$3:$AZ$3000,MATCH('Hàng Theo FCTS 14.09'!$B11,'FCST SDV'!$C$3:$C$3000,0),MATCH('Hàng Theo FCTS 14.09'!R$1,'FCST SDV'!$AC$2:$AZ$2,0))/'Hàng Theo FCTS 14.09'!$C11,0)</f>
        <v>0</v>
      </c>
    </row>
    <row r="12" spans="2:18">
      <c r="B12" s="562"/>
      <c r="C12" s="132" t="s">
        <v>14</v>
      </c>
      <c r="D12" s="132">
        <v>100</v>
      </c>
      <c r="E12" s="556"/>
      <c r="F12" s="664"/>
      <c r="G12" s="556"/>
      <c r="H12" s="152">
        <f>+VLOOKUP(C12,'[6]FCST SDV'!$C:$AL,36,0)</f>
        <v>0</v>
      </c>
      <c r="I12" s="153">
        <f t="shared" si="0"/>
        <v>0</v>
      </c>
      <c r="J12" s="134">
        <f t="array" ref="J12">+IFERROR(INDEX('FCST SDV'!$AC$3:$AZ$3000,MATCH('Hàng Theo FCTS 14.09'!$B12,'FCST SDV'!$C$3:$C$3000,0),MATCH('Hàng Theo FCTS 14.09'!J$1,'FCST SDV'!$AC$2:$AZ$2,0))/'Hàng Theo FCTS 14.09'!$C12,0)</f>
        <v>6</v>
      </c>
      <c r="K12" s="134">
        <f t="array" ref="K12">+IFERROR(INDEX('FCST SDV'!$AC$3:$AZ$3000,MATCH('Hàng Theo FCTS 14.09'!$B12,'FCST SDV'!$C$3:$C$3000,0),MATCH('Hàng Theo FCTS 14.09'!K$1,'FCST SDV'!$AC$2:$AZ$2,0))/'Hàng Theo FCTS 14.09'!$C12,0)</f>
        <v>12</v>
      </c>
      <c r="L12" s="134">
        <f t="array" ref="L12">+IFERROR(INDEX('FCST SDV'!$AC$3:$AZ$3000,MATCH('Hàng Theo FCTS 14.09'!$B12,'FCST SDV'!$C$3:$C$3000,0),MATCH('Hàng Theo FCTS 14.09'!L$1,'FCST SDV'!$AC$2:$AZ$2,0))/'Hàng Theo FCTS 14.09'!$C12,0)</f>
        <v>12</v>
      </c>
      <c r="M12" s="134">
        <f t="array" ref="M12">+IFERROR(INDEX('FCST SDV'!$AC$3:$AZ$3000,MATCH('Hàng Theo FCTS 14.09'!$B12,'FCST SDV'!$C$3:$C$3000,0),MATCH('Hàng Theo FCTS 14.09'!M$1,'FCST SDV'!$AC$2:$AZ$2,0))/'Hàng Theo FCTS 14.09'!$C12,0)</f>
        <v>12</v>
      </c>
      <c r="N12" s="134">
        <f t="array" ref="N12">+IFERROR(INDEX('FCST SDV'!$AC$3:$AZ$3000,MATCH('Hàng Theo FCTS 14.09'!$B12,'FCST SDV'!$C$3:$C$3000,0),MATCH('Hàng Theo FCTS 14.09'!N$1,'FCST SDV'!$AC$2:$AZ$2,0))/'Hàng Theo FCTS 14.09'!$C12,0)</f>
        <v>6</v>
      </c>
      <c r="O12" s="134">
        <f t="array" ref="O12">+IFERROR(INDEX('FCST SDV'!$AC$3:$AZ$3000,MATCH('Hàng Theo FCTS 14.09'!$B12,'FCST SDV'!$C$3:$C$3000,0),MATCH('Hàng Theo FCTS 14.09'!O$1,'FCST SDV'!$AC$2:$AZ$2,0))/'Hàng Theo FCTS 14.09'!$C12,0)</f>
        <v>63.6</v>
      </c>
      <c r="P12" s="134">
        <f t="array" ref="P12">+IFERROR(INDEX('FCST SDV'!$AC$3:$AZ$3000,MATCH('Hàng Theo FCTS 14.09'!$B12,'FCST SDV'!$C$3:$C$3000,0),MATCH('Hàng Theo FCTS 14.09'!P$1,'FCST SDV'!$AC$2:$AZ$2,0))/'Hàng Theo FCTS 14.09'!$C12,0)</f>
        <v>0</v>
      </c>
      <c r="Q12" s="134">
        <f t="array" ref="Q12">+IFERROR(INDEX('FCST SDV'!$AC$3:$AZ$3000,MATCH('Hàng Theo FCTS 14.09'!$B12,'FCST SDV'!$C$3:$C$3000,0),MATCH('Hàng Theo FCTS 14.09'!Q$1,'FCST SDV'!$AC$2:$AZ$2,0))/'Hàng Theo FCTS 14.09'!$C12,0)</f>
        <v>0</v>
      </c>
      <c r="R12" s="134">
        <f t="array" ref="R12">+IFERROR(INDEX('FCST SDV'!$AC$3:$AZ$3000,MATCH('Hàng Theo FCTS 14.09'!$B12,'FCST SDV'!$C$3:$C$3000,0),MATCH('Hàng Theo FCTS 14.09'!R$1,'FCST SDV'!$AC$2:$AZ$2,0))/'Hàng Theo FCTS 14.09'!$C12,0)</f>
        <v>0</v>
      </c>
    </row>
    <row r="13" spans="2:18">
      <c r="B13" s="562"/>
      <c r="C13" s="131" t="s">
        <v>15</v>
      </c>
      <c r="D13" s="132">
        <v>100</v>
      </c>
      <c r="E13" s="556"/>
      <c r="F13" s="664"/>
      <c r="G13" s="556"/>
      <c r="H13" s="152">
        <f>+VLOOKUP(C13,'[6]FCST SDV'!$C:$AL,36,0)</f>
        <v>68000</v>
      </c>
      <c r="I13" s="153">
        <f t="shared" si="0"/>
        <v>680</v>
      </c>
      <c r="J13" s="134">
        <f t="array" ref="J13">+IFERROR(INDEX('FCST SDV'!$AC$3:$AZ$3000,MATCH('Hàng Theo FCTS 14.09'!$B13,'FCST SDV'!$C$3:$C$3000,0),MATCH('Hàng Theo FCTS 14.09'!J$1,'FCST SDV'!$AC$2:$AZ$2,0))/'Hàng Theo FCTS 14.09'!$C13,0)</f>
        <v>2.4</v>
      </c>
      <c r="K13" s="134">
        <f t="array" ref="K13">+IFERROR(INDEX('FCST SDV'!$AC$3:$AZ$3000,MATCH('Hàng Theo FCTS 14.09'!$B13,'FCST SDV'!$C$3:$C$3000,0),MATCH('Hàng Theo FCTS 14.09'!K$1,'FCST SDV'!$AC$2:$AZ$2,0))/'Hàng Theo FCTS 14.09'!$C13,0)</f>
        <v>0</v>
      </c>
      <c r="L13" s="134">
        <f t="array" ref="L13">+IFERROR(INDEX('FCST SDV'!$AC$3:$AZ$3000,MATCH('Hàng Theo FCTS 14.09'!$B13,'FCST SDV'!$C$3:$C$3000,0),MATCH('Hàng Theo FCTS 14.09'!L$1,'FCST SDV'!$AC$2:$AZ$2,0))/'Hàng Theo FCTS 14.09'!$C13,0)</f>
        <v>0</v>
      </c>
      <c r="M13" s="134">
        <f t="array" ref="M13">+IFERROR(INDEX('FCST SDV'!$AC$3:$AZ$3000,MATCH('Hàng Theo FCTS 14.09'!$B13,'FCST SDV'!$C$3:$C$3000,0),MATCH('Hàng Theo FCTS 14.09'!M$1,'FCST SDV'!$AC$2:$AZ$2,0))/'Hàng Theo FCTS 14.09'!$C13,0)</f>
        <v>0</v>
      </c>
      <c r="N13" s="134">
        <f t="array" ref="N13">+IFERROR(INDEX('FCST SDV'!$AC$3:$AZ$3000,MATCH('Hàng Theo FCTS 14.09'!$B13,'FCST SDV'!$C$3:$C$3000,0),MATCH('Hàng Theo FCTS 14.09'!N$1,'FCST SDV'!$AC$2:$AZ$2,0))/'Hàng Theo FCTS 14.09'!$C13,0)</f>
        <v>0</v>
      </c>
      <c r="O13" s="134">
        <f t="array" ref="O13">+IFERROR(INDEX('FCST SDV'!$AC$3:$AZ$3000,MATCH('Hàng Theo FCTS 14.09'!$B13,'FCST SDV'!$C$3:$C$3000,0),MATCH('Hàng Theo FCTS 14.09'!O$1,'FCST SDV'!$AC$2:$AZ$2,0))/'Hàng Theo FCTS 14.09'!$C13,0)</f>
        <v>12</v>
      </c>
      <c r="P13" s="134">
        <f t="array" ref="P13">+IFERROR(INDEX('FCST SDV'!$AC$3:$AZ$3000,MATCH('Hàng Theo FCTS 14.09'!$B13,'FCST SDV'!$C$3:$C$3000,0),MATCH('Hàng Theo FCTS 14.09'!P$1,'FCST SDV'!$AC$2:$AZ$2,0))/'Hàng Theo FCTS 14.09'!$C13,0)</f>
        <v>0</v>
      </c>
      <c r="Q13" s="134">
        <f t="array" ref="Q13">+IFERROR(INDEX('FCST SDV'!$AC$3:$AZ$3000,MATCH('Hàng Theo FCTS 14.09'!$B13,'FCST SDV'!$C$3:$C$3000,0),MATCH('Hàng Theo FCTS 14.09'!Q$1,'FCST SDV'!$AC$2:$AZ$2,0))/'Hàng Theo FCTS 14.09'!$C13,0)</f>
        <v>0</v>
      </c>
      <c r="R13" s="134">
        <f t="array" ref="R13">+IFERROR(INDEX('FCST SDV'!$AC$3:$AZ$3000,MATCH('Hàng Theo FCTS 14.09'!$B13,'FCST SDV'!$C$3:$C$3000,0),MATCH('Hàng Theo FCTS 14.09'!R$1,'FCST SDV'!$AC$2:$AZ$2,0))/'Hàng Theo FCTS 14.09'!$C13,0)</f>
        <v>0</v>
      </c>
    </row>
    <row r="14" spans="2:18">
      <c r="B14" s="562"/>
      <c r="C14" s="132" t="s">
        <v>16</v>
      </c>
      <c r="D14" s="132">
        <v>2500</v>
      </c>
      <c r="E14" s="556"/>
      <c r="F14" s="664"/>
      <c r="G14" s="556"/>
      <c r="H14" s="152">
        <f>+VLOOKUP(C14,'[6]FCST SDV'!$C:$AL,36,0)</f>
        <v>294000</v>
      </c>
      <c r="I14" s="153">
        <f t="shared" si="0"/>
        <v>117.6</v>
      </c>
      <c r="J14" s="134">
        <f t="array" ref="J14">+IFERROR(INDEX('FCST SDV'!$AC$3:$AZ$3000,MATCH('Hàng Theo FCTS 14.09'!$B14,'FCST SDV'!$C$3:$C$3000,0),MATCH('Hàng Theo FCTS 14.09'!J$1,'FCST SDV'!$AC$2:$AZ$2,0))/'Hàng Theo FCTS 14.09'!$C14,0)</f>
        <v>300</v>
      </c>
      <c r="K14" s="134">
        <f t="array" ref="K14">+IFERROR(INDEX('FCST SDV'!$AC$3:$AZ$3000,MATCH('Hàng Theo FCTS 14.09'!$B14,'FCST SDV'!$C$3:$C$3000,0),MATCH('Hàng Theo FCTS 14.09'!K$1,'FCST SDV'!$AC$2:$AZ$2,0))/'Hàng Theo FCTS 14.09'!$C14,0)</f>
        <v>300</v>
      </c>
      <c r="L14" s="134">
        <f t="array" ref="L14">+IFERROR(INDEX('FCST SDV'!$AC$3:$AZ$3000,MATCH('Hàng Theo FCTS 14.09'!$B14,'FCST SDV'!$C$3:$C$3000,0),MATCH('Hàng Theo FCTS 14.09'!L$1,'FCST SDV'!$AC$2:$AZ$2,0))/'Hàng Theo FCTS 14.09'!$C14,0)</f>
        <v>0</v>
      </c>
      <c r="M14" s="134">
        <f t="array" ref="M14">+IFERROR(INDEX('FCST SDV'!$AC$3:$AZ$3000,MATCH('Hàng Theo FCTS 14.09'!$B14,'FCST SDV'!$C$3:$C$3000,0),MATCH('Hàng Theo FCTS 14.09'!M$1,'FCST SDV'!$AC$2:$AZ$2,0))/'Hàng Theo FCTS 14.09'!$C14,0)</f>
        <v>0</v>
      </c>
      <c r="N14" s="134">
        <f t="array" ref="N14">+IFERROR(INDEX('FCST SDV'!$AC$3:$AZ$3000,MATCH('Hàng Theo FCTS 14.09'!$B14,'FCST SDV'!$C$3:$C$3000,0),MATCH('Hàng Theo FCTS 14.09'!N$1,'FCST SDV'!$AC$2:$AZ$2,0))/'Hàng Theo FCTS 14.09'!$C14,0)</f>
        <v>0</v>
      </c>
      <c r="O14" s="134">
        <f t="array" ref="O14">+IFERROR(INDEX('FCST SDV'!$AC$3:$AZ$3000,MATCH('Hàng Theo FCTS 14.09'!$B14,'FCST SDV'!$C$3:$C$3000,0),MATCH('Hàng Theo FCTS 14.09'!O$1,'FCST SDV'!$AC$2:$AZ$2,0))/'Hàng Theo FCTS 14.09'!$C14,0)</f>
        <v>1325</v>
      </c>
      <c r="P14" s="134">
        <f t="array" ref="P14">+IFERROR(INDEX('FCST SDV'!$AC$3:$AZ$3000,MATCH('Hàng Theo FCTS 14.09'!$B14,'FCST SDV'!$C$3:$C$3000,0),MATCH('Hàng Theo FCTS 14.09'!P$1,'FCST SDV'!$AC$2:$AZ$2,0))/'Hàng Theo FCTS 14.09'!$C14,0)</f>
        <v>700</v>
      </c>
      <c r="Q14" s="134">
        <f t="array" ref="Q14">+IFERROR(INDEX('FCST SDV'!$AC$3:$AZ$3000,MATCH('Hàng Theo FCTS 14.09'!$B14,'FCST SDV'!$C$3:$C$3000,0),MATCH('Hàng Theo FCTS 14.09'!Q$1,'FCST SDV'!$AC$2:$AZ$2,0))/'Hàng Theo FCTS 14.09'!$C14,0)</f>
        <v>0</v>
      </c>
      <c r="R14" s="134">
        <f t="array" ref="R14">+IFERROR(INDEX('FCST SDV'!$AC$3:$AZ$3000,MATCH('Hàng Theo FCTS 14.09'!$B14,'FCST SDV'!$C$3:$C$3000,0),MATCH('Hàng Theo FCTS 14.09'!R$1,'FCST SDV'!$AC$2:$AZ$2,0))/'Hàng Theo FCTS 14.09'!$C14,0)</f>
        <v>0</v>
      </c>
    </row>
    <row r="15" spans="2:18">
      <c r="B15" s="562"/>
      <c r="C15" s="132" t="s">
        <v>17</v>
      </c>
      <c r="D15" s="132">
        <v>2500</v>
      </c>
      <c r="E15" s="556"/>
      <c r="F15" s="664"/>
      <c r="G15" s="556"/>
      <c r="H15" s="152">
        <f>+VLOOKUP(C15,'[6]FCST SDV'!$C:$AL,36,0)</f>
        <v>48000</v>
      </c>
      <c r="I15" s="153">
        <f t="shared" si="0"/>
        <v>19.2</v>
      </c>
      <c r="J15" s="134">
        <f t="array" ref="J15">+IFERROR(INDEX('FCST SDV'!$AC$3:$AZ$3000,MATCH('Hàng Theo FCTS 14.09'!$B15,'FCST SDV'!$C$3:$C$3000,0),MATCH('Hàng Theo FCTS 14.09'!J$1,'FCST SDV'!$AC$2:$AZ$2,0))/'Hàng Theo FCTS 14.09'!$C15,0)</f>
        <v>0</v>
      </c>
      <c r="K15" s="134">
        <f t="array" ref="K15">+IFERROR(INDEX('FCST SDV'!$AC$3:$AZ$3000,MATCH('Hàng Theo FCTS 14.09'!$B15,'FCST SDV'!$C$3:$C$3000,0),MATCH('Hàng Theo FCTS 14.09'!K$1,'FCST SDV'!$AC$2:$AZ$2,0))/'Hàng Theo FCTS 14.09'!$C15,0)</f>
        <v>0</v>
      </c>
      <c r="L15" s="134">
        <f t="array" ref="L15">+IFERROR(INDEX('FCST SDV'!$AC$3:$AZ$3000,MATCH('Hàng Theo FCTS 14.09'!$B15,'FCST SDV'!$C$3:$C$3000,0),MATCH('Hàng Theo FCTS 14.09'!L$1,'FCST SDV'!$AC$2:$AZ$2,0))/'Hàng Theo FCTS 14.09'!$C15,0)</f>
        <v>18.899999999999999</v>
      </c>
      <c r="M15" s="134">
        <f t="array" ref="M15">+IFERROR(INDEX('FCST SDV'!$AC$3:$AZ$3000,MATCH('Hàng Theo FCTS 14.09'!$B15,'FCST SDV'!$C$3:$C$3000,0),MATCH('Hàng Theo FCTS 14.09'!M$1,'FCST SDV'!$AC$2:$AZ$2,0))/'Hàng Theo FCTS 14.09'!$C15,0)</f>
        <v>0</v>
      </c>
      <c r="N15" s="134">
        <f t="array" ref="N15">+IFERROR(INDEX('FCST SDV'!$AC$3:$AZ$3000,MATCH('Hàng Theo FCTS 14.09'!$B15,'FCST SDV'!$C$3:$C$3000,0),MATCH('Hàng Theo FCTS 14.09'!N$1,'FCST SDV'!$AC$2:$AZ$2,0))/'Hàng Theo FCTS 14.09'!$C15,0)</f>
        <v>0</v>
      </c>
      <c r="O15" s="134">
        <f t="array" ref="O15">+IFERROR(INDEX('FCST SDV'!$AC$3:$AZ$3000,MATCH('Hàng Theo FCTS 14.09'!$B15,'FCST SDV'!$C$3:$C$3000,0),MATCH('Hàng Theo FCTS 14.09'!O$1,'FCST SDV'!$AC$2:$AZ$2,0))/'Hàng Theo FCTS 14.09'!$C15,0)</f>
        <v>18.899999999999999</v>
      </c>
      <c r="P15" s="134">
        <f t="array" ref="P15">+IFERROR(INDEX('FCST SDV'!$AC$3:$AZ$3000,MATCH('Hàng Theo FCTS 14.09'!$B15,'FCST SDV'!$C$3:$C$3000,0),MATCH('Hàng Theo FCTS 14.09'!P$1,'FCST SDV'!$AC$2:$AZ$2,0))/'Hàng Theo FCTS 14.09'!$C15,0)</f>
        <v>0</v>
      </c>
      <c r="Q15" s="134">
        <f t="array" ref="Q15">+IFERROR(INDEX('FCST SDV'!$AC$3:$AZ$3000,MATCH('Hàng Theo FCTS 14.09'!$B15,'FCST SDV'!$C$3:$C$3000,0),MATCH('Hàng Theo FCTS 14.09'!Q$1,'FCST SDV'!$AC$2:$AZ$2,0))/'Hàng Theo FCTS 14.09'!$C15,0)</f>
        <v>0</v>
      </c>
      <c r="R15" s="134">
        <f t="array" ref="R15">+IFERROR(INDEX('FCST SDV'!$AC$3:$AZ$3000,MATCH('Hàng Theo FCTS 14.09'!$B15,'FCST SDV'!$C$3:$C$3000,0),MATCH('Hàng Theo FCTS 14.09'!R$1,'FCST SDV'!$AC$2:$AZ$2,0))/'Hàng Theo FCTS 14.09'!$C15,0)</f>
        <v>0</v>
      </c>
    </row>
    <row r="16" spans="2:18">
      <c r="B16" s="562"/>
      <c r="C16" s="132" t="s">
        <v>18</v>
      </c>
      <c r="D16" s="132">
        <v>100</v>
      </c>
      <c r="E16" s="556"/>
      <c r="F16" s="664"/>
      <c r="G16" s="556"/>
      <c r="H16" s="152">
        <f>+VLOOKUP(C16,'[6]FCST SDV'!$C:$AL,36,0)</f>
        <v>292500</v>
      </c>
      <c r="I16" s="153">
        <f t="shared" si="0"/>
        <v>2925</v>
      </c>
      <c r="J16" s="134">
        <f t="array" ref="J16">+IFERROR(INDEX('FCST SDV'!$AC$3:$AZ$3000,MATCH('Hàng Theo FCTS 14.09'!$B16,'FCST SDV'!$C$3:$C$3000,0),MATCH('Hàng Theo FCTS 14.09'!J$1,'FCST SDV'!$AC$2:$AZ$2,0))/'Hàng Theo FCTS 14.09'!$C16,0)</f>
        <v>0</v>
      </c>
      <c r="K16" s="134">
        <f t="array" ref="K16">+IFERROR(INDEX('FCST SDV'!$AC$3:$AZ$3000,MATCH('Hàng Theo FCTS 14.09'!$B16,'FCST SDV'!$C$3:$C$3000,0),MATCH('Hàng Theo FCTS 14.09'!K$1,'FCST SDV'!$AC$2:$AZ$2,0))/'Hàng Theo FCTS 14.09'!$C16,0)</f>
        <v>5.25</v>
      </c>
      <c r="L16" s="134">
        <f t="array" ref="L16">+IFERROR(INDEX('FCST SDV'!$AC$3:$AZ$3000,MATCH('Hàng Theo FCTS 14.09'!$B16,'FCST SDV'!$C$3:$C$3000,0),MATCH('Hàng Theo FCTS 14.09'!L$1,'FCST SDV'!$AC$2:$AZ$2,0))/'Hàng Theo FCTS 14.09'!$C16,0)</f>
        <v>10.5</v>
      </c>
      <c r="M16" s="134">
        <f t="array" ref="M16">+IFERROR(INDEX('FCST SDV'!$AC$3:$AZ$3000,MATCH('Hàng Theo FCTS 14.09'!$B16,'FCST SDV'!$C$3:$C$3000,0),MATCH('Hàng Theo FCTS 14.09'!M$1,'FCST SDV'!$AC$2:$AZ$2,0))/'Hàng Theo FCTS 14.09'!$C16,0)</f>
        <v>10.5</v>
      </c>
      <c r="N16" s="134">
        <f t="array" ref="N16">+IFERROR(INDEX('FCST SDV'!$AC$3:$AZ$3000,MATCH('Hàng Theo FCTS 14.09'!$B16,'FCST SDV'!$C$3:$C$3000,0),MATCH('Hàng Theo FCTS 14.09'!N$1,'FCST SDV'!$AC$2:$AZ$2,0))/'Hàng Theo FCTS 14.09'!$C16,0)</f>
        <v>0</v>
      </c>
      <c r="O16" s="134">
        <f t="array" ref="O16">+IFERROR(INDEX('FCST SDV'!$AC$3:$AZ$3000,MATCH('Hàng Theo FCTS 14.09'!$B16,'FCST SDV'!$C$3:$C$3000,0),MATCH('Hàng Theo FCTS 14.09'!O$1,'FCST SDV'!$AC$2:$AZ$2,0))/'Hàng Theo FCTS 14.09'!$C16,0)</f>
        <v>26.25</v>
      </c>
      <c r="P16" s="134">
        <f t="array" ref="P16">+IFERROR(INDEX('FCST SDV'!$AC$3:$AZ$3000,MATCH('Hàng Theo FCTS 14.09'!$B16,'FCST SDV'!$C$3:$C$3000,0),MATCH('Hàng Theo FCTS 14.09'!P$1,'FCST SDV'!$AC$2:$AZ$2,0))/'Hàng Theo FCTS 14.09'!$C16,0)</f>
        <v>34.125</v>
      </c>
      <c r="Q16" s="134">
        <f t="array" ref="Q16">+IFERROR(INDEX('FCST SDV'!$AC$3:$AZ$3000,MATCH('Hàng Theo FCTS 14.09'!$B16,'FCST SDV'!$C$3:$C$3000,0),MATCH('Hàng Theo FCTS 14.09'!Q$1,'FCST SDV'!$AC$2:$AZ$2,0))/'Hàng Theo FCTS 14.09'!$C16,0)</f>
        <v>0</v>
      </c>
      <c r="R16" s="134">
        <f t="array" ref="R16">+IFERROR(INDEX('FCST SDV'!$AC$3:$AZ$3000,MATCH('Hàng Theo FCTS 14.09'!$B16,'FCST SDV'!$C$3:$C$3000,0),MATCH('Hàng Theo FCTS 14.09'!R$1,'FCST SDV'!$AC$2:$AZ$2,0))/'Hàng Theo FCTS 14.09'!$C16,0)</f>
        <v>0</v>
      </c>
    </row>
    <row r="17" spans="2:18">
      <c r="B17" s="562"/>
      <c r="C17" s="132" t="s">
        <v>19</v>
      </c>
      <c r="D17" s="132">
        <v>1000</v>
      </c>
      <c r="E17" s="556"/>
      <c r="F17" s="664"/>
      <c r="G17" s="556"/>
      <c r="H17" s="152">
        <f>+VLOOKUP(C17,'[6]FCST SDV'!$C:$AL,36,0)</f>
        <v>37800</v>
      </c>
      <c r="I17" s="153">
        <f t="shared" si="0"/>
        <v>37.799999999999997</v>
      </c>
      <c r="J17" s="134">
        <f t="array" ref="J17">+IFERROR(INDEX('FCST SDV'!$AC$3:$AZ$3000,MATCH('Hàng Theo FCTS 14.09'!$B17,'FCST SDV'!$C$3:$C$3000,0),MATCH('Hàng Theo FCTS 14.09'!J$1,'FCST SDV'!$AC$2:$AZ$2,0))/'Hàng Theo FCTS 14.09'!$C17,0)</f>
        <v>24.5</v>
      </c>
      <c r="K17" s="134">
        <f t="array" ref="K17">+IFERROR(INDEX('FCST SDV'!$AC$3:$AZ$3000,MATCH('Hàng Theo FCTS 14.09'!$B17,'FCST SDV'!$C$3:$C$3000,0),MATCH('Hàng Theo FCTS 14.09'!K$1,'FCST SDV'!$AC$2:$AZ$2,0))/'Hàng Theo FCTS 14.09'!$C17,0)</f>
        <v>24.5</v>
      </c>
      <c r="L17" s="134">
        <f t="array" ref="L17">+IFERROR(INDEX('FCST SDV'!$AC$3:$AZ$3000,MATCH('Hàng Theo FCTS 14.09'!$B17,'FCST SDV'!$C$3:$C$3000,0),MATCH('Hàng Theo FCTS 14.09'!L$1,'FCST SDV'!$AC$2:$AZ$2,0))/'Hàng Theo FCTS 14.09'!$C17,0)</f>
        <v>24.5</v>
      </c>
      <c r="M17" s="134">
        <f t="array" ref="M17">+IFERROR(INDEX('FCST SDV'!$AC$3:$AZ$3000,MATCH('Hàng Theo FCTS 14.09'!$B17,'FCST SDV'!$C$3:$C$3000,0),MATCH('Hàng Theo FCTS 14.09'!M$1,'FCST SDV'!$AC$2:$AZ$2,0))/'Hàng Theo FCTS 14.09'!$C17,0)</f>
        <v>24.5</v>
      </c>
      <c r="N17" s="134">
        <f t="array" ref="N17">+IFERROR(INDEX('FCST SDV'!$AC$3:$AZ$3000,MATCH('Hàng Theo FCTS 14.09'!$B17,'FCST SDV'!$C$3:$C$3000,0),MATCH('Hàng Theo FCTS 14.09'!N$1,'FCST SDV'!$AC$2:$AZ$2,0))/'Hàng Theo FCTS 14.09'!$C17,0)</f>
        <v>24.5</v>
      </c>
      <c r="O17" s="134">
        <f t="array" ref="O17">+IFERROR(INDEX('FCST SDV'!$AC$3:$AZ$3000,MATCH('Hàng Theo FCTS 14.09'!$B17,'FCST SDV'!$C$3:$C$3000,0),MATCH('Hàng Theo FCTS 14.09'!O$1,'FCST SDV'!$AC$2:$AZ$2,0))/'Hàng Theo FCTS 14.09'!$C17,0)</f>
        <v>161.25</v>
      </c>
      <c r="P17" s="134">
        <f t="array" ref="P17">+IFERROR(INDEX('FCST SDV'!$AC$3:$AZ$3000,MATCH('Hàng Theo FCTS 14.09'!$B17,'FCST SDV'!$C$3:$C$3000,0),MATCH('Hàng Theo FCTS 14.09'!P$1,'FCST SDV'!$AC$2:$AZ$2,0))/'Hàng Theo FCTS 14.09'!$C17,0)</f>
        <v>0</v>
      </c>
      <c r="Q17" s="134">
        <f t="array" ref="Q17">+IFERROR(INDEX('FCST SDV'!$AC$3:$AZ$3000,MATCH('Hàng Theo FCTS 14.09'!$B17,'FCST SDV'!$C$3:$C$3000,0),MATCH('Hàng Theo FCTS 14.09'!Q$1,'FCST SDV'!$AC$2:$AZ$2,0))/'Hàng Theo FCTS 14.09'!$C17,0)</f>
        <v>0</v>
      </c>
      <c r="R17" s="134">
        <f t="array" ref="R17">+IFERROR(INDEX('FCST SDV'!$AC$3:$AZ$3000,MATCH('Hàng Theo FCTS 14.09'!$B17,'FCST SDV'!$C$3:$C$3000,0),MATCH('Hàng Theo FCTS 14.09'!R$1,'FCST SDV'!$AC$2:$AZ$2,0))/'Hàng Theo FCTS 14.09'!$C17,0)</f>
        <v>0</v>
      </c>
    </row>
    <row r="18" spans="2:18">
      <c r="B18" s="562"/>
      <c r="C18" s="132" t="s">
        <v>20</v>
      </c>
      <c r="D18" s="132">
        <v>1000</v>
      </c>
      <c r="E18" s="556"/>
      <c r="F18" s="664"/>
      <c r="G18" s="556"/>
      <c r="H18" s="152">
        <f>+VLOOKUP(C18,'[6]FCST SDV'!$C:$AL,36,0)</f>
        <v>86625</v>
      </c>
      <c r="I18" s="153">
        <f t="shared" si="0"/>
        <v>86.625</v>
      </c>
      <c r="J18" s="134">
        <f t="array" ref="J18">+IFERROR(INDEX('FCST SDV'!$AC$3:$AZ$3000,MATCH('Hàng Theo FCTS 14.09'!$B18,'FCST SDV'!$C$3:$C$3000,0),MATCH('Hàng Theo FCTS 14.09'!J$1,'FCST SDV'!$AC$2:$AZ$2,0))/'Hàng Theo FCTS 14.09'!$C18,0)</f>
        <v>10</v>
      </c>
      <c r="K18" s="134">
        <f t="array" ref="K18">+IFERROR(INDEX('FCST SDV'!$AC$3:$AZ$3000,MATCH('Hàng Theo FCTS 14.09'!$B18,'FCST SDV'!$C$3:$C$3000,0),MATCH('Hàng Theo FCTS 14.09'!K$1,'FCST SDV'!$AC$2:$AZ$2,0))/'Hàng Theo FCTS 14.09'!$C18,0)</f>
        <v>10</v>
      </c>
      <c r="L18" s="134">
        <f t="array" ref="L18">+IFERROR(INDEX('FCST SDV'!$AC$3:$AZ$3000,MATCH('Hàng Theo FCTS 14.09'!$B18,'FCST SDV'!$C$3:$C$3000,0),MATCH('Hàng Theo FCTS 14.09'!L$1,'FCST SDV'!$AC$2:$AZ$2,0))/'Hàng Theo FCTS 14.09'!$C18,0)</f>
        <v>10</v>
      </c>
      <c r="M18" s="134">
        <f t="array" ref="M18">+IFERROR(INDEX('FCST SDV'!$AC$3:$AZ$3000,MATCH('Hàng Theo FCTS 14.09'!$B18,'FCST SDV'!$C$3:$C$3000,0),MATCH('Hàng Theo FCTS 14.09'!M$1,'FCST SDV'!$AC$2:$AZ$2,0))/'Hàng Theo FCTS 14.09'!$C18,0)</f>
        <v>0</v>
      </c>
      <c r="N18" s="134">
        <f t="array" ref="N18">+IFERROR(INDEX('FCST SDV'!$AC$3:$AZ$3000,MATCH('Hàng Theo FCTS 14.09'!$B18,'FCST SDV'!$C$3:$C$3000,0),MATCH('Hàng Theo FCTS 14.09'!N$1,'FCST SDV'!$AC$2:$AZ$2,0))/'Hàng Theo FCTS 14.09'!$C18,0)</f>
        <v>0</v>
      </c>
      <c r="O18" s="134">
        <f t="array" ref="O18">+IFERROR(INDEX('FCST SDV'!$AC$3:$AZ$3000,MATCH('Hàng Theo FCTS 14.09'!$B18,'FCST SDV'!$C$3:$C$3000,0),MATCH('Hàng Theo FCTS 14.09'!O$1,'FCST SDV'!$AC$2:$AZ$2,0))/'Hàng Theo FCTS 14.09'!$C18,0)</f>
        <v>42</v>
      </c>
      <c r="P18" s="134">
        <f t="array" ref="P18">+IFERROR(INDEX('FCST SDV'!$AC$3:$AZ$3000,MATCH('Hàng Theo FCTS 14.09'!$B18,'FCST SDV'!$C$3:$C$3000,0),MATCH('Hàng Theo FCTS 14.09'!P$1,'FCST SDV'!$AC$2:$AZ$2,0))/'Hàng Theo FCTS 14.09'!$C18,0)</f>
        <v>0</v>
      </c>
      <c r="Q18" s="134">
        <f t="array" ref="Q18">+IFERROR(INDEX('FCST SDV'!$AC$3:$AZ$3000,MATCH('Hàng Theo FCTS 14.09'!$B18,'FCST SDV'!$C$3:$C$3000,0),MATCH('Hàng Theo FCTS 14.09'!Q$1,'FCST SDV'!$AC$2:$AZ$2,0))/'Hàng Theo FCTS 14.09'!$C18,0)</f>
        <v>0</v>
      </c>
      <c r="R18" s="134">
        <f t="array" ref="R18">+IFERROR(INDEX('FCST SDV'!$AC$3:$AZ$3000,MATCH('Hàng Theo FCTS 14.09'!$B18,'FCST SDV'!$C$3:$C$3000,0),MATCH('Hàng Theo FCTS 14.09'!R$1,'FCST SDV'!$AC$2:$AZ$2,0))/'Hàng Theo FCTS 14.09'!$C18,0)</f>
        <v>0</v>
      </c>
    </row>
    <row r="19" spans="2:18">
      <c r="B19" s="562"/>
      <c r="C19" s="132" t="s">
        <v>21</v>
      </c>
      <c r="D19" s="132">
        <v>1000</v>
      </c>
      <c r="E19" s="556"/>
      <c r="F19" s="664"/>
      <c r="G19" s="556"/>
      <c r="H19" s="152">
        <f>+VLOOKUP(C19,'[6]FCST SDV'!$C:$AL,36,0)</f>
        <v>308250</v>
      </c>
      <c r="I19" s="153">
        <f t="shared" si="0"/>
        <v>308.25</v>
      </c>
      <c r="J19" s="134">
        <f t="array" ref="J19">+IFERROR(INDEX('FCST SDV'!$AC$3:$AZ$3000,MATCH('Hàng Theo FCTS 14.09'!$B19,'FCST SDV'!$C$3:$C$3000,0),MATCH('Hàng Theo FCTS 14.09'!J$1,'FCST SDV'!$AC$2:$AZ$2,0))/'Hàng Theo FCTS 14.09'!$C19,0)</f>
        <v>0</v>
      </c>
      <c r="K19" s="134">
        <f t="array" ref="K19">+IFERROR(INDEX('FCST SDV'!$AC$3:$AZ$3000,MATCH('Hàng Theo FCTS 14.09'!$B19,'FCST SDV'!$C$3:$C$3000,0),MATCH('Hàng Theo FCTS 14.09'!K$1,'FCST SDV'!$AC$2:$AZ$2,0))/'Hàng Theo FCTS 14.09'!$C19,0)</f>
        <v>0</v>
      </c>
      <c r="L19" s="134">
        <f t="array" ref="L19">+IFERROR(INDEX('FCST SDV'!$AC$3:$AZ$3000,MATCH('Hàng Theo FCTS 14.09'!$B19,'FCST SDV'!$C$3:$C$3000,0),MATCH('Hàng Theo FCTS 14.09'!L$1,'FCST SDV'!$AC$2:$AZ$2,0))/'Hàng Theo FCTS 14.09'!$C19,0)</f>
        <v>0</v>
      </c>
      <c r="M19" s="134">
        <f t="array" ref="M19">+IFERROR(INDEX('FCST SDV'!$AC$3:$AZ$3000,MATCH('Hàng Theo FCTS 14.09'!$B19,'FCST SDV'!$C$3:$C$3000,0),MATCH('Hàng Theo FCTS 14.09'!M$1,'FCST SDV'!$AC$2:$AZ$2,0))/'Hàng Theo FCTS 14.09'!$C19,0)</f>
        <v>0</v>
      </c>
      <c r="N19" s="134">
        <f t="array" ref="N19">+IFERROR(INDEX('FCST SDV'!$AC$3:$AZ$3000,MATCH('Hàng Theo FCTS 14.09'!$B19,'FCST SDV'!$C$3:$C$3000,0),MATCH('Hàng Theo FCTS 14.09'!N$1,'FCST SDV'!$AC$2:$AZ$2,0))/'Hàng Theo FCTS 14.09'!$C19,0)</f>
        <v>0</v>
      </c>
      <c r="O19" s="134">
        <f t="array" ref="O19">+IFERROR(INDEX('FCST SDV'!$AC$3:$AZ$3000,MATCH('Hàng Theo FCTS 14.09'!$B19,'FCST SDV'!$C$3:$C$3000,0),MATCH('Hàng Theo FCTS 14.09'!O$1,'FCST SDV'!$AC$2:$AZ$2,0))/'Hàng Theo FCTS 14.09'!$C19,0)</f>
        <v>0</v>
      </c>
      <c r="P19" s="134">
        <f t="array" ref="P19">+IFERROR(INDEX('FCST SDV'!$AC$3:$AZ$3000,MATCH('Hàng Theo FCTS 14.09'!$B19,'FCST SDV'!$C$3:$C$3000,0),MATCH('Hàng Theo FCTS 14.09'!P$1,'FCST SDV'!$AC$2:$AZ$2,0))/'Hàng Theo FCTS 14.09'!$C19,0)</f>
        <v>42.133333333333333</v>
      </c>
      <c r="Q19" s="134">
        <f t="array" ref="Q19">+IFERROR(INDEX('FCST SDV'!$AC$3:$AZ$3000,MATCH('Hàng Theo FCTS 14.09'!$B19,'FCST SDV'!$C$3:$C$3000,0),MATCH('Hàng Theo FCTS 14.09'!Q$1,'FCST SDV'!$AC$2:$AZ$2,0))/'Hàng Theo FCTS 14.09'!$C19,0)</f>
        <v>0</v>
      </c>
      <c r="R19" s="134">
        <f t="array" ref="R19">+IFERROR(INDEX('FCST SDV'!$AC$3:$AZ$3000,MATCH('Hàng Theo FCTS 14.09'!$B19,'FCST SDV'!$C$3:$C$3000,0),MATCH('Hàng Theo FCTS 14.09'!R$1,'FCST SDV'!$AC$2:$AZ$2,0))/'Hàng Theo FCTS 14.09'!$C19,0)</f>
        <v>0</v>
      </c>
    </row>
    <row r="20" spans="2:18">
      <c r="B20" s="562"/>
      <c r="C20" s="132" t="s">
        <v>22</v>
      </c>
      <c r="D20" s="132">
        <v>1000</v>
      </c>
      <c r="E20" s="556"/>
      <c r="F20" s="664"/>
      <c r="G20" s="556"/>
      <c r="H20" s="152">
        <f>+VLOOKUP(C20,'[6]FCST SDV'!$C:$AL,36,0)</f>
        <v>72000</v>
      </c>
      <c r="I20" s="153">
        <f t="shared" si="0"/>
        <v>72</v>
      </c>
      <c r="J20" s="134">
        <f t="array" ref="J20">+IFERROR(INDEX('FCST SDV'!$AC$3:$AZ$3000,MATCH('Hàng Theo FCTS 14.09'!$B20,'FCST SDV'!$C$3:$C$3000,0),MATCH('Hàng Theo FCTS 14.09'!J$1,'FCST SDV'!$AC$2:$AZ$2,0))/'Hàng Theo FCTS 14.09'!$C20,0)</f>
        <v>3.6</v>
      </c>
      <c r="K20" s="134">
        <f t="array" ref="K20">+IFERROR(INDEX('FCST SDV'!$AC$3:$AZ$3000,MATCH('Hàng Theo FCTS 14.09'!$B20,'FCST SDV'!$C$3:$C$3000,0),MATCH('Hàng Theo FCTS 14.09'!K$1,'FCST SDV'!$AC$2:$AZ$2,0))/'Hàng Theo FCTS 14.09'!$C20,0)</f>
        <v>3.6</v>
      </c>
      <c r="L20" s="134">
        <f t="array" ref="L20">+IFERROR(INDEX('FCST SDV'!$AC$3:$AZ$3000,MATCH('Hàng Theo FCTS 14.09'!$B20,'FCST SDV'!$C$3:$C$3000,0),MATCH('Hàng Theo FCTS 14.09'!L$1,'FCST SDV'!$AC$2:$AZ$2,0))/'Hàng Theo FCTS 14.09'!$C20,0)</f>
        <v>3.6</v>
      </c>
      <c r="M20" s="134">
        <f t="array" ref="M20">+IFERROR(INDEX('FCST SDV'!$AC$3:$AZ$3000,MATCH('Hàng Theo FCTS 14.09'!$B20,'FCST SDV'!$C$3:$C$3000,0),MATCH('Hàng Theo FCTS 14.09'!M$1,'FCST SDV'!$AC$2:$AZ$2,0))/'Hàng Theo FCTS 14.09'!$C20,0)</f>
        <v>3.6</v>
      </c>
      <c r="N20" s="134">
        <f t="array" ref="N20">+IFERROR(INDEX('FCST SDV'!$AC$3:$AZ$3000,MATCH('Hàng Theo FCTS 14.09'!$B20,'FCST SDV'!$C$3:$C$3000,0),MATCH('Hàng Theo FCTS 14.09'!N$1,'FCST SDV'!$AC$2:$AZ$2,0))/'Hàng Theo FCTS 14.09'!$C20,0)</f>
        <v>7.2</v>
      </c>
      <c r="O20" s="134">
        <f t="array" ref="O20">+IFERROR(INDEX('FCST SDV'!$AC$3:$AZ$3000,MATCH('Hàng Theo FCTS 14.09'!$B20,'FCST SDV'!$C$3:$C$3000,0),MATCH('Hàng Theo FCTS 14.09'!O$1,'FCST SDV'!$AC$2:$AZ$2,0))/'Hàng Theo FCTS 14.09'!$C20,0)</f>
        <v>25.2</v>
      </c>
      <c r="P20" s="134">
        <f t="array" ref="P20">+IFERROR(INDEX('FCST SDV'!$AC$3:$AZ$3000,MATCH('Hàng Theo FCTS 14.09'!$B20,'FCST SDV'!$C$3:$C$3000,0),MATCH('Hàng Theo FCTS 14.09'!P$1,'FCST SDV'!$AC$2:$AZ$2,0))/'Hàng Theo FCTS 14.09'!$C20,0)</f>
        <v>25.2</v>
      </c>
      <c r="Q20" s="134">
        <f t="array" ref="Q20">+IFERROR(INDEX('FCST SDV'!$AC$3:$AZ$3000,MATCH('Hàng Theo FCTS 14.09'!$B20,'FCST SDV'!$C$3:$C$3000,0),MATCH('Hàng Theo FCTS 14.09'!Q$1,'FCST SDV'!$AC$2:$AZ$2,0))/'Hàng Theo FCTS 14.09'!$C20,0)</f>
        <v>22.8</v>
      </c>
      <c r="R20" s="134">
        <f t="array" ref="R20">+IFERROR(INDEX('FCST SDV'!$AC$3:$AZ$3000,MATCH('Hàng Theo FCTS 14.09'!$B20,'FCST SDV'!$C$3:$C$3000,0),MATCH('Hàng Theo FCTS 14.09'!R$1,'FCST SDV'!$AC$2:$AZ$2,0))/'Hàng Theo FCTS 14.09'!$C20,0)</f>
        <v>0</v>
      </c>
    </row>
    <row r="21" spans="2:18">
      <c r="B21" s="562"/>
      <c r="C21" s="132" t="s">
        <v>23</v>
      </c>
      <c r="D21" s="132">
        <v>375</v>
      </c>
      <c r="E21" s="556"/>
      <c r="F21" s="664"/>
      <c r="G21" s="556"/>
      <c r="H21" s="152">
        <f>+VLOOKUP(C21,'[6]FCST SDV'!$C:$AL,36,0)</f>
        <v>15800</v>
      </c>
      <c r="I21" s="153">
        <f t="shared" si="0"/>
        <v>42.133333333333333</v>
      </c>
      <c r="J21" s="134">
        <f t="array" ref="J21">+IFERROR(INDEX('FCST SDV'!$AC$3:$AZ$3000,MATCH('Hàng Theo FCTS 14.09'!$B21,'FCST SDV'!$C$3:$C$3000,0),MATCH('Hàng Theo FCTS 14.09'!J$1,'FCST SDV'!$AC$2:$AZ$2,0))/'Hàng Theo FCTS 14.09'!$C21,0)</f>
        <v>8</v>
      </c>
      <c r="K21" s="134">
        <f t="array" ref="K21">+IFERROR(INDEX('FCST SDV'!$AC$3:$AZ$3000,MATCH('Hàng Theo FCTS 14.09'!$B21,'FCST SDV'!$C$3:$C$3000,0),MATCH('Hàng Theo FCTS 14.09'!K$1,'FCST SDV'!$AC$2:$AZ$2,0))/'Hàng Theo FCTS 14.09'!$C21,0)</f>
        <v>8</v>
      </c>
      <c r="L21" s="134">
        <f t="array" ref="L21">+IFERROR(INDEX('FCST SDV'!$AC$3:$AZ$3000,MATCH('Hàng Theo FCTS 14.09'!$B21,'FCST SDV'!$C$3:$C$3000,0),MATCH('Hàng Theo FCTS 14.09'!L$1,'FCST SDV'!$AC$2:$AZ$2,0))/'Hàng Theo FCTS 14.09'!$C21,0)</f>
        <v>7</v>
      </c>
      <c r="M21" s="134">
        <f t="array" ref="M21">+IFERROR(INDEX('FCST SDV'!$AC$3:$AZ$3000,MATCH('Hàng Theo FCTS 14.09'!$B21,'FCST SDV'!$C$3:$C$3000,0),MATCH('Hàng Theo FCTS 14.09'!M$1,'FCST SDV'!$AC$2:$AZ$2,0))/'Hàng Theo FCTS 14.09'!$C21,0)</f>
        <v>16</v>
      </c>
      <c r="N21" s="134">
        <f t="array" ref="N21">+IFERROR(INDEX('FCST SDV'!$AC$3:$AZ$3000,MATCH('Hàng Theo FCTS 14.09'!$B21,'FCST SDV'!$C$3:$C$3000,0),MATCH('Hàng Theo FCTS 14.09'!N$1,'FCST SDV'!$AC$2:$AZ$2,0))/'Hàng Theo FCTS 14.09'!$C21,0)</f>
        <v>18</v>
      </c>
      <c r="O21" s="134">
        <f t="array" ref="O21">+IFERROR(INDEX('FCST SDV'!$AC$3:$AZ$3000,MATCH('Hàng Theo FCTS 14.09'!$B21,'FCST SDV'!$C$3:$C$3000,0),MATCH('Hàng Theo FCTS 14.09'!O$1,'FCST SDV'!$AC$2:$AZ$2,0))/'Hàng Theo FCTS 14.09'!$C21,0)</f>
        <v>65</v>
      </c>
      <c r="P21" s="134">
        <f t="array" ref="P21">+IFERROR(INDEX('FCST SDV'!$AC$3:$AZ$3000,MATCH('Hàng Theo FCTS 14.09'!$B21,'FCST SDV'!$C$3:$C$3000,0),MATCH('Hàng Theo FCTS 14.09'!P$1,'FCST SDV'!$AC$2:$AZ$2,0))/'Hàng Theo FCTS 14.09'!$C21,0)</f>
        <v>40</v>
      </c>
      <c r="Q21" s="134">
        <f t="array" ref="Q21">+IFERROR(INDEX('FCST SDV'!$AC$3:$AZ$3000,MATCH('Hàng Theo FCTS 14.09'!$B21,'FCST SDV'!$C$3:$C$3000,0),MATCH('Hàng Theo FCTS 14.09'!Q$1,'FCST SDV'!$AC$2:$AZ$2,0))/'Hàng Theo FCTS 14.09'!$C21,0)</f>
        <v>65</v>
      </c>
      <c r="R21" s="134">
        <f t="array" ref="R21">+IFERROR(INDEX('FCST SDV'!$AC$3:$AZ$3000,MATCH('Hàng Theo FCTS 14.09'!$B21,'FCST SDV'!$C$3:$C$3000,0),MATCH('Hàng Theo FCTS 14.09'!R$1,'FCST SDV'!$AC$2:$AZ$2,0))/'Hàng Theo FCTS 14.09'!$C21,0)</f>
        <v>0</v>
      </c>
    </row>
    <row r="22" spans="2:18">
      <c r="B22" s="562"/>
      <c r="C22" s="132" t="s">
        <v>24</v>
      </c>
      <c r="D22" s="132">
        <v>2500</v>
      </c>
      <c r="E22" s="556"/>
      <c r="F22" s="664"/>
      <c r="G22" s="556"/>
      <c r="H22" s="152">
        <f>+VLOOKUP(C22,'[6]FCST SDV'!$C:$AL,36,0)</f>
        <v>237000</v>
      </c>
      <c r="I22" s="153">
        <f t="shared" si="0"/>
        <v>94.8</v>
      </c>
      <c r="J22" s="134">
        <f t="array" ref="J22">+IFERROR(INDEX('FCST SDV'!$AC$3:$AZ$3000,MATCH('Hàng Theo FCTS 14.09'!$B22,'FCST SDV'!$C$3:$C$3000,0),MATCH('Hàng Theo FCTS 14.09'!J$1,'FCST SDV'!$AC$2:$AZ$2,0))/'Hàng Theo FCTS 14.09'!$C22,0)</f>
        <v>20</v>
      </c>
      <c r="K22" s="134">
        <f t="array" ref="K22">+IFERROR(INDEX('FCST SDV'!$AC$3:$AZ$3000,MATCH('Hàng Theo FCTS 14.09'!$B22,'FCST SDV'!$C$3:$C$3000,0),MATCH('Hàng Theo FCTS 14.09'!K$1,'FCST SDV'!$AC$2:$AZ$2,0))/'Hàng Theo FCTS 14.09'!$C22,0)</f>
        <v>20</v>
      </c>
      <c r="L22" s="134">
        <f t="array" ref="L22">+IFERROR(INDEX('FCST SDV'!$AC$3:$AZ$3000,MATCH('Hàng Theo FCTS 14.09'!$B22,'FCST SDV'!$C$3:$C$3000,0),MATCH('Hàng Theo FCTS 14.09'!L$1,'FCST SDV'!$AC$2:$AZ$2,0))/'Hàng Theo FCTS 14.09'!$C22,0)</f>
        <v>20</v>
      </c>
      <c r="M22" s="134">
        <f t="array" ref="M22">+IFERROR(INDEX('FCST SDV'!$AC$3:$AZ$3000,MATCH('Hàng Theo FCTS 14.09'!$B22,'FCST SDV'!$C$3:$C$3000,0),MATCH('Hàng Theo FCTS 14.09'!M$1,'FCST SDV'!$AC$2:$AZ$2,0))/'Hàng Theo FCTS 14.09'!$C22,0)</f>
        <v>20</v>
      </c>
      <c r="N22" s="134">
        <f t="array" ref="N22">+IFERROR(INDEX('FCST SDV'!$AC$3:$AZ$3000,MATCH('Hàng Theo FCTS 14.09'!$B22,'FCST SDV'!$C$3:$C$3000,0),MATCH('Hàng Theo FCTS 14.09'!N$1,'FCST SDV'!$AC$2:$AZ$2,0))/'Hàng Theo FCTS 14.09'!$C22,0)</f>
        <v>20</v>
      </c>
      <c r="O22" s="134">
        <f t="array" ref="O22">+IFERROR(INDEX('FCST SDV'!$AC$3:$AZ$3000,MATCH('Hàng Theo FCTS 14.09'!$B22,'FCST SDV'!$C$3:$C$3000,0),MATCH('Hàng Theo FCTS 14.09'!O$1,'FCST SDV'!$AC$2:$AZ$2,0))/'Hàng Theo FCTS 14.09'!$C22,0)</f>
        <v>140</v>
      </c>
      <c r="P22" s="134">
        <f t="array" ref="P22">+IFERROR(INDEX('FCST SDV'!$AC$3:$AZ$3000,MATCH('Hàng Theo FCTS 14.09'!$B22,'FCST SDV'!$C$3:$C$3000,0),MATCH('Hàng Theo FCTS 14.09'!P$1,'FCST SDV'!$AC$2:$AZ$2,0))/'Hàng Theo FCTS 14.09'!$C22,0)</f>
        <v>140</v>
      </c>
      <c r="Q22" s="134">
        <f t="array" ref="Q22">+IFERROR(INDEX('FCST SDV'!$AC$3:$AZ$3000,MATCH('Hàng Theo FCTS 14.09'!$B22,'FCST SDV'!$C$3:$C$3000,0),MATCH('Hàng Theo FCTS 14.09'!Q$1,'FCST SDV'!$AC$2:$AZ$2,0))/'Hàng Theo FCTS 14.09'!$C22,0)</f>
        <v>130</v>
      </c>
      <c r="R22" s="134">
        <f t="array" ref="R22">+IFERROR(INDEX('FCST SDV'!$AC$3:$AZ$3000,MATCH('Hàng Theo FCTS 14.09'!$B22,'FCST SDV'!$C$3:$C$3000,0),MATCH('Hàng Theo FCTS 14.09'!R$1,'FCST SDV'!$AC$2:$AZ$2,0))/'Hàng Theo FCTS 14.09'!$C22,0)</f>
        <v>0</v>
      </c>
    </row>
    <row r="23" spans="2:18">
      <c r="B23" s="562"/>
      <c r="C23" s="132" t="s">
        <v>25</v>
      </c>
      <c r="D23" s="132">
        <v>1000</v>
      </c>
      <c r="E23" s="556"/>
      <c r="F23" s="664"/>
      <c r="G23" s="556"/>
      <c r="H23" s="152">
        <f>+VLOOKUP(C23,'[6]FCST SDV'!$C:$AL,36,0)</f>
        <v>227000</v>
      </c>
      <c r="I23" s="153">
        <f t="shared" si="0"/>
        <v>227</v>
      </c>
      <c r="J23" s="134">
        <f t="array" ref="J23">+IFERROR(INDEX('FCST SDV'!$AC$3:$AZ$3000,MATCH('Hàng Theo FCTS 14.09'!$B23,'FCST SDV'!$C$3:$C$3000,0),MATCH('Hàng Theo FCTS 14.09'!J$1,'FCST SDV'!$AC$2:$AZ$2,0))/'Hàng Theo FCTS 14.09'!$C23,0)</f>
        <v>6</v>
      </c>
      <c r="K23" s="134">
        <f t="array" ref="K23">+IFERROR(INDEX('FCST SDV'!$AC$3:$AZ$3000,MATCH('Hàng Theo FCTS 14.09'!$B23,'FCST SDV'!$C$3:$C$3000,0),MATCH('Hàng Theo FCTS 14.09'!K$1,'FCST SDV'!$AC$2:$AZ$2,0))/'Hàng Theo FCTS 14.09'!$C23,0)</f>
        <v>6</v>
      </c>
      <c r="L23" s="134">
        <f t="array" ref="L23">+IFERROR(INDEX('FCST SDV'!$AC$3:$AZ$3000,MATCH('Hàng Theo FCTS 14.09'!$B23,'FCST SDV'!$C$3:$C$3000,0),MATCH('Hàng Theo FCTS 14.09'!L$1,'FCST SDV'!$AC$2:$AZ$2,0))/'Hàng Theo FCTS 14.09'!$C23,0)</f>
        <v>6</v>
      </c>
      <c r="M23" s="134">
        <f t="array" ref="M23">+IFERROR(INDEX('FCST SDV'!$AC$3:$AZ$3000,MATCH('Hàng Theo FCTS 14.09'!$B23,'FCST SDV'!$C$3:$C$3000,0),MATCH('Hàng Theo FCTS 14.09'!M$1,'FCST SDV'!$AC$2:$AZ$2,0))/'Hàng Theo FCTS 14.09'!$C23,0)</f>
        <v>6</v>
      </c>
      <c r="N23" s="134">
        <f t="array" ref="N23">+IFERROR(INDEX('FCST SDV'!$AC$3:$AZ$3000,MATCH('Hàng Theo FCTS 14.09'!$B23,'FCST SDV'!$C$3:$C$3000,0),MATCH('Hàng Theo FCTS 14.09'!N$1,'FCST SDV'!$AC$2:$AZ$2,0))/'Hàng Theo FCTS 14.09'!$C23,0)</f>
        <v>6</v>
      </c>
      <c r="O23" s="134">
        <f t="array" ref="O23">+IFERROR(INDEX('FCST SDV'!$AC$3:$AZ$3000,MATCH('Hàng Theo FCTS 14.09'!$B23,'FCST SDV'!$C$3:$C$3000,0),MATCH('Hàng Theo FCTS 14.09'!O$1,'FCST SDV'!$AC$2:$AZ$2,0))/'Hàng Theo FCTS 14.09'!$C23,0)</f>
        <v>39.6</v>
      </c>
      <c r="P23" s="134">
        <f t="array" ref="P23">+IFERROR(INDEX('FCST SDV'!$AC$3:$AZ$3000,MATCH('Hàng Theo FCTS 14.09'!$B23,'FCST SDV'!$C$3:$C$3000,0),MATCH('Hàng Theo FCTS 14.09'!P$1,'FCST SDV'!$AC$2:$AZ$2,0))/'Hàng Theo FCTS 14.09'!$C23,0)</f>
        <v>12</v>
      </c>
      <c r="Q23" s="134">
        <f t="array" ref="Q23">+IFERROR(INDEX('FCST SDV'!$AC$3:$AZ$3000,MATCH('Hàng Theo FCTS 14.09'!$B23,'FCST SDV'!$C$3:$C$3000,0),MATCH('Hàng Theo FCTS 14.09'!Q$1,'FCST SDV'!$AC$2:$AZ$2,0))/'Hàng Theo FCTS 14.09'!$C23,0)</f>
        <v>6</v>
      </c>
      <c r="R23" s="134">
        <f t="array" ref="R23">+IFERROR(INDEX('FCST SDV'!$AC$3:$AZ$3000,MATCH('Hàng Theo FCTS 14.09'!$B23,'FCST SDV'!$C$3:$C$3000,0),MATCH('Hàng Theo FCTS 14.09'!R$1,'FCST SDV'!$AC$2:$AZ$2,0))/'Hàng Theo FCTS 14.09'!$C23,0)</f>
        <v>0</v>
      </c>
    </row>
    <row r="24" spans="2:18">
      <c r="B24" s="562"/>
      <c r="C24" s="132" t="s">
        <v>26</v>
      </c>
      <c r="D24" s="132">
        <v>1000</v>
      </c>
      <c r="E24" s="556"/>
      <c r="F24" s="664"/>
      <c r="G24" s="556"/>
      <c r="H24" s="152">
        <f>+VLOOKUP(C24,'[6]FCST SDV'!$C:$AL,36,0)</f>
        <v>530000</v>
      </c>
      <c r="I24" s="153">
        <f t="shared" si="0"/>
        <v>530</v>
      </c>
      <c r="J24" s="134">
        <f t="array" ref="J24">+IFERROR(INDEX('FCST SDV'!$AC$3:$AZ$3000,MATCH('Hàng Theo FCTS 14.09'!$B24,'FCST SDV'!$C$3:$C$3000,0),MATCH('Hàng Theo FCTS 14.09'!J$1,'FCST SDV'!$AC$2:$AZ$2,0))/'Hàng Theo FCTS 14.09'!$C24,0)</f>
        <v>32</v>
      </c>
      <c r="K24" s="134">
        <f t="array" ref="K24">+IFERROR(INDEX('FCST SDV'!$AC$3:$AZ$3000,MATCH('Hàng Theo FCTS 14.09'!$B24,'FCST SDV'!$C$3:$C$3000,0),MATCH('Hàng Theo FCTS 14.09'!K$1,'FCST SDV'!$AC$2:$AZ$2,0))/'Hàng Theo FCTS 14.09'!$C24,0)</f>
        <v>32</v>
      </c>
      <c r="L24" s="134">
        <f t="array" ref="L24">+IFERROR(INDEX('FCST SDV'!$AC$3:$AZ$3000,MATCH('Hàng Theo FCTS 14.09'!$B24,'FCST SDV'!$C$3:$C$3000,0),MATCH('Hàng Theo FCTS 14.09'!L$1,'FCST SDV'!$AC$2:$AZ$2,0))/'Hàng Theo FCTS 14.09'!$C24,0)</f>
        <v>32</v>
      </c>
      <c r="M24" s="134">
        <f t="array" ref="M24">+IFERROR(INDEX('FCST SDV'!$AC$3:$AZ$3000,MATCH('Hàng Theo FCTS 14.09'!$B24,'FCST SDV'!$C$3:$C$3000,0),MATCH('Hàng Theo FCTS 14.09'!M$1,'FCST SDV'!$AC$2:$AZ$2,0))/'Hàng Theo FCTS 14.09'!$C24,0)</f>
        <v>32</v>
      </c>
      <c r="N24" s="134">
        <f t="array" ref="N24">+IFERROR(INDEX('FCST SDV'!$AC$3:$AZ$3000,MATCH('Hàng Theo FCTS 14.09'!$B24,'FCST SDV'!$C$3:$C$3000,0),MATCH('Hàng Theo FCTS 14.09'!N$1,'FCST SDV'!$AC$2:$AZ$2,0))/'Hàng Theo FCTS 14.09'!$C24,0)</f>
        <v>32</v>
      </c>
      <c r="O24" s="134">
        <f t="array" ref="O24">+IFERROR(INDEX('FCST SDV'!$AC$3:$AZ$3000,MATCH('Hàng Theo FCTS 14.09'!$B24,'FCST SDV'!$C$3:$C$3000,0),MATCH('Hàng Theo FCTS 14.09'!O$1,'FCST SDV'!$AC$2:$AZ$2,0))/'Hàng Theo FCTS 14.09'!$C24,0)</f>
        <v>218</v>
      </c>
      <c r="P24" s="134">
        <f t="array" ref="P24">+IFERROR(INDEX('FCST SDV'!$AC$3:$AZ$3000,MATCH('Hàng Theo FCTS 14.09'!$B24,'FCST SDV'!$C$3:$C$3000,0),MATCH('Hàng Theo FCTS 14.09'!P$1,'FCST SDV'!$AC$2:$AZ$2,0))/'Hàng Theo FCTS 14.09'!$C24,0)</f>
        <v>128</v>
      </c>
      <c r="Q24" s="134">
        <f t="array" ref="Q24">+IFERROR(INDEX('FCST SDV'!$AC$3:$AZ$3000,MATCH('Hàng Theo FCTS 14.09'!$B24,'FCST SDV'!$C$3:$C$3000,0),MATCH('Hàng Theo FCTS 14.09'!Q$1,'FCST SDV'!$AC$2:$AZ$2,0))/'Hàng Theo FCTS 14.09'!$C24,0)</f>
        <v>96</v>
      </c>
      <c r="R24" s="134">
        <f t="array" ref="R24">+IFERROR(INDEX('FCST SDV'!$AC$3:$AZ$3000,MATCH('Hàng Theo FCTS 14.09'!$B24,'FCST SDV'!$C$3:$C$3000,0),MATCH('Hàng Theo FCTS 14.09'!R$1,'FCST SDV'!$AC$2:$AZ$2,0))/'Hàng Theo FCTS 14.09'!$C24,0)</f>
        <v>0</v>
      </c>
    </row>
    <row r="25" spans="2:18">
      <c r="B25" s="562"/>
      <c r="C25" s="132" t="s">
        <v>27</v>
      </c>
      <c r="D25" s="132">
        <v>2500</v>
      </c>
      <c r="E25" s="556"/>
      <c r="F25" s="664"/>
      <c r="G25" s="556"/>
      <c r="H25" s="152">
        <f>+VLOOKUP(C25,'[6]FCST SDV'!$C:$AL,36,0)</f>
        <v>228000</v>
      </c>
      <c r="I25" s="153">
        <f t="shared" si="0"/>
        <v>91.2</v>
      </c>
      <c r="J25" s="134">
        <f t="array" ref="J25">+IFERROR(INDEX('FCST SDV'!$AC$3:$AZ$3000,MATCH('Hàng Theo FCTS 14.09'!$B25,'FCST SDV'!$C$3:$C$3000,0),MATCH('Hàng Theo FCTS 14.09'!J$1,'FCST SDV'!$AC$2:$AZ$2,0))/'Hàng Theo FCTS 14.09'!$C25,0)</f>
        <v>6</v>
      </c>
      <c r="K25" s="134">
        <f t="array" ref="K25">+IFERROR(INDEX('FCST SDV'!$AC$3:$AZ$3000,MATCH('Hàng Theo FCTS 14.09'!$B25,'FCST SDV'!$C$3:$C$3000,0),MATCH('Hàng Theo FCTS 14.09'!K$1,'FCST SDV'!$AC$2:$AZ$2,0))/'Hàng Theo FCTS 14.09'!$C25,0)</f>
        <v>6</v>
      </c>
      <c r="L25" s="134">
        <f t="array" ref="L25">+IFERROR(INDEX('FCST SDV'!$AC$3:$AZ$3000,MATCH('Hàng Theo FCTS 14.09'!$B25,'FCST SDV'!$C$3:$C$3000,0),MATCH('Hàng Theo FCTS 14.09'!L$1,'FCST SDV'!$AC$2:$AZ$2,0))/'Hàng Theo FCTS 14.09'!$C25,0)</f>
        <v>6</v>
      </c>
      <c r="M25" s="134">
        <f t="array" ref="M25">+IFERROR(INDEX('FCST SDV'!$AC$3:$AZ$3000,MATCH('Hàng Theo FCTS 14.09'!$B25,'FCST SDV'!$C$3:$C$3000,0),MATCH('Hàng Theo FCTS 14.09'!M$1,'FCST SDV'!$AC$2:$AZ$2,0))/'Hàng Theo FCTS 14.09'!$C25,0)</f>
        <v>6</v>
      </c>
      <c r="N25" s="134">
        <f t="array" ref="N25">+IFERROR(INDEX('FCST SDV'!$AC$3:$AZ$3000,MATCH('Hàng Theo FCTS 14.09'!$B25,'FCST SDV'!$C$3:$C$3000,0),MATCH('Hàng Theo FCTS 14.09'!N$1,'FCST SDV'!$AC$2:$AZ$2,0))/'Hàng Theo FCTS 14.09'!$C25,0)</f>
        <v>6</v>
      </c>
      <c r="O25" s="134">
        <f t="array" ref="O25">+IFERROR(INDEX('FCST SDV'!$AC$3:$AZ$3000,MATCH('Hàng Theo FCTS 14.09'!$B25,'FCST SDV'!$C$3:$C$3000,0),MATCH('Hàng Theo FCTS 14.09'!O$1,'FCST SDV'!$AC$2:$AZ$2,0))/'Hàng Theo FCTS 14.09'!$C25,0)</f>
        <v>42</v>
      </c>
      <c r="P25" s="134">
        <f t="array" ref="P25">+IFERROR(INDEX('FCST SDV'!$AC$3:$AZ$3000,MATCH('Hàng Theo FCTS 14.09'!$B25,'FCST SDV'!$C$3:$C$3000,0),MATCH('Hàng Theo FCTS 14.09'!P$1,'FCST SDV'!$AC$2:$AZ$2,0))/'Hàng Theo FCTS 14.09'!$C25,0)</f>
        <v>24</v>
      </c>
      <c r="Q25" s="134">
        <f t="array" ref="Q25">+IFERROR(INDEX('FCST SDV'!$AC$3:$AZ$3000,MATCH('Hàng Theo FCTS 14.09'!$B25,'FCST SDV'!$C$3:$C$3000,0),MATCH('Hàng Theo FCTS 14.09'!Q$1,'FCST SDV'!$AC$2:$AZ$2,0))/'Hàng Theo FCTS 14.09'!$C25,0)</f>
        <v>18</v>
      </c>
      <c r="R25" s="134">
        <f t="array" ref="R25">+IFERROR(INDEX('FCST SDV'!$AC$3:$AZ$3000,MATCH('Hàng Theo FCTS 14.09'!$B25,'FCST SDV'!$C$3:$C$3000,0),MATCH('Hàng Theo FCTS 14.09'!R$1,'FCST SDV'!$AC$2:$AZ$2,0))/'Hàng Theo FCTS 14.09'!$C25,0)</f>
        <v>0</v>
      </c>
    </row>
    <row r="26" spans="2:18">
      <c r="B26" s="562"/>
      <c r="C26" s="131" t="s">
        <v>28</v>
      </c>
      <c r="D26" s="135">
        <v>1000</v>
      </c>
      <c r="E26" s="556"/>
      <c r="F26" s="664"/>
      <c r="G26" s="556"/>
      <c r="H26" s="152">
        <f>+VLOOKUP(C26,'[6]FCST SDV'!$C:$AL,36,0)</f>
        <v>628000</v>
      </c>
      <c r="I26" s="153">
        <f t="shared" si="0"/>
        <v>628</v>
      </c>
      <c r="J26" s="134">
        <f t="array" ref="J26">+IFERROR(INDEX('FCST SDV'!$AC$3:$AZ$3000,MATCH('Hàng Theo FCTS 14.09'!$B26,'FCST SDV'!$C$3:$C$3000,0),MATCH('Hàng Theo FCTS 14.09'!J$1,'FCST SDV'!$AC$2:$AZ$2,0))/'Hàng Theo FCTS 14.09'!$C26,0)</f>
        <v>166.66666666666666</v>
      </c>
      <c r="K26" s="134">
        <f t="array" ref="K26">+IFERROR(INDEX('FCST SDV'!$AC$3:$AZ$3000,MATCH('Hàng Theo FCTS 14.09'!$B26,'FCST SDV'!$C$3:$C$3000,0),MATCH('Hàng Theo FCTS 14.09'!K$1,'FCST SDV'!$AC$2:$AZ$2,0))/'Hàng Theo FCTS 14.09'!$C26,0)</f>
        <v>250</v>
      </c>
      <c r="L26" s="134">
        <f t="array" ref="L26">+IFERROR(INDEX('FCST SDV'!$AC$3:$AZ$3000,MATCH('Hàng Theo FCTS 14.09'!$B26,'FCST SDV'!$C$3:$C$3000,0),MATCH('Hàng Theo FCTS 14.09'!L$1,'FCST SDV'!$AC$2:$AZ$2,0))/'Hàng Theo FCTS 14.09'!$C26,0)</f>
        <v>250</v>
      </c>
      <c r="M26" s="134">
        <f t="array" ref="M26">+IFERROR(INDEX('FCST SDV'!$AC$3:$AZ$3000,MATCH('Hàng Theo FCTS 14.09'!$B26,'FCST SDV'!$C$3:$C$3000,0),MATCH('Hàng Theo FCTS 14.09'!M$1,'FCST SDV'!$AC$2:$AZ$2,0))/'Hàng Theo FCTS 14.09'!$C26,0)</f>
        <v>250</v>
      </c>
      <c r="N26" s="134">
        <f t="array" ref="N26">+IFERROR(INDEX('FCST SDV'!$AC$3:$AZ$3000,MATCH('Hàng Theo FCTS 14.09'!$B26,'FCST SDV'!$C$3:$C$3000,0),MATCH('Hàng Theo FCTS 14.09'!N$1,'FCST SDV'!$AC$2:$AZ$2,0))/'Hàng Theo FCTS 14.09'!$C26,0)</f>
        <v>333.33333333333331</v>
      </c>
      <c r="O26" s="134">
        <f t="array" ref="O26">+IFERROR(INDEX('FCST SDV'!$AC$3:$AZ$3000,MATCH('Hàng Theo FCTS 14.09'!$B26,'FCST SDV'!$C$3:$C$3000,0),MATCH('Hàng Theo FCTS 14.09'!O$1,'FCST SDV'!$AC$2:$AZ$2,0))/'Hàng Theo FCTS 14.09'!$C26,0)</f>
        <v>1666.6666666666667</v>
      </c>
      <c r="P26" s="134">
        <f t="array" ref="P26">+IFERROR(INDEX('FCST SDV'!$AC$3:$AZ$3000,MATCH('Hàng Theo FCTS 14.09'!$B26,'FCST SDV'!$C$3:$C$3000,0),MATCH('Hàng Theo FCTS 14.09'!P$1,'FCST SDV'!$AC$2:$AZ$2,0))/'Hàng Theo FCTS 14.09'!$C26,0)</f>
        <v>2250</v>
      </c>
      <c r="Q26" s="134">
        <f t="array" ref="Q26">+IFERROR(INDEX('FCST SDV'!$AC$3:$AZ$3000,MATCH('Hàng Theo FCTS 14.09'!$B26,'FCST SDV'!$C$3:$C$3000,0),MATCH('Hàng Theo FCTS 14.09'!Q$1,'FCST SDV'!$AC$2:$AZ$2,0))/'Hàng Theo FCTS 14.09'!$C26,0)</f>
        <v>0</v>
      </c>
      <c r="R26" s="134">
        <f t="array" ref="R26">+IFERROR(INDEX('FCST SDV'!$AC$3:$AZ$3000,MATCH('Hàng Theo FCTS 14.09'!$B26,'FCST SDV'!$C$3:$C$3000,0),MATCH('Hàng Theo FCTS 14.09'!R$1,'FCST SDV'!$AC$2:$AZ$2,0))/'Hàng Theo FCTS 14.09'!$C26,0)</f>
        <v>0</v>
      </c>
    </row>
    <row r="27" spans="2:18">
      <c r="B27" s="562"/>
      <c r="C27" s="136" t="s">
        <v>29</v>
      </c>
      <c r="D27" s="132">
        <v>2500</v>
      </c>
      <c r="E27" s="556"/>
      <c r="F27" s="664"/>
      <c r="G27" s="556"/>
      <c r="H27" s="152">
        <f>+VLOOKUP(C27,'[6]FCST SDV'!$C:$AL,36,0)</f>
        <v>300000</v>
      </c>
      <c r="I27" s="153">
        <f t="shared" si="0"/>
        <v>120</v>
      </c>
      <c r="J27" s="134">
        <f t="array" ref="J27">+IFERROR(INDEX('FCST SDV'!$AC$3:$AZ$3000,MATCH('Hàng Theo FCTS 14.09'!$B27,'FCST SDV'!$C$3:$C$3000,0),MATCH('Hàng Theo FCTS 14.09'!J$1,'FCST SDV'!$AC$2:$AZ$2,0))/'Hàng Theo FCTS 14.09'!$C27,0)</f>
        <v>166.66666666666666</v>
      </c>
      <c r="K27" s="134">
        <f t="array" ref="K27">+IFERROR(INDEX('FCST SDV'!$AC$3:$AZ$3000,MATCH('Hàng Theo FCTS 14.09'!$B27,'FCST SDV'!$C$3:$C$3000,0),MATCH('Hàng Theo FCTS 14.09'!K$1,'FCST SDV'!$AC$2:$AZ$2,0))/'Hàng Theo FCTS 14.09'!$C27,0)</f>
        <v>250</v>
      </c>
      <c r="L27" s="134">
        <f t="array" ref="L27">+IFERROR(INDEX('FCST SDV'!$AC$3:$AZ$3000,MATCH('Hàng Theo FCTS 14.09'!$B27,'FCST SDV'!$C$3:$C$3000,0),MATCH('Hàng Theo FCTS 14.09'!L$1,'FCST SDV'!$AC$2:$AZ$2,0))/'Hàng Theo FCTS 14.09'!$C27,0)</f>
        <v>250</v>
      </c>
      <c r="M27" s="134">
        <f t="array" ref="M27">+IFERROR(INDEX('FCST SDV'!$AC$3:$AZ$3000,MATCH('Hàng Theo FCTS 14.09'!$B27,'FCST SDV'!$C$3:$C$3000,0),MATCH('Hàng Theo FCTS 14.09'!M$1,'FCST SDV'!$AC$2:$AZ$2,0))/'Hàng Theo FCTS 14.09'!$C27,0)</f>
        <v>250</v>
      </c>
      <c r="N27" s="134">
        <f t="array" ref="N27">+IFERROR(INDEX('FCST SDV'!$AC$3:$AZ$3000,MATCH('Hàng Theo FCTS 14.09'!$B27,'FCST SDV'!$C$3:$C$3000,0),MATCH('Hàng Theo FCTS 14.09'!N$1,'FCST SDV'!$AC$2:$AZ$2,0))/'Hàng Theo FCTS 14.09'!$C27,0)</f>
        <v>333.33333333333331</v>
      </c>
      <c r="O27" s="134">
        <f t="array" ref="O27">+IFERROR(INDEX('FCST SDV'!$AC$3:$AZ$3000,MATCH('Hàng Theo FCTS 14.09'!$B27,'FCST SDV'!$C$3:$C$3000,0),MATCH('Hàng Theo FCTS 14.09'!O$1,'FCST SDV'!$AC$2:$AZ$2,0))/'Hàng Theo FCTS 14.09'!$C27,0)</f>
        <v>1666.6666666666667</v>
      </c>
      <c r="P27" s="134">
        <f t="array" ref="P27">+IFERROR(INDEX('FCST SDV'!$AC$3:$AZ$3000,MATCH('Hàng Theo FCTS 14.09'!$B27,'FCST SDV'!$C$3:$C$3000,0),MATCH('Hàng Theo FCTS 14.09'!P$1,'FCST SDV'!$AC$2:$AZ$2,0))/'Hàng Theo FCTS 14.09'!$C27,0)</f>
        <v>2250</v>
      </c>
      <c r="Q27" s="134">
        <f t="array" ref="Q27">+IFERROR(INDEX('FCST SDV'!$AC$3:$AZ$3000,MATCH('Hàng Theo FCTS 14.09'!$B27,'FCST SDV'!$C$3:$C$3000,0),MATCH('Hàng Theo FCTS 14.09'!Q$1,'FCST SDV'!$AC$2:$AZ$2,0))/'Hàng Theo FCTS 14.09'!$C27,0)</f>
        <v>0</v>
      </c>
      <c r="R27" s="134">
        <f t="array" ref="R27">+IFERROR(INDEX('FCST SDV'!$AC$3:$AZ$3000,MATCH('Hàng Theo FCTS 14.09'!$B27,'FCST SDV'!$C$3:$C$3000,0),MATCH('Hàng Theo FCTS 14.09'!R$1,'FCST SDV'!$AC$2:$AZ$2,0))/'Hàng Theo FCTS 14.09'!$C27,0)</f>
        <v>0</v>
      </c>
    </row>
    <row r="28" spans="2:18">
      <c r="B28" s="562"/>
      <c r="C28" s="132" t="s">
        <v>30</v>
      </c>
      <c r="D28" s="132">
        <v>180</v>
      </c>
      <c r="E28" s="556"/>
      <c r="F28" s="664"/>
      <c r="G28" s="556"/>
      <c r="H28" s="152">
        <f>+VLOOKUP(C28,'[6]FCST SDV'!$C:$AL,36,0)</f>
        <v>978000</v>
      </c>
      <c r="I28" s="153">
        <f t="shared" si="0"/>
        <v>5433.333333333333</v>
      </c>
      <c r="J28" s="134">
        <f t="array" ref="J28">+IFERROR(INDEX('FCST SDV'!$AC$3:$AZ$3000,MATCH('Hàng Theo FCTS 14.09'!$B28,'FCST SDV'!$C$3:$C$3000,0),MATCH('Hàng Theo FCTS 14.09'!J$1,'FCST SDV'!$AC$2:$AZ$2,0))/'Hàng Theo FCTS 14.09'!$C28,0)</f>
        <v>333.33333333333331</v>
      </c>
      <c r="K28" s="134">
        <f t="array" ref="K28">+IFERROR(INDEX('FCST SDV'!$AC$3:$AZ$3000,MATCH('Hàng Theo FCTS 14.09'!$B28,'FCST SDV'!$C$3:$C$3000,0),MATCH('Hàng Theo FCTS 14.09'!K$1,'FCST SDV'!$AC$2:$AZ$2,0))/'Hàng Theo FCTS 14.09'!$C28,0)</f>
        <v>333.33333333333331</v>
      </c>
      <c r="L28" s="134">
        <f t="array" ref="L28">+IFERROR(INDEX('FCST SDV'!$AC$3:$AZ$3000,MATCH('Hàng Theo FCTS 14.09'!$B28,'FCST SDV'!$C$3:$C$3000,0),MATCH('Hàng Theo FCTS 14.09'!L$1,'FCST SDV'!$AC$2:$AZ$2,0))/'Hàng Theo FCTS 14.09'!$C28,0)</f>
        <v>333.33333333333331</v>
      </c>
      <c r="M28" s="134">
        <f t="array" ref="M28">+IFERROR(INDEX('FCST SDV'!$AC$3:$AZ$3000,MATCH('Hàng Theo FCTS 14.09'!$B28,'FCST SDV'!$C$3:$C$3000,0),MATCH('Hàng Theo FCTS 14.09'!M$1,'FCST SDV'!$AC$2:$AZ$2,0))/'Hàng Theo FCTS 14.09'!$C28,0)</f>
        <v>500</v>
      </c>
      <c r="N28" s="134">
        <f t="array" ref="N28">+IFERROR(INDEX('FCST SDV'!$AC$3:$AZ$3000,MATCH('Hàng Theo FCTS 14.09'!$B28,'FCST SDV'!$C$3:$C$3000,0),MATCH('Hàng Theo FCTS 14.09'!N$1,'FCST SDV'!$AC$2:$AZ$2,0))/'Hàng Theo FCTS 14.09'!$C28,0)</f>
        <v>500</v>
      </c>
      <c r="O28" s="134">
        <f t="array" ref="O28">+IFERROR(INDEX('FCST SDV'!$AC$3:$AZ$3000,MATCH('Hàng Theo FCTS 14.09'!$B28,'FCST SDV'!$C$3:$C$3000,0),MATCH('Hàng Theo FCTS 14.09'!O$1,'FCST SDV'!$AC$2:$AZ$2,0))/'Hàng Theo FCTS 14.09'!$C28,0)</f>
        <v>2833.3333333333335</v>
      </c>
      <c r="P28" s="134">
        <f t="array" ref="P28">+IFERROR(INDEX('FCST SDV'!$AC$3:$AZ$3000,MATCH('Hàng Theo FCTS 14.09'!$B28,'FCST SDV'!$C$3:$C$3000,0),MATCH('Hàng Theo FCTS 14.09'!P$1,'FCST SDV'!$AC$2:$AZ$2,0))/'Hàng Theo FCTS 14.09'!$C28,0)</f>
        <v>1555.5555555555557</v>
      </c>
      <c r="Q28" s="134">
        <f t="array" ref="Q28">+IFERROR(INDEX('FCST SDV'!$AC$3:$AZ$3000,MATCH('Hàng Theo FCTS 14.09'!$B28,'FCST SDV'!$C$3:$C$3000,0),MATCH('Hàng Theo FCTS 14.09'!Q$1,'FCST SDV'!$AC$2:$AZ$2,0))/'Hàng Theo FCTS 14.09'!$C28,0)</f>
        <v>0</v>
      </c>
      <c r="R28" s="134">
        <f t="array" ref="R28">+IFERROR(INDEX('FCST SDV'!$AC$3:$AZ$3000,MATCH('Hàng Theo FCTS 14.09'!$B28,'FCST SDV'!$C$3:$C$3000,0),MATCH('Hàng Theo FCTS 14.09'!R$1,'FCST SDV'!$AC$2:$AZ$2,0))/'Hàng Theo FCTS 14.09'!$C28,0)</f>
        <v>0</v>
      </c>
    </row>
    <row r="29" spans="2:18">
      <c r="B29" s="562"/>
      <c r="C29" s="132" t="s">
        <v>31</v>
      </c>
      <c r="D29" s="132">
        <v>180</v>
      </c>
      <c r="E29" s="556"/>
      <c r="F29" s="664"/>
      <c r="G29" s="556"/>
      <c r="H29" s="152">
        <f>+VLOOKUP(C29,'[6]FCST SDV'!$C:$AL,36,0)</f>
        <v>975000</v>
      </c>
      <c r="I29" s="153">
        <f t="shared" si="0"/>
        <v>5416.666666666667</v>
      </c>
      <c r="J29" s="134">
        <f t="array" ref="J29">+IFERROR(INDEX('FCST SDV'!$AC$3:$AZ$3000,MATCH('Hàng Theo FCTS 14.09'!$B29,'FCST SDV'!$C$3:$C$3000,0),MATCH('Hàng Theo FCTS 14.09'!J$1,'FCST SDV'!$AC$2:$AZ$2,0))/'Hàng Theo FCTS 14.09'!$C29,0)</f>
        <v>166.66666666666666</v>
      </c>
      <c r="K29" s="134">
        <f t="array" ref="K29">+IFERROR(INDEX('FCST SDV'!$AC$3:$AZ$3000,MATCH('Hàng Theo FCTS 14.09'!$B29,'FCST SDV'!$C$3:$C$3000,0),MATCH('Hàng Theo FCTS 14.09'!K$1,'FCST SDV'!$AC$2:$AZ$2,0))/'Hàng Theo FCTS 14.09'!$C29,0)</f>
        <v>250</v>
      </c>
      <c r="L29" s="134">
        <f t="array" ref="L29">+IFERROR(INDEX('FCST SDV'!$AC$3:$AZ$3000,MATCH('Hàng Theo FCTS 14.09'!$B29,'FCST SDV'!$C$3:$C$3000,0),MATCH('Hàng Theo FCTS 14.09'!L$1,'FCST SDV'!$AC$2:$AZ$2,0))/'Hàng Theo FCTS 14.09'!$C29,0)</f>
        <v>250</v>
      </c>
      <c r="M29" s="134">
        <f t="array" ref="M29">+IFERROR(INDEX('FCST SDV'!$AC$3:$AZ$3000,MATCH('Hàng Theo FCTS 14.09'!$B29,'FCST SDV'!$C$3:$C$3000,0),MATCH('Hàng Theo FCTS 14.09'!M$1,'FCST SDV'!$AC$2:$AZ$2,0))/'Hàng Theo FCTS 14.09'!$C29,0)</f>
        <v>250</v>
      </c>
      <c r="N29" s="134">
        <f t="array" ref="N29">+IFERROR(INDEX('FCST SDV'!$AC$3:$AZ$3000,MATCH('Hàng Theo FCTS 14.09'!$B29,'FCST SDV'!$C$3:$C$3000,0),MATCH('Hàng Theo FCTS 14.09'!N$1,'FCST SDV'!$AC$2:$AZ$2,0))/'Hàng Theo FCTS 14.09'!$C29,0)</f>
        <v>333.33333333333331</v>
      </c>
      <c r="O29" s="134">
        <f t="array" ref="O29">+IFERROR(INDEX('FCST SDV'!$AC$3:$AZ$3000,MATCH('Hàng Theo FCTS 14.09'!$B29,'FCST SDV'!$C$3:$C$3000,0),MATCH('Hàng Theo FCTS 14.09'!O$1,'FCST SDV'!$AC$2:$AZ$2,0))/'Hàng Theo FCTS 14.09'!$C29,0)</f>
        <v>1666.6666666666667</v>
      </c>
      <c r="P29" s="134">
        <f t="array" ref="P29">+IFERROR(INDEX('FCST SDV'!$AC$3:$AZ$3000,MATCH('Hàng Theo FCTS 14.09'!$B29,'FCST SDV'!$C$3:$C$3000,0),MATCH('Hàng Theo FCTS 14.09'!P$1,'FCST SDV'!$AC$2:$AZ$2,0))/'Hàng Theo FCTS 14.09'!$C29,0)</f>
        <v>2250</v>
      </c>
      <c r="Q29" s="134">
        <f t="array" ref="Q29">+IFERROR(INDEX('FCST SDV'!$AC$3:$AZ$3000,MATCH('Hàng Theo FCTS 14.09'!$B29,'FCST SDV'!$C$3:$C$3000,0),MATCH('Hàng Theo FCTS 14.09'!Q$1,'FCST SDV'!$AC$2:$AZ$2,0))/'Hàng Theo FCTS 14.09'!$C29,0)</f>
        <v>0</v>
      </c>
      <c r="R29" s="134">
        <f t="array" ref="R29">+IFERROR(INDEX('FCST SDV'!$AC$3:$AZ$3000,MATCH('Hàng Theo FCTS 14.09'!$B29,'FCST SDV'!$C$3:$C$3000,0),MATCH('Hàng Theo FCTS 14.09'!R$1,'FCST SDV'!$AC$2:$AZ$2,0))/'Hàng Theo FCTS 14.09'!$C29,0)</f>
        <v>0</v>
      </c>
    </row>
    <row r="30" spans="2:18">
      <c r="B30" s="562"/>
      <c r="C30" s="132" t="s">
        <v>32</v>
      </c>
      <c r="D30" s="132">
        <v>180</v>
      </c>
      <c r="E30" s="556"/>
      <c r="F30" s="664"/>
      <c r="G30" s="556"/>
      <c r="H30" s="152">
        <f>+VLOOKUP(C30,'[6]FCST SDV'!$C:$AL,36,0)</f>
        <v>1225000</v>
      </c>
      <c r="I30" s="153">
        <f t="shared" si="0"/>
        <v>6805.5555555555557</v>
      </c>
      <c r="J30" s="134">
        <f t="array" ref="J30">+IFERROR(INDEX('FCST SDV'!$AC$3:$AZ$3000,MATCH('Hàng Theo FCTS 14.09'!$B30,'FCST SDV'!$C$3:$C$3000,0),MATCH('Hàng Theo FCTS 14.09'!J$1,'FCST SDV'!$AC$2:$AZ$2,0))/'Hàng Theo FCTS 14.09'!$C30,0)</f>
        <v>300</v>
      </c>
      <c r="K30" s="134">
        <f t="array" ref="K30">+IFERROR(INDEX('FCST SDV'!$AC$3:$AZ$3000,MATCH('Hàng Theo FCTS 14.09'!$B30,'FCST SDV'!$C$3:$C$3000,0),MATCH('Hàng Theo FCTS 14.09'!K$1,'FCST SDV'!$AC$2:$AZ$2,0))/'Hàng Theo FCTS 14.09'!$C30,0)</f>
        <v>300</v>
      </c>
      <c r="L30" s="134">
        <f t="array" ref="L30">+IFERROR(INDEX('FCST SDV'!$AC$3:$AZ$3000,MATCH('Hàng Theo FCTS 14.09'!$B30,'FCST SDV'!$C$3:$C$3000,0),MATCH('Hàng Theo FCTS 14.09'!L$1,'FCST SDV'!$AC$2:$AZ$2,0))/'Hàng Theo FCTS 14.09'!$C30,0)</f>
        <v>300</v>
      </c>
      <c r="M30" s="134">
        <f t="array" ref="M30">+IFERROR(INDEX('FCST SDV'!$AC$3:$AZ$3000,MATCH('Hàng Theo FCTS 14.09'!$B30,'FCST SDV'!$C$3:$C$3000,0),MATCH('Hàng Theo FCTS 14.09'!M$1,'FCST SDV'!$AC$2:$AZ$2,0))/'Hàng Theo FCTS 14.09'!$C30,0)</f>
        <v>300</v>
      </c>
      <c r="N30" s="134">
        <f t="array" ref="N30">+IFERROR(INDEX('FCST SDV'!$AC$3:$AZ$3000,MATCH('Hàng Theo FCTS 14.09'!$B30,'FCST SDV'!$C$3:$C$3000,0),MATCH('Hàng Theo FCTS 14.09'!N$1,'FCST SDV'!$AC$2:$AZ$2,0))/'Hàng Theo FCTS 14.09'!$C30,0)</f>
        <v>150</v>
      </c>
      <c r="O30" s="134">
        <f t="array" ref="O30">+IFERROR(INDEX('FCST SDV'!$AC$3:$AZ$3000,MATCH('Hàng Theo FCTS 14.09'!$B30,'FCST SDV'!$C$3:$C$3000,0),MATCH('Hàng Theo FCTS 14.09'!O$1,'FCST SDV'!$AC$2:$AZ$2,0))/'Hàng Theo FCTS 14.09'!$C30,0)</f>
        <v>1950</v>
      </c>
      <c r="P30" s="134">
        <f t="array" ref="P30">+IFERROR(INDEX('FCST SDV'!$AC$3:$AZ$3000,MATCH('Hàng Theo FCTS 14.09'!$B30,'FCST SDV'!$C$3:$C$3000,0),MATCH('Hàng Theo FCTS 14.09'!P$1,'FCST SDV'!$AC$2:$AZ$2,0))/'Hàng Theo FCTS 14.09'!$C30,0)</f>
        <v>2250</v>
      </c>
      <c r="Q30" s="134">
        <f t="array" ref="Q30">+IFERROR(INDEX('FCST SDV'!$AC$3:$AZ$3000,MATCH('Hàng Theo FCTS 14.09'!$B30,'FCST SDV'!$C$3:$C$3000,0),MATCH('Hàng Theo FCTS 14.09'!Q$1,'FCST SDV'!$AC$2:$AZ$2,0))/'Hàng Theo FCTS 14.09'!$C30,0)</f>
        <v>0</v>
      </c>
      <c r="R30" s="134">
        <f t="array" ref="R30">+IFERROR(INDEX('FCST SDV'!$AC$3:$AZ$3000,MATCH('Hàng Theo FCTS 14.09'!$B30,'FCST SDV'!$C$3:$C$3000,0),MATCH('Hàng Theo FCTS 14.09'!R$1,'FCST SDV'!$AC$2:$AZ$2,0))/'Hàng Theo FCTS 14.09'!$C30,0)</f>
        <v>0</v>
      </c>
    </row>
    <row r="31" spans="2:18">
      <c r="B31" s="562"/>
      <c r="C31" s="132" t="s">
        <v>33</v>
      </c>
      <c r="D31" s="132">
        <v>180</v>
      </c>
      <c r="E31" s="556"/>
      <c r="F31" s="664"/>
      <c r="G31" s="556"/>
      <c r="H31" s="152">
        <f>+VLOOKUP(C31,'[6]FCST SDV'!$C:$AL,36,0)</f>
        <v>975000</v>
      </c>
      <c r="I31" s="153">
        <f t="shared" si="0"/>
        <v>5416.666666666667</v>
      </c>
      <c r="J31" s="134">
        <f t="array" ref="J31">+IFERROR(INDEX('FCST SDV'!$AC$3:$AZ$3000,MATCH('Hàng Theo FCTS 14.09'!$B31,'FCST SDV'!$C$3:$C$3000,0),MATCH('Hàng Theo FCTS 14.09'!J$1,'FCST SDV'!$AC$2:$AZ$2,0))/'Hàng Theo FCTS 14.09'!$C31,0)</f>
        <v>300</v>
      </c>
      <c r="K31" s="134">
        <f t="array" ref="K31">+IFERROR(INDEX('FCST SDV'!$AC$3:$AZ$3000,MATCH('Hàng Theo FCTS 14.09'!$B31,'FCST SDV'!$C$3:$C$3000,0),MATCH('Hàng Theo FCTS 14.09'!K$1,'FCST SDV'!$AC$2:$AZ$2,0))/'Hàng Theo FCTS 14.09'!$C31,0)</f>
        <v>300</v>
      </c>
      <c r="L31" s="134">
        <f t="array" ref="L31">+IFERROR(INDEX('FCST SDV'!$AC$3:$AZ$3000,MATCH('Hàng Theo FCTS 14.09'!$B31,'FCST SDV'!$C$3:$C$3000,0),MATCH('Hàng Theo FCTS 14.09'!L$1,'FCST SDV'!$AC$2:$AZ$2,0))/'Hàng Theo FCTS 14.09'!$C31,0)</f>
        <v>300</v>
      </c>
      <c r="M31" s="134">
        <f t="array" ref="M31">+IFERROR(INDEX('FCST SDV'!$AC$3:$AZ$3000,MATCH('Hàng Theo FCTS 14.09'!$B31,'FCST SDV'!$C$3:$C$3000,0),MATCH('Hàng Theo FCTS 14.09'!M$1,'FCST SDV'!$AC$2:$AZ$2,0))/'Hàng Theo FCTS 14.09'!$C31,0)</f>
        <v>300</v>
      </c>
      <c r="N31" s="134">
        <f t="array" ref="N31">+IFERROR(INDEX('FCST SDV'!$AC$3:$AZ$3000,MATCH('Hàng Theo FCTS 14.09'!$B31,'FCST SDV'!$C$3:$C$3000,0),MATCH('Hàng Theo FCTS 14.09'!N$1,'FCST SDV'!$AC$2:$AZ$2,0))/'Hàng Theo FCTS 14.09'!$C31,0)</f>
        <v>300</v>
      </c>
      <c r="O31" s="134">
        <f t="array" ref="O31">+IFERROR(INDEX('FCST SDV'!$AC$3:$AZ$3000,MATCH('Hàng Theo FCTS 14.09'!$B31,'FCST SDV'!$C$3:$C$3000,0),MATCH('Hàng Theo FCTS 14.09'!O$1,'FCST SDV'!$AC$2:$AZ$2,0))/'Hàng Theo FCTS 14.09'!$C31,0)</f>
        <v>2100</v>
      </c>
      <c r="P31" s="134">
        <f t="array" ref="P31">+IFERROR(INDEX('FCST SDV'!$AC$3:$AZ$3000,MATCH('Hàng Theo FCTS 14.09'!$B31,'FCST SDV'!$C$3:$C$3000,0),MATCH('Hàng Theo FCTS 14.09'!P$1,'FCST SDV'!$AC$2:$AZ$2,0))/'Hàng Theo FCTS 14.09'!$C31,0)</f>
        <v>1600</v>
      </c>
      <c r="Q31" s="134">
        <f t="array" ref="Q31">+IFERROR(INDEX('FCST SDV'!$AC$3:$AZ$3000,MATCH('Hàng Theo FCTS 14.09'!$B31,'FCST SDV'!$C$3:$C$3000,0),MATCH('Hàng Theo FCTS 14.09'!Q$1,'FCST SDV'!$AC$2:$AZ$2,0))/'Hàng Theo FCTS 14.09'!$C31,0)</f>
        <v>0</v>
      </c>
      <c r="R31" s="134">
        <f t="array" ref="R31">+IFERROR(INDEX('FCST SDV'!$AC$3:$AZ$3000,MATCH('Hàng Theo FCTS 14.09'!$B31,'FCST SDV'!$C$3:$C$3000,0),MATCH('Hàng Theo FCTS 14.09'!R$1,'FCST SDV'!$AC$2:$AZ$2,0))/'Hàng Theo FCTS 14.09'!$C31,0)</f>
        <v>0</v>
      </c>
    </row>
    <row r="32" spans="2:18">
      <c r="B32" s="562"/>
      <c r="C32" s="132" t="s">
        <v>34</v>
      </c>
      <c r="D32" s="132">
        <v>180</v>
      </c>
      <c r="E32" s="556"/>
      <c r="F32" s="664"/>
      <c r="G32" s="556"/>
      <c r="H32" s="152">
        <f>+VLOOKUP(C32,'[6]FCST SDV'!$C:$AL,36,0)</f>
        <v>1053000</v>
      </c>
      <c r="I32" s="153">
        <f t="shared" si="0"/>
        <v>5850</v>
      </c>
      <c r="J32" s="134">
        <f t="array" ref="J32">+IFERROR(INDEX('FCST SDV'!$AC$3:$AZ$3000,MATCH('Hàng Theo FCTS 14.09'!$B32,'FCST SDV'!$C$3:$C$3000,0),MATCH('Hàng Theo FCTS 14.09'!J$1,'FCST SDV'!$AC$2:$AZ$2,0))/'Hàng Theo FCTS 14.09'!$C32,0)</f>
        <v>300</v>
      </c>
      <c r="K32" s="134">
        <f t="array" ref="K32">+IFERROR(INDEX('FCST SDV'!$AC$3:$AZ$3000,MATCH('Hàng Theo FCTS 14.09'!$B32,'FCST SDV'!$C$3:$C$3000,0),MATCH('Hàng Theo FCTS 14.09'!K$1,'FCST SDV'!$AC$2:$AZ$2,0))/'Hàng Theo FCTS 14.09'!$C32,0)</f>
        <v>300</v>
      </c>
      <c r="L32" s="134">
        <f t="array" ref="L32">+IFERROR(INDEX('FCST SDV'!$AC$3:$AZ$3000,MATCH('Hàng Theo FCTS 14.09'!$B32,'FCST SDV'!$C$3:$C$3000,0),MATCH('Hàng Theo FCTS 14.09'!L$1,'FCST SDV'!$AC$2:$AZ$2,0))/'Hàng Theo FCTS 14.09'!$C32,0)</f>
        <v>300</v>
      </c>
      <c r="M32" s="134">
        <f t="array" ref="M32">+IFERROR(INDEX('FCST SDV'!$AC$3:$AZ$3000,MATCH('Hàng Theo FCTS 14.09'!$B32,'FCST SDV'!$C$3:$C$3000,0),MATCH('Hàng Theo FCTS 14.09'!M$1,'FCST SDV'!$AC$2:$AZ$2,0))/'Hàng Theo FCTS 14.09'!$C32,0)</f>
        <v>300</v>
      </c>
      <c r="N32" s="134">
        <f t="array" ref="N32">+IFERROR(INDEX('FCST SDV'!$AC$3:$AZ$3000,MATCH('Hàng Theo FCTS 14.09'!$B32,'FCST SDV'!$C$3:$C$3000,0),MATCH('Hàng Theo FCTS 14.09'!N$1,'FCST SDV'!$AC$2:$AZ$2,0))/'Hàng Theo FCTS 14.09'!$C32,0)</f>
        <v>300</v>
      </c>
      <c r="O32" s="134">
        <f t="array" ref="O32">+IFERROR(INDEX('FCST SDV'!$AC$3:$AZ$3000,MATCH('Hàng Theo FCTS 14.09'!$B32,'FCST SDV'!$C$3:$C$3000,0),MATCH('Hàng Theo FCTS 14.09'!O$1,'FCST SDV'!$AC$2:$AZ$2,0))/'Hàng Theo FCTS 14.09'!$C32,0)</f>
        <v>2100</v>
      </c>
      <c r="P32" s="134">
        <f t="array" ref="P32">+IFERROR(INDEX('FCST SDV'!$AC$3:$AZ$3000,MATCH('Hàng Theo FCTS 14.09'!$B32,'FCST SDV'!$C$3:$C$3000,0),MATCH('Hàng Theo FCTS 14.09'!P$1,'FCST SDV'!$AC$2:$AZ$2,0))/'Hàng Theo FCTS 14.09'!$C32,0)</f>
        <v>1600</v>
      </c>
      <c r="Q32" s="134">
        <f t="array" ref="Q32">+IFERROR(INDEX('FCST SDV'!$AC$3:$AZ$3000,MATCH('Hàng Theo FCTS 14.09'!$B32,'FCST SDV'!$C$3:$C$3000,0),MATCH('Hàng Theo FCTS 14.09'!Q$1,'FCST SDV'!$AC$2:$AZ$2,0))/'Hàng Theo FCTS 14.09'!$C32,0)</f>
        <v>0</v>
      </c>
      <c r="R32" s="134">
        <f t="array" ref="R32">+IFERROR(INDEX('FCST SDV'!$AC$3:$AZ$3000,MATCH('Hàng Theo FCTS 14.09'!$B32,'FCST SDV'!$C$3:$C$3000,0),MATCH('Hàng Theo FCTS 14.09'!R$1,'FCST SDV'!$AC$2:$AZ$2,0))/'Hàng Theo FCTS 14.09'!$C32,0)</f>
        <v>0</v>
      </c>
    </row>
    <row r="33" spans="2:18">
      <c r="B33" s="562"/>
      <c r="C33" s="132" t="s">
        <v>35</v>
      </c>
      <c r="D33" s="132">
        <v>50</v>
      </c>
      <c r="E33" s="556"/>
      <c r="F33" s="664"/>
      <c r="G33" s="556"/>
      <c r="H33" s="152">
        <f>+VLOOKUP(C33,'[6]FCST SDV'!$C:$AL,36,0)</f>
        <v>275000</v>
      </c>
      <c r="I33" s="153">
        <f t="shared" si="0"/>
        <v>5500</v>
      </c>
      <c r="J33" s="134">
        <f t="array" ref="J33">+IFERROR(INDEX('FCST SDV'!$AC$3:$AZ$3000,MATCH('Hàng Theo FCTS 14.09'!$B33,'FCST SDV'!$C$3:$C$3000,0),MATCH('Hàng Theo FCTS 14.09'!J$1,'FCST SDV'!$AC$2:$AZ$2,0))/'Hàng Theo FCTS 14.09'!$C33,0)</f>
        <v>300</v>
      </c>
      <c r="K33" s="134">
        <f t="array" ref="K33">+IFERROR(INDEX('FCST SDV'!$AC$3:$AZ$3000,MATCH('Hàng Theo FCTS 14.09'!$B33,'FCST SDV'!$C$3:$C$3000,0),MATCH('Hàng Theo FCTS 14.09'!K$1,'FCST SDV'!$AC$2:$AZ$2,0))/'Hàng Theo FCTS 14.09'!$C33,0)</f>
        <v>300</v>
      </c>
      <c r="L33" s="134">
        <f t="array" ref="L33">+IFERROR(INDEX('FCST SDV'!$AC$3:$AZ$3000,MATCH('Hàng Theo FCTS 14.09'!$B33,'FCST SDV'!$C$3:$C$3000,0),MATCH('Hàng Theo FCTS 14.09'!L$1,'FCST SDV'!$AC$2:$AZ$2,0))/'Hàng Theo FCTS 14.09'!$C33,0)</f>
        <v>300</v>
      </c>
      <c r="M33" s="134">
        <f t="array" ref="M33">+IFERROR(INDEX('FCST SDV'!$AC$3:$AZ$3000,MATCH('Hàng Theo FCTS 14.09'!$B33,'FCST SDV'!$C$3:$C$3000,0),MATCH('Hàng Theo FCTS 14.09'!M$1,'FCST SDV'!$AC$2:$AZ$2,0))/'Hàng Theo FCTS 14.09'!$C33,0)</f>
        <v>300</v>
      </c>
      <c r="N33" s="134">
        <f t="array" ref="N33">+IFERROR(INDEX('FCST SDV'!$AC$3:$AZ$3000,MATCH('Hàng Theo FCTS 14.09'!$B33,'FCST SDV'!$C$3:$C$3000,0),MATCH('Hàng Theo FCTS 14.09'!N$1,'FCST SDV'!$AC$2:$AZ$2,0))/'Hàng Theo FCTS 14.09'!$C33,0)</f>
        <v>300</v>
      </c>
      <c r="O33" s="134">
        <f t="array" ref="O33">+IFERROR(INDEX('FCST SDV'!$AC$3:$AZ$3000,MATCH('Hàng Theo FCTS 14.09'!$B33,'FCST SDV'!$C$3:$C$3000,0),MATCH('Hàng Theo FCTS 14.09'!O$1,'FCST SDV'!$AC$2:$AZ$2,0))/'Hàng Theo FCTS 14.09'!$C33,0)</f>
        <v>2100</v>
      </c>
      <c r="P33" s="134">
        <f t="array" ref="P33">+IFERROR(INDEX('FCST SDV'!$AC$3:$AZ$3000,MATCH('Hàng Theo FCTS 14.09'!$B33,'FCST SDV'!$C$3:$C$3000,0),MATCH('Hàng Theo FCTS 14.09'!P$1,'FCST SDV'!$AC$2:$AZ$2,0))/'Hàng Theo FCTS 14.09'!$C33,0)</f>
        <v>1600</v>
      </c>
      <c r="Q33" s="134">
        <f t="array" ref="Q33">+IFERROR(INDEX('FCST SDV'!$AC$3:$AZ$3000,MATCH('Hàng Theo FCTS 14.09'!$B33,'FCST SDV'!$C$3:$C$3000,0),MATCH('Hàng Theo FCTS 14.09'!Q$1,'FCST SDV'!$AC$2:$AZ$2,0))/'Hàng Theo FCTS 14.09'!$C33,0)</f>
        <v>0</v>
      </c>
      <c r="R33" s="134">
        <f t="array" ref="R33">+IFERROR(INDEX('FCST SDV'!$AC$3:$AZ$3000,MATCH('Hàng Theo FCTS 14.09'!$B33,'FCST SDV'!$C$3:$C$3000,0),MATCH('Hàng Theo FCTS 14.09'!R$1,'FCST SDV'!$AC$2:$AZ$2,0))/'Hàng Theo FCTS 14.09'!$C33,0)</f>
        <v>0</v>
      </c>
    </row>
    <row r="34" spans="2:18">
      <c r="B34" s="562"/>
      <c r="C34" s="132" t="s">
        <v>36</v>
      </c>
      <c r="D34" s="132">
        <v>50</v>
      </c>
      <c r="E34" s="556"/>
      <c r="F34" s="664"/>
      <c r="G34" s="556"/>
      <c r="H34" s="152">
        <f>+VLOOKUP(C34,'[6]FCST SDV'!$C:$AL,36,0)</f>
        <v>275000</v>
      </c>
      <c r="I34" s="153">
        <f t="shared" si="0"/>
        <v>5500</v>
      </c>
      <c r="J34" s="134">
        <f t="array" ref="J34">+IFERROR(INDEX('FCST SDV'!$AC$3:$AZ$3000,MATCH('Hàng Theo FCTS 14.09'!$B34,'FCST SDV'!$C$3:$C$3000,0),MATCH('Hàng Theo FCTS 14.09'!J$1,'FCST SDV'!$AC$2:$AZ$2,0))/'Hàng Theo FCTS 14.09'!$C34,0)</f>
        <v>300</v>
      </c>
      <c r="K34" s="134">
        <f t="array" ref="K34">+IFERROR(INDEX('FCST SDV'!$AC$3:$AZ$3000,MATCH('Hàng Theo FCTS 14.09'!$B34,'FCST SDV'!$C$3:$C$3000,0),MATCH('Hàng Theo FCTS 14.09'!K$1,'FCST SDV'!$AC$2:$AZ$2,0))/'Hàng Theo FCTS 14.09'!$C34,0)</f>
        <v>300</v>
      </c>
      <c r="L34" s="134">
        <f t="array" ref="L34">+IFERROR(INDEX('FCST SDV'!$AC$3:$AZ$3000,MATCH('Hàng Theo FCTS 14.09'!$B34,'FCST SDV'!$C$3:$C$3000,0),MATCH('Hàng Theo FCTS 14.09'!L$1,'FCST SDV'!$AC$2:$AZ$2,0))/'Hàng Theo FCTS 14.09'!$C34,0)</f>
        <v>300</v>
      </c>
      <c r="M34" s="134">
        <f t="array" ref="M34">+IFERROR(INDEX('FCST SDV'!$AC$3:$AZ$3000,MATCH('Hàng Theo FCTS 14.09'!$B34,'FCST SDV'!$C$3:$C$3000,0),MATCH('Hàng Theo FCTS 14.09'!M$1,'FCST SDV'!$AC$2:$AZ$2,0))/'Hàng Theo FCTS 14.09'!$C34,0)</f>
        <v>300</v>
      </c>
      <c r="N34" s="134">
        <f t="array" ref="N34">+IFERROR(INDEX('FCST SDV'!$AC$3:$AZ$3000,MATCH('Hàng Theo FCTS 14.09'!$B34,'FCST SDV'!$C$3:$C$3000,0),MATCH('Hàng Theo FCTS 14.09'!N$1,'FCST SDV'!$AC$2:$AZ$2,0))/'Hàng Theo FCTS 14.09'!$C34,0)</f>
        <v>300</v>
      </c>
      <c r="O34" s="134">
        <f t="array" ref="O34">+IFERROR(INDEX('FCST SDV'!$AC$3:$AZ$3000,MATCH('Hàng Theo FCTS 14.09'!$B34,'FCST SDV'!$C$3:$C$3000,0),MATCH('Hàng Theo FCTS 14.09'!O$1,'FCST SDV'!$AC$2:$AZ$2,0))/'Hàng Theo FCTS 14.09'!$C34,0)</f>
        <v>2100</v>
      </c>
      <c r="P34" s="134">
        <f t="array" ref="P34">+IFERROR(INDEX('FCST SDV'!$AC$3:$AZ$3000,MATCH('Hàng Theo FCTS 14.09'!$B34,'FCST SDV'!$C$3:$C$3000,0),MATCH('Hàng Theo FCTS 14.09'!P$1,'FCST SDV'!$AC$2:$AZ$2,0))/'Hàng Theo FCTS 14.09'!$C34,0)</f>
        <v>1600</v>
      </c>
      <c r="Q34" s="134">
        <f t="array" ref="Q34">+IFERROR(INDEX('FCST SDV'!$AC$3:$AZ$3000,MATCH('Hàng Theo FCTS 14.09'!$B34,'FCST SDV'!$C$3:$C$3000,0),MATCH('Hàng Theo FCTS 14.09'!Q$1,'FCST SDV'!$AC$2:$AZ$2,0))/'Hàng Theo FCTS 14.09'!$C34,0)</f>
        <v>0</v>
      </c>
      <c r="R34" s="134">
        <f t="array" ref="R34">+IFERROR(INDEX('FCST SDV'!$AC$3:$AZ$3000,MATCH('Hàng Theo FCTS 14.09'!$B34,'FCST SDV'!$C$3:$C$3000,0),MATCH('Hàng Theo FCTS 14.09'!R$1,'FCST SDV'!$AC$2:$AZ$2,0))/'Hàng Theo FCTS 14.09'!$C34,0)</f>
        <v>0</v>
      </c>
    </row>
    <row r="35" spans="2:18">
      <c r="B35" s="562"/>
      <c r="C35" s="132" t="s">
        <v>37</v>
      </c>
      <c r="D35" s="132">
        <v>50</v>
      </c>
      <c r="E35" s="556"/>
      <c r="F35" s="664"/>
      <c r="G35" s="556"/>
      <c r="H35" s="152">
        <f>+VLOOKUP(C35,'[6]FCST SDV'!$C:$AL,36,0)</f>
        <v>275000</v>
      </c>
      <c r="I35" s="153">
        <f t="shared" si="0"/>
        <v>5500</v>
      </c>
      <c r="J35" s="134">
        <f t="array" ref="J35">+IFERROR(INDEX('FCST SDV'!$AC$3:$AZ$3000,MATCH('Hàng Theo FCTS 14.09'!$B35,'FCST SDV'!$C$3:$C$3000,0),MATCH('Hàng Theo FCTS 14.09'!J$1,'FCST SDV'!$AC$2:$AZ$2,0))/'Hàng Theo FCTS 14.09'!$C35,0)</f>
        <v>300</v>
      </c>
      <c r="K35" s="134">
        <f t="array" ref="K35">+IFERROR(INDEX('FCST SDV'!$AC$3:$AZ$3000,MATCH('Hàng Theo FCTS 14.09'!$B35,'FCST SDV'!$C$3:$C$3000,0),MATCH('Hàng Theo FCTS 14.09'!K$1,'FCST SDV'!$AC$2:$AZ$2,0))/'Hàng Theo FCTS 14.09'!$C35,0)</f>
        <v>300</v>
      </c>
      <c r="L35" s="134">
        <f t="array" ref="L35">+IFERROR(INDEX('FCST SDV'!$AC$3:$AZ$3000,MATCH('Hàng Theo FCTS 14.09'!$B35,'FCST SDV'!$C$3:$C$3000,0),MATCH('Hàng Theo FCTS 14.09'!L$1,'FCST SDV'!$AC$2:$AZ$2,0))/'Hàng Theo FCTS 14.09'!$C35,0)</f>
        <v>300</v>
      </c>
      <c r="M35" s="134">
        <f t="array" ref="M35">+IFERROR(INDEX('FCST SDV'!$AC$3:$AZ$3000,MATCH('Hàng Theo FCTS 14.09'!$B35,'FCST SDV'!$C$3:$C$3000,0),MATCH('Hàng Theo FCTS 14.09'!M$1,'FCST SDV'!$AC$2:$AZ$2,0))/'Hàng Theo FCTS 14.09'!$C35,0)</f>
        <v>300</v>
      </c>
      <c r="N35" s="134">
        <f t="array" ref="N35">+IFERROR(INDEX('FCST SDV'!$AC$3:$AZ$3000,MATCH('Hàng Theo FCTS 14.09'!$B35,'FCST SDV'!$C$3:$C$3000,0),MATCH('Hàng Theo FCTS 14.09'!N$1,'FCST SDV'!$AC$2:$AZ$2,0))/'Hàng Theo FCTS 14.09'!$C35,0)</f>
        <v>300</v>
      </c>
      <c r="O35" s="134">
        <f t="array" ref="O35">+IFERROR(INDEX('FCST SDV'!$AC$3:$AZ$3000,MATCH('Hàng Theo FCTS 14.09'!$B35,'FCST SDV'!$C$3:$C$3000,0),MATCH('Hàng Theo FCTS 14.09'!O$1,'FCST SDV'!$AC$2:$AZ$2,0))/'Hàng Theo FCTS 14.09'!$C35,0)</f>
        <v>2100</v>
      </c>
      <c r="P35" s="134">
        <f t="array" ref="P35">+IFERROR(INDEX('FCST SDV'!$AC$3:$AZ$3000,MATCH('Hàng Theo FCTS 14.09'!$B35,'FCST SDV'!$C$3:$C$3000,0),MATCH('Hàng Theo FCTS 14.09'!P$1,'FCST SDV'!$AC$2:$AZ$2,0))/'Hàng Theo FCTS 14.09'!$C35,0)</f>
        <v>1600</v>
      </c>
      <c r="Q35" s="134">
        <f t="array" ref="Q35">+IFERROR(INDEX('FCST SDV'!$AC$3:$AZ$3000,MATCH('Hàng Theo FCTS 14.09'!$B35,'FCST SDV'!$C$3:$C$3000,0),MATCH('Hàng Theo FCTS 14.09'!Q$1,'FCST SDV'!$AC$2:$AZ$2,0))/'Hàng Theo FCTS 14.09'!$C35,0)</f>
        <v>0</v>
      </c>
      <c r="R35" s="134">
        <f t="array" ref="R35">+IFERROR(INDEX('FCST SDV'!$AC$3:$AZ$3000,MATCH('Hàng Theo FCTS 14.09'!$B35,'FCST SDV'!$C$3:$C$3000,0),MATCH('Hàng Theo FCTS 14.09'!R$1,'FCST SDV'!$AC$2:$AZ$2,0))/'Hàng Theo FCTS 14.09'!$C35,0)</f>
        <v>0</v>
      </c>
    </row>
    <row r="36" spans="2:18">
      <c r="B36" s="562"/>
      <c r="C36" s="132" t="s">
        <v>38</v>
      </c>
      <c r="D36" s="132">
        <v>50</v>
      </c>
      <c r="E36" s="556"/>
      <c r="F36" s="664"/>
      <c r="G36" s="556"/>
      <c r="H36" s="152">
        <f>+VLOOKUP(C36,'[6]FCST SDV'!$C:$AL,36,0)</f>
        <v>275000</v>
      </c>
      <c r="I36" s="153">
        <f t="shared" si="0"/>
        <v>5500</v>
      </c>
      <c r="J36" s="134">
        <f t="array" ref="J36">+IFERROR(INDEX('FCST SDV'!$AC$3:$AZ$3000,MATCH('Hàng Theo FCTS 14.09'!$B36,'FCST SDV'!$C$3:$C$3000,0),MATCH('Hàng Theo FCTS 14.09'!J$1,'FCST SDV'!$AC$2:$AZ$2,0))/'Hàng Theo FCTS 14.09'!$C36,0)</f>
        <v>300</v>
      </c>
      <c r="K36" s="134">
        <f t="array" ref="K36">+IFERROR(INDEX('FCST SDV'!$AC$3:$AZ$3000,MATCH('Hàng Theo FCTS 14.09'!$B36,'FCST SDV'!$C$3:$C$3000,0),MATCH('Hàng Theo FCTS 14.09'!K$1,'FCST SDV'!$AC$2:$AZ$2,0))/'Hàng Theo FCTS 14.09'!$C36,0)</f>
        <v>300</v>
      </c>
      <c r="L36" s="134">
        <f t="array" ref="L36">+IFERROR(INDEX('FCST SDV'!$AC$3:$AZ$3000,MATCH('Hàng Theo FCTS 14.09'!$B36,'FCST SDV'!$C$3:$C$3000,0),MATCH('Hàng Theo FCTS 14.09'!L$1,'FCST SDV'!$AC$2:$AZ$2,0))/'Hàng Theo FCTS 14.09'!$C36,0)</f>
        <v>300</v>
      </c>
      <c r="M36" s="134">
        <f t="array" ref="M36">+IFERROR(INDEX('FCST SDV'!$AC$3:$AZ$3000,MATCH('Hàng Theo FCTS 14.09'!$B36,'FCST SDV'!$C$3:$C$3000,0),MATCH('Hàng Theo FCTS 14.09'!M$1,'FCST SDV'!$AC$2:$AZ$2,0))/'Hàng Theo FCTS 14.09'!$C36,0)</f>
        <v>300</v>
      </c>
      <c r="N36" s="134">
        <f t="array" ref="N36">+IFERROR(INDEX('FCST SDV'!$AC$3:$AZ$3000,MATCH('Hàng Theo FCTS 14.09'!$B36,'FCST SDV'!$C$3:$C$3000,0),MATCH('Hàng Theo FCTS 14.09'!N$1,'FCST SDV'!$AC$2:$AZ$2,0))/'Hàng Theo FCTS 14.09'!$C36,0)</f>
        <v>300</v>
      </c>
      <c r="O36" s="134">
        <f t="array" ref="O36">+IFERROR(INDEX('FCST SDV'!$AC$3:$AZ$3000,MATCH('Hàng Theo FCTS 14.09'!$B36,'FCST SDV'!$C$3:$C$3000,0),MATCH('Hàng Theo FCTS 14.09'!O$1,'FCST SDV'!$AC$2:$AZ$2,0))/'Hàng Theo FCTS 14.09'!$C36,0)</f>
        <v>2520</v>
      </c>
      <c r="P36" s="134">
        <f t="array" ref="P36">+IFERROR(INDEX('FCST SDV'!$AC$3:$AZ$3000,MATCH('Hàng Theo FCTS 14.09'!$B36,'FCST SDV'!$C$3:$C$3000,0),MATCH('Hàng Theo FCTS 14.09'!P$1,'FCST SDV'!$AC$2:$AZ$2,0))/'Hàng Theo FCTS 14.09'!$C36,0)</f>
        <v>1600</v>
      </c>
      <c r="Q36" s="134">
        <f t="array" ref="Q36">+IFERROR(INDEX('FCST SDV'!$AC$3:$AZ$3000,MATCH('Hàng Theo FCTS 14.09'!$B36,'FCST SDV'!$C$3:$C$3000,0),MATCH('Hàng Theo FCTS 14.09'!Q$1,'FCST SDV'!$AC$2:$AZ$2,0))/'Hàng Theo FCTS 14.09'!$C36,0)</f>
        <v>0</v>
      </c>
      <c r="R36" s="134">
        <f t="array" ref="R36">+IFERROR(INDEX('FCST SDV'!$AC$3:$AZ$3000,MATCH('Hàng Theo FCTS 14.09'!$B36,'FCST SDV'!$C$3:$C$3000,0),MATCH('Hàng Theo FCTS 14.09'!R$1,'FCST SDV'!$AC$2:$AZ$2,0))/'Hàng Theo FCTS 14.09'!$C36,0)</f>
        <v>0</v>
      </c>
    </row>
    <row r="37" spans="2:18">
      <c r="B37" s="562"/>
      <c r="C37" s="132" t="s">
        <v>39</v>
      </c>
      <c r="D37" s="132">
        <v>50</v>
      </c>
      <c r="E37" s="556"/>
      <c r="F37" s="664"/>
      <c r="G37" s="556"/>
      <c r="H37" s="152">
        <f>+VLOOKUP(C37,'[6]FCST SDV'!$C:$AL,36,0)</f>
        <v>275000</v>
      </c>
      <c r="I37" s="153">
        <f t="shared" si="0"/>
        <v>5500</v>
      </c>
      <c r="J37" s="134">
        <f t="array" ref="J37">+IFERROR(INDEX('FCST SDV'!$AC$3:$AZ$3000,MATCH('Hàng Theo FCTS 14.09'!$B37,'FCST SDV'!$C$3:$C$3000,0),MATCH('Hàng Theo FCTS 14.09'!J$1,'FCST SDV'!$AC$2:$AZ$2,0))/'Hàng Theo FCTS 14.09'!$C37,0)</f>
        <v>300</v>
      </c>
      <c r="K37" s="134">
        <f t="array" ref="K37">+IFERROR(INDEX('FCST SDV'!$AC$3:$AZ$3000,MATCH('Hàng Theo FCTS 14.09'!$B37,'FCST SDV'!$C$3:$C$3000,0),MATCH('Hàng Theo FCTS 14.09'!K$1,'FCST SDV'!$AC$2:$AZ$2,0))/'Hàng Theo FCTS 14.09'!$C37,0)</f>
        <v>300</v>
      </c>
      <c r="L37" s="134">
        <f t="array" ref="L37">+IFERROR(INDEX('FCST SDV'!$AC$3:$AZ$3000,MATCH('Hàng Theo FCTS 14.09'!$B37,'FCST SDV'!$C$3:$C$3000,0),MATCH('Hàng Theo FCTS 14.09'!L$1,'FCST SDV'!$AC$2:$AZ$2,0))/'Hàng Theo FCTS 14.09'!$C37,0)</f>
        <v>300</v>
      </c>
      <c r="M37" s="134">
        <f t="array" ref="M37">+IFERROR(INDEX('FCST SDV'!$AC$3:$AZ$3000,MATCH('Hàng Theo FCTS 14.09'!$B37,'FCST SDV'!$C$3:$C$3000,0),MATCH('Hàng Theo FCTS 14.09'!M$1,'FCST SDV'!$AC$2:$AZ$2,0))/'Hàng Theo FCTS 14.09'!$C37,0)</f>
        <v>300</v>
      </c>
      <c r="N37" s="134">
        <f t="array" ref="N37">+IFERROR(INDEX('FCST SDV'!$AC$3:$AZ$3000,MATCH('Hàng Theo FCTS 14.09'!$B37,'FCST SDV'!$C$3:$C$3000,0),MATCH('Hàng Theo FCTS 14.09'!N$1,'FCST SDV'!$AC$2:$AZ$2,0))/'Hàng Theo FCTS 14.09'!$C37,0)</f>
        <v>300</v>
      </c>
      <c r="O37" s="134">
        <f t="array" ref="O37">+IFERROR(INDEX('FCST SDV'!$AC$3:$AZ$3000,MATCH('Hàng Theo FCTS 14.09'!$B37,'FCST SDV'!$C$3:$C$3000,0),MATCH('Hàng Theo FCTS 14.09'!O$1,'FCST SDV'!$AC$2:$AZ$2,0))/'Hàng Theo FCTS 14.09'!$C37,0)</f>
        <v>2100</v>
      </c>
      <c r="P37" s="134">
        <f t="array" ref="P37">+IFERROR(INDEX('FCST SDV'!$AC$3:$AZ$3000,MATCH('Hàng Theo FCTS 14.09'!$B37,'FCST SDV'!$C$3:$C$3000,0),MATCH('Hàng Theo FCTS 14.09'!P$1,'FCST SDV'!$AC$2:$AZ$2,0))/'Hàng Theo FCTS 14.09'!$C37,0)</f>
        <v>1600</v>
      </c>
      <c r="Q37" s="134">
        <f t="array" ref="Q37">+IFERROR(INDEX('FCST SDV'!$AC$3:$AZ$3000,MATCH('Hàng Theo FCTS 14.09'!$B37,'FCST SDV'!$C$3:$C$3000,0),MATCH('Hàng Theo FCTS 14.09'!Q$1,'FCST SDV'!$AC$2:$AZ$2,0))/'Hàng Theo FCTS 14.09'!$C37,0)</f>
        <v>0</v>
      </c>
      <c r="R37" s="134">
        <f t="array" ref="R37">+IFERROR(INDEX('FCST SDV'!$AC$3:$AZ$3000,MATCH('Hàng Theo FCTS 14.09'!$B37,'FCST SDV'!$C$3:$C$3000,0),MATCH('Hàng Theo FCTS 14.09'!R$1,'FCST SDV'!$AC$2:$AZ$2,0))/'Hàng Theo FCTS 14.09'!$C37,0)</f>
        <v>0</v>
      </c>
    </row>
    <row r="38" spans="2:18">
      <c r="B38" s="562"/>
      <c r="C38" s="132" t="s">
        <v>40</v>
      </c>
      <c r="D38" s="132">
        <v>50</v>
      </c>
      <c r="E38" s="556"/>
      <c r="F38" s="664"/>
      <c r="G38" s="556"/>
      <c r="H38" s="152">
        <f>+VLOOKUP(C38,'[6]FCST SDV'!$C:$AL,36,0)</f>
        <v>324700</v>
      </c>
      <c r="I38" s="153">
        <f t="shared" si="0"/>
        <v>6494</v>
      </c>
      <c r="J38" s="134">
        <f t="array" ref="J38">+IFERROR(INDEX('FCST SDV'!$AC$3:$AZ$3000,MATCH('Hàng Theo FCTS 14.09'!$B38,'FCST SDV'!$C$3:$C$3000,0),MATCH('Hàng Theo FCTS 14.09'!J$1,'FCST SDV'!$AC$2:$AZ$2,0))/'Hàng Theo FCTS 14.09'!$C38,0)</f>
        <v>0</v>
      </c>
      <c r="K38" s="134">
        <f t="array" ref="K38">+IFERROR(INDEX('FCST SDV'!$AC$3:$AZ$3000,MATCH('Hàng Theo FCTS 14.09'!$B38,'FCST SDV'!$C$3:$C$3000,0),MATCH('Hàng Theo FCTS 14.09'!K$1,'FCST SDV'!$AC$2:$AZ$2,0))/'Hàng Theo FCTS 14.09'!$C38,0)</f>
        <v>0</v>
      </c>
      <c r="L38" s="134">
        <f t="array" ref="L38">+IFERROR(INDEX('FCST SDV'!$AC$3:$AZ$3000,MATCH('Hàng Theo FCTS 14.09'!$B38,'FCST SDV'!$C$3:$C$3000,0),MATCH('Hàng Theo FCTS 14.09'!L$1,'FCST SDV'!$AC$2:$AZ$2,0))/'Hàng Theo FCTS 14.09'!$C38,0)</f>
        <v>0</v>
      </c>
      <c r="M38" s="134">
        <f t="array" ref="M38">+IFERROR(INDEX('FCST SDV'!$AC$3:$AZ$3000,MATCH('Hàng Theo FCTS 14.09'!$B38,'FCST SDV'!$C$3:$C$3000,0),MATCH('Hàng Theo FCTS 14.09'!M$1,'FCST SDV'!$AC$2:$AZ$2,0))/'Hàng Theo FCTS 14.09'!$C38,0)</f>
        <v>0</v>
      </c>
      <c r="N38" s="134">
        <f t="array" ref="N38">+IFERROR(INDEX('FCST SDV'!$AC$3:$AZ$3000,MATCH('Hàng Theo FCTS 14.09'!$B38,'FCST SDV'!$C$3:$C$3000,0),MATCH('Hàng Theo FCTS 14.09'!N$1,'FCST SDV'!$AC$2:$AZ$2,0))/'Hàng Theo FCTS 14.09'!$C38,0)</f>
        <v>0</v>
      </c>
      <c r="O38" s="134">
        <f t="array" ref="O38">+IFERROR(INDEX('FCST SDV'!$AC$3:$AZ$3000,MATCH('Hàng Theo FCTS 14.09'!$B38,'FCST SDV'!$C$3:$C$3000,0),MATCH('Hàng Theo FCTS 14.09'!O$1,'FCST SDV'!$AC$2:$AZ$2,0))/'Hàng Theo FCTS 14.09'!$C38,0)</f>
        <v>0</v>
      </c>
      <c r="P38" s="134">
        <f t="array" ref="P38">+IFERROR(INDEX('FCST SDV'!$AC$3:$AZ$3000,MATCH('Hàng Theo FCTS 14.09'!$B38,'FCST SDV'!$C$3:$C$3000,0),MATCH('Hàng Theo FCTS 14.09'!P$1,'FCST SDV'!$AC$2:$AZ$2,0))/'Hàng Theo FCTS 14.09'!$C38,0)</f>
        <v>0</v>
      </c>
      <c r="Q38" s="134">
        <f t="array" ref="Q38">+IFERROR(INDEX('FCST SDV'!$AC$3:$AZ$3000,MATCH('Hàng Theo FCTS 14.09'!$B38,'FCST SDV'!$C$3:$C$3000,0),MATCH('Hàng Theo FCTS 14.09'!Q$1,'FCST SDV'!$AC$2:$AZ$2,0))/'Hàng Theo FCTS 14.09'!$C38,0)</f>
        <v>0</v>
      </c>
      <c r="R38" s="134">
        <f t="array" ref="R38">+IFERROR(INDEX('FCST SDV'!$AC$3:$AZ$3000,MATCH('Hàng Theo FCTS 14.09'!$B38,'FCST SDV'!$C$3:$C$3000,0),MATCH('Hàng Theo FCTS 14.09'!R$1,'FCST SDV'!$AC$2:$AZ$2,0))/'Hàng Theo FCTS 14.09'!$C38,0)</f>
        <v>0</v>
      </c>
    </row>
    <row r="39" spans="2:18">
      <c r="B39" s="563"/>
      <c r="C39" s="132" t="s">
        <v>41</v>
      </c>
      <c r="D39" s="132">
        <v>50</v>
      </c>
      <c r="E39" s="557"/>
      <c r="F39" s="586"/>
      <c r="G39" s="557"/>
      <c r="H39" s="152">
        <f>+VLOOKUP(C39,'[6]FCST SDV'!$C:$AL,36,0)</f>
        <v>275000</v>
      </c>
      <c r="I39" s="153">
        <f t="shared" si="0"/>
        <v>5500</v>
      </c>
      <c r="J39" s="134">
        <f t="array" ref="J39">+IFERROR(INDEX('FCST SDV'!$AC$3:$AZ$3000,MATCH('Hàng Theo FCTS 14.09'!$B39,'FCST SDV'!$C$3:$C$3000,0),MATCH('Hàng Theo FCTS 14.09'!J$1,'FCST SDV'!$AC$2:$AZ$2,0))/'Hàng Theo FCTS 14.09'!$C39,0)</f>
        <v>250</v>
      </c>
      <c r="K39" s="134">
        <f t="array" ref="K39">+IFERROR(INDEX('FCST SDV'!$AC$3:$AZ$3000,MATCH('Hàng Theo FCTS 14.09'!$B39,'FCST SDV'!$C$3:$C$3000,0),MATCH('Hàng Theo FCTS 14.09'!K$1,'FCST SDV'!$AC$2:$AZ$2,0))/'Hàng Theo FCTS 14.09'!$C39,0)</f>
        <v>250</v>
      </c>
      <c r="L39" s="134">
        <f t="array" ref="L39">+IFERROR(INDEX('FCST SDV'!$AC$3:$AZ$3000,MATCH('Hàng Theo FCTS 14.09'!$B39,'FCST SDV'!$C$3:$C$3000,0),MATCH('Hàng Theo FCTS 14.09'!L$1,'FCST SDV'!$AC$2:$AZ$2,0))/'Hàng Theo FCTS 14.09'!$C39,0)</f>
        <v>250</v>
      </c>
      <c r="M39" s="134">
        <f t="array" ref="M39">+IFERROR(INDEX('FCST SDV'!$AC$3:$AZ$3000,MATCH('Hàng Theo FCTS 14.09'!$B39,'FCST SDV'!$C$3:$C$3000,0),MATCH('Hàng Theo FCTS 14.09'!M$1,'FCST SDV'!$AC$2:$AZ$2,0))/'Hàng Theo FCTS 14.09'!$C39,0)</f>
        <v>333.33333333333331</v>
      </c>
      <c r="N39" s="134">
        <f t="array" ref="N39">+IFERROR(INDEX('FCST SDV'!$AC$3:$AZ$3000,MATCH('Hàng Theo FCTS 14.09'!$B39,'FCST SDV'!$C$3:$C$3000,0),MATCH('Hàng Theo FCTS 14.09'!N$1,'FCST SDV'!$AC$2:$AZ$2,0))/'Hàng Theo FCTS 14.09'!$C39,0)</f>
        <v>266.66666666666669</v>
      </c>
      <c r="O39" s="134">
        <f t="array" ref="O39">+IFERROR(INDEX('FCST SDV'!$AC$3:$AZ$3000,MATCH('Hàng Theo FCTS 14.09'!$B39,'FCST SDV'!$C$3:$C$3000,0),MATCH('Hàng Theo FCTS 14.09'!O$1,'FCST SDV'!$AC$2:$AZ$2,0))/'Hàng Theo FCTS 14.09'!$C39,0)</f>
        <v>1850</v>
      </c>
      <c r="P39" s="134">
        <f t="array" ref="P39">+IFERROR(INDEX('FCST SDV'!$AC$3:$AZ$3000,MATCH('Hàng Theo FCTS 14.09'!$B39,'FCST SDV'!$C$3:$C$3000,0),MATCH('Hàng Theo FCTS 14.09'!P$1,'FCST SDV'!$AC$2:$AZ$2,0))/'Hàng Theo FCTS 14.09'!$C39,0)</f>
        <v>2400</v>
      </c>
      <c r="Q39" s="134">
        <f t="array" ref="Q39">+IFERROR(INDEX('FCST SDV'!$AC$3:$AZ$3000,MATCH('Hàng Theo FCTS 14.09'!$B39,'FCST SDV'!$C$3:$C$3000,0),MATCH('Hàng Theo FCTS 14.09'!Q$1,'FCST SDV'!$AC$2:$AZ$2,0))/'Hàng Theo FCTS 14.09'!$C39,0)</f>
        <v>0</v>
      </c>
      <c r="R39" s="134">
        <f t="array" ref="R39">+IFERROR(INDEX('FCST SDV'!$AC$3:$AZ$3000,MATCH('Hàng Theo FCTS 14.09'!$B39,'FCST SDV'!$C$3:$C$3000,0),MATCH('Hàng Theo FCTS 14.09'!R$1,'FCST SDV'!$AC$2:$AZ$2,0))/'Hàng Theo FCTS 14.09'!$C39,0)</f>
        <v>0</v>
      </c>
    </row>
    <row r="40" spans="2:18">
      <c r="B40" s="596" t="s">
        <v>254</v>
      </c>
      <c r="C40" s="597"/>
      <c r="D40" s="597"/>
      <c r="E40" s="597"/>
      <c r="F40" s="597"/>
      <c r="G40" s="597"/>
      <c r="H40" s="598"/>
      <c r="I40" s="155"/>
      <c r="J40" s="137">
        <f>+G4-SUM(J4:J39)</f>
        <v>44690.166666666664</v>
      </c>
      <c r="K40" s="137">
        <f>+J40-SUM(K4:K39)</f>
        <v>40341.48333333333</v>
      </c>
      <c r="L40" s="137">
        <f t="shared" ref="L40:R40" si="1">+K40-SUM(L4:L39)</f>
        <v>36309.649999999994</v>
      </c>
      <c r="M40" s="137">
        <f t="shared" si="1"/>
        <v>32107.71666666666</v>
      </c>
      <c r="N40" s="137">
        <f t="shared" si="1"/>
        <v>27889.749999999993</v>
      </c>
      <c r="O40" s="137">
        <f t="shared" si="1"/>
        <v>-2020.2033333333384</v>
      </c>
      <c r="P40" s="137">
        <f t="shared" si="1"/>
        <v>-28107.817222222227</v>
      </c>
      <c r="Q40" s="137">
        <f t="shared" si="1"/>
        <v>-28961.217222222229</v>
      </c>
      <c r="R40" s="137">
        <f t="shared" si="1"/>
        <v>-28961.217222222229</v>
      </c>
    </row>
    <row r="41" spans="2:18">
      <c r="B41" s="561" t="s">
        <v>43</v>
      </c>
      <c r="C41" s="131" t="s">
        <v>44</v>
      </c>
      <c r="D41" s="132">
        <v>180</v>
      </c>
      <c r="E41" s="555">
        <v>51580</v>
      </c>
      <c r="F41" s="585"/>
      <c r="G41" s="555">
        <f>+E41</f>
        <v>51580</v>
      </c>
      <c r="H41" s="152">
        <f>+VLOOKUP(C41,'[6]FCST SDV'!$C:$AL,36,0)</f>
        <v>1053000</v>
      </c>
      <c r="I41" s="153">
        <f t="shared" ref="I41:I46" si="2">+H41/D41</f>
        <v>5850</v>
      </c>
      <c r="J41" s="134">
        <f t="array" ref="J41">+IFERROR(INDEX('FCST SDV'!$AC$3:$AZ$3000,MATCH('Hàng Theo FCTS 14.09'!$B41,'FCST SDV'!$C$3:$C$3000,0),MATCH('Hàng Theo FCTS 14.09'!J$1,'FCST SDV'!$AC$2:$AZ$2,0))/'Hàng Theo FCTS 14.09'!$C41,0)</f>
        <v>3</v>
      </c>
      <c r="K41" s="134">
        <f t="array" ref="K41">+IFERROR(INDEX('FCST SDV'!$AC$3:$AZ$3000,MATCH('Hàng Theo FCTS 14.09'!$B41,'FCST SDV'!$C$3:$C$3000,0),MATCH('Hàng Theo FCTS 14.09'!K$1,'FCST SDV'!$AC$2:$AZ$2,0))/'Hàng Theo FCTS 14.09'!$C41,0)</f>
        <v>3</v>
      </c>
      <c r="L41" s="134">
        <f t="array" ref="L41">+IFERROR(INDEX('FCST SDV'!$AC$3:$AZ$3000,MATCH('Hàng Theo FCTS 14.09'!$B41,'FCST SDV'!$C$3:$C$3000,0),MATCH('Hàng Theo FCTS 14.09'!L$1,'FCST SDV'!$AC$2:$AZ$2,0))/'Hàng Theo FCTS 14.09'!$C41,0)</f>
        <v>3</v>
      </c>
      <c r="M41" s="134">
        <f t="array" ref="M41">+IFERROR(INDEX('FCST SDV'!$AC$3:$AZ$3000,MATCH('Hàng Theo FCTS 14.09'!$B41,'FCST SDV'!$C$3:$C$3000,0),MATCH('Hàng Theo FCTS 14.09'!M$1,'FCST SDV'!$AC$2:$AZ$2,0))/'Hàng Theo FCTS 14.09'!$C41,0)</f>
        <v>3</v>
      </c>
      <c r="N41" s="134">
        <f t="array" ref="N41">+IFERROR(INDEX('FCST SDV'!$AC$3:$AZ$3000,MATCH('Hàng Theo FCTS 14.09'!$B41,'FCST SDV'!$C$3:$C$3000,0),MATCH('Hàng Theo FCTS 14.09'!N$1,'FCST SDV'!$AC$2:$AZ$2,0))/'Hàng Theo FCTS 14.09'!$C41,0)</f>
        <v>3</v>
      </c>
      <c r="O41" s="134">
        <f t="array" ref="O41">+IFERROR(INDEX('FCST SDV'!$AC$3:$AZ$3000,MATCH('Hàng Theo FCTS 14.09'!$B41,'FCST SDV'!$C$3:$C$3000,0),MATCH('Hàng Theo FCTS 14.09'!O$1,'FCST SDV'!$AC$2:$AZ$2,0))/'Hàng Theo FCTS 14.09'!$C41,0)</f>
        <v>18</v>
      </c>
      <c r="P41" s="134">
        <f t="array" ref="P41">+IFERROR(INDEX('FCST SDV'!$AC$3:$AZ$3000,MATCH('Hàng Theo FCTS 14.09'!$B41,'FCST SDV'!$C$3:$C$3000,0),MATCH('Hàng Theo FCTS 14.09'!P$1,'FCST SDV'!$AC$2:$AZ$2,0))/'Hàng Theo FCTS 14.09'!$C41,0)</f>
        <v>5</v>
      </c>
      <c r="Q41" s="134">
        <f t="array" ref="Q41">+IFERROR(INDEX('FCST SDV'!$AC$3:$AZ$3000,MATCH('Hàng Theo FCTS 14.09'!$B41,'FCST SDV'!$C$3:$C$3000,0),MATCH('Hàng Theo FCTS 14.09'!Q$1,'FCST SDV'!$AC$2:$AZ$2,0))/'Hàng Theo FCTS 14.09'!$C41,0)</f>
        <v>0</v>
      </c>
      <c r="R41" s="134">
        <f t="array" ref="R41">+IFERROR(INDEX('FCST SDV'!$AC$3:$AZ$3000,MATCH('Hàng Theo FCTS 14.09'!$B41,'FCST SDV'!$C$3:$C$3000,0),MATCH('Hàng Theo FCTS 14.09'!R$1,'FCST SDV'!$AC$2:$AZ$2,0))/'Hàng Theo FCTS 14.09'!$C41,0)</f>
        <v>0</v>
      </c>
    </row>
    <row r="42" spans="2:18">
      <c r="B42" s="562"/>
      <c r="C42" s="131" t="s">
        <v>45</v>
      </c>
      <c r="D42" s="132">
        <v>180</v>
      </c>
      <c r="E42" s="556"/>
      <c r="F42" s="664"/>
      <c r="G42" s="556"/>
      <c r="H42" s="152">
        <f>+VLOOKUP(C42,'[6]FCST SDV'!$C:$AL,36,0)</f>
        <v>1053000</v>
      </c>
      <c r="I42" s="153">
        <f t="shared" si="2"/>
        <v>5850</v>
      </c>
      <c r="J42" s="134">
        <f t="array" ref="J42">+IFERROR(INDEX('FCST SDV'!$AC$3:$AZ$3000,MATCH('Hàng Theo FCTS 14.09'!$B42,'FCST SDV'!$C$3:$C$3000,0),MATCH('Hàng Theo FCTS 14.09'!J$1,'FCST SDV'!$AC$2:$AZ$2,0))/'Hàng Theo FCTS 14.09'!$C42,0)</f>
        <v>40</v>
      </c>
      <c r="K42" s="134">
        <f t="array" ref="K42">+IFERROR(INDEX('FCST SDV'!$AC$3:$AZ$3000,MATCH('Hàng Theo FCTS 14.09'!$B42,'FCST SDV'!$C$3:$C$3000,0),MATCH('Hàng Theo FCTS 14.09'!K$1,'FCST SDV'!$AC$2:$AZ$2,0))/'Hàng Theo FCTS 14.09'!$C42,0)</f>
        <v>40</v>
      </c>
      <c r="L42" s="134">
        <f t="array" ref="L42">+IFERROR(INDEX('FCST SDV'!$AC$3:$AZ$3000,MATCH('Hàng Theo FCTS 14.09'!$B42,'FCST SDV'!$C$3:$C$3000,0),MATCH('Hàng Theo FCTS 14.09'!L$1,'FCST SDV'!$AC$2:$AZ$2,0))/'Hàng Theo FCTS 14.09'!$C42,0)</f>
        <v>40</v>
      </c>
      <c r="M42" s="134">
        <f t="array" ref="M42">+IFERROR(INDEX('FCST SDV'!$AC$3:$AZ$3000,MATCH('Hàng Theo FCTS 14.09'!$B42,'FCST SDV'!$C$3:$C$3000,0),MATCH('Hàng Theo FCTS 14.09'!M$1,'FCST SDV'!$AC$2:$AZ$2,0))/'Hàng Theo FCTS 14.09'!$C42,0)</f>
        <v>40</v>
      </c>
      <c r="N42" s="134">
        <f t="array" ref="N42">+IFERROR(INDEX('FCST SDV'!$AC$3:$AZ$3000,MATCH('Hàng Theo FCTS 14.09'!$B42,'FCST SDV'!$C$3:$C$3000,0),MATCH('Hàng Theo FCTS 14.09'!N$1,'FCST SDV'!$AC$2:$AZ$2,0))/'Hàng Theo FCTS 14.09'!$C42,0)</f>
        <v>40</v>
      </c>
      <c r="O42" s="134">
        <f t="array" ref="O42">+IFERROR(INDEX('FCST SDV'!$AC$3:$AZ$3000,MATCH('Hàng Theo FCTS 14.09'!$B42,'FCST SDV'!$C$3:$C$3000,0),MATCH('Hàng Theo FCTS 14.09'!O$1,'FCST SDV'!$AC$2:$AZ$2,0))/'Hàng Theo FCTS 14.09'!$C42,0)</f>
        <v>240</v>
      </c>
      <c r="P42" s="134">
        <f t="array" ref="P42">+IFERROR(INDEX('FCST SDV'!$AC$3:$AZ$3000,MATCH('Hàng Theo FCTS 14.09'!$B42,'FCST SDV'!$C$3:$C$3000,0),MATCH('Hàng Theo FCTS 14.09'!P$1,'FCST SDV'!$AC$2:$AZ$2,0))/'Hàng Theo FCTS 14.09'!$C42,0)</f>
        <v>280</v>
      </c>
      <c r="Q42" s="134">
        <f t="array" ref="Q42">+IFERROR(INDEX('FCST SDV'!$AC$3:$AZ$3000,MATCH('Hàng Theo FCTS 14.09'!$B42,'FCST SDV'!$C$3:$C$3000,0),MATCH('Hàng Theo FCTS 14.09'!Q$1,'FCST SDV'!$AC$2:$AZ$2,0))/'Hàng Theo FCTS 14.09'!$C42,0)</f>
        <v>280</v>
      </c>
      <c r="R42" s="134">
        <f t="array" ref="R42">+IFERROR(INDEX('FCST SDV'!$AC$3:$AZ$3000,MATCH('Hàng Theo FCTS 14.09'!$B42,'FCST SDV'!$C$3:$C$3000,0),MATCH('Hàng Theo FCTS 14.09'!R$1,'FCST SDV'!$AC$2:$AZ$2,0))/'Hàng Theo FCTS 14.09'!$C42,0)</f>
        <v>0</v>
      </c>
    </row>
    <row r="43" spans="2:18">
      <c r="B43" s="562"/>
      <c r="C43" s="131" t="s">
        <v>46</v>
      </c>
      <c r="D43" s="132">
        <v>3500</v>
      </c>
      <c r="E43" s="556"/>
      <c r="F43" s="664"/>
      <c r="G43" s="556"/>
      <c r="H43" s="152">
        <f>+VLOOKUP(C43,'[6]FCST SDV'!$C:$AL,36,0)</f>
        <v>133000</v>
      </c>
      <c r="I43" s="153">
        <f t="shared" si="2"/>
        <v>38</v>
      </c>
      <c r="J43" s="134">
        <f t="array" ref="J43">+IFERROR(INDEX('FCST SDV'!$AC$3:$AZ$3000,MATCH('Hàng Theo FCTS 14.09'!$B43,'FCST SDV'!$C$3:$C$3000,0),MATCH('Hàng Theo FCTS 14.09'!J$1,'FCST SDV'!$AC$2:$AZ$2,0))/'Hàng Theo FCTS 14.09'!$C43,0)</f>
        <v>0</v>
      </c>
      <c r="K43" s="134">
        <f t="array" ref="K43">+IFERROR(INDEX('FCST SDV'!$AC$3:$AZ$3000,MATCH('Hàng Theo FCTS 14.09'!$B43,'FCST SDV'!$C$3:$C$3000,0),MATCH('Hàng Theo FCTS 14.09'!K$1,'FCST SDV'!$AC$2:$AZ$2,0))/'Hàng Theo FCTS 14.09'!$C43,0)</f>
        <v>0</v>
      </c>
      <c r="L43" s="134">
        <f t="array" ref="L43">+IFERROR(INDEX('FCST SDV'!$AC$3:$AZ$3000,MATCH('Hàng Theo FCTS 14.09'!$B43,'FCST SDV'!$C$3:$C$3000,0),MATCH('Hàng Theo FCTS 14.09'!L$1,'FCST SDV'!$AC$2:$AZ$2,0))/'Hàng Theo FCTS 14.09'!$C43,0)</f>
        <v>100</v>
      </c>
      <c r="M43" s="134">
        <f t="array" ref="M43">+IFERROR(INDEX('FCST SDV'!$AC$3:$AZ$3000,MATCH('Hàng Theo FCTS 14.09'!$B43,'FCST SDV'!$C$3:$C$3000,0),MATCH('Hàng Theo FCTS 14.09'!M$1,'FCST SDV'!$AC$2:$AZ$2,0))/'Hàng Theo FCTS 14.09'!$C43,0)</f>
        <v>0</v>
      </c>
      <c r="N43" s="134">
        <f t="array" ref="N43">+IFERROR(INDEX('FCST SDV'!$AC$3:$AZ$3000,MATCH('Hàng Theo FCTS 14.09'!$B43,'FCST SDV'!$C$3:$C$3000,0),MATCH('Hàng Theo FCTS 14.09'!N$1,'FCST SDV'!$AC$2:$AZ$2,0))/'Hàng Theo FCTS 14.09'!$C43,0)</f>
        <v>0</v>
      </c>
      <c r="O43" s="134">
        <f t="array" ref="O43">+IFERROR(INDEX('FCST SDV'!$AC$3:$AZ$3000,MATCH('Hàng Theo FCTS 14.09'!$B43,'FCST SDV'!$C$3:$C$3000,0),MATCH('Hàng Theo FCTS 14.09'!O$1,'FCST SDV'!$AC$2:$AZ$2,0))/'Hàng Theo FCTS 14.09'!$C43,0)</f>
        <v>180</v>
      </c>
      <c r="P43" s="134">
        <f t="array" ref="P43">+IFERROR(INDEX('FCST SDV'!$AC$3:$AZ$3000,MATCH('Hàng Theo FCTS 14.09'!$B43,'FCST SDV'!$C$3:$C$3000,0),MATCH('Hàng Theo FCTS 14.09'!P$1,'FCST SDV'!$AC$2:$AZ$2,0))/'Hàng Theo FCTS 14.09'!$C43,0)</f>
        <v>160</v>
      </c>
      <c r="Q43" s="134">
        <f t="array" ref="Q43">+IFERROR(INDEX('FCST SDV'!$AC$3:$AZ$3000,MATCH('Hàng Theo FCTS 14.09'!$B43,'FCST SDV'!$C$3:$C$3000,0),MATCH('Hàng Theo FCTS 14.09'!Q$1,'FCST SDV'!$AC$2:$AZ$2,0))/'Hàng Theo FCTS 14.09'!$C43,0)</f>
        <v>160</v>
      </c>
      <c r="R43" s="134">
        <f t="array" ref="R43">+IFERROR(INDEX('FCST SDV'!$AC$3:$AZ$3000,MATCH('Hàng Theo FCTS 14.09'!$B43,'FCST SDV'!$C$3:$C$3000,0),MATCH('Hàng Theo FCTS 14.09'!R$1,'FCST SDV'!$AC$2:$AZ$2,0))/'Hàng Theo FCTS 14.09'!$C43,0)</f>
        <v>0</v>
      </c>
    </row>
    <row r="44" spans="2:18">
      <c r="B44" s="562"/>
      <c r="C44" s="131" t="s">
        <v>47</v>
      </c>
      <c r="D44" s="132">
        <v>150</v>
      </c>
      <c r="E44" s="556"/>
      <c r="F44" s="664"/>
      <c r="G44" s="556"/>
      <c r="H44" s="152">
        <f>+VLOOKUP(C44,'[6]FCST SDV'!$C:$AL,36,0)</f>
        <v>156000</v>
      </c>
      <c r="I44" s="153">
        <f t="shared" si="2"/>
        <v>1040</v>
      </c>
      <c r="J44" s="134">
        <f t="array" ref="J44">+IFERROR(INDEX('FCST SDV'!$AC$3:$AZ$3000,MATCH('Hàng Theo FCTS 14.09'!$B44,'FCST SDV'!$C$3:$C$3000,0),MATCH('Hàng Theo FCTS 14.09'!J$1,'FCST SDV'!$AC$2:$AZ$2,0))/'Hàng Theo FCTS 14.09'!$C44,0)</f>
        <v>0</v>
      </c>
      <c r="K44" s="134">
        <f t="array" ref="K44">+IFERROR(INDEX('FCST SDV'!$AC$3:$AZ$3000,MATCH('Hàng Theo FCTS 14.09'!$B44,'FCST SDV'!$C$3:$C$3000,0),MATCH('Hàng Theo FCTS 14.09'!K$1,'FCST SDV'!$AC$2:$AZ$2,0))/'Hàng Theo FCTS 14.09'!$C44,0)</f>
        <v>0</v>
      </c>
      <c r="L44" s="134">
        <f t="array" ref="L44">+IFERROR(INDEX('FCST SDV'!$AC$3:$AZ$3000,MATCH('Hàng Theo FCTS 14.09'!$B44,'FCST SDV'!$C$3:$C$3000,0),MATCH('Hàng Theo FCTS 14.09'!L$1,'FCST SDV'!$AC$2:$AZ$2,0))/'Hàng Theo FCTS 14.09'!$C44,0)</f>
        <v>0</v>
      </c>
      <c r="M44" s="134">
        <f t="array" ref="M44">+IFERROR(INDEX('FCST SDV'!$AC$3:$AZ$3000,MATCH('Hàng Theo FCTS 14.09'!$B44,'FCST SDV'!$C$3:$C$3000,0),MATCH('Hàng Theo FCTS 14.09'!M$1,'FCST SDV'!$AC$2:$AZ$2,0))/'Hàng Theo FCTS 14.09'!$C44,0)</f>
        <v>0</v>
      </c>
      <c r="N44" s="134">
        <f t="array" ref="N44">+IFERROR(INDEX('FCST SDV'!$AC$3:$AZ$3000,MATCH('Hàng Theo FCTS 14.09'!$B44,'FCST SDV'!$C$3:$C$3000,0),MATCH('Hàng Theo FCTS 14.09'!N$1,'FCST SDV'!$AC$2:$AZ$2,0))/'Hàng Theo FCTS 14.09'!$C44,0)</f>
        <v>0</v>
      </c>
      <c r="O44" s="134">
        <f t="array" ref="O44">+IFERROR(INDEX('FCST SDV'!$AC$3:$AZ$3000,MATCH('Hàng Theo FCTS 14.09'!$B44,'FCST SDV'!$C$3:$C$3000,0),MATCH('Hàng Theo FCTS 14.09'!O$1,'FCST SDV'!$AC$2:$AZ$2,0))/'Hàng Theo FCTS 14.09'!$C44,0)</f>
        <v>60</v>
      </c>
      <c r="P44" s="134">
        <f t="array" ref="P44">+IFERROR(INDEX('FCST SDV'!$AC$3:$AZ$3000,MATCH('Hàng Theo FCTS 14.09'!$B44,'FCST SDV'!$C$3:$C$3000,0),MATCH('Hàng Theo FCTS 14.09'!P$1,'FCST SDV'!$AC$2:$AZ$2,0))/'Hàng Theo FCTS 14.09'!$C44,0)</f>
        <v>100</v>
      </c>
      <c r="Q44" s="134">
        <f t="array" ref="Q44">+IFERROR(INDEX('FCST SDV'!$AC$3:$AZ$3000,MATCH('Hàng Theo FCTS 14.09'!$B44,'FCST SDV'!$C$3:$C$3000,0),MATCH('Hàng Theo FCTS 14.09'!Q$1,'FCST SDV'!$AC$2:$AZ$2,0))/'Hàng Theo FCTS 14.09'!$C44,0)</f>
        <v>100</v>
      </c>
      <c r="R44" s="134">
        <f t="array" ref="R44">+IFERROR(INDEX('FCST SDV'!$AC$3:$AZ$3000,MATCH('Hàng Theo FCTS 14.09'!$B44,'FCST SDV'!$C$3:$C$3000,0),MATCH('Hàng Theo FCTS 14.09'!R$1,'FCST SDV'!$AC$2:$AZ$2,0))/'Hàng Theo FCTS 14.09'!$C44,0)</f>
        <v>0</v>
      </c>
    </row>
    <row r="45" spans="2:18">
      <c r="B45" s="562"/>
      <c r="C45" s="131" t="s">
        <v>48</v>
      </c>
      <c r="D45" s="135">
        <v>1000</v>
      </c>
      <c r="E45" s="556"/>
      <c r="F45" s="664"/>
      <c r="G45" s="556"/>
      <c r="H45" s="152">
        <f>+VLOOKUP(C45,'[6]FCST SDV'!$C:$AL,36,0)</f>
        <v>600000</v>
      </c>
      <c r="I45" s="153">
        <f t="shared" si="2"/>
        <v>600</v>
      </c>
      <c r="J45" s="134">
        <f t="array" ref="J45">+IFERROR(INDEX('FCST SDV'!$AC$3:$AZ$3000,MATCH('Hàng Theo FCTS 14.09'!$B45,'FCST SDV'!$C$3:$C$3000,0),MATCH('Hàng Theo FCTS 14.09'!J$1,'FCST SDV'!$AC$2:$AZ$2,0))/'Hàng Theo FCTS 14.09'!$C45,0)</f>
        <v>0</v>
      </c>
      <c r="K45" s="134">
        <f t="array" ref="K45">+IFERROR(INDEX('FCST SDV'!$AC$3:$AZ$3000,MATCH('Hàng Theo FCTS 14.09'!$B45,'FCST SDV'!$C$3:$C$3000,0),MATCH('Hàng Theo FCTS 14.09'!K$1,'FCST SDV'!$AC$2:$AZ$2,0))/'Hàng Theo FCTS 14.09'!$C45,0)</f>
        <v>0</v>
      </c>
      <c r="L45" s="134">
        <f t="array" ref="L45">+IFERROR(INDEX('FCST SDV'!$AC$3:$AZ$3000,MATCH('Hàng Theo FCTS 14.09'!$B45,'FCST SDV'!$C$3:$C$3000,0),MATCH('Hàng Theo FCTS 14.09'!L$1,'FCST SDV'!$AC$2:$AZ$2,0))/'Hàng Theo FCTS 14.09'!$C45,0)</f>
        <v>0</v>
      </c>
      <c r="M45" s="134">
        <f t="array" ref="M45">+IFERROR(INDEX('FCST SDV'!$AC$3:$AZ$3000,MATCH('Hàng Theo FCTS 14.09'!$B45,'FCST SDV'!$C$3:$C$3000,0),MATCH('Hàng Theo FCTS 14.09'!M$1,'FCST SDV'!$AC$2:$AZ$2,0))/'Hàng Theo FCTS 14.09'!$C45,0)</f>
        <v>0</v>
      </c>
      <c r="N45" s="134">
        <f t="array" ref="N45">+IFERROR(INDEX('FCST SDV'!$AC$3:$AZ$3000,MATCH('Hàng Theo FCTS 14.09'!$B45,'FCST SDV'!$C$3:$C$3000,0),MATCH('Hàng Theo FCTS 14.09'!N$1,'FCST SDV'!$AC$2:$AZ$2,0))/'Hàng Theo FCTS 14.09'!$C45,0)</f>
        <v>0</v>
      </c>
      <c r="O45" s="134">
        <f t="array" ref="O45">+IFERROR(INDEX('FCST SDV'!$AC$3:$AZ$3000,MATCH('Hàng Theo FCTS 14.09'!$B45,'FCST SDV'!$C$3:$C$3000,0),MATCH('Hàng Theo FCTS 14.09'!O$1,'FCST SDV'!$AC$2:$AZ$2,0))/'Hàng Theo FCTS 14.09'!$C45,0)</f>
        <v>0</v>
      </c>
      <c r="P45" s="134">
        <f t="array" ref="P45">+IFERROR(INDEX('FCST SDV'!$AC$3:$AZ$3000,MATCH('Hàng Theo FCTS 14.09'!$B45,'FCST SDV'!$C$3:$C$3000,0),MATCH('Hàng Theo FCTS 14.09'!P$1,'FCST SDV'!$AC$2:$AZ$2,0))/'Hàng Theo FCTS 14.09'!$C45,0)</f>
        <v>0</v>
      </c>
      <c r="Q45" s="134">
        <f t="array" ref="Q45">+IFERROR(INDEX('FCST SDV'!$AC$3:$AZ$3000,MATCH('Hàng Theo FCTS 14.09'!$B45,'FCST SDV'!$C$3:$C$3000,0),MATCH('Hàng Theo FCTS 14.09'!Q$1,'FCST SDV'!$AC$2:$AZ$2,0))/'Hàng Theo FCTS 14.09'!$C45,0)</f>
        <v>0</v>
      </c>
      <c r="R45" s="134">
        <f t="array" ref="R45">+IFERROR(INDEX('FCST SDV'!$AC$3:$AZ$3000,MATCH('Hàng Theo FCTS 14.09'!$B45,'FCST SDV'!$C$3:$C$3000,0),MATCH('Hàng Theo FCTS 14.09'!R$1,'FCST SDV'!$AC$2:$AZ$2,0))/'Hàng Theo FCTS 14.09'!$C45,0)</f>
        <v>0</v>
      </c>
    </row>
    <row r="46" spans="2:18">
      <c r="B46" s="563"/>
      <c r="C46" s="131" t="s">
        <v>49</v>
      </c>
      <c r="D46" s="135">
        <v>1000</v>
      </c>
      <c r="E46" s="557"/>
      <c r="F46" s="586"/>
      <c r="G46" s="557"/>
      <c r="H46" s="152">
        <f>+VLOOKUP(C46,'[6]FCST SDV'!$C:$AL,36,0)</f>
        <v>260000</v>
      </c>
      <c r="I46" s="153">
        <f t="shared" si="2"/>
        <v>260</v>
      </c>
      <c r="J46" s="134">
        <f t="array" ref="J46">+IFERROR(INDEX('FCST SDV'!$AC$3:$AZ$3000,MATCH('Hàng Theo FCTS 14.09'!$B46,'FCST SDV'!$C$3:$C$3000,0),MATCH('Hàng Theo FCTS 14.09'!J$1,'FCST SDV'!$AC$2:$AZ$2,0))/'Hàng Theo FCTS 14.09'!$C46,0)</f>
        <v>0</v>
      </c>
      <c r="K46" s="134">
        <f t="array" ref="K46">+IFERROR(INDEX('FCST SDV'!$AC$3:$AZ$3000,MATCH('Hàng Theo FCTS 14.09'!$B46,'FCST SDV'!$C$3:$C$3000,0),MATCH('Hàng Theo FCTS 14.09'!K$1,'FCST SDV'!$AC$2:$AZ$2,0))/'Hàng Theo FCTS 14.09'!$C46,0)</f>
        <v>0</v>
      </c>
      <c r="L46" s="134">
        <f t="array" ref="L46">+IFERROR(INDEX('FCST SDV'!$AC$3:$AZ$3000,MATCH('Hàng Theo FCTS 14.09'!$B46,'FCST SDV'!$C$3:$C$3000,0),MATCH('Hàng Theo FCTS 14.09'!L$1,'FCST SDV'!$AC$2:$AZ$2,0))/'Hàng Theo FCTS 14.09'!$C46,0)</f>
        <v>0</v>
      </c>
      <c r="M46" s="134">
        <f t="array" ref="M46">+IFERROR(INDEX('FCST SDV'!$AC$3:$AZ$3000,MATCH('Hàng Theo FCTS 14.09'!$B46,'FCST SDV'!$C$3:$C$3000,0),MATCH('Hàng Theo FCTS 14.09'!M$1,'FCST SDV'!$AC$2:$AZ$2,0))/'Hàng Theo FCTS 14.09'!$C46,0)</f>
        <v>0</v>
      </c>
      <c r="N46" s="134">
        <f t="array" ref="N46">+IFERROR(INDEX('FCST SDV'!$AC$3:$AZ$3000,MATCH('Hàng Theo FCTS 14.09'!$B46,'FCST SDV'!$C$3:$C$3000,0),MATCH('Hàng Theo FCTS 14.09'!N$1,'FCST SDV'!$AC$2:$AZ$2,0))/'Hàng Theo FCTS 14.09'!$C46,0)</f>
        <v>0</v>
      </c>
      <c r="O46" s="134">
        <f t="array" ref="O46">+IFERROR(INDEX('FCST SDV'!$AC$3:$AZ$3000,MATCH('Hàng Theo FCTS 14.09'!$B46,'FCST SDV'!$C$3:$C$3000,0),MATCH('Hàng Theo FCTS 14.09'!O$1,'FCST SDV'!$AC$2:$AZ$2,0))/'Hàng Theo FCTS 14.09'!$C46,0)</f>
        <v>0</v>
      </c>
      <c r="P46" s="134">
        <f t="array" ref="P46">+IFERROR(INDEX('FCST SDV'!$AC$3:$AZ$3000,MATCH('Hàng Theo FCTS 14.09'!$B46,'FCST SDV'!$C$3:$C$3000,0),MATCH('Hàng Theo FCTS 14.09'!P$1,'FCST SDV'!$AC$2:$AZ$2,0))/'Hàng Theo FCTS 14.09'!$C46,0)</f>
        <v>0</v>
      </c>
      <c r="Q46" s="134">
        <f t="array" ref="Q46">+IFERROR(INDEX('FCST SDV'!$AC$3:$AZ$3000,MATCH('Hàng Theo FCTS 14.09'!$B46,'FCST SDV'!$C$3:$C$3000,0),MATCH('Hàng Theo FCTS 14.09'!Q$1,'FCST SDV'!$AC$2:$AZ$2,0))/'Hàng Theo FCTS 14.09'!$C46,0)</f>
        <v>0</v>
      </c>
      <c r="R46" s="134">
        <f t="array" ref="R46">+IFERROR(INDEX('FCST SDV'!$AC$3:$AZ$3000,MATCH('Hàng Theo FCTS 14.09'!$B46,'FCST SDV'!$C$3:$C$3000,0),MATCH('Hàng Theo FCTS 14.09'!R$1,'FCST SDV'!$AC$2:$AZ$2,0))/'Hàng Theo FCTS 14.09'!$C46,0)</f>
        <v>0</v>
      </c>
    </row>
    <row r="47" spans="2:18">
      <c r="B47" s="593" t="s">
        <v>254</v>
      </c>
      <c r="C47" s="594"/>
      <c r="D47" s="594"/>
      <c r="E47" s="594"/>
      <c r="F47" s="594"/>
      <c r="G47" s="594"/>
      <c r="H47" s="595"/>
      <c r="I47" s="155"/>
      <c r="J47" s="137">
        <f>+G41-SUM(J41:J46)</f>
        <v>51537</v>
      </c>
      <c r="K47" s="137">
        <f>+J47-SUM(K41:K46)</f>
        <v>51494</v>
      </c>
      <c r="L47" s="137">
        <f t="shared" ref="L47:R47" si="3">+K47-SUM(L41:L46)</f>
        <v>51351</v>
      </c>
      <c r="M47" s="137">
        <f t="shared" si="3"/>
        <v>51308</v>
      </c>
      <c r="N47" s="137">
        <f t="shared" si="3"/>
        <v>51265</v>
      </c>
      <c r="O47" s="137">
        <f t="shared" si="3"/>
        <v>50767</v>
      </c>
      <c r="P47" s="137">
        <f t="shared" si="3"/>
        <v>50222</v>
      </c>
      <c r="Q47" s="137">
        <f t="shared" si="3"/>
        <v>49682</v>
      </c>
      <c r="R47" s="137">
        <f t="shared" si="3"/>
        <v>49682</v>
      </c>
    </row>
    <row r="48" spans="2:18">
      <c r="B48" s="561" t="s">
        <v>59</v>
      </c>
      <c r="C48" s="131" t="s">
        <v>50</v>
      </c>
      <c r="D48" s="135">
        <v>100</v>
      </c>
      <c r="E48" s="555">
        <v>0</v>
      </c>
      <c r="F48" s="585"/>
      <c r="G48" s="555">
        <f>+E48</f>
        <v>0</v>
      </c>
      <c r="H48" s="152">
        <f>+VLOOKUP(C48,'[6]FCST SDV'!$C:$AL,36,0)</f>
        <v>0</v>
      </c>
      <c r="I48" s="153">
        <f t="shared" ref="I48:I64" si="4">+H48/D48</f>
        <v>0</v>
      </c>
      <c r="J48" s="134">
        <f t="array" ref="J48">+IFERROR(INDEX('FCST SDV'!$AC$3:$AZ$3000,MATCH('Hàng Theo FCTS 14.09'!$B48,'FCST SDV'!$C$3:$C$3000,0),MATCH('Hàng Theo FCTS 14.09'!J$1,'FCST SDV'!$AC$2:$AZ$2,0))/'Hàng Theo FCTS 14.09'!$C48,0)</f>
        <v>0</v>
      </c>
      <c r="K48" s="134">
        <f t="array" ref="K48">+IFERROR(INDEX('FCST SDV'!$AC$3:$AZ$3000,MATCH('Hàng Theo FCTS 14.09'!$B48,'FCST SDV'!$C$3:$C$3000,0),MATCH('Hàng Theo FCTS 14.09'!K$1,'FCST SDV'!$AC$2:$AZ$2,0))/'Hàng Theo FCTS 14.09'!$C48,0)</f>
        <v>0</v>
      </c>
      <c r="L48" s="134">
        <f t="array" ref="L48">+IFERROR(INDEX('FCST SDV'!$AC$3:$AZ$3000,MATCH('Hàng Theo FCTS 14.09'!$B48,'FCST SDV'!$C$3:$C$3000,0),MATCH('Hàng Theo FCTS 14.09'!L$1,'FCST SDV'!$AC$2:$AZ$2,0))/'Hàng Theo FCTS 14.09'!$C48,0)</f>
        <v>0</v>
      </c>
      <c r="M48" s="134">
        <f t="array" ref="M48">+IFERROR(INDEX('FCST SDV'!$AC$3:$AZ$3000,MATCH('Hàng Theo FCTS 14.09'!$B48,'FCST SDV'!$C$3:$C$3000,0),MATCH('Hàng Theo FCTS 14.09'!M$1,'FCST SDV'!$AC$2:$AZ$2,0))/'Hàng Theo FCTS 14.09'!$C48,0)</f>
        <v>0</v>
      </c>
      <c r="N48" s="134">
        <f t="array" ref="N48">+IFERROR(INDEX('FCST SDV'!$AC$3:$AZ$3000,MATCH('Hàng Theo FCTS 14.09'!$B48,'FCST SDV'!$C$3:$C$3000,0),MATCH('Hàng Theo FCTS 14.09'!N$1,'FCST SDV'!$AC$2:$AZ$2,0))/'Hàng Theo FCTS 14.09'!$C48,0)</f>
        <v>0</v>
      </c>
      <c r="O48" s="134">
        <f t="array" ref="O48">+IFERROR(INDEX('FCST SDV'!$AC$3:$AZ$3000,MATCH('Hàng Theo FCTS 14.09'!$B48,'FCST SDV'!$C$3:$C$3000,0),MATCH('Hàng Theo FCTS 14.09'!O$1,'FCST SDV'!$AC$2:$AZ$2,0))/'Hàng Theo FCTS 14.09'!$C48,0)</f>
        <v>0</v>
      </c>
      <c r="P48" s="134">
        <f t="array" ref="P48">+IFERROR(INDEX('FCST SDV'!$AC$3:$AZ$3000,MATCH('Hàng Theo FCTS 14.09'!$B48,'FCST SDV'!$C$3:$C$3000,0),MATCH('Hàng Theo FCTS 14.09'!P$1,'FCST SDV'!$AC$2:$AZ$2,0))/'Hàng Theo FCTS 14.09'!$C48,0)</f>
        <v>0</v>
      </c>
      <c r="Q48" s="134">
        <f t="array" ref="Q48">+IFERROR(INDEX('FCST SDV'!$AC$3:$AZ$3000,MATCH('Hàng Theo FCTS 14.09'!$B48,'FCST SDV'!$C$3:$C$3000,0),MATCH('Hàng Theo FCTS 14.09'!Q$1,'FCST SDV'!$AC$2:$AZ$2,0))/'Hàng Theo FCTS 14.09'!$C48,0)</f>
        <v>0</v>
      </c>
      <c r="R48" s="134">
        <f t="array" ref="R48">+IFERROR(INDEX('FCST SDV'!$AC$3:$AZ$3000,MATCH('Hàng Theo FCTS 14.09'!$B48,'FCST SDV'!$C$3:$C$3000,0),MATCH('Hàng Theo FCTS 14.09'!R$1,'FCST SDV'!$AC$2:$AZ$2,0))/'Hàng Theo FCTS 14.09'!$C48,0)</f>
        <v>0</v>
      </c>
    </row>
    <row r="49" spans="2:18">
      <c r="B49" s="562"/>
      <c r="C49" s="131" t="s">
        <v>51</v>
      </c>
      <c r="D49" s="135">
        <v>3000</v>
      </c>
      <c r="E49" s="556"/>
      <c r="F49" s="664"/>
      <c r="G49" s="556"/>
      <c r="H49" s="152">
        <f>+VLOOKUP(C49,'[6]FCST SDV'!$C:$AL,36,0)</f>
        <v>270000</v>
      </c>
      <c r="I49" s="153">
        <f t="shared" si="4"/>
        <v>90</v>
      </c>
      <c r="J49" s="134">
        <f t="array" ref="J49">+IFERROR(INDEX('FCST SDV'!$AC$3:$AZ$3000,MATCH('Hàng Theo FCTS 14.09'!$B49,'FCST SDV'!$C$3:$C$3000,0),MATCH('Hàng Theo FCTS 14.09'!J$1,'FCST SDV'!$AC$2:$AZ$2,0))/'Hàng Theo FCTS 14.09'!$C49,0)</f>
        <v>0</v>
      </c>
      <c r="K49" s="134">
        <f t="array" ref="K49">+IFERROR(INDEX('FCST SDV'!$AC$3:$AZ$3000,MATCH('Hàng Theo FCTS 14.09'!$B49,'FCST SDV'!$C$3:$C$3000,0),MATCH('Hàng Theo FCTS 14.09'!K$1,'FCST SDV'!$AC$2:$AZ$2,0))/'Hàng Theo FCTS 14.09'!$C49,0)</f>
        <v>0</v>
      </c>
      <c r="L49" s="134">
        <f t="array" ref="L49">+IFERROR(INDEX('FCST SDV'!$AC$3:$AZ$3000,MATCH('Hàng Theo FCTS 14.09'!$B49,'FCST SDV'!$C$3:$C$3000,0),MATCH('Hàng Theo FCTS 14.09'!L$1,'FCST SDV'!$AC$2:$AZ$2,0))/'Hàng Theo FCTS 14.09'!$C49,0)</f>
        <v>0</v>
      </c>
      <c r="M49" s="134">
        <f t="array" ref="M49">+IFERROR(INDEX('FCST SDV'!$AC$3:$AZ$3000,MATCH('Hàng Theo FCTS 14.09'!$B49,'FCST SDV'!$C$3:$C$3000,0),MATCH('Hàng Theo FCTS 14.09'!M$1,'FCST SDV'!$AC$2:$AZ$2,0))/'Hàng Theo FCTS 14.09'!$C49,0)</f>
        <v>0</v>
      </c>
      <c r="N49" s="134">
        <f t="array" ref="N49">+IFERROR(INDEX('FCST SDV'!$AC$3:$AZ$3000,MATCH('Hàng Theo FCTS 14.09'!$B49,'FCST SDV'!$C$3:$C$3000,0),MATCH('Hàng Theo FCTS 14.09'!N$1,'FCST SDV'!$AC$2:$AZ$2,0))/'Hàng Theo FCTS 14.09'!$C49,0)</f>
        <v>0</v>
      </c>
      <c r="O49" s="134">
        <f t="array" ref="O49">+IFERROR(INDEX('FCST SDV'!$AC$3:$AZ$3000,MATCH('Hàng Theo FCTS 14.09'!$B49,'FCST SDV'!$C$3:$C$3000,0),MATCH('Hàng Theo FCTS 14.09'!O$1,'FCST SDV'!$AC$2:$AZ$2,0))/'Hàng Theo FCTS 14.09'!$C49,0)</f>
        <v>0</v>
      </c>
      <c r="P49" s="134">
        <f t="array" ref="P49">+IFERROR(INDEX('FCST SDV'!$AC$3:$AZ$3000,MATCH('Hàng Theo FCTS 14.09'!$B49,'FCST SDV'!$C$3:$C$3000,0),MATCH('Hàng Theo FCTS 14.09'!P$1,'FCST SDV'!$AC$2:$AZ$2,0))/'Hàng Theo FCTS 14.09'!$C49,0)</f>
        <v>0</v>
      </c>
      <c r="Q49" s="134">
        <f t="array" ref="Q49">+IFERROR(INDEX('FCST SDV'!$AC$3:$AZ$3000,MATCH('Hàng Theo FCTS 14.09'!$B49,'FCST SDV'!$C$3:$C$3000,0),MATCH('Hàng Theo FCTS 14.09'!Q$1,'FCST SDV'!$AC$2:$AZ$2,0))/'Hàng Theo FCTS 14.09'!$C49,0)</f>
        <v>0</v>
      </c>
      <c r="R49" s="134">
        <f t="array" ref="R49">+IFERROR(INDEX('FCST SDV'!$AC$3:$AZ$3000,MATCH('Hàng Theo FCTS 14.09'!$B49,'FCST SDV'!$C$3:$C$3000,0),MATCH('Hàng Theo FCTS 14.09'!R$1,'FCST SDV'!$AC$2:$AZ$2,0))/'Hàng Theo FCTS 14.09'!$C49,0)</f>
        <v>0</v>
      </c>
    </row>
    <row r="50" spans="2:18">
      <c r="B50" s="562"/>
      <c r="C50" s="131" t="s">
        <v>52</v>
      </c>
      <c r="D50" s="135">
        <v>200</v>
      </c>
      <c r="E50" s="556"/>
      <c r="F50" s="664"/>
      <c r="G50" s="556"/>
      <c r="H50" s="152">
        <f>+VLOOKUP(C50,'[6]FCST SDV'!$C:$AL,36,0)</f>
        <v>0</v>
      </c>
      <c r="I50" s="153">
        <f t="shared" si="4"/>
        <v>0</v>
      </c>
      <c r="J50" s="134">
        <f t="array" ref="J50">+IFERROR(INDEX('FCST SDV'!$AC$3:$AZ$3000,MATCH('Hàng Theo FCTS 14.09'!$B50,'FCST SDV'!$C$3:$C$3000,0),MATCH('Hàng Theo FCTS 14.09'!J$1,'FCST SDV'!$AC$2:$AZ$2,0))/'Hàng Theo FCTS 14.09'!$C50,0)</f>
        <v>0</v>
      </c>
      <c r="K50" s="134">
        <f t="array" ref="K50">+IFERROR(INDEX('FCST SDV'!$AC$3:$AZ$3000,MATCH('Hàng Theo FCTS 14.09'!$B50,'FCST SDV'!$C$3:$C$3000,0),MATCH('Hàng Theo FCTS 14.09'!K$1,'FCST SDV'!$AC$2:$AZ$2,0))/'Hàng Theo FCTS 14.09'!$C50,0)</f>
        <v>0</v>
      </c>
      <c r="L50" s="134">
        <f t="array" ref="L50">+IFERROR(INDEX('FCST SDV'!$AC$3:$AZ$3000,MATCH('Hàng Theo FCTS 14.09'!$B50,'FCST SDV'!$C$3:$C$3000,0),MATCH('Hàng Theo FCTS 14.09'!L$1,'FCST SDV'!$AC$2:$AZ$2,0))/'Hàng Theo FCTS 14.09'!$C50,0)</f>
        <v>0</v>
      </c>
      <c r="M50" s="134">
        <f t="array" ref="M50">+IFERROR(INDEX('FCST SDV'!$AC$3:$AZ$3000,MATCH('Hàng Theo FCTS 14.09'!$B50,'FCST SDV'!$C$3:$C$3000,0),MATCH('Hàng Theo FCTS 14.09'!M$1,'FCST SDV'!$AC$2:$AZ$2,0))/'Hàng Theo FCTS 14.09'!$C50,0)</f>
        <v>0</v>
      </c>
      <c r="N50" s="134">
        <f t="array" ref="N50">+IFERROR(INDEX('FCST SDV'!$AC$3:$AZ$3000,MATCH('Hàng Theo FCTS 14.09'!$B50,'FCST SDV'!$C$3:$C$3000,0),MATCH('Hàng Theo FCTS 14.09'!N$1,'FCST SDV'!$AC$2:$AZ$2,0))/'Hàng Theo FCTS 14.09'!$C50,0)</f>
        <v>0</v>
      </c>
      <c r="O50" s="134">
        <f t="array" ref="O50">+IFERROR(INDEX('FCST SDV'!$AC$3:$AZ$3000,MATCH('Hàng Theo FCTS 14.09'!$B50,'FCST SDV'!$C$3:$C$3000,0),MATCH('Hàng Theo FCTS 14.09'!O$1,'FCST SDV'!$AC$2:$AZ$2,0))/'Hàng Theo FCTS 14.09'!$C50,0)</f>
        <v>0</v>
      </c>
      <c r="P50" s="134">
        <f t="array" ref="P50">+IFERROR(INDEX('FCST SDV'!$AC$3:$AZ$3000,MATCH('Hàng Theo FCTS 14.09'!$B50,'FCST SDV'!$C$3:$C$3000,0),MATCH('Hàng Theo FCTS 14.09'!P$1,'FCST SDV'!$AC$2:$AZ$2,0))/'Hàng Theo FCTS 14.09'!$C50,0)</f>
        <v>3.6</v>
      </c>
      <c r="Q50" s="134">
        <f t="array" ref="Q50">+IFERROR(INDEX('FCST SDV'!$AC$3:$AZ$3000,MATCH('Hàng Theo FCTS 14.09'!$B50,'FCST SDV'!$C$3:$C$3000,0),MATCH('Hàng Theo FCTS 14.09'!Q$1,'FCST SDV'!$AC$2:$AZ$2,0))/'Hàng Theo FCTS 14.09'!$C50,0)</f>
        <v>0</v>
      </c>
      <c r="R50" s="134">
        <f t="array" ref="R50">+IFERROR(INDEX('FCST SDV'!$AC$3:$AZ$3000,MATCH('Hàng Theo FCTS 14.09'!$B50,'FCST SDV'!$C$3:$C$3000,0),MATCH('Hàng Theo FCTS 14.09'!R$1,'FCST SDV'!$AC$2:$AZ$2,0))/'Hàng Theo FCTS 14.09'!$C50,0)</f>
        <v>0</v>
      </c>
    </row>
    <row r="51" spans="2:18">
      <c r="B51" s="562"/>
      <c r="C51" s="131" t="s">
        <v>52</v>
      </c>
      <c r="D51" s="135">
        <v>200</v>
      </c>
      <c r="E51" s="556"/>
      <c r="F51" s="664"/>
      <c r="G51" s="556"/>
      <c r="H51" s="152">
        <f>+VLOOKUP(C51,'[6]FCST SDV'!$C:$AL,36,0)</f>
        <v>0</v>
      </c>
      <c r="I51" s="153">
        <f t="shared" si="4"/>
        <v>0</v>
      </c>
      <c r="J51" s="134">
        <f t="array" ref="J51">+IFERROR(INDEX('FCST SDV'!$AC$3:$AZ$3000,MATCH('Hàng Theo FCTS 14.09'!$B51,'FCST SDV'!$C$3:$C$3000,0),MATCH('Hàng Theo FCTS 14.09'!J$1,'FCST SDV'!$AC$2:$AZ$2,0))/'Hàng Theo FCTS 14.09'!$C51,0)</f>
        <v>2.4</v>
      </c>
      <c r="K51" s="134">
        <f t="array" ref="K51">+IFERROR(INDEX('FCST SDV'!$AC$3:$AZ$3000,MATCH('Hàng Theo FCTS 14.09'!$B51,'FCST SDV'!$C$3:$C$3000,0),MATCH('Hàng Theo FCTS 14.09'!K$1,'FCST SDV'!$AC$2:$AZ$2,0))/'Hàng Theo FCTS 14.09'!$C51,0)</f>
        <v>2.4</v>
      </c>
      <c r="L51" s="134">
        <f t="array" ref="L51">+IFERROR(INDEX('FCST SDV'!$AC$3:$AZ$3000,MATCH('Hàng Theo FCTS 14.09'!$B51,'FCST SDV'!$C$3:$C$3000,0),MATCH('Hàng Theo FCTS 14.09'!L$1,'FCST SDV'!$AC$2:$AZ$2,0))/'Hàng Theo FCTS 14.09'!$C51,0)</f>
        <v>2.4</v>
      </c>
      <c r="M51" s="134">
        <f t="array" ref="M51">+IFERROR(INDEX('FCST SDV'!$AC$3:$AZ$3000,MATCH('Hàng Theo FCTS 14.09'!$B51,'FCST SDV'!$C$3:$C$3000,0),MATCH('Hàng Theo FCTS 14.09'!M$1,'FCST SDV'!$AC$2:$AZ$2,0))/'Hàng Theo FCTS 14.09'!$C51,0)</f>
        <v>2.4</v>
      </c>
      <c r="N51" s="134">
        <f t="array" ref="N51">+IFERROR(INDEX('FCST SDV'!$AC$3:$AZ$3000,MATCH('Hàng Theo FCTS 14.09'!$B51,'FCST SDV'!$C$3:$C$3000,0),MATCH('Hàng Theo FCTS 14.09'!N$1,'FCST SDV'!$AC$2:$AZ$2,0))/'Hàng Theo FCTS 14.09'!$C51,0)</f>
        <v>2.4</v>
      </c>
      <c r="O51" s="134">
        <f t="array" ref="O51">+IFERROR(INDEX('FCST SDV'!$AC$3:$AZ$3000,MATCH('Hàng Theo FCTS 14.09'!$B51,'FCST SDV'!$C$3:$C$3000,0),MATCH('Hàng Theo FCTS 14.09'!O$1,'FCST SDV'!$AC$2:$AZ$2,0))/'Hàng Theo FCTS 14.09'!$C51,0)</f>
        <v>18</v>
      </c>
      <c r="P51" s="134">
        <f t="array" ref="P51">+IFERROR(INDEX('FCST SDV'!$AC$3:$AZ$3000,MATCH('Hàng Theo FCTS 14.09'!$B51,'FCST SDV'!$C$3:$C$3000,0),MATCH('Hàng Theo FCTS 14.09'!P$1,'FCST SDV'!$AC$2:$AZ$2,0))/'Hàng Theo FCTS 14.09'!$C51,0)</f>
        <v>16.8</v>
      </c>
      <c r="Q51" s="134">
        <f t="array" ref="Q51">+IFERROR(INDEX('FCST SDV'!$AC$3:$AZ$3000,MATCH('Hàng Theo FCTS 14.09'!$B51,'FCST SDV'!$C$3:$C$3000,0),MATCH('Hàng Theo FCTS 14.09'!Q$1,'FCST SDV'!$AC$2:$AZ$2,0))/'Hàng Theo FCTS 14.09'!$C51,0)</f>
        <v>16.8</v>
      </c>
      <c r="R51" s="134">
        <f t="array" ref="R51">+IFERROR(INDEX('FCST SDV'!$AC$3:$AZ$3000,MATCH('Hàng Theo FCTS 14.09'!$B51,'FCST SDV'!$C$3:$C$3000,0),MATCH('Hàng Theo FCTS 14.09'!R$1,'FCST SDV'!$AC$2:$AZ$2,0))/'Hàng Theo FCTS 14.09'!$C51,0)</f>
        <v>0</v>
      </c>
    </row>
    <row r="52" spans="2:18">
      <c r="B52" s="562"/>
      <c r="C52" s="131" t="s">
        <v>53</v>
      </c>
      <c r="D52" s="135">
        <v>2500</v>
      </c>
      <c r="E52" s="556"/>
      <c r="F52" s="664"/>
      <c r="G52" s="556"/>
      <c r="H52" s="152">
        <f>+VLOOKUP(C52,'[6]FCST SDV'!$C:$AL,36,0)</f>
        <v>9000</v>
      </c>
      <c r="I52" s="153">
        <f t="shared" si="4"/>
        <v>3.6</v>
      </c>
      <c r="J52" s="134">
        <f t="array" ref="J52">+IFERROR(INDEX('FCST SDV'!$AC$3:$AZ$3000,MATCH('Hàng Theo FCTS 14.09'!$B52,'FCST SDV'!$C$3:$C$3000,0),MATCH('Hàng Theo FCTS 14.09'!J$1,'FCST SDV'!$AC$2:$AZ$2,0))/'Hàng Theo FCTS 14.09'!$C52,0)</f>
        <v>0</v>
      </c>
      <c r="K52" s="134">
        <f t="array" ref="K52">+IFERROR(INDEX('FCST SDV'!$AC$3:$AZ$3000,MATCH('Hàng Theo FCTS 14.09'!$B52,'FCST SDV'!$C$3:$C$3000,0),MATCH('Hàng Theo FCTS 14.09'!K$1,'FCST SDV'!$AC$2:$AZ$2,0))/'Hàng Theo FCTS 14.09'!$C52,0)</f>
        <v>0</v>
      </c>
      <c r="L52" s="134">
        <f t="array" ref="L52">+IFERROR(INDEX('FCST SDV'!$AC$3:$AZ$3000,MATCH('Hàng Theo FCTS 14.09'!$B52,'FCST SDV'!$C$3:$C$3000,0),MATCH('Hàng Theo FCTS 14.09'!L$1,'FCST SDV'!$AC$2:$AZ$2,0))/'Hàng Theo FCTS 14.09'!$C52,0)</f>
        <v>0</v>
      </c>
      <c r="M52" s="134">
        <f t="array" ref="M52">+IFERROR(INDEX('FCST SDV'!$AC$3:$AZ$3000,MATCH('Hàng Theo FCTS 14.09'!$B52,'FCST SDV'!$C$3:$C$3000,0),MATCH('Hàng Theo FCTS 14.09'!M$1,'FCST SDV'!$AC$2:$AZ$2,0))/'Hàng Theo FCTS 14.09'!$C52,0)</f>
        <v>3.6</v>
      </c>
      <c r="N52" s="134">
        <f t="array" ref="N52">+IFERROR(INDEX('FCST SDV'!$AC$3:$AZ$3000,MATCH('Hàng Theo FCTS 14.09'!$B52,'FCST SDV'!$C$3:$C$3000,0),MATCH('Hàng Theo FCTS 14.09'!N$1,'FCST SDV'!$AC$2:$AZ$2,0))/'Hàng Theo FCTS 14.09'!$C52,0)</f>
        <v>4.8</v>
      </c>
      <c r="O52" s="134">
        <f t="array" ref="O52">+IFERROR(INDEX('FCST SDV'!$AC$3:$AZ$3000,MATCH('Hàng Theo FCTS 14.09'!$B52,'FCST SDV'!$C$3:$C$3000,0),MATCH('Hàng Theo FCTS 14.09'!O$1,'FCST SDV'!$AC$2:$AZ$2,0))/'Hàng Theo FCTS 14.09'!$C52,0)</f>
        <v>8.4</v>
      </c>
      <c r="P52" s="134">
        <f t="array" ref="P52">+IFERROR(INDEX('FCST SDV'!$AC$3:$AZ$3000,MATCH('Hàng Theo FCTS 14.09'!$B52,'FCST SDV'!$C$3:$C$3000,0),MATCH('Hàng Theo FCTS 14.09'!P$1,'FCST SDV'!$AC$2:$AZ$2,0))/'Hàng Theo FCTS 14.09'!$C52,0)</f>
        <v>0</v>
      </c>
      <c r="Q52" s="134">
        <f t="array" ref="Q52">+IFERROR(INDEX('FCST SDV'!$AC$3:$AZ$3000,MATCH('Hàng Theo FCTS 14.09'!$B52,'FCST SDV'!$C$3:$C$3000,0),MATCH('Hàng Theo FCTS 14.09'!Q$1,'FCST SDV'!$AC$2:$AZ$2,0))/'Hàng Theo FCTS 14.09'!$C52,0)</f>
        <v>0</v>
      </c>
      <c r="R52" s="134">
        <f t="array" ref="R52">+IFERROR(INDEX('FCST SDV'!$AC$3:$AZ$3000,MATCH('Hàng Theo FCTS 14.09'!$B52,'FCST SDV'!$C$3:$C$3000,0),MATCH('Hàng Theo FCTS 14.09'!R$1,'FCST SDV'!$AC$2:$AZ$2,0))/'Hàng Theo FCTS 14.09'!$C52,0)</f>
        <v>0</v>
      </c>
    </row>
    <row r="53" spans="2:18">
      <c r="B53" s="562"/>
      <c r="C53" s="131" t="s">
        <v>54</v>
      </c>
      <c r="D53" s="135">
        <v>2500</v>
      </c>
      <c r="E53" s="556"/>
      <c r="F53" s="664"/>
      <c r="G53" s="556"/>
      <c r="H53" s="152">
        <f>+VLOOKUP(C53,'[6]FCST SDV'!$C:$AL,36,0)</f>
        <v>168000</v>
      </c>
      <c r="I53" s="153">
        <f t="shared" si="4"/>
        <v>67.2</v>
      </c>
      <c r="J53" s="134">
        <f t="array" ref="J53">+IFERROR(INDEX('FCST SDV'!$AC$3:$AZ$3000,MATCH('Hàng Theo FCTS 14.09'!$B53,'FCST SDV'!$C$3:$C$3000,0),MATCH('Hàng Theo FCTS 14.09'!J$1,'FCST SDV'!$AC$2:$AZ$2,0))/'Hàng Theo FCTS 14.09'!$C53,0)</f>
        <v>3.6</v>
      </c>
      <c r="K53" s="134">
        <f t="array" ref="K53">+IFERROR(INDEX('FCST SDV'!$AC$3:$AZ$3000,MATCH('Hàng Theo FCTS 14.09'!$B53,'FCST SDV'!$C$3:$C$3000,0),MATCH('Hàng Theo FCTS 14.09'!K$1,'FCST SDV'!$AC$2:$AZ$2,0))/'Hàng Theo FCTS 14.09'!$C53,0)</f>
        <v>3.6</v>
      </c>
      <c r="L53" s="134">
        <f t="array" ref="L53">+IFERROR(INDEX('FCST SDV'!$AC$3:$AZ$3000,MATCH('Hàng Theo FCTS 14.09'!$B53,'FCST SDV'!$C$3:$C$3000,0),MATCH('Hàng Theo FCTS 14.09'!L$1,'FCST SDV'!$AC$2:$AZ$2,0))/'Hàng Theo FCTS 14.09'!$C53,0)</f>
        <v>3.6</v>
      </c>
      <c r="M53" s="134">
        <f t="array" ref="M53">+IFERROR(INDEX('FCST SDV'!$AC$3:$AZ$3000,MATCH('Hàng Theo FCTS 14.09'!$B53,'FCST SDV'!$C$3:$C$3000,0),MATCH('Hàng Theo FCTS 14.09'!M$1,'FCST SDV'!$AC$2:$AZ$2,0))/'Hàng Theo FCTS 14.09'!$C53,0)</f>
        <v>3.6</v>
      </c>
      <c r="N53" s="134">
        <f t="array" ref="N53">+IFERROR(INDEX('FCST SDV'!$AC$3:$AZ$3000,MATCH('Hàng Theo FCTS 14.09'!$B53,'FCST SDV'!$C$3:$C$3000,0),MATCH('Hàng Theo FCTS 14.09'!N$1,'FCST SDV'!$AC$2:$AZ$2,0))/'Hàng Theo FCTS 14.09'!$C53,0)</f>
        <v>0</v>
      </c>
      <c r="O53" s="134">
        <f t="array" ref="O53">+IFERROR(INDEX('FCST SDV'!$AC$3:$AZ$3000,MATCH('Hàng Theo FCTS 14.09'!$B53,'FCST SDV'!$C$3:$C$3000,0),MATCH('Hàng Theo FCTS 14.09'!O$1,'FCST SDV'!$AC$2:$AZ$2,0))/'Hàng Theo FCTS 14.09'!$C53,0)</f>
        <v>21.6</v>
      </c>
      <c r="P53" s="134">
        <f t="array" ref="P53">+IFERROR(INDEX('FCST SDV'!$AC$3:$AZ$3000,MATCH('Hàng Theo FCTS 14.09'!$B53,'FCST SDV'!$C$3:$C$3000,0),MATCH('Hàng Theo FCTS 14.09'!P$1,'FCST SDV'!$AC$2:$AZ$2,0))/'Hàng Theo FCTS 14.09'!$C53,0)</f>
        <v>2.4</v>
      </c>
      <c r="Q53" s="134">
        <f t="array" ref="Q53">+IFERROR(INDEX('FCST SDV'!$AC$3:$AZ$3000,MATCH('Hàng Theo FCTS 14.09'!$B53,'FCST SDV'!$C$3:$C$3000,0),MATCH('Hàng Theo FCTS 14.09'!Q$1,'FCST SDV'!$AC$2:$AZ$2,0))/'Hàng Theo FCTS 14.09'!$C53,0)</f>
        <v>0</v>
      </c>
      <c r="R53" s="134">
        <f t="array" ref="R53">+IFERROR(INDEX('FCST SDV'!$AC$3:$AZ$3000,MATCH('Hàng Theo FCTS 14.09'!$B53,'FCST SDV'!$C$3:$C$3000,0),MATCH('Hàng Theo FCTS 14.09'!R$1,'FCST SDV'!$AC$2:$AZ$2,0))/'Hàng Theo FCTS 14.09'!$C53,0)</f>
        <v>0</v>
      </c>
    </row>
    <row r="54" spans="2:18">
      <c r="B54" s="562"/>
      <c r="C54" s="131" t="s">
        <v>55</v>
      </c>
      <c r="D54" s="135">
        <v>2500</v>
      </c>
      <c r="E54" s="556"/>
      <c r="F54" s="664"/>
      <c r="G54" s="556"/>
      <c r="H54" s="152">
        <f>+VLOOKUP(C54,'[6]FCST SDV'!$C:$AL,36,0)</f>
        <v>42000</v>
      </c>
      <c r="I54" s="153">
        <f t="shared" si="4"/>
        <v>16.8</v>
      </c>
      <c r="J54" s="134">
        <f t="array" ref="J54">+IFERROR(INDEX('FCST SDV'!$AC$3:$AZ$3000,MATCH('Hàng Theo FCTS 14.09'!$B54,'FCST SDV'!$C$3:$C$3000,0),MATCH('Hàng Theo FCTS 14.09'!J$1,'FCST SDV'!$AC$2:$AZ$2,0))/'Hàng Theo FCTS 14.09'!$C54,0)</f>
        <v>20.399999999999999</v>
      </c>
      <c r="K54" s="134">
        <f t="array" ref="K54">+IFERROR(INDEX('FCST SDV'!$AC$3:$AZ$3000,MATCH('Hàng Theo FCTS 14.09'!$B54,'FCST SDV'!$C$3:$C$3000,0),MATCH('Hàng Theo FCTS 14.09'!K$1,'FCST SDV'!$AC$2:$AZ$2,0))/'Hàng Theo FCTS 14.09'!$C54,0)</f>
        <v>19.600000000000001</v>
      </c>
      <c r="L54" s="134">
        <f t="array" ref="L54">+IFERROR(INDEX('FCST SDV'!$AC$3:$AZ$3000,MATCH('Hàng Theo FCTS 14.09'!$B54,'FCST SDV'!$C$3:$C$3000,0),MATCH('Hàng Theo FCTS 14.09'!L$1,'FCST SDV'!$AC$2:$AZ$2,0))/'Hàng Theo FCTS 14.09'!$C54,0)</f>
        <v>18</v>
      </c>
      <c r="M54" s="134">
        <f t="array" ref="M54">+IFERROR(INDEX('FCST SDV'!$AC$3:$AZ$3000,MATCH('Hàng Theo FCTS 14.09'!$B54,'FCST SDV'!$C$3:$C$3000,0),MATCH('Hàng Theo FCTS 14.09'!M$1,'FCST SDV'!$AC$2:$AZ$2,0))/'Hàng Theo FCTS 14.09'!$C54,0)</f>
        <v>15.6</v>
      </c>
      <c r="N54" s="134">
        <f t="array" ref="N54">+IFERROR(INDEX('FCST SDV'!$AC$3:$AZ$3000,MATCH('Hàng Theo FCTS 14.09'!$B54,'FCST SDV'!$C$3:$C$3000,0),MATCH('Hàng Theo FCTS 14.09'!N$1,'FCST SDV'!$AC$2:$AZ$2,0))/'Hàng Theo FCTS 14.09'!$C54,0)</f>
        <v>15.6</v>
      </c>
      <c r="O54" s="134">
        <f t="array" ref="O54">+IFERROR(INDEX('FCST SDV'!$AC$3:$AZ$3000,MATCH('Hàng Theo FCTS 14.09'!$B54,'FCST SDV'!$C$3:$C$3000,0),MATCH('Hàng Theo FCTS 14.09'!O$1,'FCST SDV'!$AC$2:$AZ$2,0))/'Hàng Theo FCTS 14.09'!$C54,0)</f>
        <v>116.8</v>
      </c>
      <c r="P54" s="134">
        <f t="array" ref="P54">+IFERROR(INDEX('FCST SDV'!$AC$3:$AZ$3000,MATCH('Hàng Theo FCTS 14.09'!$B54,'FCST SDV'!$C$3:$C$3000,0),MATCH('Hàng Theo FCTS 14.09'!P$1,'FCST SDV'!$AC$2:$AZ$2,0))/'Hàng Theo FCTS 14.09'!$C54,0)</f>
        <v>75.599999999999994</v>
      </c>
      <c r="Q54" s="134">
        <f t="array" ref="Q54">+IFERROR(INDEX('FCST SDV'!$AC$3:$AZ$3000,MATCH('Hàng Theo FCTS 14.09'!$B54,'FCST SDV'!$C$3:$C$3000,0),MATCH('Hàng Theo FCTS 14.09'!Q$1,'FCST SDV'!$AC$2:$AZ$2,0))/'Hàng Theo FCTS 14.09'!$C54,0)</f>
        <v>18</v>
      </c>
      <c r="R54" s="134">
        <f t="array" ref="R54">+IFERROR(INDEX('FCST SDV'!$AC$3:$AZ$3000,MATCH('Hàng Theo FCTS 14.09'!$B54,'FCST SDV'!$C$3:$C$3000,0),MATCH('Hàng Theo FCTS 14.09'!R$1,'FCST SDV'!$AC$2:$AZ$2,0))/'Hàng Theo FCTS 14.09'!$C54,0)</f>
        <v>0</v>
      </c>
    </row>
    <row r="55" spans="2:18">
      <c r="B55" s="562"/>
      <c r="C55" s="131" t="s">
        <v>56</v>
      </c>
      <c r="D55" s="135">
        <v>2500</v>
      </c>
      <c r="E55" s="556"/>
      <c r="F55" s="664"/>
      <c r="G55" s="556"/>
      <c r="H55" s="152">
        <f>+VLOOKUP(C55,'[6]FCST SDV'!$C:$AL,36,0)</f>
        <v>108000</v>
      </c>
      <c r="I55" s="153">
        <f t="shared" si="4"/>
        <v>43.2</v>
      </c>
      <c r="J55" s="134">
        <f t="array" ref="J55">+IFERROR(INDEX('FCST SDV'!$AC$3:$AZ$3000,MATCH('Hàng Theo FCTS 14.09'!$B55,'FCST SDV'!$C$3:$C$3000,0),MATCH('Hàng Theo FCTS 14.09'!J$1,'FCST SDV'!$AC$2:$AZ$2,0))/'Hàng Theo FCTS 14.09'!$C55,0)</f>
        <v>4.8</v>
      </c>
      <c r="K55" s="134">
        <f t="array" ref="K55">+IFERROR(INDEX('FCST SDV'!$AC$3:$AZ$3000,MATCH('Hàng Theo FCTS 14.09'!$B55,'FCST SDV'!$C$3:$C$3000,0),MATCH('Hàng Theo FCTS 14.09'!K$1,'FCST SDV'!$AC$2:$AZ$2,0))/'Hàng Theo FCTS 14.09'!$C55,0)</f>
        <v>0</v>
      </c>
      <c r="L55" s="134">
        <f t="array" ref="L55">+IFERROR(INDEX('FCST SDV'!$AC$3:$AZ$3000,MATCH('Hàng Theo FCTS 14.09'!$B55,'FCST SDV'!$C$3:$C$3000,0),MATCH('Hàng Theo FCTS 14.09'!L$1,'FCST SDV'!$AC$2:$AZ$2,0))/'Hàng Theo FCTS 14.09'!$C55,0)</f>
        <v>0</v>
      </c>
      <c r="M55" s="134">
        <f t="array" ref="M55">+IFERROR(INDEX('FCST SDV'!$AC$3:$AZ$3000,MATCH('Hàng Theo FCTS 14.09'!$B55,'FCST SDV'!$C$3:$C$3000,0),MATCH('Hàng Theo FCTS 14.09'!M$1,'FCST SDV'!$AC$2:$AZ$2,0))/'Hàng Theo FCTS 14.09'!$C55,0)</f>
        <v>0</v>
      </c>
      <c r="N55" s="134">
        <f t="array" ref="N55">+IFERROR(INDEX('FCST SDV'!$AC$3:$AZ$3000,MATCH('Hàng Theo FCTS 14.09'!$B55,'FCST SDV'!$C$3:$C$3000,0),MATCH('Hàng Theo FCTS 14.09'!N$1,'FCST SDV'!$AC$2:$AZ$2,0))/'Hàng Theo FCTS 14.09'!$C55,0)</f>
        <v>0</v>
      </c>
      <c r="O55" s="134">
        <f t="array" ref="O55">+IFERROR(INDEX('FCST SDV'!$AC$3:$AZ$3000,MATCH('Hàng Theo FCTS 14.09'!$B55,'FCST SDV'!$C$3:$C$3000,0),MATCH('Hàng Theo FCTS 14.09'!O$1,'FCST SDV'!$AC$2:$AZ$2,0))/'Hàng Theo FCTS 14.09'!$C55,0)</f>
        <v>14.4</v>
      </c>
      <c r="P55" s="134">
        <f t="array" ref="P55">+IFERROR(INDEX('FCST SDV'!$AC$3:$AZ$3000,MATCH('Hàng Theo FCTS 14.09'!$B55,'FCST SDV'!$C$3:$C$3000,0),MATCH('Hàng Theo FCTS 14.09'!P$1,'FCST SDV'!$AC$2:$AZ$2,0))/'Hàng Theo FCTS 14.09'!$C55,0)</f>
        <v>0</v>
      </c>
      <c r="Q55" s="134">
        <f t="array" ref="Q55">+IFERROR(INDEX('FCST SDV'!$AC$3:$AZ$3000,MATCH('Hàng Theo FCTS 14.09'!$B55,'FCST SDV'!$C$3:$C$3000,0),MATCH('Hàng Theo FCTS 14.09'!Q$1,'FCST SDV'!$AC$2:$AZ$2,0))/'Hàng Theo FCTS 14.09'!$C55,0)</f>
        <v>0</v>
      </c>
      <c r="R55" s="134">
        <f t="array" ref="R55">+IFERROR(INDEX('FCST SDV'!$AC$3:$AZ$3000,MATCH('Hàng Theo FCTS 14.09'!$B55,'FCST SDV'!$C$3:$C$3000,0),MATCH('Hàng Theo FCTS 14.09'!R$1,'FCST SDV'!$AC$2:$AZ$2,0))/'Hàng Theo FCTS 14.09'!$C55,0)</f>
        <v>0</v>
      </c>
    </row>
    <row r="56" spans="2:18">
      <c r="B56" s="562"/>
      <c r="C56" s="131" t="s">
        <v>57</v>
      </c>
      <c r="D56" s="135">
        <v>2500</v>
      </c>
      <c r="E56" s="556"/>
      <c r="F56" s="664"/>
      <c r="G56" s="556"/>
      <c r="H56" s="152">
        <f>+VLOOKUP(C56,'[6]FCST SDV'!$C:$AL,36,0)</f>
        <v>779000</v>
      </c>
      <c r="I56" s="153">
        <f t="shared" si="4"/>
        <v>311.60000000000002</v>
      </c>
      <c r="J56" s="134">
        <f t="array" ref="J56">+IFERROR(INDEX('FCST SDV'!$AC$3:$AZ$3000,MATCH('Hàng Theo FCTS 14.09'!$B56,'FCST SDV'!$C$3:$C$3000,0),MATCH('Hàng Theo FCTS 14.09'!J$1,'FCST SDV'!$AC$2:$AZ$2,0))/'Hàng Theo FCTS 14.09'!$C56,0)</f>
        <v>0</v>
      </c>
      <c r="K56" s="134">
        <f t="array" ref="K56">+IFERROR(INDEX('FCST SDV'!$AC$3:$AZ$3000,MATCH('Hàng Theo FCTS 14.09'!$B56,'FCST SDV'!$C$3:$C$3000,0),MATCH('Hàng Theo FCTS 14.09'!K$1,'FCST SDV'!$AC$2:$AZ$2,0))/'Hàng Theo FCTS 14.09'!$C56,0)</f>
        <v>0</v>
      </c>
      <c r="L56" s="134">
        <f t="array" ref="L56">+IFERROR(INDEX('FCST SDV'!$AC$3:$AZ$3000,MATCH('Hàng Theo FCTS 14.09'!$B56,'FCST SDV'!$C$3:$C$3000,0),MATCH('Hàng Theo FCTS 14.09'!L$1,'FCST SDV'!$AC$2:$AZ$2,0))/'Hàng Theo FCTS 14.09'!$C56,0)</f>
        <v>0</v>
      </c>
      <c r="M56" s="134">
        <f t="array" ref="M56">+IFERROR(INDEX('FCST SDV'!$AC$3:$AZ$3000,MATCH('Hàng Theo FCTS 14.09'!$B56,'FCST SDV'!$C$3:$C$3000,0),MATCH('Hàng Theo FCTS 14.09'!M$1,'FCST SDV'!$AC$2:$AZ$2,0))/'Hàng Theo FCTS 14.09'!$C56,0)</f>
        <v>0</v>
      </c>
      <c r="N56" s="134">
        <f t="array" ref="N56">+IFERROR(INDEX('FCST SDV'!$AC$3:$AZ$3000,MATCH('Hàng Theo FCTS 14.09'!$B56,'FCST SDV'!$C$3:$C$3000,0),MATCH('Hàng Theo FCTS 14.09'!N$1,'FCST SDV'!$AC$2:$AZ$2,0))/'Hàng Theo FCTS 14.09'!$C56,0)</f>
        <v>0</v>
      </c>
      <c r="O56" s="134">
        <f t="array" ref="O56">+IFERROR(INDEX('FCST SDV'!$AC$3:$AZ$3000,MATCH('Hàng Theo FCTS 14.09'!$B56,'FCST SDV'!$C$3:$C$3000,0),MATCH('Hàng Theo FCTS 14.09'!O$1,'FCST SDV'!$AC$2:$AZ$2,0))/'Hàng Theo FCTS 14.09'!$C56,0)</f>
        <v>0</v>
      </c>
      <c r="P56" s="134">
        <f t="array" ref="P56">+IFERROR(INDEX('FCST SDV'!$AC$3:$AZ$3000,MATCH('Hàng Theo FCTS 14.09'!$B56,'FCST SDV'!$C$3:$C$3000,0),MATCH('Hàng Theo FCTS 14.09'!P$1,'FCST SDV'!$AC$2:$AZ$2,0))/'Hàng Theo FCTS 14.09'!$C56,0)</f>
        <v>0</v>
      </c>
      <c r="Q56" s="134">
        <f t="array" ref="Q56">+IFERROR(INDEX('FCST SDV'!$AC$3:$AZ$3000,MATCH('Hàng Theo FCTS 14.09'!$B56,'FCST SDV'!$C$3:$C$3000,0),MATCH('Hàng Theo FCTS 14.09'!Q$1,'FCST SDV'!$AC$2:$AZ$2,0))/'Hàng Theo FCTS 14.09'!$C56,0)</f>
        <v>0</v>
      </c>
      <c r="R56" s="134">
        <f t="array" ref="R56">+IFERROR(INDEX('FCST SDV'!$AC$3:$AZ$3000,MATCH('Hàng Theo FCTS 14.09'!$B56,'FCST SDV'!$C$3:$C$3000,0),MATCH('Hàng Theo FCTS 14.09'!R$1,'FCST SDV'!$AC$2:$AZ$2,0))/'Hàng Theo FCTS 14.09'!$C56,0)</f>
        <v>0</v>
      </c>
    </row>
    <row r="57" spans="2:18">
      <c r="B57" s="562"/>
      <c r="C57" s="131" t="s">
        <v>58</v>
      </c>
      <c r="D57" s="135">
        <v>2500</v>
      </c>
      <c r="E57" s="556"/>
      <c r="F57" s="664"/>
      <c r="G57" s="556"/>
      <c r="H57" s="152">
        <f>+VLOOKUP(C57,'[6]FCST SDV'!$C:$AL,36,0)</f>
        <v>48000</v>
      </c>
      <c r="I57" s="153">
        <f t="shared" si="4"/>
        <v>19.2</v>
      </c>
      <c r="J57" s="134">
        <f t="array" ref="J57">+IFERROR(INDEX('FCST SDV'!$AC$3:$AZ$3000,MATCH('Hàng Theo FCTS 14.09'!$B57,'FCST SDV'!$C$3:$C$3000,0),MATCH('Hàng Theo FCTS 14.09'!J$1,'FCST SDV'!$AC$2:$AZ$2,0))/'Hàng Theo FCTS 14.09'!$C57,0)</f>
        <v>120</v>
      </c>
      <c r="K57" s="134">
        <f t="array" ref="K57">+IFERROR(INDEX('FCST SDV'!$AC$3:$AZ$3000,MATCH('Hàng Theo FCTS 14.09'!$B57,'FCST SDV'!$C$3:$C$3000,0),MATCH('Hàng Theo FCTS 14.09'!K$1,'FCST SDV'!$AC$2:$AZ$2,0))/'Hàng Theo FCTS 14.09'!$C57,0)</f>
        <v>100</v>
      </c>
      <c r="L57" s="134">
        <f t="array" ref="L57">+IFERROR(INDEX('FCST SDV'!$AC$3:$AZ$3000,MATCH('Hàng Theo FCTS 14.09'!$B57,'FCST SDV'!$C$3:$C$3000,0),MATCH('Hàng Theo FCTS 14.09'!L$1,'FCST SDV'!$AC$2:$AZ$2,0))/'Hàng Theo FCTS 14.09'!$C57,0)</f>
        <v>60</v>
      </c>
      <c r="M57" s="134">
        <f t="array" ref="M57">+IFERROR(INDEX('FCST SDV'!$AC$3:$AZ$3000,MATCH('Hàng Theo FCTS 14.09'!$B57,'FCST SDV'!$C$3:$C$3000,0),MATCH('Hàng Theo FCTS 14.09'!M$1,'FCST SDV'!$AC$2:$AZ$2,0))/'Hàng Theo FCTS 14.09'!$C57,0)</f>
        <v>0</v>
      </c>
      <c r="N57" s="134">
        <f t="array" ref="N57">+IFERROR(INDEX('FCST SDV'!$AC$3:$AZ$3000,MATCH('Hàng Theo FCTS 14.09'!$B57,'FCST SDV'!$C$3:$C$3000,0),MATCH('Hàng Theo FCTS 14.09'!N$1,'FCST SDV'!$AC$2:$AZ$2,0))/'Hàng Theo FCTS 14.09'!$C57,0)</f>
        <v>0</v>
      </c>
      <c r="O57" s="134">
        <f t="array" ref="O57">+IFERROR(INDEX('FCST SDV'!$AC$3:$AZ$3000,MATCH('Hàng Theo FCTS 14.09'!$B57,'FCST SDV'!$C$3:$C$3000,0),MATCH('Hàng Theo FCTS 14.09'!O$1,'FCST SDV'!$AC$2:$AZ$2,0))/'Hàng Theo FCTS 14.09'!$C57,0)</f>
        <v>400</v>
      </c>
      <c r="P57" s="134">
        <f t="array" ref="P57">+IFERROR(INDEX('FCST SDV'!$AC$3:$AZ$3000,MATCH('Hàng Theo FCTS 14.09'!$B57,'FCST SDV'!$C$3:$C$3000,0),MATCH('Hàng Theo FCTS 14.09'!P$1,'FCST SDV'!$AC$2:$AZ$2,0))/'Hàng Theo FCTS 14.09'!$C57,0)</f>
        <v>0</v>
      </c>
      <c r="Q57" s="134">
        <f t="array" ref="Q57">+IFERROR(INDEX('FCST SDV'!$AC$3:$AZ$3000,MATCH('Hàng Theo FCTS 14.09'!$B57,'FCST SDV'!$C$3:$C$3000,0),MATCH('Hàng Theo FCTS 14.09'!Q$1,'FCST SDV'!$AC$2:$AZ$2,0))/'Hàng Theo FCTS 14.09'!$C57,0)</f>
        <v>0</v>
      </c>
      <c r="R57" s="134">
        <f t="array" ref="R57">+IFERROR(INDEX('FCST SDV'!$AC$3:$AZ$3000,MATCH('Hàng Theo FCTS 14.09'!$B57,'FCST SDV'!$C$3:$C$3000,0),MATCH('Hàng Theo FCTS 14.09'!R$1,'FCST SDV'!$AC$2:$AZ$2,0))/'Hàng Theo FCTS 14.09'!$C57,0)</f>
        <v>0</v>
      </c>
    </row>
    <row r="58" spans="2:18">
      <c r="B58" s="562"/>
      <c r="C58" s="132" t="s">
        <v>14</v>
      </c>
      <c r="D58" s="132">
        <v>100</v>
      </c>
      <c r="E58" s="556"/>
      <c r="F58" s="664"/>
      <c r="G58" s="556"/>
      <c r="H58" s="152">
        <f>+VLOOKUP(C58,'[6]FCST SDV'!$C:$AL,36,0)</f>
        <v>0</v>
      </c>
      <c r="I58" s="153">
        <f t="shared" si="4"/>
        <v>0</v>
      </c>
      <c r="J58" s="134">
        <f t="array" ref="J58">+IFERROR(INDEX('FCST SDV'!$AC$3:$AZ$3000,MATCH('Hàng Theo FCTS 14.09'!$B58,'FCST SDV'!$C$3:$C$3000,0),MATCH('Hàng Theo FCTS 14.09'!J$1,'FCST SDV'!$AC$2:$AZ$2,0))/'Hàng Theo FCTS 14.09'!$C58,0)</f>
        <v>300</v>
      </c>
      <c r="K58" s="134">
        <f t="array" ref="K58">+IFERROR(INDEX('FCST SDV'!$AC$3:$AZ$3000,MATCH('Hàng Theo FCTS 14.09'!$B58,'FCST SDV'!$C$3:$C$3000,0),MATCH('Hàng Theo FCTS 14.09'!K$1,'FCST SDV'!$AC$2:$AZ$2,0))/'Hàng Theo FCTS 14.09'!$C58,0)</f>
        <v>300</v>
      </c>
      <c r="L58" s="134">
        <f t="array" ref="L58">+IFERROR(INDEX('FCST SDV'!$AC$3:$AZ$3000,MATCH('Hàng Theo FCTS 14.09'!$B58,'FCST SDV'!$C$3:$C$3000,0),MATCH('Hàng Theo FCTS 14.09'!L$1,'FCST SDV'!$AC$2:$AZ$2,0))/'Hàng Theo FCTS 14.09'!$C58,0)</f>
        <v>300</v>
      </c>
      <c r="M58" s="134">
        <f t="array" ref="M58">+IFERROR(INDEX('FCST SDV'!$AC$3:$AZ$3000,MATCH('Hàng Theo FCTS 14.09'!$B58,'FCST SDV'!$C$3:$C$3000,0),MATCH('Hàng Theo FCTS 14.09'!M$1,'FCST SDV'!$AC$2:$AZ$2,0))/'Hàng Theo FCTS 14.09'!$C58,0)</f>
        <v>300</v>
      </c>
      <c r="N58" s="134">
        <f t="array" ref="N58">+IFERROR(INDEX('FCST SDV'!$AC$3:$AZ$3000,MATCH('Hàng Theo FCTS 14.09'!$B58,'FCST SDV'!$C$3:$C$3000,0),MATCH('Hàng Theo FCTS 14.09'!N$1,'FCST SDV'!$AC$2:$AZ$2,0))/'Hàng Theo FCTS 14.09'!$C58,0)</f>
        <v>300</v>
      </c>
      <c r="O58" s="134">
        <f t="array" ref="O58">+IFERROR(INDEX('FCST SDV'!$AC$3:$AZ$3000,MATCH('Hàng Theo FCTS 14.09'!$B58,'FCST SDV'!$C$3:$C$3000,0),MATCH('Hàng Theo FCTS 14.09'!O$1,'FCST SDV'!$AC$2:$AZ$2,0))/'Hàng Theo FCTS 14.09'!$C58,0)</f>
        <v>2100</v>
      </c>
      <c r="P58" s="134">
        <f t="array" ref="P58">+IFERROR(INDEX('FCST SDV'!$AC$3:$AZ$3000,MATCH('Hàng Theo FCTS 14.09'!$B58,'FCST SDV'!$C$3:$C$3000,0),MATCH('Hàng Theo FCTS 14.09'!P$1,'FCST SDV'!$AC$2:$AZ$2,0))/'Hàng Theo FCTS 14.09'!$C58,0)</f>
        <v>1600</v>
      </c>
      <c r="Q58" s="134">
        <f t="array" ref="Q58">+IFERROR(INDEX('FCST SDV'!$AC$3:$AZ$3000,MATCH('Hàng Theo FCTS 14.09'!$B58,'FCST SDV'!$C$3:$C$3000,0),MATCH('Hàng Theo FCTS 14.09'!Q$1,'FCST SDV'!$AC$2:$AZ$2,0))/'Hàng Theo FCTS 14.09'!$C58,0)</f>
        <v>0</v>
      </c>
      <c r="R58" s="134">
        <f t="array" ref="R58">+IFERROR(INDEX('FCST SDV'!$AC$3:$AZ$3000,MATCH('Hàng Theo FCTS 14.09'!$B58,'FCST SDV'!$C$3:$C$3000,0),MATCH('Hàng Theo FCTS 14.09'!R$1,'FCST SDV'!$AC$2:$AZ$2,0))/'Hàng Theo FCTS 14.09'!$C58,0)</f>
        <v>0</v>
      </c>
    </row>
    <row r="59" spans="2:18">
      <c r="B59" s="562"/>
      <c r="C59" s="131" t="s">
        <v>15</v>
      </c>
      <c r="D59" s="132">
        <v>100</v>
      </c>
      <c r="E59" s="556"/>
      <c r="F59" s="664"/>
      <c r="G59" s="556"/>
      <c r="H59" s="152">
        <f>+VLOOKUP(C59,'[6]FCST SDV'!$C:$AL,36,0)</f>
        <v>68000</v>
      </c>
      <c r="I59" s="153">
        <f t="shared" si="4"/>
        <v>680</v>
      </c>
      <c r="J59" s="134">
        <f t="array" ref="J59">+IFERROR(INDEX('FCST SDV'!$AC$3:$AZ$3000,MATCH('Hàng Theo FCTS 14.09'!$B59,'FCST SDV'!$C$3:$C$3000,0),MATCH('Hàng Theo FCTS 14.09'!J$1,'FCST SDV'!$AC$2:$AZ$2,0))/'Hàng Theo FCTS 14.09'!$C59,0)</f>
        <v>300</v>
      </c>
      <c r="K59" s="134">
        <f t="array" ref="K59">+IFERROR(INDEX('FCST SDV'!$AC$3:$AZ$3000,MATCH('Hàng Theo FCTS 14.09'!$B59,'FCST SDV'!$C$3:$C$3000,0),MATCH('Hàng Theo FCTS 14.09'!K$1,'FCST SDV'!$AC$2:$AZ$2,0))/'Hàng Theo FCTS 14.09'!$C59,0)</f>
        <v>300</v>
      </c>
      <c r="L59" s="134">
        <f t="array" ref="L59">+IFERROR(INDEX('FCST SDV'!$AC$3:$AZ$3000,MATCH('Hàng Theo FCTS 14.09'!$B59,'FCST SDV'!$C$3:$C$3000,0),MATCH('Hàng Theo FCTS 14.09'!L$1,'FCST SDV'!$AC$2:$AZ$2,0))/'Hàng Theo FCTS 14.09'!$C59,0)</f>
        <v>300</v>
      </c>
      <c r="M59" s="134">
        <f t="array" ref="M59">+IFERROR(INDEX('FCST SDV'!$AC$3:$AZ$3000,MATCH('Hàng Theo FCTS 14.09'!$B59,'FCST SDV'!$C$3:$C$3000,0),MATCH('Hàng Theo FCTS 14.09'!M$1,'FCST SDV'!$AC$2:$AZ$2,0))/'Hàng Theo FCTS 14.09'!$C59,0)</f>
        <v>300</v>
      </c>
      <c r="N59" s="134">
        <f t="array" ref="N59">+IFERROR(INDEX('FCST SDV'!$AC$3:$AZ$3000,MATCH('Hàng Theo FCTS 14.09'!$B59,'FCST SDV'!$C$3:$C$3000,0),MATCH('Hàng Theo FCTS 14.09'!N$1,'FCST SDV'!$AC$2:$AZ$2,0))/'Hàng Theo FCTS 14.09'!$C59,0)</f>
        <v>300</v>
      </c>
      <c r="O59" s="134">
        <f t="array" ref="O59">+IFERROR(INDEX('FCST SDV'!$AC$3:$AZ$3000,MATCH('Hàng Theo FCTS 14.09'!$B59,'FCST SDV'!$C$3:$C$3000,0),MATCH('Hàng Theo FCTS 14.09'!O$1,'FCST SDV'!$AC$2:$AZ$2,0))/'Hàng Theo FCTS 14.09'!$C59,0)</f>
        <v>2100</v>
      </c>
      <c r="P59" s="134">
        <f t="array" ref="P59">+IFERROR(INDEX('FCST SDV'!$AC$3:$AZ$3000,MATCH('Hàng Theo FCTS 14.09'!$B59,'FCST SDV'!$C$3:$C$3000,0),MATCH('Hàng Theo FCTS 14.09'!P$1,'FCST SDV'!$AC$2:$AZ$2,0))/'Hàng Theo FCTS 14.09'!$C59,0)</f>
        <v>1600</v>
      </c>
      <c r="Q59" s="134">
        <f t="array" ref="Q59">+IFERROR(INDEX('FCST SDV'!$AC$3:$AZ$3000,MATCH('Hàng Theo FCTS 14.09'!$B59,'FCST SDV'!$C$3:$C$3000,0),MATCH('Hàng Theo FCTS 14.09'!Q$1,'FCST SDV'!$AC$2:$AZ$2,0))/'Hàng Theo FCTS 14.09'!$C59,0)</f>
        <v>0</v>
      </c>
      <c r="R59" s="134">
        <f t="array" ref="R59">+IFERROR(INDEX('FCST SDV'!$AC$3:$AZ$3000,MATCH('Hàng Theo FCTS 14.09'!$B59,'FCST SDV'!$C$3:$C$3000,0),MATCH('Hàng Theo FCTS 14.09'!R$1,'FCST SDV'!$AC$2:$AZ$2,0))/'Hàng Theo FCTS 14.09'!$C59,0)</f>
        <v>0</v>
      </c>
    </row>
    <row r="60" spans="2:18">
      <c r="B60" s="562"/>
      <c r="C60" s="132" t="s">
        <v>38</v>
      </c>
      <c r="D60" s="132">
        <v>50</v>
      </c>
      <c r="E60" s="556"/>
      <c r="F60" s="664"/>
      <c r="G60" s="556"/>
      <c r="H60" s="152">
        <f>+VLOOKUP(C60,'[6]FCST SDV'!$C:$AL,36,0)</f>
        <v>275000</v>
      </c>
      <c r="I60" s="153">
        <f t="shared" si="4"/>
        <v>5500</v>
      </c>
      <c r="J60" s="134">
        <f t="array" ref="J60">+IFERROR(INDEX('FCST SDV'!$AC$3:$AZ$3000,MATCH('Hàng Theo FCTS 14.09'!$B60,'FCST SDV'!$C$3:$C$3000,0),MATCH('Hàng Theo FCTS 14.09'!J$1,'FCST SDV'!$AC$2:$AZ$2,0))/'Hàng Theo FCTS 14.09'!$C60,0)</f>
        <v>85.333333333333329</v>
      </c>
      <c r="K60" s="134">
        <f t="array" ref="K60">+IFERROR(INDEX('FCST SDV'!$AC$3:$AZ$3000,MATCH('Hàng Theo FCTS 14.09'!$B60,'FCST SDV'!$C$3:$C$3000,0),MATCH('Hàng Theo FCTS 14.09'!K$1,'FCST SDV'!$AC$2:$AZ$2,0))/'Hàng Theo FCTS 14.09'!$C60,0)</f>
        <v>85.333333333333329</v>
      </c>
      <c r="L60" s="134">
        <f t="array" ref="L60">+IFERROR(INDEX('FCST SDV'!$AC$3:$AZ$3000,MATCH('Hàng Theo FCTS 14.09'!$B60,'FCST SDV'!$C$3:$C$3000,0),MATCH('Hàng Theo FCTS 14.09'!L$1,'FCST SDV'!$AC$2:$AZ$2,0))/'Hàng Theo FCTS 14.09'!$C60,0)</f>
        <v>85.333333333333329</v>
      </c>
      <c r="M60" s="134">
        <f t="array" ref="M60">+IFERROR(INDEX('FCST SDV'!$AC$3:$AZ$3000,MATCH('Hàng Theo FCTS 14.09'!$B60,'FCST SDV'!$C$3:$C$3000,0),MATCH('Hàng Theo FCTS 14.09'!M$1,'FCST SDV'!$AC$2:$AZ$2,0))/'Hàng Theo FCTS 14.09'!$C60,0)</f>
        <v>85.333333333333329</v>
      </c>
      <c r="N60" s="134">
        <f t="array" ref="N60">+IFERROR(INDEX('FCST SDV'!$AC$3:$AZ$3000,MATCH('Hàng Theo FCTS 14.09'!$B60,'FCST SDV'!$C$3:$C$3000,0),MATCH('Hàng Theo FCTS 14.09'!N$1,'FCST SDV'!$AC$2:$AZ$2,0))/'Hàng Theo FCTS 14.09'!$C60,0)</f>
        <v>85.333333333333329</v>
      </c>
      <c r="O60" s="134">
        <f t="array" ref="O60">+IFERROR(INDEX('FCST SDV'!$AC$3:$AZ$3000,MATCH('Hàng Theo FCTS 14.09'!$B60,'FCST SDV'!$C$3:$C$3000,0),MATCH('Hàng Theo FCTS 14.09'!O$1,'FCST SDV'!$AC$2:$AZ$2,0))/'Hàng Theo FCTS 14.09'!$C60,0)</f>
        <v>581.33333333333337</v>
      </c>
      <c r="P60" s="134">
        <f t="array" ref="P60">+IFERROR(INDEX('FCST SDV'!$AC$3:$AZ$3000,MATCH('Hàng Theo FCTS 14.09'!$B60,'FCST SDV'!$C$3:$C$3000,0),MATCH('Hàng Theo FCTS 14.09'!P$1,'FCST SDV'!$AC$2:$AZ$2,0))/'Hàng Theo FCTS 14.09'!$C60,0)</f>
        <v>341.33333333333331</v>
      </c>
      <c r="Q60" s="134">
        <f t="array" ref="Q60">+IFERROR(INDEX('FCST SDV'!$AC$3:$AZ$3000,MATCH('Hàng Theo FCTS 14.09'!$B60,'FCST SDV'!$C$3:$C$3000,0),MATCH('Hàng Theo FCTS 14.09'!Q$1,'FCST SDV'!$AC$2:$AZ$2,0))/'Hàng Theo FCTS 14.09'!$C60,0)</f>
        <v>256</v>
      </c>
      <c r="R60" s="134">
        <f t="array" ref="R60">+IFERROR(INDEX('FCST SDV'!$AC$3:$AZ$3000,MATCH('Hàng Theo FCTS 14.09'!$B60,'FCST SDV'!$C$3:$C$3000,0),MATCH('Hàng Theo FCTS 14.09'!R$1,'FCST SDV'!$AC$2:$AZ$2,0))/'Hàng Theo FCTS 14.09'!$C60,0)</f>
        <v>0</v>
      </c>
    </row>
    <row r="61" spans="2:18">
      <c r="B61" s="562"/>
      <c r="C61" s="132" t="s">
        <v>39</v>
      </c>
      <c r="D61" s="132">
        <v>50</v>
      </c>
      <c r="E61" s="556"/>
      <c r="F61" s="664"/>
      <c r="G61" s="556"/>
      <c r="H61" s="152">
        <f>+VLOOKUP(C61,'[6]FCST SDV'!$C:$AL,36,0)</f>
        <v>275000</v>
      </c>
      <c r="I61" s="153">
        <f t="shared" si="4"/>
        <v>5500</v>
      </c>
      <c r="J61" s="134">
        <f t="array" ref="J61">+IFERROR(INDEX('FCST SDV'!$AC$3:$AZ$3000,MATCH('Hàng Theo FCTS 14.09'!$B61,'FCST SDV'!$C$3:$C$3000,0),MATCH('Hàng Theo FCTS 14.09'!J$1,'FCST SDV'!$AC$2:$AZ$2,0))/'Hàng Theo FCTS 14.09'!$C61,0)</f>
        <v>65.333333333333329</v>
      </c>
      <c r="K61" s="134">
        <f t="array" ref="K61">+IFERROR(INDEX('FCST SDV'!$AC$3:$AZ$3000,MATCH('Hàng Theo FCTS 14.09'!$B61,'FCST SDV'!$C$3:$C$3000,0),MATCH('Hàng Theo FCTS 14.09'!K$1,'FCST SDV'!$AC$2:$AZ$2,0))/'Hàng Theo FCTS 14.09'!$C61,0)</f>
        <v>65.333333333333329</v>
      </c>
      <c r="L61" s="134">
        <f t="array" ref="L61">+IFERROR(INDEX('FCST SDV'!$AC$3:$AZ$3000,MATCH('Hàng Theo FCTS 14.09'!$B61,'FCST SDV'!$C$3:$C$3000,0),MATCH('Hàng Theo FCTS 14.09'!L$1,'FCST SDV'!$AC$2:$AZ$2,0))/'Hàng Theo FCTS 14.09'!$C61,0)</f>
        <v>65.333333333333329</v>
      </c>
      <c r="M61" s="134">
        <f t="array" ref="M61">+IFERROR(INDEX('FCST SDV'!$AC$3:$AZ$3000,MATCH('Hàng Theo FCTS 14.09'!$B61,'FCST SDV'!$C$3:$C$3000,0),MATCH('Hàng Theo FCTS 14.09'!M$1,'FCST SDV'!$AC$2:$AZ$2,0))/'Hàng Theo FCTS 14.09'!$C61,0)</f>
        <v>65.333333333333329</v>
      </c>
      <c r="N61" s="134">
        <f t="array" ref="N61">+IFERROR(INDEX('FCST SDV'!$AC$3:$AZ$3000,MATCH('Hàng Theo FCTS 14.09'!$B61,'FCST SDV'!$C$3:$C$3000,0),MATCH('Hàng Theo FCTS 14.09'!N$1,'FCST SDV'!$AC$2:$AZ$2,0))/'Hàng Theo FCTS 14.09'!$C61,0)</f>
        <v>65.333333333333329</v>
      </c>
      <c r="O61" s="134">
        <f t="array" ref="O61">+IFERROR(INDEX('FCST SDV'!$AC$3:$AZ$3000,MATCH('Hàng Theo FCTS 14.09'!$B61,'FCST SDV'!$C$3:$C$3000,0),MATCH('Hàng Theo FCTS 14.09'!O$1,'FCST SDV'!$AC$2:$AZ$2,0))/'Hàng Theo FCTS 14.09'!$C61,0)</f>
        <v>430</v>
      </c>
      <c r="P61" s="134">
        <f t="array" ref="P61">+IFERROR(INDEX('FCST SDV'!$AC$3:$AZ$3000,MATCH('Hàng Theo FCTS 14.09'!$B61,'FCST SDV'!$C$3:$C$3000,0),MATCH('Hàng Theo FCTS 14.09'!P$1,'FCST SDV'!$AC$2:$AZ$2,0))/'Hàng Theo FCTS 14.09'!$C61,0)</f>
        <v>0</v>
      </c>
      <c r="Q61" s="134">
        <f t="array" ref="Q61">+IFERROR(INDEX('FCST SDV'!$AC$3:$AZ$3000,MATCH('Hàng Theo FCTS 14.09'!$B61,'FCST SDV'!$C$3:$C$3000,0),MATCH('Hàng Theo FCTS 14.09'!Q$1,'FCST SDV'!$AC$2:$AZ$2,0))/'Hàng Theo FCTS 14.09'!$C61,0)</f>
        <v>0</v>
      </c>
      <c r="R61" s="134">
        <f t="array" ref="R61">+IFERROR(INDEX('FCST SDV'!$AC$3:$AZ$3000,MATCH('Hàng Theo FCTS 14.09'!$B61,'FCST SDV'!$C$3:$C$3000,0),MATCH('Hàng Theo FCTS 14.09'!R$1,'FCST SDV'!$AC$2:$AZ$2,0))/'Hàng Theo FCTS 14.09'!$C61,0)</f>
        <v>0</v>
      </c>
    </row>
    <row r="62" spans="2:18">
      <c r="B62" s="562"/>
      <c r="C62" s="131" t="s">
        <v>28</v>
      </c>
      <c r="D62" s="135">
        <v>375</v>
      </c>
      <c r="E62" s="556"/>
      <c r="F62" s="664"/>
      <c r="G62" s="556"/>
      <c r="H62" s="152">
        <f>+VLOOKUP(C62,'[6]FCST SDV'!$C:$AL,36,0)</f>
        <v>628000</v>
      </c>
      <c r="I62" s="153">
        <f t="shared" si="4"/>
        <v>1674.6666666666667</v>
      </c>
      <c r="J62" s="134">
        <f t="array" ref="J62">+IFERROR(INDEX('FCST SDV'!$AC$3:$AZ$3000,MATCH('Hàng Theo FCTS 14.09'!$B62,'FCST SDV'!$C$3:$C$3000,0),MATCH('Hàng Theo FCTS 14.09'!J$1,'FCST SDV'!$AC$2:$AZ$2,0))/'Hàng Theo FCTS 14.09'!$C62,0)</f>
        <v>26.666666666666668</v>
      </c>
      <c r="K62" s="134">
        <f t="array" ref="K62">+IFERROR(INDEX('FCST SDV'!$AC$3:$AZ$3000,MATCH('Hàng Theo FCTS 14.09'!$B62,'FCST SDV'!$C$3:$C$3000,0),MATCH('Hàng Theo FCTS 14.09'!K$1,'FCST SDV'!$AC$2:$AZ$2,0))/'Hàng Theo FCTS 14.09'!$C62,0)</f>
        <v>26.666666666666668</v>
      </c>
      <c r="L62" s="134">
        <f t="array" ref="L62">+IFERROR(INDEX('FCST SDV'!$AC$3:$AZ$3000,MATCH('Hàng Theo FCTS 14.09'!$B62,'FCST SDV'!$C$3:$C$3000,0),MATCH('Hàng Theo FCTS 14.09'!L$1,'FCST SDV'!$AC$2:$AZ$2,0))/'Hàng Theo FCTS 14.09'!$C62,0)</f>
        <v>26.666666666666668</v>
      </c>
      <c r="M62" s="134">
        <f t="array" ref="M62">+IFERROR(INDEX('FCST SDV'!$AC$3:$AZ$3000,MATCH('Hàng Theo FCTS 14.09'!$B62,'FCST SDV'!$C$3:$C$3000,0),MATCH('Hàng Theo FCTS 14.09'!M$1,'FCST SDV'!$AC$2:$AZ$2,0))/'Hàng Theo FCTS 14.09'!$C62,0)</f>
        <v>0</v>
      </c>
      <c r="N62" s="134">
        <f t="array" ref="N62">+IFERROR(INDEX('FCST SDV'!$AC$3:$AZ$3000,MATCH('Hàng Theo FCTS 14.09'!$B62,'FCST SDV'!$C$3:$C$3000,0),MATCH('Hàng Theo FCTS 14.09'!N$1,'FCST SDV'!$AC$2:$AZ$2,0))/'Hàng Theo FCTS 14.09'!$C62,0)</f>
        <v>0</v>
      </c>
      <c r="O62" s="134">
        <f t="array" ref="O62">+IFERROR(INDEX('FCST SDV'!$AC$3:$AZ$3000,MATCH('Hàng Theo FCTS 14.09'!$B62,'FCST SDV'!$C$3:$C$3000,0),MATCH('Hàng Theo FCTS 14.09'!O$1,'FCST SDV'!$AC$2:$AZ$2,0))/'Hàng Theo FCTS 14.09'!$C62,0)</f>
        <v>112</v>
      </c>
      <c r="P62" s="134">
        <f t="array" ref="P62">+IFERROR(INDEX('FCST SDV'!$AC$3:$AZ$3000,MATCH('Hàng Theo FCTS 14.09'!$B62,'FCST SDV'!$C$3:$C$3000,0),MATCH('Hàng Theo FCTS 14.09'!P$1,'FCST SDV'!$AC$2:$AZ$2,0))/'Hàng Theo FCTS 14.09'!$C62,0)</f>
        <v>0</v>
      </c>
      <c r="Q62" s="134">
        <f t="array" ref="Q62">+IFERROR(INDEX('FCST SDV'!$AC$3:$AZ$3000,MATCH('Hàng Theo FCTS 14.09'!$B62,'FCST SDV'!$C$3:$C$3000,0),MATCH('Hàng Theo FCTS 14.09'!Q$1,'FCST SDV'!$AC$2:$AZ$2,0))/'Hàng Theo FCTS 14.09'!$C62,0)</f>
        <v>0</v>
      </c>
      <c r="R62" s="134">
        <f t="array" ref="R62">+IFERROR(INDEX('FCST SDV'!$AC$3:$AZ$3000,MATCH('Hàng Theo FCTS 14.09'!$B62,'FCST SDV'!$C$3:$C$3000,0),MATCH('Hàng Theo FCTS 14.09'!R$1,'FCST SDV'!$AC$2:$AZ$2,0))/'Hàng Theo FCTS 14.09'!$C62,0)</f>
        <v>0</v>
      </c>
    </row>
    <row r="63" spans="2:18">
      <c r="B63" s="562"/>
      <c r="C63" s="131" t="s">
        <v>21</v>
      </c>
      <c r="D63" s="135">
        <v>375</v>
      </c>
      <c r="E63" s="556"/>
      <c r="F63" s="664"/>
      <c r="G63" s="556"/>
      <c r="H63" s="152">
        <f>+VLOOKUP(C63,'[6]FCST SDV'!$C:$AL,36,0)</f>
        <v>308250</v>
      </c>
      <c r="I63" s="153">
        <f t="shared" si="4"/>
        <v>822</v>
      </c>
      <c r="J63" s="134">
        <f t="array" ref="J63">+IFERROR(INDEX('FCST SDV'!$AC$3:$AZ$3000,MATCH('Hàng Theo FCTS 14.09'!$B63,'FCST SDV'!$C$3:$C$3000,0),MATCH('Hàng Theo FCTS 14.09'!J$1,'FCST SDV'!$AC$2:$AZ$2,0))/'Hàng Theo FCTS 14.09'!$C63,0)</f>
        <v>0</v>
      </c>
      <c r="K63" s="134">
        <f t="array" ref="K63">+IFERROR(INDEX('FCST SDV'!$AC$3:$AZ$3000,MATCH('Hàng Theo FCTS 14.09'!$B63,'FCST SDV'!$C$3:$C$3000,0),MATCH('Hàng Theo FCTS 14.09'!K$1,'FCST SDV'!$AC$2:$AZ$2,0))/'Hàng Theo FCTS 14.09'!$C63,0)</f>
        <v>0</v>
      </c>
      <c r="L63" s="134">
        <f t="array" ref="L63">+IFERROR(INDEX('FCST SDV'!$AC$3:$AZ$3000,MATCH('Hàng Theo FCTS 14.09'!$B63,'FCST SDV'!$C$3:$C$3000,0),MATCH('Hàng Theo FCTS 14.09'!L$1,'FCST SDV'!$AC$2:$AZ$2,0))/'Hàng Theo FCTS 14.09'!$C63,0)</f>
        <v>0</v>
      </c>
      <c r="M63" s="134">
        <f t="array" ref="M63">+IFERROR(INDEX('FCST SDV'!$AC$3:$AZ$3000,MATCH('Hàng Theo FCTS 14.09'!$B63,'FCST SDV'!$C$3:$C$3000,0),MATCH('Hàng Theo FCTS 14.09'!M$1,'FCST SDV'!$AC$2:$AZ$2,0))/'Hàng Theo FCTS 14.09'!$C63,0)</f>
        <v>0</v>
      </c>
      <c r="N63" s="134">
        <f t="array" ref="N63">+IFERROR(INDEX('FCST SDV'!$AC$3:$AZ$3000,MATCH('Hàng Theo FCTS 14.09'!$B63,'FCST SDV'!$C$3:$C$3000,0),MATCH('Hàng Theo FCTS 14.09'!N$1,'FCST SDV'!$AC$2:$AZ$2,0))/'Hàng Theo FCTS 14.09'!$C63,0)</f>
        <v>0</v>
      </c>
      <c r="O63" s="134">
        <f t="array" ref="O63">+IFERROR(INDEX('FCST SDV'!$AC$3:$AZ$3000,MATCH('Hàng Theo FCTS 14.09'!$B63,'FCST SDV'!$C$3:$C$3000,0),MATCH('Hàng Theo FCTS 14.09'!O$1,'FCST SDV'!$AC$2:$AZ$2,0))/'Hàng Theo FCTS 14.09'!$C63,0)</f>
        <v>0</v>
      </c>
      <c r="P63" s="134">
        <f t="array" ref="P63">+IFERROR(INDEX('FCST SDV'!$AC$3:$AZ$3000,MATCH('Hàng Theo FCTS 14.09'!$B63,'FCST SDV'!$C$3:$C$3000,0),MATCH('Hàng Theo FCTS 14.09'!P$1,'FCST SDV'!$AC$2:$AZ$2,0))/'Hàng Theo FCTS 14.09'!$C63,0)</f>
        <v>0</v>
      </c>
      <c r="Q63" s="134">
        <f t="array" ref="Q63">+IFERROR(INDEX('FCST SDV'!$AC$3:$AZ$3000,MATCH('Hàng Theo FCTS 14.09'!$B63,'FCST SDV'!$C$3:$C$3000,0),MATCH('Hàng Theo FCTS 14.09'!Q$1,'FCST SDV'!$AC$2:$AZ$2,0))/'Hàng Theo FCTS 14.09'!$C63,0)</f>
        <v>0</v>
      </c>
      <c r="R63" s="134">
        <f t="array" ref="R63">+IFERROR(INDEX('FCST SDV'!$AC$3:$AZ$3000,MATCH('Hàng Theo FCTS 14.09'!$B63,'FCST SDV'!$C$3:$C$3000,0),MATCH('Hàng Theo FCTS 14.09'!R$1,'FCST SDV'!$AC$2:$AZ$2,0))/'Hàng Theo FCTS 14.09'!$C63,0)</f>
        <v>0</v>
      </c>
    </row>
    <row r="64" spans="2:18">
      <c r="B64" s="563"/>
      <c r="C64" s="131" t="s">
        <v>22</v>
      </c>
      <c r="D64" s="135">
        <v>375</v>
      </c>
      <c r="E64" s="557"/>
      <c r="F64" s="586"/>
      <c r="G64" s="557"/>
      <c r="H64" s="152">
        <f>+VLOOKUP(C64,'[6]FCST SDV'!$C:$AL,36,0)</f>
        <v>72000</v>
      </c>
      <c r="I64" s="153">
        <f t="shared" si="4"/>
        <v>192</v>
      </c>
      <c r="J64" s="134">
        <f t="array" ref="J64">+IFERROR(INDEX('FCST SDV'!$AC$3:$AZ$3000,MATCH('Hàng Theo FCTS 14.09'!$B64,'FCST SDV'!$C$3:$C$3000,0),MATCH('Hàng Theo FCTS 14.09'!J$1,'FCST SDV'!$AC$2:$AZ$2,0))/'Hàng Theo FCTS 14.09'!$C64,0)</f>
        <v>10</v>
      </c>
      <c r="K64" s="134">
        <f t="array" ref="K64">+IFERROR(INDEX('FCST SDV'!$AC$3:$AZ$3000,MATCH('Hàng Theo FCTS 14.09'!$B64,'FCST SDV'!$C$3:$C$3000,0),MATCH('Hàng Theo FCTS 14.09'!K$1,'FCST SDV'!$AC$2:$AZ$2,0))/'Hàng Theo FCTS 14.09'!$C64,0)</f>
        <v>10</v>
      </c>
      <c r="L64" s="134">
        <f t="array" ref="L64">+IFERROR(INDEX('FCST SDV'!$AC$3:$AZ$3000,MATCH('Hàng Theo FCTS 14.09'!$B64,'FCST SDV'!$C$3:$C$3000,0),MATCH('Hàng Theo FCTS 14.09'!L$1,'FCST SDV'!$AC$2:$AZ$2,0))/'Hàng Theo FCTS 14.09'!$C64,0)</f>
        <v>10</v>
      </c>
      <c r="M64" s="134">
        <f t="array" ref="M64">+IFERROR(INDEX('FCST SDV'!$AC$3:$AZ$3000,MATCH('Hàng Theo FCTS 14.09'!$B64,'FCST SDV'!$C$3:$C$3000,0),MATCH('Hàng Theo FCTS 14.09'!M$1,'FCST SDV'!$AC$2:$AZ$2,0))/'Hàng Theo FCTS 14.09'!$C64,0)</f>
        <v>10</v>
      </c>
      <c r="N64" s="134">
        <f t="array" ref="N64">+IFERROR(INDEX('FCST SDV'!$AC$3:$AZ$3000,MATCH('Hàng Theo FCTS 14.09'!$B64,'FCST SDV'!$C$3:$C$3000,0),MATCH('Hàng Theo FCTS 14.09'!N$1,'FCST SDV'!$AC$2:$AZ$2,0))/'Hàng Theo FCTS 14.09'!$C64,0)</f>
        <v>10</v>
      </c>
      <c r="O64" s="134">
        <f t="array" ref="O64">+IFERROR(INDEX('FCST SDV'!$AC$3:$AZ$3000,MATCH('Hàng Theo FCTS 14.09'!$B64,'FCST SDV'!$C$3:$C$3000,0),MATCH('Hàng Theo FCTS 14.09'!O$1,'FCST SDV'!$AC$2:$AZ$2,0))/'Hàng Theo FCTS 14.09'!$C64,0)</f>
        <v>70</v>
      </c>
      <c r="P64" s="134">
        <f t="array" ref="P64">+IFERROR(INDEX('FCST SDV'!$AC$3:$AZ$3000,MATCH('Hàng Theo FCTS 14.09'!$B64,'FCST SDV'!$C$3:$C$3000,0),MATCH('Hàng Theo FCTS 14.09'!P$1,'FCST SDV'!$AC$2:$AZ$2,0))/'Hàng Theo FCTS 14.09'!$C64,0)</f>
        <v>70</v>
      </c>
      <c r="Q64" s="134">
        <f t="array" ref="Q64">+IFERROR(INDEX('FCST SDV'!$AC$3:$AZ$3000,MATCH('Hàng Theo FCTS 14.09'!$B64,'FCST SDV'!$C$3:$C$3000,0),MATCH('Hàng Theo FCTS 14.09'!Q$1,'FCST SDV'!$AC$2:$AZ$2,0))/'Hàng Theo FCTS 14.09'!$C64,0)</f>
        <v>70</v>
      </c>
      <c r="R64" s="134">
        <f t="array" ref="R64">+IFERROR(INDEX('FCST SDV'!$AC$3:$AZ$3000,MATCH('Hàng Theo FCTS 14.09'!$B64,'FCST SDV'!$C$3:$C$3000,0),MATCH('Hàng Theo FCTS 14.09'!R$1,'FCST SDV'!$AC$2:$AZ$2,0))/'Hàng Theo FCTS 14.09'!$C64,0)</f>
        <v>0</v>
      </c>
    </row>
    <row r="65" spans="2:18">
      <c r="B65" s="593" t="s">
        <v>254</v>
      </c>
      <c r="C65" s="594"/>
      <c r="D65" s="594"/>
      <c r="E65" s="594"/>
      <c r="F65" s="594"/>
      <c r="G65" s="595"/>
      <c r="H65" s="156"/>
      <c r="I65" s="157"/>
      <c r="J65" s="138">
        <f>+G48-SUM(J48:J64)</f>
        <v>-938.53333333333342</v>
      </c>
      <c r="K65" s="138">
        <f>+J65-SUM(K48:K64)</f>
        <v>-1851.4666666666667</v>
      </c>
      <c r="L65" s="138">
        <f t="shared" ref="L65:R65" si="5">+K65-SUM(L48:L64)</f>
        <v>-2722.8</v>
      </c>
      <c r="M65" s="138">
        <f t="shared" si="5"/>
        <v>-3508.666666666667</v>
      </c>
      <c r="N65" s="138">
        <f t="shared" si="5"/>
        <v>-4292.1333333333332</v>
      </c>
      <c r="O65" s="138">
        <f t="shared" si="5"/>
        <v>-10264.666666666666</v>
      </c>
      <c r="P65" s="138">
        <f t="shared" si="5"/>
        <v>-13974.4</v>
      </c>
      <c r="Q65" s="138">
        <f t="shared" si="5"/>
        <v>-14335.199999999999</v>
      </c>
      <c r="R65" s="138">
        <f t="shared" si="5"/>
        <v>-14335.199999999999</v>
      </c>
    </row>
    <row r="66" spans="2:18">
      <c r="B66" s="561" t="s">
        <v>64</v>
      </c>
      <c r="C66" s="139" t="s">
        <v>60</v>
      </c>
      <c r="D66" s="135">
        <v>1000</v>
      </c>
      <c r="E66" s="555">
        <v>50800</v>
      </c>
      <c r="F66" s="585"/>
      <c r="G66" s="555">
        <f>+E66</f>
        <v>50800</v>
      </c>
      <c r="H66" s="152">
        <f>+VLOOKUP(C66,'[6]FCST SDV'!$C:$AL,36,0)</f>
        <v>270000</v>
      </c>
      <c r="I66" s="153">
        <f t="shared" ref="I66:I69" si="6">+H66/D66</f>
        <v>270</v>
      </c>
      <c r="J66" s="134">
        <f t="array" ref="J66">+IFERROR(INDEX('FCST SDV'!$AC$3:$AZ$3000,MATCH('Hàng Theo FCTS 14.09'!$B66,'FCST SDV'!$C$3:$C$3000,0),MATCH('Hàng Theo FCTS 14.09'!J$1,'FCST SDV'!$AC$2:$AZ$2,0))/'Hàng Theo FCTS 14.09'!$C66,0)</f>
        <v>500</v>
      </c>
      <c r="K66" s="134">
        <f t="array" ref="K66">+IFERROR(INDEX('FCST SDV'!$AC$3:$AZ$3000,MATCH('Hàng Theo FCTS 14.09'!$B66,'FCST SDV'!$C$3:$C$3000,0),MATCH('Hàng Theo FCTS 14.09'!K$1,'FCST SDV'!$AC$2:$AZ$2,0))/'Hàng Theo FCTS 14.09'!$C66,0)</f>
        <v>555.55555555555554</v>
      </c>
      <c r="L66" s="134">
        <f t="array" ref="L66">+IFERROR(INDEX('FCST SDV'!$AC$3:$AZ$3000,MATCH('Hàng Theo FCTS 14.09'!$B66,'FCST SDV'!$C$3:$C$3000,0),MATCH('Hàng Theo FCTS 14.09'!L$1,'FCST SDV'!$AC$2:$AZ$2,0))/'Hàng Theo FCTS 14.09'!$C66,0)</f>
        <v>555.55555555555554</v>
      </c>
      <c r="M66" s="134">
        <f t="array" ref="M66">+IFERROR(INDEX('FCST SDV'!$AC$3:$AZ$3000,MATCH('Hàng Theo FCTS 14.09'!$B66,'FCST SDV'!$C$3:$C$3000,0),MATCH('Hàng Theo FCTS 14.09'!M$1,'FCST SDV'!$AC$2:$AZ$2,0))/'Hàng Theo FCTS 14.09'!$C66,0)</f>
        <v>666.66666666666663</v>
      </c>
      <c r="N66" s="134">
        <f t="array" ref="N66">+IFERROR(INDEX('FCST SDV'!$AC$3:$AZ$3000,MATCH('Hàng Theo FCTS 14.09'!$B66,'FCST SDV'!$C$3:$C$3000,0),MATCH('Hàng Theo FCTS 14.09'!N$1,'FCST SDV'!$AC$2:$AZ$2,0))/'Hàng Theo FCTS 14.09'!$C66,0)</f>
        <v>666.66666666666663</v>
      </c>
      <c r="O66" s="134">
        <f t="array" ref="O66">+IFERROR(INDEX('FCST SDV'!$AC$3:$AZ$3000,MATCH('Hàng Theo FCTS 14.09'!$B66,'FCST SDV'!$C$3:$C$3000,0),MATCH('Hàng Theo FCTS 14.09'!O$1,'FCST SDV'!$AC$2:$AZ$2,0))/'Hàng Theo FCTS 14.09'!$C66,0)</f>
        <v>3944.4444444444443</v>
      </c>
      <c r="P66" s="134">
        <f t="array" ref="P66">+IFERROR(INDEX('FCST SDV'!$AC$3:$AZ$3000,MATCH('Hàng Theo FCTS 14.09'!$B66,'FCST SDV'!$C$3:$C$3000,0),MATCH('Hàng Theo FCTS 14.09'!P$1,'FCST SDV'!$AC$2:$AZ$2,0))/'Hàng Theo FCTS 14.09'!$C66,0)</f>
        <v>1527.7777777777778</v>
      </c>
      <c r="Q66" s="134">
        <f t="array" ref="Q66">+IFERROR(INDEX('FCST SDV'!$AC$3:$AZ$3000,MATCH('Hàng Theo FCTS 14.09'!$B66,'FCST SDV'!$C$3:$C$3000,0),MATCH('Hàng Theo FCTS 14.09'!Q$1,'FCST SDV'!$AC$2:$AZ$2,0))/'Hàng Theo FCTS 14.09'!$C66,0)</f>
        <v>0</v>
      </c>
      <c r="R66" s="134">
        <f t="array" ref="R66">+IFERROR(INDEX('FCST SDV'!$AC$3:$AZ$3000,MATCH('Hàng Theo FCTS 14.09'!$B66,'FCST SDV'!$C$3:$C$3000,0),MATCH('Hàng Theo FCTS 14.09'!R$1,'FCST SDV'!$AC$2:$AZ$2,0))/'Hàng Theo FCTS 14.09'!$C66,0)</f>
        <v>0</v>
      </c>
    </row>
    <row r="67" spans="2:18">
      <c r="B67" s="562"/>
      <c r="C67" s="139" t="s">
        <v>61</v>
      </c>
      <c r="D67" s="135">
        <v>100</v>
      </c>
      <c r="E67" s="556"/>
      <c r="F67" s="664"/>
      <c r="G67" s="556"/>
      <c r="H67" s="152">
        <f>+VLOOKUP(C67,'[6]FCST SDV'!$C:$AL,36,0)</f>
        <v>576744</v>
      </c>
      <c r="I67" s="153">
        <f t="shared" si="6"/>
        <v>5767.44</v>
      </c>
      <c r="J67" s="134">
        <f t="array" ref="J67">+IFERROR(INDEX('FCST SDV'!$AC$3:$AZ$3000,MATCH('Hàng Theo FCTS 14.09'!$B67,'FCST SDV'!$C$3:$C$3000,0),MATCH('Hàng Theo FCTS 14.09'!J$1,'FCST SDV'!$AC$2:$AZ$2,0))/'Hàng Theo FCTS 14.09'!$C67,0)</f>
        <v>10</v>
      </c>
      <c r="K67" s="134">
        <f t="array" ref="K67">+IFERROR(INDEX('FCST SDV'!$AC$3:$AZ$3000,MATCH('Hàng Theo FCTS 14.09'!$B67,'FCST SDV'!$C$3:$C$3000,0),MATCH('Hàng Theo FCTS 14.09'!K$1,'FCST SDV'!$AC$2:$AZ$2,0))/'Hàng Theo FCTS 14.09'!$C67,0)</f>
        <v>10</v>
      </c>
      <c r="L67" s="134">
        <f t="array" ref="L67">+IFERROR(INDEX('FCST SDV'!$AC$3:$AZ$3000,MATCH('Hàng Theo FCTS 14.09'!$B67,'FCST SDV'!$C$3:$C$3000,0),MATCH('Hàng Theo FCTS 14.09'!L$1,'FCST SDV'!$AC$2:$AZ$2,0))/'Hàng Theo FCTS 14.09'!$C67,0)</f>
        <v>10</v>
      </c>
      <c r="M67" s="134">
        <f t="array" ref="M67">+IFERROR(INDEX('FCST SDV'!$AC$3:$AZ$3000,MATCH('Hàng Theo FCTS 14.09'!$B67,'FCST SDV'!$C$3:$C$3000,0),MATCH('Hàng Theo FCTS 14.09'!M$1,'FCST SDV'!$AC$2:$AZ$2,0))/'Hàng Theo FCTS 14.09'!$C67,0)</f>
        <v>10</v>
      </c>
      <c r="N67" s="134">
        <f t="array" ref="N67">+IFERROR(INDEX('FCST SDV'!$AC$3:$AZ$3000,MATCH('Hàng Theo FCTS 14.09'!$B67,'FCST SDV'!$C$3:$C$3000,0),MATCH('Hàng Theo FCTS 14.09'!N$1,'FCST SDV'!$AC$2:$AZ$2,0))/'Hàng Theo FCTS 14.09'!$C67,0)</f>
        <v>10</v>
      </c>
      <c r="O67" s="134">
        <f t="array" ref="O67">+IFERROR(INDEX('FCST SDV'!$AC$3:$AZ$3000,MATCH('Hàng Theo FCTS 14.09'!$B67,'FCST SDV'!$C$3:$C$3000,0),MATCH('Hàng Theo FCTS 14.09'!O$1,'FCST SDV'!$AC$2:$AZ$2,0))/'Hàng Theo FCTS 14.09'!$C67,0)</f>
        <v>60</v>
      </c>
      <c r="P67" s="134">
        <f t="array" ref="P67">+IFERROR(INDEX('FCST SDV'!$AC$3:$AZ$3000,MATCH('Hàng Theo FCTS 14.09'!$B67,'FCST SDV'!$C$3:$C$3000,0),MATCH('Hàng Theo FCTS 14.09'!P$1,'FCST SDV'!$AC$2:$AZ$2,0))/'Hàng Theo FCTS 14.09'!$C67,0)</f>
        <v>70</v>
      </c>
      <c r="Q67" s="134">
        <f t="array" ref="Q67">+IFERROR(INDEX('FCST SDV'!$AC$3:$AZ$3000,MATCH('Hàng Theo FCTS 14.09'!$B67,'FCST SDV'!$C$3:$C$3000,0),MATCH('Hàng Theo FCTS 14.09'!Q$1,'FCST SDV'!$AC$2:$AZ$2,0))/'Hàng Theo FCTS 14.09'!$C67,0)</f>
        <v>70</v>
      </c>
      <c r="R67" s="134">
        <f t="array" ref="R67">+IFERROR(INDEX('FCST SDV'!$AC$3:$AZ$3000,MATCH('Hàng Theo FCTS 14.09'!$B67,'FCST SDV'!$C$3:$C$3000,0),MATCH('Hàng Theo FCTS 14.09'!R$1,'FCST SDV'!$AC$2:$AZ$2,0))/'Hàng Theo FCTS 14.09'!$C67,0)</f>
        <v>0</v>
      </c>
    </row>
    <row r="68" spans="2:18">
      <c r="B68" s="562"/>
      <c r="C68" s="139" t="s">
        <v>62</v>
      </c>
      <c r="D68" s="135">
        <v>180</v>
      </c>
      <c r="E68" s="556"/>
      <c r="F68" s="664"/>
      <c r="G68" s="556"/>
      <c r="H68" s="152">
        <f>+VLOOKUP(C68,'[6]FCST SDV'!$C:$AL,36,0)</f>
        <v>1605000</v>
      </c>
      <c r="I68" s="153">
        <f t="shared" si="6"/>
        <v>8916.6666666666661</v>
      </c>
      <c r="J68" s="134">
        <f t="array" ref="J68">+IFERROR(INDEX('FCST SDV'!$AC$3:$AZ$3000,MATCH('Hàng Theo FCTS 14.09'!$B68,'FCST SDV'!$C$3:$C$3000,0),MATCH('Hàng Theo FCTS 14.09'!J$1,'FCST SDV'!$AC$2:$AZ$2,0))/'Hàng Theo FCTS 14.09'!$C68,0)</f>
        <v>0</v>
      </c>
      <c r="K68" s="134">
        <f t="array" ref="K68">+IFERROR(INDEX('FCST SDV'!$AC$3:$AZ$3000,MATCH('Hàng Theo FCTS 14.09'!$B68,'FCST SDV'!$C$3:$C$3000,0),MATCH('Hàng Theo FCTS 14.09'!K$1,'FCST SDV'!$AC$2:$AZ$2,0))/'Hàng Theo FCTS 14.09'!$C68,0)</f>
        <v>0</v>
      </c>
      <c r="L68" s="134">
        <f t="array" ref="L68">+IFERROR(INDEX('FCST SDV'!$AC$3:$AZ$3000,MATCH('Hàng Theo FCTS 14.09'!$B68,'FCST SDV'!$C$3:$C$3000,0),MATCH('Hàng Theo FCTS 14.09'!L$1,'FCST SDV'!$AC$2:$AZ$2,0))/'Hàng Theo FCTS 14.09'!$C68,0)</f>
        <v>0</v>
      </c>
      <c r="M68" s="134">
        <f t="array" ref="M68">+IFERROR(INDEX('FCST SDV'!$AC$3:$AZ$3000,MATCH('Hàng Theo FCTS 14.09'!$B68,'FCST SDV'!$C$3:$C$3000,0),MATCH('Hàng Theo FCTS 14.09'!M$1,'FCST SDV'!$AC$2:$AZ$2,0))/'Hàng Theo FCTS 14.09'!$C68,0)</f>
        <v>0</v>
      </c>
      <c r="N68" s="134">
        <f t="array" ref="N68">+IFERROR(INDEX('FCST SDV'!$AC$3:$AZ$3000,MATCH('Hàng Theo FCTS 14.09'!$B68,'FCST SDV'!$C$3:$C$3000,0),MATCH('Hàng Theo FCTS 14.09'!N$1,'FCST SDV'!$AC$2:$AZ$2,0))/'Hàng Theo FCTS 14.09'!$C68,0)</f>
        <v>0</v>
      </c>
      <c r="O68" s="134">
        <f t="array" ref="O68">+IFERROR(INDEX('FCST SDV'!$AC$3:$AZ$3000,MATCH('Hàng Theo FCTS 14.09'!$B68,'FCST SDV'!$C$3:$C$3000,0),MATCH('Hàng Theo FCTS 14.09'!O$1,'FCST SDV'!$AC$2:$AZ$2,0))/'Hàng Theo FCTS 14.09'!$C68,0)</f>
        <v>0</v>
      </c>
      <c r="P68" s="134">
        <f t="array" ref="P68">+IFERROR(INDEX('FCST SDV'!$AC$3:$AZ$3000,MATCH('Hàng Theo FCTS 14.09'!$B68,'FCST SDV'!$C$3:$C$3000,0),MATCH('Hàng Theo FCTS 14.09'!P$1,'FCST SDV'!$AC$2:$AZ$2,0))/'Hàng Theo FCTS 14.09'!$C68,0)</f>
        <v>0</v>
      </c>
      <c r="Q68" s="134">
        <f t="array" ref="Q68">+IFERROR(INDEX('FCST SDV'!$AC$3:$AZ$3000,MATCH('Hàng Theo FCTS 14.09'!$B68,'FCST SDV'!$C$3:$C$3000,0),MATCH('Hàng Theo FCTS 14.09'!Q$1,'FCST SDV'!$AC$2:$AZ$2,0))/'Hàng Theo FCTS 14.09'!$C68,0)</f>
        <v>0</v>
      </c>
      <c r="R68" s="134">
        <f t="array" ref="R68">+IFERROR(INDEX('FCST SDV'!$AC$3:$AZ$3000,MATCH('Hàng Theo FCTS 14.09'!$B68,'FCST SDV'!$C$3:$C$3000,0),MATCH('Hàng Theo FCTS 14.09'!R$1,'FCST SDV'!$AC$2:$AZ$2,0))/'Hàng Theo FCTS 14.09'!$C68,0)</f>
        <v>0</v>
      </c>
    </row>
    <row r="69" spans="2:18">
      <c r="B69" s="563"/>
      <c r="C69" s="139" t="s">
        <v>63</v>
      </c>
      <c r="D69" s="135">
        <v>1000</v>
      </c>
      <c r="E69" s="557"/>
      <c r="F69" s="586"/>
      <c r="G69" s="557"/>
      <c r="H69" s="152">
        <f>+VLOOKUP(C69,'[6]FCST SDV'!$C:$AL,36,0)</f>
        <v>250000</v>
      </c>
      <c r="I69" s="153">
        <f t="shared" si="6"/>
        <v>250</v>
      </c>
      <c r="J69" s="134">
        <f t="array" ref="J69">+IFERROR(INDEX('FCST SDV'!$AC$3:$AZ$3000,MATCH('Hàng Theo FCTS 14.09'!$B69,'FCST SDV'!$C$3:$C$3000,0),MATCH('Hàng Theo FCTS 14.09'!J$1,'FCST SDV'!$AC$2:$AZ$2,0))/'Hàng Theo FCTS 14.09'!$C69,0)</f>
        <v>8</v>
      </c>
      <c r="K69" s="134">
        <f t="array" ref="K69">+IFERROR(INDEX('FCST SDV'!$AC$3:$AZ$3000,MATCH('Hàng Theo FCTS 14.09'!$B69,'FCST SDV'!$C$3:$C$3000,0),MATCH('Hàng Theo FCTS 14.09'!K$1,'FCST SDV'!$AC$2:$AZ$2,0))/'Hàng Theo FCTS 14.09'!$C69,0)</f>
        <v>8</v>
      </c>
      <c r="L69" s="134">
        <f t="array" ref="L69">+IFERROR(INDEX('FCST SDV'!$AC$3:$AZ$3000,MATCH('Hàng Theo FCTS 14.09'!$B69,'FCST SDV'!$C$3:$C$3000,0),MATCH('Hàng Theo FCTS 14.09'!L$1,'FCST SDV'!$AC$2:$AZ$2,0))/'Hàng Theo FCTS 14.09'!$C69,0)</f>
        <v>8</v>
      </c>
      <c r="M69" s="134">
        <f t="array" ref="M69">+IFERROR(INDEX('FCST SDV'!$AC$3:$AZ$3000,MATCH('Hàng Theo FCTS 14.09'!$B69,'FCST SDV'!$C$3:$C$3000,0),MATCH('Hàng Theo FCTS 14.09'!M$1,'FCST SDV'!$AC$2:$AZ$2,0))/'Hàng Theo FCTS 14.09'!$C69,0)</f>
        <v>8</v>
      </c>
      <c r="N69" s="134">
        <f t="array" ref="N69">+IFERROR(INDEX('FCST SDV'!$AC$3:$AZ$3000,MATCH('Hàng Theo FCTS 14.09'!$B69,'FCST SDV'!$C$3:$C$3000,0),MATCH('Hàng Theo FCTS 14.09'!N$1,'FCST SDV'!$AC$2:$AZ$2,0))/'Hàng Theo FCTS 14.09'!$C69,0)</f>
        <v>8</v>
      </c>
      <c r="O69" s="134">
        <f t="array" ref="O69">+IFERROR(INDEX('FCST SDV'!$AC$3:$AZ$3000,MATCH('Hàng Theo FCTS 14.09'!$B69,'FCST SDV'!$C$3:$C$3000,0),MATCH('Hàng Theo FCTS 14.09'!O$1,'FCST SDV'!$AC$2:$AZ$2,0))/'Hàng Theo FCTS 14.09'!$C69,0)</f>
        <v>52</v>
      </c>
      <c r="P69" s="134">
        <f t="array" ref="P69">+IFERROR(INDEX('FCST SDV'!$AC$3:$AZ$3000,MATCH('Hàng Theo FCTS 14.09'!$B69,'FCST SDV'!$C$3:$C$3000,0),MATCH('Hàng Theo FCTS 14.09'!P$1,'FCST SDV'!$AC$2:$AZ$2,0))/'Hàng Theo FCTS 14.09'!$C69,0)</f>
        <v>0</v>
      </c>
      <c r="Q69" s="134">
        <f t="array" ref="Q69">+IFERROR(INDEX('FCST SDV'!$AC$3:$AZ$3000,MATCH('Hàng Theo FCTS 14.09'!$B69,'FCST SDV'!$C$3:$C$3000,0),MATCH('Hàng Theo FCTS 14.09'!Q$1,'FCST SDV'!$AC$2:$AZ$2,0))/'Hàng Theo FCTS 14.09'!$C69,0)</f>
        <v>0</v>
      </c>
      <c r="R69" s="134">
        <f t="array" ref="R69">+IFERROR(INDEX('FCST SDV'!$AC$3:$AZ$3000,MATCH('Hàng Theo FCTS 14.09'!$B69,'FCST SDV'!$C$3:$C$3000,0),MATCH('Hàng Theo FCTS 14.09'!R$1,'FCST SDV'!$AC$2:$AZ$2,0))/'Hàng Theo FCTS 14.09'!$C69,0)</f>
        <v>0</v>
      </c>
    </row>
    <row r="70" spans="2:18">
      <c r="B70" s="590" t="s">
        <v>254</v>
      </c>
      <c r="C70" s="591"/>
      <c r="D70" s="591"/>
      <c r="E70" s="591"/>
      <c r="F70" s="591"/>
      <c r="G70" s="592"/>
      <c r="H70" s="156"/>
      <c r="I70" s="155"/>
      <c r="J70" s="155">
        <f>+G66-SUM(J66:J69)</f>
        <v>50282</v>
      </c>
      <c r="K70" s="155">
        <f>+J70-SUM(K66:K69)</f>
        <v>49708.444444444445</v>
      </c>
      <c r="L70" s="155">
        <f t="shared" ref="L70:R70" si="7">+K70-SUM(L66:L69)</f>
        <v>49134.888888888891</v>
      </c>
      <c r="M70" s="155">
        <f t="shared" si="7"/>
        <v>48450.222222222226</v>
      </c>
      <c r="N70" s="155">
        <f t="shared" si="7"/>
        <v>47765.555555555562</v>
      </c>
      <c r="O70" s="155">
        <f t="shared" si="7"/>
        <v>43709.111111111117</v>
      </c>
      <c r="P70" s="155">
        <f t="shared" si="7"/>
        <v>42111.333333333336</v>
      </c>
      <c r="Q70" s="155">
        <f t="shared" si="7"/>
        <v>42041.333333333336</v>
      </c>
      <c r="R70" s="155">
        <f t="shared" si="7"/>
        <v>42041.333333333336</v>
      </c>
    </row>
    <row r="71" spans="2:18">
      <c r="B71" s="561" t="s">
        <v>86</v>
      </c>
      <c r="C71" s="131" t="s">
        <v>65</v>
      </c>
      <c r="D71" s="135">
        <v>1000</v>
      </c>
      <c r="E71" s="555">
        <v>300</v>
      </c>
      <c r="F71" s="585"/>
      <c r="G71" s="555">
        <f>E71</f>
        <v>300</v>
      </c>
      <c r="H71" s="152">
        <f>+VLOOKUP(C71,'[6]FCST SDV'!$C:$AL,36,0)</f>
        <v>96000</v>
      </c>
      <c r="I71" s="153">
        <f t="shared" ref="I71:I100" si="8">+H71/D71</f>
        <v>96</v>
      </c>
      <c r="J71" s="134">
        <f t="array" ref="J71">+IFERROR(INDEX('FCST SDV'!$AC$3:$AZ$3000,MATCH('Hàng Theo FCTS 14.09'!$B71,'FCST SDV'!$C$3:$C$3000,0),MATCH('Hàng Theo FCTS 14.09'!J$1,'FCST SDV'!$AC$2:$AZ$2,0))/'Hàng Theo FCTS 14.09'!$C71,0)</f>
        <v>9</v>
      </c>
      <c r="K71" s="134">
        <f t="array" ref="K71">+IFERROR(INDEX('FCST SDV'!$AC$3:$AZ$3000,MATCH('Hàng Theo FCTS 14.09'!$B71,'FCST SDV'!$C$3:$C$3000,0),MATCH('Hàng Theo FCTS 14.09'!K$1,'FCST SDV'!$AC$2:$AZ$2,0))/'Hàng Theo FCTS 14.09'!$C71,0)</f>
        <v>9</v>
      </c>
      <c r="L71" s="134">
        <f t="array" ref="L71">+IFERROR(INDEX('FCST SDV'!$AC$3:$AZ$3000,MATCH('Hàng Theo FCTS 14.09'!$B71,'FCST SDV'!$C$3:$C$3000,0),MATCH('Hàng Theo FCTS 14.09'!L$1,'FCST SDV'!$AC$2:$AZ$2,0))/'Hàng Theo FCTS 14.09'!$C71,0)</f>
        <v>2</v>
      </c>
      <c r="M71" s="134">
        <f t="array" ref="M71">+IFERROR(INDEX('FCST SDV'!$AC$3:$AZ$3000,MATCH('Hàng Theo FCTS 14.09'!$B71,'FCST SDV'!$C$3:$C$3000,0),MATCH('Hàng Theo FCTS 14.09'!M$1,'FCST SDV'!$AC$2:$AZ$2,0))/'Hàng Theo FCTS 14.09'!$C71,0)</f>
        <v>9</v>
      </c>
      <c r="N71" s="134">
        <f t="array" ref="N71">+IFERROR(INDEX('FCST SDV'!$AC$3:$AZ$3000,MATCH('Hàng Theo FCTS 14.09'!$B71,'FCST SDV'!$C$3:$C$3000,0),MATCH('Hàng Theo FCTS 14.09'!N$1,'FCST SDV'!$AC$2:$AZ$2,0))/'Hàng Theo FCTS 14.09'!$C71,0)</f>
        <v>9</v>
      </c>
      <c r="O71" s="134">
        <f t="array" ref="O71">+IFERROR(INDEX('FCST SDV'!$AC$3:$AZ$3000,MATCH('Hàng Theo FCTS 14.09'!$B71,'FCST SDV'!$C$3:$C$3000,0),MATCH('Hàng Theo FCTS 14.09'!O$1,'FCST SDV'!$AC$2:$AZ$2,0))/'Hàng Theo FCTS 14.09'!$C71,0)</f>
        <v>56</v>
      </c>
      <c r="P71" s="134">
        <f t="array" ref="P71">+IFERROR(INDEX('FCST SDV'!$AC$3:$AZ$3000,MATCH('Hàng Theo FCTS 14.09'!$B71,'FCST SDV'!$C$3:$C$3000,0),MATCH('Hàng Theo FCTS 14.09'!P$1,'FCST SDV'!$AC$2:$AZ$2,0))/'Hàng Theo FCTS 14.09'!$C71,0)</f>
        <v>0</v>
      </c>
      <c r="Q71" s="134">
        <f t="array" ref="Q71">+IFERROR(INDEX('FCST SDV'!$AC$3:$AZ$3000,MATCH('Hàng Theo FCTS 14.09'!$B71,'FCST SDV'!$C$3:$C$3000,0),MATCH('Hàng Theo FCTS 14.09'!Q$1,'FCST SDV'!$AC$2:$AZ$2,0))/'Hàng Theo FCTS 14.09'!$C71,0)</f>
        <v>0</v>
      </c>
      <c r="R71" s="134">
        <f t="array" ref="R71">+IFERROR(INDEX('FCST SDV'!$AC$3:$AZ$3000,MATCH('Hàng Theo FCTS 14.09'!$B71,'FCST SDV'!$C$3:$C$3000,0),MATCH('Hàng Theo FCTS 14.09'!R$1,'FCST SDV'!$AC$2:$AZ$2,0))/'Hàng Theo FCTS 14.09'!$C71,0)</f>
        <v>0</v>
      </c>
    </row>
    <row r="72" spans="2:18">
      <c r="B72" s="562"/>
      <c r="C72" s="131" t="s">
        <v>66</v>
      </c>
      <c r="D72" s="135">
        <v>1000</v>
      </c>
      <c r="E72" s="556"/>
      <c r="F72" s="664"/>
      <c r="G72" s="556"/>
      <c r="H72" s="152">
        <f>+VLOOKUP(C72,'[6]FCST SDV'!$C:$AL,36,0)</f>
        <v>230000</v>
      </c>
      <c r="I72" s="153">
        <f t="shared" si="8"/>
        <v>230</v>
      </c>
      <c r="J72" s="134">
        <f t="array" ref="J72">+IFERROR(INDEX('FCST SDV'!$AC$3:$AZ$3000,MATCH('Hàng Theo FCTS 14.09'!$B72,'FCST SDV'!$C$3:$C$3000,0),MATCH('Hàng Theo FCTS 14.09'!J$1,'FCST SDV'!$AC$2:$AZ$2,0))/'Hàng Theo FCTS 14.09'!$C72,0)</f>
        <v>0</v>
      </c>
      <c r="K72" s="134">
        <f t="array" ref="K72">+IFERROR(INDEX('FCST SDV'!$AC$3:$AZ$3000,MATCH('Hàng Theo FCTS 14.09'!$B72,'FCST SDV'!$C$3:$C$3000,0),MATCH('Hàng Theo FCTS 14.09'!K$1,'FCST SDV'!$AC$2:$AZ$2,0))/'Hàng Theo FCTS 14.09'!$C72,0)</f>
        <v>0</v>
      </c>
      <c r="L72" s="134">
        <f t="array" ref="L72">+IFERROR(INDEX('FCST SDV'!$AC$3:$AZ$3000,MATCH('Hàng Theo FCTS 14.09'!$B72,'FCST SDV'!$C$3:$C$3000,0),MATCH('Hàng Theo FCTS 14.09'!L$1,'FCST SDV'!$AC$2:$AZ$2,0))/'Hàng Theo FCTS 14.09'!$C72,0)</f>
        <v>0</v>
      </c>
      <c r="M72" s="134">
        <f t="array" ref="M72">+IFERROR(INDEX('FCST SDV'!$AC$3:$AZ$3000,MATCH('Hàng Theo FCTS 14.09'!$B72,'FCST SDV'!$C$3:$C$3000,0),MATCH('Hàng Theo FCTS 14.09'!M$1,'FCST SDV'!$AC$2:$AZ$2,0))/'Hàng Theo FCTS 14.09'!$C72,0)</f>
        <v>0</v>
      </c>
      <c r="N72" s="134">
        <f t="array" ref="N72">+IFERROR(INDEX('FCST SDV'!$AC$3:$AZ$3000,MATCH('Hàng Theo FCTS 14.09'!$B72,'FCST SDV'!$C$3:$C$3000,0),MATCH('Hàng Theo FCTS 14.09'!N$1,'FCST SDV'!$AC$2:$AZ$2,0))/'Hàng Theo FCTS 14.09'!$C72,0)</f>
        <v>0</v>
      </c>
      <c r="O72" s="134">
        <f t="array" ref="O72">+IFERROR(INDEX('FCST SDV'!$AC$3:$AZ$3000,MATCH('Hàng Theo FCTS 14.09'!$B72,'FCST SDV'!$C$3:$C$3000,0),MATCH('Hàng Theo FCTS 14.09'!O$1,'FCST SDV'!$AC$2:$AZ$2,0))/'Hàng Theo FCTS 14.09'!$C72,0)</f>
        <v>0</v>
      </c>
      <c r="P72" s="134">
        <f t="array" ref="P72">+IFERROR(INDEX('FCST SDV'!$AC$3:$AZ$3000,MATCH('Hàng Theo FCTS 14.09'!$B72,'FCST SDV'!$C$3:$C$3000,0),MATCH('Hàng Theo FCTS 14.09'!P$1,'FCST SDV'!$AC$2:$AZ$2,0))/'Hàng Theo FCTS 14.09'!$C72,0)</f>
        <v>0</v>
      </c>
      <c r="Q72" s="134">
        <f t="array" ref="Q72">+IFERROR(INDEX('FCST SDV'!$AC$3:$AZ$3000,MATCH('Hàng Theo FCTS 14.09'!$B72,'FCST SDV'!$C$3:$C$3000,0),MATCH('Hàng Theo FCTS 14.09'!Q$1,'FCST SDV'!$AC$2:$AZ$2,0))/'Hàng Theo FCTS 14.09'!$C72,0)</f>
        <v>0</v>
      </c>
      <c r="R72" s="134">
        <f t="array" ref="R72">+IFERROR(INDEX('FCST SDV'!$AC$3:$AZ$3000,MATCH('Hàng Theo FCTS 14.09'!$B72,'FCST SDV'!$C$3:$C$3000,0),MATCH('Hàng Theo FCTS 14.09'!R$1,'FCST SDV'!$AC$2:$AZ$2,0))/'Hàng Theo FCTS 14.09'!$C72,0)</f>
        <v>0</v>
      </c>
    </row>
    <row r="73" spans="2:18">
      <c r="B73" s="562"/>
      <c r="C73" s="131" t="s">
        <v>67</v>
      </c>
      <c r="D73" s="135">
        <v>1000</v>
      </c>
      <c r="E73" s="556"/>
      <c r="F73" s="664"/>
      <c r="G73" s="556"/>
      <c r="H73" s="152">
        <f>+VLOOKUP(C73,'[6]FCST SDV'!$C:$AL,36,0)</f>
        <v>103000</v>
      </c>
      <c r="I73" s="153">
        <f t="shared" si="8"/>
        <v>103</v>
      </c>
      <c r="J73" s="134">
        <f t="array" ref="J73">+IFERROR(INDEX('FCST SDV'!$AC$3:$AZ$3000,MATCH('Hàng Theo FCTS 14.09'!$B73,'FCST SDV'!$C$3:$C$3000,0),MATCH('Hàng Theo FCTS 14.09'!J$1,'FCST SDV'!$AC$2:$AZ$2,0))/'Hàng Theo FCTS 14.09'!$C73,0)</f>
        <v>10</v>
      </c>
      <c r="K73" s="134">
        <f t="array" ref="K73">+IFERROR(INDEX('FCST SDV'!$AC$3:$AZ$3000,MATCH('Hàng Theo FCTS 14.09'!$B73,'FCST SDV'!$C$3:$C$3000,0),MATCH('Hàng Theo FCTS 14.09'!K$1,'FCST SDV'!$AC$2:$AZ$2,0))/'Hàng Theo FCTS 14.09'!$C73,0)</f>
        <v>10</v>
      </c>
      <c r="L73" s="134">
        <f t="array" ref="L73">+IFERROR(INDEX('FCST SDV'!$AC$3:$AZ$3000,MATCH('Hàng Theo FCTS 14.09'!$B73,'FCST SDV'!$C$3:$C$3000,0),MATCH('Hàng Theo FCTS 14.09'!L$1,'FCST SDV'!$AC$2:$AZ$2,0))/'Hàng Theo FCTS 14.09'!$C73,0)</f>
        <v>10</v>
      </c>
      <c r="M73" s="134">
        <f t="array" ref="M73">+IFERROR(INDEX('FCST SDV'!$AC$3:$AZ$3000,MATCH('Hàng Theo FCTS 14.09'!$B73,'FCST SDV'!$C$3:$C$3000,0),MATCH('Hàng Theo FCTS 14.09'!M$1,'FCST SDV'!$AC$2:$AZ$2,0))/'Hàng Theo FCTS 14.09'!$C73,0)</f>
        <v>10</v>
      </c>
      <c r="N73" s="134">
        <f t="array" ref="N73">+IFERROR(INDEX('FCST SDV'!$AC$3:$AZ$3000,MATCH('Hàng Theo FCTS 14.09'!$B73,'FCST SDV'!$C$3:$C$3000,0),MATCH('Hàng Theo FCTS 14.09'!N$1,'FCST SDV'!$AC$2:$AZ$2,0))/'Hàng Theo FCTS 14.09'!$C73,0)</f>
        <v>10</v>
      </c>
      <c r="O73" s="134">
        <f t="array" ref="O73">+IFERROR(INDEX('FCST SDV'!$AC$3:$AZ$3000,MATCH('Hàng Theo FCTS 14.09'!$B73,'FCST SDV'!$C$3:$C$3000,0),MATCH('Hàng Theo FCTS 14.09'!O$1,'FCST SDV'!$AC$2:$AZ$2,0))/'Hàng Theo FCTS 14.09'!$C73,0)</f>
        <v>70</v>
      </c>
      <c r="P73" s="134">
        <f t="array" ref="P73">+IFERROR(INDEX('FCST SDV'!$AC$3:$AZ$3000,MATCH('Hàng Theo FCTS 14.09'!$B73,'FCST SDV'!$C$3:$C$3000,0),MATCH('Hàng Theo FCTS 14.09'!P$1,'FCST SDV'!$AC$2:$AZ$2,0))/'Hàng Theo FCTS 14.09'!$C73,0)</f>
        <v>70</v>
      </c>
      <c r="Q73" s="134">
        <f t="array" ref="Q73">+IFERROR(INDEX('FCST SDV'!$AC$3:$AZ$3000,MATCH('Hàng Theo FCTS 14.09'!$B73,'FCST SDV'!$C$3:$C$3000,0),MATCH('Hàng Theo FCTS 14.09'!Q$1,'FCST SDV'!$AC$2:$AZ$2,0))/'Hàng Theo FCTS 14.09'!$C73,0)</f>
        <v>70</v>
      </c>
      <c r="R73" s="134">
        <f t="array" ref="R73">+IFERROR(INDEX('FCST SDV'!$AC$3:$AZ$3000,MATCH('Hàng Theo FCTS 14.09'!$B73,'FCST SDV'!$C$3:$C$3000,0),MATCH('Hàng Theo FCTS 14.09'!R$1,'FCST SDV'!$AC$2:$AZ$2,0))/'Hàng Theo FCTS 14.09'!$C73,0)</f>
        <v>0</v>
      </c>
    </row>
    <row r="74" spans="2:18">
      <c r="B74" s="562"/>
      <c r="C74" s="141" t="s">
        <v>68</v>
      </c>
      <c r="D74" s="135">
        <v>1000</v>
      </c>
      <c r="E74" s="556"/>
      <c r="F74" s="664"/>
      <c r="G74" s="556"/>
      <c r="H74" s="152">
        <f>+VLOOKUP(C74,'[6]FCST SDV'!$C:$AL,36,0)</f>
        <v>0</v>
      </c>
      <c r="I74" s="153">
        <f t="shared" si="8"/>
        <v>0</v>
      </c>
      <c r="J74" s="134">
        <f t="array" ref="J74">+IFERROR(INDEX('FCST SDV'!$AC$3:$AZ$3000,MATCH('Hàng Theo FCTS 14.09'!$B74,'FCST SDV'!$C$3:$C$3000,0),MATCH('Hàng Theo FCTS 14.09'!J$1,'FCST SDV'!$AC$2:$AZ$2,0))/'Hàng Theo FCTS 14.09'!$C74,0)</f>
        <v>0</v>
      </c>
      <c r="K74" s="134">
        <f t="array" ref="K74">+IFERROR(INDEX('FCST SDV'!$AC$3:$AZ$3000,MATCH('Hàng Theo FCTS 14.09'!$B74,'FCST SDV'!$C$3:$C$3000,0),MATCH('Hàng Theo FCTS 14.09'!K$1,'FCST SDV'!$AC$2:$AZ$2,0))/'Hàng Theo FCTS 14.09'!$C74,0)</f>
        <v>0</v>
      </c>
      <c r="L74" s="134">
        <f t="array" ref="L74">+IFERROR(INDEX('FCST SDV'!$AC$3:$AZ$3000,MATCH('Hàng Theo FCTS 14.09'!$B74,'FCST SDV'!$C$3:$C$3000,0),MATCH('Hàng Theo FCTS 14.09'!L$1,'FCST SDV'!$AC$2:$AZ$2,0))/'Hàng Theo FCTS 14.09'!$C74,0)</f>
        <v>0</v>
      </c>
      <c r="M74" s="134">
        <f t="array" ref="M74">+IFERROR(INDEX('FCST SDV'!$AC$3:$AZ$3000,MATCH('Hàng Theo FCTS 14.09'!$B74,'FCST SDV'!$C$3:$C$3000,0),MATCH('Hàng Theo FCTS 14.09'!M$1,'FCST SDV'!$AC$2:$AZ$2,0))/'Hàng Theo FCTS 14.09'!$C74,0)</f>
        <v>1.0454545454545454</v>
      </c>
      <c r="N74" s="134">
        <f t="array" ref="N74">+IFERROR(INDEX('FCST SDV'!$AC$3:$AZ$3000,MATCH('Hàng Theo FCTS 14.09'!$B74,'FCST SDV'!$C$3:$C$3000,0),MATCH('Hàng Theo FCTS 14.09'!N$1,'FCST SDV'!$AC$2:$AZ$2,0))/'Hàng Theo FCTS 14.09'!$C74,0)</f>
        <v>0</v>
      </c>
      <c r="O74" s="134">
        <f t="array" ref="O74">+IFERROR(INDEX('FCST SDV'!$AC$3:$AZ$3000,MATCH('Hàng Theo FCTS 14.09'!$B74,'FCST SDV'!$C$3:$C$3000,0),MATCH('Hàng Theo FCTS 14.09'!O$1,'FCST SDV'!$AC$2:$AZ$2,0))/'Hàng Theo FCTS 14.09'!$C74,0)</f>
        <v>1.0454545454545454</v>
      </c>
      <c r="P74" s="134">
        <f t="array" ref="P74">+IFERROR(INDEX('FCST SDV'!$AC$3:$AZ$3000,MATCH('Hàng Theo FCTS 14.09'!$B74,'FCST SDV'!$C$3:$C$3000,0),MATCH('Hàng Theo FCTS 14.09'!P$1,'FCST SDV'!$AC$2:$AZ$2,0))/'Hàng Theo FCTS 14.09'!$C74,0)</f>
        <v>0</v>
      </c>
      <c r="Q74" s="134">
        <f t="array" ref="Q74">+IFERROR(INDEX('FCST SDV'!$AC$3:$AZ$3000,MATCH('Hàng Theo FCTS 14.09'!$B74,'FCST SDV'!$C$3:$C$3000,0),MATCH('Hàng Theo FCTS 14.09'!Q$1,'FCST SDV'!$AC$2:$AZ$2,0))/'Hàng Theo FCTS 14.09'!$C74,0)</f>
        <v>0</v>
      </c>
      <c r="R74" s="134">
        <f t="array" ref="R74">+IFERROR(INDEX('FCST SDV'!$AC$3:$AZ$3000,MATCH('Hàng Theo FCTS 14.09'!$B74,'FCST SDV'!$C$3:$C$3000,0),MATCH('Hàng Theo FCTS 14.09'!R$1,'FCST SDV'!$AC$2:$AZ$2,0))/'Hàng Theo FCTS 14.09'!$C74,0)</f>
        <v>0</v>
      </c>
    </row>
    <row r="75" spans="2:18">
      <c r="B75" s="562"/>
      <c r="C75" s="131" t="s">
        <v>69</v>
      </c>
      <c r="D75" s="135">
        <v>1000</v>
      </c>
      <c r="E75" s="556"/>
      <c r="F75" s="664"/>
      <c r="G75" s="556"/>
      <c r="H75" s="152">
        <f>+VLOOKUP(C75,'[6]FCST SDV'!$C:$AL,36,0)</f>
        <v>273000</v>
      </c>
      <c r="I75" s="153">
        <f t="shared" si="8"/>
        <v>273</v>
      </c>
      <c r="J75" s="134">
        <f t="array" ref="J75">+IFERROR(INDEX('FCST SDV'!$AC$3:$AZ$3000,MATCH('Hàng Theo FCTS 14.09'!$B75,'FCST SDV'!$C$3:$C$3000,0),MATCH('Hàng Theo FCTS 14.09'!J$1,'FCST SDV'!$AC$2:$AZ$2,0))/'Hàng Theo FCTS 14.09'!$C75,0)</f>
        <v>0</v>
      </c>
      <c r="K75" s="134">
        <f t="array" ref="K75">+IFERROR(INDEX('FCST SDV'!$AC$3:$AZ$3000,MATCH('Hàng Theo FCTS 14.09'!$B75,'FCST SDV'!$C$3:$C$3000,0),MATCH('Hàng Theo FCTS 14.09'!K$1,'FCST SDV'!$AC$2:$AZ$2,0))/'Hàng Theo FCTS 14.09'!$C75,0)</f>
        <v>0</v>
      </c>
      <c r="L75" s="134">
        <f t="array" ref="L75">+IFERROR(INDEX('FCST SDV'!$AC$3:$AZ$3000,MATCH('Hàng Theo FCTS 14.09'!$B75,'FCST SDV'!$C$3:$C$3000,0),MATCH('Hàng Theo FCTS 14.09'!L$1,'FCST SDV'!$AC$2:$AZ$2,0))/'Hàng Theo FCTS 14.09'!$C75,0)</f>
        <v>0</v>
      </c>
      <c r="M75" s="134">
        <f t="array" ref="M75">+IFERROR(INDEX('FCST SDV'!$AC$3:$AZ$3000,MATCH('Hàng Theo FCTS 14.09'!$B75,'FCST SDV'!$C$3:$C$3000,0),MATCH('Hàng Theo FCTS 14.09'!M$1,'FCST SDV'!$AC$2:$AZ$2,0))/'Hàng Theo FCTS 14.09'!$C75,0)</f>
        <v>0</v>
      </c>
      <c r="N75" s="134">
        <f t="array" ref="N75">+IFERROR(INDEX('FCST SDV'!$AC$3:$AZ$3000,MATCH('Hàng Theo FCTS 14.09'!$B75,'FCST SDV'!$C$3:$C$3000,0),MATCH('Hàng Theo FCTS 14.09'!N$1,'FCST SDV'!$AC$2:$AZ$2,0))/'Hàng Theo FCTS 14.09'!$C75,0)</f>
        <v>0</v>
      </c>
      <c r="O75" s="134">
        <f t="array" ref="O75">+IFERROR(INDEX('FCST SDV'!$AC$3:$AZ$3000,MATCH('Hàng Theo FCTS 14.09'!$B75,'FCST SDV'!$C$3:$C$3000,0),MATCH('Hàng Theo FCTS 14.09'!O$1,'FCST SDV'!$AC$2:$AZ$2,0))/'Hàng Theo FCTS 14.09'!$C75,0)</f>
        <v>0</v>
      </c>
      <c r="P75" s="134">
        <f t="array" ref="P75">+IFERROR(INDEX('FCST SDV'!$AC$3:$AZ$3000,MATCH('Hàng Theo FCTS 14.09'!$B75,'FCST SDV'!$C$3:$C$3000,0),MATCH('Hàng Theo FCTS 14.09'!P$1,'FCST SDV'!$AC$2:$AZ$2,0))/'Hàng Theo FCTS 14.09'!$C75,0)</f>
        <v>1</v>
      </c>
      <c r="Q75" s="134">
        <f t="array" ref="Q75">+IFERROR(INDEX('FCST SDV'!$AC$3:$AZ$3000,MATCH('Hàng Theo FCTS 14.09'!$B75,'FCST SDV'!$C$3:$C$3000,0),MATCH('Hàng Theo FCTS 14.09'!Q$1,'FCST SDV'!$AC$2:$AZ$2,0))/'Hàng Theo FCTS 14.09'!$C75,0)</f>
        <v>0</v>
      </c>
      <c r="R75" s="134">
        <f t="array" ref="R75">+IFERROR(INDEX('FCST SDV'!$AC$3:$AZ$3000,MATCH('Hàng Theo FCTS 14.09'!$B75,'FCST SDV'!$C$3:$C$3000,0),MATCH('Hàng Theo FCTS 14.09'!R$1,'FCST SDV'!$AC$2:$AZ$2,0))/'Hàng Theo FCTS 14.09'!$C75,0)</f>
        <v>0</v>
      </c>
    </row>
    <row r="76" spans="2:18">
      <c r="B76" s="562"/>
      <c r="C76" s="131" t="s">
        <v>70</v>
      </c>
      <c r="D76" s="135">
        <v>11000</v>
      </c>
      <c r="E76" s="556"/>
      <c r="F76" s="664"/>
      <c r="G76" s="556"/>
      <c r="H76" s="152">
        <f>+VLOOKUP(C76,'[6]FCST SDV'!$C:$AL,36,0)</f>
        <v>23000</v>
      </c>
      <c r="I76" s="153">
        <f t="shared" si="8"/>
        <v>2.0909090909090908</v>
      </c>
      <c r="J76" s="134">
        <f t="array" ref="J76">+IFERROR(INDEX('FCST SDV'!$AC$3:$AZ$3000,MATCH('Hàng Theo FCTS 14.09'!$B76,'FCST SDV'!$C$3:$C$3000,0),MATCH('Hàng Theo FCTS 14.09'!J$1,'FCST SDV'!$AC$2:$AZ$2,0))/'Hàng Theo FCTS 14.09'!$C76,0)</f>
        <v>0</v>
      </c>
      <c r="K76" s="134">
        <f t="array" ref="K76">+IFERROR(INDEX('FCST SDV'!$AC$3:$AZ$3000,MATCH('Hàng Theo FCTS 14.09'!$B76,'FCST SDV'!$C$3:$C$3000,0),MATCH('Hàng Theo FCTS 14.09'!K$1,'FCST SDV'!$AC$2:$AZ$2,0))/'Hàng Theo FCTS 14.09'!$C76,0)</f>
        <v>0</v>
      </c>
      <c r="L76" s="134">
        <f t="array" ref="L76">+IFERROR(INDEX('FCST SDV'!$AC$3:$AZ$3000,MATCH('Hàng Theo FCTS 14.09'!$B76,'FCST SDV'!$C$3:$C$3000,0),MATCH('Hàng Theo FCTS 14.09'!L$1,'FCST SDV'!$AC$2:$AZ$2,0))/'Hàng Theo FCTS 14.09'!$C76,0)</f>
        <v>0</v>
      </c>
      <c r="M76" s="134">
        <f t="array" ref="M76">+IFERROR(INDEX('FCST SDV'!$AC$3:$AZ$3000,MATCH('Hàng Theo FCTS 14.09'!$B76,'FCST SDV'!$C$3:$C$3000,0),MATCH('Hàng Theo FCTS 14.09'!M$1,'FCST SDV'!$AC$2:$AZ$2,0))/'Hàng Theo FCTS 14.09'!$C76,0)</f>
        <v>0</v>
      </c>
      <c r="N76" s="134">
        <f t="array" ref="N76">+IFERROR(INDEX('FCST SDV'!$AC$3:$AZ$3000,MATCH('Hàng Theo FCTS 14.09'!$B76,'FCST SDV'!$C$3:$C$3000,0),MATCH('Hàng Theo FCTS 14.09'!N$1,'FCST SDV'!$AC$2:$AZ$2,0))/'Hàng Theo FCTS 14.09'!$C76,0)</f>
        <v>0</v>
      </c>
      <c r="O76" s="134">
        <f t="array" ref="O76">+IFERROR(INDEX('FCST SDV'!$AC$3:$AZ$3000,MATCH('Hàng Theo FCTS 14.09'!$B76,'FCST SDV'!$C$3:$C$3000,0),MATCH('Hàng Theo FCTS 14.09'!O$1,'FCST SDV'!$AC$2:$AZ$2,0))/'Hàng Theo FCTS 14.09'!$C76,0)</f>
        <v>0</v>
      </c>
      <c r="P76" s="134">
        <f t="array" ref="P76">+IFERROR(INDEX('FCST SDV'!$AC$3:$AZ$3000,MATCH('Hàng Theo FCTS 14.09'!$B76,'FCST SDV'!$C$3:$C$3000,0),MATCH('Hàng Theo FCTS 14.09'!P$1,'FCST SDV'!$AC$2:$AZ$2,0))/'Hàng Theo FCTS 14.09'!$C76,0)</f>
        <v>1</v>
      </c>
      <c r="Q76" s="134">
        <f t="array" ref="Q76">+IFERROR(INDEX('FCST SDV'!$AC$3:$AZ$3000,MATCH('Hàng Theo FCTS 14.09'!$B76,'FCST SDV'!$C$3:$C$3000,0),MATCH('Hàng Theo FCTS 14.09'!Q$1,'FCST SDV'!$AC$2:$AZ$2,0))/'Hàng Theo FCTS 14.09'!$C76,0)</f>
        <v>0</v>
      </c>
      <c r="R76" s="134">
        <f t="array" ref="R76">+IFERROR(INDEX('FCST SDV'!$AC$3:$AZ$3000,MATCH('Hàng Theo FCTS 14.09'!$B76,'FCST SDV'!$C$3:$C$3000,0),MATCH('Hàng Theo FCTS 14.09'!R$1,'FCST SDV'!$AC$2:$AZ$2,0))/'Hàng Theo FCTS 14.09'!$C76,0)</f>
        <v>0</v>
      </c>
    </row>
    <row r="77" spans="2:18">
      <c r="B77" s="562"/>
      <c r="C77" s="131" t="s">
        <v>71</v>
      </c>
      <c r="D77" s="135">
        <v>19000</v>
      </c>
      <c r="E77" s="556"/>
      <c r="F77" s="664"/>
      <c r="G77" s="556"/>
      <c r="H77" s="152">
        <f>+VLOOKUP(C77,'[6]FCST SDV'!$C:$AL,36,0)</f>
        <v>19000</v>
      </c>
      <c r="I77" s="153">
        <f t="shared" si="8"/>
        <v>1</v>
      </c>
      <c r="J77" s="134">
        <f t="array" ref="J77">+IFERROR(INDEX('FCST SDV'!$AC$3:$AZ$3000,MATCH('Hàng Theo FCTS 14.09'!$B77,'FCST SDV'!$C$3:$C$3000,0),MATCH('Hàng Theo FCTS 14.09'!J$1,'FCST SDV'!$AC$2:$AZ$2,0))/'Hàng Theo FCTS 14.09'!$C77,0)</f>
        <v>24</v>
      </c>
      <c r="K77" s="134">
        <f t="array" ref="K77">+IFERROR(INDEX('FCST SDV'!$AC$3:$AZ$3000,MATCH('Hàng Theo FCTS 14.09'!$B77,'FCST SDV'!$C$3:$C$3000,0),MATCH('Hàng Theo FCTS 14.09'!K$1,'FCST SDV'!$AC$2:$AZ$2,0))/'Hàng Theo FCTS 14.09'!$C77,0)</f>
        <v>24</v>
      </c>
      <c r="L77" s="134">
        <f t="array" ref="L77">+IFERROR(INDEX('FCST SDV'!$AC$3:$AZ$3000,MATCH('Hàng Theo FCTS 14.09'!$B77,'FCST SDV'!$C$3:$C$3000,0),MATCH('Hàng Theo FCTS 14.09'!L$1,'FCST SDV'!$AC$2:$AZ$2,0))/'Hàng Theo FCTS 14.09'!$C77,0)</f>
        <v>24</v>
      </c>
      <c r="M77" s="134">
        <f t="array" ref="M77">+IFERROR(INDEX('FCST SDV'!$AC$3:$AZ$3000,MATCH('Hàng Theo FCTS 14.09'!$B77,'FCST SDV'!$C$3:$C$3000,0),MATCH('Hàng Theo FCTS 14.09'!M$1,'FCST SDV'!$AC$2:$AZ$2,0))/'Hàng Theo FCTS 14.09'!$C77,0)</f>
        <v>24</v>
      </c>
      <c r="N77" s="134">
        <f t="array" ref="N77">+IFERROR(INDEX('FCST SDV'!$AC$3:$AZ$3000,MATCH('Hàng Theo FCTS 14.09'!$B77,'FCST SDV'!$C$3:$C$3000,0),MATCH('Hàng Theo FCTS 14.09'!N$1,'FCST SDV'!$AC$2:$AZ$2,0))/'Hàng Theo FCTS 14.09'!$C77,0)</f>
        <v>24</v>
      </c>
      <c r="O77" s="134">
        <f t="array" ref="O77">+IFERROR(INDEX('FCST SDV'!$AC$3:$AZ$3000,MATCH('Hàng Theo FCTS 14.09'!$B77,'FCST SDV'!$C$3:$C$3000,0),MATCH('Hàng Theo FCTS 14.09'!O$1,'FCST SDV'!$AC$2:$AZ$2,0))/'Hàng Theo FCTS 14.09'!$C77,0)</f>
        <v>168</v>
      </c>
      <c r="P77" s="134">
        <f t="array" ref="P77">+IFERROR(INDEX('FCST SDV'!$AC$3:$AZ$3000,MATCH('Hàng Theo FCTS 14.09'!$B77,'FCST SDV'!$C$3:$C$3000,0),MATCH('Hàng Theo FCTS 14.09'!P$1,'FCST SDV'!$AC$2:$AZ$2,0))/'Hàng Theo FCTS 14.09'!$C77,0)</f>
        <v>126</v>
      </c>
      <c r="Q77" s="134">
        <f t="array" ref="Q77">+IFERROR(INDEX('FCST SDV'!$AC$3:$AZ$3000,MATCH('Hàng Theo FCTS 14.09'!$B77,'FCST SDV'!$C$3:$C$3000,0),MATCH('Hàng Theo FCTS 14.09'!Q$1,'FCST SDV'!$AC$2:$AZ$2,0))/'Hàng Theo FCTS 14.09'!$C77,0)</f>
        <v>72</v>
      </c>
      <c r="R77" s="134">
        <f t="array" ref="R77">+IFERROR(INDEX('FCST SDV'!$AC$3:$AZ$3000,MATCH('Hàng Theo FCTS 14.09'!$B77,'FCST SDV'!$C$3:$C$3000,0),MATCH('Hàng Theo FCTS 14.09'!R$1,'FCST SDV'!$AC$2:$AZ$2,0))/'Hàng Theo FCTS 14.09'!$C77,0)</f>
        <v>0</v>
      </c>
    </row>
    <row r="78" spans="2:18">
      <c r="B78" s="562"/>
      <c r="C78" s="131" t="s">
        <v>71</v>
      </c>
      <c r="D78" s="135">
        <v>19000</v>
      </c>
      <c r="E78" s="556"/>
      <c r="F78" s="664"/>
      <c r="G78" s="556"/>
      <c r="H78" s="152">
        <f>+VLOOKUP(C78,'[6]FCST SDV'!$C:$AL,36,0)</f>
        <v>19000</v>
      </c>
      <c r="I78" s="153">
        <f t="shared" si="8"/>
        <v>1</v>
      </c>
      <c r="J78" s="134">
        <f t="array" ref="J78">+IFERROR(INDEX('FCST SDV'!$AC$3:$AZ$3000,MATCH('Hàng Theo FCTS 14.09'!$B78,'FCST SDV'!$C$3:$C$3000,0),MATCH('Hàng Theo FCTS 14.09'!J$1,'FCST SDV'!$AC$2:$AZ$2,0))/'Hàng Theo FCTS 14.09'!$C78,0)</f>
        <v>0</v>
      </c>
      <c r="K78" s="134">
        <f t="array" ref="K78">+IFERROR(INDEX('FCST SDV'!$AC$3:$AZ$3000,MATCH('Hàng Theo FCTS 14.09'!$B78,'FCST SDV'!$C$3:$C$3000,0),MATCH('Hàng Theo FCTS 14.09'!K$1,'FCST SDV'!$AC$2:$AZ$2,0))/'Hàng Theo FCTS 14.09'!$C78,0)</f>
        <v>0</v>
      </c>
      <c r="L78" s="134">
        <f t="array" ref="L78">+IFERROR(INDEX('FCST SDV'!$AC$3:$AZ$3000,MATCH('Hàng Theo FCTS 14.09'!$B78,'FCST SDV'!$C$3:$C$3000,0),MATCH('Hàng Theo FCTS 14.09'!L$1,'FCST SDV'!$AC$2:$AZ$2,0))/'Hàng Theo FCTS 14.09'!$C78,0)</f>
        <v>0</v>
      </c>
      <c r="M78" s="134">
        <f t="array" ref="M78">+IFERROR(INDEX('FCST SDV'!$AC$3:$AZ$3000,MATCH('Hàng Theo FCTS 14.09'!$B78,'FCST SDV'!$C$3:$C$3000,0),MATCH('Hàng Theo FCTS 14.09'!M$1,'FCST SDV'!$AC$2:$AZ$2,0))/'Hàng Theo FCTS 14.09'!$C78,0)</f>
        <v>0</v>
      </c>
      <c r="N78" s="134">
        <f t="array" ref="N78">+IFERROR(INDEX('FCST SDV'!$AC$3:$AZ$3000,MATCH('Hàng Theo FCTS 14.09'!$B78,'FCST SDV'!$C$3:$C$3000,0),MATCH('Hàng Theo FCTS 14.09'!N$1,'FCST SDV'!$AC$2:$AZ$2,0))/'Hàng Theo FCTS 14.09'!$C78,0)</f>
        <v>0</v>
      </c>
      <c r="O78" s="134">
        <f t="array" ref="O78">+IFERROR(INDEX('FCST SDV'!$AC$3:$AZ$3000,MATCH('Hàng Theo FCTS 14.09'!$B78,'FCST SDV'!$C$3:$C$3000,0),MATCH('Hàng Theo FCTS 14.09'!O$1,'FCST SDV'!$AC$2:$AZ$2,0))/'Hàng Theo FCTS 14.09'!$C78,0)</f>
        <v>0</v>
      </c>
      <c r="P78" s="134">
        <f t="array" ref="P78">+IFERROR(INDEX('FCST SDV'!$AC$3:$AZ$3000,MATCH('Hàng Theo FCTS 14.09'!$B78,'FCST SDV'!$C$3:$C$3000,0),MATCH('Hàng Theo FCTS 14.09'!P$1,'FCST SDV'!$AC$2:$AZ$2,0))/'Hàng Theo FCTS 14.09'!$C78,0)</f>
        <v>0</v>
      </c>
      <c r="Q78" s="134">
        <f t="array" ref="Q78">+IFERROR(INDEX('FCST SDV'!$AC$3:$AZ$3000,MATCH('Hàng Theo FCTS 14.09'!$B78,'FCST SDV'!$C$3:$C$3000,0),MATCH('Hàng Theo FCTS 14.09'!Q$1,'FCST SDV'!$AC$2:$AZ$2,0))/'Hàng Theo FCTS 14.09'!$C78,0)</f>
        <v>0</v>
      </c>
      <c r="R78" s="134">
        <f t="array" ref="R78">+IFERROR(INDEX('FCST SDV'!$AC$3:$AZ$3000,MATCH('Hàng Theo FCTS 14.09'!$B78,'FCST SDV'!$C$3:$C$3000,0),MATCH('Hàng Theo FCTS 14.09'!R$1,'FCST SDV'!$AC$2:$AZ$2,0))/'Hàng Theo FCTS 14.09'!$C78,0)</f>
        <v>0</v>
      </c>
    </row>
    <row r="79" spans="2:18">
      <c r="B79" s="562"/>
      <c r="C79" s="131" t="s">
        <v>72</v>
      </c>
      <c r="D79" s="135">
        <v>1000</v>
      </c>
      <c r="E79" s="556"/>
      <c r="F79" s="664"/>
      <c r="G79" s="556"/>
      <c r="H79" s="152">
        <f>+VLOOKUP(C79,'[6]FCST SDV'!$C:$AL,36,0)</f>
        <v>510000</v>
      </c>
      <c r="I79" s="153">
        <f t="shared" si="8"/>
        <v>510</v>
      </c>
      <c r="J79" s="134">
        <f t="array" ref="J79">+IFERROR(INDEX('FCST SDV'!$AC$3:$AZ$3000,MATCH('Hàng Theo FCTS 14.09'!$B79,'FCST SDV'!$C$3:$C$3000,0),MATCH('Hàng Theo FCTS 14.09'!J$1,'FCST SDV'!$AC$2:$AZ$2,0))/'Hàng Theo FCTS 14.09'!$C79,0)</f>
        <v>8</v>
      </c>
      <c r="K79" s="134">
        <f t="array" ref="K79">+IFERROR(INDEX('FCST SDV'!$AC$3:$AZ$3000,MATCH('Hàng Theo FCTS 14.09'!$B79,'FCST SDV'!$C$3:$C$3000,0),MATCH('Hàng Theo FCTS 14.09'!K$1,'FCST SDV'!$AC$2:$AZ$2,0))/'Hàng Theo FCTS 14.09'!$C79,0)</f>
        <v>8</v>
      </c>
      <c r="L79" s="134">
        <f t="array" ref="L79">+IFERROR(INDEX('FCST SDV'!$AC$3:$AZ$3000,MATCH('Hàng Theo FCTS 14.09'!$B79,'FCST SDV'!$C$3:$C$3000,0),MATCH('Hàng Theo FCTS 14.09'!L$1,'FCST SDV'!$AC$2:$AZ$2,0))/'Hàng Theo FCTS 14.09'!$C79,0)</f>
        <v>8</v>
      </c>
      <c r="M79" s="134">
        <f t="array" ref="M79">+IFERROR(INDEX('FCST SDV'!$AC$3:$AZ$3000,MATCH('Hàng Theo FCTS 14.09'!$B79,'FCST SDV'!$C$3:$C$3000,0),MATCH('Hàng Theo FCTS 14.09'!M$1,'FCST SDV'!$AC$2:$AZ$2,0))/'Hàng Theo FCTS 14.09'!$C79,0)</f>
        <v>8</v>
      </c>
      <c r="N79" s="134">
        <f t="array" ref="N79">+IFERROR(INDEX('FCST SDV'!$AC$3:$AZ$3000,MATCH('Hàng Theo FCTS 14.09'!$B79,'FCST SDV'!$C$3:$C$3000,0),MATCH('Hàng Theo FCTS 14.09'!N$1,'FCST SDV'!$AC$2:$AZ$2,0))/'Hàng Theo FCTS 14.09'!$C79,0)</f>
        <v>8</v>
      </c>
      <c r="O79" s="134">
        <f t="array" ref="O79">+IFERROR(INDEX('FCST SDV'!$AC$3:$AZ$3000,MATCH('Hàng Theo FCTS 14.09'!$B79,'FCST SDV'!$C$3:$C$3000,0),MATCH('Hàng Theo FCTS 14.09'!O$1,'FCST SDV'!$AC$2:$AZ$2,0))/'Hàng Theo FCTS 14.09'!$C79,0)</f>
        <v>48</v>
      </c>
      <c r="P79" s="134">
        <f t="array" ref="P79">+IFERROR(INDEX('FCST SDV'!$AC$3:$AZ$3000,MATCH('Hàng Theo FCTS 14.09'!$B79,'FCST SDV'!$C$3:$C$3000,0),MATCH('Hàng Theo FCTS 14.09'!P$1,'FCST SDV'!$AC$2:$AZ$2,0))/'Hàng Theo FCTS 14.09'!$C79,0)</f>
        <v>19</v>
      </c>
      <c r="Q79" s="134">
        <f t="array" ref="Q79">+IFERROR(INDEX('FCST SDV'!$AC$3:$AZ$3000,MATCH('Hàng Theo FCTS 14.09'!$B79,'FCST SDV'!$C$3:$C$3000,0),MATCH('Hàng Theo FCTS 14.09'!Q$1,'FCST SDV'!$AC$2:$AZ$2,0))/'Hàng Theo FCTS 14.09'!$C79,0)</f>
        <v>8</v>
      </c>
      <c r="R79" s="134">
        <f t="array" ref="R79">+IFERROR(INDEX('FCST SDV'!$AC$3:$AZ$3000,MATCH('Hàng Theo FCTS 14.09'!$B79,'FCST SDV'!$C$3:$C$3000,0),MATCH('Hàng Theo FCTS 14.09'!R$1,'FCST SDV'!$AC$2:$AZ$2,0))/'Hàng Theo FCTS 14.09'!$C79,0)</f>
        <v>0</v>
      </c>
    </row>
    <row r="80" spans="2:18">
      <c r="B80" s="562"/>
      <c r="C80" s="131" t="s">
        <v>73</v>
      </c>
      <c r="D80" s="135">
        <v>2000</v>
      </c>
      <c r="E80" s="556"/>
      <c r="F80" s="664"/>
      <c r="G80" s="556"/>
      <c r="H80" s="152">
        <f>+VLOOKUP(C80,'[6]FCST SDV'!$C:$AL,36,0)</f>
        <v>0</v>
      </c>
      <c r="I80" s="153">
        <f t="shared" si="8"/>
        <v>0</v>
      </c>
      <c r="J80" s="134">
        <f t="array" ref="J80">+IFERROR(INDEX('FCST SDV'!$AC$3:$AZ$3000,MATCH('Hàng Theo FCTS 14.09'!$B80,'FCST SDV'!$C$3:$C$3000,0),MATCH('Hàng Theo FCTS 14.09'!J$1,'FCST SDV'!$AC$2:$AZ$2,0))/'Hàng Theo FCTS 14.09'!$C80,0)</f>
        <v>0</v>
      </c>
      <c r="K80" s="134">
        <f t="array" ref="K80">+IFERROR(INDEX('FCST SDV'!$AC$3:$AZ$3000,MATCH('Hàng Theo FCTS 14.09'!$B80,'FCST SDV'!$C$3:$C$3000,0),MATCH('Hàng Theo FCTS 14.09'!K$1,'FCST SDV'!$AC$2:$AZ$2,0))/'Hàng Theo FCTS 14.09'!$C80,0)</f>
        <v>0</v>
      </c>
      <c r="L80" s="134">
        <f t="array" ref="L80">+IFERROR(INDEX('FCST SDV'!$AC$3:$AZ$3000,MATCH('Hàng Theo FCTS 14.09'!$B80,'FCST SDV'!$C$3:$C$3000,0),MATCH('Hàng Theo FCTS 14.09'!L$1,'FCST SDV'!$AC$2:$AZ$2,0))/'Hàng Theo FCTS 14.09'!$C80,0)</f>
        <v>0</v>
      </c>
      <c r="M80" s="134">
        <f t="array" ref="M80">+IFERROR(INDEX('FCST SDV'!$AC$3:$AZ$3000,MATCH('Hàng Theo FCTS 14.09'!$B80,'FCST SDV'!$C$3:$C$3000,0),MATCH('Hàng Theo FCTS 14.09'!M$1,'FCST SDV'!$AC$2:$AZ$2,0))/'Hàng Theo FCTS 14.09'!$C80,0)</f>
        <v>0</v>
      </c>
      <c r="N80" s="134">
        <f t="array" ref="N80">+IFERROR(INDEX('FCST SDV'!$AC$3:$AZ$3000,MATCH('Hàng Theo FCTS 14.09'!$B80,'FCST SDV'!$C$3:$C$3000,0),MATCH('Hàng Theo FCTS 14.09'!N$1,'FCST SDV'!$AC$2:$AZ$2,0))/'Hàng Theo FCTS 14.09'!$C80,0)</f>
        <v>0</v>
      </c>
      <c r="O80" s="134">
        <f t="array" ref="O80">+IFERROR(INDEX('FCST SDV'!$AC$3:$AZ$3000,MATCH('Hàng Theo FCTS 14.09'!$B80,'FCST SDV'!$C$3:$C$3000,0),MATCH('Hàng Theo FCTS 14.09'!O$1,'FCST SDV'!$AC$2:$AZ$2,0))/'Hàng Theo FCTS 14.09'!$C80,0)</f>
        <v>2.1333333333333333</v>
      </c>
      <c r="P80" s="134">
        <f t="array" ref="P80">+IFERROR(INDEX('FCST SDV'!$AC$3:$AZ$3000,MATCH('Hàng Theo FCTS 14.09'!$B80,'FCST SDV'!$C$3:$C$3000,0),MATCH('Hàng Theo FCTS 14.09'!P$1,'FCST SDV'!$AC$2:$AZ$2,0))/'Hàng Theo FCTS 14.09'!$C80,0)</f>
        <v>10.666666666666666</v>
      </c>
      <c r="Q80" s="134">
        <f t="array" ref="Q80">+IFERROR(INDEX('FCST SDV'!$AC$3:$AZ$3000,MATCH('Hàng Theo FCTS 14.09'!$B80,'FCST SDV'!$C$3:$C$3000,0),MATCH('Hàng Theo FCTS 14.09'!Q$1,'FCST SDV'!$AC$2:$AZ$2,0))/'Hàng Theo FCTS 14.09'!$C80,0)</f>
        <v>0</v>
      </c>
      <c r="R80" s="134">
        <f t="array" ref="R80">+IFERROR(INDEX('FCST SDV'!$AC$3:$AZ$3000,MATCH('Hàng Theo FCTS 14.09'!$B80,'FCST SDV'!$C$3:$C$3000,0),MATCH('Hàng Theo FCTS 14.09'!R$1,'FCST SDV'!$AC$2:$AZ$2,0))/'Hàng Theo FCTS 14.09'!$C80,0)</f>
        <v>0</v>
      </c>
    </row>
    <row r="81" spans="2:18">
      <c r="B81" s="562"/>
      <c r="C81" s="131" t="s">
        <v>74</v>
      </c>
      <c r="D81" s="135">
        <v>1000</v>
      </c>
      <c r="E81" s="556"/>
      <c r="F81" s="664"/>
      <c r="G81" s="556"/>
      <c r="H81" s="152">
        <f>+VLOOKUP(C81,'[6]FCST SDV'!$C:$AL,36,0)</f>
        <v>115000</v>
      </c>
      <c r="I81" s="153">
        <f t="shared" si="8"/>
        <v>115</v>
      </c>
      <c r="J81" s="134">
        <f t="array" ref="J81">+IFERROR(INDEX('FCST SDV'!$AC$3:$AZ$3000,MATCH('Hàng Theo FCTS 14.09'!$B81,'FCST SDV'!$C$3:$C$3000,0),MATCH('Hàng Theo FCTS 14.09'!J$1,'FCST SDV'!$AC$2:$AZ$2,0))/'Hàng Theo FCTS 14.09'!$C81,0)</f>
        <v>0.11666666666666667</v>
      </c>
      <c r="K81" s="134">
        <f t="array" ref="K81">+IFERROR(INDEX('FCST SDV'!$AC$3:$AZ$3000,MATCH('Hàng Theo FCTS 14.09'!$B81,'FCST SDV'!$C$3:$C$3000,0),MATCH('Hàng Theo FCTS 14.09'!K$1,'FCST SDV'!$AC$2:$AZ$2,0))/'Hàng Theo FCTS 14.09'!$C81,0)</f>
        <v>0</v>
      </c>
      <c r="L81" s="134">
        <f t="array" ref="L81">+IFERROR(INDEX('FCST SDV'!$AC$3:$AZ$3000,MATCH('Hàng Theo FCTS 14.09'!$B81,'FCST SDV'!$C$3:$C$3000,0),MATCH('Hàng Theo FCTS 14.09'!L$1,'FCST SDV'!$AC$2:$AZ$2,0))/'Hàng Theo FCTS 14.09'!$C81,0)</f>
        <v>0.23333333333333334</v>
      </c>
      <c r="M81" s="134">
        <f t="array" ref="M81">+IFERROR(INDEX('FCST SDV'!$AC$3:$AZ$3000,MATCH('Hàng Theo FCTS 14.09'!$B81,'FCST SDV'!$C$3:$C$3000,0),MATCH('Hàng Theo FCTS 14.09'!M$1,'FCST SDV'!$AC$2:$AZ$2,0))/'Hàng Theo FCTS 14.09'!$C81,0)</f>
        <v>0.11666666666666667</v>
      </c>
      <c r="N81" s="134">
        <f t="array" ref="N81">+IFERROR(INDEX('FCST SDV'!$AC$3:$AZ$3000,MATCH('Hàng Theo FCTS 14.09'!$B81,'FCST SDV'!$C$3:$C$3000,0),MATCH('Hàng Theo FCTS 14.09'!N$1,'FCST SDV'!$AC$2:$AZ$2,0))/'Hàng Theo FCTS 14.09'!$C81,0)</f>
        <v>0.11666666666666667</v>
      </c>
      <c r="O81" s="134">
        <f t="array" ref="O81">+IFERROR(INDEX('FCST SDV'!$AC$3:$AZ$3000,MATCH('Hàng Theo FCTS 14.09'!$B81,'FCST SDV'!$C$3:$C$3000,0),MATCH('Hàng Theo FCTS 14.09'!O$1,'FCST SDV'!$AC$2:$AZ$2,0))/'Hàng Theo FCTS 14.09'!$C81,0)</f>
        <v>0.58333333333333337</v>
      </c>
      <c r="P81" s="134">
        <f t="array" ref="P81">+IFERROR(INDEX('FCST SDV'!$AC$3:$AZ$3000,MATCH('Hàng Theo FCTS 14.09'!$B81,'FCST SDV'!$C$3:$C$3000,0),MATCH('Hàng Theo FCTS 14.09'!P$1,'FCST SDV'!$AC$2:$AZ$2,0))/'Hàng Theo FCTS 14.09'!$C81,0)</f>
        <v>0.11666666666666667</v>
      </c>
      <c r="Q81" s="134">
        <f t="array" ref="Q81">+IFERROR(INDEX('FCST SDV'!$AC$3:$AZ$3000,MATCH('Hàng Theo FCTS 14.09'!$B81,'FCST SDV'!$C$3:$C$3000,0),MATCH('Hàng Theo FCTS 14.09'!Q$1,'FCST SDV'!$AC$2:$AZ$2,0))/'Hàng Theo FCTS 14.09'!$C81,0)</f>
        <v>0</v>
      </c>
      <c r="R81" s="134">
        <f t="array" ref="R81">+IFERROR(INDEX('FCST SDV'!$AC$3:$AZ$3000,MATCH('Hàng Theo FCTS 14.09'!$B81,'FCST SDV'!$C$3:$C$3000,0),MATCH('Hàng Theo FCTS 14.09'!R$1,'FCST SDV'!$AC$2:$AZ$2,0))/'Hàng Theo FCTS 14.09'!$C81,0)</f>
        <v>0</v>
      </c>
    </row>
    <row r="82" spans="2:18">
      <c r="B82" s="562"/>
      <c r="C82" s="131" t="s">
        <v>75</v>
      </c>
      <c r="D82" s="135">
        <v>3000</v>
      </c>
      <c r="E82" s="556"/>
      <c r="F82" s="664"/>
      <c r="G82" s="556"/>
      <c r="H82" s="152">
        <f>+VLOOKUP(C82,'[6]FCST SDV'!$C:$AL,36,0)</f>
        <v>38400</v>
      </c>
      <c r="I82" s="153">
        <f t="shared" si="8"/>
        <v>12.8</v>
      </c>
      <c r="J82" s="134">
        <f t="array" ref="J82">+IFERROR(INDEX('FCST SDV'!$AC$3:$AZ$3000,MATCH('Hàng Theo FCTS 14.09'!$B82,'FCST SDV'!$C$3:$C$3000,0),MATCH('Hàng Theo FCTS 14.09'!J$1,'FCST SDV'!$AC$2:$AZ$2,0))/'Hàng Theo FCTS 14.09'!$C82,0)</f>
        <v>10</v>
      </c>
      <c r="K82" s="134">
        <f t="array" ref="K82">+IFERROR(INDEX('FCST SDV'!$AC$3:$AZ$3000,MATCH('Hàng Theo FCTS 14.09'!$B82,'FCST SDV'!$C$3:$C$3000,0),MATCH('Hàng Theo FCTS 14.09'!K$1,'FCST SDV'!$AC$2:$AZ$2,0))/'Hàng Theo FCTS 14.09'!$C82,0)</f>
        <v>0</v>
      </c>
      <c r="L82" s="134">
        <f t="array" ref="L82">+IFERROR(INDEX('FCST SDV'!$AC$3:$AZ$3000,MATCH('Hàng Theo FCTS 14.09'!$B82,'FCST SDV'!$C$3:$C$3000,0),MATCH('Hàng Theo FCTS 14.09'!L$1,'FCST SDV'!$AC$2:$AZ$2,0))/'Hàng Theo FCTS 14.09'!$C82,0)</f>
        <v>0</v>
      </c>
      <c r="M82" s="134">
        <f t="array" ref="M82">+IFERROR(INDEX('FCST SDV'!$AC$3:$AZ$3000,MATCH('Hàng Theo FCTS 14.09'!$B82,'FCST SDV'!$C$3:$C$3000,0),MATCH('Hàng Theo FCTS 14.09'!M$1,'FCST SDV'!$AC$2:$AZ$2,0))/'Hàng Theo FCTS 14.09'!$C82,0)</f>
        <v>0</v>
      </c>
      <c r="N82" s="134">
        <f t="array" ref="N82">+IFERROR(INDEX('FCST SDV'!$AC$3:$AZ$3000,MATCH('Hàng Theo FCTS 14.09'!$B82,'FCST SDV'!$C$3:$C$3000,0),MATCH('Hàng Theo FCTS 14.09'!N$1,'FCST SDV'!$AC$2:$AZ$2,0))/'Hàng Theo FCTS 14.09'!$C82,0)</f>
        <v>0</v>
      </c>
      <c r="O82" s="134">
        <f t="array" ref="O82">+IFERROR(INDEX('FCST SDV'!$AC$3:$AZ$3000,MATCH('Hàng Theo FCTS 14.09'!$B82,'FCST SDV'!$C$3:$C$3000,0),MATCH('Hàng Theo FCTS 14.09'!O$1,'FCST SDV'!$AC$2:$AZ$2,0))/'Hàng Theo FCTS 14.09'!$C82,0)</f>
        <v>18.333333333333332</v>
      </c>
      <c r="P82" s="134">
        <f t="array" ref="P82">+IFERROR(INDEX('FCST SDV'!$AC$3:$AZ$3000,MATCH('Hàng Theo FCTS 14.09'!$B82,'FCST SDV'!$C$3:$C$3000,0),MATCH('Hàng Theo FCTS 14.09'!P$1,'FCST SDV'!$AC$2:$AZ$2,0))/'Hàng Theo FCTS 14.09'!$C82,0)</f>
        <v>20.6</v>
      </c>
      <c r="Q82" s="134">
        <f t="array" ref="Q82">+IFERROR(INDEX('FCST SDV'!$AC$3:$AZ$3000,MATCH('Hàng Theo FCTS 14.09'!$B82,'FCST SDV'!$C$3:$C$3000,0),MATCH('Hàng Theo FCTS 14.09'!Q$1,'FCST SDV'!$AC$2:$AZ$2,0))/'Hàng Theo FCTS 14.09'!$C82,0)</f>
        <v>20.6</v>
      </c>
      <c r="R82" s="134">
        <f t="array" ref="R82">+IFERROR(INDEX('FCST SDV'!$AC$3:$AZ$3000,MATCH('Hàng Theo FCTS 14.09'!$B82,'FCST SDV'!$C$3:$C$3000,0),MATCH('Hàng Theo FCTS 14.09'!R$1,'FCST SDV'!$AC$2:$AZ$2,0))/'Hàng Theo FCTS 14.09'!$C82,0)</f>
        <v>0</v>
      </c>
    </row>
    <row r="83" spans="2:18">
      <c r="B83" s="562"/>
      <c r="C83" s="131" t="s">
        <v>76</v>
      </c>
      <c r="D83" s="135">
        <v>30000</v>
      </c>
      <c r="E83" s="556"/>
      <c r="F83" s="664"/>
      <c r="G83" s="556"/>
      <c r="H83" s="152">
        <f>+VLOOKUP(C83,'[6]FCST SDV'!$C:$AL,36,0)</f>
        <v>38500</v>
      </c>
      <c r="I83" s="153">
        <f t="shared" si="8"/>
        <v>1.2833333333333334</v>
      </c>
      <c r="J83" s="134">
        <f t="array" ref="J83">+IFERROR(INDEX('FCST SDV'!$AC$3:$AZ$3000,MATCH('Hàng Theo FCTS 14.09'!$B83,'FCST SDV'!$C$3:$C$3000,0),MATCH('Hàng Theo FCTS 14.09'!J$1,'FCST SDV'!$AC$2:$AZ$2,0))/'Hàng Theo FCTS 14.09'!$C83,0)</f>
        <v>1.0454545454545454</v>
      </c>
      <c r="K83" s="134">
        <f t="array" ref="K83">+IFERROR(INDEX('FCST SDV'!$AC$3:$AZ$3000,MATCH('Hàng Theo FCTS 14.09'!$B83,'FCST SDV'!$C$3:$C$3000,0),MATCH('Hàng Theo FCTS 14.09'!K$1,'FCST SDV'!$AC$2:$AZ$2,0))/'Hàng Theo FCTS 14.09'!$C83,0)</f>
        <v>0</v>
      </c>
      <c r="L83" s="134">
        <f t="array" ref="L83">+IFERROR(INDEX('FCST SDV'!$AC$3:$AZ$3000,MATCH('Hàng Theo FCTS 14.09'!$B83,'FCST SDV'!$C$3:$C$3000,0),MATCH('Hàng Theo FCTS 14.09'!L$1,'FCST SDV'!$AC$2:$AZ$2,0))/'Hàng Theo FCTS 14.09'!$C83,0)</f>
        <v>0</v>
      </c>
      <c r="M83" s="134">
        <f t="array" ref="M83">+IFERROR(INDEX('FCST SDV'!$AC$3:$AZ$3000,MATCH('Hàng Theo FCTS 14.09'!$B83,'FCST SDV'!$C$3:$C$3000,0),MATCH('Hàng Theo FCTS 14.09'!M$1,'FCST SDV'!$AC$2:$AZ$2,0))/'Hàng Theo FCTS 14.09'!$C83,0)</f>
        <v>0</v>
      </c>
      <c r="N83" s="134">
        <f t="array" ref="N83">+IFERROR(INDEX('FCST SDV'!$AC$3:$AZ$3000,MATCH('Hàng Theo FCTS 14.09'!$B83,'FCST SDV'!$C$3:$C$3000,0),MATCH('Hàng Theo FCTS 14.09'!N$1,'FCST SDV'!$AC$2:$AZ$2,0))/'Hàng Theo FCTS 14.09'!$C83,0)</f>
        <v>0</v>
      </c>
      <c r="O83" s="134">
        <f t="array" ref="O83">+IFERROR(INDEX('FCST SDV'!$AC$3:$AZ$3000,MATCH('Hàng Theo FCTS 14.09'!$B83,'FCST SDV'!$C$3:$C$3000,0),MATCH('Hàng Theo FCTS 14.09'!O$1,'FCST SDV'!$AC$2:$AZ$2,0))/'Hàng Theo FCTS 14.09'!$C83,0)</f>
        <v>1.0454545454545454</v>
      </c>
      <c r="P83" s="134">
        <f t="array" ref="P83">+IFERROR(INDEX('FCST SDV'!$AC$3:$AZ$3000,MATCH('Hàng Theo FCTS 14.09'!$B83,'FCST SDV'!$C$3:$C$3000,0),MATCH('Hàng Theo FCTS 14.09'!P$1,'FCST SDV'!$AC$2:$AZ$2,0))/'Hàng Theo FCTS 14.09'!$C83,0)</f>
        <v>1.0454545454545454</v>
      </c>
      <c r="Q83" s="134">
        <f t="array" ref="Q83">+IFERROR(INDEX('FCST SDV'!$AC$3:$AZ$3000,MATCH('Hàng Theo FCTS 14.09'!$B83,'FCST SDV'!$C$3:$C$3000,0),MATCH('Hàng Theo FCTS 14.09'!Q$1,'FCST SDV'!$AC$2:$AZ$2,0))/'Hàng Theo FCTS 14.09'!$C83,0)</f>
        <v>0</v>
      </c>
      <c r="R83" s="134">
        <f t="array" ref="R83">+IFERROR(INDEX('FCST SDV'!$AC$3:$AZ$3000,MATCH('Hàng Theo FCTS 14.09'!$B83,'FCST SDV'!$C$3:$C$3000,0),MATCH('Hàng Theo FCTS 14.09'!R$1,'FCST SDV'!$AC$2:$AZ$2,0))/'Hàng Theo FCTS 14.09'!$C83,0)</f>
        <v>0</v>
      </c>
    </row>
    <row r="84" spans="2:18">
      <c r="B84" s="562"/>
      <c r="C84" s="131" t="s">
        <v>77</v>
      </c>
      <c r="D84" s="135">
        <v>3000</v>
      </c>
      <c r="E84" s="556"/>
      <c r="F84" s="664"/>
      <c r="G84" s="556"/>
      <c r="H84" s="152">
        <f>+VLOOKUP(C84,'[6]FCST SDV'!$C:$AL,36,0)</f>
        <v>208600</v>
      </c>
      <c r="I84" s="153">
        <f t="shared" si="8"/>
        <v>69.533333333333331</v>
      </c>
      <c r="J84" s="134">
        <f t="array" ref="J84">+IFERROR(INDEX('FCST SDV'!$AC$3:$AZ$3000,MATCH('Hàng Theo FCTS 14.09'!$B84,'FCST SDV'!$C$3:$C$3000,0),MATCH('Hàng Theo FCTS 14.09'!J$1,'FCST SDV'!$AC$2:$AZ$2,0))/'Hàng Theo FCTS 14.09'!$C84,0)</f>
        <v>8</v>
      </c>
      <c r="K84" s="134">
        <f t="array" ref="K84">+IFERROR(INDEX('FCST SDV'!$AC$3:$AZ$3000,MATCH('Hàng Theo FCTS 14.09'!$B84,'FCST SDV'!$C$3:$C$3000,0),MATCH('Hàng Theo FCTS 14.09'!K$1,'FCST SDV'!$AC$2:$AZ$2,0))/'Hàng Theo FCTS 14.09'!$C84,0)</f>
        <v>8</v>
      </c>
      <c r="L84" s="134">
        <f t="array" ref="L84">+IFERROR(INDEX('FCST SDV'!$AC$3:$AZ$3000,MATCH('Hàng Theo FCTS 14.09'!$B84,'FCST SDV'!$C$3:$C$3000,0),MATCH('Hàng Theo FCTS 14.09'!L$1,'FCST SDV'!$AC$2:$AZ$2,0))/'Hàng Theo FCTS 14.09'!$C84,0)</f>
        <v>8</v>
      </c>
      <c r="M84" s="134">
        <f t="array" ref="M84">+IFERROR(INDEX('FCST SDV'!$AC$3:$AZ$3000,MATCH('Hàng Theo FCTS 14.09'!$B84,'FCST SDV'!$C$3:$C$3000,0),MATCH('Hàng Theo FCTS 14.09'!M$1,'FCST SDV'!$AC$2:$AZ$2,0))/'Hàng Theo FCTS 14.09'!$C84,0)</f>
        <v>8</v>
      </c>
      <c r="N84" s="134">
        <f t="array" ref="N84">+IFERROR(INDEX('FCST SDV'!$AC$3:$AZ$3000,MATCH('Hàng Theo FCTS 14.09'!$B84,'FCST SDV'!$C$3:$C$3000,0),MATCH('Hàng Theo FCTS 14.09'!N$1,'FCST SDV'!$AC$2:$AZ$2,0))/'Hàng Theo FCTS 14.09'!$C84,0)</f>
        <v>8</v>
      </c>
      <c r="O84" s="134">
        <f t="array" ref="O84">+IFERROR(INDEX('FCST SDV'!$AC$3:$AZ$3000,MATCH('Hàng Theo FCTS 14.09'!$B84,'FCST SDV'!$C$3:$C$3000,0),MATCH('Hàng Theo FCTS 14.09'!O$1,'FCST SDV'!$AC$2:$AZ$2,0))/'Hàng Theo FCTS 14.09'!$C84,0)</f>
        <v>50</v>
      </c>
      <c r="P84" s="134">
        <f t="array" ref="P84">+IFERROR(INDEX('FCST SDV'!$AC$3:$AZ$3000,MATCH('Hàng Theo FCTS 14.09'!$B84,'FCST SDV'!$C$3:$C$3000,0),MATCH('Hàng Theo FCTS 14.09'!P$1,'FCST SDV'!$AC$2:$AZ$2,0))/'Hàng Theo FCTS 14.09'!$C84,0)</f>
        <v>70</v>
      </c>
      <c r="Q84" s="134">
        <f t="array" ref="Q84">+IFERROR(INDEX('FCST SDV'!$AC$3:$AZ$3000,MATCH('Hàng Theo FCTS 14.09'!$B84,'FCST SDV'!$C$3:$C$3000,0),MATCH('Hàng Theo FCTS 14.09'!Q$1,'FCST SDV'!$AC$2:$AZ$2,0))/'Hàng Theo FCTS 14.09'!$C84,0)</f>
        <v>70</v>
      </c>
      <c r="R84" s="134">
        <f t="array" ref="R84">+IFERROR(INDEX('FCST SDV'!$AC$3:$AZ$3000,MATCH('Hàng Theo FCTS 14.09'!$B84,'FCST SDV'!$C$3:$C$3000,0),MATCH('Hàng Theo FCTS 14.09'!R$1,'FCST SDV'!$AC$2:$AZ$2,0))/'Hàng Theo FCTS 14.09'!$C84,0)</f>
        <v>0</v>
      </c>
    </row>
    <row r="85" spans="2:18">
      <c r="B85" s="562"/>
      <c r="C85" s="131" t="s">
        <v>78</v>
      </c>
      <c r="D85" s="135">
        <v>11000</v>
      </c>
      <c r="E85" s="556"/>
      <c r="F85" s="664"/>
      <c r="G85" s="556"/>
      <c r="H85" s="152">
        <f>+VLOOKUP(C85,'[6]FCST SDV'!$C:$AL,36,0)</f>
        <v>34500</v>
      </c>
      <c r="I85" s="153">
        <f t="shared" si="8"/>
        <v>3.1363636363636362</v>
      </c>
      <c r="J85" s="134">
        <f t="array" ref="J85">+IFERROR(INDEX('FCST SDV'!$AC$3:$AZ$3000,MATCH('Hàng Theo FCTS 14.09'!$B85,'FCST SDV'!$C$3:$C$3000,0),MATCH('Hàng Theo FCTS 14.09'!J$1,'FCST SDV'!$AC$2:$AZ$2,0))/'Hàng Theo FCTS 14.09'!$C85,0)</f>
        <v>0</v>
      </c>
      <c r="K85" s="134">
        <f t="array" ref="K85">+IFERROR(INDEX('FCST SDV'!$AC$3:$AZ$3000,MATCH('Hàng Theo FCTS 14.09'!$B85,'FCST SDV'!$C$3:$C$3000,0),MATCH('Hàng Theo FCTS 14.09'!K$1,'FCST SDV'!$AC$2:$AZ$2,0))/'Hàng Theo FCTS 14.09'!$C85,0)</f>
        <v>1</v>
      </c>
      <c r="L85" s="134">
        <f t="array" ref="L85">+IFERROR(INDEX('FCST SDV'!$AC$3:$AZ$3000,MATCH('Hàng Theo FCTS 14.09'!$B85,'FCST SDV'!$C$3:$C$3000,0),MATCH('Hàng Theo FCTS 14.09'!L$1,'FCST SDV'!$AC$2:$AZ$2,0))/'Hàng Theo FCTS 14.09'!$C85,0)</f>
        <v>0</v>
      </c>
      <c r="M85" s="134">
        <f t="array" ref="M85">+IFERROR(INDEX('FCST SDV'!$AC$3:$AZ$3000,MATCH('Hàng Theo FCTS 14.09'!$B85,'FCST SDV'!$C$3:$C$3000,0),MATCH('Hàng Theo FCTS 14.09'!M$1,'FCST SDV'!$AC$2:$AZ$2,0))/'Hàng Theo FCTS 14.09'!$C85,0)</f>
        <v>0</v>
      </c>
      <c r="N85" s="134">
        <f t="array" ref="N85">+IFERROR(INDEX('FCST SDV'!$AC$3:$AZ$3000,MATCH('Hàng Theo FCTS 14.09'!$B85,'FCST SDV'!$C$3:$C$3000,0),MATCH('Hàng Theo FCTS 14.09'!N$1,'FCST SDV'!$AC$2:$AZ$2,0))/'Hàng Theo FCTS 14.09'!$C85,0)</f>
        <v>0</v>
      </c>
      <c r="O85" s="134">
        <f t="array" ref="O85">+IFERROR(INDEX('FCST SDV'!$AC$3:$AZ$3000,MATCH('Hàng Theo FCTS 14.09'!$B85,'FCST SDV'!$C$3:$C$3000,0),MATCH('Hàng Theo FCTS 14.09'!O$1,'FCST SDV'!$AC$2:$AZ$2,0))/'Hàng Theo FCTS 14.09'!$C85,0)</f>
        <v>1</v>
      </c>
      <c r="P85" s="134">
        <f t="array" ref="P85">+IFERROR(INDEX('FCST SDV'!$AC$3:$AZ$3000,MATCH('Hàng Theo FCTS 14.09'!$B85,'FCST SDV'!$C$3:$C$3000,0),MATCH('Hàng Theo FCTS 14.09'!P$1,'FCST SDV'!$AC$2:$AZ$2,0))/'Hàng Theo FCTS 14.09'!$C85,0)</f>
        <v>0</v>
      </c>
      <c r="Q85" s="134">
        <f t="array" ref="Q85">+IFERROR(INDEX('FCST SDV'!$AC$3:$AZ$3000,MATCH('Hàng Theo FCTS 14.09'!$B85,'FCST SDV'!$C$3:$C$3000,0),MATCH('Hàng Theo FCTS 14.09'!Q$1,'FCST SDV'!$AC$2:$AZ$2,0))/'Hàng Theo FCTS 14.09'!$C85,0)</f>
        <v>0</v>
      </c>
      <c r="R85" s="134">
        <f t="array" ref="R85">+IFERROR(INDEX('FCST SDV'!$AC$3:$AZ$3000,MATCH('Hàng Theo FCTS 14.09'!$B85,'FCST SDV'!$C$3:$C$3000,0),MATCH('Hàng Theo FCTS 14.09'!R$1,'FCST SDV'!$AC$2:$AZ$2,0))/'Hàng Theo FCTS 14.09'!$C85,0)</f>
        <v>0</v>
      </c>
    </row>
    <row r="86" spans="2:18">
      <c r="B86" s="562"/>
      <c r="C86" s="131" t="s">
        <v>79</v>
      </c>
      <c r="D86" s="135">
        <v>1000</v>
      </c>
      <c r="E86" s="556"/>
      <c r="F86" s="664"/>
      <c r="G86" s="556"/>
      <c r="H86" s="152">
        <f>+VLOOKUP(C86,'[6]FCST SDV'!$C:$AL,36,0)</f>
        <v>230000</v>
      </c>
      <c r="I86" s="153">
        <f t="shared" si="8"/>
        <v>230</v>
      </c>
      <c r="J86" s="134">
        <f t="array" ref="J86">+IFERROR(INDEX('FCST SDV'!$AC$3:$AZ$3000,MATCH('Hàng Theo FCTS 14.09'!$B86,'FCST SDV'!$C$3:$C$3000,0),MATCH('Hàng Theo FCTS 14.09'!J$1,'FCST SDV'!$AC$2:$AZ$2,0))/'Hàng Theo FCTS 14.09'!$C86,0)</f>
        <v>0</v>
      </c>
      <c r="K86" s="134">
        <f t="array" ref="K86">+IFERROR(INDEX('FCST SDV'!$AC$3:$AZ$3000,MATCH('Hàng Theo FCTS 14.09'!$B86,'FCST SDV'!$C$3:$C$3000,0),MATCH('Hàng Theo FCTS 14.09'!K$1,'FCST SDV'!$AC$2:$AZ$2,0))/'Hàng Theo FCTS 14.09'!$C86,0)</f>
        <v>0</v>
      </c>
      <c r="L86" s="134">
        <f t="array" ref="L86">+IFERROR(INDEX('FCST SDV'!$AC$3:$AZ$3000,MATCH('Hàng Theo FCTS 14.09'!$B86,'FCST SDV'!$C$3:$C$3000,0),MATCH('Hàng Theo FCTS 14.09'!L$1,'FCST SDV'!$AC$2:$AZ$2,0))/'Hàng Theo FCTS 14.09'!$C86,0)</f>
        <v>0</v>
      </c>
      <c r="M86" s="134">
        <f t="array" ref="M86">+IFERROR(INDEX('FCST SDV'!$AC$3:$AZ$3000,MATCH('Hàng Theo FCTS 14.09'!$B86,'FCST SDV'!$C$3:$C$3000,0),MATCH('Hàng Theo FCTS 14.09'!M$1,'FCST SDV'!$AC$2:$AZ$2,0))/'Hàng Theo FCTS 14.09'!$C86,0)</f>
        <v>0</v>
      </c>
      <c r="N86" s="134">
        <f t="array" ref="N86">+IFERROR(INDEX('FCST SDV'!$AC$3:$AZ$3000,MATCH('Hàng Theo FCTS 14.09'!$B86,'FCST SDV'!$C$3:$C$3000,0),MATCH('Hàng Theo FCTS 14.09'!N$1,'FCST SDV'!$AC$2:$AZ$2,0))/'Hàng Theo FCTS 14.09'!$C86,0)</f>
        <v>0</v>
      </c>
      <c r="O86" s="134">
        <f t="array" ref="O86">+IFERROR(INDEX('FCST SDV'!$AC$3:$AZ$3000,MATCH('Hàng Theo FCTS 14.09'!$B86,'FCST SDV'!$C$3:$C$3000,0),MATCH('Hàng Theo FCTS 14.09'!O$1,'FCST SDV'!$AC$2:$AZ$2,0))/'Hàng Theo FCTS 14.09'!$C86,0)</f>
        <v>1.0454545454545454</v>
      </c>
      <c r="P86" s="134">
        <f t="array" ref="P86">+IFERROR(INDEX('FCST SDV'!$AC$3:$AZ$3000,MATCH('Hàng Theo FCTS 14.09'!$B86,'FCST SDV'!$C$3:$C$3000,0),MATCH('Hàng Theo FCTS 14.09'!P$1,'FCST SDV'!$AC$2:$AZ$2,0))/'Hàng Theo FCTS 14.09'!$C86,0)</f>
        <v>2.0909090909090908</v>
      </c>
      <c r="Q86" s="134">
        <f t="array" ref="Q86">+IFERROR(INDEX('FCST SDV'!$AC$3:$AZ$3000,MATCH('Hàng Theo FCTS 14.09'!$B86,'FCST SDV'!$C$3:$C$3000,0),MATCH('Hàng Theo FCTS 14.09'!Q$1,'FCST SDV'!$AC$2:$AZ$2,0))/'Hàng Theo FCTS 14.09'!$C86,0)</f>
        <v>0</v>
      </c>
      <c r="R86" s="134">
        <f t="array" ref="R86">+IFERROR(INDEX('FCST SDV'!$AC$3:$AZ$3000,MATCH('Hàng Theo FCTS 14.09'!$B86,'FCST SDV'!$C$3:$C$3000,0),MATCH('Hàng Theo FCTS 14.09'!R$1,'FCST SDV'!$AC$2:$AZ$2,0))/'Hàng Theo FCTS 14.09'!$C86,0)</f>
        <v>0</v>
      </c>
    </row>
    <row r="87" spans="2:18">
      <c r="B87" s="562"/>
      <c r="C87" s="131" t="s">
        <v>80</v>
      </c>
      <c r="D87" s="135">
        <v>15000</v>
      </c>
      <c r="E87" s="556"/>
      <c r="F87" s="664"/>
      <c r="G87" s="556"/>
      <c r="H87" s="152">
        <f>+VLOOKUP(C87,'[6]FCST SDV'!$C:$AL,36,0)</f>
        <v>30000</v>
      </c>
      <c r="I87" s="153">
        <f t="shared" si="8"/>
        <v>2</v>
      </c>
      <c r="J87" s="134">
        <f t="array" ref="J87">+IFERROR(INDEX('FCST SDV'!$AC$3:$AZ$3000,MATCH('Hàng Theo FCTS 14.09'!$B87,'FCST SDV'!$C$3:$C$3000,0),MATCH('Hàng Theo FCTS 14.09'!J$1,'FCST SDV'!$AC$2:$AZ$2,0))/'Hàng Theo FCTS 14.09'!$C87,0)</f>
        <v>16</v>
      </c>
      <c r="K87" s="134">
        <f t="array" ref="K87">+IFERROR(INDEX('FCST SDV'!$AC$3:$AZ$3000,MATCH('Hàng Theo FCTS 14.09'!$B87,'FCST SDV'!$C$3:$C$3000,0),MATCH('Hàng Theo FCTS 14.09'!K$1,'FCST SDV'!$AC$2:$AZ$2,0))/'Hàng Theo FCTS 14.09'!$C87,0)</f>
        <v>10.666666666666666</v>
      </c>
      <c r="L87" s="134">
        <f t="array" ref="L87">+IFERROR(INDEX('FCST SDV'!$AC$3:$AZ$3000,MATCH('Hàng Theo FCTS 14.09'!$B87,'FCST SDV'!$C$3:$C$3000,0),MATCH('Hàng Theo FCTS 14.09'!L$1,'FCST SDV'!$AC$2:$AZ$2,0))/'Hàng Theo FCTS 14.09'!$C87,0)</f>
        <v>10.666666666666666</v>
      </c>
      <c r="M87" s="134">
        <f t="array" ref="M87">+IFERROR(INDEX('FCST SDV'!$AC$3:$AZ$3000,MATCH('Hàng Theo FCTS 14.09'!$B87,'FCST SDV'!$C$3:$C$3000,0),MATCH('Hàng Theo FCTS 14.09'!M$1,'FCST SDV'!$AC$2:$AZ$2,0))/'Hàng Theo FCTS 14.09'!$C87,0)</f>
        <v>16</v>
      </c>
      <c r="N87" s="134">
        <f t="array" ref="N87">+IFERROR(INDEX('FCST SDV'!$AC$3:$AZ$3000,MATCH('Hàng Theo FCTS 14.09'!$B87,'FCST SDV'!$C$3:$C$3000,0),MATCH('Hàng Theo FCTS 14.09'!N$1,'FCST SDV'!$AC$2:$AZ$2,0))/'Hàng Theo FCTS 14.09'!$C87,0)</f>
        <v>16</v>
      </c>
      <c r="O87" s="134">
        <f t="array" ref="O87">+IFERROR(INDEX('FCST SDV'!$AC$3:$AZ$3000,MATCH('Hàng Theo FCTS 14.09'!$B87,'FCST SDV'!$C$3:$C$3000,0),MATCH('Hàng Theo FCTS 14.09'!O$1,'FCST SDV'!$AC$2:$AZ$2,0))/'Hàng Theo FCTS 14.09'!$C87,0)</f>
        <v>96</v>
      </c>
      <c r="P87" s="134">
        <f t="array" ref="P87">+IFERROR(INDEX('FCST SDV'!$AC$3:$AZ$3000,MATCH('Hàng Theo FCTS 14.09'!$B87,'FCST SDV'!$C$3:$C$3000,0),MATCH('Hàng Theo FCTS 14.09'!P$1,'FCST SDV'!$AC$2:$AZ$2,0))/'Hàng Theo FCTS 14.09'!$C87,0)</f>
        <v>74.666666666666671</v>
      </c>
      <c r="Q87" s="134">
        <f t="array" ref="Q87">+IFERROR(INDEX('FCST SDV'!$AC$3:$AZ$3000,MATCH('Hàng Theo FCTS 14.09'!$B87,'FCST SDV'!$C$3:$C$3000,0),MATCH('Hàng Theo FCTS 14.09'!Q$1,'FCST SDV'!$AC$2:$AZ$2,0))/'Hàng Theo FCTS 14.09'!$C87,0)</f>
        <v>0</v>
      </c>
      <c r="R87" s="134">
        <f t="array" ref="R87">+IFERROR(INDEX('FCST SDV'!$AC$3:$AZ$3000,MATCH('Hàng Theo FCTS 14.09'!$B87,'FCST SDV'!$C$3:$C$3000,0),MATCH('Hàng Theo FCTS 14.09'!R$1,'FCST SDV'!$AC$2:$AZ$2,0))/'Hàng Theo FCTS 14.09'!$C87,0)</f>
        <v>0</v>
      </c>
    </row>
    <row r="88" spans="2:18">
      <c r="B88" s="562"/>
      <c r="C88" s="131" t="s">
        <v>81</v>
      </c>
      <c r="D88" s="135">
        <v>11000</v>
      </c>
      <c r="E88" s="556"/>
      <c r="F88" s="664"/>
      <c r="G88" s="556"/>
      <c r="H88" s="152">
        <f>+VLOOKUP(C88,'[6]FCST SDV'!$C:$AL,36,0)</f>
        <v>46000</v>
      </c>
      <c r="I88" s="153">
        <f t="shared" si="8"/>
        <v>4.1818181818181817</v>
      </c>
      <c r="J88" s="134">
        <f t="array" ref="J88">+IFERROR(INDEX('FCST SDV'!$AC$3:$AZ$3000,MATCH('Hàng Theo FCTS 14.09'!$B88,'FCST SDV'!$C$3:$C$3000,0),MATCH('Hàng Theo FCTS 14.09'!J$1,'FCST SDV'!$AC$2:$AZ$2,0))/'Hàng Theo FCTS 14.09'!$C88,0)</f>
        <v>4.3478260869565215</v>
      </c>
      <c r="K88" s="134">
        <f t="array" ref="K88">+IFERROR(INDEX('FCST SDV'!$AC$3:$AZ$3000,MATCH('Hàng Theo FCTS 14.09'!$B88,'FCST SDV'!$C$3:$C$3000,0),MATCH('Hàng Theo FCTS 14.09'!K$1,'FCST SDV'!$AC$2:$AZ$2,0))/'Hàng Theo FCTS 14.09'!$C88,0)</f>
        <v>2.6086956521739131</v>
      </c>
      <c r="L88" s="134">
        <f t="array" ref="L88">+IFERROR(INDEX('FCST SDV'!$AC$3:$AZ$3000,MATCH('Hàng Theo FCTS 14.09'!$B88,'FCST SDV'!$C$3:$C$3000,0),MATCH('Hàng Theo FCTS 14.09'!L$1,'FCST SDV'!$AC$2:$AZ$2,0))/'Hàng Theo FCTS 14.09'!$C88,0)</f>
        <v>2.6086956521739131</v>
      </c>
      <c r="M88" s="134">
        <f t="array" ref="M88">+IFERROR(INDEX('FCST SDV'!$AC$3:$AZ$3000,MATCH('Hàng Theo FCTS 14.09'!$B88,'FCST SDV'!$C$3:$C$3000,0),MATCH('Hàng Theo FCTS 14.09'!M$1,'FCST SDV'!$AC$2:$AZ$2,0))/'Hàng Theo FCTS 14.09'!$C88,0)</f>
        <v>3.4782608695652173</v>
      </c>
      <c r="N88" s="134">
        <f t="array" ref="N88">+IFERROR(INDEX('FCST SDV'!$AC$3:$AZ$3000,MATCH('Hàng Theo FCTS 14.09'!$B88,'FCST SDV'!$C$3:$C$3000,0),MATCH('Hàng Theo FCTS 14.09'!N$1,'FCST SDV'!$AC$2:$AZ$2,0))/'Hàng Theo FCTS 14.09'!$C88,0)</f>
        <v>2.6086956521739131</v>
      </c>
      <c r="O88" s="134">
        <f t="array" ref="O88">+IFERROR(INDEX('FCST SDV'!$AC$3:$AZ$3000,MATCH('Hàng Theo FCTS 14.09'!$B88,'FCST SDV'!$C$3:$C$3000,0),MATCH('Hàng Theo FCTS 14.09'!O$1,'FCST SDV'!$AC$2:$AZ$2,0))/'Hàng Theo FCTS 14.09'!$C88,0)</f>
        <v>24.347826086956523</v>
      </c>
      <c r="P88" s="134">
        <f t="array" ref="P88">+IFERROR(INDEX('FCST SDV'!$AC$3:$AZ$3000,MATCH('Hàng Theo FCTS 14.09'!$B88,'FCST SDV'!$C$3:$C$3000,0),MATCH('Hàng Theo FCTS 14.09'!P$1,'FCST SDV'!$AC$2:$AZ$2,0))/'Hàng Theo FCTS 14.09'!$C88,0)</f>
        <v>20.869565217391305</v>
      </c>
      <c r="Q88" s="134">
        <f t="array" ref="Q88">+IFERROR(INDEX('FCST SDV'!$AC$3:$AZ$3000,MATCH('Hàng Theo FCTS 14.09'!$B88,'FCST SDV'!$C$3:$C$3000,0),MATCH('Hàng Theo FCTS 14.09'!Q$1,'FCST SDV'!$AC$2:$AZ$2,0))/'Hàng Theo FCTS 14.09'!$C88,0)</f>
        <v>0</v>
      </c>
      <c r="R88" s="134">
        <f t="array" ref="R88">+IFERROR(INDEX('FCST SDV'!$AC$3:$AZ$3000,MATCH('Hàng Theo FCTS 14.09'!$B88,'FCST SDV'!$C$3:$C$3000,0),MATCH('Hàng Theo FCTS 14.09'!R$1,'FCST SDV'!$AC$2:$AZ$2,0))/'Hàng Theo FCTS 14.09'!$C88,0)</f>
        <v>0</v>
      </c>
    </row>
    <row r="89" spans="2:18">
      <c r="B89" s="562"/>
      <c r="C89" s="131" t="s">
        <v>82</v>
      </c>
      <c r="D89" s="135">
        <v>3000</v>
      </c>
      <c r="E89" s="556"/>
      <c r="F89" s="664"/>
      <c r="G89" s="556"/>
      <c r="H89" s="152">
        <f>+VLOOKUP(C89,'[6]FCST SDV'!$C:$AL,36,0)</f>
        <v>768000</v>
      </c>
      <c r="I89" s="153">
        <f t="shared" si="8"/>
        <v>256</v>
      </c>
      <c r="J89" s="134">
        <f t="array" ref="J89">+IFERROR(INDEX('FCST SDV'!$AC$3:$AZ$3000,MATCH('Hàng Theo FCTS 14.09'!$B89,'FCST SDV'!$C$3:$C$3000,0),MATCH('Hàng Theo FCTS 14.09'!J$1,'FCST SDV'!$AC$2:$AZ$2,0))/'Hàng Theo FCTS 14.09'!$C89,0)</f>
        <v>2.3684210526315788</v>
      </c>
      <c r="K89" s="134">
        <f t="array" ref="K89">+IFERROR(INDEX('FCST SDV'!$AC$3:$AZ$3000,MATCH('Hàng Theo FCTS 14.09'!$B89,'FCST SDV'!$C$3:$C$3000,0),MATCH('Hàng Theo FCTS 14.09'!K$1,'FCST SDV'!$AC$2:$AZ$2,0))/'Hàng Theo FCTS 14.09'!$C89,0)</f>
        <v>1.5789473684210527</v>
      </c>
      <c r="L89" s="134">
        <f t="array" ref="L89">+IFERROR(INDEX('FCST SDV'!$AC$3:$AZ$3000,MATCH('Hàng Theo FCTS 14.09'!$B89,'FCST SDV'!$C$3:$C$3000,0),MATCH('Hàng Theo FCTS 14.09'!L$1,'FCST SDV'!$AC$2:$AZ$2,0))/'Hàng Theo FCTS 14.09'!$C89,0)</f>
        <v>2.3684210526315788</v>
      </c>
      <c r="M89" s="134">
        <f t="array" ref="M89">+IFERROR(INDEX('FCST SDV'!$AC$3:$AZ$3000,MATCH('Hàng Theo FCTS 14.09'!$B89,'FCST SDV'!$C$3:$C$3000,0),MATCH('Hàng Theo FCTS 14.09'!M$1,'FCST SDV'!$AC$2:$AZ$2,0))/'Hàng Theo FCTS 14.09'!$C89,0)</f>
        <v>1.5789473684210527</v>
      </c>
      <c r="N89" s="134">
        <f t="array" ref="N89">+IFERROR(INDEX('FCST SDV'!$AC$3:$AZ$3000,MATCH('Hàng Theo FCTS 14.09'!$B89,'FCST SDV'!$C$3:$C$3000,0),MATCH('Hàng Theo FCTS 14.09'!N$1,'FCST SDV'!$AC$2:$AZ$2,0))/'Hàng Theo FCTS 14.09'!$C89,0)</f>
        <v>2.3684210526315788</v>
      </c>
      <c r="O89" s="134">
        <f t="array" ref="O89">+IFERROR(INDEX('FCST SDV'!$AC$3:$AZ$3000,MATCH('Hàng Theo FCTS 14.09'!$B89,'FCST SDV'!$C$3:$C$3000,0),MATCH('Hàng Theo FCTS 14.09'!O$1,'FCST SDV'!$AC$2:$AZ$2,0))/'Hàng Theo FCTS 14.09'!$C89,0)</f>
        <v>14.210526315789474</v>
      </c>
      <c r="P89" s="134">
        <f t="array" ref="P89">+IFERROR(INDEX('FCST SDV'!$AC$3:$AZ$3000,MATCH('Hàng Theo FCTS 14.09'!$B89,'FCST SDV'!$C$3:$C$3000,0),MATCH('Hàng Theo FCTS 14.09'!P$1,'FCST SDV'!$AC$2:$AZ$2,0))/'Hàng Theo FCTS 14.09'!$C89,0)</f>
        <v>12.631578947368421</v>
      </c>
      <c r="Q89" s="134">
        <f t="array" ref="Q89">+IFERROR(INDEX('FCST SDV'!$AC$3:$AZ$3000,MATCH('Hàng Theo FCTS 14.09'!$B89,'FCST SDV'!$C$3:$C$3000,0),MATCH('Hàng Theo FCTS 14.09'!Q$1,'FCST SDV'!$AC$2:$AZ$2,0))/'Hàng Theo FCTS 14.09'!$C89,0)</f>
        <v>0</v>
      </c>
      <c r="R89" s="134">
        <f t="array" ref="R89">+IFERROR(INDEX('FCST SDV'!$AC$3:$AZ$3000,MATCH('Hàng Theo FCTS 14.09'!$B89,'FCST SDV'!$C$3:$C$3000,0),MATCH('Hàng Theo FCTS 14.09'!R$1,'FCST SDV'!$AC$2:$AZ$2,0))/'Hàng Theo FCTS 14.09'!$C89,0)</f>
        <v>0</v>
      </c>
    </row>
    <row r="90" spans="2:18">
      <c r="B90" s="562"/>
      <c r="C90" s="131" t="s">
        <v>83</v>
      </c>
      <c r="D90" s="135">
        <v>11500</v>
      </c>
      <c r="E90" s="556"/>
      <c r="F90" s="664"/>
      <c r="G90" s="556"/>
      <c r="H90" s="152">
        <f>+VLOOKUP(C90,'[6]FCST SDV'!$C:$AL,36,0)</f>
        <v>750000</v>
      </c>
      <c r="I90" s="153">
        <f t="shared" si="8"/>
        <v>65.217391304347828</v>
      </c>
      <c r="J90" s="134">
        <f t="array" ref="J90">+IFERROR(INDEX('FCST SDV'!$AC$3:$AZ$3000,MATCH('Hàng Theo FCTS 14.09'!$B90,'FCST SDV'!$C$3:$C$3000,0),MATCH('Hàng Theo FCTS 14.09'!J$1,'FCST SDV'!$AC$2:$AZ$2,0))/'Hàng Theo FCTS 14.09'!$C90,0)</f>
        <v>10</v>
      </c>
      <c r="K90" s="134">
        <f t="array" ref="K90">+IFERROR(INDEX('FCST SDV'!$AC$3:$AZ$3000,MATCH('Hàng Theo FCTS 14.09'!$B90,'FCST SDV'!$C$3:$C$3000,0),MATCH('Hàng Theo FCTS 14.09'!K$1,'FCST SDV'!$AC$2:$AZ$2,0))/'Hàng Theo FCTS 14.09'!$C90,0)</f>
        <v>15</v>
      </c>
      <c r="L90" s="134">
        <f t="array" ref="L90">+IFERROR(INDEX('FCST SDV'!$AC$3:$AZ$3000,MATCH('Hàng Theo FCTS 14.09'!$B90,'FCST SDV'!$C$3:$C$3000,0),MATCH('Hàng Theo FCTS 14.09'!L$1,'FCST SDV'!$AC$2:$AZ$2,0))/'Hàng Theo FCTS 14.09'!$C90,0)</f>
        <v>15</v>
      </c>
      <c r="M90" s="134">
        <f t="array" ref="M90">+IFERROR(INDEX('FCST SDV'!$AC$3:$AZ$3000,MATCH('Hàng Theo FCTS 14.09'!$B90,'FCST SDV'!$C$3:$C$3000,0),MATCH('Hàng Theo FCTS 14.09'!M$1,'FCST SDV'!$AC$2:$AZ$2,0))/'Hàng Theo FCTS 14.09'!$C90,0)</f>
        <v>15</v>
      </c>
      <c r="N90" s="134">
        <f t="array" ref="N90">+IFERROR(INDEX('FCST SDV'!$AC$3:$AZ$3000,MATCH('Hàng Theo FCTS 14.09'!$B90,'FCST SDV'!$C$3:$C$3000,0),MATCH('Hàng Theo FCTS 14.09'!N$1,'FCST SDV'!$AC$2:$AZ$2,0))/'Hàng Theo FCTS 14.09'!$C90,0)</f>
        <v>20</v>
      </c>
      <c r="O90" s="134">
        <f t="array" ref="O90">+IFERROR(INDEX('FCST SDV'!$AC$3:$AZ$3000,MATCH('Hàng Theo FCTS 14.09'!$B90,'FCST SDV'!$C$3:$C$3000,0),MATCH('Hàng Theo FCTS 14.09'!O$1,'FCST SDV'!$AC$2:$AZ$2,0))/'Hàng Theo FCTS 14.09'!$C90,0)</f>
        <v>100</v>
      </c>
      <c r="P90" s="134">
        <f t="array" ref="P90">+IFERROR(INDEX('FCST SDV'!$AC$3:$AZ$3000,MATCH('Hàng Theo FCTS 14.09'!$B90,'FCST SDV'!$C$3:$C$3000,0),MATCH('Hàng Theo FCTS 14.09'!P$1,'FCST SDV'!$AC$2:$AZ$2,0))/'Hàng Theo FCTS 14.09'!$C90,0)</f>
        <v>135</v>
      </c>
      <c r="Q90" s="134">
        <f t="array" ref="Q90">+IFERROR(INDEX('FCST SDV'!$AC$3:$AZ$3000,MATCH('Hàng Theo FCTS 14.09'!$B90,'FCST SDV'!$C$3:$C$3000,0),MATCH('Hàng Theo FCTS 14.09'!Q$1,'FCST SDV'!$AC$2:$AZ$2,0))/'Hàng Theo FCTS 14.09'!$C90,0)</f>
        <v>0</v>
      </c>
      <c r="R90" s="134">
        <f t="array" ref="R90">+IFERROR(INDEX('FCST SDV'!$AC$3:$AZ$3000,MATCH('Hàng Theo FCTS 14.09'!$B90,'FCST SDV'!$C$3:$C$3000,0),MATCH('Hàng Theo FCTS 14.09'!R$1,'FCST SDV'!$AC$2:$AZ$2,0))/'Hàng Theo FCTS 14.09'!$C90,0)</f>
        <v>0</v>
      </c>
    </row>
    <row r="91" spans="2:18">
      <c r="B91" s="562"/>
      <c r="C91" s="131" t="s">
        <v>84</v>
      </c>
      <c r="D91" s="135">
        <v>19000</v>
      </c>
      <c r="E91" s="556"/>
      <c r="F91" s="664"/>
      <c r="G91" s="556"/>
      <c r="H91" s="152">
        <f>+VLOOKUP(C91,'[6]FCST SDV'!$C:$AL,36,0)</f>
        <v>735000</v>
      </c>
      <c r="I91" s="153">
        <f t="shared" si="8"/>
        <v>38.684210526315788</v>
      </c>
      <c r="J91" s="134">
        <f t="array" ref="J91">+IFERROR(INDEX('FCST SDV'!$AC$3:$AZ$3000,MATCH('Hàng Theo FCTS 14.09'!$B91,'FCST SDV'!$C$3:$C$3000,0),MATCH('Hàng Theo FCTS 14.09'!J$1,'FCST SDV'!$AC$2:$AZ$2,0))/'Hàng Theo FCTS 14.09'!$C91,0)</f>
        <v>10</v>
      </c>
      <c r="K91" s="134">
        <f t="array" ref="K91">+IFERROR(INDEX('FCST SDV'!$AC$3:$AZ$3000,MATCH('Hàng Theo FCTS 14.09'!$B91,'FCST SDV'!$C$3:$C$3000,0),MATCH('Hàng Theo FCTS 14.09'!K$1,'FCST SDV'!$AC$2:$AZ$2,0))/'Hàng Theo FCTS 14.09'!$C91,0)</f>
        <v>15</v>
      </c>
      <c r="L91" s="134">
        <f t="array" ref="L91">+IFERROR(INDEX('FCST SDV'!$AC$3:$AZ$3000,MATCH('Hàng Theo FCTS 14.09'!$B91,'FCST SDV'!$C$3:$C$3000,0),MATCH('Hàng Theo FCTS 14.09'!L$1,'FCST SDV'!$AC$2:$AZ$2,0))/'Hàng Theo FCTS 14.09'!$C91,0)</f>
        <v>15</v>
      </c>
      <c r="M91" s="134">
        <f t="array" ref="M91">+IFERROR(INDEX('FCST SDV'!$AC$3:$AZ$3000,MATCH('Hàng Theo FCTS 14.09'!$B91,'FCST SDV'!$C$3:$C$3000,0),MATCH('Hàng Theo FCTS 14.09'!M$1,'FCST SDV'!$AC$2:$AZ$2,0))/'Hàng Theo FCTS 14.09'!$C91,0)</f>
        <v>15</v>
      </c>
      <c r="N91" s="134">
        <f t="array" ref="N91">+IFERROR(INDEX('FCST SDV'!$AC$3:$AZ$3000,MATCH('Hàng Theo FCTS 14.09'!$B91,'FCST SDV'!$C$3:$C$3000,0),MATCH('Hàng Theo FCTS 14.09'!N$1,'FCST SDV'!$AC$2:$AZ$2,0))/'Hàng Theo FCTS 14.09'!$C91,0)</f>
        <v>20</v>
      </c>
      <c r="O91" s="134">
        <f t="array" ref="O91">+IFERROR(INDEX('FCST SDV'!$AC$3:$AZ$3000,MATCH('Hàng Theo FCTS 14.09'!$B91,'FCST SDV'!$C$3:$C$3000,0),MATCH('Hàng Theo FCTS 14.09'!O$1,'FCST SDV'!$AC$2:$AZ$2,0))/'Hàng Theo FCTS 14.09'!$C91,0)</f>
        <v>100</v>
      </c>
      <c r="P91" s="134">
        <f t="array" ref="P91">+IFERROR(INDEX('FCST SDV'!$AC$3:$AZ$3000,MATCH('Hàng Theo FCTS 14.09'!$B91,'FCST SDV'!$C$3:$C$3000,0),MATCH('Hàng Theo FCTS 14.09'!P$1,'FCST SDV'!$AC$2:$AZ$2,0))/'Hàng Theo FCTS 14.09'!$C91,0)</f>
        <v>135</v>
      </c>
      <c r="Q91" s="134">
        <f t="array" ref="Q91">+IFERROR(INDEX('FCST SDV'!$AC$3:$AZ$3000,MATCH('Hàng Theo FCTS 14.09'!$B91,'FCST SDV'!$C$3:$C$3000,0),MATCH('Hàng Theo FCTS 14.09'!Q$1,'FCST SDV'!$AC$2:$AZ$2,0))/'Hàng Theo FCTS 14.09'!$C91,0)</f>
        <v>0</v>
      </c>
      <c r="R91" s="134">
        <f t="array" ref="R91">+IFERROR(INDEX('FCST SDV'!$AC$3:$AZ$3000,MATCH('Hàng Theo FCTS 14.09'!$B91,'FCST SDV'!$C$3:$C$3000,0),MATCH('Hàng Theo FCTS 14.09'!R$1,'FCST SDV'!$AC$2:$AZ$2,0))/'Hàng Theo FCTS 14.09'!$C91,0)</f>
        <v>0</v>
      </c>
    </row>
    <row r="92" spans="2:18">
      <c r="B92" s="562"/>
      <c r="C92" s="131" t="s">
        <v>30</v>
      </c>
      <c r="D92" s="135">
        <v>3000</v>
      </c>
      <c r="E92" s="556"/>
      <c r="F92" s="664"/>
      <c r="G92" s="556"/>
      <c r="H92" s="152">
        <f>+VLOOKUP(C92,'[6]FCST SDV'!$C:$AL,36,0)</f>
        <v>978000</v>
      </c>
      <c r="I92" s="153">
        <f t="shared" si="8"/>
        <v>326</v>
      </c>
      <c r="J92" s="134">
        <f t="array" ref="J92">+IFERROR(INDEX('FCST SDV'!$AC$3:$AZ$3000,MATCH('Hàng Theo FCTS 14.09'!$B92,'FCST SDV'!$C$3:$C$3000,0),MATCH('Hàng Theo FCTS 14.09'!J$1,'FCST SDV'!$AC$2:$AZ$2,0))/'Hàng Theo FCTS 14.09'!$C92,0)</f>
        <v>12</v>
      </c>
      <c r="K92" s="134">
        <f t="array" ref="K92">+IFERROR(INDEX('FCST SDV'!$AC$3:$AZ$3000,MATCH('Hàng Theo FCTS 14.09'!$B92,'FCST SDV'!$C$3:$C$3000,0),MATCH('Hàng Theo FCTS 14.09'!K$1,'FCST SDV'!$AC$2:$AZ$2,0))/'Hàng Theo FCTS 14.09'!$C92,0)</f>
        <v>12</v>
      </c>
      <c r="L92" s="134">
        <f t="array" ref="L92">+IFERROR(INDEX('FCST SDV'!$AC$3:$AZ$3000,MATCH('Hàng Theo FCTS 14.09'!$B92,'FCST SDV'!$C$3:$C$3000,0),MATCH('Hàng Theo FCTS 14.09'!L$1,'FCST SDV'!$AC$2:$AZ$2,0))/'Hàng Theo FCTS 14.09'!$C92,0)</f>
        <v>12</v>
      </c>
      <c r="M92" s="134">
        <f t="array" ref="M92">+IFERROR(INDEX('FCST SDV'!$AC$3:$AZ$3000,MATCH('Hàng Theo FCTS 14.09'!$B92,'FCST SDV'!$C$3:$C$3000,0),MATCH('Hàng Theo FCTS 14.09'!M$1,'FCST SDV'!$AC$2:$AZ$2,0))/'Hàng Theo FCTS 14.09'!$C92,0)</f>
        <v>18</v>
      </c>
      <c r="N92" s="134">
        <f t="array" ref="N92">+IFERROR(INDEX('FCST SDV'!$AC$3:$AZ$3000,MATCH('Hàng Theo FCTS 14.09'!$B92,'FCST SDV'!$C$3:$C$3000,0),MATCH('Hàng Theo FCTS 14.09'!N$1,'FCST SDV'!$AC$2:$AZ$2,0))/'Hàng Theo FCTS 14.09'!$C92,0)</f>
        <v>18</v>
      </c>
      <c r="O92" s="134">
        <f t="array" ref="O92">+IFERROR(INDEX('FCST SDV'!$AC$3:$AZ$3000,MATCH('Hàng Theo FCTS 14.09'!$B92,'FCST SDV'!$C$3:$C$3000,0),MATCH('Hàng Theo FCTS 14.09'!O$1,'FCST SDV'!$AC$2:$AZ$2,0))/'Hàng Theo FCTS 14.09'!$C92,0)</f>
        <v>102</v>
      </c>
      <c r="P92" s="134">
        <f t="array" ref="P92">+IFERROR(INDEX('FCST SDV'!$AC$3:$AZ$3000,MATCH('Hàng Theo FCTS 14.09'!$B92,'FCST SDV'!$C$3:$C$3000,0),MATCH('Hàng Theo FCTS 14.09'!P$1,'FCST SDV'!$AC$2:$AZ$2,0))/'Hàng Theo FCTS 14.09'!$C92,0)</f>
        <v>56</v>
      </c>
      <c r="Q92" s="134">
        <f t="array" ref="Q92">+IFERROR(INDEX('FCST SDV'!$AC$3:$AZ$3000,MATCH('Hàng Theo FCTS 14.09'!$B92,'FCST SDV'!$C$3:$C$3000,0),MATCH('Hàng Theo FCTS 14.09'!Q$1,'FCST SDV'!$AC$2:$AZ$2,0))/'Hàng Theo FCTS 14.09'!$C92,0)</f>
        <v>0</v>
      </c>
      <c r="R92" s="134">
        <f t="array" ref="R92">+IFERROR(INDEX('FCST SDV'!$AC$3:$AZ$3000,MATCH('Hàng Theo FCTS 14.09'!$B92,'FCST SDV'!$C$3:$C$3000,0),MATCH('Hàng Theo FCTS 14.09'!R$1,'FCST SDV'!$AC$2:$AZ$2,0))/'Hàng Theo FCTS 14.09'!$C92,0)</f>
        <v>0</v>
      </c>
    </row>
    <row r="93" spans="2:18">
      <c r="B93" s="562"/>
      <c r="C93" s="131" t="s">
        <v>31</v>
      </c>
      <c r="D93" s="135">
        <v>3000</v>
      </c>
      <c r="E93" s="556"/>
      <c r="F93" s="664"/>
      <c r="G93" s="556"/>
      <c r="H93" s="152">
        <f>+VLOOKUP(C93,'[6]FCST SDV'!$C:$AL,36,0)</f>
        <v>975000</v>
      </c>
      <c r="I93" s="153">
        <f t="shared" si="8"/>
        <v>325</v>
      </c>
      <c r="J93" s="134">
        <f t="array" ref="J93">+IFERROR(INDEX('FCST SDV'!$AC$3:$AZ$3000,MATCH('Hàng Theo FCTS 14.09'!$B93,'FCST SDV'!$C$3:$C$3000,0),MATCH('Hàng Theo FCTS 14.09'!J$1,'FCST SDV'!$AC$2:$AZ$2,0))/'Hàng Theo FCTS 14.09'!$C93,0)</f>
        <v>20</v>
      </c>
      <c r="K93" s="134">
        <f t="array" ref="K93">+IFERROR(INDEX('FCST SDV'!$AC$3:$AZ$3000,MATCH('Hàng Theo FCTS 14.09'!$B93,'FCST SDV'!$C$3:$C$3000,0),MATCH('Hàng Theo FCTS 14.09'!K$1,'FCST SDV'!$AC$2:$AZ$2,0))/'Hàng Theo FCTS 14.09'!$C93,0)</f>
        <v>20</v>
      </c>
      <c r="L93" s="134">
        <f t="array" ref="L93">+IFERROR(INDEX('FCST SDV'!$AC$3:$AZ$3000,MATCH('Hàng Theo FCTS 14.09'!$B93,'FCST SDV'!$C$3:$C$3000,0),MATCH('Hàng Theo FCTS 14.09'!L$1,'FCST SDV'!$AC$2:$AZ$2,0))/'Hàng Theo FCTS 14.09'!$C93,0)</f>
        <v>20</v>
      </c>
      <c r="M93" s="134">
        <f t="array" ref="M93">+IFERROR(INDEX('FCST SDV'!$AC$3:$AZ$3000,MATCH('Hàng Theo FCTS 14.09'!$B93,'FCST SDV'!$C$3:$C$3000,0),MATCH('Hàng Theo FCTS 14.09'!M$1,'FCST SDV'!$AC$2:$AZ$2,0))/'Hàng Theo FCTS 14.09'!$C93,0)</f>
        <v>20</v>
      </c>
      <c r="N93" s="134">
        <f t="array" ref="N93">+IFERROR(INDEX('FCST SDV'!$AC$3:$AZ$3000,MATCH('Hàng Theo FCTS 14.09'!$B93,'FCST SDV'!$C$3:$C$3000,0),MATCH('Hàng Theo FCTS 14.09'!N$1,'FCST SDV'!$AC$2:$AZ$2,0))/'Hàng Theo FCTS 14.09'!$C93,0)</f>
        <v>10</v>
      </c>
      <c r="O93" s="134">
        <f t="array" ref="O93">+IFERROR(INDEX('FCST SDV'!$AC$3:$AZ$3000,MATCH('Hàng Theo FCTS 14.09'!$B93,'FCST SDV'!$C$3:$C$3000,0),MATCH('Hàng Theo FCTS 14.09'!O$1,'FCST SDV'!$AC$2:$AZ$2,0))/'Hàng Theo FCTS 14.09'!$C93,0)</f>
        <v>130</v>
      </c>
      <c r="P93" s="134">
        <f t="array" ref="P93">+IFERROR(INDEX('FCST SDV'!$AC$3:$AZ$3000,MATCH('Hàng Theo FCTS 14.09'!$B93,'FCST SDV'!$C$3:$C$3000,0),MATCH('Hàng Theo FCTS 14.09'!P$1,'FCST SDV'!$AC$2:$AZ$2,0))/'Hàng Theo FCTS 14.09'!$C93,0)</f>
        <v>150</v>
      </c>
      <c r="Q93" s="134">
        <f t="array" ref="Q93">+IFERROR(INDEX('FCST SDV'!$AC$3:$AZ$3000,MATCH('Hàng Theo FCTS 14.09'!$B93,'FCST SDV'!$C$3:$C$3000,0),MATCH('Hàng Theo FCTS 14.09'!Q$1,'FCST SDV'!$AC$2:$AZ$2,0))/'Hàng Theo FCTS 14.09'!$C93,0)</f>
        <v>0</v>
      </c>
      <c r="R93" s="134">
        <f t="array" ref="R93">+IFERROR(INDEX('FCST SDV'!$AC$3:$AZ$3000,MATCH('Hàng Theo FCTS 14.09'!$B93,'FCST SDV'!$C$3:$C$3000,0),MATCH('Hàng Theo FCTS 14.09'!R$1,'FCST SDV'!$AC$2:$AZ$2,0))/'Hàng Theo FCTS 14.09'!$C93,0)</f>
        <v>0</v>
      </c>
    </row>
    <row r="94" spans="2:18">
      <c r="B94" s="562"/>
      <c r="C94" s="131" t="s">
        <v>32</v>
      </c>
      <c r="D94" s="135">
        <v>5000</v>
      </c>
      <c r="E94" s="556"/>
      <c r="F94" s="664"/>
      <c r="G94" s="556"/>
      <c r="H94" s="152">
        <f>+VLOOKUP(C94,'[6]FCST SDV'!$C:$AL,36,0)</f>
        <v>1225000</v>
      </c>
      <c r="I94" s="153">
        <f t="shared" si="8"/>
        <v>245</v>
      </c>
      <c r="J94" s="134">
        <f t="array" ref="J94">+IFERROR(INDEX('FCST SDV'!$AC$3:$AZ$3000,MATCH('Hàng Theo FCTS 14.09'!$B94,'FCST SDV'!$C$3:$C$3000,0),MATCH('Hàng Theo FCTS 14.09'!J$1,'FCST SDV'!$AC$2:$AZ$2,0))/'Hàng Theo FCTS 14.09'!$C94,0)</f>
        <v>15</v>
      </c>
      <c r="K94" s="134">
        <f t="array" ref="K94">+IFERROR(INDEX('FCST SDV'!$AC$3:$AZ$3000,MATCH('Hàng Theo FCTS 14.09'!$B94,'FCST SDV'!$C$3:$C$3000,0),MATCH('Hàng Theo FCTS 14.09'!K$1,'FCST SDV'!$AC$2:$AZ$2,0))/'Hàng Theo FCTS 14.09'!$C94,0)</f>
        <v>15</v>
      </c>
      <c r="L94" s="134">
        <f t="array" ref="L94">+IFERROR(INDEX('FCST SDV'!$AC$3:$AZ$3000,MATCH('Hàng Theo FCTS 14.09'!$B94,'FCST SDV'!$C$3:$C$3000,0),MATCH('Hàng Theo FCTS 14.09'!L$1,'FCST SDV'!$AC$2:$AZ$2,0))/'Hàng Theo FCTS 14.09'!$C94,0)</f>
        <v>15</v>
      </c>
      <c r="M94" s="134">
        <f t="array" ref="M94">+IFERROR(INDEX('FCST SDV'!$AC$3:$AZ$3000,MATCH('Hàng Theo FCTS 14.09'!$B94,'FCST SDV'!$C$3:$C$3000,0),MATCH('Hàng Theo FCTS 14.09'!M$1,'FCST SDV'!$AC$2:$AZ$2,0))/'Hàng Theo FCTS 14.09'!$C94,0)</f>
        <v>20</v>
      </c>
      <c r="N94" s="134">
        <f t="array" ref="N94">+IFERROR(INDEX('FCST SDV'!$AC$3:$AZ$3000,MATCH('Hàng Theo FCTS 14.09'!$B94,'FCST SDV'!$C$3:$C$3000,0),MATCH('Hàng Theo FCTS 14.09'!N$1,'FCST SDV'!$AC$2:$AZ$2,0))/'Hàng Theo FCTS 14.09'!$C94,0)</f>
        <v>16</v>
      </c>
      <c r="O94" s="134">
        <f t="array" ref="O94">+IFERROR(INDEX('FCST SDV'!$AC$3:$AZ$3000,MATCH('Hàng Theo FCTS 14.09'!$B94,'FCST SDV'!$C$3:$C$3000,0),MATCH('Hàng Theo FCTS 14.09'!O$1,'FCST SDV'!$AC$2:$AZ$2,0))/'Hàng Theo FCTS 14.09'!$C94,0)</f>
        <v>111</v>
      </c>
      <c r="P94" s="134">
        <f t="array" ref="P94">+IFERROR(INDEX('FCST SDV'!$AC$3:$AZ$3000,MATCH('Hàng Theo FCTS 14.09'!$B94,'FCST SDV'!$C$3:$C$3000,0),MATCH('Hàng Theo FCTS 14.09'!P$1,'FCST SDV'!$AC$2:$AZ$2,0))/'Hàng Theo FCTS 14.09'!$C94,0)</f>
        <v>144</v>
      </c>
      <c r="Q94" s="134">
        <f t="array" ref="Q94">+IFERROR(INDEX('FCST SDV'!$AC$3:$AZ$3000,MATCH('Hàng Theo FCTS 14.09'!$B94,'FCST SDV'!$C$3:$C$3000,0),MATCH('Hàng Theo FCTS 14.09'!Q$1,'FCST SDV'!$AC$2:$AZ$2,0))/'Hàng Theo FCTS 14.09'!$C94,0)</f>
        <v>0</v>
      </c>
      <c r="R94" s="134">
        <f t="array" ref="R94">+IFERROR(INDEX('FCST SDV'!$AC$3:$AZ$3000,MATCH('Hàng Theo FCTS 14.09'!$B94,'FCST SDV'!$C$3:$C$3000,0),MATCH('Hàng Theo FCTS 14.09'!R$1,'FCST SDV'!$AC$2:$AZ$2,0))/'Hàng Theo FCTS 14.09'!$C94,0)</f>
        <v>0</v>
      </c>
    </row>
    <row r="95" spans="2:18">
      <c r="B95" s="562"/>
      <c r="C95" s="131" t="s">
        <v>34</v>
      </c>
      <c r="D95" s="135">
        <v>2700</v>
      </c>
      <c r="E95" s="556"/>
      <c r="F95" s="664"/>
      <c r="G95" s="556"/>
      <c r="H95" s="152">
        <f>+VLOOKUP(C95,'[6]FCST SDV'!$C:$AL,36,0)</f>
        <v>1053000</v>
      </c>
      <c r="I95" s="153">
        <f t="shared" si="8"/>
        <v>390</v>
      </c>
      <c r="J95" s="134">
        <f t="array" ref="J95">+IFERROR(INDEX('FCST SDV'!$AC$3:$AZ$3000,MATCH('Hàng Theo FCTS 14.09'!$B95,'FCST SDV'!$C$3:$C$3000,0),MATCH('Hàng Theo FCTS 14.09'!J$1,'FCST SDV'!$AC$2:$AZ$2,0))/'Hàng Theo FCTS 14.09'!$C95,0)</f>
        <v>18</v>
      </c>
      <c r="K95" s="134">
        <f t="array" ref="K95">+IFERROR(INDEX('FCST SDV'!$AC$3:$AZ$3000,MATCH('Hàng Theo FCTS 14.09'!$B95,'FCST SDV'!$C$3:$C$3000,0),MATCH('Hàng Theo FCTS 14.09'!K$1,'FCST SDV'!$AC$2:$AZ$2,0))/'Hàng Theo FCTS 14.09'!$C95,0)</f>
        <v>20</v>
      </c>
      <c r="L95" s="134">
        <f t="array" ref="L95">+IFERROR(INDEX('FCST SDV'!$AC$3:$AZ$3000,MATCH('Hàng Theo FCTS 14.09'!$B95,'FCST SDV'!$C$3:$C$3000,0),MATCH('Hàng Theo FCTS 14.09'!L$1,'FCST SDV'!$AC$2:$AZ$2,0))/'Hàng Theo FCTS 14.09'!$C95,0)</f>
        <v>20</v>
      </c>
      <c r="M95" s="134">
        <f t="array" ref="M95">+IFERROR(INDEX('FCST SDV'!$AC$3:$AZ$3000,MATCH('Hàng Theo FCTS 14.09'!$B95,'FCST SDV'!$C$3:$C$3000,0),MATCH('Hàng Theo FCTS 14.09'!M$1,'FCST SDV'!$AC$2:$AZ$2,0))/'Hàng Theo FCTS 14.09'!$C95,0)</f>
        <v>24</v>
      </c>
      <c r="N95" s="134">
        <f t="array" ref="N95">+IFERROR(INDEX('FCST SDV'!$AC$3:$AZ$3000,MATCH('Hàng Theo FCTS 14.09'!$B95,'FCST SDV'!$C$3:$C$3000,0),MATCH('Hàng Theo FCTS 14.09'!N$1,'FCST SDV'!$AC$2:$AZ$2,0))/'Hàng Theo FCTS 14.09'!$C95,0)</f>
        <v>24</v>
      </c>
      <c r="O95" s="134">
        <f t="array" ref="O95">+IFERROR(INDEX('FCST SDV'!$AC$3:$AZ$3000,MATCH('Hàng Theo FCTS 14.09'!$B95,'FCST SDV'!$C$3:$C$3000,0),MATCH('Hàng Theo FCTS 14.09'!O$1,'FCST SDV'!$AC$2:$AZ$2,0))/'Hàng Theo FCTS 14.09'!$C95,0)</f>
        <v>142</v>
      </c>
      <c r="P95" s="134">
        <f t="array" ref="P95">+IFERROR(INDEX('FCST SDV'!$AC$3:$AZ$3000,MATCH('Hàng Theo FCTS 14.09'!$B95,'FCST SDV'!$C$3:$C$3000,0),MATCH('Hàng Theo FCTS 14.09'!P$1,'FCST SDV'!$AC$2:$AZ$2,0))/'Hàng Theo FCTS 14.09'!$C95,0)</f>
        <v>55</v>
      </c>
      <c r="Q95" s="134">
        <f t="array" ref="Q95">+IFERROR(INDEX('FCST SDV'!$AC$3:$AZ$3000,MATCH('Hàng Theo FCTS 14.09'!$B95,'FCST SDV'!$C$3:$C$3000,0),MATCH('Hàng Theo FCTS 14.09'!Q$1,'FCST SDV'!$AC$2:$AZ$2,0))/'Hàng Theo FCTS 14.09'!$C95,0)</f>
        <v>0</v>
      </c>
      <c r="R95" s="134">
        <f t="array" ref="R95">+IFERROR(INDEX('FCST SDV'!$AC$3:$AZ$3000,MATCH('Hàng Theo FCTS 14.09'!$B95,'FCST SDV'!$C$3:$C$3000,0),MATCH('Hàng Theo FCTS 14.09'!R$1,'FCST SDV'!$AC$2:$AZ$2,0))/'Hàng Theo FCTS 14.09'!$C95,0)</f>
        <v>0</v>
      </c>
    </row>
    <row r="96" spans="2:18">
      <c r="B96" s="562"/>
      <c r="C96" s="131" t="s">
        <v>45</v>
      </c>
      <c r="D96" s="135">
        <v>3000</v>
      </c>
      <c r="E96" s="556"/>
      <c r="F96" s="664"/>
      <c r="G96" s="556"/>
      <c r="H96" s="152">
        <f>+VLOOKUP(C96,'[6]FCST SDV'!$C:$AL,36,0)</f>
        <v>1053000</v>
      </c>
      <c r="I96" s="153">
        <f t="shared" si="8"/>
        <v>351</v>
      </c>
      <c r="J96" s="134">
        <f t="array" ref="J96">+IFERROR(INDEX('FCST SDV'!$AC$3:$AZ$3000,MATCH('Hàng Theo FCTS 14.09'!$B96,'FCST SDV'!$C$3:$C$3000,0),MATCH('Hàng Theo FCTS 14.09'!J$1,'FCST SDV'!$AC$2:$AZ$2,0))/'Hàng Theo FCTS 14.09'!$C96,0)</f>
        <v>15</v>
      </c>
      <c r="K96" s="134">
        <f t="array" ref="K96">+IFERROR(INDEX('FCST SDV'!$AC$3:$AZ$3000,MATCH('Hàng Theo FCTS 14.09'!$B96,'FCST SDV'!$C$3:$C$3000,0),MATCH('Hàng Theo FCTS 14.09'!K$1,'FCST SDV'!$AC$2:$AZ$2,0))/'Hàng Theo FCTS 14.09'!$C96,0)</f>
        <v>15</v>
      </c>
      <c r="L96" s="134">
        <f t="array" ref="L96">+IFERROR(INDEX('FCST SDV'!$AC$3:$AZ$3000,MATCH('Hàng Theo FCTS 14.09'!$B96,'FCST SDV'!$C$3:$C$3000,0),MATCH('Hàng Theo FCTS 14.09'!L$1,'FCST SDV'!$AC$2:$AZ$2,0))/'Hàng Theo FCTS 14.09'!$C96,0)</f>
        <v>15</v>
      </c>
      <c r="M96" s="134">
        <f t="array" ref="M96">+IFERROR(INDEX('FCST SDV'!$AC$3:$AZ$3000,MATCH('Hàng Theo FCTS 14.09'!$B96,'FCST SDV'!$C$3:$C$3000,0),MATCH('Hàng Theo FCTS 14.09'!M$1,'FCST SDV'!$AC$2:$AZ$2,0))/'Hàng Theo FCTS 14.09'!$C96,0)</f>
        <v>20</v>
      </c>
      <c r="N96" s="134">
        <f t="array" ref="N96">+IFERROR(INDEX('FCST SDV'!$AC$3:$AZ$3000,MATCH('Hàng Theo FCTS 14.09'!$B96,'FCST SDV'!$C$3:$C$3000,0),MATCH('Hàng Theo FCTS 14.09'!N$1,'FCST SDV'!$AC$2:$AZ$2,0))/'Hàng Theo FCTS 14.09'!$C96,0)</f>
        <v>16</v>
      </c>
      <c r="O96" s="134">
        <f t="array" ref="O96">+IFERROR(INDEX('FCST SDV'!$AC$3:$AZ$3000,MATCH('Hàng Theo FCTS 14.09'!$B96,'FCST SDV'!$C$3:$C$3000,0),MATCH('Hàng Theo FCTS 14.09'!O$1,'FCST SDV'!$AC$2:$AZ$2,0))/'Hàng Theo FCTS 14.09'!$C96,0)</f>
        <v>111</v>
      </c>
      <c r="P96" s="134">
        <f t="array" ref="P96">+IFERROR(INDEX('FCST SDV'!$AC$3:$AZ$3000,MATCH('Hàng Theo FCTS 14.09'!$B96,'FCST SDV'!$C$3:$C$3000,0),MATCH('Hàng Theo FCTS 14.09'!P$1,'FCST SDV'!$AC$2:$AZ$2,0))/'Hàng Theo FCTS 14.09'!$C96,0)</f>
        <v>144</v>
      </c>
      <c r="Q96" s="134">
        <f t="array" ref="Q96">+IFERROR(INDEX('FCST SDV'!$AC$3:$AZ$3000,MATCH('Hàng Theo FCTS 14.09'!$B96,'FCST SDV'!$C$3:$C$3000,0),MATCH('Hàng Theo FCTS 14.09'!Q$1,'FCST SDV'!$AC$2:$AZ$2,0))/'Hàng Theo FCTS 14.09'!$C96,0)</f>
        <v>0</v>
      </c>
      <c r="R96" s="134">
        <f t="array" ref="R96">+IFERROR(INDEX('FCST SDV'!$AC$3:$AZ$3000,MATCH('Hàng Theo FCTS 14.09'!$B96,'FCST SDV'!$C$3:$C$3000,0),MATCH('Hàng Theo FCTS 14.09'!R$1,'FCST SDV'!$AC$2:$AZ$2,0))/'Hàng Theo FCTS 14.09'!$C96,0)</f>
        <v>0</v>
      </c>
    </row>
    <row r="97" spans="2:18">
      <c r="B97" s="562"/>
      <c r="C97" s="131" t="s">
        <v>62</v>
      </c>
      <c r="D97" s="135">
        <v>5000</v>
      </c>
      <c r="E97" s="556"/>
      <c r="F97" s="664"/>
      <c r="G97" s="556"/>
      <c r="H97" s="152">
        <f>+VLOOKUP(C97,'[6]FCST SDV'!$C:$AL,36,0)</f>
        <v>1605000</v>
      </c>
      <c r="I97" s="153">
        <f t="shared" si="8"/>
        <v>321</v>
      </c>
      <c r="J97" s="134">
        <f t="array" ref="J97">+IFERROR(INDEX('FCST SDV'!$AC$3:$AZ$3000,MATCH('Hàng Theo FCTS 14.09'!$B97,'FCST SDV'!$C$3:$C$3000,0),MATCH('Hàng Theo FCTS 14.09'!J$1,'FCST SDV'!$AC$2:$AZ$2,0))/'Hàng Theo FCTS 14.09'!$C97,0)</f>
        <v>0</v>
      </c>
      <c r="K97" s="134">
        <f t="array" ref="K97">+IFERROR(INDEX('FCST SDV'!$AC$3:$AZ$3000,MATCH('Hàng Theo FCTS 14.09'!$B97,'FCST SDV'!$C$3:$C$3000,0),MATCH('Hàng Theo FCTS 14.09'!K$1,'FCST SDV'!$AC$2:$AZ$2,0))/'Hàng Theo FCTS 14.09'!$C97,0)</f>
        <v>0</v>
      </c>
      <c r="L97" s="134">
        <f t="array" ref="L97">+IFERROR(INDEX('FCST SDV'!$AC$3:$AZ$3000,MATCH('Hàng Theo FCTS 14.09'!$B97,'FCST SDV'!$C$3:$C$3000,0),MATCH('Hàng Theo FCTS 14.09'!L$1,'FCST SDV'!$AC$2:$AZ$2,0))/'Hàng Theo FCTS 14.09'!$C97,0)</f>
        <v>0</v>
      </c>
      <c r="M97" s="134">
        <f t="array" ref="M97">+IFERROR(INDEX('FCST SDV'!$AC$3:$AZ$3000,MATCH('Hàng Theo FCTS 14.09'!$B97,'FCST SDV'!$C$3:$C$3000,0),MATCH('Hàng Theo FCTS 14.09'!M$1,'FCST SDV'!$AC$2:$AZ$2,0))/'Hàng Theo FCTS 14.09'!$C97,0)</f>
        <v>0</v>
      </c>
      <c r="N97" s="134">
        <f t="array" ref="N97">+IFERROR(INDEX('FCST SDV'!$AC$3:$AZ$3000,MATCH('Hàng Theo FCTS 14.09'!$B97,'FCST SDV'!$C$3:$C$3000,0),MATCH('Hàng Theo FCTS 14.09'!N$1,'FCST SDV'!$AC$2:$AZ$2,0))/'Hàng Theo FCTS 14.09'!$C97,0)</f>
        <v>0</v>
      </c>
      <c r="O97" s="134">
        <f t="array" ref="O97">+IFERROR(INDEX('FCST SDV'!$AC$3:$AZ$3000,MATCH('Hàng Theo FCTS 14.09'!$B97,'FCST SDV'!$C$3:$C$3000,0),MATCH('Hàng Theo FCTS 14.09'!O$1,'FCST SDV'!$AC$2:$AZ$2,0))/'Hàng Theo FCTS 14.09'!$C97,0)</f>
        <v>1</v>
      </c>
      <c r="P97" s="134">
        <f t="array" ref="P97">+IFERROR(INDEX('FCST SDV'!$AC$3:$AZ$3000,MATCH('Hàng Theo FCTS 14.09'!$B97,'FCST SDV'!$C$3:$C$3000,0),MATCH('Hàng Theo FCTS 14.09'!P$1,'FCST SDV'!$AC$2:$AZ$2,0))/'Hàng Theo FCTS 14.09'!$C97,0)</f>
        <v>2</v>
      </c>
      <c r="Q97" s="134">
        <f t="array" ref="Q97">+IFERROR(INDEX('FCST SDV'!$AC$3:$AZ$3000,MATCH('Hàng Theo FCTS 14.09'!$B97,'FCST SDV'!$C$3:$C$3000,0),MATCH('Hàng Theo FCTS 14.09'!Q$1,'FCST SDV'!$AC$2:$AZ$2,0))/'Hàng Theo FCTS 14.09'!$C97,0)</f>
        <v>0</v>
      </c>
      <c r="R97" s="134">
        <f t="array" ref="R97">+IFERROR(INDEX('FCST SDV'!$AC$3:$AZ$3000,MATCH('Hàng Theo FCTS 14.09'!$B97,'FCST SDV'!$C$3:$C$3000,0),MATCH('Hàng Theo FCTS 14.09'!R$1,'FCST SDV'!$AC$2:$AZ$2,0))/'Hàng Theo FCTS 14.09'!$C97,0)</f>
        <v>0</v>
      </c>
    </row>
    <row r="98" spans="2:18">
      <c r="B98" s="562"/>
      <c r="C98" s="131" t="s">
        <v>44</v>
      </c>
      <c r="D98" s="135">
        <v>3000</v>
      </c>
      <c r="E98" s="556"/>
      <c r="F98" s="664"/>
      <c r="G98" s="556"/>
      <c r="H98" s="152">
        <f>+VLOOKUP(C98,'[6]FCST SDV'!$C:$AL,36,0)</f>
        <v>1053000</v>
      </c>
      <c r="I98" s="153">
        <f t="shared" si="8"/>
        <v>351</v>
      </c>
      <c r="J98" s="134">
        <f t="array" ref="J98">+IFERROR(INDEX('FCST SDV'!$AC$3:$AZ$3000,MATCH('Hàng Theo FCTS 14.09'!$B98,'FCST SDV'!$C$3:$C$3000,0),MATCH('Hàng Theo FCTS 14.09'!J$1,'FCST SDV'!$AC$2:$AZ$2,0))/'Hàng Theo FCTS 14.09'!$C98,0)</f>
        <v>8</v>
      </c>
      <c r="K98" s="134">
        <f t="array" ref="K98">+IFERROR(INDEX('FCST SDV'!$AC$3:$AZ$3000,MATCH('Hàng Theo FCTS 14.09'!$B98,'FCST SDV'!$C$3:$C$3000,0),MATCH('Hàng Theo FCTS 14.09'!K$1,'FCST SDV'!$AC$2:$AZ$2,0))/'Hàng Theo FCTS 14.09'!$C98,0)</f>
        <v>8</v>
      </c>
      <c r="L98" s="134">
        <f t="array" ref="L98">+IFERROR(INDEX('FCST SDV'!$AC$3:$AZ$3000,MATCH('Hàng Theo FCTS 14.09'!$B98,'FCST SDV'!$C$3:$C$3000,0),MATCH('Hàng Theo FCTS 14.09'!L$1,'FCST SDV'!$AC$2:$AZ$2,0))/'Hàng Theo FCTS 14.09'!$C98,0)</f>
        <v>8</v>
      </c>
      <c r="M98" s="134">
        <f t="array" ref="M98">+IFERROR(INDEX('FCST SDV'!$AC$3:$AZ$3000,MATCH('Hàng Theo FCTS 14.09'!$B98,'FCST SDV'!$C$3:$C$3000,0),MATCH('Hàng Theo FCTS 14.09'!M$1,'FCST SDV'!$AC$2:$AZ$2,0))/'Hàng Theo FCTS 14.09'!$C98,0)</f>
        <v>8</v>
      </c>
      <c r="N98" s="134">
        <f t="array" ref="N98">+IFERROR(INDEX('FCST SDV'!$AC$3:$AZ$3000,MATCH('Hàng Theo FCTS 14.09'!$B98,'FCST SDV'!$C$3:$C$3000,0),MATCH('Hàng Theo FCTS 14.09'!N$1,'FCST SDV'!$AC$2:$AZ$2,0))/'Hàng Theo FCTS 14.09'!$C98,0)</f>
        <v>8</v>
      </c>
      <c r="O98" s="134">
        <f t="array" ref="O98">+IFERROR(INDEX('FCST SDV'!$AC$3:$AZ$3000,MATCH('Hàng Theo FCTS 14.09'!$B98,'FCST SDV'!$C$3:$C$3000,0),MATCH('Hàng Theo FCTS 14.09'!O$1,'FCST SDV'!$AC$2:$AZ$2,0))/'Hàng Theo FCTS 14.09'!$C98,0)</f>
        <v>52</v>
      </c>
      <c r="P98" s="134">
        <f t="array" ref="P98">+IFERROR(INDEX('FCST SDV'!$AC$3:$AZ$3000,MATCH('Hàng Theo FCTS 14.09'!$B98,'FCST SDV'!$C$3:$C$3000,0),MATCH('Hàng Theo FCTS 14.09'!P$1,'FCST SDV'!$AC$2:$AZ$2,0))/'Hàng Theo FCTS 14.09'!$C98,0)</f>
        <v>0</v>
      </c>
      <c r="Q98" s="134">
        <f t="array" ref="Q98">+IFERROR(INDEX('FCST SDV'!$AC$3:$AZ$3000,MATCH('Hàng Theo FCTS 14.09'!$B98,'FCST SDV'!$C$3:$C$3000,0),MATCH('Hàng Theo FCTS 14.09'!Q$1,'FCST SDV'!$AC$2:$AZ$2,0))/'Hàng Theo FCTS 14.09'!$C98,0)</f>
        <v>0</v>
      </c>
      <c r="R98" s="134">
        <f t="array" ref="R98">+IFERROR(INDEX('FCST SDV'!$AC$3:$AZ$3000,MATCH('Hàng Theo FCTS 14.09'!$B98,'FCST SDV'!$C$3:$C$3000,0),MATCH('Hàng Theo FCTS 14.09'!R$1,'FCST SDV'!$AC$2:$AZ$2,0))/'Hàng Theo FCTS 14.09'!$C98,0)</f>
        <v>0</v>
      </c>
    </row>
    <row r="99" spans="2:18">
      <c r="B99" s="562"/>
      <c r="C99" s="131" t="s">
        <v>85</v>
      </c>
      <c r="D99" s="135">
        <v>15000</v>
      </c>
      <c r="E99" s="556"/>
      <c r="F99" s="664"/>
      <c r="G99" s="556"/>
      <c r="H99" s="152">
        <f>+VLOOKUP(C99,'[6]FCST SDV'!$C:$AL,36,0)</f>
        <v>45000</v>
      </c>
      <c r="I99" s="153">
        <f t="shared" si="8"/>
        <v>3</v>
      </c>
      <c r="J99" s="134">
        <f t="array" ref="J99">+IFERROR(INDEX('FCST SDV'!$AC$3:$AZ$3000,MATCH('Hàng Theo FCTS 14.09'!$B99,'FCST SDV'!$C$3:$C$3000,0),MATCH('Hàng Theo FCTS 14.09'!J$1,'FCST SDV'!$AC$2:$AZ$2,0))/'Hàng Theo FCTS 14.09'!$C99,0)</f>
        <v>0</v>
      </c>
      <c r="K99" s="134">
        <f t="array" ref="K99">+IFERROR(INDEX('FCST SDV'!$AC$3:$AZ$3000,MATCH('Hàng Theo FCTS 14.09'!$B99,'FCST SDV'!$C$3:$C$3000,0),MATCH('Hàng Theo FCTS 14.09'!K$1,'FCST SDV'!$AC$2:$AZ$2,0))/'Hàng Theo FCTS 14.09'!$C99,0)</f>
        <v>0</v>
      </c>
      <c r="L99" s="134">
        <f t="array" ref="L99">+IFERROR(INDEX('FCST SDV'!$AC$3:$AZ$3000,MATCH('Hàng Theo FCTS 14.09'!$B99,'FCST SDV'!$C$3:$C$3000,0),MATCH('Hàng Theo FCTS 14.09'!L$1,'FCST SDV'!$AC$2:$AZ$2,0))/'Hàng Theo FCTS 14.09'!$C99,0)</f>
        <v>0</v>
      </c>
      <c r="M99" s="134">
        <f t="array" ref="M99">+IFERROR(INDEX('FCST SDV'!$AC$3:$AZ$3000,MATCH('Hàng Theo FCTS 14.09'!$B99,'FCST SDV'!$C$3:$C$3000,0),MATCH('Hàng Theo FCTS 14.09'!M$1,'FCST SDV'!$AC$2:$AZ$2,0))/'Hàng Theo FCTS 14.09'!$C99,0)</f>
        <v>0</v>
      </c>
      <c r="N99" s="134">
        <f t="array" ref="N99">+IFERROR(INDEX('FCST SDV'!$AC$3:$AZ$3000,MATCH('Hàng Theo FCTS 14.09'!$B99,'FCST SDV'!$C$3:$C$3000,0),MATCH('Hàng Theo FCTS 14.09'!N$1,'FCST SDV'!$AC$2:$AZ$2,0))/'Hàng Theo FCTS 14.09'!$C99,0)</f>
        <v>0</v>
      </c>
      <c r="O99" s="134">
        <f t="array" ref="O99">+IFERROR(INDEX('FCST SDV'!$AC$3:$AZ$3000,MATCH('Hàng Theo FCTS 14.09'!$B99,'FCST SDV'!$C$3:$C$3000,0),MATCH('Hàng Theo FCTS 14.09'!O$1,'FCST SDV'!$AC$2:$AZ$2,0))/'Hàng Theo FCTS 14.09'!$C99,0)</f>
        <v>0</v>
      </c>
      <c r="P99" s="134">
        <f t="array" ref="P99">+IFERROR(INDEX('FCST SDV'!$AC$3:$AZ$3000,MATCH('Hàng Theo FCTS 14.09'!$B99,'FCST SDV'!$C$3:$C$3000,0),MATCH('Hàng Theo FCTS 14.09'!P$1,'FCST SDV'!$AC$2:$AZ$2,0))/'Hàng Theo FCTS 14.09'!$C99,0)</f>
        <v>0</v>
      </c>
      <c r="Q99" s="134">
        <f t="array" ref="Q99">+IFERROR(INDEX('FCST SDV'!$AC$3:$AZ$3000,MATCH('Hàng Theo FCTS 14.09'!$B99,'FCST SDV'!$C$3:$C$3000,0),MATCH('Hàng Theo FCTS 14.09'!Q$1,'FCST SDV'!$AC$2:$AZ$2,0))/'Hàng Theo FCTS 14.09'!$C99,0)</f>
        <v>0</v>
      </c>
      <c r="R99" s="134">
        <f t="array" ref="R99">+IFERROR(INDEX('FCST SDV'!$AC$3:$AZ$3000,MATCH('Hàng Theo FCTS 14.09'!$B99,'FCST SDV'!$C$3:$C$3000,0),MATCH('Hàng Theo FCTS 14.09'!R$1,'FCST SDV'!$AC$2:$AZ$2,0))/'Hàng Theo FCTS 14.09'!$C99,0)</f>
        <v>0</v>
      </c>
    </row>
    <row r="100" spans="2:18">
      <c r="B100" s="563"/>
      <c r="C100" s="131" t="s">
        <v>65</v>
      </c>
      <c r="D100" s="135">
        <v>1000</v>
      </c>
      <c r="E100" s="557"/>
      <c r="F100" s="586"/>
      <c r="G100" s="557"/>
      <c r="H100" s="152">
        <f>+VLOOKUP(C100,'[6]FCST SDV'!$C:$AL,36,0)</f>
        <v>96000</v>
      </c>
      <c r="I100" s="153">
        <f t="shared" si="8"/>
        <v>96</v>
      </c>
      <c r="J100" s="134">
        <f t="array" ref="J100">+IFERROR(INDEX('FCST SDV'!$AC$3:$AZ$3000,MATCH('Hàng Theo FCTS 14.09'!$B100,'FCST SDV'!$C$3:$C$3000,0),MATCH('Hàng Theo FCTS 14.09'!J$1,'FCST SDV'!$AC$2:$AZ$2,0))/'Hàng Theo FCTS 14.09'!$C100,0)</f>
        <v>0</v>
      </c>
      <c r="K100" s="134">
        <f t="array" ref="K100">+IFERROR(INDEX('FCST SDV'!$AC$3:$AZ$3000,MATCH('Hàng Theo FCTS 14.09'!$B100,'FCST SDV'!$C$3:$C$3000,0),MATCH('Hàng Theo FCTS 14.09'!K$1,'FCST SDV'!$AC$2:$AZ$2,0))/'Hàng Theo FCTS 14.09'!$C100,0)</f>
        <v>0</v>
      </c>
      <c r="L100" s="134">
        <f t="array" ref="L100">+IFERROR(INDEX('FCST SDV'!$AC$3:$AZ$3000,MATCH('Hàng Theo FCTS 14.09'!$B100,'FCST SDV'!$C$3:$C$3000,0),MATCH('Hàng Theo FCTS 14.09'!L$1,'FCST SDV'!$AC$2:$AZ$2,0))/'Hàng Theo FCTS 14.09'!$C100,0)</f>
        <v>18.899999999999999</v>
      </c>
      <c r="M100" s="134">
        <f t="array" ref="M100">+IFERROR(INDEX('FCST SDV'!$AC$3:$AZ$3000,MATCH('Hàng Theo FCTS 14.09'!$B100,'FCST SDV'!$C$3:$C$3000,0),MATCH('Hàng Theo FCTS 14.09'!M$1,'FCST SDV'!$AC$2:$AZ$2,0))/'Hàng Theo FCTS 14.09'!$C100,0)</f>
        <v>0</v>
      </c>
      <c r="N100" s="134">
        <f t="array" ref="N100">+IFERROR(INDEX('FCST SDV'!$AC$3:$AZ$3000,MATCH('Hàng Theo FCTS 14.09'!$B100,'FCST SDV'!$C$3:$C$3000,0),MATCH('Hàng Theo FCTS 14.09'!N$1,'FCST SDV'!$AC$2:$AZ$2,0))/'Hàng Theo FCTS 14.09'!$C100,0)</f>
        <v>0</v>
      </c>
      <c r="O100" s="134">
        <f t="array" ref="O100">+IFERROR(INDEX('FCST SDV'!$AC$3:$AZ$3000,MATCH('Hàng Theo FCTS 14.09'!$B100,'FCST SDV'!$C$3:$C$3000,0),MATCH('Hàng Theo FCTS 14.09'!O$1,'FCST SDV'!$AC$2:$AZ$2,0))/'Hàng Theo FCTS 14.09'!$C100,0)</f>
        <v>18.899999999999999</v>
      </c>
      <c r="P100" s="134">
        <f t="array" ref="P100">+IFERROR(INDEX('FCST SDV'!$AC$3:$AZ$3000,MATCH('Hàng Theo FCTS 14.09'!$B100,'FCST SDV'!$C$3:$C$3000,0),MATCH('Hàng Theo FCTS 14.09'!P$1,'FCST SDV'!$AC$2:$AZ$2,0))/'Hàng Theo FCTS 14.09'!$C100,0)</f>
        <v>0</v>
      </c>
      <c r="Q100" s="134">
        <f t="array" ref="Q100">+IFERROR(INDEX('FCST SDV'!$AC$3:$AZ$3000,MATCH('Hàng Theo FCTS 14.09'!$B100,'FCST SDV'!$C$3:$C$3000,0),MATCH('Hàng Theo FCTS 14.09'!Q$1,'FCST SDV'!$AC$2:$AZ$2,0))/'Hàng Theo FCTS 14.09'!$C100,0)</f>
        <v>0</v>
      </c>
      <c r="R100" s="134">
        <f t="array" ref="R100">+IFERROR(INDEX('FCST SDV'!$AC$3:$AZ$3000,MATCH('Hàng Theo FCTS 14.09'!$B100,'FCST SDV'!$C$3:$C$3000,0),MATCH('Hàng Theo FCTS 14.09'!R$1,'FCST SDV'!$AC$2:$AZ$2,0))/'Hàng Theo FCTS 14.09'!$C100,0)</f>
        <v>0</v>
      </c>
    </row>
    <row r="101" spans="2:18">
      <c r="B101" s="590" t="s">
        <v>254</v>
      </c>
      <c r="C101" s="591"/>
      <c r="D101" s="591"/>
      <c r="E101" s="591"/>
      <c r="F101" s="591"/>
      <c r="G101" s="592"/>
      <c r="H101" s="156"/>
      <c r="I101" s="155"/>
      <c r="J101" s="138">
        <f>+G71-SUM(J71:J100)</f>
        <v>99.121631648290702</v>
      </c>
      <c r="K101" s="138">
        <f>+J101-SUM(K71:K100)</f>
        <v>-95.732678038970931</v>
      </c>
      <c r="L101" s="138">
        <f t="shared" ref="L101:R101" si="9">+K101-SUM(L71:L100)</f>
        <v>-302.50979474377641</v>
      </c>
      <c r="M101" s="138">
        <f t="shared" si="9"/>
        <v>-523.72912419388388</v>
      </c>
      <c r="N101" s="138">
        <f t="shared" si="9"/>
        <v>-735.82290756535599</v>
      </c>
      <c r="O101" s="138">
        <f t="shared" si="9"/>
        <v>-2155.4676236044661</v>
      </c>
      <c r="P101" s="138">
        <f t="shared" si="9"/>
        <v>-3406.1551314055896</v>
      </c>
      <c r="Q101" s="138">
        <f t="shared" si="9"/>
        <v>-3646.7551314055895</v>
      </c>
      <c r="R101" s="138">
        <f t="shared" si="9"/>
        <v>-3646.7551314055895</v>
      </c>
    </row>
    <row r="102" spans="2:18">
      <c r="B102" s="561" t="s">
        <v>88</v>
      </c>
      <c r="C102" s="131" t="s">
        <v>19</v>
      </c>
      <c r="D102" s="135">
        <v>1000</v>
      </c>
      <c r="E102" s="555">
        <v>5300</v>
      </c>
      <c r="F102" s="585"/>
      <c r="G102" s="555">
        <f>+E102</f>
        <v>5300</v>
      </c>
      <c r="H102" s="152">
        <f>+VLOOKUP(C102,'[6]FCST SDV'!$C:$AL,36,0)</f>
        <v>37800</v>
      </c>
      <c r="I102" s="153">
        <f t="shared" ref="I102:I114" si="10">+H102/D102</f>
        <v>37.799999999999997</v>
      </c>
      <c r="J102" s="134">
        <f t="array" ref="J102">+IFERROR(INDEX('FCST SDV'!$AC$3:$AZ$3000,MATCH('Hàng Theo FCTS 14.09'!$B102,'FCST SDV'!$C$3:$C$3000,0),MATCH('Hàng Theo FCTS 14.09'!J$1,'FCST SDV'!$AC$2:$AZ$2,0))/'Hàng Theo FCTS 14.09'!$C102,0)</f>
        <v>0</v>
      </c>
      <c r="K102" s="134">
        <f t="array" ref="K102">+IFERROR(INDEX('FCST SDV'!$AC$3:$AZ$3000,MATCH('Hàng Theo FCTS 14.09'!$B102,'FCST SDV'!$C$3:$C$3000,0),MATCH('Hàng Theo FCTS 14.09'!K$1,'FCST SDV'!$AC$2:$AZ$2,0))/'Hàng Theo FCTS 14.09'!$C102,0)</f>
        <v>10</v>
      </c>
      <c r="L102" s="134">
        <f t="array" ref="L102">+IFERROR(INDEX('FCST SDV'!$AC$3:$AZ$3000,MATCH('Hàng Theo FCTS 14.09'!$B102,'FCST SDV'!$C$3:$C$3000,0),MATCH('Hàng Theo FCTS 14.09'!L$1,'FCST SDV'!$AC$2:$AZ$2,0))/'Hàng Theo FCTS 14.09'!$C102,0)</f>
        <v>20</v>
      </c>
      <c r="M102" s="134">
        <f t="array" ref="M102">+IFERROR(INDEX('FCST SDV'!$AC$3:$AZ$3000,MATCH('Hàng Theo FCTS 14.09'!$B102,'FCST SDV'!$C$3:$C$3000,0),MATCH('Hàng Theo FCTS 14.09'!M$1,'FCST SDV'!$AC$2:$AZ$2,0))/'Hàng Theo FCTS 14.09'!$C102,0)</f>
        <v>20</v>
      </c>
      <c r="N102" s="134">
        <f t="array" ref="N102">+IFERROR(INDEX('FCST SDV'!$AC$3:$AZ$3000,MATCH('Hàng Theo FCTS 14.09'!$B102,'FCST SDV'!$C$3:$C$3000,0),MATCH('Hàng Theo FCTS 14.09'!N$1,'FCST SDV'!$AC$2:$AZ$2,0))/'Hàng Theo FCTS 14.09'!$C102,0)</f>
        <v>0</v>
      </c>
      <c r="O102" s="134">
        <f t="array" ref="O102">+IFERROR(INDEX('FCST SDV'!$AC$3:$AZ$3000,MATCH('Hàng Theo FCTS 14.09'!$B102,'FCST SDV'!$C$3:$C$3000,0),MATCH('Hàng Theo FCTS 14.09'!O$1,'FCST SDV'!$AC$2:$AZ$2,0))/'Hàng Theo FCTS 14.09'!$C102,0)</f>
        <v>50</v>
      </c>
      <c r="P102" s="134">
        <f t="array" ref="P102">+IFERROR(INDEX('FCST SDV'!$AC$3:$AZ$3000,MATCH('Hàng Theo FCTS 14.09'!$B102,'FCST SDV'!$C$3:$C$3000,0),MATCH('Hàng Theo FCTS 14.09'!P$1,'FCST SDV'!$AC$2:$AZ$2,0))/'Hàng Theo FCTS 14.09'!$C102,0)</f>
        <v>65</v>
      </c>
      <c r="Q102" s="134">
        <f t="array" ref="Q102">+IFERROR(INDEX('FCST SDV'!$AC$3:$AZ$3000,MATCH('Hàng Theo FCTS 14.09'!$B102,'FCST SDV'!$C$3:$C$3000,0),MATCH('Hàng Theo FCTS 14.09'!Q$1,'FCST SDV'!$AC$2:$AZ$2,0))/'Hàng Theo FCTS 14.09'!$C102,0)</f>
        <v>0</v>
      </c>
      <c r="R102" s="134">
        <f t="array" ref="R102">+IFERROR(INDEX('FCST SDV'!$AC$3:$AZ$3000,MATCH('Hàng Theo FCTS 14.09'!$B102,'FCST SDV'!$C$3:$C$3000,0),MATCH('Hàng Theo FCTS 14.09'!R$1,'FCST SDV'!$AC$2:$AZ$2,0))/'Hàng Theo FCTS 14.09'!$C102,0)</f>
        <v>0</v>
      </c>
    </row>
    <row r="103" spans="2:18">
      <c r="B103" s="562"/>
      <c r="C103" s="131" t="s">
        <v>87</v>
      </c>
      <c r="D103" s="135">
        <v>375</v>
      </c>
      <c r="E103" s="556"/>
      <c r="F103" s="664"/>
      <c r="G103" s="556"/>
      <c r="H103" s="152">
        <f>+VLOOKUP(C103,'[6]FCST SDV'!$C:$AL,36,0)</f>
        <v>109000</v>
      </c>
      <c r="I103" s="153">
        <f t="shared" si="10"/>
        <v>290.66666666666669</v>
      </c>
      <c r="J103" s="134">
        <f t="array" ref="J103">+IFERROR(INDEX('FCST SDV'!$AC$3:$AZ$3000,MATCH('Hàng Theo FCTS 14.09'!$B103,'FCST SDV'!$C$3:$C$3000,0),MATCH('Hàng Theo FCTS 14.09'!J$1,'FCST SDV'!$AC$2:$AZ$2,0))/'Hàng Theo FCTS 14.09'!$C103,0)</f>
        <v>21.333333333333332</v>
      </c>
      <c r="K103" s="134">
        <f t="array" ref="K103">+IFERROR(INDEX('FCST SDV'!$AC$3:$AZ$3000,MATCH('Hàng Theo FCTS 14.09'!$B103,'FCST SDV'!$C$3:$C$3000,0),MATCH('Hàng Theo FCTS 14.09'!K$1,'FCST SDV'!$AC$2:$AZ$2,0))/'Hàng Theo FCTS 14.09'!$C103,0)</f>
        <v>21.333333333333332</v>
      </c>
      <c r="L103" s="134">
        <f t="array" ref="L103">+IFERROR(INDEX('FCST SDV'!$AC$3:$AZ$3000,MATCH('Hàng Theo FCTS 14.09'!$B103,'FCST SDV'!$C$3:$C$3000,0),MATCH('Hàng Theo FCTS 14.09'!L$1,'FCST SDV'!$AC$2:$AZ$2,0))/'Hàng Theo FCTS 14.09'!$C103,0)</f>
        <v>18.666666666666668</v>
      </c>
      <c r="M103" s="134">
        <f t="array" ref="M103">+IFERROR(INDEX('FCST SDV'!$AC$3:$AZ$3000,MATCH('Hàng Theo FCTS 14.09'!$B103,'FCST SDV'!$C$3:$C$3000,0),MATCH('Hàng Theo FCTS 14.09'!M$1,'FCST SDV'!$AC$2:$AZ$2,0))/'Hàng Theo FCTS 14.09'!$C103,0)</f>
        <v>42.666666666666664</v>
      </c>
      <c r="N103" s="134">
        <f t="array" ref="N103">+IFERROR(INDEX('FCST SDV'!$AC$3:$AZ$3000,MATCH('Hàng Theo FCTS 14.09'!$B103,'FCST SDV'!$C$3:$C$3000,0),MATCH('Hàng Theo FCTS 14.09'!N$1,'FCST SDV'!$AC$2:$AZ$2,0))/'Hàng Theo FCTS 14.09'!$C103,0)</f>
        <v>48</v>
      </c>
      <c r="O103" s="134">
        <f t="array" ref="O103">+IFERROR(INDEX('FCST SDV'!$AC$3:$AZ$3000,MATCH('Hàng Theo FCTS 14.09'!$B103,'FCST SDV'!$C$3:$C$3000,0),MATCH('Hàng Theo FCTS 14.09'!O$1,'FCST SDV'!$AC$2:$AZ$2,0))/'Hàng Theo FCTS 14.09'!$C103,0)</f>
        <v>173.33333333333334</v>
      </c>
      <c r="P103" s="134">
        <f t="array" ref="P103">+IFERROR(INDEX('FCST SDV'!$AC$3:$AZ$3000,MATCH('Hàng Theo FCTS 14.09'!$B103,'FCST SDV'!$C$3:$C$3000,0),MATCH('Hàng Theo FCTS 14.09'!P$1,'FCST SDV'!$AC$2:$AZ$2,0))/'Hàng Theo FCTS 14.09'!$C103,0)</f>
        <v>106.66666666666667</v>
      </c>
      <c r="Q103" s="134">
        <f t="array" ref="Q103">+IFERROR(INDEX('FCST SDV'!$AC$3:$AZ$3000,MATCH('Hàng Theo FCTS 14.09'!$B103,'FCST SDV'!$C$3:$C$3000,0),MATCH('Hàng Theo FCTS 14.09'!Q$1,'FCST SDV'!$AC$2:$AZ$2,0))/'Hàng Theo FCTS 14.09'!$C103,0)</f>
        <v>173.33333333333334</v>
      </c>
      <c r="R103" s="134">
        <f t="array" ref="R103">+IFERROR(INDEX('FCST SDV'!$AC$3:$AZ$3000,MATCH('Hàng Theo FCTS 14.09'!$B103,'FCST SDV'!$C$3:$C$3000,0),MATCH('Hàng Theo FCTS 14.09'!R$1,'FCST SDV'!$AC$2:$AZ$2,0))/'Hàng Theo FCTS 14.09'!$C103,0)</f>
        <v>0</v>
      </c>
    </row>
    <row r="104" spans="2:18">
      <c r="B104" s="562"/>
      <c r="C104" s="131" t="s">
        <v>20</v>
      </c>
      <c r="D104" s="135">
        <v>525</v>
      </c>
      <c r="E104" s="556"/>
      <c r="F104" s="664"/>
      <c r="G104" s="556"/>
      <c r="H104" s="152">
        <f>+VLOOKUP(C104,'[6]FCST SDV'!$C:$AL,36,0)</f>
        <v>86625</v>
      </c>
      <c r="I104" s="153">
        <f t="shared" si="10"/>
        <v>165</v>
      </c>
      <c r="J104" s="134">
        <f t="array" ref="J104">+IFERROR(INDEX('FCST SDV'!$AC$3:$AZ$3000,MATCH('Hàng Theo FCTS 14.09'!$B104,'FCST SDV'!$C$3:$C$3000,0),MATCH('Hàng Theo FCTS 14.09'!J$1,'FCST SDV'!$AC$2:$AZ$2,0))/'Hàng Theo FCTS 14.09'!$C104,0)</f>
        <v>101.33333333333333</v>
      </c>
      <c r="K104" s="134">
        <f t="array" ref="K104">+IFERROR(INDEX('FCST SDV'!$AC$3:$AZ$3000,MATCH('Hàng Theo FCTS 14.09'!$B104,'FCST SDV'!$C$3:$C$3000,0),MATCH('Hàng Theo FCTS 14.09'!K$1,'FCST SDV'!$AC$2:$AZ$2,0))/'Hàng Theo FCTS 14.09'!$C104,0)</f>
        <v>101.33333333333333</v>
      </c>
      <c r="L104" s="134">
        <f t="array" ref="L104">+IFERROR(INDEX('FCST SDV'!$AC$3:$AZ$3000,MATCH('Hàng Theo FCTS 14.09'!$B104,'FCST SDV'!$C$3:$C$3000,0),MATCH('Hàng Theo FCTS 14.09'!L$1,'FCST SDV'!$AC$2:$AZ$2,0))/'Hàng Theo FCTS 14.09'!$C104,0)</f>
        <v>101.33333333333333</v>
      </c>
      <c r="M104" s="134">
        <f t="array" ref="M104">+IFERROR(INDEX('FCST SDV'!$AC$3:$AZ$3000,MATCH('Hàng Theo FCTS 14.09'!$B104,'FCST SDV'!$C$3:$C$3000,0),MATCH('Hàng Theo FCTS 14.09'!M$1,'FCST SDV'!$AC$2:$AZ$2,0))/'Hàng Theo FCTS 14.09'!$C104,0)</f>
        <v>101.33333333333333</v>
      </c>
      <c r="N104" s="134">
        <f t="array" ref="N104">+IFERROR(INDEX('FCST SDV'!$AC$3:$AZ$3000,MATCH('Hàng Theo FCTS 14.09'!$B104,'FCST SDV'!$C$3:$C$3000,0),MATCH('Hàng Theo FCTS 14.09'!N$1,'FCST SDV'!$AC$2:$AZ$2,0))/'Hàng Theo FCTS 14.09'!$C104,0)</f>
        <v>101.33333333333333</v>
      </c>
      <c r="O104" s="134">
        <f t="array" ref="O104">+IFERROR(INDEX('FCST SDV'!$AC$3:$AZ$3000,MATCH('Hàng Theo FCTS 14.09'!$B104,'FCST SDV'!$C$3:$C$3000,0),MATCH('Hàng Theo FCTS 14.09'!O$1,'FCST SDV'!$AC$2:$AZ$2,0))/'Hàng Theo FCTS 14.09'!$C104,0)</f>
        <v>672.5866666666667</v>
      </c>
      <c r="P104" s="134">
        <f t="array" ref="P104">+IFERROR(INDEX('FCST SDV'!$AC$3:$AZ$3000,MATCH('Hàng Theo FCTS 14.09'!$B104,'FCST SDV'!$C$3:$C$3000,0),MATCH('Hàng Theo FCTS 14.09'!P$1,'FCST SDV'!$AC$2:$AZ$2,0))/'Hàng Theo FCTS 14.09'!$C104,0)</f>
        <v>1512</v>
      </c>
      <c r="Q104" s="134">
        <f t="array" ref="Q104">+IFERROR(INDEX('FCST SDV'!$AC$3:$AZ$3000,MATCH('Hàng Theo FCTS 14.09'!$B104,'FCST SDV'!$C$3:$C$3000,0),MATCH('Hàng Theo FCTS 14.09'!Q$1,'FCST SDV'!$AC$2:$AZ$2,0))/'Hàng Theo FCTS 14.09'!$C104,0)</f>
        <v>864</v>
      </c>
      <c r="R104" s="134">
        <f t="array" ref="R104">+IFERROR(INDEX('FCST SDV'!$AC$3:$AZ$3000,MATCH('Hàng Theo FCTS 14.09'!$B104,'FCST SDV'!$C$3:$C$3000,0),MATCH('Hàng Theo FCTS 14.09'!R$1,'FCST SDV'!$AC$2:$AZ$2,0))/'Hàng Theo FCTS 14.09'!$C104,0)</f>
        <v>0</v>
      </c>
    </row>
    <row r="105" spans="2:18">
      <c r="B105" s="562"/>
      <c r="C105" s="131" t="s">
        <v>25</v>
      </c>
      <c r="D105" s="135">
        <v>375</v>
      </c>
      <c r="E105" s="556"/>
      <c r="F105" s="664"/>
      <c r="G105" s="556"/>
      <c r="H105" s="152">
        <f>+VLOOKUP(C105,'[6]FCST SDV'!$C:$AL,36,0)</f>
        <v>227000</v>
      </c>
      <c r="I105" s="153">
        <f t="shared" si="10"/>
        <v>605.33333333333337</v>
      </c>
      <c r="J105" s="134">
        <f t="array" ref="J105">+IFERROR(INDEX('FCST SDV'!$AC$3:$AZ$3000,MATCH('Hàng Theo FCTS 14.09'!$B105,'FCST SDV'!$C$3:$C$3000,0),MATCH('Hàng Theo FCTS 14.09'!J$1,'FCST SDV'!$AC$2:$AZ$2,0))/'Hàng Theo FCTS 14.09'!$C105,0)</f>
        <v>0</v>
      </c>
      <c r="K105" s="134">
        <f t="array" ref="K105">+IFERROR(INDEX('FCST SDV'!$AC$3:$AZ$3000,MATCH('Hàng Theo FCTS 14.09'!$B105,'FCST SDV'!$C$3:$C$3000,0),MATCH('Hàng Theo FCTS 14.09'!K$1,'FCST SDV'!$AC$2:$AZ$2,0))/'Hàng Theo FCTS 14.09'!$C105,0)</f>
        <v>0</v>
      </c>
      <c r="L105" s="134">
        <f t="array" ref="L105">+IFERROR(INDEX('FCST SDV'!$AC$3:$AZ$3000,MATCH('Hàng Theo FCTS 14.09'!$B105,'FCST SDV'!$C$3:$C$3000,0),MATCH('Hàng Theo FCTS 14.09'!L$1,'FCST SDV'!$AC$2:$AZ$2,0))/'Hàng Theo FCTS 14.09'!$C105,0)</f>
        <v>0</v>
      </c>
      <c r="M105" s="134">
        <f t="array" ref="M105">+IFERROR(INDEX('FCST SDV'!$AC$3:$AZ$3000,MATCH('Hàng Theo FCTS 14.09'!$B105,'FCST SDV'!$C$3:$C$3000,0),MATCH('Hàng Theo FCTS 14.09'!M$1,'FCST SDV'!$AC$2:$AZ$2,0))/'Hàng Theo FCTS 14.09'!$C105,0)</f>
        <v>0</v>
      </c>
      <c r="N105" s="134">
        <f t="array" ref="N105">+IFERROR(INDEX('FCST SDV'!$AC$3:$AZ$3000,MATCH('Hàng Theo FCTS 14.09'!$B105,'FCST SDV'!$C$3:$C$3000,0),MATCH('Hàng Theo FCTS 14.09'!N$1,'FCST SDV'!$AC$2:$AZ$2,0))/'Hàng Theo FCTS 14.09'!$C105,0)</f>
        <v>0</v>
      </c>
      <c r="O105" s="134">
        <f t="array" ref="O105">+IFERROR(INDEX('FCST SDV'!$AC$3:$AZ$3000,MATCH('Hàng Theo FCTS 14.09'!$B105,'FCST SDV'!$C$3:$C$3000,0),MATCH('Hàng Theo FCTS 14.09'!O$1,'FCST SDV'!$AC$2:$AZ$2,0))/'Hàng Theo FCTS 14.09'!$C105,0)</f>
        <v>0</v>
      </c>
      <c r="P105" s="134">
        <f t="array" ref="P105">+IFERROR(INDEX('FCST SDV'!$AC$3:$AZ$3000,MATCH('Hàng Theo FCTS 14.09'!$B105,'FCST SDV'!$C$3:$C$3000,0),MATCH('Hàng Theo FCTS 14.09'!P$1,'FCST SDV'!$AC$2:$AZ$2,0))/'Hàng Theo FCTS 14.09'!$C105,0)</f>
        <v>42.133333333333333</v>
      </c>
      <c r="Q105" s="134">
        <f t="array" ref="Q105">+IFERROR(INDEX('FCST SDV'!$AC$3:$AZ$3000,MATCH('Hàng Theo FCTS 14.09'!$B105,'FCST SDV'!$C$3:$C$3000,0),MATCH('Hàng Theo FCTS 14.09'!Q$1,'FCST SDV'!$AC$2:$AZ$2,0))/'Hàng Theo FCTS 14.09'!$C105,0)</f>
        <v>0</v>
      </c>
      <c r="R105" s="134">
        <f t="array" ref="R105">+IFERROR(INDEX('FCST SDV'!$AC$3:$AZ$3000,MATCH('Hàng Theo FCTS 14.09'!$B105,'FCST SDV'!$C$3:$C$3000,0),MATCH('Hàng Theo FCTS 14.09'!R$1,'FCST SDV'!$AC$2:$AZ$2,0))/'Hàng Theo FCTS 14.09'!$C105,0)</f>
        <v>0</v>
      </c>
    </row>
    <row r="106" spans="2:18">
      <c r="B106" s="562"/>
      <c r="C106" s="131" t="s">
        <v>11</v>
      </c>
      <c r="D106" s="135">
        <v>375</v>
      </c>
      <c r="E106" s="556"/>
      <c r="F106" s="664"/>
      <c r="G106" s="556"/>
      <c r="H106" s="152">
        <f>+VLOOKUP(C106,'[6]FCST SDV'!$C:$AL,36,0)</f>
        <v>1371220</v>
      </c>
      <c r="I106" s="153">
        <f t="shared" si="10"/>
        <v>3656.5866666666666</v>
      </c>
      <c r="J106" s="134">
        <f t="array" ref="J106">+IFERROR(INDEX('FCST SDV'!$AC$3:$AZ$3000,MATCH('Hàng Theo FCTS 14.09'!$B106,'FCST SDV'!$C$3:$C$3000,0),MATCH('Hàng Theo FCTS 14.09'!J$1,'FCST SDV'!$AC$2:$AZ$2,0))/'Hàng Theo FCTS 14.09'!$C106,0)</f>
        <v>85.333333333333329</v>
      </c>
      <c r="K106" s="134">
        <f t="array" ref="K106">+IFERROR(INDEX('FCST SDV'!$AC$3:$AZ$3000,MATCH('Hàng Theo FCTS 14.09'!$B106,'FCST SDV'!$C$3:$C$3000,0),MATCH('Hàng Theo FCTS 14.09'!K$1,'FCST SDV'!$AC$2:$AZ$2,0))/'Hàng Theo FCTS 14.09'!$C106,0)</f>
        <v>85.333333333333329</v>
      </c>
      <c r="L106" s="134">
        <f t="array" ref="L106">+IFERROR(INDEX('FCST SDV'!$AC$3:$AZ$3000,MATCH('Hàng Theo FCTS 14.09'!$B106,'FCST SDV'!$C$3:$C$3000,0),MATCH('Hàng Theo FCTS 14.09'!L$1,'FCST SDV'!$AC$2:$AZ$2,0))/'Hàng Theo FCTS 14.09'!$C106,0)</f>
        <v>85.333333333333329</v>
      </c>
      <c r="M106" s="134">
        <f t="array" ref="M106">+IFERROR(INDEX('FCST SDV'!$AC$3:$AZ$3000,MATCH('Hàng Theo FCTS 14.09'!$B106,'FCST SDV'!$C$3:$C$3000,0),MATCH('Hàng Theo FCTS 14.09'!M$1,'FCST SDV'!$AC$2:$AZ$2,0))/'Hàng Theo FCTS 14.09'!$C106,0)</f>
        <v>85.333333333333329</v>
      </c>
      <c r="N106" s="134">
        <f t="array" ref="N106">+IFERROR(INDEX('FCST SDV'!$AC$3:$AZ$3000,MATCH('Hàng Theo FCTS 14.09'!$B106,'FCST SDV'!$C$3:$C$3000,0),MATCH('Hàng Theo FCTS 14.09'!N$1,'FCST SDV'!$AC$2:$AZ$2,0))/'Hàng Theo FCTS 14.09'!$C106,0)</f>
        <v>85.333333333333329</v>
      </c>
      <c r="O106" s="134">
        <f t="array" ref="O106">+IFERROR(INDEX('FCST SDV'!$AC$3:$AZ$3000,MATCH('Hàng Theo FCTS 14.09'!$B106,'FCST SDV'!$C$3:$C$3000,0),MATCH('Hàng Theo FCTS 14.09'!O$1,'FCST SDV'!$AC$2:$AZ$2,0))/'Hàng Theo FCTS 14.09'!$C106,0)</f>
        <v>581.33333333333337</v>
      </c>
      <c r="P106" s="134">
        <f t="array" ref="P106">+IFERROR(INDEX('FCST SDV'!$AC$3:$AZ$3000,MATCH('Hàng Theo FCTS 14.09'!$B106,'FCST SDV'!$C$3:$C$3000,0),MATCH('Hàng Theo FCTS 14.09'!P$1,'FCST SDV'!$AC$2:$AZ$2,0))/'Hàng Theo FCTS 14.09'!$C106,0)</f>
        <v>341.33333333333331</v>
      </c>
      <c r="Q106" s="134">
        <f t="array" ref="Q106">+IFERROR(INDEX('FCST SDV'!$AC$3:$AZ$3000,MATCH('Hàng Theo FCTS 14.09'!$B106,'FCST SDV'!$C$3:$C$3000,0),MATCH('Hàng Theo FCTS 14.09'!Q$1,'FCST SDV'!$AC$2:$AZ$2,0))/'Hàng Theo FCTS 14.09'!$C106,0)</f>
        <v>256</v>
      </c>
      <c r="R106" s="134">
        <f t="array" ref="R106">+IFERROR(INDEX('FCST SDV'!$AC$3:$AZ$3000,MATCH('Hàng Theo FCTS 14.09'!$B106,'FCST SDV'!$C$3:$C$3000,0),MATCH('Hàng Theo FCTS 14.09'!R$1,'FCST SDV'!$AC$2:$AZ$2,0))/'Hàng Theo FCTS 14.09'!$C106,0)</f>
        <v>0</v>
      </c>
    </row>
    <row r="107" spans="2:18">
      <c r="B107" s="562"/>
      <c r="C107" s="131" t="s">
        <v>23</v>
      </c>
      <c r="D107" s="135">
        <v>375</v>
      </c>
      <c r="E107" s="556"/>
      <c r="F107" s="664"/>
      <c r="G107" s="556"/>
      <c r="H107" s="152">
        <f>+VLOOKUP(C107,'[6]FCST SDV'!$C:$AL,36,0)</f>
        <v>15800</v>
      </c>
      <c r="I107" s="153">
        <f t="shared" si="10"/>
        <v>42.133333333333333</v>
      </c>
      <c r="J107" s="134">
        <f t="array" ref="J107">+IFERROR(INDEX('FCST SDV'!$AC$3:$AZ$3000,MATCH('Hàng Theo FCTS 14.09'!$B107,'FCST SDV'!$C$3:$C$3000,0),MATCH('Hàng Theo FCTS 14.09'!J$1,'FCST SDV'!$AC$2:$AZ$2,0))/'Hàng Theo FCTS 14.09'!$C107,0)</f>
        <v>65.333333333333329</v>
      </c>
      <c r="K107" s="134">
        <f t="array" ref="K107">+IFERROR(INDEX('FCST SDV'!$AC$3:$AZ$3000,MATCH('Hàng Theo FCTS 14.09'!$B107,'FCST SDV'!$C$3:$C$3000,0),MATCH('Hàng Theo FCTS 14.09'!K$1,'FCST SDV'!$AC$2:$AZ$2,0))/'Hàng Theo FCTS 14.09'!$C107,0)</f>
        <v>65.333333333333329</v>
      </c>
      <c r="L107" s="134">
        <f t="array" ref="L107">+IFERROR(INDEX('FCST SDV'!$AC$3:$AZ$3000,MATCH('Hàng Theo FCTS 14.09'!$B107,'FCST SDV'!$C$3:$C$3000,0),MATCH('Hàng Theo FCTS 14.09'!L$1,'FCST SDV'!$AC$2:$AZ$2,0))/'Hàng Theo FCTS 14.09'!$C107,0)</f>
        <v>65.333333333333329</v>
      </c>
      <c r="M107" s="134">
        <f t="array" ref="M107">+IFERROR(INDEX('FCST SDV'!$AC$3:$AZ$3000,MATCH('Hàng Theo FCTS 14.09'!$B107,'FCST SDV'!$C$3:$C$3000,0),MATCH('Hàng Theo FCTS 14.09'!M$1,'FCST SDV'!$AC$2:$AZ$2,0))/'Hàng Theo FCTS 14.09'!$C107,0)</f>
        <v>65.333333333333329</v>
      </c>
      <c r="N107" s="134">
        <f t="array" ref="N107">+IFERROR(INDEX('FCST SDV'!$AC$3:$AZ$3000,MATCH('Hàng Theo FCTS 14.09'!$B107,'FCST SDV'!$C$3:$C$3000,0),MATCH('Hàng Theo FCTS 14.09'!N$1,'FCST SDV'!$AC$2:$AZ$2,0))/'Hàng Theo FCTS 14.09'!$C107,0)</f>
        <v>65.333333333333329</v>
      </c>
      <c r="O107" s="134">
        <f t="array" ref="O107">+IFERROR(INDEX('FCST SDV'!$AC$3:$AZ$3000,MATCH('Hàng Theo FCTS 14.09'!$B107,'FCST SDV'!$C$3:$C$3000,0),MATCH('Hàng Theo FCTS 14.09'!O$1,'FCST SDV'!$AC$2:$AZ$2,0))/'Hàng Theo FCTS 14.09'!$C107,0)</f>
        <v>430</v>
      </c>
      <c r="P107" s="134">
        <f t="array" ref="P107">+IFERROR(INDEX('FCST SDV'!$AC$3:$AZ$3000,MATCH('Hàng Theo FCTS 14.09'!$B107,'FCST SDV'!$C$3:$C$3000,0),MATCH('Hàng Theo FCTS 14.09'!P$1,'FCST SDV'!$AC$2:$AZ$2,0))/'Hàng Theo FCTS 14.09'!$C107,0)</f>
        <v>0</v>
      </c>
      <c r="Q107" s="134">
        <f t="array" ref="Q107">+IFERROR(INDEX('FCST SDV'!$AC$3:$AZ$3000,MATCH('Hàng Theo FCTS 14.09'!$B107,'FCST SDV'!$C$3:$C$3000,0),MATCH('Hàng Theo FCTS 14.09'!Q$1,'FCST SDV'!$AC$2:$AZ$2,0))/'Hàng Theo FCTS 14.09'!$C107,0)</f>
        <v>0</v>
      </c>
      <c r="R107" s="134">
        <f t="array" ref="R107">+IFERROR(INDEX('FCST SDV'!$AC$3:$AZ$3000,MATCH('Hàng Theo FCTS 14.09'!$B107,'FCST SDV'!$C$3:$C$3000,0),MATCH('Hàng Theo FCTS 14.09'!R$1,'FCST SDV'!$AC$2:$AZ$2,0))/'Hàng Theo FCTS 14.09'!$C107,0)</f>
        <v>0</v>
      </c>
    </row>
    <row r="108" spans="2:18">
      <c r="B108" s="562"/>
      <c r="C108" s="131" t="s">
        <v>28</v>
      </c>
      <c r="D108" s="135">
        <v>375</v>
      </c>
      <c r="E108" s="556"/>
      <c r="F108" s="664"/>
      <c r="G108" s="556"/>
      <c r="H108" s="152">
        <f>+VLOOKUP(C108,'[6]FCST SDV'!$C:$AL,36,0)</f>
        <v>628000</v>
      </c>
      <c r="I108" s="153">
        <f t="shared" si="10"/>
        <v>1674.6666666666667</v>
      </c>
      <c r="J108" s="134">
        <f t="array" ref="J108">+IFERROR(INDEX('FCST SDV'!$AC$3:$AZ$3000,MATCH('Hàng Theo FCTS 14.09'!$B108,'FCST SDV'!$C$3:$C$3000,0),MATCH('Hàng Theo FCTS 14.09'!J$1,'FCST SDV'!$AC$2:$AZ$2,0))/'Hàng Theo FCTS 14.09'!$C108,0)</f>
        <v>26.666666666666668</v>
      </c>
      <c r="K108" s="134">
        <f t="array" ref="K108">+IFERROR(INDEX('FCST SDV'!$AC$3:$AZ$3000,MATCH('Hàng Theo FCTS 14.09'!$B108,'FCST SDV'!$C$3:$C$3000,0),MATCH('Hàng Theo FCTS 14.09'!K$1,'FCST SDV'!$AC$2:$AZ$2,0))/'Hàng Theo FCTS 14.09'!$C108,0)</f>
        <v>26.666666666666668</v>
      </c>
      <c r="L108" s="134">
        <f t="array" ref="L108">+IFERROR(INDEX('FCST SDV'!$AC$3:$AZ$3000,MATCH('Hàng Theo FCTS 14.09'!$B108,'FCST SDV'!$C$3:$C$3000,0),MATCH('Hàng Theo FCTS 14.09'!L$1,'FCST SDV'!$AC$2:$AZ$2,0))/'Hàng Theo FCTS 14.09'!$C108,0)</f>
        <v>26.666666666666668</v>
      </c>
      <c r="M108" s="134">
        <f t="array" ref="M108">+IFERROR(INDEX('FCST SDV'!$AC$3:$AZ$3000,MATCH('Hàng Theo FCTS 14.09'!$B108,'FCST SDV'!$C$3:$C$3000,0),MATCH('Hàng Theo FCTS 14.09'!M$1,'FCST SDV'!$AC$2:$AZ$2,0))/'Hàng Theo FCTS 14.09'!$C108,0)</f>
        <v>0</v>
      </c>
      <c r="N108" s="134">
        <f t="array" ref="N108">+IFERROR(INDEX('FCST SDV'!$AC$3:$AZ$3000,MATCH('Hàng Theo FCTS 14.09'!$B108,'FCST SDV'!$C$3:$C$3000,0),MATCH('Hàng Theo FCTS 14.09'!N$1,'FCST SDV'!$AC$2:$AZ$2,0))/'Hàng Theo FCTS 14.09'!$C108,0)</f>
        <v>0</v>
      </c>
      <c r="O108" s="134">
        <f t="array" ref="O108">+IFERROR(INDEX('FCST SDV'!$AC$3:$AZ$3000,MATCH('Hàng Theo FCTS 14.09'!$B108,'FCST SDV'!$C$3:$C$3000,0),MATCH('Hàng Theo FCTS 14.09'!O$1,'FCST SDV'!$AC$2:$AZ$2,0))/'Hàng Theo FCTS 14.09'!$C108,0)</f>
        <v>112</v>
      </c>
      <c r="P108" s="134">
        <f t="array" ref="P108">+IFERROR(INDEX('FCST SDV'!$AC$3:$AZ$3000,MATCH('Hàng Theo FCTS 14.09'!$B108,'FCST SDV'!$C$3:$C$3000,0),MATCH('Hàng Theo FCTS 14.09'!P$1,'FCST SDV'!$AC$2:$AZ$2,0))/'Hàng Theo FCTS 14.09'!$C108,0)</f>
        <v>0</v>
      </c>
      <c r="Q108" s="134">
        <f t="array" ref="Q108">+IFERROR(INDEX('FCST SDV'!$AC$3:$AZ$3000,MATCH('Hàng Theo FCTS 14.09'!$B108,'FCST SDV'!$C$3:$C$3000,0),MATCH('Hàng Theo FCTS 14.09'!Q$1,'FCST SDV'!$AC$2:$AZ$2,0))/'Hàng Theo FCTS 14.09'!$C108,0)</f>
        <v>0</v>
      </c>
      <c r="R108" s="134">
        <f t="array" ref="R108">+IFERROR(INDEX('FCST SDV'!$AC$3:$AZ$3000,MATCH('Hàng Theo FCTS 14.09'!$B108,'FCST SDV'!$C$3:$C$3000,0),MATCH('Hàng Theo FCTS 14.09'!R$1,'FCST SDV'!$AC$2:$AZ$2,0))/'Hàng Theo FCTS 14.09'!$C108,0)</f>
        <v>0</v>
      </c>
    </row>
    <row r="109" spans="2:18">
      <c r="B109" s="562"/>
      <c r="C109" s="131" t="s">
        <v>21</v>
      </c>
      <c r="D109" s="135">
        <v>375</v>
      </c>
      <c r="E109" s="556"/>
      <c r="F109" s="664"/>
      <c r="G109" s="556"/>
      <c r="H109" s="152">
        <f>+VLOOKUP(C109,'[6]FCST SDV'!$C:$AL,36,0)</f>
        <v>308250</v>
      </c>
      <c r="I109" s="153">
        <f t="shared" si="10"/>
        <v>822</v>
      </c>
      <c r="J109" s="134">
        <f t="array" ref="J109">+IFERROR(INDEX('FCST SDV'!$AC$3:$AZ$3000,MATCH('Hàng Theo FCTS 14.09'!$B109,'FCST SDV'!$C$3:$C$3000,0),MATCH('Hàng Theo FCTS 14.09'!J$1,'FCST SDV'!$AC$2:$AZ$2,0))/'Hàng Theo FCTS 14.09'!$C109,0)</f>
        <v>20</v>
      </c>
      <c r="K109" s="134">
        <f t="array" ref="K109">+IFERROR(INDEX('FCST SDV'!$AC$3:$AZ$3000,MATCH('Hàng Theo FCTS 14.09'!$B109,'FCST SDV'!$C$3:$C$3000,0),MATCH('Hàng Theo FCTS 14.09'!K$1,'FCST SDV'!$AC$2:$AZ$2,0))/'Hàng Theo FCTS 14.09'!$C109,0)</f>
        <v>20</v>
      </c>
      <c r="L109" s="134">
        <f t="array" ref="L109">+IFERROR(INDEX('FCST SDV'!$AC$3:$AZ$3000,MATCH('Hàng Theo FCTS 14.09'!$B109,'FCST SDV'!$C$3:$C$3000,0),MATCH('Hàng Theo FCTS 14.09'!L$1,'FCST SDV'!$AC$2:$AZ$2,0))/'Hàng Theo FCTS 14.09'!$C109,0)</f>
        <v>20</v>
      </c>
      <c r="M109" s="134">
        <f t="array" ref="M109">+IFERROR(INDEX('FCST SDV'!$AC$3:$AZ$3000,MATCH('Hàng Theo FCTS 14.09'!$B109,'FCST SDV'!$C$3:$C$3000,0),MATCH('Hàng Theo FCTS 14.09'!M$1,'FCST SDV'!$AC$2:$AZ$2,0))/'Hàng Theo FCTS 14.09'!$C109,0)</f>
        <v>20</v>
      </c>
      <c r="N109" s="134">
        <f t="array" ref="N109">+IFERROR(INDEX('FCST SDV'!$AC$3:$AZ$3000,MATCH('Hàng Theo FCTS 14.09'!$B109,'FCST SDV'!$C$3:$C$3000,0),MATCH('Hàng Theo FCTS 14.09'!N$1,'FCST SDV'!$AC$2:$AZ$2,0))/'Hàng Theo FCTS 14.09'!$C109,0)</f>
        <v>20</v>
      </c>
      <c r="O109" s="134">
        <f t="array" ref="O109">+IFERROR(INDEX('FCST SDV'!$AC$3:$AZ$3000,MATCH('Hàng Theo FCTS 14.09'!$B109,'FCST SDV'!$C$3:$C$3000,0),MATCH('Hàng Theo FCTS 14.09'!O$1,'FCST SDV'!$AC$2:$AZ$2,0))/'Hàng Theo FCTS 14.09'!$C109,0)</f>
        <v>140</v>
      </c>
      <c r="P109" s="134">
        <f t="array" ref="P109">+IFERROR(INDEX('FCST SDV'!$AC$3:$AZ$3000,MATCH('Hàng Theo FCTS 14.09'!$B109,'FCST SDV'!$C$3:$C$3000,0),MATCH('Hàng Theo FCTS 14.09'!P$1,'FCST SDV'!$AC$2:$AZ$2,0))/'Hàng Theo FCTS 14.09'!$C109,0)</f>
        <v>140</v>
      </c>
      <c r="Q109" s="134">
        <f t="array" ref="Q109">+IFERROR(INDEX('FCST SDV'!$AC$3:$AZ$3000,MATCH('Hàng Theo FCTS 14.09'!$B109,'FCST SDV'!$C$3:$C$3000,0),MATCH('Hàng Theo FCTS 14.09'!Q$1,'FCST SDV'!$AC$2:$AZ$2,0))/'Hàng Theo FCTS 14.09'!$C109,0)</f>
        <v>130</v>
      </c>
      <c r="R109" s="134">
        <f t="array" ref="R109">+IFERROR(INDEX('FCST SDV'!$AC$3:$AZ$3000,MATCH('Hàng Theo FCTS 14.09'!$B109,'FCST SDV'!$C$3:$C$3000,0),MATCH('Hàng Theo FCTS 14.09'!R$1,'FCST SDV'!$AC$2:$AZ$2,0))/'Hàng Theo FCTS 14.09'!$C109,0)</f>
        <v>0</v>
      </c>
    </row>
    <row r="110" spans="2:18">
      <c r="B110" s="562"/>
      <c r="C110" s="131" t="s">
        <v>22</v>
      </c>
      <c r="D110" s="135">
        <v>375</v>
      </c>
      <c r="E110" s="556"/>
      <c r="F110" s="664"/>
      <c r="G110" s="556"/>
      <c r="H110" s="152">
        <f>+VLOOKUP(C110,'[6]FCST SDV'!$C:$AL,36,0)</f>
        <v>72000</v>
      </c>
      <c r="I110" s="153">
        <f t="shared" si="10"/>
        <v>192</v>
      </c>
      <c r="J110" s="134">
        <f t="array" ref="J110">+IFERROR(INDEX('FCST SDV'!$AC$3:$AZ$3000,MATCH('Hàng Theo FCTS 14.09'!$B110,'FCST SDV'!$C$3:$C$3000,0),MATCH('Hàng Theo FCTS 14.09'!J$1,'FCST SDV'!$AC$2:$AZ$2,0))/'Hàng Theo FCTS 14.09'!$C110,0)</f>
        <v>15</v>
      </c>
      <c r="K110" s="134">
        <f t="array" ref="K110">+IFERROR(INDEX('FCST SDV'!$AC$3:$AZ$3000,MATCH('Hàng Theo FCTS 14.09'!$B110,'FCST SDV'!$C$3:$C$3000,0),MATCH('Hàng Theo FCTS 14.09'!K$1,'FCST SDV'!$AC$2:$AZ$2,0))/'Hàng Theo FCTS 14.09'!$C110,0)</f>
        <v>15</v>
      </c>
      <c r="L110" s="134">
        <f t="array" ref="L110">+IFERROR(INDEX('FCST SDV'!$AC$3:$AZ$3000,MATCH('Hàng Theo FCTS 14.09'!$B110,'FCST SDV'!$C$3:$C$3000,0),MATCH('Hàng Theo FCTS 14.09'!L$1,'FCST SDV'!$AC$2:$AZ$2,0))/'Hàng Theo FCTS 14.09'!$C110,0)</f>
        <v>15</v>
      </c>
      <c r="M110" s="134">
        <f t="array" ref="M110">+IFERROR(INDEX('FCST SDV'!$AC$3:$AZ$3000,MATCH('Hàng Theo FCTS 14.09'!$B110,'FCST SDV'!$C$3:$C$3000,0),MATCH('Hàng Theo FCTS 14.09'!M$1,'FCST SDV'!$AC$2:$AZ$2,0))/'Hàng Theo FCTS 14.09'!$C110,0)</f>
        <v>20</v>
      </c>
      <c r="N110" s="134">
        <f t="array" ref="N110">+IFERROR(INDEX('FCST SDV'!$AC$3:$AZ$3000,MATCH('Hàng Theo FCTS 14.09'!$B110,'FCST SDV'!$C$3:$C$3000,0),MATCH('Hàng Theo FCTS 14.09'!N$1,'FCST SDV'!$AC$2:$AZ$2,0))/'Hàng Theo FCTS 14.09'!$C110,0)</f>
        <v>16</v>
      </c>
      <c r="O110" s="134">
        <f t="array" ref="O110">+IFERROR(INDEX('FCST SDV'!$AC$3:$AZ$3000,MATCH('Hàng Theo FCTS 14.09'!$B110,'FCST SDV'!$C$3:$C$3000,0),MATCH('Hàng Theo FCTS 14.09'!O$1,'FCST SDV'!$AC$2:$AZ$2,0))/'Hàng Theo FCTS 14.09'!$C110,0)</f>
        <v>111</v>
      </c>
      <c r="P110" s="134">
        <f t="array" ref="P110">+IFERROR(INDEX('FCST SDV'!$AC$3:$AZ$3000,MATCH('Hàng Theo FCTS 14.09'!$B110,'FCST SDV'!$C$3:$C$3000,0),MATCH('Hàng Theo FCTS 14.09'!P$1,'FCST SDV'!$AC$2:$AZ$2,0))/'Hàng Theo FCTS 14.09'!$C110,0)</f>
        <v>144</v>
      </c>
      <c r="Q110" s="134">
        <f t="array" ref="Q110">+IFERROR(INDEX('FCST SDV'!$AC$3:$AZ$3000,MATCH('Hàng Theo FCTS 14.09'!$B110,'FCST SDV'!$C$3:$C$3000,0),MATCH('Hàng Theo FCTS 14.09'!Q$1,'FCST SDV'!$AC$2:$AZ$2,0))/'Hàng Theo FCTS 14.09'!$C110,0)</f>
        <v>0</v>
      </c>
      <c r="R110" s="134">
        <f t="array" ref="R110">+IFERROR(INDEX('FCST SDV'!$AC$3:$AZ$3000,MATCH('Hàng Theo FCTS 14.09'!$B110,'FCST SDV'!$C$3:$C$3000,0),MATCH('Hàng Theo FCTS 14.09'!R$1,'FCST SDV'!$AC$2:$AZ$2,0))/'Hàng Theo FCTS 14.09'!$C110,0)</f>
        <v>0</v>
      </c>
    </row>
    <row r="111" spans="2:18">
      <c r="B111" s="562"/>
      <c r="C111" s="131" t="s">
        <v>26</v>
      </c>
      <c r="D111" s="135">
        <v>1000</v>
      </c>
      <c r="E111" s="556"/>
      <c r="F111" s="664"/>
      <c r="G111" s="556"/>
      <c r="H111" s="152">
        <f>+VLOOKUP(C111,'[6]FCST SDV'!$C:$AL,36,0)</f>
        <v>530000</v>
      </c>
      <c r="I111" s="153">
        <f t="shared" si="10"/>
        <v>530</v>
      </c>
      <c r="J111" s="134">
        <f t="array" ref="J111">+IFERROR(INDEX('FCST SDV'!$AC$3:$AZ$3000,MATCH('Hàng Theo FCTS 14.09'!$B111,'FCST SDV'!$C$3:$C$3000,0),MATCH('Hàng Theo FCTS 14.09'!J$1,'FCST SDV'!$AC$2:$AZ$2,0))/'Hàng Theo FCTS 14.09'!$C111,0)</f>
        <v>0</v>
      </c>
      <c r="K111" s="134">
        <f t="array" ref="K111">+IFERROR(INDEX('FCST SDV'!$AC$3:$AZ$3000,MATCH('Hàng Theo FCTS 14.09'!$B111,'FCST SDV'!$C$3:$C$3000,0),MATCH('Hàng Theo FCTS 14.09'!K$1,'FCST SDV'!$AC$2:$AZ$2,0))/'Hàng Theo FCTS 14.09'!$C111,0)</f>
        <v>0</v>
      </c>
      <c r="L111" s="134">
        <f t="array" ref="L111">+IFERROR(INDEX('FCST SDV'!$AC$3:$AZ$3000,MATCH('Hàng Theo FCTS 14.09'!$B111,'FCST SDV'!$C$3:$C$3000,0),MATCH('Hàng Theo FCTS 14.09'!L$1,'FCST SDV'!$AC$2:$AZ$2,0))/'Hàng Theo FCTS 14.09'!$C111,0)</f>
        <v>0</v>
      </c>
      <c r="M111" s="134">
        <f t="array" ref="M111">+IFERROR(INDEX('FCST SDV'!$AC$3:$AZ$3000,MATCH('Hàng Theo FCTS 14.09'!$B111,'FCST SDV'!$C$3:$C$3000,0),MATCH('Hàng Theo FCTS 14.09'!M$1,'FCST SDV'!$AC$2:$AZ$2,0))/'Hàng Theo FCTS 14.09'!$C111,0)</f>
        <v>0</v>
      </c>
      <c r="N111" s="134">
        <f t="array" ref="N111">+IFERROR(INDEX('FCST SDV'!$AC$3:$AZ$3000,MATCH('Hàng Theo FCTS 14.09'!$B111,'FCST SDV'!$C$3:$C$3000,0),MATCH('Hàng Theo FCTS 14.09'!N$1,'FCST SDV'!$AC$2:$AZ$2,0))/'Hàng Theo FCTS 14.09'!$C111,0)</f>
        <v>0</v>
      </c>
      <c r="O111" s="134">
        <f t="array" ref="O111">+IFERROR(INDEX('FCST SDV'!$AC$3:$AZ$3000,MATCH('Hàng Theo FCTS 14.09'!$B111,'FCST SDV'!$C$3:$C$3000,0),MATCH('Hàng Theo FCTS 14.09'!O$1,'FCST SDV'!$AC$2:$AZ$2,0))/'Hàng Theo FCTS 14.09'!$C111,0)</f>
        <v>1</v>
      </c>
      <c r="P111" s="134">
        <f t="array" ref="P111">+IFERROR(INDEX('FCST SDV'!$AC$3:$AZ$3000,MATCH('Hàng Theo FCTS 14.09'!$B111,'FCST SDV'!$C$3:$C$3000,0),MATCH('Hàng Theo FCTS 14.09'!P$1,'FCST SDV'!$AC$2:$AZ$2,0))/'Hàng Theo FCTS 14.09'!$C111,0)</f>
        <v>2</v>
      </c>
      <c r="Q111" s="134">
        <f t="array" ref="Q111">+IFERROR(INDEX('FCST SDV'!$AC$3:$AZ$3000,MATCH('Hàng Theo FCTS 14.09'!$B111,'FCST SDV'!$C$3:$C$3000,0),MATCH('Hàng Theo FCTS 14.09'!Q$1,'FCST SDV'!$AC$2:$AZ$2,0))/'Hàng Theo FCTS 14.09'!$C111,0)</f>
        <v>0</v>
      </c>
      <c r="R111" s="134">
        <f t="array" ref="R111">+IFERROR(INDEX('FCST SDV'!$AC$3:$AZ$3000,MATCH('Hàng Theo FCTS 14.09'!$B111,'FCST SDV'!$C$3:$C$3000,0),MATCH('Hàng Theo FCTS 14.09'!R$1,'FCST SDV'!$AC$2:$AZ$2,0))/'Hàng Theo FCTS 14.09'!$C111,0)</f>
        <v>0</v>
      </c>
    </row>
    <row r="112" spans="2:18">
      <c r="B112" s="562"/>
      <c r="C112" s="131" t="s">
        <v>44</v>
      </c>
      <c r="D112" s="135">
        <v>3000</v>
      </c>
      <c r="E112" s="556"/>
      <c r="F112" s="664"/>
      <c r="G112" s="556"/>
      <c r="H112" s="152">
        <f>+VLOOKUP(C112,'[6]FCST SDV'!$C:$AL,36,0)</f>
        <v>1053000</v>
      </c>
      <c r="I112" s="153">
        <f t="shared" si="10"/>
        <v>351</v>
      </c>
      <c r="J112" s="134">
        <f t="array" ref="J112">+IFERROR(INDEX('FCST SDV'!$AC$3:$AZ$3000,MATCH('Hàng Theo FCTS 14.09'!$B112,'FCST SDV'!$C$3:$C$3000,0),MATCH('Hàng Theo FCTS 14.09'!J$1,'FCST SDV'!$AC$2:$AZ$2,0))/'Hàng Theo FCTS 14.09'!$C112,0)</f>
        <v>8</v>
      </c>
      <c r="K112" s="134">
        <f t="array" ref="K112">+IFERROR(INDEX('FCST SDV'!$AC$3:$AZ$3000,MATCH('Hàng Theo FCTS 14.09'!$B112,'FCST SDV'!$C$3:$C$3000,0),MATCH('Hàng Theo FCTS 14.09'!K$1,'FCST SDV'!$AC$2:$AZ$2,0))/'Hàng Theo FCTS 14.09'!$C112,0)</f>
        <v>8</v>
      </c>
      <c r="L112" s="134">
        <f t="array" ref="L112">+IFERROR(INDEX('FCST SDV'!$AC$3:$AZ$3000,MATCH('Hàng Theo FCTS 14.09'!$B112,'FCST SDV'!$C$3:$C$3000,0),MATCH('Hàng Theo FCTS 14.09'!L$1,'FCST SDV'!$AC$2:$AZ$2,0))/'Hàng Theo FCTS 14.09'!$C112,0)</f>
        <v>8</v>
      </c>
      <c r="M112" s="134">
        <f t="array" ref="M112">+IFERROR(INDEX('FCST SDV'!$AC$3:$AZ$3000,MATCH('Hàng Theo FCTS 14.09'!$B112,'FCST SDV'!$C$3:$C$3000,0),MATCH('Hàng Theo FCTS 14.09'!M$1,'FCST SDV'!$AC$2:$AZ$2,0))/'Hàng Theo FCTS 14.09'!$C112,0)</f>
        <v>8</v>
      </c>
      <c r="N112" s="134">
        <f t="array" ref="N112">+IFERROR(INDEX('FCST SDV'!$AC$3:$AZ$3000,MATCH('Hàng Theo FCTS 14.09'!$B112,'FCST SDV'!$C$3:$C$3000,0),MATCH('Hàng Theo FCTS 14.09'!N$1,'FCST SDV'!$AC$2:$AZ$2,0))/'Hàng Theo FCTS 14.09'!$C112,0)</f>
        <v>8</v>
      </c>
      <c r="O112" s="134">
        <f t="array" ref="O112">+IFERROR(INDEX('FCST SDV'!$AC$3:$AZ$3000,MATCH('Hàng Theo FCTS 14.09'!$B112,'FCST SDV'!$C$3:$C$3000,0),MATCH('Hàng Theo FCTS 14.09'!O$1,'FCST SDV'!$AC$2:$AZ$2,0))/'Hàng Theo FCTS 14.09'!$C112,0)</f>
        <v>52</v>
      </c>
      <c r="P112" s="134">
        <f t="array" ref="P112">+IFERROR(INDEX('FCST SDV'!$AC$3:$AZ$3000,MATCH('Hàng Theo FCTS 14.09'!$B112,'FCST SDV'!$C$3:$C$3000,0),MATCH('Hàng Theo FCTS 14.09'!P$1,'FCST SDV'!$AC$2:$AZ$2,0))/'Hàng Theo FCTS 14.09'!$C112,0)</f>
        <v>0</v>
      </c>
      <c r="Q112" s="134">
        <f t="array" ref="Q112">+IFERROR(INDEX('FCST SDV'!$AC$3:$AZ$3000,MATCH('Hàng Theo FCTS 14.09'!$B112,'FCST SDV'!$C$3:$C$3000,0),MATCH('Hàng Theo FCTS 14.09'!Q$1,'FCST SDV'!$AC$2:$AZ$2,0))/'Hàng Theo FCTS 14.09'!$C112,0)</f>
        <v>0</v>
      </c>
      <c r="R112" s="134">
        <f t="array" ref="R112">+IFERROR(INDEX('FCST SDV'!$AC$3:$AZ$3000,MATCH('Hàng Theo FCTS 14.09'!$B112,'FCST SDV'!$C$3:$C$3000,0),MATCH('Hàng Theo FCTS 14.09'!R$1,'FCST SDV'!$AC$2:$AZ$2,0))/'Hàng Theo FCTS 14.09'!$C112,0)</f>
        <v>0</v>
      </c>
    </row>
    <row r="113" spans="2:18">
      <c r="B113" s="562"/>
      <c r="C113" s="131" t="s">
        <v>85</v>
      </c>
      <c r="D113" s="135">
        <v>15000</v>
      </c>
      <c r="E113" s="556"/>
      <c r="F113" s="664"/>
      <c r="G113" s="556"/>
      <c r="H113" s="152">
        <f>+VLOOKUP(C113,'[6]FCST SDV'!$C:$AL,36,0)</f>
        <v>45000</v>
      </c>
      <c r="I113" s="153">
        <f t="shared" si="10"/>
        <v>3</v>
      </c>
      <c r="J113" s="134">
        <f t="array" ref="J113">+IFERROR(INDEX('FCST SDV'!$AC$3:$AZ$3000,MATCH('Hàng Theo FCTS 14.09'!$B113,'FCST SDV'!$C$3:$C$3000,0),MATCH('Hàng Theo FCTS 14.09'!J$1,'FCST SDV'!$AC$2:$AZ$2,0))/'Hàng Theo FCTS 14.09'!$C113,0)</f>
        <v>0</v>
      </c>
      <c r="K113" s="134">
        <f t="array" ref="K113">+IFERROR(INDEX('FCST SDV'!$AC$3:$AZ$3000,MATCH('Hàng Theo FCTS 14.09'!$B113,'FCST SDV'!$C$3:$C$3000,0),MATCH('Hàng Theo FCTS 14.09'!K$1,'FCST SDV'!$AC$2:$AZ$2,0))/'Hàng Theo FCTS 14.09'!$C113,0)</f>
        <v>0</v>
      </c>
      <c r="L113" s="134">
        <f t="array" ref="L113">+IFERROR(INDEX('FCST SDV'!$AC$3:$AZ$3000,MATCH('Hàng Theo FCTS 14.09'!$B113,'FCST SDV'!$C$3:$C$3000,0),MATCH('Hàng Theo FCTS 14.09'!L$1,'FCST SDV'!$AC$2:$AZ$2,0))/'Hàng Theo FCTS 14.09'!$C113,0)</f>
        <v>0</v>
      </c>
      <c r="M113" s="134">
        <f t="array" ref="M113">+IFERROR(INDEX('FCST SDV'!$AC$3:$AZ$3000,MATCH('Hàng Theo FCTS 14.09'!$B113,'FCST SDV'!$C$3:$C$3000,0),MATCH('Hàng Theo FCTS 14.09'!M$1,'FCST SDV'!$AC$2:$AZ$2,0))/'Hàng Theo FCTS 14.09'!$C113,0)</f>
        <v>0</v>
      </c>
      <c r="N113" s="134">
        <f t="array" ref="N113">+IFERROR(INDEX('FCST SDV'!$AC$3:$AZ$3000,MATCH('Hàng Theo FCTS 14.09'!$B113,'FCST SDV'!$C$3:$C$3000,0),MATCH('Hàng Theo FCTS 14.09'!N$1,'FCST SDV'!$AC$2:$AZ$2,0))/'Hàng Theo FCTS 14.09'!$C113,0)</f>
        <v>0</v>
      </c>
      <c r="O113" s="134">
        <f t="array" ref="O113">+IFERROR(INDEX('FCST SDV'!$AC$3:$AZ$3000,MATCH('Hàng Theo FCTS 14.09'!$B113,'FCST SDV'!$C$3:$C$3000,0),MATCH('Hàng Theo FCTS 14.09'!O$1,'FCST SDV'!$AC$2:$AZ$2,0))/'Hàng Theo FCTS 14.09'!$C113,0)</f>
        <v>0</v>
      </c>
      <c r="P113" s="134">
        <f t="array" ref="P113">+IFERROR(INDEX('FCST SDV'!$AC$3:$AZ$3000,MATCH('Hàng Theo FCTS 14.09'!$B113,'FCST SDV'!$C$3:$C$3000,0),MATCH('Hàng Theo FCTS 14.09'!P$1,'FCST SDV'!$AC$2:$AZ$2,0))/'Hàng Theo FCTS 14.09'!$C113,0)</f>
        <v>0</v>
      </c>
      <c r="Q113" s="134">
        <f t="array" ref="Q113">+IFERROR(INDEX('FCST SDV'!$AC$3:$AZ$3000,MATCH('Hàng Theo FCTS 14.09'!$B113,'FCST SDV'!$C$3:$C$3000,0),MATCH('Hàng Theo FCTS 14.09'!Q$1,'FCST SDV'!$AC$2:$AZ$2,0))/'Hàng Theo FCTS 14.09'!$C113,0)</f>
        <v>0</v>
      </c>
      <c r="R113" s="134">
        <f t="array" ref="R113">+IFERROR(INDEX('FCST SDV'!$AC$3:$AZ$3000,MATCH('Hàng Theo FCTS 14.09'!$B113,'FCST SDV'!$C$3:$C$3000,0),MATCH('Hàng Theo FCTS 14.09'!R$1,'FCST SDV'!$AC$2:$AZ$2,0))/'Hàng Theo FCTS 14.09'!$C113,0)</f>
        <v>0</v>
      </c>
    </row>
    <row r="114" spans="2:18">
      <c r="B114" s="563"/>
      <c r="C114" s="131" t="s">
        <v>65</v>
      </c>
      <c r="D114" s="135">
        <v>1000</v>
      </c>
      <c r="E114" s="557"/>
      <c r="F114" s="586"/>
      <c r="G114" s="557"/>
      <c r="H114" s="152">
        <f>+VLOOKUP(C114,'[6]FCST SDV'!$C:$AL,36,0)</f>
        <v>96000</v>
      </c>
      <c r="I114" s="153">
        <f t="shared" si="10"/>
        <v>96</v>
      </c>
      <c r="J114" s="134">
        <f t="array" ref="J114">+IFERROR(INDEX('FCST SDV'!$AC$3:$AZ$3000,MATCH('Hàng Theo FCTS 14.09'!$B114,'FCST SDV'!$C$3:$C$3000,0),MATCH('Hàng Theo FCTS 14.09'!J$1,'FCST SDV'!$AC$2:$AZ$2,0))/'Hàng Theo FCTS 14.09'!$C114,0)</f>
        <v>3</v>
      </c>
      <c r="K114" s="134">
        <f t="array" ref="K114">+IFERROR(INDEX('FCST SDV'!$AC$3:$AZ$3000,MATCH('Hàng Theo FCTS 14.09'!$B114,'FCST SDV'!$C$3:$C$3000,0),MATCH('Hàng Theo FCTS 14.09'!K$1,'FCST SDV'!$AC$2:$AZ$2,0))/'Hàng Theo FCTS 14.09'!$C114,0)</f>
        <v>3</v>
      </c>
      <c r="L114" s="134">
        <f t="array" ref="L114">+IFERROR(INDEX('FCST SDV'!$AC$3:$AZ$3000,MATCH('Hàng Theo FCTS 14.09'!$B114,'FCST SDV'!$C$3:$C$3000,0),MATCH('Hàng Theo FCTS 14.09'!L$1,'FCST SDV'!$AC$2:$AZ$2,0))/'Hàng Theo FCTS 14.09'!$C114,0)</f>
        <v>3</v>
      </c>
      <c r="M114" s="134">
        <f t="array" ref="M114">+IFERROR(INDEX('FCST SDV'!$AC$3:$AZ$3000,MATCH('Hàng Theo FCTS 14.09'!$B114,'FCST SDV'!$C$3:$C$3000,0),MATCH('Hàng Theo FCTS 14.09'!M$1,'FCST SDV'!$AC$2:$AZ$2,0))/'Hàng Theo FCTS 14.09'!$C114,0)</f>
        <v>3</v>
      </c>
      <c r="N114" s="134">
        <f t="array" ref="N114">+IFERROR(INDEX('FCST SDV'!$AC$3:$AZ$3000,MATCH('Hàng Theo FCTS 14.09'!$B114,'FCST SDV'!$C$3:$C$3000,0),MATCH('Hàng Theo FCTS 14.09'!N$1,'FCST SDV'!$AC$2:$AZ$2,0))/'Hàng Theo FCTS 14.09'!$C114,0)</f>
        <v>2</v>
      </c>
      <c r="O114" s="134">
        <f t="array" ref="O114">+IFERROR(INDEX('FCST SDV'!$AC$3:$AZ$3000,MATCH('Hàng Theo FCTS 14.09'!$B114,'FCST SDV'!$C$3:$C$3000,0),MATCH('Hàng Theo FCTS 14.09'!O$1,'FCST SDV'!$AC$2:$AZ$2,0))/'Hàng Theo FCTS 14.09'!$C114,0)</f>
        <v>20</v>
      </c>
      <c r="P114" s="134">
        <f t="array" ref="P114">+IFERROR(INDEX('FCST SDV'!$AC$3:$AZ$3000,MATCH('Hàng Theo FCTS 14.09'!$B114,'FCST SDV'!$C$3:$C$3000,0),MATCH('Hàng Theo FCTS 14.09'!P$1,'FCST SDV'!$AC$2:$AZ$2,0))/'Hàng Theo FCTS 14.09'!$C114,0)</f>
        <v>0</v>
      </c>
      <c r="Q114" s="134">
        <f t="array" ref="Q114">+IFERROR(INDEX('FCST SDV'!$AC$3:$AZ$3000,MATCH('Hàng Theo FCTS 14.09'!$B114,'FCST SDV'!$C$3:$C$3000,0),MATCH('Hàng Theo FCTS 14.09'!Q$1,'FCST SDV'!$AC$2:$AZ$2,0))/'Hàng Theo FCTS 14.09'!$C114,0)</f>
        <v>0</v>
      </c>
      <c r="R114" s="134">
        <f t="array" ref="R114">+IFERROR(INDEX('FCST SDV'!$AC$3:$AZ$3000,MATCH('Hàng Theo FCTS 14.09'!$B114,'FCST SDV'!$C$3:$C$3000,0),MATCH('Hàng Theo FCTS 14.09'!R$1,'FCST SDV'!$AC$2:$AZ$2,0))/'Hàng Theo FCTS 14.09'!$C114,0)</f>
        <v>0</v>
      </c>
    </row>
    <row r="115" spans="2:18">
      <c r="B115" s="590" t="s">
        <v>254</v>
      </c>
      <c r="C115" s="591"/>
      <c r="D115" s="591"/>
      <c r="E115" s="591"/>
      <c r="F115" s="591"/>
      <c r="G115" s="592"/>
      <c r="H115" s="156"/>
      <c r="I115" s="155"/>
      <c r="J115" s="138">
        <f>+G102-SUM(J102:J114)</f>
        <v>4954</v>
      </c>
      <c r="K115" s="138">
        <f>+J115-SUM(K102:K114)</f>
        <v>4598</v>
      </c>
      <c r="L115" s="138">
        <f t="shared" ref="L115:R115" si="11">+K115-SUM(L102:L114)</f>
        <v>4234.666666666667</v>
      </c>
      <c r="M115" s="138">
        <f t="shared" si="11"/>
        <v>3869.0000000000005</v>
      </c>
      <c r="N115" s="138">
        <f t="shared" si="11"/>
        <v>3523.0000000000005</v>
      </c>
      <c r="O115" s="138">
        <f t="shared" si="11"/>
        <v>1179.7466666666669</v>
      </c>
      <c r="P115" s="138">
        <f t="shared" si="11"/>
        <v>-1173.3866666666668</v>
      </c>
      <c r="Q115" s="138">
        <f t="shared" si="11"/>
        <v>-2596.7200000000003</v>
      </c>
      <c r="R115" s="138">
        <f t="shared" si="11"/>
        <v>-2596.7200000000003</v>
      </c>
    </row>
    <row r="116" spans="2:18">
      <c r="B116" s="561" t="s">
        <v>89</v>
      </c>
      <c r="C116" s="141" t="s">
        <v>90</v>
      </c>
      <c r="D116" s="135">
        <v>3000</v>
      </c>
      <c r="E116" s="555">
        <v>917</v>
      </c>
      <c r="F116" s="142"/>
      <c r="G116" s="555">
        <f>E116</f>
        <v>917</v>
      </c>
      <c r="H116" s="152">
        <f>+VLOOKUP(C116,'[6]FCST SDV'!$C:$AL,36,0)</f>
        <v>111000</v>
      </c>
      <c r="I116" s="153">
        <f t="shared" ref="I116:I125" si="12">+H116/D116</f>
        <v>37</v>
      </c>
      <c r="J116" s="134">
        <f t="array" ref="J116">+IFERROR(INDEX('FCST SDV'!$AC$3:$AZ$3000,MATCH('Hàng Theo FCTS 14.09'!$B116,'FCST SDV'!$C$3:$C$3000,0),MATCH('Hàng Theo FCTS 14.09'!J$1,'FCST SDV'!$AC$2:$AZ$2,0))/'Hàng Theo FCTS 14.09'!$C116,0)</f>
        <v>0</v>
      </c>
      <c r="K116" s="134">
        <f t="array" ref="K116">+IFERROR(INDEX('FCST SDV'!$AC$3:$AZ$3000,MATCH('Hàng Theo FCTS 14.09'!$B116,'FCST SDV'!$C$3:$C$3000,0),MATCH('Hàng Theo FCTS 14.09'!K$1,'FCST SDV'!$AC$2:$AZ$2,0))/'Hàng Theo FCTS 14.09'!$C116,0)</f>
        <v>0</v>
      </c>
      <c r="L116" s="134">
        <f t="array" ref="L116">+IFERROR(INDEX('FCST SDV'!$AC$3:$AZ$3000,MATCH('Hàng Theo FCTS 14.09'!$B116,'FCST SDV'!$C$3:$C$3000,0),MATCH('Hàng Theo FCTS 14.09'!L$1,'FCST SDV'!$AC$2:$AZ$2,0))/'Hàng Theo FCTS 14.09'!$C116,0)</f>
        <v>0</v>
      </c>
      <c r="M116" s="134">
        <f t="array" ref="M116">+IFERROR(INDEX('FCST SDV'!$AC$3:$AZ$3000,MATCH('Hàng Theo FCTS 14.09'!$B116,'FCST SDV'!$C$3:$C$3000,0),MATCH('Hàng Theo FCTS 14.09'!M$1,'FCST SDV'!$AC$2:$AZ$2,0))/'Hàng Theo FCTS 14.09'!$C116,0)</f>
        <v>0</v>
      </c>
      <c r="N116" s="134">
        <f t="array" ref="N116">+IFERROR(INDEX('FCST SDV'!$AC$3:$AZ$3000,MATCH('Hàng Theo FCTS 14.09'!$B116,'FCST SDV'!$C$3:$C$3000,0),MATCH('Hàng Theo FCTS 14.09'!N$1,'FCST SDV'!$AC$2:$AZ$2,0))/'Hàng Theo FCTS 14.09'!$C116,0)</f>
        <v>0</v>
      </c>
      <c r="O116" s="134">
        <f t="array" ref="O116">+IFERROR(INDEX('FCST SDV'!$AC$3:$AZ$3000,MATCH('Hàng Theo FCTS 14.09'!$B116,'FCST SDV'!$C$3:$C$3000,0),MATCH('Hàng Theo FCTS 14.09'!O$1,'FCST SDV'!$AC$2:$AZ$2,0))/'Hàng Theo FCTS 14.09'!$C116,0)</f>
        <v>0</v>
      </c>
      <c r="P116" s="134">
        <f t="array" ref="P116">+IFERROR(INDEX('FCST SDV'!$AC$3:$AZ$3000,MATCH('Hàng Theo FCTS 14.09'!$B116,'FCST SDV'!$C$3:$C$3000,0),MATCH('Hàng Theo FCTS 14.09'!P$1,'FCST SDV'!$AC$2:$AZ$2,0))/'Hàng Theo FCTS 14.09'!$C116,0)</f>
        <v>0</v>
      </c>
      <c r="Q116" s="134">
        <f t="array" ref="Q116">+IFERROR(INDEX('FCST SDV'!$AC$3:$AZ$3000,MATCH('Hàng Theo FCTS 14.09'!$B116,'FCST SDV'!$C$3:$C$3000,0),MATCH('Hàng Theo FCTS 14.09'!Q$1,'FCST SDV'!$AC$2:$AZ$2,0))/'Hàng Theo FCTS 14.09'!$C116,0)</f>
        <v>0</v>
      </c>
      <c r="R116" s="134">
        <f t="array" ref="R116">+IFERROR(INDEX('FCST SDV'!$AC$3:$AZ$3000,MATCH('Hàng Theo FCTS 14.09'!$B116,'FCST SDV'!$C$3:$C$3000,0),MATCH('Hàng Theo FCTS 14.09'!R$1,'FCST SDV'!$AC$2:$AZ$2,0))/'Hàng Theo FCTS 14.09'!$C116,0)</f>
        <v>0</v>
      </c>
    </row>
    <row r="117" spans="2:18">
      <c r="B117" s="562"/>
      <c r="C117" s="141" t="s">
        <v>91</v>
      </c>
      <c r="D117" s="135">
        <v>3000</v>
      </c>
      <c r="E117" s="556"/>
      <c r="F117" s="585"/>
      <c r="G117" s="556"/>
      <c r="H117" s="152">
        <f>+VLOOKUP(C117,'[6]FCST SDV'!$C:$AL,36,0)</f>
        <v>93000</v>
      </c>
      <c r="I117" s="153">
        <f t="shared" si="12"/>
        <v>31</v>
      </c>
      <c r="J117" s="134">
        <f t="array" ref="J117">+IFERROR(INDEX('FCST SDV'!$AC$3:$AZ$3000,MATCH('Hàng Theo FCTS 14.09'!$B117,'FCST SDV'!$C$3:$C$3000,0),MATCH('Hàng Theo FCTS 14.09'!J$1,'FCST SDV'!$AC$2:$AZ$2,0))/'Hàng Theo FCTS 14.09'!$C117,0)</f>
        <v>3</v>
      </c>
      <c r="K117" s="134">
        <f t="array" ref="K117">+IFERROR(INDEX('FCST SDV'!$AC$3:$AZ$3000,MATCH('Hàng Theo FCTS 14.09'!$B117,'FCST SDV'!$C$3:$C$3000,0),MATCH('Hàng Theo FCTS 14.09'!K$1,'FCST SDV'!$AC$2:$AZ$2,0))/'Hàng Theo FCTS 14.09'!$C117,0)</f>
        <v>3</v>
      </c>
      <c r="L117" s="134">
        <f t="array" ref="L117">+IFERROR(INDEX('FCST SDV'!$AC$3:$AZ$3000,MATCH('Hàng Theo FCTS 14.09'!$B117,'FCST SDV'!$C$3:$C$3000,0),MATCH('Hàng Theo FCTS 14.09'!L$1,'FCST SDV'!$AC$2:$AZ$2,0))/'Hàng Theo FCTS 14.09'!$C117,0)</f>
        <v>3</v>
      </c>
      <c r="M117" s="134">
        <f t="array" ref="M117">+IFERROR(INDEX('FCST SDV'!$AC$3:$AZ$3000,MATCH('Hàng Theo FCTS 14.09'!$B117,'FCST SDV'!$C$3:$C$3000,0),MATCH('Hàng Theo FCTS 14.09'!M$1,'FCST SDV'!$AC$2:$AZ$2,0))/'Hàng Theo FCTS 14.09'!$C117,0)</f>
        <v>3</v>
      </c>
      <c r="N117" s="134">
        <f t="array" ref="N117">+IFERROR(INDEX('FCST SDV'!$AC$3:$AZ$3000,MATCH('Hàng Theo FCTS 14.09'!$B117,'FCST SDV'!$C$3:$C$3000,0),MATCH('Hàng Theo FCTS 14.09'!N$1,'FCST SDV'!$AC$2:$AZ$2,0))/'Hàng Theo FCTS 14.09'!$C117,0)</f>
        <v>2</v>
      </c>
      <c r="O117" s="134">
        <f t="array" ref="O117">+IFERROR(INDEX('FCST SDV'!$AC$3:$AZ$3000,MATCH('Hàng Theo FCTS 14.09'!$B117,'FCST SDV'!$C$3:$C$3000,0),MATCH('Hàng Theo FCTS 14.09'!O$1,'FCST SDV'!$AC$2:$AZ$2,0))/'Hàng Theo FCTS 14.09'!$C117,0)</f>
        <v>17</v>
      </c>
      <c r="P117" s="134">
        <f t="array" ref="P117">+IFERROR(INDEX('FCST SDV'!$AC$3:$AZ$3000,MATCH('Hàng Theo FCTS 14.09'!$B117,'FCST SDV'!$C$3:$C$3000,0),MATCH('Hàng Theo FCTS 14.09'!P$1,'FCST SDV'!$AC$2:$AZ$2,0))/'Hàng Theo FCTS 14.09'!$C117,0)</f>
        <v>0</v>
      </c>
      <c r="Q117" s="134">
        <f t="array" ref="Q117">+IFERROR(INDEX('FCST SDV'!$AC$3:$AZ$3000,MATCH('Hàng Theo FCTS 14.09'!$B117,'FCST SDV'!$C$3:$C$3000,0),MATCH('Hàng Theo FCTS 14.09'!Q$1,'FCST SDV'!$AC$2:$AZ$2,0))/'Hàng Theo FCTS 14.09'!$C117,0)</f>
        <v>0</v>
      </c>
      <c r="R117" s="134">
        <f t="array" ref="R117">+IFERROR(INDEX('FCST SDV'!$AC$3:$AZ$3000,MATCH('Hàng Theo FCTS 14.09'!$B117,'FCST SDV'!$C$3:$C$3000,0),MATCH('Hàng Theo FCTS 14.09'!R$1,'FCST SDV'!$AC$2:$AZ$2,0))/'Hàng Theo FCTS 14.09'!$C117,0)</f>
        <v>0</v>
      </c>
    </row>
    <row r="118" spans="2:18">
      <c r="B118" s="562"/>
      <c r="C118" s="141" t="s">
        <v>92</v>
      </c>
      <c r="D118" s="135">
        <v>3000</v>
      </c>
      <c r="E118" s="556"/>
      <c r="F118" s="664"/>
      <c r="G118" s="556"/>
      <c r="H118" s="152">
        <f>+VLOOKUP(C118,'[6]FCST SDV'!$C:$AL,36,0)</f>
        <v>0</v>
      </c>
      <c r="I118" s="153">
        <f t="shared" si="12"/>
        <v>0</v>
      </c>
      <c r="J118" s="134">
        <f t="array" ref="J118">+IFERROR(INDEX('FCST SDV'!$AC$3:$AZ$3000,MATCH('Hàng Theo FCTS 14.09'!$B118,'FCST SDV'!$C$3:$C$3000,0),MATCH('Hàng Theo FCTS 14.09'!J$1,'FCST SDV'!$AC$2:$AZ$2,0))/'Hàng Theo FCTS 14.09'!$C118,0)</f>
        <v>0</v>
      </c>
      <c r="K118" s="134">
        <f t="array" ref="K118">+IFERROR(INDEX('FCST SDV'!$AC$3:$AZ$3000,MATCH('Hàng Theo FCTS 14.09'!$B118,'FCST SDV'!$C$3:$C$3000,0),MATCH('Hàng Theo FCTS 14.09'!K$1,'FCST SDV'!$AC$2:$AZ$2,0))/'Hàng Theo FCTS 14.09'!$C118,0)</f>
        <v>0</v>
      </c>
      <c r="L118" s="134">
        <f t="array" ref="L118">+IFERROR(INDEX('FCST SDV'!$AC$3:$AZ$3000,MATCH('Hàng Theo FCTS 14.09'!$B118,'FCST SDV'!$C$3:$C$3000,0),MATCH('Hàng Theo FCTS 14.09'!L$1,'FCST SDV'!$AC$2:$AZ$2,0))/'Hàng Theo FCTS 14.09'!$C118,0)</f>
        <v>0</v>
      </c>
      <c r="M118" s="134">
        <f t="array" ref="M118">+IFERROR(INDEX('FCST SDV'!$AC$3:$AZ$3000,MATCH('Hàng Theo FCTS 14.09'!$B118,'FCST SDV'!$C$3:$C$3000,0),MATCH('Hàng Theo FCTS 14.09'!M$1,'FCST SDV'!$AC$2:$AZ$2,0))/'Hàng Theo FCTS 14.09'!$C118,0)</f>
        <v>0</v>
      </c>
      <c r="N118" s="134">
        <f t="array" ref="N118">+IFERROR(INDEX('FCST SDV'!$AC$3:$AZ$3000,MATCH('Hàng Theo FCTS 14.09'!$B118,'FCST SDV'!$C$3:$C$3000,0),MATCH('Hàng Theo FCTS 14.09'!N$1,'FCST SDV'!$AC$2:$AZ$2,0))/'Hàng Theo FCTS 14.09'!$C118,0)</f>
        <v>0</v>
      </c>
      <c r="O118" s="134">
        <f t="array" ref="O118">+IFERROR(INDEX('FCST SDV'!$AC$3:$AZ$3000,MATCH('Hàng Theo FCTS 14.09'!$B118,'FCST SDV'!$C$3:$C$3000,0),MATCH('Hàng Theo FCTS 14.09'!O$1,'FCST SDV'!$AC$2:$AZ$2,0))/'Hàng Theo FCTS 14.09'!$C118,0)</f>
        <v>0</v>
      </c>
      <c r="P118" s="134">
        <f t="array" ref="P118">+IFERROR(INDEX('FCST SDV'!$AC$3:$AZ$3000,MATCH('Hàng Theo FCTS 14.09'!$B118,'FCST SDV'!$C$3:$C$3000,0),MATCH('Hàng Theo FCTS 14.09'!P$1,'FCST SDV'!$AC$2:$AZ$2,0))/'Hàng Theo FCTS 14.09'!$C118,0)</f>
        <v>6</v>
      </c>
      <c r="Q118" s="134">
        <f t="array" ref="Q118">+IFERROR(INDEX('FCST SDV'!$AC$3:$AZ$3000,MATCH('Hàng Theo FCTS 14.09'!$B118,'FCST SDV'!$C$3:$C$3000,0),MATCH('Hàng Theo FCTS 14.09'!Q$1,'FCST SDV'!$AC$2:$AZ$2,0))/'Hàng Theo FCTS 14.09'!$C118,0)</f>
        <v>0</v>
      </c>
      <c r="R118" s="134">
        <f t="array" ref="R118">+IFERROR(INDEX('FCST SDV'!$AC$3:$AZ$3000,MATCH('Hàng Theo FCTS 14.09'!$B118,'FCST SDV'!$C$3:$C$3000,0),MATCH('Hàng Theo FCTS 14.09'!R$1,'FCST SDV'!$AC$2:$AZ$2,0))/'Hàng Theo FCTS 14.09'!$C118,0)</f>
        <v>0</v>
      </c>
    </row>
    <row r="119" spans="2:18">
      <c r="B119" s="562"/>
      <c r="C119" s="141" t="s">
        <v>91</v>
      </c>
      <c r="D119" s="135">
        <v>3000</v>
      </c>
      <c r="E119" s="556"/>
      <c r="F119" s="664"/>
      <c r="G119" s="556"/>
      <c r="H119" s="152">
        <f>+VLOOKUP(C119,'[6]FCST SDV'!$C:$AL,36,0)</f>
        <v>93000</v>
      </c>
      <c r="I119" s="153">
        <f t="shared" si="12"/>
        <v>31</v>
      </c>
      <c r="J119" s="134">
        <f t="array" ref="J119">+IFERROR(INDEX('FCST SDV'!$AC$3:$AZ$3000,MATCH('Hàng Theo FCTS 14.09'!$B119,'FCST SDV'!$C$3:$C$3000,0),MATCH('Hàng Theo FCTS 14.09'!J$1,'FCST SDV'!$AC$2:$AZ$2,0))/'Hàng Theo FCTS 14.09'!$C119,0)</f>
        <v>3</v>
      </c>
      <c r="K119" s="134">
        <f t="array" ref="K119">+IFERROR(INDEX('FCST SDV'!$AC$3:$AZ$3000,MATCH('Hàng Theo FCTS 14.09'!$B119,'FCST SDV'!$C$3:$C$3000,0),MATCH('Hàng Theo FCTS 14.09'!K$1,'FCST SDV'!$AC$2:$AZ$2,0))/'Hàng Theo FCTS 14.09'!$C119,0)</f>
        <v>3</v>
      </c>
      <c r="L119" s="134">
        <f t="array" ref="L119">+IFERROR(INDEX('FCST SDV'!$AC$3:$AZ$3000,MATCH('Hàng Theo FCTS 14.09'!$B119,'FCST SDV'!$C$3:$C$3000,0),MATCH('Hàng Theo FCTS 14.09'!L$1,'FCST SDV'!$AC$2:$AZ$2,0))/'Hàng Theo FCTS 14.09'!$C119,0)</f>
        <v>3</v>
      </c>
      <c r="M119" s="134">
        <f t="array" ref="M119">+IFERROR(INDEX('FCST SDV'!$AC$3:$AZ$3000,MATCH('Hàng Theo FCTS 14.09'!$B119,'FCST SDV'!$C$3:$C$3000,0),MATCH('Hàng Theo FCTS 14.09'!M$1,'FCST SDV'!$AC$2:$AZ$2,0))/'Hàng Theo FCTS 14.09'!$C119,0)</f>
        <v>3</v>
      </c>
      <c r="N119" s="134">
        <f t="array" ref="N119">+IFERROR(INDEX('FCST SDV'!$AC$3:$AZ$3000,MATCH('Hàng Theo FCTS 14.09'!$B119,'FCST SDV'!$C$3:$C$3000,0),MATCH('Hàng Theo FCTS 14.09'!N$1,'FCST SDV'!$AC$2:$AZ$2,0))/'Hàng Theo FCTS 14.09'!$C119,0)</f>
        <v>2</v>
      </c>
      <c r="O119" s="134">
        <f t="array" ref="O119">+IFERROR(INDEX('FCST SDV'!$AC$3:$AZ$3000,MATCH('Hàng Theo FCTS 14.09'!$B119,'FCST SDV'!$C$3:$C$3000,0),MATCH('Hàng Theo FCTS 14.09'!O$1,'FCST SDV'!$AC$2:$AZ$2,0))/'Hàng Theo FCTS 14.09'!$C119,0)</f>
        <v>20</v>
      </c>
      <c r="P119" s="134">
        <f t="array" ref="P119">+IFERROR(INDEX('FCST SDV'!$AC$3:$AZ$3000,MATCH('Hàng Theo FCTS 14.09'!$B119,'FCST SDV'!$C$3:$C$3000,0),MATCH('Hàng Theo FCTS 14.09'!P$1,'FCST SDV'!$AC$2:$AZ$2,0))/'Hàng Theo FCTS 14.09'!$C119,0)</f>
        <v>6</v>
      </c>
      <c r="Q119" s="134">
        <f t="array" ref="Q119">+IFERROR(INDEX('FCST SDV'!$AC$3:$AZ$3000,MATCH('Hàng Theo FCTS 14.09'!$B119,'FCST SDV'!$C$3:$C$3000,0),MATCH('Hàng Theo FCTS 14.09'!Q$1,'FCST SDV'!$AC$2:$AZ$2,0))/'Hàng Theo FCTS 14.09'!$C119,0)</f>
        <v>9</v>
      </c>
      <c r="R119" s="134">
        <f t="array" ref="R119">+IFERROR(INDEX('FCST SDV'!$AC$3:$AZ$3000,MATCH('Hàng Theo FCTS 14.09'!$B119,'FCST SDV'!$C$3:$C$3000,0),MATCH('Hàng Theo FCTS 14.09'!R$1,'FCST SDV'!$AC$2:$AZ$2,0))/'Hàng Theo FCTS 14.09'!$C119,0)</f>
        <v>0</v>
      </c>
    </row>
    <row r="120" spans="2:18">
      <c r="B120" s="562"/>
      <c r="C120" s="131" t="s">
        <v>93</v>
      </c>
      <c r="D120" s="135">
        <v>3000</v>
      </c>
      <c r="E120" s="556"/>
      <c r="F120" s="664"/>
      <c r="G120" s="556"/>
      <c r="H120" s="152">
        <f>+VLOOKUP(C120,'[6]FCST SDV'!$C:$AL,36,0)</f>
        <v>18000</v>
      </c>
      <c r="I120" s="153">
        <f t="shared" si="12"/>
        <v>6</v>
      </c>
      <c r="J120" s="134">
        <f t="array" ref="J120">+IFERROR(INDEX('FCST SDV'!$AC$3:$AZ$3000,MATCH('Hàng Theo FCTS 14.09'!$B120,'FCST SDV'!$C$3:$C$3000,0),MATCH('Hàng Theo FCTS 14.09'!J$1,'FCST SDV'!$AC$2:$AZ$2,0))/'Hàng Theo FCTS 14.09'!$C120,0)</f>
        <v>8</v>
      </c>
      <c r="K120" s="134">
        <f t="array" ref="K120">+IFERROR(INDEX('FCST SDV'!$AC$3:$AZ$3000,MATCH('Hàng Theo FCTS 14.09'!$B120,'FCST SDV'!$C$3:$C$3000,0),MATCH('Hàng Theo FCTS 14.09'!K$1,'FCST SDV'!$AC$2:$AZ$2,0))/'Hàng Theo FCTS 14.09'!$C120,0)</f>
        <v>8</v>
      </c>
      <c r="L120" s="134">
        <f t="array" ref="L120">+IFERROR(INDEX('FCST SDV'!$AC$3:$AZ$3000,MATCH('Hàng Theo FCTS 14.09'!$B120,'FCST SDV'!$C$3:$C$3000,0),MATCH('Hàng Theo FCTS 14.09'!L$1,'FCST SDV'!$AC$2:$AZ$2,0))/'Hàng Theo FCTS 14.09'!$C120,0)</f>
        <v>8</v>
      </c>
      <c r="M120" s="134">
        <f t="array" ref="M120">+IFERROR(INDEX('FCST SDV'!$AC$3:$AZ$3000,MATCH('Hàng Theo FCTS 14.09'!$B120,'FCST SDV'!$C$3:$C$3000,0),MATCH('Hàng Theo FCTS 14.09'!M$1,'FCST SDV'!$AC$2:$AZ$2,0))/'Hàng Theo FCTS 14.09'!$C120,0)</f>
        <v>8</v>
      </c>
      <c r="N120" s="134">
        <f t="array" ref="N120">+IFERROR(INDEX('FCST SDV'!$AC$3:$AZ$3000,MATCH('Hàng Theo FCTS 14.09'!$B120,'FCST SDV'!$C$3:$C$3000,0),MATCH('Hàng Theo FCTS 14.09'!N$1,'FCST SDV'!$AC$2:$AZ$2,0))/'Hàng Theo FCTS 14.09'!$C120,0)</f>
        <v>8</v>
      </c>
      <c r="O120" s="134">
        <f t="array" ref="O120">+IFERROR(INDEX('FCST SDV'!$AC$3:$AZ$3000,MATCH('Hàng Theo FCTS 14.09'!$B120,'FCST SDV'!$C$3:$C$3000,0),MATCH('Hàng Theo FCTS 14.09'!O$1,'FCST SDV'!$AC$2:$AZ$2,0))/'Hàng Theo FCTS 14.09'!$C120,0)</f>
        <v>52</v>
      </c>
      <c r="P120" s="134">
        <f t="array" ref="P120">+IFERROR(INDEX('FCST SDV'!$AC$3:$AZ$3000,MATCH('Hàng Theo FCTS 14.09'!$B120,'FCST SDV'!$C$3:$C$3000,0),MATCH('Hàng Theo FCTS 14.09'!P$1,'FCST SDV'!$AC$2:$AZ$2,0))/'Hàng Theo FCTS 14.09'!$C120,0)</f>
        <v>0</v>
      </c>
      <c r="Q120" s="134">
        <f t="array" ref="Q120">+IFERROR(INDEX('FCST SDV'!$AC$3:$AZ$3000,MATCH('Hàng Theo FCTS 14.09'!$B120,'FCST SDV'!$C$3:$C$3000,0),MATCH('Hàng Theo FCTS 14.09'!Q$1,'FCST SDV'!$AC$2:$AZ$2,0))/'Hàng Theo FCTS 14.09'!$C120,0)</f>
        <v>0</v>
      </c>
      <c r="R120" s="134">
        <f t="array" ref="R120">+IFERROR(INDEX('FCST SDV'!$AC$3:$AZ$3000,MATCH('Hàng Theo FCTS 14.09'!$B120,'FCST SDV'!$C$3:$C$3000,0),MATCH('Hàng Theo FCTS 14.09'!R$1,'FCST SDV'!$AC$2:$AZ$2,0))/'Hàng Theo FCTS 14.09'!$C120,0)</f>
        <v>0</v>
      </c>
    </row>
    <row r="121" spans="2:18">
      <c r="B121" s="562"/>
      <c r="C121" s="131" t="s">
        <v>94</v>
      </c>
      <c r="D121" s="135">
        <v>3000</v>
      </c>
      <c r="E121" s="556"/>
      <c r="F121" s="664"/>
      <c r="G121" s="556"/>
      <c r="H121" s="152">
        <f>+VLOOKUP(C121,'[6]FCST SDV'!$C:$AL,36,0)</f>
        <v>156000</v>
      </c>
      <c r="I121" s="153">
        <f t="shared" si="12"/>
        <v>52</v>
      </c>
      <c r="J121" s="134">
        <f t="array" ref="J121">+IFERROR(INDEX('FCST SDV'!$AC$3:$AZ$3000,MATCH('Hàng Theo FCTS 14.09'!$B121,'FCST SDV'!$C$3:$C$3000,0),MATCH('Hàng Theo FCTS 14.09'!J$1,'FCST SDV'!$AC$2:$AZ$2,0))/'Hàng Theo FCTS 14.09'!$C121,0)</f>
        <v>8</v>
      </c>
      <c r="K121" s="134">
        <f t="array" ref="K121">+IFERROR(INDEX('FCST SDV'!$AC$3:$AZ$3000,MATCH('Hàng Theo FCTS 14.09'!$B121,'FCST SDV'!$C$3:$C$3000,0),MATCH('Hàng Theo FCTS 14.09'!K$1,'FCST SDV'!$AC$2:$AZ$2,0))/'Hàng Theo FCTS 14.09'!$C121,0)</f>
        <v>8</v>
      </c>
      <c r="L121" s="134">
        <f t="array" ref="L121">+IFERROR(INDEX('FCST SDV'!$AC$3:$AZ$3000,MATCH('Hàng Theo FCTS 14.09'!$B121,'FCST SDV'!$C$3:$C$3000,0),MATCH('Hàng Theo FCTS 14.09'!L$1,'FCST SDV'!$AC$2:$AZ$2,0))/'Hàng Theo FCTS 14.09'!$C121,0)</f>
        <v>8</v>
      </c>
      <c r="M121" s="134">
        <f t="array" ref="M121">+IFERROR(INDEX('FCST SDV'!$AC$3:$AZ$3000,MATCH('Hàng Theo FCTS 14.09'!$B121,'FCST SDV'!$C$3:$C$3000,0),MATCH('Hàng Theo FCTS 14.09'!M$1,'FCST SDV'!$AC$2:$AZ$2,0))/'Hàng Theo FCTS 14.09'!$C121,0)</f>
        <v>8</v>
      </c>
      <c r="N121" s="134">
        <f t="array" ref="N121">+IFERROR(INDEX('FCST SDV'!$AC$3:$AZ$3000,MATCH('Hàng Theo FCTS 14.09'!$B121,'FCST SDV'!$C$3:$C$3000,0),MATCH('Hàng Theo FCTS 14.09'!N$1,'FCST SDV'!$AC$2:$AZ$2,0))/'Hàng Theo FCTS 14.09'!$C121,0)</f>
        <v>8</v>
      </c>
      <c r="O121" s="134">
        <f t="array" ref="O121">+IFERROR(INDEX('FCST SDV'!$AC$3:$AZ$3000,MATCH('Hàng Theo FCTS 14.09'!$B121,'FCST SDV'!$C$3:$C$3000,0),MATCH('Hàng Theo FCTS 14.09'!O$1,'FCST SDV'!$AC$2:$AZ$2,0))/'Hàng Theo FCTS 14.09'!$C121,0)</f>
        <v>56</v>
      </c>
      <c r="P121" s="134">
        <f t="array" ref="P121">+IFERROR(INDEX('FCST SDV'!$AC$3:$AZ$3000,MATCH('Hàng Theo FCTS 14.09'!$B121,'FCST SDV'!$C$3:$C$3000,0),MATCH('Hàng Theo FCTS 14.09'!P$1,'FCST SDV'!$AC$2:$AZ$2,0))/'Hàng Theo FCTS 14.09'!$C121,0)</f>
        <v>42</v>
      </c>
      <c r="Q121" s="134">
        <f t="array" ref="Q121">+IFERROR(INDEX('FCST SDV'!$AC$3:$AZ$3000,MATCH('Hàng Theo FCTS 14.09'!$B121,'FCST SDV'!$C$3:$C$3000,0),MATCH('Hàng Theo FCTS 14.09'!Q$1,'FCST SDV'!$AC$2:$AZ$2,0))/'Hàng Theo FCTS 14.09'!$C121,0)</f>
        <v>24</v>
      </c>
      <c r="R121" s="134">
        <f t="array" ref="R121">+IFERROR(INDEX('FCST SDV'!$AC$3:$AZ$3000,MATCH('Hàng Theo FCTS 14.09'!$B121,'FCST SDV'!$C$3:$C$3000,0),MATCH('Hàng Theo FCTS 14.09'!R$1,'FCST SDV'!$AC$2:$AZ$2,0))/'Hàng Theo FCTS 14.09'!$C121,0)</f>
        <v>0</v>
      </c>
    </row>
    <row r="122" spans="2:18">
      <c r="B122" s="562"/>
      <c r="C122" s="131" t="s">
        <v>95</v>
      </c>
      <c r="D122" s="135">
        <v>3000</v>
      </c>
      <c r="E122" s="556"/>
      <c r="F122" s="664"/>
      <c r="G122" s="556"/>
      <c r="H122" s="152">
        <f>+VLOOKUP(C122,'[6]FCST SDV'!$C:$AL,36,0)</f>
        <v>300000</v>
      </c>
      <c r="I122" s="153">
        <f t="shared" si="12"/>
        <v>100</v>
      </c>
      <c r="J122" s="134">
        <f t="array" ref="J122">+IFERROR(INDEX('FCST SDV'!$AC$3:$AZ$3000,MATCH('Hàng Theo FCTS 14.09'!$B122,'FCST SDV'!$C$3:$C$3000,0),MATCH('Hàng Theo FCTS 14.09'!J$1,'FCST SDV'!$AC$2:$AZ$2,0))/'Hàng Theo FCTS 14.09'!$C122,0)</f>
        <v>8</v>
      </c>
      <c r="K122" s="134">
        <f t="array" ref="K122">+IFERROR(INDEX('FCST SDV'!$AC$3:$AZ$3000,MATCH('Hàng Theo FCTS 14.09'!$B122,'FCST SDV'!$C$3:$C$3000,0),MATCH('Hàng Theo FCTS 14.09'!K$1,'FCST SDV'!$AC$2:$AZ$2,0))/'Hàng Theo FCTS 14.09'!$C122,0)</f>
        <v>8</v>
      </c>
      <c r="L122" s="134">
        <f t="array" ref="L122">+IFERROR(INDEX('FCST SDV'!$AC$3:$AZ$3000,MATCH('Hàng Theo FCTS 14.09'!$B122,'FCST SDV'!$C$3:$C$3000,0),MATCH('Hàng Theo FCTS 14.09'!L$1,'FCST SDV'!$AC$2:$AZ$2,0))/'Hàng Theo FCTS 14.09'!$C122,0)</f>
        <v>0</v>
      </c>
      <c r="M122" s="134">
        <f t="array" ref="M122">+IFERROR(INDEX('FCST SDV'!$AC$3:$AZ$3000,MATCH('Hàng Theo FCTS 14.09'!$B122,'FCST SDV'!$C$3:$C$3000,0),MATCH('Hàng Theo FCTS 14.09'!M$1,'FCST SDV'!$AC$2:$AZ$2,0))/'Hàng Theo FCTS 14.09'!$C122,0)</f>
        <v>0</v>
      </c>
      <c r="N122" s="134">
        <f t="array" ref="N122">+IFERROR(INDEX('FCST SDV'!$AC$3:$AZ$3000,MATCH('Hàng Theo FCTS 14.09'!$B122,'FCST SDV'!$C$3:$C$3000,0),MATCH('Hàng Theo FCTS 14.09'!N$1,'FCST SDV'!$AC$2:$AZ$2,0))/'Hàng Theo FCTS 14.09'!$C122,0)</f>
        <v>0</v>
      </c>
      <c r="O122" s="134">
        <f t="array" ref="O122">+IFERROR(INDEX('FCST SDV'!$AC$3:$AZ$3000,MATCH('Hàng Theo FCTS 14.09'!$B122,'FCST SDV'!$C$3:$C$3000,0),MATCH('Hàng Theo FCTS 14.09'!O$1,'FCST SDV'!$AC$2:$AZ$2,0))/'Hàng Theo FCTS 14.09'!$C122,0)</f>
        <v>32</v>
      </c>
      <c r="P122" s="134">
        <f t="array" ref="P122">+IFERROR(INDEX('FCST SDV'!$AC$3:$AZ$3000,MATCH('Hàng Theo FCTS 14.09'!$B122,'FCST SDV'!$C$3:$C$3000,0),MATCH('Hàng Theo FCTS 14.09'!P$1,'FCST SDV'!$AC$2:$AZ$2,0))/'Hàng Theo FCTS 14.09'!$C122,0)</f>
        <v>0</v>
      </c>
      <c r="Q122" s="134">
        <f t="array" ref="Q122">+IFERROR(INDEX('FCST SDV'!$AC$3:$AZ$3000,MATCH('Hàng Theo FCTS 14.09'!$B122,'FCST SDV'!$C$3:$C$3000,0),MATCH('Hàng Theo FCTS 14.09'!Q$1,'FCST SDV'!$AC$2:$AZ$2,0))/'Hàng Theo FCTS 14.09'!$C122,0)</f>
        <v>0</v>
      </c>
      <c r="R122" s="134">
        <f t="array" ref="R122">+IFERROR(INDEX('FCST SDV'!$AC$3:$AZ$3000,MATCH('Hàng Theo FCTS 14.09'!$B122,'FCST SDV'!$C$3:$C$3000,0),MATCH('Hàng Theo FCTS 14.09'!R$1,'FCST SDV'!$AC$2:$AZ$2,0))/'Hàng Theo FCTS 14.09'!$C122,0)</f>
        <v>0</v>
      </c>
    </row>
    <row r="123" spans="2:18">
      <c r="B123" s="562"/>
      <c r="C123" s="131" t="s">
        <v>96</v>
      </c>
      <c r="D123" s="135">
        <v>3000</v>
      </c>
      <c r="E123" s="556"/>
      <c r="F123" s="664"/>
      <c r="G123" s="556"/>
      <c r="H123" s="152">
        <f>+VLOOKUP(C123,'[6]FCST SDV'!$C:$AL,36,0)</f>
        <v>510000</v>
      </c>
      <c r="I123" s="153">
        <f t="shared" si="12"/>
        <v>170</v>
      </c>
      <c r="J123" s="134">
        <f t="array" ref="J123">+IFERROR(INDEX('FCST SDV'!$AC$3:$AZ$3000,MATCH('Hàng Theo FCTS 14.09'!$B123,'FCST SDV'!$C$3:$C$3000,0),MATCH('Hàng Theo FCTS 14.09'!J$1,'FCST SDV'!$AC$2:$AZ$2,0))/'Hàng Theo FCTS 14.09'!$C123,0)</f>
        <v>5</v>
      </c>
      <c r="K123" s="134">
        <f t="array" ref="K123">+IFERROR(INDEX('FCST SDV'!$AC$3:$AZ$3000,MATCH('Hàng Theo FCTS 14.09'!$B123,'FCST SDV'!$C$3:$C$3000,0),MATCH('Hàng Theo FCTS 14.09'!K$1,'FCST SDV'!$AC$2:$AZ$2,0))/'Hàng Theo FCTS 14.09'!$C123,0)</f>
        <v>5</v>
      </c>
      <c r="L123" s="134">
        <f t="array" ref="L123">+IFERROR(INDEX('FCST SDV'!$AC$3:$AZ$3000,MATCH('Hàng Theo FCTS 14.09'!$B123,'FCST SDV'!$C$3:$C$3000,0),MATCH('Hàng Theo FCTS 14.09'!L$1,'FCST SDV'!$AC$2:$AZ$2,0))/'Hàng Theo FCTS 14.09'!$C123,0)</f>
        <v>5</v>
      </c>
      <c r="M123" s="134">
        <f t="array" ref="M123">+IFERROR(INDEX('FCST SDV'!$AC$3:$AZ$3000,MATCH('Hàng Theo FCTS 14.09'!$B123,'FCST SDV'!$C$3:$C$3000,0),MATCH('Hàng Theo FCTS 14.09'!M$1,'FCST SDV'!$AC$2:$AZ$2,0))/'Hàng Theo FCTS 14.09'!$C123,0)</f>
        <v>5</v>
      </c>
      <c r="N123" s="134">
        <f t="array" ref="N123">+IFERROR(INDEX('FCST SDV'!$AC$3:$AZ$3000,MATCH('Hàng Theo FCTS 14.09'!$B123,'FCST SDV'!$C$3:$C$3000,0),MATCH('Hàng Theo FCTS 14.09'!N$1,'FCST SDV'!$AC$2:$AZ$2,0))/'Hàng Theo FCTS 14.09'!$C123,0)</f>
        <v>5</v>
      </c>
      <c r="O123" s="134">
        <f t="array" ref="O123">+IFERROR(INDEX('FCST SDV'!$AC$3:$AZ$3000,MATCH('Hàng Theo FCTS 14.09'!$B123,'FCST SDV'!$C$3:$C$3000,0),MATCH('Hàng Theo FCTS 14.09'!O$1,'FCST SDV'!$AC$2:$AZ$2,0))/'Hàng Theo FCTS 14.09'!$C123,0)</f>
        <v>33</v>
      </c>
      <c r="P123" s="134">
        <f t="array" ref="P123">+IFERROR(INDEX('FCST SDV'!$AC$3:$AZ$3000,MATCH('Hàng Theo FCTS 14.09'!$B123,'FCST SDV'!$C$3:$C$3000,0),MATCH('Hàng Theo FCTS 14.09'!P$1,'FCST SDV'!$AC$2:$AZ$2,0))/'Hàng Theo FCTS 14.09'!$C123,0)</f>
        <v>20</v>
      </c>
      <c r="Q123" s="134">
        <f t="array" ref="Q123">+IFERROR(INDEX('FCST SDV'!$AC$3:$AZ$3000,MATCH('Hàng Theo FCTS 14.09'!$B123,'FCST SDV'!$C$3:$C$3000,0),MATCH('Hàng Theo FCTS 14.09'!Q$1,'FCST SDV'!$AC$2:$AZ$2,0))/'Hàng Theo FCTS 14.09'!$C123,0)</f>
        <v>15</v>
      </c>
      <c r="R123" s="134">
        <f t="array" ref="R123">+IFERROR(INDEX('FCST SDV'!$AC$3:$AZ$3000,MATCH('Hàng Theo FCTS 14.09'!$B123,'FCST SDV'!$C$3:$C$3000,0),MATCH('Hàng Theo FCTS 14.09'!R$1,'FCST SDV'!$AC$2:$AZ$2,0))/'Hàng Theo FCTS 14.09'!$C123,0)</f>
        <v>0</v>
      </c>
    </row>
    <row r="124" spans="2:18">
      <c r="B124" s="562"/>
      <c r="C124" s="131" t="s">
        <v>97</v>
      </c>
      <c r="D124" s="135">
        <v>1500</v>
      </c>
      <c r="E124" s="556"/>
      <c r="F124" s="664"/>
      <c r="G124" s="556"/>
      <c r="H124" s="152">
        <f>+VLOOKUP(C124,'[6]FCST SDV'!$C:$AL,36,0)</f>
        <v>84000</v>
      </c>
      <c r="I124" s="153">
        <f t="shared" si="12"/>
        <v>56</v>
      </c>
      <c r="J124" s="134">
        <f t="array" ref="J124">+IFERROR(INDEX('FCST SDV'!$AC$3:$AZ$3000,MATCH('Hàng Theo FCTS 14.09'!$B124,'FCST SDV'!$C$3:$C$3000,0),MATCH('Hàng Theo FCTS 14.09'!J$1,'FCST SDV'!$AC$2:$AZ$2,0))/'Hàng Theo FCTS 14.09'!$C124,0)</f>
        <v>0</v>
      </c>
      <c r="K124" s="134">
        <f t="array" ref="K124">+IFERROR(INDEX('FCST SDV'!$AC$3:$AZ$3000,MATCH('Hàng Theo FCTS 14.09'!$B124,'FCST SDV'!$C$3:$C$3000,0),MATCH('Hàng Theo FCTS 14.09'!K$1,'FCST SDV'!$AC$2:$AZ$2,0))/'Hàng Theo FCTS 14.09'!$C124,0)</f>
        <v>0</v>
      </c>
      <c r="L124" s="134">
        <f t="array" ref="L124">+IFERROR(INDEX('FCST SDV'!$AC$3:$AZ$3000,MATCH('Hàng Theo FCTS 14.09'!$B124,'FCST SDV'!$C$3:$C$3000,0),MATCH('Hàng Theo FCTS 14.09'!L$1,'FCST SDV'!$AC$2:$AZ$2,0))/'Hàng Theo FCTS 14.09'!$C124,0)</f>
        <v>0</v>
      </c>
      <c r="M124" s="134">
        <f t="array" ref="M124">+IFERROR(INDEX('FCST SDV'!$AC$3:$AZ$3000,MATCH('Hàng Theo FCTS 14.09'!$B124,'FCST SDV'!$C$3:$C$3000,0),MATCH('Hàng Theo FCTS 14.09'!M$1,'FCST SDV'!$AC$2:$AZ$2,0))/'Hàng Theo FCTS 14.09'!$C124,0)</f>
        <v>0</v>
      </c>
      <c r="N124" s="134">
        <f t="array" ref="N124">+IFERROR(INDEX('FCST SDV'!$AC$3:$AZ$3000,MATCH('Hàng Theo FCTS 14.09'!$B124,'FCST SDV'!$C$3:$C$3000,0),MATCH('Hàng Theo FCTS 14.09'!N$1,'FCST SDV'!$AC$2:$AZ$2,0))/'Hàng Theo FCTS 14.09'!$C124,0)</f>
        <v>0</v>
      </c>
      <c r="O124" s="134">
        <f t="array" ref="O124">+IFERROR(INDEX('FCST SDV'!$AC$3:$AZ$3000,MATCH('Hàng Theo FCTS 14.09'!$B124,'FCST SDV'!$C$3:$C$3000,0),MATCH('Hàng Theo FCTS 14.09'!O$1,'FCST SDV'!$AC$2:$AZ$2,0))/'Hàng Theo FCTS 14.09'!$C124,0)</f>
        <v>0</v>
      </c>
      <c r="P124" s="134">
        <f t="array" ref="P124">+IFERROR(INDEX('FCST SDV'!$AC$3:$AZ$3000,MATCH('Hàng Theo FCTS 14.09'!$B124,'FCST SDV'!$C$3:$C$3000,0),MATCH('Hàng Theo FCTS 14.09'!P$1,'FCST SDV'!$AC$2:$AZ$2,0))/'Hàng Theo FCTS 14.09'!$C124,0)</f>
        <v>0</v>
      </c>
      <c r="Q124" s="134">
        <f t="array" ref="Q124">+IFERROR(INDEX('FCST SDV'!$AC$3:$AZ$3000,MATCH('Hàng Theo FCTS 14.09'!$B124,'FCST SDV'!$C$3:$C$3000,0),MATCH('Hàng Theo FCTS 14.09'!Q$1,'FCST SDV'!$AC$2:$AZ$2,0))/'Hàng Theo FCTS 14.09'!$C124,0)</f>
        <v>0</v>
      </c>
      <c r="R124" s="134">
        <f t="array" ref="R124">+IFERROR(INDEX('FCST SDV'!$AC$3:$AZ$3000,MATCH('Hàng Theo FCTS 14.09'!$B124,'FCST SDV'!$C$3:$C$3000,0),MATCH('Hàng Theo FCTS 14.09'!R$1,'FCST SDV'!$AC$2:$AZ$2,0))/'Hàng Theo FCTS 14.09'!$C124,0)</f>
        <v>0</v>
      </c>
    </row>
    <row r="125" spans="2:18">
      <c r="B125" s="563"/>
      <c r="C125" s="131" t="s">
        <v>98</v>
      </c>
      <c r="D125" s="135">
        <v>3000</v>
      </c>
      <c r="E125" s="557"/>
      <c r="F125" s="586"/>
      <c r="G125" s="557"/>
      <c r="H125" s="152">
        <f>+VLOOKUP(C125,'[6]FCST SDV'!$C:$AL,36,0)</f>
        <v>288000</v>
      </c>
      <c r="I125" s="153">
        <f t="shared" si="12"/>
        <v>96</v>
      </c>
      <c r="J125" s="134">
        <f t="array" ref="J125">+IFERROR(INDEX('FCST SDV'!$AC$3:$AZ$3000,MATCH('Hàng Theo FCTS 14.09'!$B125,'FCST SDV'!$C$3:$C$3000,0),MATCH('Hàng Theo FCTS 14.09'!J$1,'FCST SDV'!$AC$2:$AZ$2,0))/'Hàng Theo FCTS 14.09'!$C125,0)</f>
        <v>600</v>
      </c>
      <c r="K125" s="134">
        <f t="array" ref="K125">+IFERROR(INDEX('FCST SDV'!$AC$3:$AZ$3000,MATCH('Hàng Theo FCTS 14.09'!$B125,'FCST SDV'!$C$3:$C$3000,0),MATCH('Hàng Theo FCTS 14.09'!K$1,'FCST SDV'!$AC$2:$AZ$2,0))/'Hàng Theo FCTS 14.09'!$C125,0)</f>
        <v>600</v>
      </c>
      <c r="L125" s="134">
        <f t="array" ref="L125">+IFERROR(INDEX('FCST SDV'!$AC$3:$AZ$3000,MATCH('Hàng Theo FCTS 14.09'!$B125,'FCST SDV'!$C$3:$C$3000,0),MATCH('Hàng Theo FCTS 14.09'!L$1,'FCST SDV'!$AC$2:$AZ$2,0))/'Hàng Theo FCTS 14.09'!$C125,0)</f>
        <v>0</v>
      </c>
      <c r="M125" s="134">
        <f t="array" ref="M125">+IFERROR(INDEX('FCST SDV'!$AC$3:$AZ$3000,MATCH('Hàng Theo FCTS 14.09'!$B125,'FCST SDV'!$C$3:$C$3000,0),MATCH('Hàng Theo FCTS 14.09'!M$1,'FCST SDV'!$AC$2:$AZ$2,0))/'Hàng Theo FCTS 14.09'!$C125,0)</f>
        <v>0</v>
      </c>
      <c r="N125" s="134">
        <f t="array" ref="N125">+IFERROR(INDEX('FCST SDV'!$AC$3:$AZ$3000,MATCH('Hàng Theo FCTS 14.09'!$B125,'FCST SDV'!$C$3:$C$3000,0),MATCH('Hàng Theo FCTS 14.09'!N$1,'FCST SDV'!$AC$2:$AZ$2,0))/'Hàng Theo FCTS 14.09'!$C125,0)</f>
        <v>0</v>
      </c>
      <c r="O125" s="134">
        <f t="array" ref="O125">+IFERROR(INDEX('FCST SDV'!$AC$3:$AZ$3000,MATCH('Hàng Theo FCTS 14.09'!$B125,'FCST SDV'!$C$3:$C$3000,0),MATCH('Hàng Theo FCTS 14.09'!O$1,'FCST SDV'!$AC$2:$AZ$2,0))/'Hàng Theo FCTS 14.09'!$C125,0)</f>
        <v>2650</v>
      </c>
      <c r="P125" s="134">
        <f t="array" ref="P125">+IFERROR(INDEX('FCST SDV'!$AC$3:$AZ$3000,MATCH('Hàng Theo FCTS 14.09'!$B125,'FCST SDV'!$C$3:$C$3000,0),MATCH('Hàng Theo FCTS 14.09'!P$1,'FCST SDV'!$AC$2:$AZ$2,0))/'Hàng Theo FCTS 14.09'!$C125,0)</f>
        <v>1400</v>
      </c>
      <c r="Q125" s="134">
        <f t="array" ref="Q125">+IFERROR(INDEX('FCST SDV'!$AC$3:$AZ$3000,MATCH('Hàng Theo FCTS 14.09'!$B125,'FCST SDV'!$C$3:$C$3000,0),MATCH('Hàng Theo FCTS 14.09'!Q$1,'FCST SDV'!$AC$2:$AZ$2,0))/'Hàng Theo FCTS 14.09'!$C125,0)</f>
        <v>0</v>
      </c>
      <c r="R125" s="134">
        <f t="array" ref="R125">+IFERROR(INDEX('FCST SDV'!$AC$3:$AZ$3000,MATCH('Hàng Theo FCTS 14.09'!$B125,'FCST SDV'!$C$3:$C$3000,0),MATCH('Hàng Theo FCTS 14.09'!R$1,'FCST SDV'!$AC$2:$AZ$2,0))/'Hàng Theo FCTS 14.09'!$C125,0)</f>
        <v>0</v>
      </c>
    </row>
    <row r="126" spans="2:18">
      <c r="B126" s="587" t="s">
        <v>254</v>
      </c>
      <c r="C126" s="588"/>
      <c r="D126" s="588"/>
      <c r="E126" s="588"/>
      <c r="F126" s="588"/>
      <c r="G126" s="589"/>
      <c r="H126" s="156"/>
      <c r="I126" s="155"/>
      <c r="J126" s="138">
        <f>+G116-SUM(J116:J125)</f>
        <v>282</v>
      </c>
      <c r="K126" s="138">
        <f>J126-SUM(K116:K125)</f>
        <v>-353</v>
      </c>
      <c r="L126" s="138">
        <f t="shared" ref="L126:R126" si="13">K126-SUM(L116:L125)</f>
        <v>-380</v>
      </c>
      <c r="M126" s="138">
        <f t="shared" si="13"/>
        <v>-407</v>
      </c>
      <c r="N126" s="138">
        <f t="shared" si="13"/>
        <v>-432</v>
      </c>
      <c r="O126" s="138">
        <f t="shared" si="13"/>
        <v>-3292</v>
      </c>
      <c r="P126" s="138">
        <f t="shared" si="13"/>
        <v>-4766</v>
      </c>
      <c r="Q126" s="138">
        <f t="shared" si="13"/>
        <v>-4814</v>
      </c>
      <c r="R126" s="138">
        <f t="shared" si="13"/>
        <v>-4814</v>
      </c>
    </row>
    <row r="127" spans="2:18">
      <c r="B127" s="561" t="s">
        <v>99</v>
      </c>
      <c r="C127" s="131" t="s">
        <v>18</v>
      </c>
      <c r="D127" s="135">
        <v>50</v>
      </c>
      <c r="E127" s="555">
        <v>5750</v>
      </c>
      <c r="F127" s="585"/>
      <c r="G127" s="555">
        <f>E127</f>
        <v>5750</v>
      </c>
      <c r="H127" s="152">
        <f>+VLOOKUP(C127,'[6]FCST SDV'!$C:$AL,36,0)</f>
        <v>292500</v>
      </c>
      <c r="I127" s="153">
        <f t="shared" ref="I127:I128" si="14">+H127/D127</f>
        <v>5850</v>
      </c>
      <c r="J127" s="134">
        <f t="array" ref="J127">+IFERROR(INDEX('FCST SDV'!$AC$3:$AZ$3000,MATCH('Hàng Theo FCTS 14.09'!$B127,'FCST SDV'!$C$3:$C$3000,0),MATCH('Hàng Theo FCTS 14.09'!J$1,'FCST SDV'!$AC$2:$AZ$2,0))/'Hàng Theo FCTS 14.09'!$C127,0)</f>
        <v>0</v>
      </c>
      <c r="K127" s="134">
        <f t="array" ref="K127">+IFERROR(INDEX('FCST SDV'!$AC$3:$AZ$3000,MATCH('Hàng Theo FCTS 14.09'!$B127,'FCST SDV'!$C$3:$C$3000,0),MATCH('Hàng Theo FCTS 14.09'!K$1,'FCST SDV'!$AC$2:$AZ$2,0))/'Hàng Theo FCTS 14.09'!$C127,0)</f>
        <v>0</v>
      </c>
      <c r="L127" s="134">
        <f t="array" ref="L127">+IFERROR(INDEX('FCST SDV'!$AC$3:$AZ$3000,MATCH('Hàng Theo FCTS 14.09'!$B127,'FCST SDV'!$C$3:$C$3000,0),MATCH('Hàng Theo FCTS 14.09'!L$1,'FCST SDV'!$AC$2:$AZ$2,0))/'Hàng Theo FCTS 14.09'!$C127,0)</f>
        <v>0</v>
      </c>
      <c r="M127" s="134">
        <f t="array" ref="M127">+IFERROR(INDEX('FCST SDV'!$AC$3:$AZ$3000,MATCH('Hàng Theo FCTS 14.09'!$B127,'FCST SDV'!$C$3:$C$3000,0),MATCH('Hàng Theo FCTS 14.09'!M$1,'FCST SDV'!$AC$2:$AZ$2,0))/'Hàng Theo FCTS 14.09'!$C127,0)</f>
        <v>0</v>
      </c>
      <c r="N127" s="134">
        <f t="array" ref="N127">+IFERROR(INDEX('FCST SDV'!$AC$3:$AZ$3000,MATCH('Hàng Theo FCTS 14.09'!$B127,'FCST SDV'!$C$3:$C$3000,0),MATCH('Hàng Theo FCTS 14.09'!N$1,'FCST SDV'!$AC$2:$AZ$2,0))/'Hàng Theo FCTS 14.09'!$C127,0)</f>
        <v>0</v>
      </c>
      <c r="O127" s="134">
        <f t="array" ref="O127">+IFERROR(INDEX('FCST SDV'!$AC$3:$AZ$3000,MATCH('Hàng Theo FCTS 14.09'!$B127,'FCST SDV'!$C$3:$C$3000,0),MATCH('Hàng Theo FCTS 14.09'!O$1,'FCST SDV'!$AC$2:$AZ$2,0))/'Hàng Theo FCTS 14.09'!$C127,0)</f>
        <v>0</v>
      </c>
      <c r="P127" s="134">
        <f t="array" ref="P127">+IFERROR(INDEX('FCST SDV'!$AC$3:$AZ$3000,MATCH('Hàng Theo FCTS 14.09'!$B127,'FCST SDV'!$C$3:$C$3000,0),MATCH('Hàng Theo FCTS 14.09'!P$1,'FCST SDV'!$AC$2:$AZ$2,0))/'Hàng Theo FCTS 14.09'!$C127,0)</f>
        <v>0</v>
      </c>
      <c r="Q127" s="134">
        <f t="array" ref="Q127">+IFERROR(INDEX('FCST SDV'!$AC$3:$AZ$3000,MATCH('Hàng Theo FCTS 14.09'!$B127,'FCST SDV'!$C$3:$C$3000,0),MATCH('Hàng Theo FCTS 14.09'!Q$1,'FCST SDV'!$AC$2:$AZ$2,0))/'Hàng Theo FCTS 14.09'!$C127,0)</f>
        <v>0</v>
      </c>
      <c r="R127" s="134">
        <f t="array" ref="R127">+IFERROR(INDEX('FCST SDV'!$AC$3:$AZ$3000,MATCH('Hàng Theo FCTS 14.09'!$B127,'FCST SDV'!$C$3:$C$3000,0),MATCH('Hàng Theo FCTS 14.09'!R$1,'FCST SDV'!$AC$2:$AZ$2,0))/'Hàng Theo FCTS 14.09'!$C127,0)</f>
        <v>0</v>
      </c>
    </row>
    <row r="128" spans="2:18">
      <c r="B128" s="563"/>
      <c r="C128" s="131" t="s">
        <v>15</v>
      </c>
      <c r="D128" s="135">
        <v>50</v>
      </c>
      <c r="E128" s="557"/>
      <c r="F128" s="586"/>
      <c r="G128" s="557"/>
      <c r="H128" s="152">
        <f>+VLOOKUP(C128,'[6]FCST SDV'!$C:$AL,36,0)</f>
        <v>68000</v>
      </c>
      <c r="I128" s="153">
        <f t="shared" si="14"/>
        <v>1360</v>
      </c>
      <c r="J128" s="134">
        <f t="array" ref="J128">+IFERROR(INDEX('FCST SDV'!$AC$3:$AZ$3000,MATCH('Hàng Theo FCTS 14.09'!$B128,'FCST SDV'!$C$3:$C$3000,0),MATCH('Hàng Theo FCTS 14.09'!J$1,'FCST SDV'!$AC$2:$AZ$2,0))/'Hàng Theo FCTS 14.09'!$C128,0)</f>
        <v>0</v>
      </c>
      <c r="K128" s="134">
        <f t="array" ref="K128">+IFERROR(INDEX('FCST SDV'!$AC$3:$AZ$3000,MATCH('Hàng Theo FCTS 14.09'!$B128,'FCST SDV'!$C$3:$C$3000,0),MATCH('Hàng Theo FCTS 14.09'!K$1,'FCST SDV'!$AC$2:$AZ$2,0))/'Hàng Theo FCTS 14.09'!$C128,0)</f>
        <v>0</v>
      </c>
      <c r="L128" s="134">
        <f t="array" ref="L128">+IFERROR(INDEX('FCST SDV'!$AC$3:$AZ$3000,MATCH('Hàng Theo FCTS 14.09'!$B128,'FCST SDV'!$C$3:$C$3000,0),MATCH('Hàng Theo FCTS 14.09'!L$1,'FCST SDV'!$AC$2:$AZ$2,0))/'Hàng Theo FCTS 14.09'!$C128,0)</f>
        <v>0</v>
      </c>
      <c r="M128" s="134">
        <f t="array" ref="M128">+IFERROR(INDEX('FCST SDV'!$AC$3:$AZ$3000,MATCH('Hàng Theo FCTS 14.09'!$B128,'FCST SDV'!$C$3:$C$3000,0),MATCH('Hàng Theo FCTS 14.09'!M$1,'FCST SDV'!$AC$2:$AZ$2,0))/'Hàng Theo FCTS 14.09'!$C128,0)</f>
        <v>0</v>
      </c>
      <c r="N128" s="134">
        <f t="array" ref="N128">+IFERROR(INDEX('FCST SDV'!$AC$3:$AZ$3000,MATCH('Hàng Theo FCTS 14.09'!$B128,'FCST SDV'!$C$3:$C$3000,0),MATCH('Hàng Theo FCTS 14.09'!N$1,'FCST SDV'!$AC$2:$AZ$2,0))/'Hàng Theo FCTS 14.09'!$C128,0)</f>
        <v>0</v>
      </c>
      <c r="O128" s="134">
        <f t="array" ref="O128">+IFERROR(INDEX('FCST SDV'!$AC$3:$AZ$3000,MATCH('Hàng Theo FCTS 14.09'!$B128,'FCST SDV'!$C$3:$C$3000,0),MATCH('Hàng Theo FCTS 14.09'!O$1,'FCST SDV'!$AC$2:$AZ$2,0))/'Hàng Theo FCTS 14.09'!$C128,0)</f>
        <v>0</v>
      </c>
      <c r="P128" s="134">
        <f t="array" ref="P128">+IFERROR(INDEX('FCST SDV'!$AC$3:$AZ$3000,MATCH('Hàng Theo FCTS 14.09'!$B128,'FCST SDV'!$C$3:$C$3000,0),MATCH('Hàng Theo FCTS 14.09'!P$1,'FCST SDV'!$AC$2:$AZ$2,0))/'Hàng Theo FCTS 14.09'!$C128,0)</f>
        <v>158</v>
      </c>
      <c r="Q128" s="134">
        <f t="array" ref="Q128">+IFERROR(INDEX('FCST SDV'!$AC$3:$AZ$3000,MATCH('Hàng Theo FCTS 14.09'!$B128,'FCST SDV'!$C$3:$C$3000,0),MATCH('Hàng Theo FCTS 14.09'!Q$1,'FCST SDV'!$AC$2:$AZ$2,0))/'Hàng Theo FCTS 14.09'!$C128,0)</f>
        <v>0</v>
      </c>
      <c r="R128" s="134">
        <f t="array" ref="R128">+IFERROR(INDEX('FCST SDV'!$AC$3:$AZ$3000,MATCH('Hàng Theo FCTS 14.09'!$B128,'FCST SDV'!$C$3:$C$3000,0),MATCH('Hàng Theo FCTS 14.09'!R$1,'FCST SDV'!$AC$2:$AZ$2,0))/'Hàng Theo FCTS 14.09'!$C128,0)</f>
        <v>0</v>
      </c>
    </row>
    <row r="129" spans="2:18">
      <c r="B129" s="590" t="s">
        <v>254</v>
      </c>
      <c r="C129" s="591"/>
      <c r="D129" s="591"/>
      <c r="E129" s="591"/>
      <c r="F129" s="591"/>
      <c r="G129" s="592"/>
      <c r="H129" s="156"/>
      <c r="I129" s="155"/>
      <c r="J129" s="138">
        <f>G127-SUM(J127:J128)</f>
        <v>5750</v>
      </c>
      <c r="K129" s="138">
        <f>J129-SUM(K127:K128)</f>
        <v>5750</v>
      </c>
      <c r="L129" s="138">
        <f t="shared" ref="L129:R129" si="15">K129-SUM(L127:L128)</f>
        <v>5750</v>
      </c>
      <c r="M129" s="138">
        <f t="shared" si="15"/>
        <v>5750</v>
      </c>
      <c r="N129" s="138">
        <f t="shared" si="15"/>
        <v>5750</v>
      </c>
      <c r="O129" s="138">
        <f t="shared" si="15"/>
        <v>5750</v>
      </c>
      <c r="P129" s="138">
        <f t="shared" si="15"/>
        <v>5592</v>
      </c>
      <c r="Q129" s="138">
        <f t="shared" si="15"/>
        <v>5592</v>
      </c>
      <c r="R129" s="138">
        <f t="shared" si="15"/>
        <v>5592</v>
      </c>
    </row>
    <row r="130" spans="2:18">
      <c r="B130" s="561" t="s">
        <v>102</v>
      </c>
      <c r="C130" s="131" t="s">
        <v>100</v>
      </c>
      <c r="D130" s="135">
        <v>100</v>
      </c>
      <c r="E130" s="555">
        <v>0</v>
      </c>
      <c r="F130" s="585"/>
      <c r="G130" s="555">
        <f>E130</f>
        <v>0</v>
      </c>
      <c r="H130" s="152">
        <f>+VLOOKUP(C130,'[6]FCST SDV'!$C:$AL,36,0)</f>
        <v>15800</v>
      </c>
      <c r="I130" s="153">
        <f t="shared" ref="I130:I131" si="16">+H130/D130</f>
        <v>158</v>
      </c>
      <c r="J130" s="134">
        <f t="array" ref="J130">+IFERROR(INDEX('FCST SDV'!$AC$3:$AZ$3000,MATCH('Hàng Theo FCTS 14.09'!$B130,'FCST SDV'!$C$3:$C$3000,0),MATCH('Hàng Theo FCTS 14.09'!J$1,'FCST SDV'!$AC$2:$AZ$2,0))/'Hàng Theo FCTS 14.09'!$C130,0)</f>
        <v>0</v>
      </c>
      <c r="K130" s="134">
        <f t="array" ref="K130">+IFERROR(INDEX('FCST SDV'!$AC$3:$AZ$3000,MATCH('Hàng Theo FCTS 14.09'!$B130,'FCST SDV'!$C$3:$C$3000,0),MATCH('Hàng Theo FCTS 14.09'!K$1,'FCST SDV'!$AC$2:$AZ$2,0))/'Hàng Theo FCTS 14.09'!$C130,0)</f>
        <v>0</v>
      </c>
      <c r="L130" s="134">
        <f t="array" ref="L130">+IFERROR(INDEX('FCST SDV'!$AC$3:$AZ$3000,MATCH('Hàng Theo FCTS 14.09'!$B130,'FCST SDV'!$C$3:$C$3000,0),MATCH('Hàng Theo FCTS 14.09'!L$1,'FCST SDV'!$AC$2:$AZ$2,0))/'Hàng Theo FCTS 14.09'!$C130,0)</f>
        <v>0</v>
      </c>
      <c r="M130" s="134">
        <f t="array" ref="M130">+IFERROR(INDEX('FCST SDV'!$AC$3:$AZ$3000,MATCH('Hàng Theo FCTS 14.09'!$B130,'FCST SDV'!$C$3:$C$3000,0),MATCH('Hàng Theo FCTS 14.09'!M$1,'FCST SDV'!$AC$2:$AZ$2,0))/'Hàng Theo FCTS 14.09'!$C130,0)</f>
        <v>0</v>
      </c>
      <c r="N130" s="134">
        <f t="array" ref="N130">+IFERROR(INDEX('FCST SDV'!$AC$3:$AZ$3000,MATCH('Hàng Theo FCTS 14.09'!$B130,'FCST SDV'!$C$3:$C$3000,0),MATCH('Hàng Theo FCTS 14.09'!N$1,'FCST SDV'!$AC$2:$AZ$2,0))/'Hàng Theo FCTS 14.09'!$C130,0)</f>
        <v>0</v>
      </c>
      <c r="O130" s="134">
        <f t="array" ref="O130">+IFERROR(INDEX('FCST SDV'!$AC$3:$AZ$3000,MATCH('Hàng Theo FCTS 14.09'!$B130,'FCST SDV'!$C$3:$C$3000,0),MATCH('Hàng Theo FCTS 14.09'!O$1,'FCST SDV'!$AC$2:$AZ$2,0))/'Hàng Theo FCTS 14.09'!$C130,0)</f>
        <v>0</v>
      </c>
      <c r="P130" s="134">
        <f t="array" ref="P130">+IFERROR(INDEX('FCST SDV'!$AC$3:$AZ$3000,MATCH('Hàng Theo FCTS 14.09'!$B130,'FCST SDV'!$C$3:$C$3000,0),MATCH('Hàng Theo FCTS 14.09'!P$1,'FCST SDV'!$AC$2:$AZ$2,0))/'Hàng Theo FCTS 14.09'!$C130,0)</f>
        <v>0</v>
      </c>
      <c r="Q130" s="134">
        <f t="array" ref="Q130">+IFERROR(INDEX('FCST SDV'!$AC$3:$AZ$3000,MATCH('Hàng Theo FCTS 14.09'!$B130,'FCST SDV'!$C$3:$C$3000,0),MATCH('Hàng Theo FCTS 14.09'!Q$1,'FCST SDV'!$AC$2:$AZ$2,0))/'Hàng Theo FCTS 14.09'!$C130,0)</f>
        <v>0</v>
      </c>
      <c r="R130" s="134">
        <f t="array" ref="R130">+IFERROR(INDEX('FCST SDV'!$AC$3:$AZ$3000,MATCH('Hàng Theo FCTS 14.09'!$B130,'FCST SDV'!$C$3:$C$3000,0),MATCH('Hàng Theo FCTS 14.09'!R$1,'FCST SDV'!$AC$2:$AZ$2,0))/'Hàng Theo FCTS 14.09'!$C130,0)</f>
        <v>0</v>
      </c>
    </row>
    <row r="131" spans="2:18">
      <c r="B131" s="563"/>
      <c r="C131" s="131" t="s">
        <v>101</v>
      </c>
      <c r="D131" s="135">
        <v>1500</v>
      </c>
      <c r="E131" s="557"/>
      <c r="F131" s="586"/>
      <c r="G131" s="557"/>
      <c r="H131" s="152">
        <f>+VLOOKUP(C131,'[6]FCST SDV'!$C:$AL,36,0)</f>
        <v>0</v>
      </c>
      <c r="I131" s="153">
        <f t="shared" si="16"/>
        <v>0</v>
      </c>
      <c r="J131" s="134">
        <f t="array" ref="J131">+IFERROR(INDEX('FCST SDV'!$AC$3:$AZ$3000,MATCH('Hàng Theo FCTS 14.09'!$B131,'FCST SDV'!$C$3:$C$3000,0),MATCH('Hàng Theo FCTS 14.09'!J$1,'FCST SDV'!$AC$2:$AZ$2,0))/'Hàng Theo FCTS 14.09'!$C131,0)</f>
        <v>0</v>
      </c>
      <c r="K131" s="134">
        <f t="array" ref="K131">+IFERROR(INDEX('FCST SDV'!$AC$3:$AZ$3000,MATCH('Hàng Theo FCTS 14.09'!$B131,'FCST SDV'!$C$3:$C$3000,0),MATCH('Hàng Theo FCTS 14.09'!K$1,'FCST SDV'!$AC$2:$AZ$2,0))/'Hàng Theo FCTS 14.09'!$C131,0)</f>
        <v>0</v>
      </c>
      <c r="L131" s="134">
        <f t="array" ref="L131">+IFERROR(INDEX('FCST SDV'!$AC$3:$AZ$3000,MATCH('Hàng Theo FCTS 14.09'!$B131,'FCST SDV'!$C$3:$C$3000,0),MATCH('Hàng Theo FCTS 14.09'!L$1,'FCST SDV'!$AC$2:$AZ$2,0))/'Hàng Theo FCTS 14.09'!$C131,0)</f>
        <v>0</v>
      </c>
      <c r="M131" s="134">
        <f t="array" ref="M131">+IFERROR(INDEX('FCST SDV'!$AC$3:$AZ$3000,MATCH('Hàng Theo FCTS 14.09'!$B131,'FCST SDV'!$C$3:$C$3000,0),MATCH('Hàng Theo FCTS 14.09'!M$1,'FCST SDV'!$AC$2:$AZ$2,0))/'Hàng Theo FCTS 14.09'!$C131,0)</f>
        <v>0</v>
      </c>
      <c r="N131" s="134">
        <f t="array" ref="N131">+IFERROR(INDEX('FCST SDV'!$AC$3:$AZ$3000,MATCH('Hàng Theo FCTS 14.09'!$B131,'FCST SDV'!$C$3:$C$3000,0),MATCH('Hàng Theo FCTS 14.09'!N$1,'FCST SDV'!$AC$2:$AZ$2,0))/'Hàng Theo FCTS 14.09'!$C131,0)</f>
        <v>0</v>
      </c>
      <c r="O131" s="134">
        <f t="array" ref="O131">+IFERROR(INDEX('FCST SDV'!$AC$3:$AZ$3000,MATCH('Hàng Theo FCTS 14.09'!$B131,'FCST SDV'!$C$3:$C$3000,0),MATCH('Hàng Theo FCTS 14.09'!O$1,'FCST SDV'!$AC$2:$AZ$2,0))/'Hàng Theo FCTS 14.09'!$C131,0)</f>
        <v>0</v>
      </c>
      <c r="P131" s="134">
        <f t="array" ref="P131">+IFERROR(INDEX('FCST SDV'!$AC$3:$AZ$3000,MATCH('Hàng Theo FCTS 14.09'!$B131,'FCST SDV'!$C$3:$C$3000,0),MATCH('Hàng Theo FCTS 14.09'!P$1,'FCST SDV'!$AC$2:$AZ$2,0))/'Hàng Theo FCTS 14.09'!$C131,0)</f>
        <v>0</v>
      </c>
      <c r="Q131" s="134">
        <f t="array" ref="Q131">+IFERROR(INDEX('FCST SDV'!$AC$3:$AZ$3000,MATCH('Hàng Theo FCTS 14.09'!$B131,'FCST SDV'!$C$3:$C$3000,0),MATCH('Hàng Theo FCTS 14.09'!Q$1,'FCST SDV'!$AC$2:$AZ$2,0))/'Hàng Theo FCTS 14.09'!$C131,0)</f>
        <v>0</v>
      </c>
      <c r="R131" s="134">
        <f t="array" ref="R131">+IFERROR(INDEX('FCST SDV'!$AC$3:$AZ$3000,MATCH('Hàng Theo FCTS 14.09'!$B131,'FCST SDV'!$C$3:$C$3000,0),MATCH('Hàng Theo FCTS 14.09'!R$1,'FCST SDV'!$AC$2:$AZ$2,0))/'Hàng Theo FCTS 14.09'!$C131,0)</f>
        <v>0</v>
      </c>
    </row>
    <row r="132" spans="2:18">
      <c r="B132" s="590" t="s">
        <v>254</v>
      </c>
      <c r="C132" s="591"/>
      <c r="D132" s="591"/>
      <c r="E132" s="591"/>
      <c r="F132" s="591"/>
      <c r="G132" s="592"/>
      <c r="H132" s="156"/>
      <c r="I132" s="155"/>
      <c r="J132" s="138">
        <f>G130-SUM(J130:J131)</f>
        <v>0</v>
      </c>
      <c r="K132" s="138">
        <f>J132-SUM(K130:K131)</f>
        <v>0</v>
      </c>
      <c r="L132" s="138">
        <f t="shared" ref="L132:R132" si="17">K132-SUM(L130:L131)</f>
        <v>0</v>
      </c>
      <c r="M132" s="138">
        <f t="shared" si="17"/>
        <v>0</v>
      </c>
      <c r="N132" s="138">
        <f t="shared" si="17"/>
        <v>0</v>
      </c>
      <c r="O132" s="138">
        <f t="shared" si="17"/>
        <v>0</v>
      </c>
      <c r="P132" s="138">
        <f t="shared" si="17"/>
        <v>0</v>
      </c>
      <c r="Q132" s="138">
        <f t="shared" si="17"/>
        <v>0</v>
      </c>
      <c r="R132" s="138">
        <f t="shared" si="17"/>
        <v>0</v>
      </c>
    </row>
    <row r="133" spans="2:18">
      <c r="B133" s="561" t="s">
        <v>105</v>
      </c>
      <c r="C133" s="131" t="s">
        <v>103</v>
      </c>
      <c r="D133" s="135">
        <v>100</v>
      </c>
      <c r="E133" s="555">
        <v>0</v>
      </c>
      <c r="F133" s="585"/>
      <c r="G133" s="555">
        <f>E133</f>
        <v>0</v>
      </c>
      <c r="H133" s="152">
        <f>+VLOOKUP(C133,'[6]FCST SDV'!$C:$AL,36,0)</f>
        <v>0</v>
      </c>
      <c r="I133" s="153">
        <f t="shared" ref="I133:I134" si="18">+H133/D133</f>
        <v>0</v>
      </c>
      <c r="J133" s="134">
        <f t="array" ref="J133">+IFERROR(INDEX('FCST SDV'!$AC$3:$AZ$3000,MATCH('Hàng Theo FCTS 14.09'!$B133,'FCST SDV'!$C$3:$C$3000,0),MATCH('Hàng Theo FCTS 14.09'!J$1,'FCST SDV'!$AC$2:$AZ$2,0))/'Hàng Theo FCTS 14.09'!$C133,0)</f>
        <v>0</v>
      </c>
      <c r="K133" s="134">
        <f t="array" ref="K133">+IFERROR(INDEX('FCST SDV'!$AC$3:$AZ$3000,MATCH('Hàng Theo FCTS 14.09'!$B133,'FCST SDV'!$C$3:$C$3000,0),MATCH('Hàng Theo FCTS 14.09'!K$1,'FCST SDV'!$AC$2:$AZ$2,0))/'Hàng Theo FCTS 14.09'!$C133,0)</f>
        <v>0</v>
      </c>
      <c r="L133" s="134">
        <f t="array" ref="L133">+IFERROR(INDEX('FCST SDV'!$AC$3:$AZ$3000,MATCH('Hàng Theo FCTS 14.09'!$B133,'FCST SDV'!$C$3:$C$3000,0),MATCH('Hàng Theo FCTS 14.09'!L$1,'FCST SDV'!$AC$2:$AZ$2,0))/'Hàng Theo FCTS 14.09'!$C133,0)</f>
        <v>0</v>
      </c>
      <c r="M133" s="134">
        <f t="array" ref="M133">+IFERROR(INDEX('FCST SDV'!$AC$3:$AZ$3000,MATCH('Hàng Theo FCTS 14.09'!$B133,'FCST SDV'!$C$3:$C$3000,0),MATCH('Hàng Theo FCTS 14.09'!M$1,'FCST SDV'!$AC$2:$AZ$2,0))/'Hàng Theo FCTS 14.09'!$C133,0)</f>
        <v>0</v>
      </c>
      <c r="N133" s="134">
        <f t="array" ref="N133">+IFERROR(INDEX('FCST SDV'!$AC$3:$AZ$3000,MATCH('Hàng Theo FCTS 14.09'!$B133,'FCST SDV'!$C$3:$C$3000,0),MATCH('Hàng Theo FCTS 14.09'!N$1,'FCST SDV'!$AC$2:$AZ$2,0))/'Hàng Theo FCTS 14.09'!$C133,0)</f>
        <v>0</v>
      </c>
      <c r="O133" s="134">
        <f t="array" ref="O133">+IFERROR(INDEX('FCST SDV'!$AC$3:$AZ$3000,MATCH('Hàng Theo FCTS 14.09'!$B133,'FCST SDV'!$C$3:$C$3000,0),MATCH('Hàng Theo FCTS 14.09'!O$1,'FCST SDV'!$AC$2:$AZ$2,0))/'Hàng Theo FCTS 14.09'!$C133,0)</f>
        <v>0</v>
      </c>
      <c r="P133" s="134">
        <f t="array" ref="P133">+IFERROR(INDEX('FCST SDV'!$AC$3:$AZ$3000,MATCH('Hàng Theo FCTS 14.09'!$B133,'FCST SDV'!$C$3:$C$3000,0),MATCH('Hàng Theo FCTS 14.09'!P$1,'FCST SDV'!$AC$2:$AZ$2,0))/'Hàng Theo FCTS 14.09'!$C133,0)</f>
        <v>0</v>
      </c>
      <c r="Q133" s="134">
        <f t="array" ref="Q133">+IFERROR(INDEX('FCST SDV'!$AC$3:$AZ$3000,MATCH('Hàng Theo FCTS 14.09'!$B133,'FCST SDV'!$C$3:$C$3000,0),MATCH('Hàng Theo FCTS 14.09'!Q$1,'FCST SDV'!$AC$2:$AZ$2,0))/'Hàng Theo FCTS 14.09'!$C133,0)</f>
        <v>0</v>
      </c>
      <c r="R133" s="134">
        <f t="array" ref="R133">+IFERROR(INDEX('FCST SDV'!$AC$3:$AZ$3000,MATCH('Hàng Theo FCTS 14.09'!$B133,'FCST SDV'!$C$3:$C$3000,0),MATCH('Hàng Theo FCTS 14.09'!R$1,'FCST SDV'!$AC$2:$AZ$2,0))/'Hàng Theo FCTS 14.09'!$C133,0)</f>
        <v>0</v>
      </c>
    </row>
    <row r="134" spans="2:18">
      <c r="B134" s="563"/>
      <c r="C134" s="131" t="s">
        <v>104</v>
      </c>
      <c r="D134" s="135">
        <v>100</v>
      </c>
      <c r="E134" s="557"/>
      <c r="F134" s="586"/>
      <c r="G134" s="557"/>
      <c r="H134" s="152">
        <f>+VLOOKUP(C134,'[6]FCST SDV'!$C:$AL,36,0)</f>
        <v>0</v>
      </c>
      <c r="I134" s="153">
        <f t="shared" si="18"/>
        <v>0</v>
      </c>
      <c r="J134" s="134">
        <f t="array" ref="J134">+IFERROR(INDEX('FCST SDV'!$AC$3:$AZ$3000,MATCH('Hàng Theo FCTS 14.09'!$B134,'FCST SDV'!$C$3:$C$3000,0),MATCH('Hàng Theo FCTS 14.09'!J$1,'FCST SDV'!$AC$2:$AZ$2,0))/'Hàng Theo FCTS 14.09'!$C134,0)</f>
        <v>600</v>
      </c>
      <c r="K134" s="134">
        <f t="array" ref="K134">+IFERROR(INDEX('FCST SDV'!$AC$3:$AZ$3000,MATCH('Hàng Theo FCTS 14.09'!$B134,'FCST SDV'!$C$3:$C$3000,0),MATCH('Hàng Theo FCTS 14.09'!K$1,'FCST SDV'!$AC$2:$AZ$2,0))/'Hàng Theo FCTS 14.09'!$C134,0)</f>
        <v>600</v>
      </c>
      <c r="L134" s="134">
        <f t="array" ref="L134">+IFERROR(INDEX('FCST SDV'!$AC$3:$AZ$3000,MATCH('Hàng Theo FCTS 14.09'!$B134,'FCST SDV'!$C$3:$C$3000,0),MATCH('Hàng Theo FCTS 14.09'!L$1,'FCST SDV'!$AC$2:$AZ$2,0))/'Hàng Theo FCTS 14.09'!$C134,0)</f>
        <v>0</v>
      </c>
      <c r="M134" s="134">
        <f t="array" ref="M134">+IFERROR(INDEX('FCST SDV'!$AC$3:$AZ$3000,MATCH('Hàng Theo FCTS 14.09'!$B134,'FCST SDV'!$C$3:$C$3000,0),MATCH('Hàng Theo FCTS 14.09'!M$1,'FCST SDV'!$AC$2:$AZ$2,0))/'Hàng Theo FCTS 14.09'!$C134,0)</f>
        <v>0</v>
      </c>
      <c r="N134" s="134">
        <f t="array" ref="N134">+IFERROR(INDEX('FCST SDV'!$AC$3:$AZ$3000,MATCH('Hàng Theo FCTS 14.09'!$B134,'FCST SDV'!$C$3:$C$3000,0),MATCH('Hàng Theo FCTS 14.09'!N$1,'FCST SDV'!$AC$2:$AZ$2,0))/'Hàng Theo FCTS 14.09'!$C134,0)</f>
        <v>0</v>
      </c>
      <c r="O134" s="134">
        <f t="array" ref="O134">+IFERROR(INDEX('FCST SDV'!$AC$3:$AZ$3000,MATCH('Hàng Theo FCTS 14.09'!$B134,'FCST SDV'!$C$3:$C$3000,0),MATCH('Hàng Theo FCTS 14.09'!O$1,'FCST SDV'!$AC$2:$AZ$2,0))/'Hàng Theo FCTS 14.09'!$C134,0)</f>
        <v>2650</v>
      </c>
      <c r="P134" s="134">
        <f t="array" ref="P134">+IFERROR(INDEX('FCST SDV'!$AC$3:$AZ$3000,MATCH('Hàng Theo FCTS 14.09'!$B134,'FCST SDV'!$C$3:$C$3000,0),MATCH('Hàng Theo FCTS 14.09'!P$1,'FCST SDV'!$AC$2:$AZ$2,0))/'Hàng Theo FCTS 14.09'!$C134,0)</f>
        <v>1400</v>
      </c>
      <c r="Q134" s="134">
        <f t="array" ref="Q134">+IFERROR(INDEX('FCST SDV'!$AC$3:$AZ$3000,MATCH('Hàng Theo FCTS 14.09'!$B134,'FCST SDV'!$C$3:$C$3000,0),MATCH('Hàng Theo FCTS 14.09'!Q$1,'FCST SDV'!$AC$2:$AZ$2,0))/'Hàng Theo FCTS 14.09'!$C134,0)</f>
        <v>0</v>
      </c>
      <c r="R134" s="134">
        <f t="array" ref="R134">+IFERROR(INDEX('FCST SDV'!$AC$3:$AZ$3000,MATCH('Hàng Theo FCTS 14.09'!$B134,'FCST SDV'!$C$3:$C$3000,0),MATCH('Hàng Theo FCTS 14.09'!R$1,'FCST SDV'!$AC$2:$AZ$2,0))/'Hàng Theo FCTS 14.09'!$C134,0)</f>
        <v>0</v>
      </c>
    </row>
    <row r="135" spans="2:18">
      <c r="B135" s="587" t="s">
        <v>254</v>
      </c>
      <c r="C135" s="588"/>
      <c r="D135" s="588"/>
      <c r="E135" s="588"/>
      <c r="F135" s="588"/>
      <c r="G135" s="588"/>
      <c r="H135" s="589"/>
      <c r="I135" s="155"/>
      <c r="J135" s="138">
        <f>G133-SUM(J133:J134)</f>
        <v>-600</v>
      </c>
      <c r="K135" s="138">
        <f>J135-SUM(K133:K134)</f>
        <v>-1200</v>
      </c>
      <c r="L135" s="138">
        <f t="shared" ref="L135:R135" si="19">K135-SUM(L133:L134)</f>
        <v>-1200</v>
      </c>
      <c r="M135" s="138">
        <f t="shared" si="19"/>
        <v>-1200</v>
      </c>
      <c r="N135" s="138">
        <f t="shared" si="19"/>
        <v>-1200</v>
      </c>
      <c r="O135" s="138">
        <f t="shared" si="19"/>
        <v>-3850</v>
      </c>
      <c r="P135" s="138">
        <f t="shared" si="19"/>
        <v>-5250</v>
      </c>
      <c r="Q135" s="138">
        <f t="shared" si="19"/>
        <v>-5250</v>
      </c>
      <c r="R135" s="138">
        <f t="shared" si="19"/>
        <v>-5250</v>
      </c>
    </row>
    <row r="136" spans="2:18">
      <c r="B136" s="561" t="s">
        <v>106</v>
      </c>
      <c r="C136" s="131" t="s">
        <v>18</v>
      </c>
      <c r="D136" s="135">
        <v>50</v>
      </c>
      <c r="E136" s="555">
        <v>96014</v>
      </c>
      <c r="F136" s="585"/>
      <c r="G136" s="555">
        <f>E136</f>
        <v>96014</v>
      </c>
      <c r="H136" s="152">
        <f>+VLOOKUP(C136,'[6]FCST SDV'!$C:$AL,36,0)</f>
        <v>292500</v>
      </c>
      <c r="I136" s="153">
        <f t="shared" ref="I136:I137" si="20">+H136/D136</f>
        <v>5850</v>
      </c>
      <c r="J136" s="134">
        <f t="array" ref="J136">+IFERROR(INDEX('FCST SDV'!$AC$3:$AZ$3000,MATCH('Hàng Theo FCTS 14.09'!$B136,'FCST SDV'!$C$3:$C$3000,0),MATCH('Hàng Theo FCTS 14.09'!J$1,'FCST SDV'!$AC$2:$AZ$2,0))/'Hàng Theo FCTS 14.09'!$C136,0)</f>
        <v>0</v>
      </c>
      <c r="K136" s="134">
        <f t="array" ref="K136">+IFERROR(INDEX('FCST SDV'!$AC$3:$AZ$3000,MATCH('Hàng Theo FCTS 14.09'!$B136,'FCST SDV'!$C$3:$C$3000,0),MATCH('Hàng Theo FCTS 14.09'!K$1,'FCST SDV'!$AC$2:$AZ$2,0))/'Hàng Theo FCTS 14.09'!$C136,0)</f>
        <v>0</v>
      </c>
      <c r="L136" s="134">
        <f t="array" ref="L136">+IFERROR(INDEX('FCST SDV'!$AC$3:$AZ$3000,MATCH('Hàng Theo FCTS 14.09'!$B136,'FCST SDV'!$C$3:$C$3000,0),MATCH('Hàng Theo FCTS 14.09'!L$1,'FCST SDV'!$AC$2:$AZ$2,0))/'Hàng Theo FCTS 14.09'!$C136,0)</f>
        <v>0</v>
      </c>
      <c r="M136" s="134">
        <f t="array" ref="M136">+IFERROR(INDEX('FCST SDV'!$AC$3:$AZ$3000,MATCH('Hàng Theo FCTS 14.09'!$B136,'FCST SDV'!$C$3:$C$3000,0),MATCH('Hàng Theo FCTS 14.09'!M$1,'FCST SDV'!$AC$2:$AZ$2,0))/'Hàng Theo FCTS 14.09'!$C136,0)</f>
        <v>0</v>
      </c>
      <c r="N136" s="134">
        <f t="array" ref="N136">+IFERROR(INDEX('FCST SDV'!$AC$3:$AZ$3000,MATCH('Hàng Theo FCTS 14.09'!$B136,'FCST SDV'!$C$3:$C$3000,0),MATCH('Hàng Theo FCTS 14.09'!N$1,'FCST SDV'!$AC$2:$AZ$2,0))/'Hàng Theo FCTS 14.09'!$C136,0)</f>
        <v>0</v>
      </c>
      <c r="O136" s="134">
        <f t="array" ref="O136">+IFERROR(INDEX('FCST SDV'!$AC$3:$AZ$3000,MATCH('Hàng Theo FCTS 14.09'!$B136,'FCST SDV'!$C$3:$C$3000,0),MATCH('Hàng Theo FCTS 14.09'!O$1,'FCST SDV'!$AC$2:$AZ$2,0))/'Hàng Theo FCTS 14.09'!$C136,0)</f>
        <v>0</v>
      </c>
      <c r="P136" s="134">
        <f t="array" ref="P136">+IFERROR(INDEX('FCST SDV'!$AC$3:$AZ$3000,MATCH('Hàng Theo FCTS 14.09'!$B136,'FCST SDV'!$C$3:$C$3000,0),MATCH('Hàng Theo FCTS 14.09'!P$1,'FCST SDV'!$AC$2:$AZ$2,0))/'Hàng Theo FCTS 14.09'!$C136,0)</f>
        <v>0</v>
      </c>
      <c r="Q136" s="134">
        <f t="array" ref="Q136">+IFERROR(INDEX('FCST SDV'!$AC$3:$AZ$3000,MATCH('Hàng Theo FCTS 14.09'!$B136,'FCST SDV'!$C$3:$C$3000,0),MATCH('Hàng Theo FCTS 14.09'!Q$1,'FCST SDV'!$AC$2:$AZ$2,0))/'Hàng Theo FCTS 14.09'!$C136,0)</f>
        <v>0</v>
      </c>
      <c r="R136" s="134">
        <f t="array" ref="R136">+IFERROR(INDEX('FCST SDV'!$AC$3:$AZ$3000,MATCH('Hàng Theo FCTS 14.09'!$B136,'FCST SDV'!$C$3:$C$3000,0),MATCH('Hàng Theo FCTS 14.09'!R$1,'FCST SDV'!$AC$2:$AZ$2,0))/'Hàng Theo FCTS 14.09'!$C136,0)</f>
        <v>0</v>
      </c>
    </row>
    <row r="137" spans="2:18">
      <c r="B137" s="563"/>
      <c r="C137" s="131" t="s">
        <v>100</v>
      </c>
      <c r="D137" s="135">
        <v>50</v>
      </c>
      <c r="E137" s="557"/>
      <c r="F137" s="586"/>
      <c r="G137" s="557"/>
      <c r="H137" s="152">
        <f>+VLOOKUP(C137,'[6]FCST SDV'!$C:$AL,36,0)</f>
        <v>15800</v>
      </c>
      <c r="I137" s="153">
        <f t="shared" si="20"/>
        <v>316</v>
      </c>
      <c r="J137" s="134">
        <f t="array" ref="J137">+IFERROR(INDEX('FCST SDV'!$AC$3:$AZ$3000,MATCH('Hàng Theo FCTS 14.09'!$B137,'FCST SDV'!$C$3:$C$3000,0),MATCH('Hàng Theo FCTS 14.09'!J$1,'FCST SDV'!$AC$2:$AZ$2,0))/'Hàng Theo FCTS 14.09'!$C137,0)</f>
        <v>0</v>
      </c>
      <c r="K137" s="134">
        <f t="array" ref="K137">+IFERROR(INDEX('FCST SDV'!$AC$3:$AZ$3000,MATCH('Hàng Theo FCTS 14.09'!$B137,'FCST SDV'!$C$3:$C$3000,0),MATCH('Hàng Theo FCTS 14.09'!K$1,'FCST SDV'!$AC$2:$AZ$2,0))/'Hàng Theo FCTS 14.09'!$C137,0)</f>
        <v>0</v>
      </c>
      <c r="L137" s="134">
        <f t="array" ref="L137">+IFERROR(INDEX('FCST SDV'!$AC$3:$AZ$3000,MATCH('Hàng Theo FCTS 14.09'!$B137,'FCST SDV'!$C$3:$C$3000,0),MATCH('Hàng Theo FCTS 14.09'!L$1,'FCST SDV'!$AC$2:$AZ$2,0))/'Hàng Theo FCTS 14.09'!$C137,0)</f>
        <v>0</v>
      </c>
      <c r="M137" s="134">
        <f t="array" ref="M137">+IFERROR(INDEX('FCST SDV'!$AC$3:$AZ$3000,MATCH('Hàng Theo FCTS 14.09'!$B137,'FCST SDV'!$C$3:$C$3000,0),MATCH('Hàng Theo FCTS 14.09'!M$1,'FCST SDV'!$AC$2:$AZ$2,0))/'Hàng Theo FCTS 14.09'!$C137,0)</f>
        <v>0</v>
      </c>
      <c r="N137" s="134">
        <f t="array" ref="N137">+IFERROR(INDEX('FCST SDV'!$AC$3:$AZ$3000,MATCH('Hàng Theo FCTS 14.09'!$B137,'FCST SDV'!$C$3:$C$3000,0),MATCH('Hàng Theo FCTS 14.09'!N$1,'FCST SDV'!$AC$2:$AZ$2,0))/'Hàng Theo FCTS 14.09'!$C137,0)</f>
        <v>0</v>
      </c>
      <c r="O137" s="134">
        <f t="array" ref="O137">+IFERROR(INDEX('FCST SDV'!$AC$3:$AZ$3000,MATCH('Hàng Theo FCTS 14.09'!$B137,'FCST SDV'!$C$3:$C$3000,0),MATCH('Hàng Theo FCTS 14.09'!O$1,'FCST SDV'!$AC$2:$AZ$2,0))/'Hàng Theo FCTS 14.09'!$C137,0)</f>
        <v>0</v>
      </c>
      <c r="P137" s="134">
        <f t="array" ref="P137">+IFERROR(INDEX('FCST SDV'!$AC$3:$AZ$3000,MATCH('Hàng Theo FCTS 14.09'!$B137,'FCST SDV'!$C$3:$C$3000,0),MATCH('Hàng Theo FCTS 14.09'!P$1,'FCST SDV'!$AC$2:$AZ$2,0))/'Hàng Theo FCTS 14.09'!$C137,0)</f>
        <v>158</v>
      </c>
      <c r="Q137" s="134">
        <f t="array" ref="Q137">+IFERROR(INDEX('FCST SDV'!$AC$3:$AZ$3000,MATCH('Hàng Theo FCTS 14.09'!$B137,'FCST SDV'!$C$3:$C$3000,0),MATCH('Hàng Theo FCTS 14.09'!Q$1,'FCST SDV'!$AC$2:$AZ$2,0))/'Hàng Theo FCTS 14.09'!$C137,0)</f>
        <v>0</v>
      </c>
      <c r="R137" s="134">
        <f t="array" ref="R137">+IFERROR(INDEX('FCST SDV'!$AC$3:$AZ$3000,MATCH('Hàng Theo FCTS 14.09'!$B137,'FCST SDV'!$C$3:$C$3000,0),MATCH('Hàng Theo FCTS 14.09'!R$1,'FCST SDV'!$AC$2:$AZ$2,0))/'Hàng Theo FCTS 14.09'!$C137,0)</f>
        <v>0</v>
      </c>
    </row>
    <row r="138" spans="2:18">
      <c r="B138" s="580" t="s">
        <v>254</v>
      </c>
      <c r="C138" s="581"/>
      <c r="D138" s="581"/>
      <c r="E138" s="581"/>
      <c r="F138" s="581"/>
      <c r="G138" s="582"/>
      <c r="H138" s="156"/>
      <c r="I138" s="155"/>
      <c r="J138" s="138">
        <f>G136-SUM(J136:J137)</f>
        <v>96014</v>
      </c>
      <c r="K138" s="138">
        <f>J138-SUM(K136:K137)</f>
        <v>96014</v>
      </c>
      <c r="L138" s="138">
        <f t="shared" ref="L138:R138" si="21">K138-SUM(L136:L137)</f>
        <v>96014</v>
      </c>
      <c r="M138" s="138">
        <f t="shared" si="21"/>
        <v>96014</v>
      </c>
      <c r="N138" s="138">
        <f t="shared" si="21"/>
        <v>96014</v>
      </c>
      <c r="O138" s="138">
        <f t="shared" si="21"/>
        <v>96014</v>
      </c>
      <c r="P138" s="138">
        <f t="shared" si="21"/>
        <v>95856</v>
      </c>
      <c r="Q138" s="138">
        <f t="shared" si="21"/>
        <v>95856</v>
      </c>
      <c r="R138" s="138">
        <f t="shared" si="21"/>
        <v>95856</v>
      </c>
    </row>
    <row r="139" spans="2:18" ht="51">
      <c r="B139" s="151" t="s">
        <v>107</v>
      </c>
      <c r="C139" s="131" t="s">
        <v>100</v>
      </c>
      <c r="D139" s="135">
        <v>100</v>
      </c>
      <c r="E139" s="133">
        <v>28014</v>
      </c>
      <c r="F139" s="142"/>
      <c r="G139" s="133">
        <f>E139</f>
        <v>28014</v>
      </c>
      <c r="H139" s="152">
        <f>+VLOOKUP(C139,'[6]FCST SDV'!$C:$AL,36,0)</f>
        <v>15800</v>
      </c>
      <c r="I139" s="153">
        <f t="shared" ref="I139" si="22">+H139/D139</f>
        <v>158</v>
      </c>
      <c r="J139" s="134">
        <f t="array" ref="J139">+IFERROR(INDEX('FCST SDV'!$AC$3:$AZ$3000,MATCH('Hàng Theo FCTS 14.09'!$B139,'FCST SDV'!$C$3:$C$3000,0),MATCH('Hàng Theo FCTS 14.09'!J$1,'FCST SDV'!$AC$2:$AZ$2,0))/'Hàng Theo FCTS 14.09'!$C139,0)</f>
        <v>0</v>
      </c>
      <c r="K139" s="134">
        <f t="array" ref="K139">+IFERROR(INDEX('FCST SDV'!$AC$3:$AZ$3000,MATCH('Hàng Theo FCTS 14.09'!$B139,'FCST SDV'!$C$3:$C$3000,0),MATCH('Hàng Theo FCTS 14.09'!K$1,'FCST SDV'!$AC$2:$AZ$2,0))/'Hàng Theo FCTS 14.09'!$C139,0)</f>
        <v>0</v>
      </c>
      <c r="L139" s="134">
        <f t="array" ref="L139">+IFERROR(INDEX('FCST SDV'!$AC$3:$AZ$3000,MATCH('Hàng Theo FCTS 14.09'!$B139,'FCST SDV'!$C$3:$C$3000,0),MATCH('Hàng Theo FCTS 14.09'!L$1,'FCST SDV'!$AC$2:$AZ$2,0))/'Hàng Theo FCTS 14.09'!$C139,0)</f>
        <v>1.0333333333333334</v>
      </c>
      <c r="M139" s="134">
        <f t="array" ref="M139">+IFERROR(INDEX('FCST SDV'!$AC$3:$AZ$3000,MATCH('Hàng Theo FCTS 14.09'!$B139,'FCST SDV'!$C$3:$C$3000,0),MATCH('Hàng Theo FCTS 14.09'!M$1,'FCST SDV'!$AC$2:$AZ$2,0))/'Hàng Theo FCTS 14.09'!$C139,0)</f>
        <v>2.0666666666666669</v>
      </c>
      <c r="N139" s="134">
        <f t="array" ref="N139">+IFERROR(INDEX('FCST SDV'!$AC$3:$AZ$3000,MATCH('Hàng Theo FCTS 14.09'!$B139,'FCST SDV'!$C$3:$C$3000,0),MATCH('Hàng Theo FCTS 14.09'!N$1,'FCST SDV'!$AC$2:$AZ$2,0))/'Hàng Theo FCTS 14.09'!$C139,0)</f>
        <v>1.0333333333333334</v>
      </c>
      <c r="O139" s="134">
        <f t="array" ref="O139">+IFERROR(INDEX('FCST SDV'!$AC$3:$AZ$3000,MATCH('Hàng Theo FCTS 14.09'!$B139,'FCST SDV'!$C$3:$C$3000,0),MATCH('Hàng Theo FCTS 14.09'!O$1,'FCST SDV'!$AC$2:$AZ$2,0))/'Hàng Theo FCTS 14.09'!$C139,0)</f>
        <v>4.1333333333333337</v>
      </c>
      <c r="P139" s="134">
        <f t="array" ref="P139">+IFERROR(INDEX('FCST SDV'!$AC$3:$AZ$3000,MATCH('Hàng Theo FCTS 14.09'!$B139,'FCST SDV'!$C$3:$C$3000,0),MATCH('Hàng Theo FCTS 14.09'!P$1,'FCST SDV'!$AC$2:$AZ$2,0))/'Hàng Theo FCTS 14.09'!$C139,0)</f>
        <v>3.1</v>
      </c>
      <c r="Q139" s="134">
        <f t="array" ref="Q139">+IFERROR(INDEX('FCST SDV'!$AC$3:$AZ$3000,MATCH('Hàng Theo FCTS 14.09'!$B139,'FCST SDV'!$C$3:$C$3000,0),MATCH('Hàng Theo FCTS 14.09'!Q$1,'FCST SDV'!$AC$2:$AZ$2,0))/'Hàng Theo FCTS 14.09'!$C139,0)</f>
        <v>0</v>
      </c>
      <c r="R139" s="134">
        <f t="array" ref="R139">+IFERROR(INDEX('FCST SDV'!$AC$3:$AZ$3000,MATCH('Hàng Theo FCTS 14.09'!$B139,'FCST SDV'!$C$3:$C$3000,0),MATCH('Hàng Theo FCTS 14.09'!R$1,'FCST SDV'!$AC$2:$AZ$2,0))/'Hàng Theo FCTS 14.09'!$C139,0)</f>
        <v>0</v>
      </c>
    </row>
    <row r="140" spans="2:18">
      <c r="B140" s="577" t="s">
        <v>254</v>
      </c>
      <c r="C140" s="578"/>
      <c r="D140" s="578"/>
      <c r="E140" s="578"/>
      <c r="F140" s="578"/>
      <c r="G140" s="579"/>
      <c r="H140" s="156"/>
      <c r="I140" s="155"/>
      <c r="J140" s="138">
        <f>G139-SUM(J139)</f>
        <v>28014</v>
      </c>
      <c r="K140" s="138">
        <f>J140-SUM(K139)</f>
        <v>28014</v>
      </c>
      <c r="L140" s="138">
        <f t="shared" ref="L140:R140" si="23">K140-SUM(L139)</f>
        <v>28012.966666666667</v>
      </c>
      <c r="M140" s="138">
        <f t="shared" si="23"/>
        <v>28010.9</v>
      </c>
      <c r="N140" s="138">
        <f t="shared" si="23"/>
        <v>28009.866666666669</v>
      </c>
      <c r="O140" s="138">
        <f t="shared" si="23"/>
        <v>28005.733333333334</v>
      </c>
      <c r="P140" s="138">
        <f t="shared" si="23"/>
        <v>28002.633333333335</v>
      </c>
      <c r="Q140" s="138">
        <f t="shared" si="23"/>
        <v>28002.633333333335</v>
      </c>
      <c r="R140" s="138">
        <f t="shared" si="23"/>
        <v>28002.633333333335</v>
      </c>
    </row>
    <row r="141" spans="2:18">
      <c r="B141" s="561" t="s">
        <v>109</v>
      </c>
      <c r="C141" s="131" t="s">
        <v>108</v>
      </c>
      <c r="D141" s="135">
        <v>3000</v>
      </c>
      <c r="E141" s="555">
        <v>40</v>
      </c>
      <c r="F141" s="585"/>
      <c r="G141" s="555">
        <f>E141</f>
        <v>40</v>
      </c>
      <c r="H141" s="152">
        <f>+VLOOKUP(C141,'[6]FCST SDV'!$C:$AL,36,0)</f>
        <v>34100</v>
      </c>
      <c r="I141" s="153">
        <f t="shared" ref="I141:I149" si="24">+H141/D141</f>
        <v>11.366666666666667</v>
      </c>
      <c r="J141" s="134">
        <f t="array" ref="J141">+IFERROR(INDEX('FCST SDV'!$AC$3:$AZ$3000,MATCH('Hàng Theo FCTS 14.09'!$B141,'FCST SDV'!$C$3:$C$3000,0),MATCH('Hàng Theo FCTS 14.09'!J$1,'FCST SDV'!$AC$2:$AZ$2,0))/'Hàng Theo FCTS 14.09'!$C141,0)</f>
        <v>10</v>
      </c>
      <c r="K141" s="134">
        <f t="array" ref="K141">+IFERROR(INDEX('FCST SDV'!$AC$3:$AZ$3000,MATCH('Hàng Theo FCTS 14.09'!$B141,'FCST SDV'!$C$3:$C$3000,0),MATCH('Hàng Theo FCTS 14.09'!K$1,'FCST SDV'!$AC$2:$AZ$2,0))/'Hàng Theo FCTS 14.09'!$C141,0)</f>
        <v>15</v>
      </c>
      <c r="L141" s="134">
        <f t="array" ref="L141">+IFERROR(INDEX('FCST SDV'!$AC$3:$AZ$3000,MATCH('Hàng Theo FCTS 14.09'!$B141,'FCST SDV'!$C$3:$C$3000,0),MATCH('Hàng Theo FCTS 14.09'!L$1,'FCST SDV'!$AC$2:$AZ$2,0))/'Hàng Theo FCTS 14.09'!$C141,0)</f>
        <v>15</v>
      </c>
      <c r="M141" s="134">
        <f t="array" ref="M141">+IFERROR(INDEX('FCST SDV'!$AC$3:$AZ$3000,MATCH('Hàng Theo FCTS 14.09'!$B141,'FCST SDV'!$C$3:$C$3000,0),MATCH('Hàng Theo FCTS 14.09'!M$1,'FCST SDV'!$AC$2:$AZ$2,0))/'Hàng Theo FCTS 14.09'!$C141,0)</f>
        <v>15</v>
      </c>
      <c r="N141" s="134">
        <f t="array" ref="N141">+IFERROR(INDEX('FCST SDV'!$AC$3:$AZ$3000,MATCH('Hàng Theo FCTS 14.09'!$B141,'FCST SDV'!$C$3:$C$3000,0),MATCH('Hàng Theo FCTS 14.09'!N$1,'FCST SDV'!$AC$2:$AZ$2,0))/'Hàng Theo FCTS 14.09'!$C141,0)</f>
        <v>20</v>
      </c>
      <c r="O141" s="134">
        <f t="array" ref="O141">+IFERROR(INDEX('FCST SDV'!$AC$3:$AZ$3000,MATCH('Hàng Theo FCTS 14.09'!$B141,'FCST SDV'!$C$3:$C$3000,0),MATCH('Hàng Theo FCTS 14.09'!O$1,'FCST SDV'!$AC$2:$AZ$2,0))/'Hàng Theo FCTS 14.09'!$C141,0)</f>
        <v>100</v>
      </c>
      <c r="P141" s="134">
        <f t="array" ref="P141">+IFERROR(INDEX('FCST SDV'!$AC$3:$AZ$3000,MATCH('Hàng Theo FCTS 14.09'!$B141,'FCST SDV'!$C$3:$C$3000,0),MATCH('Hàng Theo FCTS 14.09'!P$1,'FCST SDV'!$AC$2:$AZ$2,0))/'Hàng Theo FCTS 14.09'!$C141,0)</f>
        <v>135</v>
      </c>
      <c r="Q141" s="134">
        <f t="array" ref="Q141">+IFERROR(INDEX('FCST SDV'!$AC$3:$AZ$3000,MATCH('Hàng Theo FCTS 14.09'!$B141,'FCST SDV'!$C$3:$C$3000,0),MATCH('Hàng Theo FCTS 14.09'!Q$1,'FCST SDV'!$AC$2:$AZ$2,0))/'Hàng Theo FCTS 14.09'!$C141,0)</f>
        <v>0</v>
      </c>
      <c r="R141" s="134">
        <f t="array" ref="R141">+IFERROR(INDEX('FCST SDV'!$AC$3:$AZ$3000,MATCH('Hàng Theo FCTS 14.09'!$B141,'FCST SDV'!$C$3:$C$3000,0),MATCH('Hàng Theo FCTS 14.09'!R$1,'FCST SDV'!$AC$2:$AZ$2,0))/'Hàng Theo FCTS 14.09'!$C141,0)</f>
        <v>0</v>
      </c>
    </row>
    <row r="142" spans="2:18">
      <c r="B142" s="562"/>
      <c r="C142" s="131" t="s">
        <v>34</v>
      </c>
      <c r="D142" s="135">
        <v>2700</v>
      </c>
      <c r="E142" s="556"/>
      <c r="F142" s="664"/>
      <c r="G142" s="556"/>
      <c r="H142" s="152">
        <f>+VLOOKUP(C142,'[6]FCST SDV'!$C:$AL,36,0)</f>
        <v>1053000</v>
      </c>
      <c r="I142" s="153">
        <f t="shared" si="24"/>
        <v>390</v>
      </c>
      <c r="J142" s="134">
        <f t="array" ref="J142">+IFERROR(INDEX('FCST SDV'!$AC$3:$AZ$3000,MATCH('Hàng Theo FCTS 14.09'!$B142,'FCST SDV'!$C$3:$C$3000,0),MATCH('Hàng Theo FCTS 14.09'!J$1,'FCST SDV'!$AC$2:$AZ$2,0))/'Hàng Theo FCTS 14.09'!$C142,0)</f>
        <v>16</v>
      </c>
      <c r="K142" s="134">
        <f t="array" ref="K142">+IFERROR(INDEX('FCST SDV'!$AC$3:$AZ$3000,MATCH('Hàng Theo FCTS 14.09'!$B142,'FCST SDV'!$C$3:$C$3000,0),MATCH('Hàng Theo FCTS 14.09'!K$1,'FCST SDV'!$AC$2:$AZ$2,0))/'Hàng Theo FCTS 14.09'!$C142,0)</f>
        <v>10.666666666666666</v>
      </c>
      <c r="L142" s="134">
        <f t="array" ref="L142">+IFERROR(INDEX('FCST SDV'!$AC$3:$AZ$3000,MATCH('Hàng Theo FCTS 14.09'!$B142,'FCST SDV'!$C$3:$C$3000,0),MATCH('Hàng Theo FCTS 14.09'!L$1,'FCST SDV'!$AC$2:$AZ$2,0))/'Hàng Theo FCTS 14.09'!$C142,0)</f>
        <v>10.666666666666666</v>
      </c>
      <c r="M142" s="134">
        <f t="array" ref="M142">+IFERROR(INDEX('FCST SDV'!$AC$3:$AZ$3000,MATCH('Hàng Theo FCTS 14.09'!$B142,'FCST SDV'!$C$3:$C$3000,0),MATCH('Hàng Theo FCTS 14.09'!M$1,'FCST SDV'!$AC$2:$AZ$2,0))/'Hàng Theo FCTS 14.09'!$C142,0)</f>
        <v>16</v>
      </c>
      <c r="N142" s="134">
        <f t="array" ref="N142">+IFERROR(INDEX('FCST SDV'!$AC$3:$AZ$3000,MATCH('Hàng Theo FCTS 14.09'!$B142,'FCST SDV'!$C$3:$C$3000,0),MATCH('Hàng Theo FCTS 14.09'!N$1,'FCST SDV'!$AC$2:$AZ$2,0))/'Hàng Theo FCTS 14.09'!$C142,0)</f>
        <v>16</v>
      </c>
      <c r="O142" s="134">
        <f t="array" ref="O142">+IFERROR(INDEX('FCST SDV'!$AC$3:$AZ$3000,MATCH('Hàng Theo FCTS 14.09'!$B142,'FCST SDV'!$C$3:$C$3000,0),MATCH('Hàng Theo FCTS 14.09'!O$1,'FCST SDV'!$AC$2:$AZ$2,0))/'Hàng Theo FCTS 14.09'!$C142,0)</f>
        <v>96</v>
      </c>
      <c r="P142" s="134">
        <f t="array" ref="P142">+IFERROR(INDEX('FCST SDV'!$AC$3:$AZ$3000,MATCH('Hàng Theo FCTS 14.09'!$B142,'FCST SDV'!$C$3:$C$3000,0),MATCH('Hàng Theo FCTS 14.09'!P$1,'FCST SDV'!$AC$2:$AZ$2,0))/'Hàng Theo FCTS 14.09'!$C142,0)</f>
        <v>74.666666666666671</v>
      </c>
      <c r="Q142" s="134">
        <f t="array" ref="Q142">+IFERROR(INDEX('FCST SDV'!$AC$3:$AZ$3000,MATCH('Hàng Theo FCTS 14.09'!$B142,'FCST SDV'!$C$3:$C$3000,0),MATCH('Hàng Theo FCTS 14.09'!Q$1,'FCST SDV'!$AC$2:$AZ$2,0))/'Hàng Theo FCTS 14.09'!$C142,0)</f>
        <v>0</v>
      </c>
      <c r="R142" s="134">
        <f t="array" ref="R142">+IFERROR(INDEX('FCST SDV'!$AC$3:$AZ$3000,MATCH('Hàng Theo FCTS 14.09'!$B142,'FCST SDV'!$C$3:$C$3000,0),MATCH('Hàng Theo FCTS 14.09'!R$1,'FCST SDV'!$AC$2:$AZ$2,0))/'Hàng Theo FCTS 14.09'!$C142,0)</f>
        <v>0</v>
      </c>
    </row>
    <row r="143" spans="2:18">
      <c r="B143" s="562"/>
      <c r="C143" s="131" t="s">
        <v>30</v>
      </c>
      <c r="D143" s="135">
        <v>3000</v>
      </c>
      <c r="E143" s="556"/>
      <c r="F143" s="664"/>
      <c r="G143" s="556"/>
      <c r="H143" s="152">
        <f>+VLOOKUP(C143,'[6]FCST SDV'!$C:$AL,36,0)</f>
        <v>978000</v>
      </c>
      <c r="I143" s="153">
        <f t="shared" si="24"/>
        <v>326</v>
      </c>
      <c r="J143" s="134">
        <f t="array" ref="J143">+IFERROR(INDEX('FCST SDV'!$AC$3:$AZ$3000,MATCH('Hàng Theo FCTS 14.09'!$B143,'FCST SDV'!$C$3:$C$3000,0),MATCH('Hàng Theo FCTS 14.09'!J$1,'FCST SDV'!$AC$2:$AZ$2,0))/'Hàng Theo FCTS 14.09'!$C143,0)</f>
        <v>0</v>
      </c>
      <c r="K143" s="134">
        <f t="array" ref="K143">+IFERROR(INDEX('FCST SDV'!$AC$3:$AZ$3000,MATCH('Hàng Theo FCTS 14.09'!$B143,'FCST SDV'!$C$3:$C$3000,0),MATCH('Hàng Theo FCTS 14.09'!K$1,'FCST SDV'!$AC$2:$AZ$2,0))/'Hàng Theo FCTS 14.09'!$C143,0)</f>
        <v>0</v>
      </c>
      <c r="L143" s="134">
        <f t="array" ref="L143">+IFERROR(INDEX('FCST SDV'!$AC$3:$AZ$3000,MATCH('Hàng Theo FCTS 14.09'!$B143,'FCST SDV'!$C$3:$C$3000,0),MATCH('Hàng Theo FCTS 14.09'!L$1,'FCST SDV'!$AC$2:$AZ$2,0))/'Hàng Theo FCTS 14.09'!$C143,0)</f>
        <v>0</v>
      </c>
      <c r="M143" s="134">
        <f t="array" ref="M143">+IFERROR(INDEX('FCST SDV'!$AC$3:$AZ$3000,MATCH('Hàng Theo FCTS 14.09'!$B143,'FCST SDV'!$C$3:$C$3000,0),MATCH('Hàng Theo FCTS 14.09'!M$1,'FCST SDV'!$AC$2:$AZ$2,0))/'Hàng Theo FCTS 14.09'!$C143,0)</f>
        <v>0</v>
      </c>
      <c r="N143" s="134">
        <f t="array" ref="N143">+IFERROR(INDEX('FCST SDV'!$AC$3:$AZ$3000,MATCH('Hàng Theo FCTS 14.09'!$B143,'FCST SDV'!$C$3:$C$3000,0),MATCH('Hàng Theo FCTS 14.09'!N$1,'FCST SDV'!$AC$2:$AZ$2,0))/'Hàng Theo FCTS 14.09'!$C143,0)</f>
        <v>0</v>
      </c>
      <c r="O143" s="134">
        <f t="array" ref="O143">+IFERROR(INDEX('FCST SDV'!$AC$3:$AZ$3000,MATCH('Hàng Theo FCTS 14.09'!$B143,'FCST SDV'!$C$3:$C$3000,0),MATCH('Hàng Theo FCTS 14.09'!O$1,'FCST SDV'!$AC$2:$AZ$2,0))/'Hàng Theo FCTS 14.09'!$C143,0)</f>
        <v>0</v>
      </c>
      <c r="P143" s="134">
        <f t="array" ref="P143">+IFERROR(INDEX('FCST SDV'!$AC$3:$AZ$3000,MATCH('Hàng Theo FCTS 14.09'!$B143,'FCST SDV'!$C$3:$C$3000,0),MATCH('Hàng Theo FCTS 14.09'!P$1,'FCST SDV'!$AC$2:$AZ$2,0))/'Hàng Theo FCTS 14.09'!$C143,0)</f>
        <v>0</v>
      </c>
      <c r="Q143" s="134">
        <f t="array" ref="Q143">+IFERROR(INDEX('FCST SDV'!$AC$3:$AZ$3000,MATCH('Hàng Theo FCTS 14.09'!$B143,'FCST SDV'!$C$3:$C$3000,0),MATCH('Hàng Theo FCTS 14.09'!Q$1,'FCST SDV'!$AC$2:$AZ$2,0))/'Hàng Theo FCTS 14.09'!$C143,0)</f>
        <v>0</v>
      </c>
      <c r="R143" s="134">
        <f t="array" ref="R143">+IFERROR(INDEX('FCST SDV'!$AC$3:$AZ$3000,MATCH('Hàng Theo FCTS 14.09'!$B143,'FCST SDV'!$C$3:$C$3000,0),MATCH('Hàng Theo FCTS 14.09'!R$1,'FCST SDV'!$AC$2:$AZ$2,0))/'Hàng Theo FCTS 14.09'!$C143,0)</f>
        <v>0</v>
      </c>
    </row>
    <row r="144" spans="2:18">
      <c r="B144" s="562"/>
      <c r="C144" s="131" t="s">
        <v>82</v>
      </c>
      <c r="D144" s="135">
        <v>3000</v>
      </c>
      <c r="E144" s="556"/>
      <c r="F144" s="664"/>
      <c r="G144" s="556"/>
      <c r="H144" s="152">
        <f>+VLOOKUP(C144,'[6]FCST SDV'!$C:$AL,36,0)</f>
        <v>768000</v>
      </c>
      <c r="I144" s="153">
        <f t="shared" si="24"/>
        <v>256</v>
      </c>
      <c r="J144" s="134">
        <f t="array" ref="J144">+IFERROR(INDEX('FCST SDV'!$AC$3:$AZ$3000,MATCH('Hàng Theo FCTS 14.09'!$B144,'FCST SDV'!$C$3:$C$3000,0),MATCH('Hàng Theo FCTS 14.09'!J$1,'FCST SDV'!$AC$2:$AZ$2,0))/'Hàng Theo FCTS 14.09'!$C144,0)</f>
        <v>0</v>
      </c>
      <c r="K144" s="134">
        <f t="array" ref="K144">+IFERROR(INDEX('FCST SDV'!$AC$3:$AZ$3000,MATCH('Hàng Theo FCTS 14.09'!$B144,'FCST SDV'!$C$3:$C$3000,0),MATCH('Hàng Theo FCTS 14.09'!K$1,'FCST SDV'!$AC$2:$AZ$2,0))/'Hàng Theo FCTS 14.09'!$C144,0)</f>
        <v>0</v>
      </c>
      <c r="L144" s="134">
        <f t="array" ref="L144">+IFERROR(INDEX('FCST SDV'!$AC$3:$AZ$3000,MATCH('Hàng Theo FCTS 14.09'!$B144,'FCST SDV'!$C$3:$C$3000,0),MATCH('Hàng Theo FCTS 14.09'!L$1,'FCST SDV'!$AC$2:$AZ$2,0))/'Hàng Theo FCTS 14.09'!$C144,0)</f>
        <v>0</v>
      </c>
      <c r="M144" s="134">
        <f t="array" ref="M144">+IFERROR(INDEX('FCST SDV'!$AC$3:$AZ$3000,MATCH('Hàng Theo FCTS 14.09'!$B144,'FCST SDV'!$C$3:$C$3000,0),MATCH('Hàng Theo FCTS 14.09'!M$1,'FCST SDV'!$AC$2:$AZ$2,0))/'Hàng Theo FCTS 14.09'!$C144,0)</f>
        <v>0</v>
      </c>
      <c r="N144" s="134">
        <f t="array" ref="N144">+IFERROR(INDEX('FCST SDV'!$AC$3:$AZ$3000,MATCH('Hàng Theo FCTS 14.09'!$B144,'FCST SDV'!$C$3:$C$3000,0),MATCH('Hàng Theo FCTS 14.09'!N$1,'FCST SDV'!$AC$2:$AZ$2,0))/'Hàng Theo FCTS 14.09'!$C144,0)</f>
        <v>0</v>
      </c>
      <c r="O144" s="134">
        <f t="array" ref="O144">+IFERROR(INDEX('FCST SDV'!$AC$3:$AZ$3000,MATCH('Hàng Theo FCTS 14.09'!$B144,'FCST SDV'!$C$3:$C$3000,0),MATCH('Hàng Theo FCTS 14.09'!O$1,'FCST SDV'!$AC$2:$AZ$2,0))/'Hàng Theo FCTS 14.09'!$C144,0)</f>
        <v>0</v>
      </c>
      <c r="P144" s="134">
        <f t="array" ref="P144">+IFERROR(INDEX('FCST SDV'!$AC$3:$AZ$3000,MATCH('Hàng Theo FCTS 14.09'!$B144,'FCST SDV'!$C$3:$C$3000,0),MATCH('Hàng Theo FCTS 14.09'!P$1,'FCST SDV'!$AC$2:$AZ$2,0))/'Hàng Theo FCTS 14.09'!$C144,0)</f>
        <v>0</v>
      </c>
      <c r="Q144" s="134">
        <f t="array" ref="Q144">+IFERROR(INDEX('FCST SDV'!$AC$3:$AZ$3000,MATCH('Hàng Theo FCTS 14.09'!$B144,'FCST SDV'!$C$3:$C$3000,0),MATCH('Hàng Theo FCTS 14.09'!Q$1,'FCST SDV'!$AC$2:$AZ$2,0))/'Hàng Theo FCTS 14.09'!$C144,0)</f>
        <v>0</v>
      </c>
      <c r="R144" s="134">
        <f t="array" ref="R144">+IFERROR(INDEX('FCST SDV'!$AC$3:$AZ$3000,MATCH('Hàng Theo FCTS 14.09'!$B144,'FCST SDV'!$C$3:$C$3000,0),MATCH('Hàng Theo FCTS 14.09'!R$1,'FCST SDV'!$AC$2:$AZ$2,0))/'Hàng Theo FCTS 14.09'!$C144,0)</f>
        <v>0</v>
      </c>
    </row>
    <row r="145" spans="2:18">
      <c r="B145" s="562"/>
      <c r="C145" s="131" t="s">
        <v>73</v>
      </c>
      <c r="D145" s="135">
        <v>2000</v>
      </c>
      <c r="E145" s="556"/>
      <c r="F145" s="664"/>
      <c r="G145" s="556"/>
      <c r="H145" s="152">
        <f>+VLOOKUP(C145,'[6]FCST SDV'!$C:$AL,36,0)</f>
        <v>0</v>
      </c>
      <c r="I145" s="153">
        <f t="shared" si="24"/>
        <v>0</v>
      </c>
      <c r="J145" s="134">
        <f t="array" ref="J145">+IFERROR(INDEX('FCST SDV'!$AC$3:$AZ$3000,MATCH('Hàng Theo FCTS 14.09'!$B145,'FCST SDV'!$C$3:$C$3000,0),MATCH('Hàng Theo FCTS 14.09'!J$1,'FCST SDV'!$AC$2:$AZ$2,0))/'Hàng Theo FCTS 14.09'!$C145,0)</f>
        <v>10</v>
      </c>
      <c r="K145" s="134">
        <f t="array" ref="K145">+IFERROR(INDEX('FCST SDV'!$AC$3:$AZ$3000,MATCH('Hàng Theo FCTS 14.09'!$B145,'FCST SDV'!$C$3:$C$3000,0),MATCH('Hàng Theo FCTS 14.09'!K$1,'FCST SDV'!$AC$2:$AZ$2,0))/'Hàng Theo FCTS 14.09'!$C145,0)</f>
        <v>0</v>
      </c>
      <c r="L145" s="134">
        <f t="array" ref="L145">+IFERROR(INDEX('FCST SDV'!$AC$3:$AZ$3000,MATCH('Hàng Theo FCTS 14.09'!$B145,'FCST SDV'!$C$3:$C$3000,0),MATCH('Hàng Theo FCTS 14.09'!L$1,'FCST SDV'!$AC$2:$AZ$2,0))/'Hàng Theo FCTS 14.09'!$C145,0)</f>
        <v>0</v>
      </c>
      <c r="M145" s="134">
        <f t="array" ref="M145">+IFERROR(INDEX('FCST SDV'!$AC$3:$AZ$3000,MATCH('Hàng Theo FCTS 14.09'!$B145,'FCST SDV'!$C$3:$C$3000,0),MATCH('Hàng Theo FCTS 14.09'!M$1,'FCST SDV'!$AC$2:$AZ$2,0))/'Hàng Theo FCTS 14.09'!$C145,0)</f>
        <v>0</v>
      </c>
      <c r="N145" s="134">
        <f t="array" ref="N145">+IFERROR(INDEX('FCST SDV'!$AC$3:$AZ$3000,MATCH('Hàng Theo FCTS 14.09'!$B145,'FCST SDV'!$C$3:$C$3000,0),MATCH('Hàng Theo FCTS 14.09'!N$1,'FCST SDV'!$AC$2:$AZ$2,0))/'Hàng Theo FCTS 14.09'!$C145,0)</f>
        <v>0</v>
      </c>
      <c r="O145" s="134">
        <f t="array" ref="O145">+IFERROR(INDEX('FCST SDV'!$AC$3:$AZ$3000,MATCH('Hàng Theo FCTS 14.09'!$B145,'FCST SDV'!$C$3:$C$3000,0),MATCH('Hàng Theo FCTS 14.09'!O$1,'FCST SDV'!$AC$2:$AZ$2,0))/'Hàng Theo FCTS 14.09'!$C145,0)</f>
        <v>18.333333333333332</v>
      </c>
      <c r="P145" s="134">
        <f t="array" ref="P145">+IFERROR(INDEX('FCST SDV'!$AC$3:$AZ$3000,MATCH('Hàng Theo FCTS 14.09'!$B145,'FCST SDV'!$C$3:$C$3000,0),MATCH('Hàng Theo FCTS 14.09'!P$1,'FCST SDV'!$AC$2:$AZ$2,0))/'Hàng Theo FCTS 14.09'!$C145,0)</f>
        <v>20.6</v>
      </c>
      <c r="Q145" s="134">
        <f t="array" ref="Q145">+IFERROR(INDEX('FCST SDV'!$AC$3:$AZ$3000,MATCH('Hàng Theo FCTS 14.09'!$B145,'FCST SDV'!$C$3:$C$3000,0),MATCH('Hàng Theo FCTS 14.09'!Q$1,'FCST SDV'!$AC$2:$AZ$2,0))/'Hàng Theo FCTS 14.09'!$C145,0)</f>
        <v>20.6</v>
      </c>
      <c r="R145" s="134">
        <f t="array" ref="R145">+IFERROR(INDEX('FCST SDV'!$AC$3:$AZ$3000,MATCH('Hàng Theo FCTS 14.09'!$B145,'FCST SDV'!$C$3:$C$3000,0),MATCH('Hàng Theo FCTS 14.09'!R$1,'FCST SDV'!$AC$2:$AZ$2,0))/'Hàng Theo FCTS 14.09'!$C145,0)</f>
        <v>0</v>
      </c>
    </row>
    <row r="146" spans="2:18">
      <c r="B146" s="562"/>
      <c r="C146" s="131" t="s">
        <v>73</v>
      </c>
      <c r="D146" s="135">
        <v>2000</v>
      </c>
      <c r="E146" s="556"/>
      <c r="F146" s="664"/>
      <c r="G146" s="556"/>
      <c r="H146" s="152">
        <f>+VLOOKUP(C146,'[6]FCST SDV'!$C:$AL,36,0)</f>
        <v>0</v>
      </c>
      <c r="I146" s="153">
        <f t="shared" si="24"/>
        <v>0</v>
      </c>
      <c r="J146" s="134">
        <f t="array" ref="J146">+IFERROR(INDEX('FCST SDV'!$AC$3:$AZ$3000,MATCH('Hàng Theo FCTS 14.09'!$B146,'FCST SDV'!$C$3:$C$3000,0),MATCH('Hàng Theo FCTS 14.09'!J$1,'FCST SDV'!$AC$2:$AZ$2,0))/'Hàng Theo FCTS 14.09'!$C146,0)</f>
        <v>0</v>
      </c>
      <c r="K146" s="134">
        <f t="array" ref="K146">+IFERROR(INDEX('FCST SDV'!$AC$3:$AZ$3000,MATCH('Hàng Theo FCTS 14.09'!$B146,'FCST SDV'!$C$3:$C$3000,0),MATCH('Hàng Theo FCTS 14.09'!K$1,'FCST SDV'!$AC$2:$AZ$2,0))/'Hàng Theo FCTS 14.09'!$C146,0)</f>
        <v>0</v>
      </c>
      <c r="L146" s="134">
        <f t="array" ref="L146">+IFERROR(INDEX('FCST SDV'!$AC$3:$AZ$3000,MATCH('Hàng Theo FCTS 14.09'!$B146,'FCST SDV'!$C$3:$C$3000,0),MATCH('Hàng Theo FCTS 14.09'!L$1,'FCST SDV'!$AC$2:$AZ$2,0))/'Hàng Theo FCTS 14.09'!$C146,0)</f>
        <v>0</v>
      </c>
      <c r="M146" s="134">
        <f t="array" ref="M146">+IFERROR(INDEX('FCST SDV'!$AC$3:$AZ$3000,MATCH('Hàng Theo FCTS 14.09'!$B146,'FCST SDV'!$C$3:$C$3000,0),MATCH('Hàng Theo FCTS 14.09'!M$1,'FCST SDV'!$AC$2:$AZ$2,0))/'Hàng Theo FCTS 14.09'!$C146,0)</f>
        <v>0</v>
      </c>
      <c r="N146" s="134">
        <f t="array" ref="N146">+IFERROR(INDEX('FCST SDV'!$AC$3:$AZ$3000,MATCH('Hàng Theo FCTS 14.09'!$B146,'FCST SDV'!$C$3:$C$3000,0),MATCH('Hàng Theo FCTS 14.09'!N$1,'FCST SDV'!$AC$2:$AZ$2,0))/'Hàng Theo FCTS 14.09'!$C146,0)</f>
        <v>0</v>
      </c>
      <c r="O146" s="134">
        <f t="array" ref="O146">+IFERROR(INDEX('FCST SDV'!$AC$3:$AZ$3000,MATCH('Hàng Theo FCTS 14.09'!$B146,'FCST SDV'!$C$3:$C$3000,0),MATCH('Hàng Theo FCTS 14.09'!O$1,'FCST SDV'!$AC$2:$AZ$2,0))/'Hàng Theo FCTS 14.09'!$C146,0)</f>
        <v>2.1333333333333333</v>
      </c>
      <c r="P146" s="134">
        <f t="array" ref="P146">+IFERROR(INDEX('FCST SDV'!$AC$3:$AZ$3000,MATCH('Hàng Theo FCTS 14.09'!$B146,'FCST SDV'!$C$3:$C$3000,0),MATCH('Hàng Theo FCTS 14.09'!P$1,'FCST SDV'!$AC$2:$AZ$2,0))/'Hàng Theo FCTS 14.09'!$C146,0)</f>
        <v>10.666666666666666</v>
      </c>
      <c r="Q146" s="134">
        <f t="array" ref="Q146">+IFERROR(INDEX('FCST SDV'!$AC$3:$AZ$3000,MATCH('Hàng Theo FCTS 14.09'!$B146,'FCST SDV'!$C$3:$C$3000,0),MATCH('Hàng Theo FCTS 14.09'!Q$1,'FCST SDV'!$AC$2:$AZ$2,0))/'Hàng Theo FCTS 14.09'!$C146,0)</f>
        <v>0</v>
      </c>
      <c r="R146" s="134">
        <f t="array" ref="R146">+IFERROR(INDEX('FCST SDV'!$AC$3:$AZ$3000,MATCH('Hàng Theo FCTS 14.09'!$B146,'FCST SDV'!$C$3:$C$3000,0),MATCH('Hàng Theo FCTS 14.09'!R$1,'FCST SDV'!$AC$2:$AZ$2,0))/'Hàng Theo FCTS 14.09'!$C146,0)</f>
        <v>0</v>
      </c>
    </row>
    <row r="147" spans="2:18">
      <c r="B147" s="562"/>
      <c r="C147" s="131" t="s">
        <v>77</v>
      </c>
      <c r="D147" s="135">
        <v>3000</v>
      </c>
      <c r="E147" s="556"/>
      <c r="F147" s="664"/>
      <c r="G147" s="556"/>
      <c r="H147" s="152">
        <f>+VLOOKUP(C147,'[6]FCST SDV'!$C:$AL,36,0)</f>
        <v>208600</v>
      </c>
      <c r="I147" s="153">
        <f t="shared" si="24"/>
        <v>69.533333333333331</v>
      </c>
      <c r="J147" s="134">
        <f t="array" ref="J147">+IFERROR(INDEX('FCST SDV'!$AC$3:$AZ$3000,MATCH('Hàng Theo FCTS 14.09'!$B147,'FCST SDV'!$C$3:$C$3000,0),MATCH('Hàng Theo FCTS 14.09'!J$1,'FCST SDV'!$AC$2:$AZ$2,0))/'Hàng Theo FCTS 14.09'!$C147,0)</f>
        <v>0.11666666666666667</v>
      </c>
      <c r="K147" s="134">
        <f t="array" ref="K147">+IFERROR(INDEX('FCST SDV'!$AC$3:$AZ$3000,MATCH('Hàng Theo FCTS 14.09'!$B147,'FCST SDV'!$C$3:$C$3000,0),MATCH('Hàng Theo FCTS 14.09'!K$1,'FCST SDV'!$AC$2:$AZ$2,0))/'Hàng Theo FCTS 14.09'!$C147,0)</f>
        <v>0</v>
      </c>
      <c r="L147" s="134">
        <f t="array" ref="L147">+IFERROR(INDEX('FCST SDV'!$AC$3:$AZ$3000,MATCH('Hàng Theo FCTS 14.09'!$B147,'FCST SDV'!$C$3:$C$3000,0),MATCH('Hàng Theo FCTS 14.09'!L$1,'FCST SDV'!$AC$2:$AZ$2,0))/'Hàng Theo FCTS 14.09'!$C147,0)</f>
        <v>0.23333333333333334</v>
      </c>
      <c r="M147" s="134">
        <f t="array" ref="M147">+IFERROR(INDEX('FCST SDV'!$AC$3:$AZ$3000,MATCH('Hàng Theo FCTS 14.09'!$B147,'FCST SDV'!$C$3:$C$3000,0),MATCH('Hàng Theo FCTS 14.09'!M$1,'FCST SDV'!$AC$2:$AZ$2,0))/'Hàng Theo FCTS 14.09'!$C147,0)</f>
        <v>0.11666666666666667</v>
      </c>
      <c r="N147" s="134">
        <f t="array" ref="N147">+IFERROR(INDEX('FCST SDV'!$AC$3:$AZ$3000,MATCH('Hàng Theo FCTS 14.09'!$B147,'FCST SDV'!$C$3:$C$3000,0),MATCH('Hàng Theo FCTS 14.09'!N$1,'FCST SDV'!$AC$2:$AZ$2,0))/'Hàng Theo FCTS 14.09'!$C147,0)</f>
        <v>0.11666666666666667</v>
      </c>
      <c r="O147" s="134">
        <f t="array" ref="O147">+IFERROR(INDEX('FCST SDV'!$AC$3:$AZ$3000,MATCH('Hàng Theo FCTS 14.09'!$B147,'FCST SDV'!$C$3:$C$3000,0),MATCH('Hàng Theo FCTS 14.09'!O$1,'FCST SDV'!$AC$2:$AZ$2,0))/'Hàng Theo FCTS 14.09'!$C147,0)</f>
        <v>0.58333333333333337</v>
      </c>
      <c r="P147" s="134">
        <f t="array" ref="P147">+IFERROR(INDEX('FCST SDV'!$AC$3:$AZ$3000,MATCH('Hàng Theo FCTS 14.09'!$B147,'FCST SDV'!$C$3:$C$3000,0),MATCH('Hàng Theo FCTS 14.09'!P$1,'FCST SDV'!$AC$2:$AZ$2,0))/'Hàng Theo FCTS 14.09'!$C147,0)</f>
        <v>0.11666666666666667</v>
      </c>
      <c r="Q147" s="134">
        <f t="array" ref="Q147">+IFERROR(INDEX('FCST SDV'!$AC$3:$AZ$3000,MATCH('Hàng Theo FCTS 14.09'!$B147,'FCST SDV'!$C$3:$C$3000,0),MATCH('Hàng Theo FCTS 14.09'!Q$1,'FCST SDV'!$AC$2:$AZ$2,0))/'Hàng Theo FCTS 14.09'!$C147,0)</f>
        <v>0</v>
      </c>
      <c r="R147" s="134">
        <f t="array" ref="R147">+IFERROR(INDEX('FCST SDV'!$AC$3:$AZ$3000,MATCH('Hàng Theo FCTS 14.09'!$B147,'FCST SDV'!$C$3:$C$3000,0),MATCH('Hàng Theo FCTS 14.09'!R$1,'FCST SDV'!$AC$2:$AZ$2,0))/'Hàng Theo FCTS 14.09'!$C147,0)</f>
        <v>0</v>
      </c>
    </row>
    <row r="148" spans="2:18">
      <c r="B148" s="562"/>
      <c r="C148" s="131" t="s">
        <v>75</v>
      </c>
      <c r="D148" s="135">
        <v>3000</v>
      </c>
      <c r="E148" s="556"/>
      <c r="F148" s="664"/>
      <c r="G148" s="556"/>
      <c r="H148" s="152">
        <f>+VLOOKUP(C148,'[6]FCST SDV'!$C:$AL,36,0)</f>
        <v>38400</v>
      </c>
      <c r="I148" s="153">
        <f t="shared" si="24"/>
        <v>12.8</v>
      </c>
      <c r="J148" s="134">
        <f t="array" ref="J148">+IFERROR(INDEX('FCST SDV'!$AC$3:$AZ$3000,MATCH('Hàng Theo FCTS 14.09'!$B148,'FCST SDV'!$C$3:$C$3000,0),MATCH('Hàng Theo FCTS 14.09'!J$1,'FCST SDV'!$AC$2:$AZ$2,0))/'Hàng Theo FCTS 14.09'!$C148,0)</f>
        <v>0</v>
      </c>
      <c r="K148" s="134">
        <f t="array" ref="K148">+IFERROR(INDEX('FCST SDV'!$AC$3:$AZ$3000,MATCH('Hàng Theo FCTS 14.09'!$B148,'FCST SDV'!$C$3:$C$3000,0),MATCH('Hàng Theo FCTS 14.09'!K$1,'FCST SDV'!$AC$2:$AZ$2,0))/'Hàng Theo FCTS 14.09'!$C148,0)</f>
        <v>0</v>
      </c>
      <c r="L148" s="134">
        <f t="array" ref="L148">+IFERROR(INDEX('FCST SDV'!$AC$3:$AZ$3000,MATCH('Hàng Theo FCTS 14.09'!$B148,'FCST SDV'!$C$3:$C$3000,0),MATCH('Hàng Theo FCTS 14.09'!L$1,'FCST SDV'!$AC$2:$AZ$2,0))/'Hàng Theo FCTS 14.09'!$C148,0)</f>
        <v>0</v>
      </c>
      <c r="M148" s="134">
        <f t="array" ref="M148">+IFERROR(INDEX('FCST SDV'!$AC$3:$AZ$3000,MATCH('Hàng Theo FCTS 14.09'!$B148,'FCST SDV'!$C$3:$C$3000,0),MATCH('Hàng Theo FCTS 14.09'!M$1,'FCST SDV'!$AC$2:$AZ$2,0))/'Hàng Theo FCTS 14.09'!$C148,0)</f>
        <v>0</v>
      </c>
      <c r="N148" s="134">
        <f t="array" ref="N148">+IFERROR(INDEX('FCST SDV'!$AC$3:$AZ$3000,MATCH('Hàng Theo FCTS 14.09'!$B148,'FCST SDV'!$C$3:$C$3000,0),MATCH('Hàng Theo FCTS 14.09'!N$1,'FCST SDV'!$AC$2:$AZ$2,0))/'Hàng Theo FCTS 14.09'!$C148,0)</f>
        <v>0</v>
      </c>
      <c r="O148" s="134">
        <f t="array" ref="O148">+IFERROR(INDEX('FCST SDV'!$AC$3:$AZ$3000,MATCH('Hàng Theo FCTS 14.09'!$B148,'FCST SDV'!$C$3:$C$3000,0),MATCH('Hàng Theo FCTS 14.09'!O$1,'FCST SDV'!$AC$2:$AZ$2,0))/'Hàng Theo FCTS 14.09'!$C148,0)</f>
        <v>0</v>
      </c>
      <c r="P148" s="134">
        <f t="array" ref="P148">+IFERROR(INDEX('FCST SDV'!$AC$3:$AZ$3000,MATCH('Hàng Theo FCTS 14.09'!$B148,'FCST SDV'!$C$3:$C$3000,0),MATCH('Hàng Theo FCTS 14.09'!P$1,'FCST SDV'!$AC$2:$AZ$2,0))/'Hàng Theo FCTS 14.09'!$C148,0)</f>
        <v>0</v>
      </c>
      <c r="Q148" s="134">
        <f t="array" ref="Q148">+IFERROR(INDEX('FCST SDV'!$AC$3:$AZ$3000,MATCH('Hàng Theo FCTS 14.09'!$B148,'FCST SDV'!$C$3:$C$3000,0),MATCH('Hàng Theo FCTS 14.09'!Q$1,'FCST SDV'!$AC$2:$AZ$2,0))/'Hàng Theo FCTS 14.09'!$C148,0)</f>
        <v>0</v>
      </c>
      <c r="R148" s="134">
        <f t="array" ref="R148">+IFERROR(INDEX('FCST SDV'!$AC$3:$AZ$3000,MATCH('Hàng Theo FCTS 14.09'!$B148,'FCST SDV'!$C$3:$C$3000,0),MATCH('Hàng Theo FCTS 14.09'!R$1,'FCST SDV'!$AC$2:$AZ$2,0))/'Hàng Theo FCTS 14.09'!$C148,0)</f>
        <v>0</v>
      </c>
    </row>
    <row r="149" spans="2:18">
      <c r="B149" s="563"/>
      <c r="C149" s="131" t="s">
        <v>76</v>
      </c>
      <c r="D149" s="135">
        <v>30000</v>
      </c>
      <c r="E149" s="557"/>
      <c r="F149" s="586"/>
      <c r="G149" s="557"/>
      <c r="H149" s="152">
        <f>+VLOOKUP(C149,'[6]FCST SDV'!$C:$AL,36,0)</f>
        <v>38500</v>
      </c>
      <c r="I149" s="153">
        <f t="shared" si="24"/>
        <v>1.2833333333333334</v>
      </c>
      <c r="J149" s="134">
        <f t="array" ref="J149">+IFERROR(INDEX('FCST SDV'!$AC$3:$AZ$3000,MATCH('Hàng Theo FCTS 14.09'!$B149,'FCST SDV'!$C$3:$C$3000,0),MATCH('Hàng Theo FCTS 14.09'!J$1,'FCST SDV'!$AC$2:$AZ$2,0))/'Hàng Theo FCTS 14.09'!$C149,0)</f>
        <v>15</v>
      </c>
      <c r="K149" s="134">
        <f t="array" ref="K149">+IFERROR(INDEX('FCST SDV'!$AC$3:$AZ$3000,MATCH('Hàng Theo FCTS 14.09'!$B149,'FCST SDV'!$C$3:$C$3000,0),MATCH('Hàng Theo FCTS 14.09'!K$1,'FCST SDV'!$AC$2:$AZ$2,0))/'Hàng Theo FCTS 14.09'!$C149,0)</f>
        <v>15</v>
      </c>
      <c r="L149" s="134">
        <f t="array" ref="L149">+IFERROR(INDEX('FCST SDV'!$AC$3:$AZ$3000,MATCH('Hàng Theo FCTS 14.09'!$B149,'FCST SDV'!$C$3:$C$3000,0),MATCH('Hàng Theo FCTS 14.09'!L$1,'FCST SDV'!$AC$2:$AZ$2,0))/'Hàng Theo FCTS 14.09'!$C149,0)</f>
        <v>15</v>
      </c>
      <c r="M149" s="134">
        <f t="array" ref="M149">+IFERROR(INDEX('FCST SDV'!$AC$3:$AZ$3000,MATCH('Hàng Theo FCTS 14.09'!$B149,'FCST SDV'!$C$3:$C$3000,0),MATCH('Hàng Theo FCTS 14.09'!M$1,'FCST SDV'!$AC$2:$AZ$2,0))/'Hàng Theo FCTS 14.09'!$C149,0)</f>
        <v>20</v>
      </c>
      <c r="N149" s="134">
        <f t="array" ref="N149">+IFERROR(INDEX('FCST SDV'!$AC$3:$AZ$3000,MATCH('Hàng Theo FCTS 14.09'!$B149,'FCST SDV'!$C$3:$C$3000,0),MATCH('Hàng Theo FCTS 14.09'!N$1,'FCST SDV'!$AC$2:$AZ$2,0))/'Hàng Theo FCTS 14.09'!$C149,0)</f>
        <v>16</v>
      </c>
      <c r="O149" s="134">
        <f t="array" ref="O149">+IFERROR(INDEX('FCST SDV'!$AC$3:$AZ$3000,MATCH('Hàng Theo FCTS 14.09'!$B149,'FCST SDV'!$C$3:$C$3000,0),MATCH('Hàng Theo FCTS 14.09'!O$1,'FCST SDV'!$AC$2:$AZ$2,0))/'Hàng Theo FCTS 14.09'!$C149,0)</f>
        <v>111</v>
      </c>
      <c r="P149" s="134">
        <f t="array" ref="P149">+IFERROR(INDEX('FCST SDV'!$AC$3:$AZ$3000,MATCH('Hàng Theo FCTS 14.09'!$B149,'FCST SDV'!$C$3:$C$3000,0),MATCH('Hàng Theo FCTS 14.09'!P$1,'FCST SDV'!$AC$2:$AZ$2,0))/'Hàng Theo FCTS 14.09'!$C149,0)</f>
        <v>144</v>
      </c>
      <c r="Q149" s="134">
        <f t="array" ref="Q149">+IFERROR(INDEX('FCST SDV'!$AC$3:$AZ$3000,MATCH('Hàng Theo FCTS 14.09'!$B149,'FCST SDV'!$C$3:$C$3000,0),MATCH('Hàng Theo FCTS 14.09'!Q$1,'FCST SDV'!$AC$2:$AZ$2,0))/'Hàng Theo FCTS 14.09'!$C149,0)</f>
        <v>0</v>
      </c>
      <c r="R149" s="134">
        <f t="array" ref="R149">+IFERROR(INDEX('FCST SDV'!$AC$3:$AZ$3000,MATCH('Hàng Theo FCTS 14.09'!$B149,'FCST SDV'!$C$3:$C$3000,0),MATCH('Hàng Theo FCTS 14.09'!R$1,'FCST SDV'!$AC$2:$AZ$2,0))/'Hàng Theo FCTS 14.09'!$C149,0)</f>
        <v>0</v>
      </c>
    </row>
    <row r="150" spans="2:18">
      <c r="B150" s="580" t="s">
        <v>254</v>
      </c>
      <c r="C150" s="581"/>
      <c r="D150" s="581"/>
      <c r="E150" s="581"/>
      <c r="F150" s="581"/>
      <c r="G150" s="582"/>
      <c r="H150" s="156"/>
      <c r="I150" s="155"/>
      <c r="J150" s="138">
        <f>G141-SUM(J141:J149)</f>
        <v>-11.116666666666667</v>
      </c>
      <c r="K150" s="138">
        <f>J150-SUM(K141:K149)</f>
        <v>-51.783333333333331</v>
      </c>
      <c r="L150" s="138">
        <f t="shared" ref="L150:R150" si="25">K150-SUM(L141:L149)</f>
        <v>-92.683333333333337</v>
      </c>
      <c r="M150" s="138">
        <f t="shared" si="25"/>
        <v>-143.80000000000001</v>
      </c>
      <c r="N150" s="138">
        <f t="shared" si="25"/>
        <v>-195.91666666666669</v>
      </c>
      <c r="O150" s="138">
        <f t="shared" si="25"/>
        <v>-523.9666666666667</v>
      </c>
      <c r="P150" s="138">
        <f t="shared" si="25"/>
        <v>-909.01666666666665</v>
      </c>
      <c r="Q150" s="138">
        <f t="shared" si="25"/>
        <v>-929.61666666666667</v>
      </c>
      <c r="R150" s="138">
        <f t="shared" si="25"/>
        <v>-929.61666666666667</v>
      </c>
    </row>
    <row r="151" spans="2:18">
      <c r="B151" s="561" t="s">
        <v>110</v>
      </c>
      <c r="C151" s="131" t="s">
        <v>45</v>
      </c>
      <c r="D151" s="135">
        <v>3000</v>
      </c>
      <c r="E151" s="555">
        <v>76</v>
      </c>
      <c r="F151" s="585"/>
      <c r="G151" s="555">
        <f>E151</f>
        <v>76</v>
      </c>
      <c r="H151" s="152">
        <f>+VLOOKUP(C151,'[6]FCST SDV'!$C:$AL,36,0)</f>
        <v>1053000</v>
      </c>
      <c r="I151" s="153">
        <f t="shared" ref="I151:I156" si="26">+H151/D151</f>
        <v>351</v>
      </c>
      <c r="J151" s="134">
        <f t="array" ref="J151">+IFERROR(INDEX('FCST SDV'!$AC$3:$AZ$3000,MATCH('Hàng Theo FCTS 14.09'!$B151,'FCST SDV'!$C$3:$C$3000,0),MATCH('Hàng Theo FCTS 14.09'!J$1,'FCST SDV'!$AC$2:$AZ$2,0))/'Hàng Theo FCTS 14.09'!$C151,0)</f>
        <v>1.0454545454545454</v>
      </c>
      <c r="K151" s="134">
        <f t="array" ref="K151">+IFERROR(INDEX('FCST SDV'!$AC$3:$AZ$3000,MATCH('Hàng Theo FCTS 14.09'!$B151,'FCST SDV'!$C$3:$C$3000,0),MATCH('Hàng Theo FCTS 14.09'!K$1,'FCST SDV'!$AC$2:$AZ$2,0))/'Hàng Theo FCTS 14.09'!$C151,0)</f>
        <v>0</v>
      </c>
      <c r="L151" s="134">
        <f t="array" ref="L151">+IFERROR(INDEX('FCST SDV'!$AC$3:$AZ$3000,MATCH('Hàng Theo FCTS 14.09'!$B151,'FCST SDV'!$C$3:$C$3000,0),MATCH('Hàng Theo FCTS 14.09'!L$1,'FCST SDV'!$AC$2:$AZ$2,0))/'Hàng Theo FCTS 14.09'!$C151,0)</f>
        <v>0</v>
      </c>
      <c r="M151" s="134">
        <f t="array" ref="M151">+IFERROR(INDEX('FCST SDV'!$AC$3:$AZ$3000,MATCH('Hàng Theo FCTS 14.09'!$B151,'FCST SDV'!$C$3:$C$3000,0),MATCH('Hàng Theo FCTS 14.09'!M$1,'FCST SDV'!$AC$2:$AZ$2,0))/'Hàng Theo FCTS 14.09'!$C151,0)</f>
        <v>0</v>
      </c>
      <c r="N151" s="134">
        <f t="array" ref="N151">+IFERROR(INDEX('FCST SDV'!$AC$3:$AZ$3000,MATCH('Hàng Theo FCTS 14.09'!$B151,'FCST SDV'!$C$3:$C$3000,0),MATCH('Hàng Theo FCTS 14.09'!N$1,'FCST SDV'!$AC$2:$AZ$2,0))/'Hàng Theo FCTS 14.09'!$C151,0)</f>
        <v>0</v>
      </c>
      <c r="O151" s="134">
        <f t="array" ref="O151">+IFERROR(INDEX('FCST SDV'!$AC$3:$AZ$3000,MATCH('Hàng Theo FCTS 14.09'!$B151,'FCST SDV'!$C$3:$C$3000,0),MATCH('Hàng Theo FCTS 14.09'!O$1,'FCST SDV'!$AC$2:$AZ$2,0))/'Hàng Theo FCTS 14.09'!$C151,0)</f>
        <v>1.0454545454545454</v>
      </c>
      <c r="P151" s="134">
        <f t="array" ref="P151">+IFERROR(INDEX('FCST SDV'!$AC$3:$AZ$3000,MATCH('Hàng Theo FCTS 14.09'!$B151,'FCST SDV'!$C$3:$C$3000,0),MATCH('Hàng Theo FCTS 14.09'!P$1,'FCST SDV'!$AC$2:$AZ$2,0))/'Hàng Theo FCTS 14.09'!$C151,0)</f>
        <v>1.0454545454545454</v>
      </c>
      <c r="Q151" s="134">
        <f t="array" ref="Q151">+IFERROR(INDEX('FCST SDV'!$AC$3:$AZ$3000,MATCH('Hàng Theo FCTS 14.09'!$B151,'FCST SDV'!$C$3:$C$3000,0),MATCH('Hàng Theo FCTS 14.09'!Q$1,'FCST SDV'!$AC$2:$AZ$2,0))/'Hàng Theo FCTS 14.09'!$C151,0)</f>
        <v>0</v>
      </c>
      <c r="R151" s="134">
        <f t="array" ref="R151">+IFERROR(INDEX('FCST SDV'!$AC$3:$AZ$3000,MATCH('Hàng Theo FCTS 14.09'!$B151,'FCST SDV'!$C$3:$C$3000,0),MATCH('Hàng Theo FCTS 14.09'!R$1,'FCST SDV'!$AC$2:$AZ$2,0))/'Hàng Theo FCTS 14.09'!$C151,0)</f>
        <v>0</v>
      </c>
    </row>
    <row r="152" spans="2:18">
      <c r="B152" s="562"/>
      <c r="C152" s="131" t="s">
        <v>31</v>
      </c>
      <c r="D152" s="135">
        <v>3000</v>
      </c>
      <c r="E152" s="556"/>
      <c r="F152" s="664"/>
      <c r="G152" s="556"/>
      <c r="H152" s="152">
        <f>+VLOOKUP(C152,'[6]FCST SDV'!$C:$AL,36,0)</f>
        <v>975000</v>
      </c>
      <c r="I152" s="153">
        <f t="shared" si="26"/>
        <v>325</v>
      </c>
      <c r="J152" s="134">
        <f t="array" ref="J152">+IFERROR(INDEX('FCST SDV'!$AC$3:$AZ$3000,MATCH('Hàng Theo FCTS 14.09'!$B152,'FCST SDV'!$C$3:$C$3000,0),MATCH('Hàng Theo FCTS 14.09'!J$1,'FCST SDV'!$AC$2:$AZ$2,0))/'Hàng Theo FCTS 14.09'!$C152,0)</f>
        <v>5</v>
      </c>
      <c r="K152" s="134">
        <f t="array" ref="K152">+IFERROR(INDEX('FCST SDV'!$AC$3:$AZ$3000,MATCH('Hàng Theo FCTS 14.09'!$B152,'FCST SDV'!$C$3:$C$3000,0),MATCH('Hàng Theo FCTS 14.09'!K$1,'FCST SDV'!$AC$2:$AZ$2,0))/'Hàng Theo FCTS 14.09'!$C152,0)</f>
        <v>3</v>
      </c>
      <c r="L152" s="134">
        <f t="array" ref="L152">+IFERROR(INDEX('FCST SDV'!$AC$3:$AZ$3000,MATCH('Hàng Theo FCTS 14.09'!$B152,'FCST SDV'!$C$3:$C$3000,0),MATCH('Hàng Theo FCTS 14.09'!L$1,'FCST SDV'!$AC$2:$AZ$2,0))/'Hàng Theo FCTS 14.09'!$C152,0)</f>
        <v>3</v>
      </c>
      <c r="M152" s="134">
        <f t="array" ref="M152">+IFERROR(INDEX('FCST SDV'!$AC$3:$AZ$3000,MATCH('Hàng Theo FCTS 14.09'!$B152,'FCST SDV'!$C$3:$C$3000,0),MATCH('Hàng Theo FCTS 14.09'!M$1,'FCST SDV'!$AC$2:$AZ$2,0))/'Hàng Theo FCTS 14.09'!$C152,0)</f>
        <v>4</v>
      </c>
      <c r="N152" s="134">
        <f t="array" ref="N152">+IFERROR(INDEX('FCST SDV'!$AC$3:$AZ$3000,MATCH('Hàng Theo FCTS 14.09'!$B152,'FCST SDV'!$C$3:$C$3000,0),MATCH('Hàng Theo FCTS 14.09'!N$1,'FCST SDV'!$AC$2:$AZ$2,0))/'Hàng Theo FCTS 14.09'!$C152,0)</f>
        <v>3</v>
      </c>
      <c r="O152" s="134">
        <f t="array" ref="O152">+IFERROR(INDEX('FCST SDV'!$AC$3:$AZ$3000,MATCH('Hàng Theo FCTS 14.09'!$B152,'FCST SDV'!$C$3:$C$3000,0),MATCH('Hàng Theo FCTS 14.09'!O$1,'FCST SDV'!$AC$2:$AZ$2,0))/'Hàng Theo FCTS 14.09'!$C152,0)</f>
        <v>28</v>
      </c>
      <c r="P152" s="134">
        <f t="array" ref="P152">+IFERROR(INDEX('FCST SDV'!$AC$3:$AZ$3000,MATCH('Hàng Theo FCTS 14.09'!$B152,'FCST SDV'!$C$3:$C$3000,0),MATCH('Hàng Theo FCTS 14.09'!P$1,'FCST SDV'!$AC$2:$AZ$2,0))/'Hàng Theo FCTS 14.09'!$C152,0)</f>
        <v>24</v>
      </c>
      <c r="Q152" s="134">
        <f t="array" ref="Q152">+IFERROR(INDEX('FCST SDV'!$AC$3:$AZ$3000,MATCH('Hàng Theo FCTS 14.09'!$B152,'FCST SDV'!$C$3:$C$3000,0),MATCH('Hàng Theo FCTS 14.09'!Q$1,'FCST SDV'!$AC$2:$AZ$2,0))/'Hàng Theo FCTS 14.09'!$C152,0)</f>
        <v>0</v>
      </c>
      <c r="R152" s="134">
        <f t="array" ref="R152">+IFERROR(INDEX('FCST SDV'!$AC$3:$AZ$3000,MATCH('Hàng Theo FCTS 14.09'!$B152,'FCST SDV'!$C$3:$C$3000,0),MATCH('Hàng Theo FCTS 14.09'!R$1,'FCST SDV'!$AC$2:$AZ$2,0))/'Hàng Theo FCTS 14.09'!$C152,0)</f>
        <v>0</v>
      </c>
    </row>
    <row r="153" spans="2:18">
      <c r="B153" s="562"/>
      <c r="C153" s="131" t="s">
        <v>78</v>
      </c>
      <c r="D153" s="135">
        <v>11000</v>
      </c>
      <c r="E153" s="556"/>
      <c r="F153" s="664"/>
      <c r="G153" s="556"/>
      <c r="H153" s="152">
        <f>+VLOOKUP(C153,'[6]FCST SDV'!$C:$AL,36,0)</f>
        <v>34500</v>
      </c>
      <c r="I153" s="153">
        <f t="shared" si="26"/>
        <v>3.1363636363636362</v>
      </c>
      <c r="J153" s="134">
        <f t="array" ref="J153">+IFERROR(INDEX('FCST SDV'!$AC$3:$AZ$3000,MATCH('Hàng Theo FCTS 14.09'!$B153,'FCST SDV'!$C$3:$C$3000,0),MATCH('Hàng Theo FCTS 14.09'!J$1,'FCST SDV'!$AC$2:$AZ$2,0))/'Hàng Theo FCTS 14.09'!$C153,0)</f>
        <v>0</v>
      </c>
      <c r="K153" s="134">
        <f t="array" ref="K153">+IFERROR(INDEX('FCST SDV'!$AC$3:$AZ$3000,MATCH('Hàng Theo FCTS 14.09'!$B153,'FCST SDV'!$C$3:$C$3000,0),MATCH('Hàng Theo FCTS 14.09'!K$1,'FCST SDV'!$AC$2:$AZ$2,0))/'Hàng Theo FCTS 14.09'!$C153,0)</f>
        <v>0</v>
      </c>
      <c r="L153" s="134">
        <f t="array" ref="L153">+IFERROR(INDEX('FCST SDV'!$AC$3:$AZ$3000,MATCH('Hàng Theo FCTS 14.09'!$B153,'FCST SDV'!$C$3:$C$3000,0),MATCH('Hàng Theo FCTS 14.09'!L$1,'FCST SDV'!$AC$2:$AZ$2,0))/'Hàng Theo FCTS 14.09'!$C153,0)</f>
        <v>0</v>
      </c>
      <c r="M153" s="134">
        <f t="array" ref="M153">+IFERROR(INDEX('FCST SDV'!$AC$3:$AZ$3000,MATCH('Hàng Theo FCTS 14.09'!$B153,'FCST SDV'!$C$3:$C$3000,0),MATCH('Hàng Theo FCTS 14.09'!M$1,'FCST SDV'!$AC$2:$AZ$2,0))/'Hàng Theo FCTS 14.09'!$C153,0)</f>
        <v>0</v>
      </c>
      <c r="N153" s="134">
        <f t="array" ref="N153">+IFERROR(INDEX('FCST SDV'!$AC$3:$AZ$3000,MATCH('Hàng Theo FCTS 14.09'!$B153,'FCST SDV'!$C$3:$C$3000,0),MATCH('Hàng Theo FCTS 14.09'!N$1,'FCST SDV'!$AC$2:$AZ$2,0))/'Hàng Theo FCTS 14.09'!$C153,0)</f>
        <v>0</v>
      </c>
      <c r="O153" s="134">
        <f t="array" ref="O153">+IFERROR(INDEX('FCST SDV'!$AC$3:$AZ$3000,MATCH('Hàng Theo FCTS 14.09'!$B153,'FCST SDV'!$C$3:$C$3000,0),MATCH('Hàng Theo FCTS 14.09'!O$1,'FCST SDV'!$AC$2:$AZ$2,0))/'Hàng Theo FCTS 14.09'!$C153,0)</f>
        <v>1.0454545454545454</v>
      </c>
      <c r="P153" s="134">
        <f t="array" ref="P153">+IFERROR(INDEX('FCST SDV'!$AC$3:$AZ$3000,MATCH('Hàng Theo FCTS 14.09'!$B153,'FCST SDV'!$C$3:$C$3000,0),MATCH('Hàng Theo FCTS 14.09'!P$1,'FCST SDV'!$AC$2:$AZ$2,0))/'Hàng Theo FCTS 14.09'!$C153,0)</f>
        <v>2.0909090909090908</v>
      </c>
      <c r="Q153" s="134">
        <f t="array" ref="Q153">+IFERROR(INDEX('FCST SDV'!$AC$3:$AZ$3000,MATCH('Hàng Theo FCTS 14.09'!$B153,'FCST SDV'!$C$3:$C$3000,0),MATCH('Hàng Theo FCTS 14.09'!Q$1,'FCST SDV'!$AC$2:$AZ$2,0))/'Hàng Theo FCTS 14.09'!$C153,0)</f>
        <v>0</v>
      </c>
      <c r="R153" s="134">
        <f t="array" ref="R153">+IFERROR(INDEX('FCST SDV'!$AC$3:$AZ$3000,MATCH('Hàng Theo FCTS 14.09'!$B153,'FCST SDV'!$C$3:$C$3000,0),MATCH('Hàng Theo FCTS 14.09'!R$1,'FCST SDV'!$AC$2:$AZ$2,0))/'Hàng Theo FCTS 14.09'!$C153,0)</f>
        <v>0</v>
      </c>
    </row>
    <row r="154" spans="2:18">
      <c r="B154" s="562"/>
      <c r="C154" s="131" t="s">
        <v>83</v>
      </c>
      <c r="D154" s="135">
        <v>10000</v>
      </c>
      <c r="E154" s="556"/>
      <c r="F154" s="664"/>
      <c r="G154" s="556"/>
      <c r="H154" s="152">
        <f>+VLOOKUP(C154,'[6]FCST SDV'!$C:$AL,36,0)</f>
        <v>750000</v>
      </c>
      <c r="I154" s="153">
        <f t="shared" si="26"/>
        <v>75</v>
      </c>
      <c r="J154" s="134">
        <f t="array" ref="J154">+IFERROR(INDEX('FCST SDV'!$AC$3:$AZ$3000,MATCH('Hàng Theo FCTS 14.09'!$B154,'FCST SDV'!$C$3:$C$3000,0),MATCH('Hàng Theo FCTS 14.09'!J$1,'FCST SDV'!$AC$2:$AZ$2,0))/'Hàng Theo FCTS 14.09'!$C154,0)</f>
        <v>0</v>
      </c>
      <c r="K154" s="134">
        <f t="array" ref="K154">+IFERROR(INDEX('FCST SDV'!$AC$3:$AZ$3000,MATCH('Hàng Theo FCTS 14.09'!$B154,'FCST SDV'!$C$3:$C$3000,0),MATCH('Hàng Theo FCTS 14.09'!K$1,'FCST SDV'!$AC$2:$AZ$2,0))/'Hàng Theo FCTS 14.09'!$C154,0)</f>
        <v>0</v>
      </c>
      <c r="L154" s="134">
        <f t="array" ref="L154">+IFERROR(INDEX('FCST SDV'!$AC$3:$AZ$3000,MATCH('Hàng Theo FCTS 14.09'!$B154,'FCST SDV'!$C$3:$C$3000,0),MATCH('Hàng Theo FCTS 14.09'!L$1,'FCST SDV'!$AC$2:$AZ$2,0))/'Hàng Theo FCTS 14.09'!$C154,0)</f>
        <v>0</v>
      </c>
      <c r="M154" s="134">
        <f t="array" ref="M154">+IFERROR(INDEX('FCST SDV'!$AC$3:$AZ$3000,MATCH('Hàng Theo FCTS 14.09'!$B154,'FCST SDV'!$C$3:$C$3000,0),MATCH('Hàng Theo FCTS 14.09'!M$1,'FCST SDV'!$AC$2:$AZ$2,0))/'Hàng Theo FCTS 14.09'!$C154,0)</f>
        <v>1.0454545454545454</v>
      </c>
      <c r="N154" s="134">
        <f t="array" ref="N154">+IFERROR(INDEX('FCST SDV'!$AC$3:$AZ$3000,MATCH('Hàng Theo FCTS 14.09'!$B154,'FCST SDV'!$C$3:$C$3000,0),MATCH('Hàng Theo FCTS 14.09'!N$1,'FCST SDV'!$AC$2:$AZ$2,0))/'Hàng Theo FCTS 14.09'!$C154,0)</f>
        <v>0</v>
      </c>
      <c r="O154" s="134">
        <f t="array" ref="O154">+IFERROR(INDEX('FCST SDV'!$AC$3:$AZ$3000,MATCH('Hàng Theo FCTS 14.09'!$B154,'FCST SDV'!$C$3:$C$3000,0),MATCH('Hàng Theo FCTS 14.09'!O$1,'FCST SDV'!$AC$2:$AZ$2,0))/'Hàng Theo FCTS 14.09'!$C154,0)</f>
        <v>1.0454545454545454</v>
      </c>
      <c r="P154" s="134">
        <f t="array" ref="P154">+IFERROR(INDEX('FCST SDV'!$AC$3:$AZ$3000,MATCH('Hàng Theo FCTS 14.09'!$B154,'FCST SDV'!$C$3:$C$3000,0),MATCH('Hàng Theo FCTS 14.09'!P$1,'FCST SDV'!$AC$2:$AZ$2,0))/'Hàng Theo FCTS 14.09'!$C154,0)</f>
        <v>0</v>
      </c>
      <c r="Q154" s="134">
        <f t="array" ref="Q154">+IFERROR(INDEX('FCST SDV'!$AC$3:$AZ$3000,MATCH('Hàng Theo FCTS 14.09'!$B154,'FCST SDV'!$C$3:$C$3000,0),MATCH('Hàng Theo FCTS 14.09'!Q$1,'FCST SDV'!$AC$2:$AZ$2,0))/'Hàng Theo FCTS 14.09'!$C154,0)</f>
        <v>0</v>
      </c>
      <c r="R154" s="134">
        <f t="array" ref="R154">+IFERROR(INDEX('FCST SDV'!$AC$3:$AZ$3000,MATCH('Hàng Theo FCTS 14.09'!$B154,'FCST SDV'!$C$3:$C$3000,0),MATCH('Hàng Theo FCTS 14.09'!R$1,'FCST SDV'!$AC$2:$AZ$2,0))/'Hàng Theo FCTS 14.09'!$C154,0)</f>
        <v>0</v>
      </c>
    </row>
    <row r="155" spans="2:18">
      <c r="B155" s="562"/>
      <c r="C155" s="131" t="s">
        <v>81</v>
      </c>
      <c r="D155" s="135">
        <v>11000</v>
      </c>
      <c r="E155" s="556"/>
      <c r="F155" s="664"/>
      <c r="G155" s="556"/>
      <c r="H155" s="152">
        <f>+VLOOKUP(C155,'[6]FCST SDV'!$C:$AL,36,0)</f>
        <v>46000</v>
      </c>
      <c r="I155" s="153">
        <f t="shared" si="26"/>
        <v>4.1818181818181817</v>
      </c>
      <c r="J155" s="134">
        <f t="array" ref="J155">+IFERROR(INDEX('FCST SDV'!$AC$3:$AZ$3000,MATCH('Hàng Theo FCTS 14.09'!$B155,'FCST SDV'!$C$3:$C$3000,0),MATCH('Hàng Theo FCTS 14.09'!J$1,'FCST SDV'!$AC$2:$AZ$2,0))/'Hàng Theo FCTS 14.09'!$C155,0)</f>
        <v>0</v>
      </c>
      <c r="K155" s="134">
        <f t="array" ref="K155">+IFERROR(INDEX('FCST SDV'!$AC$3:$AZ$3000,MATCH('Hàng Theo FCTS 14.09'!$B155,'FCST SDV'!$C$3:$C$3000,0),MATCH('Hàng Theo FCTS 14.09'!K$1,'FCST SDV'!$AC$2:$AZ$2,0))/'Hàng Theo FCTS 14.09'!$C155,0)</f>
        <v>0</v>
      </c>
      <c r="L155" s="134">
        <f t="array" ref="L155">+IFERROR(INDEX('FCST SDV'!$AC$3:$AZ$3000,MATCH('Hàng Theo FCTS 14.09'!$B155,'FCST SDV'!$C$3:$C$3000,0),MATCH('Hàng Theo FCTS 14.09'!L$1,'FCST SDV'!$AC$2:$AZ$2,0))/'Hàng Theo FCTS 14.09'!$C155,0)</f>
        <v>0</v>
      </c>
      <c r="M155" s="134">
        <f t="array" ref="M155">+IFERROR(INDEX('FCST SDV'!$AC$3:$AZ$3000,MATCH('Hàng Theo FCTS 14.09'!$B155,'FCST SDV'!$C$3:$C$3000,0),MATCH('Hàng Theo FCTS 14.09'!M$1,'FCST SDV'!$AC$2:$AZ$2,0))/'Hàng Theo FCTS 14.09'!$C155,0)</f>
        <v>0</v>
      </c>
      <c r="N155" s="134">
        <f t="array" ref="N155">+IFERROR(INDEX('FCST SDV'!$AC$3:$AZ$3000,MATCH('Hàng Theo FCTS 14.09'!$B155,'FCST SDV'!$C$3:$C$3000,0),MATCH('Hàng Theo FCTS 14.09'!N$1,'FCST SDV'!$AC$2:$AZ$2,0))/'Hàng Theo FCTS 14.09'!$C155,0)</f>
        <v>0</v>
      </c>
      <c r="O155" s="134">
        <f t="array" ref="O155">+IFERROR(INDEX('FCST SDV'!$AC$3:$AZ$3000,MATCH('Hàng Theo FCTS 14.09'!$B155,'FCST SDV'!$C$3:$C$3000,0),MATCH('Hàng Theo FCTS 14.09'!O$1,'FCST SDV'!$AC$2:$AZ$2,0))/'Hàng Theo FCTS 14.09'!$C155,0)</f>
        <v>0</v>
      </c>
      <c r="P155" s="134">
        <f t="array" ref="P155">+IFERROR(INDEX('FCST SDV'!$AC$3:$AZ$3000,MATCH('Hàng Theo FCTS 14.09'!$B155,'FCST SDV'!$C$3:$C$3000,0),MATCH('Hàng Theo FCTS 14.09'!P$1,'FCST SDV'!$AC$2:$AZ$2,0))/'Hàng Theo FCTS 14.09'!$C155,0)</f>
        <v>0</v>
      </c>
      <c r="Q155" s="134">
        <f t="array" ref="Q155">+IFERROR(INDEX('FCST SDV'!$AC$3:$AZ$3000,MATCH('Hàng Theo FCTS 14.09'!$B155,'FCST SDV'!$C$3:$C$3000,0),MATCH('Hàng Theo FCTS 14.09'!Q$1,'FCST SDV'!$AC$2:$AZ$2,0))/'Hàng Theo FCTS 14.09'!$C155,0)</f>
        <v>0</v>
      </c>
      <c r="R155" s="134">
        <f t="array" ref="R155">+IFERROR(INDEX('FCST SDV'!$AC$3:$AZ$3000,MATCH('Hàng Theo FCTS 14.09'!$B155,'FCST SDV'!$C$3:$C$3000,0),MATCH('Hàng Theo FCTS 14.09'!R$1,'FCST SDV'!$AC$2:$AZ$2,0))/'Hàng Theo FCTS 14.09'!$C155,0)</f>
        <v>0</v>
      </c>
    </row>
    <row r="156" spans="2:18">
      <c r="B156" s="563"/>
      <c r="C156" s="131" t="s">
        <v>70</v>
      </c>
      <c r="D156" s="135">
        <v>11000</v>
      </c>
      <c r="E156" s="557"/>
      <c r="F156" s="586"/>
      <c r="G156" s="557"/>
      <c r="H156" s="152">
        <f>+VLOOKUP(C156,'[6]FCST SDV'!$C:$AL,36,0)</f>
        <v>23000</v>
      </c>
      <c r="I156" s="153">
        <f t="shared" si="26"/>
        <v>2.0909090909090908</v>
      </c>
      <c r="J156" s="134">
        <f t="array" ref="J156">+IFERROR(INDEX('FCST SDV'!$AC$3:$AZ$3000,MATCH('Hàng Theo FCTS 14.09'!$B156,'FCST SDV'!$C$3:$C$3000,0),MATCH('Hàng Theo FCTS 14.09'!J$1,'FCST SDV'!$AC$2:$AZ$2,0))/'Hàng Theo FCTS 14.09'!$C156,0)</f>
        <v>0</v>
      </c>
      <c r="K156" s="134">
        <f t="array" ref="K156">+IFERROR(INDEX('FCST SDV'!$AC$3:$AZ$3000,MATCH('Hàng Theo FCTS 14.09'!$B156,'FCST SDV'!$C$3:$C$3000,0),MATCH('Hàng Theo FCTS 14.09'!K$1,'FCST SDV'!$AC$2:$AZ$2,0))/'Hàng Theo FCTS 14.09'!$C156,0)</f>
        <v>0</v>
      </c>
      <c r="L156" s="134">
        <f t="array" ref="L156">+IFERROR(INDEX('FCST SDV'!$AC$3:$AZ$3000,MATCH('Hàng Theo FCTS 14.09'!$B156,'FCST SDV'!$C$3:$C$3000,0),MATCH('Hàng Theo FCTS 14.09'!L$1,'FCST SDV'!$AC$2:$AZ$2,0))/'Hàng Theo FCTS 14.09'!$C156,0)</f>
        <v>0</v>
      </c>
      <c r="M156" s="134">
        <f t="array" ref="M156">+IFERROR(INDEX('FCST SDV'!$AC$3:$AZ$3000,MATCH('Hàng Theo FCTS 14.09'!$B156,'FCST SDV'!$C$3:$C$3000,0),MATCH('Hàng Theo FCTS 14.09'!M$1,'FCST SDV'!$AC$2:$AZ$2,0))/'Hàng Theo FCTS 14.09'!$C156,0)</f>
        <v>0</v>
      </c>
      <c r="N156" s="134">
        <f t="array" ref="N156">+IFERROR(INDEX('FCST SDV'!$AC$3:$AZ$3000,MATCH('Hàng Theo FCTS 14.09'!$B156,'FCST SDV'!$C$3:$C$3000,0),MATCH('Hàng Theo FCTS 14.09'!N$1,'FCST SDV'!$AC$2:$AZ$2,0))/'Hàng Theo FCTS 14.09'!$C156,0)</f>
        <v>0</v>
      </c>
      <c r="O156" s="134">
        <f t="array" ref="O156">+IFERROR(INDEX('FCST SDV'!$AC$3:$AZ$3000,MATCH('Hàng Theo FCTS 14.09'!$B156,'FCST SDV'!$C$3:$C$3000,0),MATCH('Hàng Theo FCTS 14.09'!O$1,'FCST SDV'!$AC$2:$AZ$2,0))/'Hàng Theo FCTS 14.09'!$C156,0)</f>
        <v>0</v>
      </c>
      <c r="P156" s="134">
        <f t="array" ref="P156">+IFERROR(INDEX('FCST SDV'!$AC$3:$AZ$3000,MATCH('Hàng Theo FCTS 14.09'!$B156,'FCST SDV'!$C$3:$C$3000,0),MATCH('Hàng Theo FCTS 14.09'!P$1,'FCST SDV'!$AC$2:$AZ$2,0))/'Hàng Theo FCTS 14.09'!$C156,0)</f>
        <v>1</v>
      </c>
      <c r="Q156" s="134">
        <f t="array" ref="Q156">+IFERROR(INDEX('FCST SDV'!$AC$3:$AZ$3000,MATCH('Hàng Theo FCTS 14.09'!$B156,'FCST SDV'!$C$3:$C$3000,0),MATCH('Hàng Theo FCTS 14.09'!Q$1,'FCST SDV'!$AC$2:$AZ$2,0))/'Hàng Theo FCTS 14.09'!$C156,0)</f>
        <v>0</v>
      </c>
      <c r="R156" s="134">
        <f t="array" ref="R156">+IFERROR(INDEX('FCST SDV'!$AC$3:$AZ$3000,MATCH('Hàng Theo FCTS 14.09'!$B156,'FCST SDV'!$C$3:$C$3000,0),MATCH('Hàng Theo FCTS 14.09'!R$1,'FCST SDV'!$AC$2:$AZ$2,0))/'Hàng Theo FCTS 14.09'!$C156,0)</f>
        <v>0</v>
      </c>
    </row>
    <row r="157" spans="2:18">
      <c r="B157" s="580" t="s">
        <v>254</v>
      </c>
      <c r="C157" s="581"/>
      <c r="D157" s="581"/>
      <c r="E157" s="581"/>
      <c r="F157" s="581"/>
      <c r="G157" s="582"/>
      <c r="H157" s="156"/>
      <c r="I157" s="155"/>
      <c r="J157" s="138">
        <f>G151-SUM(J151:J156)</f>
        <v>69.954545454545453</v>
      </c>
      <c r="K157" s="138">
        <f>J157-SUM(K151:K156)</f>
        <v>66.954545454545453</v>
      </c>
      <c r="L157" s="138">
        <f t="shared" ref="L157:R157" si="27">K157-SUM(L151:L156)</f>
        <v>63.954545454545453</v>
      </c>
      <c r="M157" s="138">
        <f t="shared" si="27"/>
        <v>58.909090909090907</v>
      </c>
      <c r="N157" s="138">
        <f t="shared" si="27"/>
        <v>55.909090909090907</v>
      </c>
      <c r="O157" s="138">
        <f t="shared" si="27"/>
        <v>24.772727272727266</v>
      </c>
      <c r="P157" s="138">
        <f t="shared" si="27"/>
        <v>-3.3636363636363704</v>
      </c>
      <c r="Q157" s="138">
        <f t="shared" si="27"/>
        <v>-3.3636363636363704</v>
      </c>
      <c r="R157" s="138">
        <f t="shared" si="27"/>
        <v>-3.3636363636363704</v>
      </c>
    </row>
    <row r="158" spans="2:18">
      <c r="B158" s="561" t="s">
        <v>111</v>
      </c>
      <c r="C158" s="131" t="s">
        <v>71</v>
      </c>
      <c r="D158" s="135">
        <v>19000</v>
      </c>
      <c r="E158" s="555">
        <v>30</v>
      </c>
      <c r="F158" s="585"/>
      <c r="G158" s="555">
        <f>E158</f>
        <v>30</v>
      </c>
      <c r="H158" s="152">
        <f>+VLOOKUP(C158,'[6]FCST SDV'!$C:$AL,36,0)</f>
        <v>19000</v>
      </c>
      <c r="I158" s="153">
        <f t="shared" ref="I158:I165" si="28">+H158/D158</f>
        <v>1</v>
      </c>
      <c r="J158" s="134">
        <f t="array" ref="J158">+IFERROR(INDEX('FCST SDV'!$AC$3:$AZ$3000,MATCH('Hàng Theo FCTS 14.09'!$B158,'FCST SDV'!$C$3:$C$3000,0),MATCH('Hàng Theo FCTS 14.09'!J$1,'FCST SDV'!$AC$2:$AZ$2,0))/'Hàng Theo FCTS 14.09'!$C158,0)</f>
        <v>18</v>
      </c>
      <c r="K158" s="134">
        <f t="array" ref="K158">+IFERROR(INDEX('FCST SDV'!$AC$3:$AZ$3000,MATCH('Hàng Theo FCTS 14.09'!$B158,'FCST SDV'!$C$3:$C$3000,0),MATCH('Hàng Theo FCTS 14.09'!K$1,'FCST SDV'!$AC$2:$AZ$2,0))/'Hàng Theo FCTS 14.09'!$C158,0)</f>
        <v>20</v>
      </c>
      <c r="L158" s="134">
        <f t="array" ref="L158">+IFERROR(INDEX('FCST SDV'!$AC$3:$AZ$3000,MATCH('Hàng Theo FCTS 14.09'!$B158,'FCST SDV'!$C$3:$C$3000,0),MATCH('Hàng Theo FCTS 14.09'!L$1,'FCST SDV'!$AC$2:$AZ$2,0))/'Hàng Theo FCTS 14.09'!$C158,0)</f>
        <v>20</v>
      </c>
      <c r="M158" s="134">
        <f t="array" ref="M158">+IFERROR(INDEX('FCST SDV'!$AC$3:$AZ$3000,MATCH('Hàng Theo FCTS 14.09'!$B158,'FCST SDV'!$C$3:$C$3000,0),MATCH('Hàng Theo FCTS 14.09'!M$1,'FCST SDV'!$AC$2:$AZ$2,0))/'Hàng Theo FCTS 14.09'!$C158,0)</f>
        <v>24</v>
      </c>
      <c r="N158" s="134">
        <f t="array" ref="N158">+IFERROR(INDEX('FCST SDV'!$AC$3:$AZ$3000,MATCH('Hàng Theo FCTS 14.09'!$B158,'FCST SDV'!$C$3:$C$3000,0),MATCH('Hàng Theo FCTS 14.09'!N$1,'FCST SDV'!$AC$2:$AZ$2,0))/'Hàng Theo FCTS 14.09'!$C158,0)</f>
        <v>24</v>
      </c>
      <c r="O158" s="134">
        <f t="array" ref="O158">+IFERROR(INDEX('FCST SDV'!$AC$3:$AZ$3000,MATCH('Hàng Theo FCTS 14.09'!$B158,'FCST SDV'!$C$3:$C$3000,0),MATCH('Hàng Theo FCTS 14.09'!O$1,'FCST SDV'!$AC$2:$AZ$2,0))/'Hàng Theo FCTS 14.09'!$C158,0)</f>
        <v>142</v>
      </c>
      <c r="P158" s="134">
        <f t="array" ref="P158">+IFERROR(INDEX('FCST SDV'!$AC$3:$AZ$3000,MATCH('Hàng Theo FCTS 14.09'!$B158,'FCST SDV'!$C$3:$C$3000,0),MATCH('Hàng Theo FCTS 14.09'!P$1,'FCST SDV'!$AC$2:$AZ$2,0))/'Hàng Theo FCTS 14.09'!$C158,0)</f>
        <v>55</v>
      </c>
      <c r="Q158" s="134">
        <f t="array" ref="Q158">+IFERROR(INDEX('FCST SDV'!$AC$3:$AZ$3000,MATCH('Hàng Theo FCTS 14.09'!$B158,'FCST SDV'!$C$3:$C$3000,0),MATCH('Hàng Theo FCTS 14.09'!Q$1,'FCST SDV'!$AC$2:$AZ$2,0))/'Hàng Theo FCTS 14.09'!$C158,0)</f>
        <v>0</v>
      </c>
      <c r="R158" s="134">
        <f t="array" ref="R158">+IFERROR(INDEX('FCST SDV'!$AC$3:$AZ$3000,MATCH('Hàng Theo FCTS 14.09'!$B158,'FCST SDV'!$C$3:$C$3000,0),MATCH('Hàng Theo FCTS 14.09'!R$1,'FCST SDV'!$AC$2:$AZ$2,0))/'Hàng Theo FCTS 14.09'!$C158,0)</f>
        <v>0</v>
      </c>
    </row>
    <row r="159" spans="2:18">
      <c r="B159" s="562"/>
      <c r="C159" s="131" t="s">
        <v>44</v>
      </c>
      <c r="D159" s="135">
        <v>3000</v>
      </c>
      <c r="E159" s="556"/>
      <c r="F159" s="664"/>
      <c r="G159" s="556"/>
      <c r="H159" s="152">
        <f>+VLOOKUP(C159,'[6]FCST SDV'!$C:$AL,36,0)</f>
        <v>1053000</v>
      </c>
      <c r="I159" s="153">
        <f t="shared" si="28"/>
        <v>351</v>
      </c>
      <c r="J159" s="134">
        <f t="array" ref="J159">+IFERROR(INDEX('FCST SDV'!$AC$3:$AZ$3000,MATCH('Hàng Theo FCTS 14.09'!$B159,'FCST SDV'!$C$3:$C$3000,0),MATCH('Hàng Theo FCTS 14.09'!J$1,'FCST SDV'!$AC$2:$AZ$2,0))/'Hàng Theo FCTS 14.09'!$C159,0)</f>
        <v>10</v>
      </c>
      <c r="K159" s="134">
        <f t="array" ref="K159">+IFERROR(INDEX('FCST SDV'!$AC$3:$AZ$3000,MATCH('Hàng Theo FCTS 14.09'!$B159,'FCST SDV'!$C$3:$C$3000,0),MATCH('Hàng Theo FCTS 14.09'!K$1,'FCST SDV'!$AC$2:$AZ$2,0))/'Hàng Theo FCTS 14.09'!$C159,0)</f>
        <v>15</v>
      </c>
      <c r="L159" s="134">
        <f t="array" ref="L159">+IFERROR(INDEX('FCST SDV'!$AC$3:$AZ$3000,MATCH('Hàng Theo FCTS 14.09'!$B159,'FCST SDV'!$C$3:$C$3000,0),MATCH('Hàng Theo FCTS 14.09'!L$1,'FCST SDV'!$AC$2:$AZ$2,0))/'Hàng Theo FCTS 14.09'!$C159,0)</f>
        <v>15</v>
      </c>
      <c r="M159" s="134">
        <f t="array" ref="M159">+IFERROR(INDEX('FCST SDV'!$AC$3:$AZ$3000,MATCH('Hàng Theo FCTS 14.09'!$B159,'FCST SDV'!$C$3:$C$3000,0),MATCH('Hàng Theo FCTS 14.09'!M$1,'FCST SDV'!$AC$2:$AZ$2,0))/'Hàng Theo FCTS 14.09'!$C159,0)</f>
        <v>15</v>
      </c>
      <c r="N159" s="134">
        <f t="array" ref="N159">+IFERROR(INDEX('FCST SDV'!$AC$3:$AZ$3000,MATCH('Hàng Theo FCTS 14.09'!$B159,'FCST SDV'!$C$3:$C$3000,0),MATCH('Hàng Theo FCTS 14.09'!N$1,'FCST SDV'!$AC$2:$AZ$2,0))/'Hàng Theo FCTS 14.09'!$C159,0)</f>
        <v>20</v>
      </c>
      <c r="O159" s="134">
        <f t="array" ref="O159">+IFERROR(INDEX('FCST SDV'!$AC$3:$AZ$3000,MATCH('Hàng Theo FCTS 14.09'!$B159,'FCST SDV'!$C$3:$C$3000,0),MATCH('Hàng Theo FCTS 14.09'!O$1,'FCST SDV'!$AC$2:$AZ$2,0))/'Hàng Theo FCTS 14.09'!$C159,0)</f>
        <v>100</v>
      </c>
      <c r="P159" s="134">
        <f t="array" ref="P159">+IFERROR(INDEX('FCST SDV'!$AC$3:$AZ$3000,MATCH('Hàng Theo FCTS 14.09'!$B159,'FCST SDV'!$C$3:$C$3000,0),MATCH('Hàng Theo FCTS 14.09'!P$1,'FCST SDV'!$AC$2:$AZ$2,0))/'Hàng Theo FCTS 14.09'!$C159,0)</f>
        <v>135</v>
      </c>
      <c r="Q159" s="134">
        <f t="array" ref="Q159">+IFERROR(INDEX('FCST SDV'!$AC$3:$AZ$3000,MATCH('Hàng Theo FCTS 14.09'!$B159,'FCST SDV'!$C$3:$C$3000,0),MATCH('Hàng Theo FCTS 14.09'!Q$1,'FCST SDV'!$AC$2:$AZ$2,0))/'Hàng Theo FCTS 14.09'!$C159,0)</f>
        <v>0</v>
      </c>
      <c r="R159" s="134">
        <f t="array" ref="R159">+IFERROR(INDEX('FCST SDV'!$AC$3:$AZ$3000,MATCH('Hàng Theo FCTS 14.09'!$B159,'FCST SDV'!$C$3:$C$3000,0),MATCH('Hàng Theo FCTS 14.09'!R$1,'FCST SDV'!$AC$2:$AZ$2,0))/'Hàng Theo FCTS 14.09'!$C159,0)</f>
        <v>0</v>
      </c>
    </row>
    <row r="160" spans="2:18">
      <c r="B160" s="562"/>
      <c r="C160" s="131" t="s">
        <v>62</v>
      </c>
      <c r="D160" s="135">
        <v>5000</v>
      </c>
      <c r="E160" s="556"/>
      <c r="F160" s="664"/>
      <c r="G160" s="556"/>
      <c r="H160" s="152">
        <f>+VLOOKUP(C160,'[6]FCST SDV'!$C:$AL,36,0)</f>
        <v>1605000</v>
      </c>
      <c r="I160" s="153">
        <f t="shared" si="28"/>
        <v>321</v>
      </c>
      <c r="J160" s="134">
        <f t="array" ref="J160">+IFERROR(INDEX('FCST SDV'!$AC$3:$AZ$3000,MATCH('Hàng Theo FCTS 14.09'!$B160,'FCST SDV'!$C$3:$C$3000,0),MATCH('Hàng Theo FCTS 14.09'!J$1,'FCST SDV'!$AC$2:$AZ$2,0))/'Hàng Theo FCTS 14.09'!$C160,0)</f>
        <v>12</v>
      </c>
      <c r="K160" s="134">
        <f t="array" ref="K160">+IFERROR(INDEX('FCST SDV'!$AC$3:$AZ$3000,MATCH('Hàng Theo FCTS 14.09'!$B160,'FCST SDV'!$C$3:$C$3000,0),MATCH('Hàng Theo FCTS 14.09'!K$1,'FCST SDV'!$AC$2:$AZ$2,0))/'Hàng Theo FCTS 14.09'!$C160,0)</f>
        <v>12</v>
      </c>
      <c r="L160" s="134">
        <f t="array" ref="L160">+IFERROR(INDEX('FCST SDV'!$AC$3:$AZ$3000,MATCH('Hàng Theo FCTS 14.09'!$B160,'FCST SDV'!$C$3:$C$3000,0),MATCH('Hàng Theo FCTS 14.09'!L$1,'FCST SDV'!$AC$2:$AZ$2,0))/'Hàng Theo FCTS 14.09'!$C160,0)</f>
        <v>12</v>
      </c>
      <c r="M160" s="134">
        <f t="array" ref="M160">+IFERROR(INDEX('FCST SDV'!$AC$3:$AZ$3000,MATCH('Hàng Theo FCTS 14.09'!$B160,'FCST SDV'!$C$3:$C$3000,0),MATCH('Hàng Theo FCTS 14.09'!M$1,'FCST SDV'!$AC$2:$AZ$2,0))/'Hàng Theo FCTS 14.09'!$C160,0)</f>
        <v>18</v>
      </c>
      <c r="N160" s="134">
        <f t="array" ref="N160">+IFERROR(INDEX('FCST SDV'!$AC$3:$AZ$3000,MATCH('Hàng Theo FCTS 14.09'!$B160,'FCST SDV'!$C$3:$C$3000,0),MATCH('Hàng Theo FCTS 14.09'!N$1,'FCST SDV'!$AC$2:$AZ$2,0))/'Hàng Theo FCTS 14.09'!$C160,0)</f>
        <v>18</v>
      </c>
      <c r="O160" s="134">
        <f t="array" ref="O160">+IFERROR(INDEX('FCST SDV'!$AC$3:$AZ$3000,MATCH('Hàng Theo FCTS 14.09'!$B160,'FCST SDV'!$C$3:$C$3000,0),MATCH('Hàng Theo FCTS 14.09'!O$1,'FCST SDV'!$AC$2:$AZ$2,0))/'Hàng Theo FCTS 14.09'!$C160,0)</f>
        <v>102</v>
      </c>
      <c r="P160" s="134">
        <f t="array" ref="P160">+IFERROR(INDEX('FCST SDV'!$AC$3:$AZ$3000,MATCH('Hàng Theo FCTS 14.09'!$B160,'FCST SDV'!$C$3:$C$3000,0),MATCH('Hàng Theo FCTS 14.09'!P$1,'FCST SDV'!$AC$2:$AZ$2,0))/'Hàng Theo FCTS 14.09'!$C160,0)</f>
        <v>56</v>
      </c>
      <c r="Q160" s="134">
        <f t="array" ref="Q160">+IFERROR(INDEX('FCST SDV'!$AC$3:$AZ$3000,MATCH('Hàng Theo FCTS 14.09'!$B160,'FCST SDV'!$C$3:$C$3000,0),MATCH('Hàng Theo FCTS 14.09'!Q$1,'FCST SDV'!$AC$2:$AZ$2,0))/'Hàng Theo FCTS 14.09'!$C160,0)</f>
        <v>0</v>
      </c>
      <c r="R160" s="134">
        <f t="array" ref="R160">+IFERROR(INDEX('FCST SDV'!$AC$3:$AZ$3000,MATCH('Hàng Theo FCTS 14.09'!$B160,'FCST SDV'!$C$3:$C$3000,0),MATCH('Hàng Theo FCTS 14.09'!R$1,'FCST SDV'!$AC$2:$AZ$2,0))/'Hàng Theo FCTS 14.09'!$C160,0)</f>
        <v>0</v>
      </c>
    </row>
    <row r="161" spans="2:18">
      <c r="B161" s="562"/>
      <c r="C161" s="131" t="s">
        <v>33</v>
      </c>
      <c r="D161" s="135">
        <v>3000</v>
      </c>
      <c r="E161" s="556"/>
      <c r="F161" s="664"/>
      <c r="G161" s="556"/>
      <c r="H161" s="152">
        <f>+VLOOKUP(C161,'[6]FCST SDV'!$C:$AL,36,0)</f>
        <v>975000</v>
      </c>
      <c r="I161" s="153">
        <f t="shared" si="28"/>
        <v>325</v>
      </c>
      <c r="J161" s="134">
        <f t="array" ref="J161">+IFERROR(INDEX('FCST SDV'!$AC$3:$AZ$3000,MATCH('Hàng Theo FCTS 14.09'!$B161,'FCST SDV'!$C$3:$C$3000,0),MATCH('Hàng Theo FCTS 14.09'!J$1,'FCST SDV'!$AC$2:$AZ$2,0))/'Hàng Theo FCTS 14.09'!$C161,0)</f>
        <v>0</v>
      </c>
      <c r="K161" s="134">
        <f t="array" ref="K161">+IFERROR(INDEX('FCST SDV'!$AC$3:$AZ$3000,MATCH('Hàng Theo FCTS 14.09'!$B161,'FCST SDV'!$C$3:$C$3000,0),MATCH('Hàng Theo FCTS 14.09'!K$1,'FCST SDV'!$AC$2:$AZ$2,0))/'Hàng Theo FCTS 14.09'!$C161,0)</f>
        <v>1</v>
      </c>
      <c r="L161" s="134">
        <f t="array" ref="L161">+IFERROR(INDEX('FCST SDV'!$AC$3:$AZ$3000,MATCH('Hàng Theo FCTS 14.09'!$B161,'FCST SDV'!$C$3:$C$3000,0),MATCH('Hàng Theo FCTS 14.09'!L$1,'FCST SDV'!$AC$2:$AZ$2,0))/'Hàng Theo FCTS 14.09'!$C161,0)</f>
        <v>0</v>
      </c>
      <c r="M161" s="134">
        <f t="array" ref="M161">+IFERROR(INDEX('FCST SDV'!$AC$3:$AZ$3000,MATCH('Hàng Theo FCTS 14.09'!$B161,'FCST SDV'!$C$3:$C$3000,0),MATCH('Hàng Theo FCTS 14.09'!M$1,'FCST SDV'!$AC$2:$AZ$2,0))/'Hàng Theo FCTS 14.09'!$C161,0)</f>
        <v>0</v>
      </c>
      <c r="N161" s="134">
        <f t="array" ref="N161">+IFERROR(INDEX('FCST SDV'!$AC$3:$AZ$3000,MATCH('Hàng Theo FCTS 14.09'!$B161,'FCST SDV'!$C$3:$C$3000,0),MATCH('Hàng Theo FCTS 14.09'!N$1,'FCST SDV'!$AC$2:$AZ$2,0))/'Hàng Theo FCTS 14.09'!$C161,0)</f>
        <v>0</v>
      </c>
      <c r="O161" s="134">
        <f t="array" ref="O161">+IFERROR(INDEX('FCST SDV'!$AC$3:$AZ$3000,MATCH('Hàng Theo FCTS 14.09'!$B161,'FCST SDV'!$C$3:$C$3000,0),MATCH('Hàng Theo FCTS 14.09'!O$1,'FCST SDV'!$AC$2:$AZ$2,0))/'Hàng Theo FCTS 14.09'!$C161,0)</f>
        <v>1</v>
      </c>
      <c r="P161" s="134">
        <f t="array" ref="P161">+IFERROR(INDEX('FCST SDV'!$AC$3:$AZ$3000,MATCH('Hàng Theo FCTS 14.09'!$B161,'FCST SDV'!$C$3:$C$3000,0),MATCH('Hàng Theo FCTS 14.09'!P$1,'FCST SDV'!$AC$2:$AZ$2,0))/'Hàng Theo FCTS 14.09'!$C161,0)</f>
        <v>0</v>
      </c>
      <c r="Q161" s="134">
        <f t="array" ref="Q161">+IFERROR(INDEX('FCST SDV'!$AC$3:$AZ$3000,MATCH('Hàng Theo FCTS 14.09'!$B161,'FCST SDV'!$C$3:$C$3000,0),MATCH('Hàng Theo FCTS 14.09'!Q$1,'FCST SDV'!$AC$2:$AZ$2,0))/'Hàng Theo FCTS 14.09'!$C161,0)</f>
        <v>0</v>
      </c>
      <c r="R161" s="134">
        <f t="array" ref="R161">+IFERROR(INDEX('FCST SDV'!$AC$3:$AZ$3000,MATCH('Hàng Theo FCTS 14.09'!$B161,'FCST SDV'!$C$3:$C$3000,0),MATCH('Hàng Theo FCTS 14.09'!R$1,'FCST SDV'!$AC$2:$AZ$2,0))/'Hàng Theo FCTS 14.09'!$C161,0)</f>
        <v>0</v>
      </c>
    </row>
    <row r="162" spans="2:18">
      <c r="B162" s="562"/>
      <c r="C162" s="131" t="s">
        <v>32</v>
      </c>
      <c r="D162" s="135">
        <v>5000</v>
      </c>
      <c r="E162" s="556"/>
      <c r="F162" s="664"/>
      <c r="G162" s="556"/>
      <c r="H162" s="152">
        <f>+VLOOKUP(C162,'[6]FCST SDV'!$C:$AL,36,0)</f>
        <v>1225000</v>
      </c>
      <c r="I162" s="153">
        <f t="shared" si="28"/>
        <v>245</v>
      </c>
      <c r="J162" s="134">
        <f t="array" ref="J162">+IFERROR(INDEX('FCST SDV'!$AC$3:$AZ$3000,MATCH('Hàng Theo FCTS 14.09'!$B162,'FCST SDV'!$C$3:$C$3000,0),MATCH('Hàng Theo FCTS 14.09'!J$1,'FCST SDV'!$AC$2:$AZ$2,0))/'Hàng Theo FCTS 14.09'!$C162,0)</f>
        <v>3</v>
      </c>
      <c r="K162" s="134">
        <f t="array" ref="K162">+IFERROR(INDEX('FCST SDV'!$AC$3:$AZ$3000,MATCH('Hàng Theo FCTS 14.09'!$B162,'FCST SDV'!$C$3:$C$3000,0),MATCH('Hàng Theo FCTS 14.09'!K$1,'FCST SDV'!$AC$2:$AZ$2,0))/'Hàng Theo FCTS 14.09'!$C162,0)</f>
        <v>2</v>
      </c>
      <c r="L162" s="134">
        <f t="array" ref="L162">+IFERROR(INDEX('FCST SDV'!$AC$3:$AZ$3000,MATCH('Hàng Theo FCTS 14.09'!$B162,'FCST SDV'!$C$3:$C$3000,0),MATCH('Hàng Theo FCTS 14.09'!L$1,'FCST SDV'!$AC$2:$AZ$2,0))/'Hàng Theo FCTS 14.09'!$C162,0)</f>
        <v>3</v>
      </c>
      <c r="M162" s="134">
        <f t="array" ref="M162">+IFERROR(INDEX('FCST SDV'!$AC$3:$AZ$3000,MATCH('Hàng Theo FCTS 14.09'!$B162,'FCST SDV'!$C$3:$C$3000,0),MATCH('Hàng Theo FCTS 14.09'!M$1,'FCST SDV'!$AC$2:$AZ$2,0))/'Hàng Theo FCTS 14.09'!$C162,0)</f>
        <v>2</v>
      </c>
      <c r="N162" s="134">
        <f t="array" ref="N162">+IFERROR(INDEX('FCST SDV'!$AC$3:$AZ$3000,MATCH('Hàng Theo FCTS 14.09'!$B162,'FCST SDV'!$C$3:$C$3000,0),MATCH('Hàng Theo FCTS 14.09'!N$1,'FCST SDV'!$AC$2:$AZ$2,0))/'Hàng Theo FCTS 14.09'!$C162,0)</f>
        <v>3</v>
      </c>
      <c r="O162" s="134">
        <f t="array" ref="O162">+IFERROR(INDEX('FCST SDV'!$AC$3:$AZ$3000,MATCH('Hàng Theo FCTS 14.09'!$B162,'FCST SDV'!$C$3:$C$3000,0),MATCH('Hàng Theo FCTS 14.09'!O$1,'FCST SDV'!$AC$2:$AZ$2,0))/'Hàng Theo FCTS 14.09'!$C162,0)</f>
        <v>18</v>
      </c>
      <c r="P162" s="134">
        <f t="array" ref="P162">+IFERROR(INDEX('FCST SDV'!$AC$3:$AZ$3000,MATCH('Hàng Theo FCTS 14.09'!$B162,'FCST SDV'!$C$3:$C$3000,0),MATCH('Hàng Theo FCTS 14.09'!P$1,'FCST SDV'!$AC$2:$AZ$2,0))/'Hàng Theo FCTS 14.09'!$C162,0)</f>
        <v>16</v>
      </c>
      <c r="Q162" s="134">
        <f t="array" ref="Q162">+IFERROR(INDEX('FCST SDV'!$AC$3:$AZ$3000,MATCH('Hàng Theo FCTS 14.09'!$B162,'FCST SDV'!$C$3:$C$3000,0),MATCH('Hàng Theo FCTS 14.09'!Q$1,'FCST SDV'!$AC$2:$AZ$2,0))/'Hàng Theo FCTS 14.09'!$C162,0)</f>
        <v>0</v>
      </c>
      <c r="R162" s="134">
        <f t="array" ref="R162">+IFERROR(INDEX('FCST SDV'!$AC$3:$AZ$3000,MATCH('Hàng Theo FCTS 14.09'!$B162,'FCST SDV'!$C$3:$C$3000,0),MATCH('Hàng Theo FCTS 14.09'!R$1,'FCST SDV'!$AC$2:$AZ$2,0))/'Hàng Theo FCTS 14.09'!$C162,0)</f>
        <v>0</v>
      </c>
    </row>
    <row r="163" spans="2:18">
      <c r="B163" s="562"/>
      <c r="C163" s="143" t="s">
        <v>80</v>
      </c>
      <c r="D163" s="135">
        <v>15000</v>
      </c>
      <c r="E163" s="556"/>
      <c r="F163" s="664"/>
      <c r="G163" s="556"/>
      <c r="H163" s="152">
        <f>+VLOOKUP(C163,'[6]FCST SDV'!$C:$AL,36,0)</f>
        <v>30000</v>
      </c>
      <c r="I163" s="153">
        <f t="shared" si="28"/>
        <v>2</v>
      </c>
      <c r="J163" s="134">
        <f t="array" ref="J163">+IFERROR(INDEX('FCST SDV'!$AC$3:$AZ$3000,MATCH('Hàng Theo FCTS 14.09'!$B163,'FCST SDV'!$C$3:$C$3000,0),MATCH('Hàng Theo FCTS 14.09'!J$1,'FCST SDV'!$AC$2:$AZ$2,0))/'Hàng Theo FCTS 14.09'!$C163,0)</f>
        <v>0</v>
      </c>
      <c r="K163" s="134">
        <f t="array" ref="K163">+IFERROR(INDEX('FCST SDV'!$AC$3:$AZ$3000,MATCH('Hàng Theo FCTS 14.09'!$B163,'FCST SDV'!$C$3:$C$3000,0),MATCH('Hàng Theo FCTS 14.09'!K$1,'FCST SDV'!$AC$2:$AZ$2,0))/'Hàng Theo FCTS 14.09'!$C163,0)</f>
        <v>0</v>
      </c>
      <c r="L163" s="134">
        <f t="array" ref="L163">+IFERROR(INDEX('FCST SDV'!$AC$3:$AZ$3000,MATCH('Hàng Theo FCTS 14.09'!$B163,'FCST SDV'!$C$3:$C$3000,0),MATCH('Hàng Theo FCTS 14.09'!L$1,'FCST SDV'!$AC$2:$AZ$2,0))/'Hàng Theo FCTS 14.09'!$C163,0)</f>
        <v>0</v>
      </c>
      <c r="M163" s="134">
        <f t="array" ref="M163">+IFERROR(INDEX('FCST SDV'!$AC$3:$AZ$3000,MATCH('Hàng Theo FCTS 14.09'!$B163,'FCST SDV'!$C$3:$C$3000,0),MATCH('Hàng Theo FCTS 14.09'!M$1,'FCST SDV'!$AC$2:$AZ$2,0))/'Hàng Theo FCTS 14.09'!$C163,0)</f>
        <v>0</v>
      </c>
      <c r="N163" s="134">
        <f t="array" ref="N163">+IFERROR(INDEX('FCST SDV'!$AC$3:$AZ$3000,MATCH('Hàng Theo FCTS 14.09'!$B163,'FCST SDV'!$C$3:$C$3000,0),MATCH('Hàng Theo FCTS 14.09'!N$1,'FCST SDV'!$AC$2:$AZ$2,0))/'Hàng Theo FCTS 14.09'!$C163,0)</f>
        <v>0</v>
      </c>
      <c r="O163" s="134">
        <f t="array" ref="O163">+IFERROR(INDEX('FCST SDV'!$AC$3:$AZ$3000,MATCH('Hàng Theo FCTS 14.09'!$B163,'FCST SDV'!$C$3:$C$3000,0),MATCH('Hàng Theo FCTS 14.09'!O$1,'FCST SDV'!$AC$2:$AZ$2,0))/'Hàng Theo FCTS 14.09'!$C163,0)</f>
        <v>1</v>
      </c>
      <c r="P163" s="134">
        <f t="array" ref="P163">+IFERROR(INDEX('FCST SDV'!$AC$3:$AZ$3000,MATCH('Hàng Theo FCTS 14.09'!$B163,'FCST SDV'!$C$3:$C$3000,0),MATCH('Hàng Theo FCTS 14.09'!P$1,'FCST SDV'!$AC$2:$AZ$2,0))/'Hàng Theo FCTS 14.09'!$C163,0)</f>
        <v>2</v>
      </c>
      <c r="Q163" s="134">
        <f t="array" ref="Q163">+IFERROR(INDEX('FCST SDV'!$AC$3:$AZ$3000,MATCH('Hàng Theo FCTS 14.09'!$B163,'FCST SDV'!$C$3:$C$3000,0),MATCH('Hàng Theo FCTS 14.09'!Q$1,'FCST SDV'!$AC$2:$AZ$2,0))/'Hàng Theo FCTS 14.09'!$C163,0)</f>
        <v>0</v>
      </c>
      <c r="R163" s="134">
        <f t="array" ref="R163">+IFERROR(INDEX('FCST SDV'!$AC$3:$AZ$3000,MATCH('Hàng Theo FCTS 14.09'!$B163,'FCST SDV'!$C$3:$C$3000,0),MATCH('Hàng Theo FCTS 14.09'!R$1,'FCST SDV'!$AC$2:$AZ$2,0))/'Hàng Theo FCTS 14.09'!$C163,0)</f>
        <v>0</v>
      </c>
    </row>
    <row r="164" spans="2:18">
      <c r="B164" s="562"/>
      <c r="C164" s="143" t="s">
        <v>84</v>
      </c>
      <c r="D164" s="135">
        <v>15000</v>
      </c>
      <c r="E164" s="556"/>
      <c r="F164" s="664"/>
      <c r="G164" s="556"/>
      <c r="H164" s="152">
        <f>+VLOOKUP(C164,'[6]FCST SDV'!$C:$AL,36,0)</f>
        <v>735000</v>
      </c>
      <c r="I164" s="153">
        <f t="shared" si="28"/>
        <v>49</v>
      </c>
      <c r="J164" s="134">
        <f t="array" ref="J164">+IFERROR(INDEX('FCST SDV'!$AC$3:$AZ$3000,MATCH('Hàng Theo FCTS 14.09'!$B164,'FCST SDV'!$C$3:$C$3000,0),MATCH('Hàng Theo FCTS 14.09'!J$1,'FCST SDV'!$AC$2:$AZ$2,0))/'Hàng Theo FCTS 14.09'!$C164,0)</f>
        <v>0</v>
      </c>
      <c r="K164" s="134">
        <f t="array" ref="K164">+IFERROR(INDEX('FCST SDV'!$AC$3:$AZ$3000,MATCH('Hàng Theo FCTS 14.09'!$B164,'FCST SDV'!$C$3:$C$3000,0),MATCH('Hàng Theo FCTS 14.09'!K$1,'FCST SDV'!$AC$2:$AZ$2,0))/'Hàng Theo FCTS 14.09'!$C164,0)</f>
        <v>0</v>
      </c>
      <c r="L164" s="134">
        <f t="array" ref="L164">+IFERROR(INDEX('FCST SDV'!$AC$3:$AZ$3000,MATCH('Hàng Theo FCTS 14.09'!$B164,'FCST SDV'!$C$3:$C$3000,0),MATCH('Hàng Theo FCTS 14.09'!L$1,'FCST SDV'!$AC$2:$AZ$2,0))/'Hàng Theo FCTS 14.09'!$C164,0)</f>
        <v>0</v>
      </c>
      <c r="M164" s="134">
        <f t="array" ref="M164">+IFERROR(INDEX('FCST SDV'!$AC$3:$AZ$3000,MATCH('Hàng Theo FCTS 14.09'!$B164,'FCST SDV'!$C$3:$C$3000,0),MATCH('Hàng Theo FCTS 14.09'!M$1,'FCST SDV'!$AC$2:$AZ$2,0))/'Hàng Theo FCTS 14.09'!$C164,0)</f>
        <v>0</v>
      </c>
      <c r="N164" s="134">
        <f t="array" ref="N164">+IFERROR(INDEX('FCST SDV'!$AC$3:$AZ$3000,MATCH('Hàng Theo FCTS 14.09'!$B164,'FCST SDV'!$C$3:$C$3000,0),MATCH('Hàng Theo FCTS 14.09'!N$1,'FCST SDV'!$AC$2:$AZ$2,0))/'Hàng Theo FCTS 14.09'!$C164,0)</f>
        <v>0</v>
      </c>
      <c r="O164" s="134">
        <f t="array" ref="O164">+IFERROR(INDEX('FCST SDV'!$AC$3:$AZ$3000,MATCH('Hàng Theo FCTS 14.09'!$B164,'FCST SDV'!$C$3:$C$3000,0),MATCH('Hàng Theo FCTS 14.09'!O$1,'FCST SDV'!$AC$2:$AZ$2,0))/'Hàng Theo FCTS 14.09'!$C164,0)</f>
        <v>0</v>
      </c>
      <c r="P164" s="134">
        <f t="array" ref="P164">+IFERROR(INDEX('FCST SDV'!$AC$3:$AZ$3000,MATCH('Hàng Theo FCTS 14.09'!$B164,'FCST SDV'!$C$3:$C$3000,0),MATCH('Hàng Theo FCTS 14.09'!P$1,'FCST SDV'!$AC$2:$AZ$2,0))/'Hàng Theo FCTS 14.09'!$C164,0)</f>
        <v>0</v>
      </c>
      <c r="Q164" s="134">
        <f t="array" ref="Q164">+IFERROR(INDEX('FCST SDV'!$AC$3:$AZ$3000,MATCH('Hàng Theo FCTS 14.09'!$B164,'FCST SDV'!$C$3:$C$3000,0),MATCH('Hàng Theo FCTS 14.09'!Q$1,'FCST SDV'!$AC$2:$AZ$2,0))/'Hàng Theo FCTS 14.09'!$C164,0)</f>
        <v>0</v>
      </c>
      <c r="R164" s="134">
        <f t="array" ref="R164">+IFERROR(INDEX('FCST SDV'!$AC$3:$AZ$3000,MATCH('Hàng Theo FCTS 14.09'!$B164,'FCST SDV'!$C$3:$C$3000,0),MATCH('Hàng Theo FCTS 14.09'!R$1,'FCST SDV'!$AC$2:$AZ$2,0))/'Hàng Theo FCTS 14.09'!$C164,0)</f>
        <v>0</v>
      </c>
    </row>
    <row r="165" spans="2:18">
      <c r="B165" s="563"/>
      <c r="C165" s="131" t="s">
        <v>85</v>
      </c>
      <c r="D165" s="135">
        <v>15000</v>
      </c>
      <c r="E165" s="557"/>
      <c r="F165" s="586"/>
      <c r="G165" s="557"/>
      <c r="H165" s="152">
        <f>+VLOOKUP(C165,'[6]FCST SDV'!$C:$AL,36,0)</f>
        <v>45000</v>
      </c>
      <c r="I165" s="153">
        <f t="shared" si="28"/>
        <v>3</v>
      </c>
      <c r="J165" s="134">
        <f t="array" ref="J165">+IFERROR(INDEX('FCST SDV'!$AC$3:$AZ$3000,MATCH('Hàng Theo FCTS 14.09'!$B165,'FCST SDV'!$C$3:$C$3000,0),MATCH('Hàng Theo FCTS 14.09'!J$1,'FCST SDV'!$AC$2:$AZ$2,0))/'Hàng Theo FCTS 14.09'!$C165,0)</f>
        <v>3</v>
      </c>
      <c r="K165" s="134">
        <f t="array" ref="K165">+IFERROR(INDEX('FCST SDV'!$AC$3:$AZ$3000,MATCH('Hàng Theo FCTS 14.09'!$B165,'FCST SDV'!$C$3:$C$3000,0),MATCH('Hàng Theo FCTS 14.09'!K$1,'FCST SDV'!$AC$2:$AZ$2,0))/'Hàng Theo FCTS 14.09'!$C165,0)</f>
        <v>3</v>
      </c>
      <c r="L165" s="134">
        <f t="array" ref="L165">+IFERROR(INDEX('FCST SDV'!$AC$3:$AZ$3000,MATCH('Hàng Theo FCTS 14.09'!$B165,'FCST SDV'!$C$3:$C$3000,0),MATCH('Hàng Theo FCTS 14.09'!L$1,'FCST SDV'!$AC$2:$AZ$2,0))/'Hàng Theo FCTS 14.09'!$C165,0)</f>
        <v>3</v>
      </c>
      <c r="M165" s="134">
        <f t="array" ref="M165">+IFERROR(INDEX('FCST SDV'!$AC$3:$AZ$3000,MATCH('Hàng Theo FCTS 14.09'!$B165,'FCST SDV'!$C$3:$C$3000,0),MATCH('Hàng Theo FCTS 14.09'!M$1,'FCST SDV'!$AC$2:$AZ$2,0))/'Hàng Theo FCTS 14.09'!$C165,0)</f>
        <v>3</v>
      </c>
      <c r="N165" s="134">
        <f t="array" ref="N165">+IFERROR(INDEX('FCST SDV'!$AC$3:$AZ$3000,MATCH('Hàng Theo FCTS 14.09'!$B165,'FCST SDV'!$C$3:$C$3000,0),MATCH('Hàng Theo FCTS 14.09'!N$1,'FCST SDV'!$AC$2:$AZ$2,0))/'Hàng Theo FCTS 14.09'!$C165,0)</f>
        <v>2</v>
      </c>
      <c r="O165" s="134">
        <f t="array" ref="O165">+IFERROR(INDEX('FCST SDV'!$AC$3:$AZ$3000,MATCH('Hàng Theo FCTS 14.09'!$B165,'FCST SDV'!$C$3:$C$3000,0),MATCH('Hàng Theo FCTS 14.09'!O$1,'FCST SDV'!$AC$2:$AZ$2,0))/'Hàng Theo FCTS 14.09'!$C165,0)</f>
        <v>20</v>
      </c>
      <c r="P165" s="134">
        <f t="array" ref="P165">+IFERROR(INDEX('FCST SDV'!$AC$3:$AZ$3000,MATCH('Hàng Theo FCTS 14.09'!$B165,'FCST SDV'!$C$3:$C$3000,0),MATCH('Hàng Theo FCTS 14.09'!P$1,'FCST SDV'!$AC$2:$AZ$2,0))/'Hàng Theo FCTS 14.09'!$C165,0)</f>
        <v>0</v>
      </c>
      <c r="Q165" s="134">
        <f t="array" ref="Q165">+IFERROR(INDEX('FCST SDV'!$AC$3:$AZ$3000,MATCH('Hàng Theo FCTS 14.09'!$B165,'FCST SDV'!$C$3:$C$3000,0),MATCH('Hàng Theo FCTS 14.09'!Q$1,'FCST SDV'!$AC$2:$AZ$2,0))/'Hàng Theo FCTS 14.09'!$C165,0)</f>
        <v>0</v>
      </c>
      <c r="R165" s="134">
        <f t="array" ref="R165">+IFERROR(INDEX('FCST SDV'!$AC$3:$AZ$3000,MATCH('Hàng Theo FCTS 14.09'!$B165,'FCST SDV'!$C$3:$C$3000,0),MATCH('Hàng Theo FCTS 14.09'!R$1,'FCST SDV'!$AC$2:$AZ$2,0))/'Hàng Theo FCTS 14.09'!$C165,0)</f>
        <v>0</v>
      </c>
    </row>
    <row r="166" spans="2:18">
      <c r="B166" s="577" t="s">
        <v>254</v>
      </c>
      <c r="C166" s="578"/>
      <c r="D166" s="578"/>
      <c r="E166" s="578"/>
      <c r="F166" s="578"/>
      <c r="G166" s="579"/>
      <c r="H166" s="156"/>
      <c r="I166" s="155"/>
      <c r="J166" s="138">
        <f>G158-SUM(J158:J165)</f>
        <v>-16</v>
      </c>
      <c r="K166" s="138">
        <f>+J166-SUM(K158:K165)</f>
        <v>-69</v>
      </c>
      <c r="L166" s="138">
        <f t="shared" ref="L166:R166" si="29">+K166-SUM(L158:L165)</f>
        <v>-122</v>
      </c>
      <c r="M166" s="138">
        <f t="shared" si="29"/>
        <v>-184</v>
      </c>
      <c r="N166" s="138">
        <f t="shared" si="29"/>
        <v>-251</v>
      </c>
      <c r="O166" s="138">
        <f t="shared" si="29"/>
        <v>-635</v>
      </c>
      <c r="P166" s="138">
        <f t="shared" si="29"/>
        <v>-899</v>
      </c>
      <c r="Q166" s="138">
        <f t="shared" si="29"/>
        <v>-899</v>
      </c>
      <c r="R166" s="138">
        <f t="shared" si="29"/>
        <v>-899</v>
      </c>
    </row>
    <row r="167" spans="2:18">
      <c r="B167" s="561" t="s">
        <v>112</v>
      </c>
      <c r="C167" s="131" t="s">
        <v>90</v>
      </c>
      <c r="D167" s="135">
        <v>3000</v>
      </c>
      <c r="E167" s="555">
        <v>12</v>
      </c>
      <c r="F167" s="585"/>
      <c r="G167" s="555">
        <f>E167</f>
        <v>12</v>
      </c>
      <c r="H167" s="152">
        <f>+VLOOKUP(C167,'[6]FCST SDV'!$C:$AL,36,0)</f>
        <v>111000</v>
      </c>
      <c r="I167" s="153">
        <f t="shared" ref="I167:I176" si="30">+H167/D167</f>
        <v>37</v>
      </c>
      <c r="J167" s="134">
        <f t="array" ref="J167">+IFERROR(INDEX('FCST SDV'!$AC$3:$AZ$3000,MATCH('Hàng Theo FCTS 14.09'!$B167,'FCST SDV'!$C$3:$C$3000,0),MATCH('Hàng Theo FCTS 14.09'!J$1,'FCST SDV'!$AC$2:$AZ$2,0))/'Hàng Theo FCTS 14.09'!$C167,0)</f>
        <v>0</v>
      </c>
      <c r="K167" s="134">
        <f t="array" ref="K167">+IFERROR(INDEX('FCST SDV'!$AC$3:$AZ$3000,MATCH('Hàng Theo FCTS 14.09'!$B167,'FCST SDV'!$C$3:$C$3000,0),MATCH('Hàng Theo FCTS 14.09'!K$1,'FCST SDV'!$AC$2:$AZ$2,0))/'Hàng Theo FCTS 14.09'!$C167,0)</f>
        <v>0</v>
      </c>
      <c r="L167" s="134">
        <f t="array" ref="L167">+IFERROR(INDEX('FCST SDV'!$AC$3:$AZ$3000,MATCH('Hàng Theo FCTS 14.09'!$B167,'FCST SDV'!$C$3:$C$3000,0),MATCH('Hàng Theo FCTS 14.09'!L$1,'FCST SDV'!$AC$2:$AZ$2,0))/'Hàng Theo FCTS 14.09'!$C167,0)</f>
        <v>0</v>
      </c>
      <c r="M167" s="134">
        <f t="array" ref="M167">+IFERROR(INDEX('FCST SDV'!$AC$3:$AZ$3000,MATCH('Hàng Theo FCTS 14.09'!$B167,'FCST SDV'!$C$3:$C$3000,0),MATCH('Hàng Theo FCTS 14.09'!M$1,'FCST SDV'!$AC$2:$AZ$2,0))/'Hàng Theo FCTS 14.09'!$C167,0)</f>
        <v>0</v>
      </c>
      <c r="N167" s="134">
        <f t="array" ref="N167">+IFERROR(INDEX('FCST SDV'!$AC$3:$AZ$3000,MATCH('Hàng Theo FCTS 14.09'!$B167,'FCST SDV'!$C$3:$C$3000,0),MATCH('Hàng Theo FCTS 14.09'!N$1,'FCST SDV'!$AC$2:$AZ$2,0))/'Hàng Theo FCTS 14.09'!$C167,0)</f>
        <v>0</v>
      </c>
      <c r="O167" s="134">
        <f t="array" ref="O167">+IFERROR(INDEX('FCST SDV'!$AC$3:$AZ$3000,MATCH('Hàng Theo FCTS 14.09'!$B167,'FCST SDV'!$C$3:$C$3000,0),MATCH('Hàng Theo FCTS 14.09'!O$1,'FCST SDV'!$AC$2:$AZ$2,0))/'Hàng Theo FCTS 14.09'!$C167,0)</f>
        <v>0</v>
      </c>
      <c r="P167" s="134">
        <f t="array" ref="P167">+IFERROR(INDEX('FCST SDV'!$AC$3:$AZ$3000,MATCH('Hàng Theo FCTS 14.09'!$B167,'FCST SDV'!$C$3:$C$3000,0),MATCH('Hàng Theo FCTS 14.09'!P$1,'FCST SDV'!$AC$2:$AZ$2,0))/'Hàng Theo FCTS 14.09'!$C167,0)</f>
        <v>6</v>
      </c>
      <c r="Q167" s="134">
        <f t="array" ref="Q167">+IFERROR(INDEX('FCST SDV'!$AC$3:$AZ$3000,MATCH('Hàng Theo FCTS 14.09'!$B167,'FCST SDV'!$C$3:$C$3000,0),MATCH('Hàng Theo FCTS 14.09'!Q$1,'FCST SDV'!$AC$2:$AZ$2,0))/'Hàng Theo FCTS 14.09'!$C167,0)</f>
        <v>0</v>
      </c>
      <c r="R167" s="134">
        <f t="array" ref="R167">+IFERROR(INDEX('FCST SDV'!$AC$3:$AZ$3000,MATCH('Hàng Theo FCTS 14.09'!$B167,'FCST SDV'!$C$3:$C$3000,0),MATCH('Hàng Theo FCTS 14.09'!R$1,'FCST SDV'!$AC$2:$AZ$2,0))/'Hàng Theo FCTS 14.09'!$C167,0)</f>
        <v>0</v>
      </c>
    </row>
    <row r="168" spans="2:18">
      <c r="B168" s="562"/>
      <c r="C168" s="131" t="s">
        <v>91</v>
      </c>
      <c r="D168" s="135">
        <v>3000</v>
      </c>
      <c r="E168" s="556"/>
      <c r="F168" s="664"/>
      <c r="G168" s="556"/>
      <c r="H168" s="152">
        <f>+VLOOKUP(C168,'[6]FCST SDV'!$C:$AL,36,0)</f>
        <v>93000</v>
      </c>
      <c r="I168" s="153">
        <f t="shared" si="30"/>
        <v>31</v>
      </c>
      <c r="J168" s="134">
        <f t="array" ref="J168">+IFERROR(INDEX('FCST SDV'!$AC$3:$AZ$3000,MATCH('Hàng Theo FCTS 14.09'!$B168,'FCST SDV'!$C$3:$C$3000,0),MATCH('Hàng Theo FCTS 14.09'!J$1,'FCST SDV'!$AC$2:$AZ$2,0))/'Hàng Theo FCTS 14.09'!$C168,0)</f>
        <v>3</v>
      </c>
      <c r="K168" s="134">
        <f t="array" ref="K168">+IFERROR(INDEX('FCST SDV'!$AC$3:$AZ$3000,MATCH('Hàng Theo FCTS 14.09'!$B168,'FCST SDV'!$C$3:$C$3000,0),MATCH('Hàng Theo FCTS 14.09'!K$1,'FCST SDV'!$AC$2:$AZ$2,0))/'Hàng Theo FCTS 14.09'!$C168,0)</f>
        <v>3</v>
      </c>
      <c r="L168" s="134">
        <f t="array" ref="L168">+IFERROR(INDEX('FCST SDV'!$AC$3:$AZ$3000,MATCH('Hàng Theo FCTS 14.09'!$B168,'FCST SDV'!$C$3:$C$3000,0),MATCH('Hàng Theo FCTS 14.09'!L$1,'FCST SDV'!$AC$2:$AZ$2,0))/'Hàng Theo FCTS 14.09'!$C168,0)</f>
        <v>3</v>
      </c>
      <c r="M168" s="134">
        <f t="array" ref="M168">+IFERROR(INDEX('FCST SDV'!$AC$3:$AZ$3000,MATCH('Hàng Theo FCTS 14.09'!$B168,'FCST SDV'!$C$3:$C$3000,0),MATCH('Hàng Theo FCTS 14.09'!M$1,'FCST SDV'!$AC$2:$AZ$2,0))/'Hàng Theo FCTS 14.09'!$C168,0)</f>
        <v>3</v>
      </c>
      <c r="N168" s="134">
        <f t="array" ref="N168">+IFERROR(INDEX('FCST SDV'!$AC$3:$AZ$3000,MATCH('Hàng Theo FCTS 14.09'!$B168,'FCST SDV'!$C$3:$C$3000,0),MATCH('Hàng Theo FCTS 14.09'!N$1,'FCST SDV'!$AC$2:$AZ$2,0))/'Hàng Theo FCTS 14.09'!$C168,0)</f>
        <v>2</v>
      </c>
      <c r="O168" s="134">
        <f t="array" ref="O168">+IFERROR(INDEX('FCST SDV'!$AC$3:$AZ$3000,MATCH('Hàng Theo FCTS 14.09'!$B168,'FCST SDV'!$C$3:$C$3000,0),MATCH('Hàng Theo FCTS 14.09'!O$1,'FCST SDV'!$AC$2:$AZ$2,0))/'Hàng Theo FCTS 14.09'!$C168,0)</f>
        <v>17</v>
      </c>
      <c r="P168" s="134">
        <f t="array" ref="P168">+IFERROR(INDEX('FCST SDV'!$AC$3:$AZ$3000,MATCH('Hàng Theo FCTS 14.09'!$B168,'FCST SDV'!$C$3:$C$3000,0),MATCH('Hàng Theo FCTS 14.09'!P$1,'FCST SDV'!$AC$2:$AZ$2,0))/'Hàng Theo FCTS 14.09'!$C168,0)</f>
        <v>0</v>
      </c>
      <c r="Q168" s="134">
        <f t="array" ref="Q168">+IFERROR(INDEX('FCST SDV'!$AC$3:$AZ$3000,MATCH('Hàng Theo FCTS 14.09'!$B168,'FCST SDV'!$C$3:$C$3000,0),MATCH('Hàng Theo FCTS 14.09'!Q$1,'FCST SDV'!$AC$2:$AZ$2,0))/'Hàng Theo FCTS 14.09'!$C168,0)</f>
        <v>0</v>
      </c>
      <c r="R168" s="134">
        <f t="array" ref="R168">+IFERROR(INDEX('FCST SDV'!$AC$3:$AZ$3000,MATCH('Hàng Theo FCTS 14.09'!$B168,'FCST SDV'!$C$3:$C$3000,0),MATCH('Hàng Theo FCTS 14.09'!R$1,'FCST SDV'!$AC$2:$AZ$2,0))/'Hàng Theo FCTS 14.09'!$C168,0)</f>
        <v>0</v>
      </c>
    </row>
    <row r="169" spans="2:18">
      <c r="B169" s="562"/>
      <c r="C169" s="131" t="s">
        <v>93</v>
      </c>
      <c r="D169" s="135">
        <v>3000</v>
      </c>
      <c r="E169" s="556"/>
      <c r="F169" s="664"/>
      <c r="G169" s="556"/>
      <c r="H169" s="152">
        <f>+VLOOKUP(C169,'[6]FCST SDV'!$C:$AL,36,0)</f>
        <v>18000</v>
      </c>
      <c r="I169" s="153">
        <f t="shared" si="30"/>
        <v>6</v>
      </c>
      <c r="J169" s="134">
        <f t="array" ref="J169">+IFERROR(INDEX('FCST SDV'!$AC$3:$AZ$3000,MATCH('Hàng Theo FCTS 14.09'!$B169,'FCST SDV'!$C$3:$C$3000,0),MATCH('Hàng Theo FCTS 14.09'!J$1,'FCST SDV'!$AC$2:$AZ$2,0))/'Hàng Theo FCTS 14.09'!$C169,0)</f>
        <v>0</v>
      </c>
      <c r="K169" s="134">
        <f t="array" ref="K169">+IFERROR(INDEX('FCST SDV'!$AC$3:$AZ$3000,MATCH('Hàng Theo FCTS 14.09'!$B169,'FCST SDV'!$C$3:$C$3000,0),MATCH('Hàng Theo FCTS 14.09'!K$1,'FCST SDV'!$AC$2:$AZ$2,0))/'Hàng Theo FCTS 14.09'!$C169,0)</f>
        <v>0</v>
      </c>
      <c r="L169" s="134">
        <f t="array" ref="L169">+IFERROR(INDEX('FCST SDV'!$AC$3:$AZ$3000,MATCH('Hàng Theo FCTS 14.09'!$B169,'FCST SDV'!$C$3:$C$3000,0),MATCH('Hàng Theo FCTS 14.09'!L$1,'FCST SDV'!$AC$2:$AZ$2,0))/'Hàng Theo FCTS 14.09'!$C169,0)</f>
        <v>0</v>
      </c>
      <c r="M169" s="134">
        <f t="array" ref="M169">+IFERROR(INDEX('FCST SDV'!$AC$3:$AZ$3000,MATCH('Hàng Theo FCTS 14.09'!$B169,'FCST SDV'!$C$3:$C$3000,0),MATCH('Hàng Theo FCTS 14.09'!M$1,'FCST SDV'!$AC$2:$AZ$2,0))/'Hàng Theo FCTS 14.09'!$C169,0)</f>
        <v>0</v>
      </c>
      <c r="N169" s="134">
        <f t="array" ref="N169">+IFERROR(INDEX('FCST SDV'!$AC$3:$AZ$3000,MATCH('Hàng Theo FCTS 14.09'!$B169,'FCST SDV'!$C$3:$C$3000,0),MATCH('Hàng Theo FCTS 14.09'!N$1,'FCST SDV'!$AC$2:$AZ$2,0))/'Hàng Theo FCTS 14.09'!$C169,0)</f>
        <v>0</v>
      </c>
      <c r="O169" s="134">
        <f t="array" ref="O169">+IFERROR(INDEX('FCST SDV'!$AC$3:$AZ$3000,MATCH('Hàng Theo FCTS 14.09'!$B169,'FCST SDV'!$C$3:$C$3000,0),MATCH('Hàng Theo FCTS 14.09'!O$1,'FCST SDV'!$AC$2:$AZ$2,0))/'Hàng Theo FCTS 14.09'!$C169,0)</f>
        <v>0</v>
      </c>
      <c r="P169" s="134">
        <f t="array" ref="P169">+IFERROR(INDEX('FCST SDV'!$AC$3:$AZ$3000,MATCH('Hàng Theo FCTS 14.09'!$B169,'FCST SDV'!$C$3:$C$3000,0),MATCH('Hàng Theo FCTS 14.09'!P$1,'FCST SDV'!$AC$2:$AZ$2,0))/'Hàng Theo FCTS 14.09'!$C169,0)</f>
        <v>0</v>
      </c>
      <c r="Q169" s="134">
        <f t="array" ref="Q169">+IFERROR(INDEX('FCST SDV'!$AC$3:$AZ$3000,MATCH('Hàng Theo FCTS 14.09'!$B169,'FCST SDV'!$C$3:$C$3000,0),MATCH('Hàng Theo FCTS 14.09'!Q$1,'FCST SDV'!$AC$2:$AZ$2,0))/'Hàng Theo FCTS 14.09'!$C169,0)</f>
        <v>0</v>
      </c>
      <c r="R169" s="134">
        <f t="array" ref="R169">+IFERROR(INDEX('FCST SDV'!$AC$3:$AZ$3000,MATCH('Hàng Theo FCTS 14.09'!$B169,'FCST SDV'!$C$3:$C$3000,0),MATCH('Hàng Theo FCTS 14.09'!R$1,'FCST SDV'!$AC$2:$AZ$2,0))/'Hàng Theo FCTS 14.09'!$C169,0)</f>
        <v>0</v>
      </c>
    </row>
    <row r="170" spans="2:18">
      <c r="B170" s="562"/>
      <c r="C170" s="131" t="s">
        <v>91</v>
      </c>
      <c r="D170" s="135">
        <v>3000</v>
      </c>
      <c r="E170" s="556"/>
      <c r="F170" s="664"/>
      <c r="G170" s="556"/>
      <c r="H170" s="152">
        <f>+VLOOKUP(C170,'[6]FCST SDV'!$C:$AL,36,0)</f>
        <v>93000</v>
      </c>
      <c r="I170" s="153">
        <f t="shared" si="30"/>
        <v>31</v>
      </c>
      <c r="J170" s="134">
        <f t="array" ref="J170">+IFERROR(INDEX('FCST SDV'!$AC$3:$AZ$3000,MATCH('Hàng Theo FCTS 14.09'!$B170,'FCST SDV'!$C$3:$C$3000,0),MATCH('Hàng Theo FCTS 14.09'!J$1,'FCST SDV'!$AC$2:$AZ$2,0))/'Hàng Theo FCTS 14.09'!$C170,0)</f>
        <v>8</v>
      </c>
      <c r="K170" s="134">
        <f t="array" ref="K170">+IFERROR(INDEX('FCST SDV'!$AC$3:$AZ$3000,MATCH('Hàng Theo FCTS 14.09'!$B170,'FCST SDV'!$C$3:$C$3000,0),MATCH('Hàng Theo FCTS 14.09'!K$1,'FCST SDV'!$AC$2:$AZ$2,0))/'Hàng Theo FCTS 14.09'!$C170,0)</f>
        <v>8</v>
      </c>
      <c r="L170" s="134">
        <f t="array" ref="L170">+IFERROR(INDEX('FCST SDV'!$AC$3:$AZ$3000,MATCH('Hàng Theo FCTS 14.09'!$B170,'FCST SDV'!$C$3:$C$3000,0),MATCH('Hàng Theo FCTS 14.09'!L$1,'FCST SDV'!$AC$2:$AZ$2,0))/'Hàng Theo FCTS 14.09'!$C170,0)</f>
        <v>8</v>
      </c>
      <c r="M170" s="134">
        <f t="array" ref="M170">+IFERROR(INDEX('FCST SDV'!$AC$3:$AZ$3000,MATCH('Hàng Theo FCTS 14.09'!$B170,'FCST SDV'!$C$3:$C$3000,0),MATCH('Hàng Theo FCTS 14.09'!M$1,'FCST SDV'!$AC$2:$AZ$2,0))/'Hàng Theo FCTS 14.09'!$C170,0)</f>
        <v>8</v>
      </c>
      <c r="N170" s="134">
        <f t="array" ref="N170">+IFERROR(INDEX('FCST SDV'!$AC$3:$AZ$3000,MATCH('Hàng Theo FCTS 14.09'!$B170,'FCST SDV'!$C$3:$C$3000,0),MATCH('Hàng Theo FCTS 14.09'!N$1,'FCST SDV'!$AC$2:$AZ$2,0))/'Hàng Theo FCTS 14.09'!$C170,0)</f>
        <v>8</v>
      </c>
      <c r="O170" s="134">
        <f t="array" ref="O170">+IFERROR(INDEX('FCST SDV'!$AC$3:$AZ$3000,MATCH('Hàng Theo FCTS 14.09'!$B170,'FCST SDV'!$C$3:$C$3000,0),MATCH('Hàng Theo FCTS 14.09'!O$1,'FCST SDV'!$AC$2:$AZ$2,0))/'Hàng Theo FCTS 14.09'!$C170,0)</f>
        <v>56</v>
      </c>
      <c r="P170" s="134">
        <f t="array" ref="P170">+IFERROR(INDEX('FCST SDV'!$AC$3:$AZ$3000,MATCH('Hàng Theo FCTS 14.09'!$B170,'FCST SDV'!$C$3:$C$3000,0),MATCH('Hàng Theo FCTS 14.09'!P$1,'FCST SDV'!$AC$2:$AZ$2,0))/'Hàng Theo FCTS 14.09'!$C170,0)</f>
        <v>42</v>
      </c>
      <c r="Q170" s="134">
        <f t="array" ref="Q170">+IFERROR(INDEX('FCST SDV'!$AC$3:$AZ$3000,MATCH('Hàng Theo FCTS 14.09'!$B170,'FCST SDV'!$C$3:$C$3000,0),MATCH('Hàng Theo FCTS 14.09'!Q$1,'FCST SDV'!$AC$2:$AZ$2,0))/'Hàng Theo FCTS 14.09'!$C170,0)</f>
        <v>24</v>
      </c>
      <c r="R170" s="134">
        <f t="array" ref="R170">+IFERROR(INDEX('FCST SDV'!$AC$3:$AZ$3000,MATCH('Hàng Theo FCTS 14.09'!$B170,'FCST SDV'!$C$3:$C$3000,0),MATCH('Hàng Theo FCTS 14.09'!R$1,'FCST SDV'!$AC$2:$AZ$2,0))/'Hàng Theo FCTS 14.09'!$C170,0)</f>
        <v>0</v>
      </c>
    </row>
    <row r="171" spans="2:18">
      <c r="B171" s="562"/>
      <c r="C171" s="131" t="s">
        <v>92</v>
      </c>
      <c r="D171" s="135">
        <v>3000</v>
      </c>
      <c r="E171" s="556"/>
      <c r="F171" s="664"/>
      <c r="G171" s="556"/>
      <c r="H171" s="152">
        <f>+VLOOKUP(C171,'[6]FCST SDV'!$C:$AL,36,0)</f>
        <v>0</v>
      </c>
      <c r="I171" s="153">
        <f t="shared" si="30"/>
        <v>0</v>
      </c>
      <c r="J171" s="134">
        <f t="array" ref="J171">+IFERROR(INDEX('FCST SDV'!$AC$3:$AZ$3000,MATCH('Hàng Theo FCTS 14.09'!$B171,'FCST SDV'!$C$3:$C$3000,0),MATCH('Hàng Theo FCTS 14.09'!J$1,'FCST SDV'!$AC$2:$AZ$2,0))/'Hàng Theo FCTS 14.09'!$C171,0)</f>
        <v>4</v>
      </c>
      <c r="K171" s="134">
        <f t="array" ref="K171">+IFERROR(INDEX('FCST SDV'!$AC$3:$AZ$3000,MATCH('Hàng Theo FCTS 14.09'!$B171,'FCST SDV'!$C$3:$C$3000,0),MATCH('Hàng Theo FCTS 14.09'!K$1,'FCST SDV'!$AC$2:$AZ$2,0))/'Hàng Theo FCTS 14.09'!$C171,0)</f>
        <v>4</v>
      </c>
      <c r="L171" s="134">
        <f t="array" ref="L171">+IFERROR(INDEX('FCST SDV'!$AC$3:$AZ$3000,MATCH('Hàng Theo FCTS 14.09'!$B171,'FCST SDV'!$C$3:$C$3000,0),MATCH('Hàng Theo FCTS 14.09'!L$1,'FCST SDV'!$AC$2:$AZ$2,0))/'Hàng Theo FCTS 14.09'!$C171,0)</f>
        <v>0</v>
      </c>
      <c r="M171" s="134">
        <f t="array" ref="M171">+IFERROR(INDEX('FCST SDV'!$AC$3:$AZ$3000,MATCH('Hàng Theo FCTS 14.09'!$B171,'FCST SDV'!$C$3:$C$3000,0),MATCH('Hàng Theo FCTS 14.09'!M$1,'FCST SDV'!$AC$2:$AZ$2,0))/'Hàng Theo FCTS 14.09'!$C171,0)</f>
        <v>0</v>
      </c>
      <c r="N171" s="134">
        <f t="array" ref="N171">+IFERROR(INDEX('FCST SDV'!$AC$3:$AZ$3000,MATCH('Hàng Theo FCTS 14.09'!$B171,'FCST SDV'!$C$3:$C$3000,0),MATCH('Hàng Theo FCTS 14.09'!N$1,'FCST SDV'!$AC$2:$AZ$2,0))/'Hàng Theo FCTS 14.09'!$C171,0)</f>
        <v>0</v>
      </c>
      <c r="O171" s="134">
        <f t="array" ref="O171">+IFERROR(INDEX('FCST SDV'!$AC$3:$AZ$3000,MATCH('Hàng Theo FCTS 14.09'!$B171,'FCST SDV'!$C$3:$C$3000,0),MATCH('Hàng Theo FCTS 14.09'!O$1,'FCST SDV'!$AC$2:$AZ$2,0))/'Hàng Theo FCTS 14.09'!$C171,0)</f>
        <v>16</v>
      </c>
      <c r="P171" s="134">
        <f t="array" ref="P171">+IFERROR(INDEX('FCST SDV'!$AC$3:$AZ$3000,MATCH('Hàng Theo FCTS 14.09'!$B171,'FCST SDV'!$C$3:$C$3000,0),MATCH('Hàng Theo FCTS 14.09'!P$1,'FCST SDV'!$AC$2:$AZ$2,0))/'Hàng Theo FCTS 14.09'!$C171,0)</f>
        <v>0</v>
      </c>
      <c r="Q171" s="134">
        <f t="array" ref="Q171">+IFERROR(INDEX('FCST SDV'!$AC$3:$AZ$3000,MATCH('Hàng Theo FCTS 14.09'!$B171,'FCST SDV'!$C$3:$C$3000,0),MATCH('Hàng Theo FCTS 14.09'!Q$1,'FCST SDV'!$AC$2:$AZ$2,0))/'Hàng Theo FCTS 14.09'!$C171,0)</f>
        <v>0</v>
      </c>
      <c r="R171" s="134">
        <f t="array" ref="R171">+IFERROR(INDEX('FCST SDV'!$AC$3:$AZ$3000,MATCH('Hàng Theo FCTS 14.09'!$B171,'FCST SDV'!$C$3:$C$3000,0),MATCH('Hàng Theo FCTS 14.09'!R$1,'FCST SDV'!$AC$2:$AZ$2,0))/'Hàng Theo FCTS 14.09'!$C171,0)</f>
        <v>0</v>
      </c>
    </row>
    <row r="172" spans="2:18">
      <c r="B172" s="562"/>
      <c r="C172" s="131" t="s">
        <v>96</v>
      </c>
      <c r="D172" s="135">
        <v>3000</v>
      </c>
      <c r="E172" s="556"/>
      <c r="F172" s="664"/>
      <c r="G172" s="556"/>
      <c r="H172" s="152">
        <f>+VLOOKUP(C172,'[6]FCST SDV'!$C:$AL,36,0)</f>
        <v>510000</v>
      </c>
      <c r="I172" s="153">
        <f t="shared" si="30"/>
        <v>170</v>
      </c>
      <c r="J172" s="134">
        <f t="array" ref="J172">+IFERROR(INDEX('FCST SDV'!$AC$3:$AZ$3000,MATCH('Hàng Theo FCTS 14.09'!$B172,'FCST SDV'!$C$3:$C$3000,0),MATCH('Hàng Theo FCTS 14.09'!J$1,'FCST SDV'!$AC$2:$AZ$2,0))/'Hàng Theo FCTS 14.09'!$C172,0)</f>
        <v>5</v>
      </c>
      <c r="K172" s="134">
        <f t="array" ref="K172">+IFERROR(INDEX('FCST SDV'!$AC$3:$AZ$3000,MATCH('Hàng Theo FCTS 14.09'!$B172,'FCST SDV'!$C$3:$C$3000,0),MATCH('Hàng Theo FCTS 14.09'!K$1,'FCST SDV'!$AC$2:$AZ$2,0))/'Hàng Theo FCTS 14.09'!$C172,0)</f>
        <v>5</v>
      </c>
      <c r="L172" s="134">
        <f t="array" ref="L172">+IFERROR(INDEX('FCST SDV'!$AC$3:$AZ$3000,MATCH('Hàng Theo FCTS 14.09'!$B172,'FCST SDV'!$C$3:$C$3000,0),MATCH('Hàng Theo FCTS 14.09'!L$1,'FCST SDV'!$AC$2:$AZ$2,0))/'Hàng Theo FCTS 14.09'!$C172,0)</f>
        <v>5</v>
      </c>
      <c r="M172" s="134">
        <f t="array" ref="M172">+IFERROR(INDEX('FCST SDV'!$AC$3:$AZ$3000,MATCH('Hàng Theo FCTS 14.09'!$B172,'FCST SDV'!$C$3:$C$3000,0),MATCH('Hàng Theo FCTS 14.09'!M$1,'FCST SDV'!$AC$2:$AZ$2,0))/'Hàng Theo FCTS 14.09'!$C172,0)</f>
        <v>5</v>
      </c>
      <c r="N172" s="134">
        <f t="array" ref="N172">+IFERROR(INDEX('FCST SDV'!$AC$3:$AZ$3000,MATCH('Hàng Theo FCTS 14.09'!$B172,'FCST SDV'!$C$3:$C$3000,0),MATCH('Hàng Theo FCTS 14.09'!N$1,'FCST SDV'!$AC$2:$AZ$2,0))/'Hàng Theo FCTS 14.09'!$C172,0)</f>
        <v>5</v>
      </c>
      <c r="O172" s="134">
        <f t="array" ref="O172">+IFERROR(INDEX('FCST SDV'!$AC$3:$AZ$3000,MATCH('Hàng Theo FCTS 14.09'!$B172,'FCST SDV'!$C$3:$C$3000,0),MATCH('Hàng Theo FCTS 14.09'!O$1,'FCST SDV'!$AC$2:$AZ$2,0))/'Hàng Theo FCTS 14.09'!$C172,0)</f>
        <v>33</v>
      </c>
      <c r="P172" s="134">
        <f t="array" ref="P172">+IFERROR(INDEX('FCST SDV'!$AC$3:$AZ$3000,MATCH('Hàng Theo FCTS 14.09'!$B172,'FCST SDV'!$C$3:$C$3000,0),MATCH('Hàng Theo FCTS 14.09'!P$1,'FCST SDV'!$AC$2:$AZ$2,0))/'Hàng Theo FCTS 14.09'!$C172,0)</f>
        <v>20</v>
      </c>
      <c r="Q172" s="134">
        <f t="array" ref="Q172">+IFERROR(INDEX('FCST SDV'!$AC$3:$AZ$3000,MATCH('Hàng Theo FCTS 14.09'!$B172,'FCST SDV'!$C$3:$C$3000,0),MATCH('Hàng Theo FCTS 14.09'!Q$1,'FCST SDV'!$AC$2:$AZ$2,0))/'Hàng Theo FCTS 14.09'!$C172,0)</f>
        <v>15</v>
      </c>
      <c r="R172" s="134">
        <f t="array" ref="R172">+IFERROR(INDEX('FCST SDV'!$AC$3:$AZ$3000,MATCH('Hàng Theo FCTS 14.09'!$B172,'FCST SDV'!$C$3:$C$3000,0),MATCH('Hàng Theo FCTS 14.09'!R$1,'FCST SDV'!$AC$2:$AZ$2,0))/'Hàng Theo FCTS 14.09'!$C172,0)</f>
        <v>0</v>
      </c>
    </row>
    <row r="173" spans="2:18">
      <c r="B173" s="562"/>
      <c r="C173" s="131" t="s">
        <v>97</v>
      </c>
      <c r="D173" s="135">
        <v>3000</v>
      </c>
      <c r="E173" s="556"/>
      <c r="F173" s="664"/>
      <c r="G173" s="556"/>
      <c r="H173" s="152">
        <f>+VLOOKUP(C173,'[6]FCST SDV'!$C:$AL,36,0)</f>
        <v>84000</v>
      </c>
      <c r="I173" s="153">
        <f t="shared" si="30"/>
        <v>28</v>
      </c>
      <c r="J173" s="134">
        <f t="array" ref="J173">+IFERROR(INDEX('FCST SDV'!$AC$3:$AZ$3000,MATCH('Hàng Theo FCTS 14.09'!$B173,'FCST SDV'!$C$3:$C$3000,0),MATCH('Hàng Theo FCTS 14.09'!J$1,'FCST SDV'!$AC$2:$AZ$2,0))/'Hàng Theo FCTS 14.09'!$C173,0)</f>
        <v>3</v>
      </c>
      <c r="K173" s="134">
        <f t="array" ref="K173">+IFERROR(INDEX('FCST SDV'!$AC$3:$AZ$3000,MATCH('Hàng Theo FCTS 14.09'!$B173,'FCST SDV'!$C$3:$C$3000,0),MATCH('Hàng Theo FCTS 14.09'!K$1,'FCST SDV'!$AC$2:$AZ$2,0))/'Hàng Theo FCTS 14.09'!$C173,0)</f>
        <v>3</v>
      </c>
      <c r="L173" s="134">
        <f t="array" ref="L173">+IFERROR(INDEX('FCST SDV'!$AC$3:$AZ$3000,MATCH('Hàng Theo FCTS 14.09'!$B173,'FCST SDV'!$C$3:$C$3000,0),MATCH('Hàng Theo FCTS 14.09'!L$1,'FCST SDV'!$AC$2:$AZ$2,0))/'Hàng Theo FCTS 14.09'!$C173,0)</f>
        <v>3</v>
      </c>
      <c r="M173" s="134">
        <f t="array" ref="M173">+IFERROR(INDEX('FCST SDV'!$AC$3:$AZ$3000,MATCH('Hàng Theo FCTS 14.09'!$B173,'FCST SDV'!$C$3:$C$3000,0),MATCH('Hàng Theo FCTS 14.09'!M$1,'FCST SDV'!$AC$2:$AZ$2,0))/'Hàng Theo FCTS 14.09'!$C173,0)</f>
        <v>3</v>
      </c>
      <c r="N173" s="134">
        <f t="array" ref="N173">+IFERROR(INDEX('FCST SDV'!$AC$3:$AZ$3000,MATCH('Hàng Theo FCTS 14.09'!$B173,'FCST SDV'!$C$3:$C$3000,0),MATCH('Hàng Theo FCTS 14.09'!N$1,'FCST SDV'!$AC$2:$AZ$2,0))/'Hàng Theo FCTS 14.09'!$C173,0)</f>
        <v>2</v>
      </c>
      <c r="O173" s="134">
        <f t="array" ref="O173">+IFERROR(INDEX('FCST SDV'!$AC$3:$AZ$3000,MATCH('Hàng Theo FCTS 14.09'!$B173,'FCST SDV'!$C$3:$C$3000,0),MATCH('Hàng Theo FCTS 14.09'!O$1,'FCST SDV'!$AC$2:$AZ$2,0))/'Hàng Theo FCTS 14.09'!$C173,0)</f>
        <v>20</v>
      </c>
      <c r="P173" s="134">
        <f t="array" ref="P173">+IFERROR(INDEX('FCST SDV'!$AC$3:$AZ$3000,MATCH('Hàng Theo FCTS 14.09'!$B173,'FCST SDV'!$C$3:$C$3000,0),MATCH('Hàng Theo FCTS 14.09'!P$1,'FCST SDV'!$AC$2:$AZ$2,0))/'Hàng Theo FCTS 14.09'!$C173,0)</f>
        <v>6</v>
      </c>
      <c r="Q173" s="134">
        <f t="array" ref="Q173">+IFERROR(INDEX('FCST SDV'!$AC$3:$AZ$3000,MATCH('Hàng Theo FCTS 14.09'!$B173,'FCST SDV'!$C$3:$C$3000,0),MATCH('Hàng Theo FCTS 14.09'!Q$1,'FCST SDV'!$AC$2:$AZ$2,0))/'Hàng Theo FCTS 14.09'!$C173,0)</f>
        <v>9</v>
      </c>
      <c r="R173" s="134">
        <f t="array" ref="R173">+IFERROR(INDEX('FCST SDV'!$AC$3:$AZ$3000,MATCH('Hàng Theo FCTS 14.09'!$B173,'FCST SDV'!$C$3:$C$3000,0),MATCH('Hàng Theo FCTS 14.09'!R$1,'FCST SDV'!$AC$2:$AZ$2,0))/'Hàng Theo FCTS 14.09'!$C173,0)</f>
        <v>0</v>
      </c>
    </row>
    <row r="174" spans="2:18">
      <c r="B174" s="562"/>
      <c r="C174" s="131" t="s">
        <v>98</v>
      </c>
      <c r="D174" s="135">
        <v>3000</v>
      </c>
      <c r="E174" s="556"/>
      <c r="F174" s="664"/>
      <c r="G174" s="556"/>
      <c r="H174" s="152">
        <f>+VLOOKUP(C174,'[6]FCST SDV'!$C:$AL,36,0)</f>
        <v>288000</v>
      </c>
      <c r="I174" s="153">
        <f t="shared" si="30"/>
        <v>96</v>
      </c>
      <c r="J174" s="134">
        <f t="array" ref="J174">+IFERROR(INDEX('FCST SDV'!$AC$3:$AZ$3000,MATCH('Hàng Theo FCTS 14.09'!$B174,'FCST SDV'!$C$3:$C$3000,0),MATCH('Hàng Theo FCTS 14.09'!J$1,'FCST SDV'!$AC$2:$AZ$2,0))/'Hàng Theo FCTS 14.09'!$C174,0)</f>
        <v>8</v>
      </c>
      <c r="K174" s="134">
        <f t="array" ref="K174">+IFERROR(INDEX('FCST SDV'!$AC$3:$AZ$3000,MATCH('Hàng Theo FCTS 14.09'!$B174,'FCST SDV'!$C$3:$C$3000,0),MATCH('Hàng Theo FCTS 14.09'!K$1,'FCST SDV'!$AC$2:$AZ$2,0))/'Hàng Theo FCTS 14.09'!$C174,0)</f>
        <v>8</v>
      </c>
      <c r="L174" s="134">
        <f t="array" ref="L174">+IFERROR(INDEX('FCST SDV'!$AC$3:$AZ$3000,MATCH('Hàng Theo FCTS 14.09'!$B174,'FCST SDV'!$C$3:$C$3000,0),MATCH('Hàng Theo FCTS 14.09'!L$1,'FCST SDV'!$AC$2:$AZ$2,0))/'Hàng Theo FCTS 14.09'!$C174,0)</f>
        <v>8</v>
      </c>
      <c r="M174" s="134">
        <f t="array" ref="M174">+IFERROR(INDEX('FCST SDV'!$AC$3:$AZ$3000,MATCH('Hàng Theo FCTS 14.09'!$B174,'FCST SDV'!$C$3:$C$3000,0),MATCH('Hàng Theo FCTS 14.09'!M$1,'FCST SDV'!$AC$2:$AZ$2,0))/'Hàng Theo FCTS 14.09'!$C174,0)</f>
        <v>8</v>
      </c>
      <c r="N174" s="134">
        <f t="array" ref="N174">+IFERROR(INDEX('FCST SDV'!$AC$3:$AZ$3000,MATCH('Hàng Theo FCTS 14.09'!$B174,'FCST SDV'!$C$3:$C$3000,0),MATCH('Hàng Theo FCTS 14.09'!N$1,'FCST SDV'!$AC$2:$AZ$2,0))/'Hàng Theo FCTS 14.09'!$C174,0)</f>
        <v>8</v>
      </c>
      <c r="O174" s="134">
        <f t="array" ref="O174">+IFERROR(INDEX('FCST SDV'!$AC$3:$AZ$3000,MATCH('Hàng Theo FCTS 14.09'!$B174,'FCST SDV'!$C$3:$C$3000,0),MATCH('Hàng Theo FCTS 14.09'!O$1,'FCST SDV'!$AC$2:$AZ$2,0))/'Hàng Theo FCTS 14.09'!$C174,0)</f>
        <v>52</v>
      </c>
      <c r="P174" s="134">
        <f t="array" ref="P174">+IFERROR(INDEX('FCST SDV'!$AC$3:$AZ$3000,MATCH('Hàng Theo FCTS 14.09'!$B174,'FCST SDV'!$C$3:$C$3000,0),MATCH('Hàng Theo FCTS 14.09'!P$1,'FCST SDV'!$AC$2:$AZ$2,0))/'Hàng Theo FCTS 14.09'!$C174,0)</f>
        <v>0</v>
      </c>
      <c r="Q174" s="134">
        <f t="array" ref="Q174">+IFERROR(INDEX('FCST SDV'!$AC$3:$AZ$3000,MATCH('Hàng Theo FCTS 14.09'!$B174,'FCST SDV'!$C$3:$C$3000,0),MATCH('Hàng Theo FCTS 14.09'!Q$1,'FCST SDV'!$AC$2:$AZ$2,0))/'Hàng Theo FCTS 14.09'!$C174,0)</f>
        <v>0</v>
      </c>
      <c r="R174" s="134">
        <f t="array" ref="R174">+IFERROR(INDEX('FCST SDV'!$AC$3:$AZ$3000,MATCH('Hàng Theo FCTS 14.09'!$B174,'FCST SDV'!$C$3:$C$3000,0),MATCH('Hàng Theo FCTS 14.09'!R$1,'FCST SDV'!$AC$2:$AZ$2,0))/'Hàng Theo FCTS 14.09'!$C174,0)</f>
        <v>0</v>
      </c>
    </row>
    <row r="175" spans="2:18">
      <c r="B175" s="562"/>
      <c r="C175" s="131" t="s">
        <v>94</v>
      </c>
      <c r="D175" s="135">
        <v>3000</v>
      </c>
      <c r="E175" s="556"/>
      <c r="F175" s="664"/>
      <c r="G175" s="556"/>
      <c r="H175" s="152">
        <f>+VLOOKUP(C175,'[6]FCST SDV'!$C:$AL,36,0)</f>
        <v>156000</v>
      </c>
      <c r="I175" s="153">
        <f t="shared" si="30"/>
        <v>52</v>
      </c>
      <c r="J175" s="134">
        <f t="array" ref="J175">+IFERROR(INDEX('FCST SDV'!$AC$3:$AZ$3000,MATCH('Hàng Theo FCTS 14.09'!$B175,'FCST SDV'!$C$3:$C$3000,0),MATCH('Hàng Theo FCTS 14.09'!J$1,'FCST SDV'!$AC$2:$AZ$2,0))/'Hàng Theo FCTS 14.09'!$C175,0)</f>
        <v>0</v>
      </c>
      <c r="K175" s="134">
        <f t="array" ref="K175">+IFERROR(INDEX('FCST SDV'!$AC$3:$AZ$3000,MATCH('Hàng Theo FCTS 14.09'!$B175,'FCST SDV'!$C$3:$C$3000,0),MATCH('Hàng Theo FCTS 14.09'!K$1,'FCST SDV'!$AC$2:$AZ$2,0))/'Hàng Theo FCTS 14.09'!$C175,0)</f>
        <v>0</v>
      </c>
      <c r="L175" s="134">
        <f t="array" ref="L175">+IFERROR(INDEX('FCST SDV'!$AC$3:$AZ$3000,MATCH('Hàng Theo FCTS 14.09'!$B175,'FCST SDV'!$C$3:$C$3000,0),MATCH('Hàng Theo FCTS 14.09'!L$1,'FCST SDV'!$AC$2:$AZ$2,0))/'Hàng Theo FCTS 14.09'!$C175,0)</f>
        <v>0</v>
      </c>
      <c r="M175" s="134">
        <f t="array" ref="M175">+IFERROR(INDEX('FCST SDV'!$AC$3:$AZ$3000,MATCH('Hàng Theo FCTS 14.09'!$B175,'FCST SDV'!$C$3:$C$3000,0),MATCH('Hàng Theo FCTS 14.09'!M$1,'FCST SDV'!$AC$2:$AZ$2,0))/'Hàng Theo FCTS 14.09'!$C175,0)</f>
        <v>0</v>
      </c>
      <c r="N175" s="134">
        <f t="array" ref="N175">+IFERROR(INDEX('FCST SDV'!$AC$3:$AZ$3000,MATCH('Hàng Theo FCTS 14.09'!$B175,'FCST SDV'!$C$3:$C$3000,0),MATCH('Hàng Theo FCTS 14.09'!N$1,'FCST SDV'!$AC$2:$AZ$2,0))/'Hàng Theo FCTS 14.09'!$C175,0)</f>
        <v>0</v>
      </c>
      <c r="O175" s="134">
        <f t="array" ref="O175">+IFERROR(INDEX('FCST SDV'!$AC$3:$AZ$3000,MATCH('Hàng Theo FCTS 14.09'!$B175,'FCST SDV'!$C$3:$C$3000,0),MATCH('Hàng Theo FCTS 14.09'!O$1,'FCST SDV'!$AC$2:$AZ$2,0))/'Hàng Theo FCTS 14.09'!$C175,0)</f>
        <v>0</v>
      </c>
      <c r="P175" s="134">
        <f t="array" ref="P175">+IFERROR(INDEX('FCST SDV'!$AC$3:$AZ$3000,MATCH('Hàng Theo FCTS 14.09'!$B175,'FCST SDV'!$C$3:$C$3000,0),MATCH('Hàng Theo FCTS 14.09'!P$1,'FCST SDV'!$AC$2:$AZ$2,0))/'Hàng Theo FCTS 14.09'!$C175,0)</f>
        <v>0</v>
      </c>
      <c r="Q175" s="134">
        <f t="array" ref="Q175">+IFERROR(INDEX('FCST SDV'!$AC$3:$AZ$3000,MATCH('Hàng Theo FCTS 14.09'!$B175,'FCST SDV'!$C$3:$C$3000,0),MATCH('Hàng Theo FCTS 14.09'!Q$1,'FCST SDV'!$AC$2:$AZ$2,0))/'Hàng Theo FCTS 14.09'!$C175,0)</f>
        <v>0</v>
      </c>
      <c r="R175" s="134">
        <f t="array" ref="R175">+IFERROR(INDEX('FCST SDV'!$AC$3:$AZ$3000,MATCH('Hàng Theo FCTS 14.09'!$B175,'FCST SDV'!$C$3:$C$3000,0),MATCH('Hàng Theo FCTS 14.09'!R$1,'FCST SDV'!$AC$2:$AZ$2,0))/'Hàng Theo FCTS 14.09'!$C175,0)</f>
        <v>0</v>
      </c>
    </row>
    <row r="176" spans="2:18">
      <c r="B176" s="563"/>
      <c r="C176" s="131" t="s">
        <v>95</v>
      </c>
      <c r="D176" s="135">
        <v>3000</v>
      </c>
      <c r="E176" s="557"/>
      <c r="F176" s="586"/>
      <c r="G176" s="557"/>
      <c r="H176" s="152">
        <f>+VLOOKUP(C176,'[6]FCST SDV'!$C:$AL,36,0)</f>
        <v>300000</v>
      </c>
      <c r="I176" s="153">
        <f t="shared" si="30"/>
        <v>100</v>
      </c>
      <c r="J176" s="134">
        <f t="array" ref="J176">+IFERROR(INDEX('FCST SDV'!$AC$3:$AZ$3000,MATCH('Hàng Theo FCTS 14.09'!$B176,'FCST SDV'!$C$3:$C$3000,0),MATCH('Hàng Theo FCTS 14.09'!J$1,'FCST SDV'!$AC$2:$AZ$2,0))/'Hàng Theo FCTS 14.09'!$C176,0)</f>
        <v>0</v>
      </c>
      <c r="K176" s="134">
        <f t="array" ref="K176">+IFERROR(INDEX('FCST SDV'!$AC$3:$AZ$3000,MATCH('Hàng Theo FCTS 14.09'!$B176,'FCST SDV'!$C$3:$C$3000,0),MATCH('Hàng Theo FCTS 14.09'!K$1,'FCST SDV'!$AC$2:$AZ$2,0))/'Hàng Theo FCTS 14.09'!$C176,0)</f>
        <v>0</v>
      </c>
      <c r="L176" s="134">
        <f t="array" ref="L176">+IFERROR(INDEX('FCST SDV'!$AC$3:$AZ$3000,MATCH('Hàng Theo FCTS 14.09'!$B176,'FCST SDV'!$C$3:$C$3000,0),MATCH('Hàng Theo FCTS 14.09'!L$1,'FCST SDV'!$AC$2:$AZ$2,0))/'Hàng Theo FCTS 14.09'!$C176,0)</f>
        <v>0</v>
      </c>
      <c r="M176" s="134">
        <f t="array" ref="M176">+IFERROR(INDEX('FCST SDV'!$AC$3:$AZ$3000,MATCH('Hàng Theo FCTS 14.09'!$B176,'FCST SDV'!$C$3:$C$3000,0),MATCH('Hàng Theo FCTS 14.09'!M$1,'FCST SDV'!$AC$2:$AZ$2,0))/'Hàng Theo FCTS 14.09'!$C176,0)</f>
        <v>0</v>
      </c>
      <c r="N176" s="134">
        <f t="array" ref="N176">+IFERROR(INDEX('FCST SDV'!$AC$3:$AZ$3000,MATCH('Hàng Theo FCTS 14.09'!$B176,'FCST SDV'!$C$3:$C$3000,0),MATCH('Hàng Theo FCTS 14.09'!N$1,'FCST SDV'!$AC$2:$AZ$2,0))/'Hàng Theo FCTS 14.09'!$C176,0)</f>
        <v>0</v>
      </c>
      <c r="O176" s="134">
        <f t="array" ref="O176">+IFERROR(INDEX('FCST SDV'!$AC$3:$AZ$3000,MATCH('Hàng Theo FCTS 14.09'!$B176,'FCST SDV'!$C$3:$C$3000,0),MATCH('Hàng Theo FCTS 14.09'!O$1,'FCST SDV'!$AC$2:$AZ$2,0))/'Hàng Theo FCTS 14.09'!$C176,0)</f>
        <v>0</v>
      </c>
      <c r="P176" s="134">
        <f t="array" ref="P176">+IFERROR(INDEX('FCST SDV'!$AC$3:$AZ$3000,MATCH('Hàng Theo FCTS 14.09'!$B176,'FCST SDV'!$C$3:$C$3000,0),MATCH('Hàng Theo FCTS 14.09'!P$1,'FCST SDV'!$AC$2:$AZ$2,0))/'Hàng Theo FCTS 14.09'!$C176,0)</f>
        <v>0</v>
      </c>
      <c r="Q176" s="134">
        <f t="array" ref="Q176">+IFERROR(INDEX('FCST SDV'!$AC$3:$AZ$3000,MATCH('Hàng Theo FCTS 14.09'!$B176,'FCST SDV'!$C$3:$C$3000,0),MATCH('Hàng Theo FCTS 14.09'!Q$1,'FCST SDV'!$AC$2:$AZ$2,0))/'Hàng Theo FCTS 14.09'!$C176,0)</f>
        <v>0</v>
      </c>
      <c r="R176" s="134">
        <f t="array" ref="R176">+IFERROR(INDEX('FCST SDV'!$AC$3:$AZ$3000,MATCH('Hàng Theo FCTS 14.09'!$B176,'FCST SDV'!$C$3:$C$3000,0),MATCH('Hàng Theo FCTS 14.09'!R$1,'FCST SDV'!$AC$2:$AZ$2,0))/'Hàng Theo FCTS 14.09'!$C176,0)</f>
        <v>0</v>
      </c>
    </row>
    <row r="177" spans="2:18">
      <c r="B177" s="580" t="s">
        <v>254</v>
      </c>
      <c r="C177" s="581"/>
      <c r="D177" s="581"/>
      <c r="E177" s="581"/>
      <c r="F177" s="581"/>
      <c r="G177" s="582"/>
      <c r="H177" s="156"/>
      <c r="I177" s="155"/>
      <c r="J177" s="138">
        <f>+G167-SUM(J167:J176)</f>
        <v>-19</v>
      </c>
      <c r="K177" s="138">
        <f>J177-SUM(K167:K176)</f>
        <v>-50</v>
      </c>
      <c r="L177" s="138">
        <f t="shared" ref="L177:R177" si="31">K177-SUM(L167:L176)</f>
        <v>-77</v>
      </c>
      <c r="M177" s="138">
        <f t="shared" si="31"/>
        <v>-104</v>
      </c>
      <c r="N177" s="138">
        <f t="shared" si="31"/>
        <v>-129</v>
      </c>
      <c r="O177" s="138">
        <f t="shared" si="31"/>
        <v>-323</v>
      </c>
      <c r="P177" s="138">
        <f t="shared" si="31"/>
        <v>-397</v>
      </c>
      <c r="Q177" s="138">
        <f t="shared" si="31"/>
        <v>-445</v>
      </c>
      <c r="R177" s="138">
        <f t="shared" si="31"/>
        <v>-445</v>
      </c>
    </row>
    <row r="178" spans="2:18">
      <c r="B178" s="665" t="s">
        <v>113</v>
      </c>
      <c r="C178" s="131" t="s">
        <v>114</v>
      </c>
      <c r="D178" s="135">
        <v>2000</v>
      </c>
      <c r="E178" s="555">
        <v>0</v>
      </c>
      <c r="F178" s="585"/>
      <c r="G178" s="555">
        <f>E178</f>
        <v>0</v>
      </c>
      <c r="H178" s="152">
        <f>+VLOOKUP(C178,'[6]FCST SDV'!$C:$AL,36,0)</f>
        <v>0</v>
      </c>
      <c r="I178" s="153">
        <f t="shared" ref="I178:I181" si="32">+H178/D178</f>
        <v>0</v>
      </c>
      <c r="J178" s="134">
        <f t="array" ref="J178">+IFERROR(INDEX('FCST SDV'!$AC$3:$AZ$3000,MATCH('Hàng Theo FCTS 14.09'!$B178,'FCST SDV'!$C$3:$C$3000,0),MATCH('Hàng Theo FCTS 14.09'!J$1,'FCST SDV'!$AC$2:$AZ$2,0))/'Hàng Theo FCTS 14.09'!$C178,0)</f>
        <v>0</v>
      </c>
      <c r="K178" s="134">
        <f t="array" ref="K178">+IFERROR(INDEX('FCST SDV'!$AC$3:$AZ$3000,MATCH('Hàng Theo FCTS 14.09'!$B178,'FCST SDV'!$C$3:$C$3000,0),MATCH('Hàng Theo FCTS 14.09'!K$1,'FCST SDV'!$AC$2:$AZ$2,0))/'Hàng Theo FCTS 14.09'!$C178,0)</f>
        <v>0</v>
      </c>
      <c r="L178" s="134">
        <f t="array" ref="L178">+IFERROR(INDEX('FCST SDV'!$AC$3:$AZ$3000,MATCH('Hàng Theo FCTS 14.09'!$B178,'FCST SDV'!$C$3:$C$3000,0),MATCH('Hàng Theo FCTS 14.09'!L$1,'FCST SDV'!$AC$2:$AZ$2,0))/'Hàng Theo FCTS 14.09'!$C178,0)</f>
        <v>0</v>
      </c>
      <c r="M178" s="134">
        <f t="array" ref="M178">+IFERROR(INDEX('FCST SDV'!$AC$3:$AZ$3000,MATCH('Hàng Theo FCTS 14.09'!$B178,'FCST SDV'!$C$3:$C$3000,0),MATCH('Hàng Theo FCTS 14.09'!M$1,'FCST SDV'!$AC$2:$AZ$2,0))/'Hàng Theo FCTS 14.09'!$C178,0)</f>
        <v>0</v>
      </c>
      <c r="N178" s="134">
        <f t="array" ref="N178">+IFERROR(INDEX('FCST SDV'!$AC$3:$AZ$3000,MATCH('Hàng Theo FCTS 14.09'!$B178,'FCST SDV'!$C$3:$C$3000,0),MATCH('Hàng Theo FCTS 14.09'!N$1,'FCST SDV'!$AC$2:$AZ$2,0))/'Hàng Theo FCTS 14.09'!$C178,0)</f>
        <v>0</v>
      </c>
      <c r="O178" s="134">
        <f t="array" ref="O178">+IFERROR(INDEX('FCST SDV'!$AC$3:$AZ$3000,MATCH('Hàng Theo FCTS 14.09'!$B178,'FCST SDV'!$C$3:$C$3000,0),MATCH('Hàng Theo FCTS 14.09'!O$1,'FCST SDV'!$AC$2:$AZ$2,0))/'Hàng Theo FCTS 14.09'!$C178,0)</f>
        <v>0</v>
      </c>
      <c r="P178" s="134">
        <f t="array" ref="P178">+IFERROR(INDEX('FCST SDV'!$AC$3:$AZ$3000,MATCH('Hàng Theo FCTS 14.09'!$B178,'FCST SDV'!$C$3:$C$3000,0),MATCH('Hàng Theo FCTS 14.09'!P$1,'FCST SDV'!$AC$2:$AZ$2,0))/'Hàng Theo FCTS 14.09'!$C178,0)</f>
        <v>0</v>
      </c>
      <c r="Q178" s="134">
        <f t="array" ref="Q178">+IFERROR(INDEX('FCST SDV'!$AC$3:$AZ$3000,MATCH('Hàng Theo FCTS 14.09'!$B178,'FCST SDV'!$C$3:$C$3000,0),MATCH('Hàng Theo FCTS 14.09'!Q$1,'FCST SDV'!$AC$2:$AZ$2,0))/'Hàng Theo FCTS 14.09'!$C178,0)</f>
        <v>0</v>
      </c>
      <c r="R178" s="134">
        <f t="array" ref="R178">+IFERROR(INDEX('FCST SDV'!$AC$3:$AZ$3000,MATCH('Hàng Theo FCTS 14.09'!$B178,'FCST SDV'!$C$3:$C$3000,0),MATCH('Hàng Theo FCTS 14.09'!R$1,'FCST SDV'!$AC$2:$AZ$2,0))/'Hàng Theo FCTS 14.09'!$C178,0)</f>
        <v>0</v>
      </c>
    </row>
    <row r="179" spans="2:18">
      <c r="B179" s="666"/>
      <c r="C179" s="144" t="s">
        <v>115</v>
      </c>
      <c r="D179" s="135">
        <v>2000</v>
      </c>
      <c r="E179" s="556"/>
      <c r="F179" s="664"/>
      <c r="G179" s="556"/>
      <c r="H179" s="152">
        <f>+VLOOKUP(C179,'[6]FCST SDV'!$C:$AL,36,0)</f>
        <v>0</v>
      </c>
      <c r="I179" s="153">
        <f t="shared" si="32"/>
        <v>0</v>
      </c>
      <c r="J179" s="134">
        <f t="array" ref="J179">+IFERROR(INDEX('FCST SDV'!$AC$3:$AZ$3000,MATCH('Hàng Theo FCTS 14.09'!$B179,'FCST SDV'!$C$3:$C$3000,0),MATCH('Hàng Theo FCTS 14.09'!J$1,'FCST SDV'!$AC$2:$AZ$2,0))/'Hàng Theo FCTS 14.09'!$C179,0)</f>
        <v>0</v>
      </c>
      <c r="K179" s="134">
        <f t="array" ref="K179">+IFERROR(INDEX('FCST SDV'!$AC$3:$AZ$3000,MATCH('Hàng Theo FCTS 14.09'!$B179,'FCST SDV'!$C$3:$C$3000,0),MATCH('Hàng Theo FCTS 14.09'!K$1,'FCST SDV'!$AC$2:$AZ$2,0))/'Hàng Theo FCTS 14.09'!$C179,0)</f>
        <v>0</v>
      </c>
      <c r="L179" s="134">
        <f t="array" ref="L179">+IFERROR(INDEX('FCST SDV'!$AC$3:$AZ$3000,MATCH('Hàng Theo FCTS 14.09'!$B179,'FCST SDV'!$C$3:$C$3000,0),MATCH('Hàng Theo FCTS 14.09'!L$1,'FCST SDV'!$AC$2:$AZ$2,0))/'Hàng Theo FCTS 14.09'!$C179,0)</f>
        <v>0</v>
      </c>
      <c r="M179" s="134">
        <f t="array" ref="M179">+IFERROR(INDEX('FCST SDV'!$AC$3:$AZ$3000,MATCH('Hàng Theo FCTS 14.09'!$B179,'FCST SDV'!$C$3:$C$3000,0),MATCH('Hàng Theo FCTS 14.09'!M$1,'FCST SDV'!$AC$2:$AZ$2,0))/'Hàng Theo FCTS 14.09'!$C179,0)</f>
        <v>0</v>
      </c>
      <c r="N179" s="134">
        <f t="array" ref="N179">+IFERROR(INDEX('FCST SDV'!$AC$3:$AZ$3000,MATCH('Hàng Theo FCTS 14.09'!$B179,'FCST SDV'!$C$3:$C$3000,0),MATCH('Hàng Theo FCTS 14.09'!N$1,'FCST SDV'!$AC$2:$AZ$2,0))/'Hàng Theo FCTS 14.09'!$C179,0)</f>
        <v>0</v>
      </c>
      <c r="O179" s="134">
        <f t="array" ref="O179">+IFERROR(INDEX('FCST SDV'!$AC$3:$AZ$3000,MATCH('Hàng Theo FCTS 14.09'!$B179,'FCST SDV'!$C$3:$C$3000,0),MATCH('Hàng Theo FCTS 14.09'!O$1,'FCST SDV'!$AC$2:$AZ$2,0))/'Hàng Theo FCTS 14.09'!$C179,0)</f>
        <v>0</v>
      </c>
      <c r="P179" s="134">
        <f t="array" ref="P179">+IFERROR(INDEX('FCST SDV'!$AC$3:$AZ$3000,MATCH('Hàng Theo FCTS 14.09'!$B179,'FCST SDV'!$C$3:$C$3000,0),MATCH('Hàng Theo FCTS 14.09'!P$1,'FCST SDV'!$AC$2:$AZ$2,0))/'Hàng Theo FCTS 14.09'!$C179,0)</f>
        <v>0</v>
      </c>
      <c r="Q179" s="134">
        <f t="array" ref="Q179">+IFERROR(INDEX('FCST SDV'!$AC$3:$AZ$3000,MATCH('Hàng Theo FCTS 14.09'!$B179,'FCST SDV'!$C$3:$C$3000,0),MATCH('Hàng Theo FCTS 14.09'!Q$1,'FCST SDV'!$AC$2:$AZ$2,0))/'Hàng Theo FCTS 14.09'!$C179,0)</f>
        <v>0</v>
      </c>
      <c r="R179" s="134">
        <f t="array" ref="R179">+IFERROR(INDEX('FCST SDV'!$AC$3:$AZ$3000,MATCH('Hàng Theo FCTS 14.09'!$B179,'FCST SDV'!$C$3:$C$3000,0),MATCH('Hàng Theo FCTS 14.09'!R$1,'FCST SDV'!$AC$2:$AZ$2,0))/'Hàng Theo FCTS 14.09'!$C179,0)</f>
        <v>0</v>
      </c>
    </row>
    <row r="180" spans="2:18">
      <c r="B180" s="666"/>
      <c r="C180" s="144" t="s">
        <v>116</v>
      </c>
      <c r="D180" s="135">
        <v>2000</v>
      </c>
      <c r="E180" s="556"/>
      <c r="F180" s="664"/>
      <c r="G180" s="556"/>
      <c r="H180" s="152">
        <f>+VLOOKUP(C180,'[6]FCST SDV'!$C:$AL,36,0)</f>
        <v>0</v>
      </c>
      <c r="I180" s="153">
        <f t="shared" si="32"/>
        <v>0</v>
      </c>
      <c r="J180" s="134">
        <f t="array" ref="J180">+IFERROR(INDEX('FCST SDV'!$AC$3:$AZ$3000,MATCH('Hàng Theo FCTS 14.09'!$B180,'FCST SDV'!$C$3:$C$3000,0),MATCH('Hàng Theo FCTS 14.09'!J$1,'FCST SDV'!$AC$2:$AZ$2,0))/'Hàng Theo FCTS 14.09'!$C180,0)</f>
        <v>0</v>
      </c>
      <c r="K180" s="134">
        <f t="array" ref="K180">+IFERROR(INDEX('FCST SDV'!$AC$3:$AZ$3000,MATCH('Hàng Theo FCTS 14.09'!$B180,'FCST SDV'!$C$3:$C$3000,0),MATCH('Hàng Theo FCTS 14.09'!K$1,'FCST SDV'!$AC$2:$AZ$2,0))/'Hàng Theo FCTS 14.09'!$C180,0)</f>
        <v>0</v>
      </c>
      <c r="L180" s="134">
        <f t="array" ref="L180">+IFERROR(INDEX('FCST SDV'!$AC$3:$AZ$3000,MATCH('Hàng Theo FCTS 14.09'!$B180,'FCST SDV'!$C$3:$C$3000,0),MATCH('Hàng Theo FCTS 14.09'!L$1,'FCST SDV'!$AC$2:$AZ$2,0))/'Hàng Theo FCTS 14.09'!$C180,0)</f>
        <v>0</v>
      </c>
      <c r="M180" s="134">
        <f t="array" ref="M180">+IFERROR(INDEX('FCST SDV'!$AC$3:$AZ$3000,MATCH('Hàng Theo FCTS 14.09'!$B180,'FCST SDV'!$C$3:$C$3000,0),MATCH('Hàng Theo FCTS 14.09'!M$1,'FCST SDV'!$AC$2:$AZ$2,0))/'Hàng Theo FCTS 14.09'!$C180,0)</f>
        <v>0</v>
      </c>
      <c r="N180" s="134">
        <f t="array" ref="N180">+IFERROR(INDEX('FCST SDV'!$AC$3:$AZ$3000,MATCH('Hàng Theo FCTS 14.09'!$B180,'FCST SDV'!$C$3:$C$3000,0),MATCH('Hàng Theo FCTS 14.09'!N$1,'FCST SDV'!$AC$2:$AZ$2,0))/'Hàng Theo FCTS 14.09'!$C180,0)</f>
        <v>0</v>
      </c>
      <c r="O180" s="134">
        <f t="array" ref="O180">+IFERROR(INDEX('FCST SDV'!$AC$3:$AZ$3000,MATCH('Hàng Theo FCTS 14.09'!$B180,'FCST SDV'!$C$3:$C$3000,0),MATCH('Hàng Theo FCTS 14.09'!O$1,'FCST SDV'!$AC$2:$AZ$2,0))/'Hàng Theo FCTS 14.09'!$C180,0)</f>
        <v>0</v>
      </c>
      <c r="P180" s="134">
        <f t="array" ref="P180">+IFERROR(INDEX('FCST SDV'!$AC$3:$AZ$3000,MATCH('Hàng Theo FCTS 14.09'!$B180,'FCST SDV'!$C$3:$C$3000,0),MATCH('Hàng Theo FCTS 14.09'!P$1,'FCST SDV'!$AC$2:$AZ$2,0))/'Hàng Theo FCTS 14.09'!$C180,0)</f>
        <v>0</v>
      </c>
      <c r="Q180" s="134">
        <f t="array" ref="Q180">+IFERROR(INDEX('FCST SDV'!$AC$3:$AZ$3000,MATCH('Hàng Theo FCTS 14.09'!$B180,'FCST SDV'!$C$3:$C$3000,0),MATCH('Hàng Theo FCTS 14.09'!Q$1,'FCST SDV'!$AC$2:$AZ$2,0))/'Hàng Theo FCTS 14.09'!$C180,0)</f>
        <v>0</v>
      </c>
      <c r="R180" s="134">
        <f t="array" ref="R180">+IFERROR(INDEX('FCST SDV'!$AC$3:$AZ$3000,MATCH('Hàng Theo FCTS 14.09'!$B180,'FCST SDV'!$C$3:$C$3000,0),MATCH('Hàng Theo FCTS 14.09'!R$1,'FCST SDV'!$AC$2:$AZ$2,0))/'Hàng Theo FCTS 14.09'!$C180,0)</f>
        <v>0</v>
      </c>
    </row>
    <row r="181" spans="2:18">
      <c r="B181" s="667"/>
      <c r="C181" s="131" t="s">
        <v>117</v>
      </c>
      <c r="D181" s="135">
        <v>2000</v>
      </c>
      <c r="E181" s="557"/>
      <c r="F181" s="586"/>
      <c r="G181" s="557"/>
      <c r="H181" s="152">
        <v>0</v>
      </c>
      <c r="I181" s="153">
        <f t="shared" si="32"/>
        <v>0</v>
      </c>
      <c r="J181" s="134">
        <f t="array" ref="J181">+IFERROR(INDEX('FCST SDV'!$AC$3:$AZ$3000,MATCH('Hàng Theo FCTS 14.09'!$B181,'FCST SDV'!$C$3:$C$3000,0),MATCH('Hàng Theo FCTS 14.09'!J$1,'FCST SDV'!$AC$2:$AZ$2,0))/'Hàng Theo FCTS 14.09'!$C181,0)</f>
        <v>0</v>
      </c>
      <c r="K181" s="134">
        <f t="array" ref="K181">+IFERROR(INDEX('FCST SDV'!$AC$3:$AZ$3000,MATCH('Hàng Theo FCTS 14.09'!$B181,'FCST SDV'!$C$3:$C$3000,0),MATCH('Hàng Theo FCTS 14.09'!K$1,'FCST SDV'!$AC$2:$AZ$2,0))/'Hàng Theo FCTS 14.09'!$C181,0)</f>
        <v>0</v>
      </c>
      <c r="L181" s="134">
        <f t="array" ref="L181">+IFERROR(INDEX('FCST SDV'!$AC$3:$AZ$3000,MATCH('Hàng Theo FCTS 14.09'!$B181,'FCST SDV'!$C$3:$C$3000,0),MATCH('Hàng Theo FCTS 14.09'!L$1,'FCST SDV'!$AC$2:$AZ$2,0))/'Hàng Theo FCTS 14.09'!$C181,0)</f>
        <v>0</v>
      </c>
      <c r="M181" s="134">
        <f t="array" ref="M181">+IFERROR(INDEX('FCST SDV'!$AC$3:$AZ$3000,MATCH('Hàng Theo FCTS 14.09'!$B181,'FCST SDV'!$C$3:$C$3000,0),MATCH('Hàng Theo FCTS 14.09'!M$1,'FCST SDV'!$AC$2:$AZ$2,0))/'Hàng Theo FCTS 14.09'!$C181,0)</f>
        <v>0</v>
      </c>
      <c r="N181" s="134">
        <f t="array" ref="N181">+IFERROR(INDEX('FCST SDV'!$AC$3:$AZ$3000,MATCH('Hàng Theo FCTS 14.09'!$B181,'FCST SDV'!$C$3:$C$3000,0),MATCH('Hàng Theo FCTS 14.09'!N$1,'FCST SDV'!$AC$2:$AZ$2,0))/'Hàng Theo FCTS 14.09'!$C181,0)</f>
        <v>0</v>
      </c>
      <c r="O181" s="134">
        <f t="array" ref="O181">+IFERROR(INDEX('FCST SDV'!$AC$3:$AZ$3000,MATCH('Hàng Theo FCTS 14.09'!$B181,'FCST SDV'!$C$3:$C$3000,0),MATCH('Hàng Theo FCTS 14.09'!O$1,'FCST SDV'!$AC$2:$AZ$2,0))/'Hàng Theo FCTS 14.09'!$C181,0)</f>
        <v>0</v>
      </c>
      <c r="P181" s="134">
        <f t="array" ref="P181">+IFERROR(INDEX('FCST SDV'!$AC$3:$AZ$3000,MATCH('Hàng Theo FCTS 14.09'!$B181,'FCST SDV'!$C$3:$C$3000,0),MATCH('Hàng Theo FCTS 14.09'!P$1,'FCST SDV'!$AC$2:$AZ$2,0))/'Hàng Theo FCTS 14.09'!$C181,0)</f>
        <v>0</v>
      </c>
      <c r="Q181" s="134">
        <f t="array" ref="Q181">+IFERROR(INDEX('FCST SDV'!$AC$3:$AZ$3000,MATCH('Hàng Theo FCTS 14.09'!$B181,'FCST SDV'!$C$3:$C$3000,0),MATCH('Hàng Theo FCTS 14.09'!Q$1,'FCST SDV'!$AC$2:$AZ$2,0))/'Hàng Theo FCTS 14.09'!$C181,0)</f>
        <v>0</v>
      </c>
      <c r="R181" s="134">
        <f t="array" ref="R181">+IFERROR(INDEX('FCST SDV'!$AC$3:$AZ$3000,MATCH('Hàng Theo FCTS 14.09'!$B181,'FCST SDV'!$C$3:$C$3000,0),MATCH('Hàng Theo FCTS 14.09'!R$1,'FCST SDV'!$AC$2:$AZ$2,0))/'Hàng Theo FCTS 14.09'!$C181,0)</f>
        <v>0</v>
      </c>
    </row>
    <row r="182" spans="2:18">
      <c r="B182" s="580" t="s">
        <v>254</v>
      </c>
      <c r="C182" s="581"/>
      <c r="D182" s="581"/>
      <c r="E182" s="581"/>
      <c r="F182" s="581"/>
      <c r="G182" s="582"/>
      <c r="H182" s="156"/>
      <c r="I182" s="155"/>
      <c r="J182" s="138">
        <f>G178-SUM(J178:J181)</f>
        <v>0</v>
      </c>
      <c r="K182" s="138">
        <f>J182-SUM(K178:K181)</f>
        <v>0</v>
      </c>
      <c r="L182" s="138">
        <f t="shared" ref="L182:R182" si="33">K182-SUM(L178:L181)</f>
        <v>0</v>
      </c>
      <c r="M182" s="138">
        <f t="shared" si="33"/>
        <v>0</v>
      </c>
      <c r="N182" s="138">
        <f t="shared" si="33"/>
        <v>0</v>
      </c>
      <c r="O182" s="138">
        <f t="shared" si="33"/>
        <v>0</v>
      </c>
      <c r="P182" s="138">
        <f t="shared" si="33"/>
        <v>0</v>
      </c>
      <c r="Q182" s="138">
        <f t="shared" si="33"/>
        <v>0</v>
      </c>
      <c r="R182" s="138">
        <f t="shared" si="33"/>
        <v>0</v>
      </c>
    </row>
    <row r="183" spans="2:18" ht="51">
      <c r="B183" s="151" t="s">
        <v>119</v>
      </c>
      <c r="C183" s="141" t="s">
        <v>118</v>
      </c>
      <c r="D183" s="135">
        <v>6000</v>
      </c>
      <c r="E183" s="133">
        <v>0</v>
      </c>
      <c r="F183" s="142"/>
      <c r="G183" s="133">
        <f>E183</f>
        <v>0</v>
      </c>
      <c r="H183" s="152">
        <v>0</v>
      </c>
      <c r="I183" s="153">
        <f t="shared" ref="I183" si="34">+H183/D183</f>
        <v>0</v>
      </c>
      <c r="J183" s="134">
        <f t="array" ref="J183">+IFERROR(INDEX('FCST SDV'!$AC$3:$AZ$3000,MATCH('Hàng Theo FCTS 14.09'!$B183,'FCST SDV'!$C$3:$C$3000,0),MATCH('Hàng Theo FCTS 14.09'!J$1,'FCST SDV'!$AC$2:$AZ$2,0))/'Hàng Theo FCTS 14.09'!$C183,0)</f>
        <v>0</v>
      </c>
      <c r="K183" s="134">
        <f t="array" ref="K183">+IFERROR(INDEX('FCST SDV'!$AC$3:$AZ$3000,MATCH('Hàng Theo FCTS 14.09'!$B183,'FCST SDV'!$C$3:$C$3000,0),MATCH('Hàng Theo FCTS 14.09'!K$1,'FCST SDV'!$AC$2:$AZ$2,0))/'Hàng Theo FCTS 14.09'!$C183,0)</f>
        <v>0</v>
      </c>
      <c r="L183" s="134">
        <f t="array" ref="L183">+IFERROR(INDEX('FCST SDV'!$AC$3:$AZ$3000,MATCH('Hàng Theo FCTS 14.09'!$B183,'FCST SDV'!$C$3:$C$3000,0),MATCH('Hàng Theo FCTS 14.09'!L$1,'FCST SDV'!$AC$2:$AZ$2,0))/'Hàng Theo FCTS 14.09'!$C183,0)</f>
        <v>0</v>
      </c>
      <c r="M183" s="134">
        <f t="array" ref="M183">+IFERROR(INDEX('FCST SDV'!$AC$3:$AZ$3000,MATCH('Hàng Theo FCTS 14.09'!$B183,'FCST SDV'!$C$3:$C$3000,0),MATCH('Hàng Theo FCTS 14.09'!M$1,'FCST SDV'!$AC$2:$AZ$2,0))/'Hàng Theo FCTS 14.09'!$C183,0)</f>
        <v>0</v>
      </c>
      <c r="N183" s="134">
        <f t="array" ref="N183">+IFERROR(INDEX('FCST SDV'!$AC$3:$AZ$3000,MATCH('Hàng Theo FCTS 14.09'!$B183,'FCST SDV'!$C$3:$C$3000,0),MATCH('Hàng Theo FCTS 14.09'!N$1,'FCST SDV'!$AC$2:$AZ$2,0))/'Hàng Theo FCTS 14.09'!$C183,0)</f>
        <v>0</v>
      </c>
      <c r="O183" s="134">
        <f t="array" ref="O183">+IFERROR(INDEX('FCST SDV'!$AC$3:$AZ$3000,MATCH('Hàng Theo FCTS 14.09'!$B183,'FCST SDV'!$C$3:$C$3000,0),MATCH('Hàng Theo FCTS 14.09'!O$1,'FCST SDV'!$AC$2:$AZ$2,0))/'Hàng Theo FCTS 14.09'!$C183,0)</f>
        <v>0</v>
      </c>
      <c r="P183" s="134">
        <f t="array" ref="P183">+IFERROR(INDEX('FCST SDV'!$AC$3:$AZ$3000,MATCH('Hàng Theo FCTS 14.09'!$B183,'FCST SDV'!$C$3:$C$3000,0),MATCH('Hàng Theo FCTS 14.09'!P$1,'FCST SDV'!$AC$2:$AZ$2,0))/'Hàng Theo FCTS 14.09'!$C183,0)</f>
        <v>0</v>
      </c>
      <c r="Q183" s="134">
        <f t="array" ref="Q183">+IFERROR(INDEX('FCST SDV'!$AC$3:$AZ$3000,MATCH('Hàng Theo FCTS 14.09'!$B183,'FCST SDV'!$C$3:$C$3000,0),MATCH('Hàng Theo FCTS 14.09'!Q$1,'FCST SDV'!$AC$2:$AZ$2,0))/'Hàng Theo FCTS 14.09'!$C183,0)</f>
        <v>0</v>
      </c>
      <c r="R183" s="134">
        <f t="array" ref="R183">+IFERROR(INDEX('FCST SDV'!$AC$3:$AZ$3000,MATCH('Hàng Theo FCTS 14.09'!$B183,'FCST SDV'!$C$3:$C$3000,0),MATCH('Hàng Theo FCTS 14.09'!R$1,'FCST SDV'!$AC$2:$AZ$2,0))/'Hàng Theo FCTS 14.09'!$C183,0)</f>
        <v>0</v>
      </c>
    </row>
    <row r="184" spans="2:18">
      <c r="B184" s="577" t="s">
        <v>254</v>
      </c>
      <c r="C184" s="578"/>
      <c r="D184" s="578"/>
      <c r="E184" s="578"/>
      <c r="F184" s="578"/>
      <c r="G184" s="579"/>
      <c r="H184" s="156"/>
      <c r="I184" s="155"/>
      <c r="J184" s="138">
        <f>G183-SUM(J183)</f>
        <v>0</v>
      </c>
      <c r="K184" s="138">
        <f>J184-SUM(K183)</f>
        <v>0</v>
      </c>
      <c r="L184" s="138">
        <f t="shared" ref="L184:R184" si="35">K184-SUM(L183)</f>
        <v>0</v>
      </c>
      <c r="M184" s="138">
        <f t="shared" si="35"/>
        <v>0</v>
      </c>
      <c r="N184" s="138">
        <f t="shared" si="35"/>
        <v>0</v>
      </c>
      <c r="O184" s="138">
        <f t="shared" si="35"/>
        <v>0</v>
      </c>
      <c r="P184" s="138">
        <f t="shared" si="35"/>
        <v>0</v>
      </c>
      <c r="Q184" s="138">
        <f t="shared" si="35"/>
        <v>0</v>
      </c>
      <c r="R184" s="138">
        <f t="shared" si="35"/>
        <v>0</v>
      </c>
    </row>
    <row r="185" spans="2:18">
      <c r="B185" s="570" t="s">
        <v>170</v>
      </c>
      <c r="C185" s="131" t="s">
        <v>121</v>
      </c>
      <c r="D185" s="135">
        <v>2500</v>
      </c>
      <c r="E185" s="555">
        <v>0</v>
      </c>
      <c r="F185" s="585"/>
      <c r="G185" s="555">
        <f>E185</f>
        <v>0</v>
      </c>
      <c r="H185" s="152">
        <f>+VLOOKUP(C185,'[6]FCST SDV'!$C:$AL,36,0)</f>
        <v>0</v>
      </c>
      <c r="I185" s="153">
        <f t="shared" ref="I185:I186" si="36">+H185/D185</f>
        <v>0</v>
      </c>
      <c r="J185" s="134">
        <f t="array" ref="J185">+IFERROR(INDEX('FCST SDV'!$AC$3:$AZ$3000,MATCH('Hàng Theo FCTS 14.09'!$B185,'FCST SDV'!$C$3:$C$3000,0),MATCH('Hàng Theo FCTS 14.09'!J$1,'FCST SDV'!$AC$2:$AZ$2,0))/'Hàng Theo FCTS 14.09'!$C185,0)</f>
        <v>0</v>
      </c>
      <c r="K185" s="134">
        <f t="array" ref="K185">+IFERROR(INDEX('FCST SDV'!$AC$3:$AZ$3000,MATCH('Hàng Theo FCTS 14.09'!$B185,'FCST SDV'!$C$3:$C$3000,0),MATCH('Hàng Theo FCTS 14.09'!K$1,'FCST SDV'!$AC$2:$AZ$2,0))/'Hàng Theo FCTS 14.09'!$C185,0)</f>
        <v>0</v>
      </c>
      <c r="L185" s="134">
        <f t="array" ref="L185">+IFERROR(INDEX('FCST SDV'!$AC$3:$AZ$3000,MATCH('Hàng Theo FCTS 14.09'!$B185,'FCST SDV'!$C$3:$C$3000,0),MATCH('Hàng Theo FCTS 14.09'!L$1,'FCST SDV'!$AC$2:$AZ$2,0))/'Hàng Theo FCTS 14.09'!$C185,0)</f>
        <v>0</v>
      </c>
      <c r="M185" s="134">
        <f t="array" ref="M185">+IFERROR(INDEX('FCST SDV'!$AC$3:$AZ$3000,MATCH('Hàng Theo FCTS 14.09'!$B185,'FCST SDV'!$C$3:$C$3000,0),MATCH('Hàng Theo FCTS 14.09'!M$1,'FCST SDV'!$AC$2:$AZ$2,0))/'Hàng Theo FCTS 14.09'!$C185,0)</f>
        <v>0</v>
      </c>
      <c r="N185" s="134">
        <f t="array" ref="N185">+IFERROR(INDEX('FCST SDV'!$AC$3:$AZ$3000,MATCH('Hàng Theo FCTS 14.09'!$B185,'FCST SDV'!$C$3:$C$3000,0),MATCH('Hàng Theo FCTS 14.09'!N$1,'FCST SDV'!$AC$2:$AZ$2,0))/'Hàng Theo FCTS 14.09'!$C185,0)</f>
        <v>0</v>
      </c>
      <c r="O185" s="134">
        <f t="array" ref="O185">+IFERROR(INDEX('FCST SDV'!$AC$3:$AZ$3000,MATCH('Hàng Theo FCTS 14.09'!$B185,'FCST SDV'!$C$3:$C$3000,0),MATCH('Hàng Theo FCTS 14.09'!O$1,'FCST SDV'!$AC$2:$AZ$2,0))/'Hàng Theo FCTS 14.09'!$C185,0)</f>
        <v>0</v>
      </c>
      <c r="P185" s="134">
        <f t="array" ref="P185">+IFERROR(INDEX('FCST SDV'!$AC$3:$AZ$3000,MATCH('Hàng Theo FCTS 14.09'!$B185,'FCST SDV'!$C$3:$C$3000,0),MATCH('Hàng Theo FCTS 14.09'!P$1,'FCST SDV'!$AC$2:$AZ$2,0))/'Hàng Theo FCTS 14.09'!$C185,0)</f>
        <v>0</v>
      </c>
      <c r="Q185" s="134">
        <f t="array" ref="Q185">+IFERROR(INDEX('FCST SDV'!$AC$3:$AZ$3000,MATCH('Hàng Theo FCTS 14.09'!$B185,'FCST SDV'!$C$3:$C$3000,0),MATCH('Hàng Theo FCTS 14.09'!Q$1,'FCST SDV'!$AC$2:$AZ$2,0))/'Hàng Theo FCTS 14.09'!$C185,0)</f>
        <v>0</v>
      </c>
      <c r="R185" s="134">
        <f t="array" ref="R185">+IFERROR(INDEX('FCST SDV'!$AC$3:$AZ$3000,MATCH('Hàng Theo FCTS 14.09'!$B185,'FCST SDV'!$C$3:$C$3000,0),MATCH('Hàng Theo FCTS 14.09'!R$1,'FCST SDV'!$AC$2:$AZ$2,0))/'Hàng Theo FCTS 14.09'!$C185,0)</f>
        <v>0</v>
      </c>
    </row>
    <row r="186" spans="2:18">
      <c r="B186" s="575"/>
      <c r="C186" s="131" t="s">
        <v>122</v>
      </c>
      <c r="D186" s="135">
        <v>2500</v>
      </c>
      <c r="E186" s="556"/>
      <c r="F186" s="664"/>
      <c r="G186" s="556"/>
      <c r="H186" s="152">
        <f>+VLOOKUP(C186,'[6]FCST SDV'!$C:$AL,36,0)</f>
        <v>0</v>
      </c>
      <c r="I186" s="153">
        <f t="shared" si="36"/>
        <v>0</v>
      </c>
      <c r="J186" s="134">
        <f t="array" ref="J186">+IFERROR(INDEX('FCST SDV'!$AC$3:$AZ$3000,MATCH('Hàng Theo FCTS 14.09'!$B186,'FCST SDV'!$C$3:$C$3000,0),MATCH('Hàng Theo FCTS 14.09'!J$1,'FCST SDV'!$AC$2:$AZ$2,0))/'Hàng Theo FCTS 14.09'!$C186,0)</f>
        <v>0</v>
      </c>
      <c r="K186" s="134">
        <f t="array" ref="K186">+IFERROR(INDEX('FCST SDV'!$AC$3:$AZ$3000,MATCH('Hàng Theo FCTS 14.09'!$B186,'FCST SDV'!$C$3:$C$3000,0),MATCH('Hàng Theo FCTS 14.09'!K$1,'FCST SDV'!$AC$2:$AZ$2,0))/'Hàng Theo FCTS 14.09'!$C186,0)</f>
        <v>0</v>
      </c>
      <c r="L186" s="134">
        <f t="array" ref="L186">+IFERROR(INDEX('FCST SDV'!$AC$3:$AZ$3000,MATCH('Hàng Theo FCTS 14.09'!$B186,'FCST SDV'!$C$3:$C$3000,0),MATCH('Hàng Theo FCTS 14.09'!L$1,'FCST SDV'!$AC$2:$AZ$2,0))/'Hàng Theo FCTS 14.09'!$C186,0)</f>
        <v>0</v>
      </c>
      <c r="M186" s="134">
        <f t="array" ref="M186">+IFERROR(INDEX('FCST SDV'!$AC$3:$AZ$3000,MATCH('Hàng Theo FCTS 14.09'!$B186,'FCST SDV'!$C$3:$C$3000,0),MATCH('Hàng Theo FCTS 14.09'!M$1,'FCST SDV'!$AC$2:$AZ$2,0))/'Hàng Theo FCTS 14.09'!$C186,0)</f>
        <v>0</v>
      </c>
      <c r="N186" s="134">
        <f t="array" ref="N186">+IFERROR(INDEX('FCST SDV'!$AC$3:$AZ$3000,MATCH('Hàng Theo FCTS 14.09'!$B186,'FCST SDV'!$C$3:$C$3000,0),MATCH('Hàng Theo FCTS 14.09'!N$1,'FCST SDV'!$AC$2:$AZ$2,0))/'Hàng Theo FCTS 14.09'!$C186,0)</f>
        <v>0</v>
      </c>
      <c r="O186" s="134">
        <f t="array" ref="O186">+IFERROR(INDEX('FCST SDV'!$AC$3:$AZ$3000,MATCH('Hàng Theo FCTS 14.09'!$B186,'FCST SDV'!$C$3:$C$3000,0),MATCH('Hàng Theo FCTS 14.09'!O$1,'FCST SDV'!$AC$2:$AZ$2,0))/'Hàng Theo FCTS 14.09'!$C186,0)</f>
        <v>0</v>
      </c>
      <c r="P186" s="134">
        <f t="array" ref="P186">+IFERROR(INDEX('FCST SDV'!$AC$3:$AZ$3000,MATCH('Hàng Theo FCTS 14.09'!$B186,'FCST SDV'!$C$3:$C$3000,0),MATCH('Hàng Theo FCTS 14.09'!P$1,'FCST SDV'!$AC$2:$AZ$2,0))/'Hàng Theo FCTS 14.09'!$C186,0)</f>
        <v>0</v>
      </c>
      <c r="Q186" s="134">
        <f t="array" ref="Q186">+IFERROR(INDEX('FCST SDV'!$AC$3:$AZ$3000,MATCH('Hàng Theo FCTS 14.09'!$B186,'FCST SDV'!$C$3:$C$3000,0),MATCH('Hàng Theo FCTS 14.09'!Q$1,'FCST SDV'!$AC$2:$AZ$2,0))/'Hàng Theo FCTS 14.09'!$C186,0)</f>
        <v>0</v>
      </c>
      <c r="R186" s="134">
        <f t="array" ref="R186">+IFERROR(INDEX('FCST SDV'!$AC$3:$AZ$3000,MATCH('Hàng Theo FCTS 14.09'!$B186,'FCST SDV'!$C$3:$C$3000,0),MATCH('Hàng Theo FCTS 14.09'!R$1,'FCST SDV'!$AC$2:$AZ$2,0))/'Hàng Theo FCTS 14.09'!$C186,0)</f>
        <v>0</v>
      </c>
    </row>
    <row r="187" spans="2:18">
      <c r="B187" s="571"/>
      <c r="C187" s="131" t="s">
        <v>254</v>
      </c>
      <c r="D187" s="135"/>
      <c r="E187" s="557"/>
      <c r="F187" s="586"/>
      <c r="G187" s="557"/>
      <c r="H187" s="152">
        <v>0</v>
      </c>
      <c r="I187" s="153">
        <v>0</v>
      </c>
      <c r="J187" s="134">
        <f t="array" ref="J187">+IFERROR(INDEX('FCST SDV'!$AC$3:$AZ$3000,MATCH('Hàng Theo FCTS 14.09'!$B187,'FCST SDV'!$C$3:$C$3000,0),MATCH('Hàng Theo FCTS 14.09'!J$1,'FCST SDV'!$AC$2:$AZ$2,0))/'Hàng Theo FCTS 14.09'!$C187,0)</f>
        <v>0</v>
      </c>
      <c r="K187" s="134">
        <f t="array" ref="K187">+IFERROR(INDEX('FCST SDV'!$AC$3:$AZ$3000,MATCH('Hàng Theo FCTS 14.09'!$B187,'FCST SDV'!$C$3:$C$3000,0),MATCH('Hàng Theo FCTS 14.09'!K$1,'FCST SDV'!$AC$2:$AZ$2,0))/'Hàng Theo FCTS 14.09'!$C187,0)</f>
        <v>0</v>
      </c>
      <c r="L187" s="134">
        <f t="array" ref="L187">+IFERROR(INDEX('FCST SDV'!$AC$3:$AZ$3000,MATCH('Hàng Theo FCTS 14.09'!$B187,'FCST SDV'!$C$3:$C$3000,0),MATCH('Hàng Theo FCTS 14.09'!L$1,'FCST SDV'!$AC$2:$AZ$2,0))/'Hàng Theo FCTS 14.09'!$C187,0)</f>
        <v>0</v>
      </c>
      <c r="M187" s="134">
        <f t="array" ref="M187">+IFERROR(INDEX('FCST SDV'!$AC$3:$AZ$3000,MATCH('Hàng Theo FCTS 14.09'!$B187,'FCST SDV'!$C$3:$C$3000,0),MATCH('Hàng Theo FCTS 14.09'!M$1,'FCST SDV'!$AC$2:$AZ$2,0))/'Hàng Theo FCTS 14.09'!$C187,0)</f>
        <v>0</v>
      </c>
      <c r="N187" s="134">
        <f t="array" ref="N187">+IFERROR(INDEX('FCST SDV'!$AC$3:$AZ$3000,MATCH('Hàng Theo FCTS 14.09'!$B187,'FCST SDV'!$C$3:$C$3000,0),MATCH('Hàng Theo FCTS 14.09'!N$1,'FCST SDV'!$AC$2:$AZ$2,0))/'Hàng Theo FCTS 14.09'!$C187,0)</f>
        <v>0</v>
      </c>
      <c r="O187" s="134">
        <f t="array" ref="O187">+IFERROR(INDEX('FCST SDV'!$AC$3:$AZ$3000,MATCH('Hàng Theo FCTS 14.09'!$B187,'FCST SDV'!$C$3:$C$3000,0),MATCH('Hàng Theo FCTS 14.09'!O$1,'FCST SDV'!$AC$2:$AZ$2,0))/'Hàng Theo FCTS 14.09'!$C187,0)</f>
        <v>0</v>
      </c>
      <c r="P187" s="134">
        <f t="array" ref="P187">+IFERROR(INDEX('FCST SDV'!$AC$3:$AZ$3000,MATCH('Hàng Theo FCTS 14.09'!$B187,'FCST SDV'!$C$3:$C$3000,0),MATCH('Hàng Theo FCTS 14.09'!P$1,'FCST SDV'!$AC$2:$AZ$2,0))/'Hàng Theo FCTS 14.09'!$C187,0)</f>
        <v>0</v>
      </c>
      <c r="Q187" s="134">
        <f t="array" ref="Q187">+IFERROR(INDEX('FCST SDV'!$AC$3:$AZ$3000,MATCH('Hàng Theo FCTS 14.09'!$B187,'FCST SDV'!$C$3:$C$3000,0),MATCH('Hàng Theo FCTS 14.09'!Q$1,'FCST SDV'!$AC$2:$AZ$2,0))/'Hàng Theo FCTS 14.09'!$C187,0)</f>
        <v>0</v>
      </c>
      <c r="R187" s="134">
        <f t="array" ref="R187">+IFERROR(INDEX('FCST SDV'!$AC$3:$AZ$3000,MATCH('Hàng Theo FCTS 14.09'!$B187,'FCST SDV'!$C$3:$C$3000,0),MATCH('Hàng Theo FCTS 14.09'!R$1,'FCST SDV'!$AC$2:$AZ$2,0))/'Hàng Theo FCTS 14.09'!$C187,0)</f>
        <v>0</v>
      </c>
    </row>
    <row r="188" spans="2:18">
      <c r="B188" s="572">
        <v>0</v>
      </c>
      <c r="C188" s="573"/>
      <c r="D188" s="573"/>
      <c r="E188" s="573"/>
      <c r="F188" s="573"/>
      <c r="G188" s="574"/>
      <c r="H188" s="156"/>
      <c r="I188" s="155"/>
      <c r="J188" s="138">
        <f>G185-SUM(J185:J187)</f>
        <v>0</v>
      </c>
      <c r="K188" s="138">
        <f>J188-SUM(K185:K187)</f>
        <v>0</v>
      </c>
      <c r="L188" s="138">
        <f t="shared" ref="L188:R188" si="37">K188-SUM(L185:L187)</f>
        <v>0</v>
      </c>
      <c r="M188" s="138">
        <f t="shared" si="37"/>
        <v>0</v>
      </c>
      <c r="N188" s="138">
        <f t="shared" si="37"/>
        <v>0</v>
      </c>
      <c r="O188" s="138">
        <f t="shared" si="37"/>
        <v>0</v>
      </c>
      <c r="P188" s="138">
        <f t="shared" si="37"/>
        <v>0</v>
      </c>
      <c r="Q188" s="138">
        <f t="shared" si="37"/>
        <v>0</v>
      </c>
      <c r="R188" s="138">
        <f t="shared" si="37"/>
        <v>0</v>
      </c>
    </row>
    <row r="189" spans="2:18">
      <c r="B189" s="570" t="s">
        <v>171</v>
      </c>
      <c r="C189" s="131" t="s">
        <v>124</v>
      </c>
      <c r="D189" s="135">
        <v>2500</v>
      </c>
      <c r="E189" s="555">
        <v>0</v>
      </c>
      <c r="F189" s="585"/>
      <c r="G189" s="555">
        <f>E189</f>
        <v>0</v>
      </c>
      <c r="H189" s="152">
        <f>+VLOOKUP(C189,'[6]FCST SDV'!$C:$AL,36,0)</f>
        <v>0</v>
      </c>
      <c r="I189" s="153">
        <f t="shared" ref="I189:I191" si="38">+H189/D189</f>
        <v>0</v>
      </c>
      <c r="J189" s="134">
        <f t="array" ref="J189">+IFERROR(INDEX('FCST SDV'!$AC$3:$AZ$3000,MATCH('Hàng Theo FCTS 14.09'!$B189,'FCST SDV'!$C$3:$C$3000,0),MATCH('Hàng Theo FCTS 14.09'!J$1,'FCST SDV'!$AC$2:$AZ$2,0))/'Hàng Theo FCTS 14.09'!$C189,0)</f>
        <v>0</v>
      </c>
      <c r="K189" s="134">
        <f t="array" ref="K189">+IFERROR(INDEX('FCST SDV'!$AC$3:$AZ$3000,MATCH('Hàng Theo FCTS 14.09'!$B189,'FCST SDV'!$C$3:$C$3000,0),MATCH('Hàng Theo FCTS 14.09'!K$1,'FCST SDV'!$AC$2:$AZ$2,0))/'Hàng Theo FCTS 14.09'!$C189,0)</f>
        <v>0</v>
      </c>
      <c r="L189" s="134">
        <f t="array" ref="L189">+IFERROR(INDEX('FCST SDV'!$AC$3:$AZ$3000,MATCH('Hàng Theo FCTS 14.09'!$B189,'FCST SDV'!$C$3:$C$3000,0),MATCH('Hàng Theo FCTS 14.09'!L$1,'FCST SDV'!$AC$2:$AZ$2,0))/'Hàng Theo FCTS 14.09'!$C189,0)</f>
        <v>0</v>
      </c>
      <c r="M189" s="134">
        <f t="array" ref="M189">+IFERROR(INDEX('FCST SDV'!$AC$3:$AZ$3000,MATCH('Hàng Theo FCTS 14.09'!$B189,'FCST SDV'!$C$3:$C$3000,0),MATCH('Hàng Theo FCTS 14.09'!M$1,'FCST SDV'!$AC$2:$AZ$2,0))/'Hàng Theo FCTS 14.09'!$C189,0)</f>
        <v>0</v>
      </c>
      <c r="N189" s="134">
        <f t="array" ref="N189">+IFERROR(INDEX('FCST SDV'!$AC$3:$AZ$3000,MATCH('Hàng Theo FCTS 14.09'!$B189,'FCST SDV'!$C$3:$C$3000,0),MATCH('Hàng Theo FCTS 14.09'!N$1,'FCST SDV'!$AC$2:$AZ$2,0))/'Hàng Theo FCTS 14.09'!$C189,0)</f>
        <v>0</v>
      </c>
      <c r="O189" s="134">
        <f t="array" ref="O189">+IFERROR(INDEX('FCST SDV'!$AC$3:$AZ$3000,MATCH('Hàng Theo FCTS 14.09'!$B189,'FCST SDV'!$C$3:$C$3000,0),MATCH('Hàng Theo FCTS 14.09'!O$1,'FCST SDV'!$AC$2:$AZ$2,0))/'Hàng Theo FCTS 14.09'!$C189,0)</f>
        <v>0</v>
      </c>
      <c r="P189" s="134">
        <f t="array" ref="P189">+IFERROR(INDEX('FCST SDV'!$AC$3:$AZ$3000,MATCH('Hàng Theo FCTS 14.09'!$B189,'FCST SDV'!$C$3:$C$3000,0),MATCH('Hàng Theo FCTS 14.09'!P$1,'FCST SDV'!$AC$2:$AZ$2,0))/'Hàng Theo FCTS 14.09'!$C189,0)</f>
        <v>0</v>
      </c>
      <c r="Q189" s="134">
        <f t="array" ref="Q189">+IFERROR(INDEX('FCST SDV'!$AC$3:$AZ$3000,MATCH('Hàng Theo FCTS 14.09'!$B189,'FCST SDV'!$C$3:$C$3000,0),MATCH('Hàng Theo FCTS 14.09'!Q$1,'FCST SDV'!$AC$2:$AZ$2,0))/'Hàng Theo FCTS 14.09'!$C189,0)</f>
        <v>0</v>
      </c>
      <c r="R189" s="134">
        <f t="array" ref="R189">+IFERROR(INDEX('FCST SDV'!$AC$3:$AZ$3000,MATCH('Hàng Theo FCTS 14.09'!$B189,'FCST SDV'!$C$3:$C$3000,0),MATCH('Hàng Theo FCTS 14.09'!R$1,'FCST SDV'!$AC$2:$AZ$2,0))/'Hàng Theo FCTS 14.09'!$C189,0)</f>
        <v>0</v>
      </c>
    </row>
    <row r="190" spans="2:18">
      <c r="B190" s="575"/>
      <c r="C190" s="131" t="s">
        <v>125</v>
      </c>
      <c r="D190" s="135">
        <v>2500</v>
      </c>
      <c r="E190" s="556"/>
      <c r="F190" s="664"/>
      <c r="G190" s="556"/>
      <c r="H190" s="152">
        <f>+VLOOKUP(C190,'[6]FCST SDV'!$C:$AL,36,0)</f>
        <v>0</v>
      </c>
      <c r="I190" s="153">
        <f t="shared" si="38"/>
        <v>0</v>
      </c>
      <c r="J190" s="134">
        <f t="array" ref="J190">+IFERROR(INDEX('FCST SDV'!$AC$3:$AZ$3000,MATCH('Hàng Theo FCTS 14.09'!$B190,'FCST SDV'!$C$3:$C$3000,0),MATCH('Hàng Theo FCTS 14.09'!J$1,'FCST SDV'!$AC$2:$AZ$2,0))/'Hàng Theo FCTS 14.09'!$C190,0)</f>
        <v>0</v>
      </c>
      <c r="K190" s="134">
        <f t="array" ref="K190">+IFERROR(INDEX('FCST SDV'!$AC$3:$AZ$3000,MATCH('Hàng Theo FCTS 14.09'!$B190,'FCST SDV'!$C$3:$C$3000,0),MATCH('Hàng Theo FCTS 14.09'!K$1,'FCST SDV'!$AC$2:$AZ$2,0))/'Hàng Theo FCTS 14.09'!$C190,0)</f>
        <v>0</v>
      </c>
      <c r="L190" s="134">
        <f t="array" ref="L190">+IFERROR(INDEX('FCST SDV'!$AC$3:$AZ$3000,MATCH('Hàng Theo FCTS 14.09'!$B190,'FCST SDV'!$C$3:$C$3000,0),MATCH('Hàng Theo FCTS 14.09'!L$1,'FCST SDV'!$AC$2:$AZ$2,0))/'Hàng Theo FCTS 14.09'!$C190,0)</f>
        <v>0</v>
      </c>
      <c r="M190" s="134">
        <f t="array" ref="M190">+IFERROR(INDEX('FCST SDV'!$AC$3:$AZ$3000,MATCH('Hàng Theo FCTS 14.09'!$B190,'FCST SDV'!$C$3:$C$3000,0),MATCH('Hàng Theo FCTS 14.09'!M$1,'FCST SDV'!$AC$2:$AZ$2,0))/'Hàng Theo FCTS 14.09'!$C190,0)</f>
        <v>0</v>
      </c>
      <c r="N190" s="134">
        <f t="array" ref="N190">+IFERROR(INDEX('FCST SDV'!$AC$3:$AZ$3000,MATCH('Hàng Theo FCTS 14.09'!$B190,'FCST SDV'!$C$3:$C$3000,0),MATCH('Hàng Theo FCTS 14.09'!N$1,'FCST SDV'!$AC$2:$AZ$2,0))/'Hàng Theo FCTS 14.09'!$C190,0)</f>
        <v>0</v>
      </c>
      <c r="O190" s="134">
        <f t="array" ref="O190">+IFERROR(INDEX('FCST SDV'!$AC$3:$AZ$3000,MATCH('Hàng Theo FCTS 14.09'!$B190,'FCST SDV'!$C$3:$C$3000,0),MATCH('Hàng Theo FCTS 14.09'!O$1,'FCST SDV'!$AC$2:$AZ$2,0))/'Hàng Theo FCTS 14.09'!$C190,0)</f>
        <v>0</v>
      </c>
      <c r="P190" s="134">
        <f t="array" ref="P190">+IFERROR(INDEX('FCST SDV'!$AC$3:$AZ$3000,MATCH('Hàng Theo FCTS 14.09'!$B190,'FCST SDV'!$C$3:$C$3000,0),MATCH('Hàng Theo FCTS 14.09'!P$1,'FCST SDV'!$AC$2:$AZ$2,0))/'Hàng Theo FCTS 14.09'!$C190,0)</f>
        <v>0</v>
      </c>
      <c r="Q190" s="134">
        <f t="array" ref="Q190">+IFERROR(INDEX('FCST SDV'!$AC$3:$AZ$3000,MATCH('Hàng Theo FCTS 14.09'!$B190,'FCST SDV'!$C$3:$C$3000,0),MATCH('Hàng Theo FCTS 14.09'!Q$1,'FCST SDV'!$AC$2:$AZ$2,0))/'Hàng Theo FCTS 14.09'!$C190,0)</f>
        <v>0</v>
      </c>
      <c r="R190" s="134">
        <f t="array" ref="R190">+IFERROR(INDEX('FCST SDV'!$AC$3:$AZ$3000,MATCH('Hàng Theo FCTS 14.09'!$B190,'FCST SDV'!$C$3:$C$3000,0),MATCH('Hàng Theo FCTS 14.09'!R$1,'FCST SDV'!$AC$2:$AZ$2,0))/'Hàng Theo FCTS 14.09'!$C190,0)</f>
        <v>0</v>
      </c>
    </row>
    <row r="191" spans="2:18">
      <c r="B191" s="575"/>
      <c r="C191" s="131" t="s">
        <v>126</v>
      </c>
      <c r="D191" s="135">
        <v>2500</v>
      </c>
      <c r="E191" s="556"/>
      <c r="F191" s="664"/>
      <c r="G191" s="556"/>
      <c r="H191" s="152">
        <f>+VLOOKUP(C191,'[6]FCST SDV'!$C:$AL,36,0)</f>
        <v>0</v>
      </c>
      <c r="I191" s="153">
        <f t="shared" si="38"/>
        <v>0</v>
      </c>
      <c r="J191" s="134">
        <f t="array" ref="J191">+IFERROR(INDEX('FCST SDV'!$AC$3:$AZ$3000,MATCH('Hàng Theo FCTS 14.09'!$B191,'FCST SDV'!$C$3:$C$3000,0),MATCH('Hàng Theo FCTS 14.09'!J$1,'FCST SDV'!$AC$2:$AZ$2,0))/'Hàng Theo FCTS 14.09'!$C191,0)</f>
        <v>0</v>
      </c>
      <c r="K191" s="134">
        <f t="array" ref="K191">+IFERROR(INDEX('FCST SDV'!$AC$3:$AZ$3000,MATCH('Hàng Theo FCTS 14.09'!$B191,'FCST SDV'!$C$3:$C$3000,0),MATCH('Hàng Theo FCTS 14.09'!K$1,'FCST SDV'!$AC$2:$AZ$2,0))/'Hàng Theo FCTS 14.09'!$C191,0)</f>
        <v>0</v>
      </c>
      <c r="L191" s="134">
        <f t="array" ref="L191">+IFERROR(INDEX('FCST SDV'!$AC$3:$AZ$3000,MATCH('Hàng Theo FCTS 14.09'!$B191,'FCST SDV'!$C$3:$C$3000,0),MATCH('Hàng Theo FCTS 14.09'!L$1,'FCST SDV'!$AC$2:$AZ$2,0))/'Hàng Theo FCTS 14.09'!$C191,0)</f>
        <v>0</v>
      </c>
      <c r="M191" s="134">
        <f t="array" ref="M191">+IFERROR(INDEX('FCST SDV'!$AC$3:$AZ$3000,MATCH('Hàng Theo FCTS 14.09'!$B191,'FCST SDV'!$C$3:$C$3000,0),MATCH('Hàng Theo FCTS 14.09'!M$1,'FCST SDV'!$AC$2:$AZ$2,0))/'Hàng Theo FCTS 14.09'!$C191,0)</f>
        <v>0</v>
      </c>
      <c r="N191" s="134">
        <f t="array" ref="N191">+IFERROR(INDEX('FCST SDV'!$AC$3:$AZ$3000,MATCH('Hàng Theo FCTS 14.09'!$B191,'FCST SDV'!$C$3:$C$3000,0),MATCH('Hàng Theo FCTS 14.09'!N$1,'FCST SDV'!$AC$2:$AZ$2,0))/'Hàng Theo FCTS 14.09'!$C191,0)</f>
        <v>0</v>
      </c>
      <c r="O191" s="134">
        <f t="array" ref="O191">+IFERROR(INDEX('FCST SDV'!$AC$3:$AZ$3000,MATCH('Hàng Theo FCTS 14.09'!$B191,'FCST SDV'!$C$3:$C$3000,0),MATCH('Hàng Theo FCTS 14.09'!O$1,'FCST SDV'!$AC$2:$AZ$2,0))/'Hàng Theo FCTS 14.09'!$C191,0)</f>
        <v>0</v>
      </c>
      <c r="P191" s="134">
        <f t="array" ref="P191">+IFERROR(INDEX('FCST SDV'!$AC$3:$AZ$3000,MATCH('Hàng Theo FCTS 14.09'!$B191,'FCST SDV'!$C$3:$C$3000,0),MATCH('Hàng Theo FCTS 14.09'!P$1,'FCST SDV'!$AC$2:$AZ$2,0))/'Hàng Theo FCTS 14.09'!$C191,0)</f>
        <v>0</v>
      </c>
      <c r="Q191" s="134">
        <f t="array" ref="Q191">+IFERROR(INDEX('FCST SDV'!$AC$3:$AZ$3000,MATCH('Hàng Theo FCTS 14.09'!$B191,'FCST SDV'!$C$3:$C$3000,0),MATCH('Hàng Theo FCTS 14.09'!Q$1,'FCST SDV'!$AC$2:$AZ$2,0))/'Hàng Theo FCTS 14.09'!$C191,0)</f>
        <v>0</v>
      </c>
      <c r="R191" s="134">
        <f t="array" ref="R191">+IFERROR(INDEX('FCST SDV'!$AC$3:$AZ$3000,MATCH('Hàng Theo FCTS 14.09'!$B191,'FCST SDV'!$C$3:$C$3000,0),MATCH('Hàng Theo FCTS 14.09'!R$1,'FCST SDV'!$AC$2:$AZ$2,0))/'Hàng Theo FCTS 14.09'!$C191,0)</f>
        <v>0</v>
      </c>
    </row>
    <row r="192" spans="2:18">
      <c r="B192" s="571"/>
      <c r="C192" s="131" t="s">
        <v>254</v>
      </c>
      <c r="D192" s="135"/>
      <c r="E192" s="557"/>
      <c r="F192" s="586"/>
      <c r="G192" s="557"/>
      <c r="H192" s="152">
        <v>0</v>
      </c>
      <c r="I192" s="153">
        <v>0</v>
      </c>
      <c r="J192" s="134">
        <f t="array" ref="J192">+IFERROR(INDEX('FCST SDV'!$AC$3:$AZ$3000,MATCH('Hàng Theo FCTS 14.09'!$B192,'FCST SDV'!$C$3:$C$3000,0),MATCH('Hàng Theo FCTS 14.09'!J$1,'FCST SDV'!$AC$2:$AZ$2,0))/'Hàng Theo FCTS 14.09'!$C192,0)</f>
        <v>0</v>
      </c>
      <c r="K192" s="134">
        <f t="array" ref="K192">+IFERROR(INDEX('FCST SDV'!$AC$3:$AZ$3000,MATCH('Hàng Theo FCTS 14.09'!$B192,'FCST SDV'!$C$3:$C$3000,0),MATCH('Hàng Theo FCTS 14.09'!K$1,'FCST SDV'!$AC$2:$AZ$2,0))/'Hàng Theo FCTS 14.09'!$C192,0)</f>
        <v>0</v>
      </c>
      <c r="L192" s="134">
        <f t="array" ref="L192">+IFERROR(INDEX('FCST SDV'!$AC$3:$AZ$3000,MATCH('Hàng Theo FCTS 14.09'!$B192,'FCST SDV'!$C$3:$C$3000,0),MATCH('Hàng Theo FCTS 14.09'!L$1,'FCST SDV'!$AC$2:$AZ$2,0))/'Hàng Theo FCTS 14.09'!$C192,0)</f>
        <v>0</v>
      </c>
      <c r="M192" s="134">
        <f t="array" ref="M192">+IFERROR(INDEX('FCST SDV'!$AC$3:$AZ$3000,MATCH('Hàng Theo FCTS 14.09'!$B192,'FCST SDV'!$C$3:$C$3000,0),MATCH('Hàng Theo FCTS 14.09'!M$1,'FCST SDV'!$AC$2:$AZ$2,0))/'Hàng Theo FCTS 14.09'!$C192,0)</f>
        <v>0</v>
      </c>
      <c r="N192" s="134">
        <f t="array" ref="N192">+IFERROR(INDEX('FCST SDV'!$AC$3:$AZ$3000,MATCH('Hàng Theo FCTS 14.09'!$B192,'FCST SDV'!$C$3:$C$3000,0),MATCH('Hàng Theo FCTS 14.09'!N$1,'FCST SDV'!$AC$2:$AZ$2,0))/'Hàng Theo FCTS 14.09'!$C192,0)</f>
        <v>0</v>
      </c>
      <c r="O192" s="134">
        <f t="array" ref="O192">+IFERROR(INDEX('FCST SDV'!$AC$3:$AZ$3000,MATCH('Hàng Theo FCTS 14.09'!$B192,'FCST SDV'!$C$3:$C$3000,0),MATCH('Hàng Theo FCTS 14.09'!O$1,'FCST SDV'!$AC$2:$AZ$2,0))/'Hàng Theo FCTS 14.09'!$C192,0)</f>
        <v>0</v>
      </c>
      <c r="P192" s="134">
        <f t="array" ref="P192">+IFERROR(INDEX('FCST SDV'!$AC$3:$AZ$3000,MATCH('Hàng Theo FCTS 14.09'!$B192,'FCST SDV'!$C$3:$C$3000,0),MATCH('Hàng Theo FCTS 14.09'!P$1,'FCST SDV'!$AC$2:$AZ$2,0))/'Hàng Theo FCTS 14.09'!$C192,0)</f>
        <v>0</v>
      </c>
      <c r="Q192" s="134">
        <f t="array" ref="Q192">+IFERROR(INDEX('FCST SDV'!$AC$3:$AZ$3000,MATCH('Hàng Theo FCTS 14.09'!$B192,'FCST SDV'!$C$3:$C$3000,0),MATCH('Hàng Theo FCTS 14.09'!Q$1,'FCST SDV'!$AC$2:$AZ$2,0))/'Hàng Theo FCTS 14.09'!$C192,0)</f>
        <v>0</v>
      </c>
      <c r="R192" s="134">
        <f t="array" ref="R192">+IFERROR(INDEX('FCST SDV'!$AC$3:$AZ$3000,MATCH('Hàng Theo FCTS 14.09'!$B192,'FCST SDV'!$C$3:$C$3000,0),MATCH('Hàng Theo FCTS 14.09'!R$1,'FCST SDV'!$AC$2:$AZ$2,0))/'Hàng Theo FCTS 14.09'!$C192,0)</f>
        <v>0</v>
      </c>
    </row>
    <row r="193" spans="2:18">
      <c r="B193" s="572" t="s">
        <v>254</v>
      </c>
      <c r="C193" s="573"/>
      <c r="D193" s="573"/>
      <c r="E193" s="573"/>
      <c r="F193" s="573"/>
      <c r="G193" s="574"/>
      <c r="H193" s="156"/>
      <c r="I193" s="155"/>
      <c r="J193" s="138">
        <f>+G189-SUM(J189:J192)</f>
        <v>0</v>
      </c>
      <c r="K193" s="138">
        <f t="shared" ref="K193:R193" si="39">+H189-SUM(K189:K192)</f>
        <v>0</v>
      </c>
      <c r="L193" s="138">
        <f t="shared" si="39"/>
        <v>0</v>
      </c>
      <c r="M193" s="138">
        <f t="shared" si="39"/>
        <v>0</v>
      </c>
      <c r="N193" s="138">
        <f t="shared" si="39"/>
        <v>0</v>
      </c>
      <c r="O193" s="138">
        <f t="shared" si="39"/>
        <v>0</v>
      </c>
      <c r="P193" s="138">
        <f t="shared" si="39"/>
        <v>0</v>
      </c>
      <c r="Q193" s="138">
        <f t="shared" si="39"/>
        <v>0</v>
      </c>
      <c r="R193" s="138">
        <f t="shared" si="39"/>
        <v>0</v>
      </c>
    </row>
    <row r="194" spans="2:18">
      <c r="B194" s="570" t="s">
        <v>172</v>
      </c>
      <c r="C194" s="131" t="s">
        <v>127</v>
      </c>
      <c r="D194" s="135">
        <v>2500</v>
      </c>
      <c r="E194" s="555">
        <v>0</v>
      </c>
      <c r="F194" s="585"/>
      <c r="G194" s="555">
        <f>E194</f>
        <v>0</v>
      </c>
      <c r="H194" s="152">
        <f>+VLOOKUP(C194,'[6]FCST SDV'!$C:$AL,36,0)</f>
        <v>0</v>
      </c>
      <c r="I194" s="153">
        <f t="shared" ref="I194" si="40">+H194/D194</f>
        <v>0</v>
      </c>
      <c r="J194" s="134">
        <f t="array" ref="J194">+IFERROR(INDEX('FCST SDV'!$AC$3:$AZ$3000,MATCH('Hàng Theo FCTS 14.09'!$B194,'FCST SDV'!$C$3:$C$3000,0),MATCH('Hàng Theo FCTS 14.09'!J$1,'FCST SDV'!$AC$2:$AZ$2,0))/'Hàng Theo FCTS 14.09'!$C194,0)</f>
        <v>0</v>
      </c>
      <c r="K194" s="134">
        <f t="array" ref="K194">+IFERROR(INDEX('FCST SDV'!$AC$3:$AZ$3000,MATCH('Hàng Theo FCTS 14.09'!$B194,'FCST SDV'!$C$3:$C$3000,0),MATCH('Hàng Theo FCTS 14.09'!K$1,'FCST SDV'!$AC$2:$AZ$2,0))/'Hàng Theo FCTS 14.09'!$C194,0)</f>
        <v>0</v>
      </c>
      <c r="L194" s="134">
        <f t="array" ref="L194">+IFERROR(INDEX('FCST SDV'!$AC$3:$AZ$3000,MATCH('Hàng Theo FCTS 14.09'!$B194,'FCST SDV'!$C$3:$C$3000,0),MATCH('Hàng Theo FCTS 14.09'!L$1,'FCST SDV'!$AC$2:$AZ$2,0))/'Hàng Theo FCTS 14.09'!$C194,0)</f>
        <v>0</v>
      </c>
      <c r="M194" s="134">
        <f t="array" ref="M194">+IFERROR(INDEX('FCST SDV'!$AC$3:$AZ$3000,MATCH('Hàng Theo FCTS 14.09'!$B194,'FCST SDV'!$C$3:$C$3000,0),MATCH('Hàng Theo FCTS 14.09'!M$1,'FCST SDV'!$AC$2:$AZ$2,0))/'Hàng Theo FCTS 14.09'!$C194,0)</f>
        <v>0</v>
      </c>
      <c r="N194" s="134">
        <f t="array" ref="N194">+IFERROR(INDEX('FCST SDV'!$AC$3:$AZ$3000,MATCH('Hàng Theo FCTS 14.09'!$B194,'FCST SDV'!$C$3:$C$3000,0),MATCH('Hàng Theo FCTS 14.09'!N$1,'FCST SDV'!$AC$2:$AZ$2,0))/'Hàng Theo FCTS 14.09'!$C194,0)</f>
        <v>0</v>
      </c>
      <c r="O194" s="134">
        <f t="array" ref="O194">+IFERROR(INDEX('FCST SDV'!$AC$3:$AZ$3000,MATCH('Hàng Theo FCTS 14.09'!$B194,'FCST SDV'!$C$3:$C$3000,0),MATCH('Hàng Theo FCTS 14.09'!O$1,'FCST SDV'!$AC$2:$AZ$2,0))/'Hàng Theo FCTS 14.09'!$C194,0)</f>
        <v>0</v>
      </c>
      <c r="P194" s="134">
        <f t="array" ref="P194">+IFERROR(INDEX('FCST SDV'!$AC$3:$AZ$3000,MATCH('Hàng Theo FCTS 14.09'!$B194,'FCST SDV'!$C$3:$C$3000,0),MATCH('Hàng Theo FCTS 14.09'!P$1,'FCST SDV'!$AC$2:$AZ$2,0))/'Hàng Theo FCTS 14.09'!$C194,0)</f>
        <v>0</v>
      </c>
      <c r="Q194" s="134">
        <f t="array" ref="Q194">+IFERROR(INDEX('FCST SDV'!$AC$3:$AZ$3000,MATCH('Hàng Theo FCTS 14.09'!$B194,'FCST SDV'!$C$3:$C$3000,0),MATCH('Hàng Theo FCTS 14.09'!Q$1,'FCST SDV'!$AC$2:$AZ$2,0))/'Hàng Theo FCTS 14.09'!$C194,0)</f>
        <v>0</v>
      </c>
      <c r="R194" s="134">
        <f t="array" ref="R194">+IFERROR(INDEX('FCST SDV'!$AC$3:$AZ$3000,MATCH('Hàng Theo FCTS 14.09'!$B194,'FCST SDV'!$C$3:$C$3000,0),MATCH('Hàng Theo FCTS 14.09'!R$1,'FCST SDV'!$AC$2:$AZ$2,0))/'Hàng Theo FCTS 14.09'!$C194,0)</f>
        <v>0</v>
      </c>
    </row>
    <row r="195" spans="2:18">
      <c r="B195" s="571"/>
      <c r="C195" s="131" t="s">
        <v>254</v>
      </c>
      <c r="D195" s="135"/>
      <c r="E195" s="557"/>
      <c r="F195" s="586"/>
      <c r="G195" s="557"/>
      <c r="H195" s="152">
        <v>0</v>
      </c>
      <c r="I195" s="153">
        <v>0</v>
      </c>
      <c r="J195" s="134">
        <f t="array" ref="J195">+IFERROR(INDEX('FCST SDV'!$AC$3:$AZ$3000,MATCH('Hàng Theo FCTS 14.09'!$B195,'FCST SDV'!$C$3:$C$3000,0),MATCH('Hàng Theo FCTS 14.09'!J$1,'FCST SDV'!$AC$2:$AZ$2,0))/'Hàng Theo FCTS 14.09'!$C195,0)</f>
        <v>0</v>
      </c>
      <c r="K195" s="134">
        <f t="array" ref="K195">+IFERROR(INDEX('FCST SDV'!$AC$3:$AZ$3000,MATCH('Hàng Theo FCTS 14.09'!$B195,'FCST SDV'!$C$3:$C$3000,0),MATCH('Hàng Theo FCTS 14.09'!K$1,'FCST SDV'!$AC$2:$AZ$2,0))/'Hàng Theo FCTS 14.09'!$C195,0)</f>
        <v>0</v>
      </c>
      <c r="L195" s="134">
        <f t="array" ref="L195">+IFERROR(INDEX('FCST SDV'!$AC$3:$AZ$3000,MATCH('Hàng Theo FCTS 14.09'!$B195,'FCST SDV'!$C$3:$C$3000,0),MATCH('Hàng Theo FCTS 14.09'!L$1,'FCST SDV'!$AC$2:$AZ$2,0))/'Hàng Theo FCTS 14.09'!$C195,0)</f>
        <v>0</v>
      </c>
      <c r="M195" s="134">
        <f t="array" ref="M195">+IFERROR(INDEX('FCST SDV'!$AC$3:$AZ$3000,MATCH('Hàng Theo FCTS 14.09'!$B195,'FCST SDV'!$C$3:$C$3000,0),MATCH('Hàng Theo FCTS 14.09'!M$1,'FCST SDV'!$AC$2:$AZ$2,0))/'Hàng Theo FCTS 14.09'!$C195,0)</f>
        <v>0</v>
      </c>
      <c r="N195" s="134">
        <f t="array" ref="N195">+IFERROR(INDEX('FCST SDV'!$AC$3:$AZ$3000,MATCH('Hàng Theo FCTS 14.09'!$B195,'FCST SDV'!$C$3:$C$3000,0),MATCH('Hàng Theo FCTS 14.09'!N$1,'FCST SDV'!$AC$2:$AZ$2,0))/'Hàng Theo FCTS 14.09'!$C195,0)</f>
        <v>0</v>
      </c>
      <c r="O195" s="134">
        <f t="array" ref="O195">+IFERROR(INDEX('FCST SDV'!$AC$3:$AZ$3000,MATCH('Hàng Theo FCTS 14.09'!$B195,'FCST SDV'!$C$3:$C$3000,0),MATCH('Hàng Theo FCTS 14.09'!O$1,'FCST SDV'!$AC$2:$AZ$2,0))/'Hàng Theo FCTS 14.09'!$C195,0)</f>
        <v>0</v>
      </c>
      <c r="P195" s="134">
        <f t="array" ref="P195">+IFERROR(INDEX('FCST SDV'!$AC$3:$AZ$3000,MATCH('Hàng Theo FCTS 14.09'!$B195,'FCST SDV'!$C$3:$C$3000,0),MATCH('Hàng Theo FCTS 14.09'!P$1,'FCST SDV'!$AC$2:$AZ$2,0))/'Hàng Theo FCTS 14.09'!$C195,0)</f>
        <v>0</v>
      </c>
      <c r="Q195" s="134">
        <f t="array" ref="Q195">+IFERROR(INDEX('FCST SDV'!$AC$3:$AZ$3000,MATCH('Hàng Theo FCTS 14.09'!$B195,'FCST SDV'!$C$3:$C$3000,0),MATCH('Hàng Theo FCTS 14.09'!Q$1,'FCST SDV'!$AC$2:$AZ$2,0))/'Hàng Theo FCTS 14.09'!$C195,0)</f>
        <v>0</v>
      </c>
      <c r="R195" s="134">
        <f t="array" ref="R195">+IFERROR(INDEX('FCST SDV'!$AC$3:$AZ$3000,MATCH('Hàng Theo FCTS 14.09'!$B195,'FCST SDV'!$C$3:$C$3000,0),MATCH('Hàng Theo FCTS 14.09'!R$1,'FCST SDV'!$AC$2:$AZ$2,0))/'Hàng Theo FCTS 14.09'!$C195,0)</f>
        <v>0</v>
      </c>
    </row>
    <row r="196" spans="2:18">
      <c r="B196" s="572" t="s">
        <v>254</v>
      </c>
      <c r="C196" s="573"/>
      <c r="D196" s="573"/>
      <c r="E196" s="573"/>
      <c r="F196" s="573"/>
      <c r="G196" s="574"/>
      <c r="H196" s="156"/>
      <c r="I196" s="155"/>
      <c r="J196" s="138">
        <f>+G194-SUM(J194:J195)</f>
        <v>0</v>
      </c>
      <c r="K196" s="138">
        <f t="shared" ref="K196:R196" si="41">+H194-SUM(K194:K195)</f>
        <v>0</v>
      </c>
      <c r="L196" s="138">
        <f t="shared" si="41"/>
        <v>0</v>
      </c>
      <c r="M196" s="138">
        <f t="shared" si="41"/>
        <v>0</v>
      </c>
      <c r="N196" s="138">
        <f t="shared" si="41"/>
        <v>0</v>
      </c>
      <c r="O196" s="138">
        <f t="shared" si="41"/>
        <v>0</v>
      </c>
      <c r="P196" s="138">
        <f t="shared" si="41"/>
        <v>0</v>
      </c>
      <c r="Q196" s="138">
        <f t="shared" si="41"/>
        <v>0</v>
      </c>
      <c r="R196" s="138">
        <f t="shared" si="41"/>
        <v>0</v>
      </c>
    </row>
    <row r="197" spans="2:18">
      <c r="B197" s="570" t="s">
        <v>173</v>
      </c>
      <c r="C197" s="131" t="s">
        <v>128</v>
      </c>
      <c r="D197" s="135">
        <v>2500</v>
      </c>
      <c r="E197" s="555">
        <v>0</v>
      </c>
      <c r="F197" s="585"/>
      <c r="G197" s="555">
        <f>E197</f>
        <v>0</v>
      </c>
      <c r="H197" s="152">
        <f>+VLOOKUP(C197,'[6]FCST SDV'!$C:$AL,36,0)</f>
        <v>0</v>
      </c>
      <c r="I197" s="153">
        <f t="shared" ref="I197:I202" si="42">+H197/D197</f>
        <v>0</v>
      </c>
      <c r="J197" s="134">
        <f t="array" ref="J197">+IFERROR(INDEX('FCST SDV'!$AC$3:$AZ$3000,MATCH('Hàng Theo FCTS 14.09'!$B197,'FCST SDV'!$C$3:$C$3000,0),MATCH('Hàng Theo FCTS 14.09'!J$1,'FCST SDV'!$AC$2:$AZ$2,0))/'Hàng Theo FCTS 14.09'!$C197,0)</f>
        <v>0</v>
      </c>
      <c r="K197" s="134">
        <f t="array" ref="K197">+IFERROR(INDEX('FCST SDV'!$AC$3:$AZ$3000,MATCH('Hàng Theo FCTS 14.09'!$B197,'FCST SDV'!$C$3:$C$3000,0),MATCH('Hàng Theo FCTS 14.09'!K$1,'FCST SDV'!$AC$2:$AZ$2,0))/'Hàng Theo FCTS 14.09'!$C197,0)</f>
        <v>0</v>
      </c>
      <c r="L197" s="134">
        <f t="array" ref="L197">+IFERROR(INDEX('FCST SDV'!$AC$3:$AZ$3000,MATCH('Hàng Theo FCTS 14.09'!$B197,'FCST SDV'!$C$3:$C$3000,0),MATCH('Hàng Theo FCTS 14.09'!L$1,'FCST SDV'!$AC$2:$AZ$2,0))/'Hàng Theo FCTS 14.09'!$C197,0)</f>
        <v>0</v>
      </c>
      <c r="M197" s="134">
        <f t="array" ref="M197">+IFERROR(INDEX('FCST SDV'!$AC$3:$AZ$3000,MATCH('Hàng Theo FCTS 14.09'!$B197,'FCST SDV'!$C$3:$C$3000,0),MATCH('Hàng Theo FCTS 14.09'!M$1,'FCST SDV'!$AC$2:$AZ$2,0))/'Hàng Theo FCTS 14.09'!$C197,0)</f>
        <v>0</v>
      </c>
      <c r="N197" s="134">
        <f t="array" ref="N197">+IFERROR(INDEX('FCST SDV'!$AC$3:$AZ$3000,MATCH('Hàng Theo FCTS 14.09'!$B197,'FCST SDV'!$C$3:$C$3000,0),MATCH('Hàng Theo FCTS 14.09'!N$1,'FCST SDV'!$AC$2:$AZ$2,0))/'Hàng Theo FCTS 14.09'!$C197,0)</f>
        <v>0</v>
      </c>
      <c r="O197" s="134">
        <f t="array" ref="O197">+IFERROR(INDEX('FCST SDV'!$AC$3:$AZ$3000,MATCH('Hàng Theo FCTS 14.09'!$B197,'FCST SDV'!$C$3:$C$3000,0),MATCH('Hàng Theo FCTS 14.09'!O$1,'FCST SDV'!$AC$2:$AZ$2,0))/'Hàng Theo FCTS 14.09'!$C197,0)</f>
        <v>0</v>
      </c>
      <c r="P197" s="134">
        <f t="array" ref="P197">+IFERROR(INDEX('FCST SDV'!$AC$3:$AZ$3000,MATCH('Hàng Theo FCTS 14.09'!$B197,'FCST SDV'!$C$3:$C$3000,0),MATCH('Hàng Theo FCTS 14.09'!P$1,'FCST SDV'!$AC$2:$AZ$2,0))/'Hàng Theo FCTS 14.09'!$C197,0)</f>
        <v>0</v>
      </c>
      <c r="Q197" s="134">
        <f t="array" ref="Q197">+IFERROR(INDEX('FCST SDV'!$AC$3:$AZ$3000,MATCH('Hàng Theo FCTS 14.09'!$B197,'FCST SDV'!$C$3:$C$3000,0),MATCH('Hàng Theo FCTS 14.09'!Q$1,'FCST SDV'!$AC$2:$AZ$2,0))/'Hàng Theo FCTS 14.09'!$C197,0)</f>
        <v>0</v>
      </c>
      <c r="R197" s="134">
        <f t="array" ref="R197">+IFERROR(INDEX('FCST SDV'!$AC$3:$AZ$3000,MATCH('Hàng Theo FCTS 14.09'!$B197,'FCST SDV'!$C$3:$C$3000,0),MATCH('Hàng Theo FCTS 14.09'!R$1,'FCST SDV'!$AC$2:$AZ$2,0))/'Hàng Theo FCTS 14.09'!$C197,0)</f>
        <v>0</v>
      </c>
    </row>
    <row r="198" spans="2:18">
      <c r="B198" s="575"/>
      <c r="C198" s="131" t="s">
        <v>129</v>
      </c>
      <c r="D198" s="135">
        <v>2500</v>
      </c>
      <c r="E198" s="556"/>
      <c r="F198" s="664"/>
      <c r="G198" s="556"/>
      <c r="H198" s="152">
        <f>+VLOOKUP(C198,'[6]FCST SDV'!$C:$AL,36,0)</f>
        <v>0</v>
      </c>
      <c r="I198" s="153">
        <f t="shared" si="42"/>
        <v>0</v>
      </c>
      <c r="J198" s="134">
        <f t="array" ref="J198">+IFERROR(INDEX('FCST SDV'!$AC$3:$AZ$3000,MATCH('Hàng Theo FCTS 14.09'!$B198,'FCST SDV'!$C$3:$C$3000,0),MATCH('Hàng Theo FCTS 14.09'!J$1,'FCST SDV'!$AC$2:$AZ$2,0))/'Hàng Theo FCTS 14.09'!$C198,0)</f>
        <v>8.1666666666666661</v>
      </c>
      <c r="K198" s="134">
        <f t="array" ref="K198">+IFERROR(INDEX('FCST SDV'!$AC$3:$AZ$3000,MATCH('Hàng Theo FCTS 14.09'!$B198,'FCST SDV'!$C$3:$C$3000,0),MATCH('Hàng Theo FCTS 14.09'!K$1,'FCST SDV'!$AC$2:$AZ$2,0))/'Hàng Theo FCTS 14.09'!$C198,0)</f>
        <v>8.1666666666666661</v>
      </c>
      <c r="L198" s="134">
        <f t="array" ref="L198">+IFERROR(INDEX('FCST SDV'!$AC$3:$AZ$3000,MATCH('Hàng Theo FCTS 14.09'!$B198,'FCST SDV'!$C$3:$C$3000,0),MATCH('Hàng Theo FCTS 14.09'!L$1,'FCST SDV'!$AC$2:$AZ$2,0))/'Hàng Theo FCTS 14.09'!$C198,0)</f>
        <v>8.1666666666666661</v>
      </c>
      <c r="M198" s="134">
        <f t="array" ref="M198">+IFERROR(INDEX('FCST SDV'!$AC$3:$AZ$3000,MATCH('Hàng Theo FCTS 14.09'!$B198,'FCST SDV'!$C$3:$C$3000,0),MATCH('Hàng Theo FCTS 14.09'!M$1,'FCST SDV'!$AC$2:$AZ$2,0))/'Hàng Theo FCTS 14.09'!$C198,0)</f>
        <v>8.1666666666666661</v>
      </c>
      <c r="N198" s="134">
        <f t="array" ref="N198">+IFERROR(INDEX('FCST SDV'!$AC$3:$AZ$3000,MATCH('Hàng Theo FCTS 14.09'!$B198,'FCST SDV'!$C$3:$C$3000,0),MATCH('Hàng Theo FCTS 14.09'!N$1,'FCST SDV'!$AC$2:$AZ$2,0))/'Hàng Theo FCTS 14.09'!$C198,0)</f>
        <v>8.1666666666666661</v>
      </c>
      <c r="O198" s="134">
        <f t="array" ref="O198">+IFERROR(INDEX('FCST SDV'!$AC$3:$AZ$3000,MATCH('Hàng Theo FCTS 14.09'!$B198,'FCST SDV'!$C$3:$C$3000,0),MATCH('Hàng Theo FCTS 14.09'!O$1,'FCST SDV'!$AC$2:$AZ$2,0))/'Hàng Theo FCTS 14.09'!$C198,0)</f>
        <v>57.166666666666664</v>
      </c>
      <c r="P198" s="134">
        <f t="array" ref="P198">+IFERROR(INDEX('FCST SDV'!$AC$3:$AZ$3000,MATCH('Hàng Theo FCTS 14.09'!$B198,'FCST SDV'!$C$3:$C$3000,0),MATCH('Hàng Theo FCTS 14.09'!P$1,'FCST SDV'!$AC$2:$AZ$2,0))/'Hàng Theo FCTS 14.09'!$C198,0)</f>
        <v>0</v>
      </c>
      <c r="Q198" s="134">
        <f t="array" ref="Q198">+IFERROR(INDEX('FCST SDV'!$AC$3:$AZ$3000,MATCH('Hàng Theo FCTS 14.09'!$B198,'FCST SDV'!$C$3:$C$3000,0),MATCH('Hàng Theo FCTS 14.09'!Q$1,'FCST SDV'!$AC$2:$AZ$2,0))/'Hàng Theo FCTS 14.09'!$C198,0)</f>
        <v>0</v>
      </c>
      <c r="R198" s="134">
        <f t="array" ref="R198">+IFERROR(INDEX('FCST SDV'!$AC$3:$AZ$3000,MATCH('Hàng Theo FCTS 14.09'!$B198,'FCST SDV'!$C$3:$C$3000,0),MATCH('Hàng Theo FCTS 14.09'!R$1,'FCST SDV'!$AC$2:$AZ$2,0))/'Hàng Theo FCTS 14.09'!$C198,0)</f>
        <v>0</v>
      </c>
    </row>
    <row r="199" spans="2:18">
      <c r="B199" s="575"/>
      <c r="C199" s="131" t="s">
        <v>130</v>
      </c>
      <c r="D199" s="135">
        <v>2500</v>
      </c>
      <c r="E199" s="556"/>
      <c r="F199" s="664"/>
      <c r="G199" s="556"/>
      <c r="H199" s="152">
        <f>+VLOOKUP(C199,'[6]FCST SDV'!$C:$AL,36,0)</f>
        <v>0</v>
      </c>
      <c r="I199" s="153">
        <f t="shared" si="42"/>
        <v>0</v>
      </c>
      <c r="J199" s="134">
        <f t="array" ref="J199">+IFERROR(INDEX('FCST SDV'!$AC$3:$AZ$3000,MATCH('Hàng Theo FCTS 14.09'!$B199,'FCST SDV'!$C$3:$C$3000,0),MATCH('Hàng Theo FCTS 14.09'!J$1,'FCST SDV'!$AC$2:$AZ$2,0))/'Hàng Theo FCTS 14.09'!$C199,0)</f>
        <v>3.5</v>
      </c>
      <c r="K199" s="134">
        <f t="array" ref="K199">+IFERROR(INDEX('FCST SDV'!$AC$3:$AZ$3000,MATCH('Hàng Theo FCTS 14.09'!$B199,'FCST SDV'!$C$3:$C$3000,0),MATCH('Hàng Theo FCTS 14.09'!K$1,'FCST SDV'!$AC$2:$AZ$2,0))/'Hàng Theo FCTS 14.09'!$C199,0)</f>
        <v>3.5</v>
      </c>
      <c r="L199" s="134">
        <f t="array" ref="L199">+IFERROR(INDEX('FCST SDV'!$AC$3:$AZ$3000,MATCH('Hàng Theo FCTS 14.09'!$B199,'FCST SDV'!$C$3:$C$3000,0),MATCH('Hàng Theo FCTS 14.09'!L$1,'FCST SDV'!$AC$2:$AZ$2,0))/'Hàng Theo FCTS 14.09'!$C199,0)</f>
        <v>3.5</v>
      </c>
      <c r="M199" s="134">
        <f t="array" ref="M199">+IFERROR(INDEX('FCST SDV'!$AC$3:$AZ$3000,MATCH('Hàng Theo FCTS 14.09'!$B199,'FCST SDV'!$C$3:$C$3000,0),MATCH('Hàng Theo FCTS 14.09'!M$1,'FCST SDV'!$AC$2:$AZ$2,0))/'Hàng Theo FCTS 14.09'!$C199,0)</f>
        <v>0</v>
      </c>
      <c r="N199" s="134">
        <f t="array" ref="N199">+IFERROR(INDEX('FCST SDV'!$AC$3:$AZ$3000,MATCH('Hàng Theo FCTS 14.09'!$B199,'FCST SDV'!$C$3:$C$3000,0),MATCH('Hàng Theo FCTS 14.09'!N$1,'FCST SDV'!$AC$2:$AZ$2,0))/'Hàng Theo FCTS 14.09'!$C199,0)</f>
        <v>0</v>
      </c>
      <c r="O199" s="134">
        <f t="array" ref="O199">+IFERROR(INDEX('FCST SDV'!$AC$3:$AZ$3000,MATCH('Hàng Theo FCTS 14.09'!$B199,'FCST SDV'!$C$3:$C$3000,0),MATCH('Hàng Theo FCTS 14.09'!O$1,'FCST SDV'!$AC$2:$AZ$2,0))/'Hàng Theo FCTS 14.09'!$C199,0)</f>
        <v>14</v>
      </c>
      <c r="P199" s="134">
        <f t="array" ref="P199">+IFERROR(INDEX('FCST SDV'!$AC$3:$AZ$3000,MATCH('Hàng Theo FCTS 14.09'!$B199,'FCST SDV'!$C$3:$C$3000,0),MATCH('Hàng Theo FCTS 14.09'!P$1,'FCST SDV'!$AC$2:$AZ$2,0))/'Hàng Theo FCTS 14.09'!$C199,0)</f>
        <v>0</v>
      </c>
      <c r="Q199" s="134">
        <f t="array" ref="Q199">+IFERROR(INDEX('FCST SDV'!$AC$3:$AZ$3000,MATCH('Hàng Theo FCTS 14.09'!$B199,'FCST SDV'!$C$3:$C$3000,0),MATCH('Hàng Theo FCTS 14.09'!Q$1,'FCST SDV'!$AC$2:$AZ$2,0))/'Hàng Theo FCTS 14.09'!$C199,0)</f>
        <v>0</v>
      </c>
      <c r="R199" s="134">
        <f t="array" ref="R199">+IFERROR(INDEX('FCST SDV'!$AC$3:$AZ$3000,MATCH('Hàng Theo FCTS 14.09'!$B199,'FCST SDV'!$C$3:$C$3000,0),MATCH('Hàng Theo FCTS 14.09'!R$1,'FCST SDV'!$AC$2:$AZ$2,0))/'Hàng Theo FCTS 14.09'!$C199,0)</f>
        <v>0</v>
      </c>
    </row>
    <row r="200" spans="2:18">
      <c r="B200" s="575"/>
      <c r="C200" s="131" t="s">
        <v>131</v>
      </c>
      <c r="D200" s="135">
        <v>3000</v>
      </c>
      <c r="E200" s="556"/>
      <c r="F200" s="664"/>
      <c r="G200" s="556"/>
      <c r="H200" s="152">
        <f>+VLOOKUP(C200,'[6]FCST SDV'!$C:$AL,36,0)</f>
        <v>318500</v>
      </c>
      <c r="I200" s="153">
        <f t="shared" si="42"/>
        <v>106.16666666666667</v>
      </c>
      <c r="J200" s="134">
        <f t="array" ref="J200">+IFERROR(INDEX('FCST SDV'!$AC$3:$AZ$3000,MATCH('Hàng Theo FCTS 14.09'!$B200,'FCST SDV'!$C$3:$C$3000,0),MATCH('Hàng Theo FCTS 14.09'!J$1,'FCST SDV'!$AC$2:$AZ$2,0))/'Hàng Theo FCTS 14.09'!$C200,0)</f>
        <v>1.4</v>
      </c>
      <c r="K200" s="134">
        <f t="array" ref="K200">+IFERROR(INDEX('FCST SDV'!$AC$3:$AZ$3000,MATCH('Hàng Theo FCTS 14.09'!$B200,'FCST SDV'!$C$3:$C$3000,0),MATCH('Hàng Theo FCTS 14.09'!K$1,'FCST SDV'!$AC$2:$AZ$2,0))/'Hàng Theo FCTS 14.09'!$C200,0)</f>
        <v>2.8</v>
      </c>
      <c r="L200" s="134">
        <f t="array" ref="L200">+IFERROR(INDEX('FCST SDV'!$AC$3:$AZ$3000,MATCH('Hàng Theo FCTS 14.09'!$B200,'FCST SDV'!$C$3:$C$3000,0),MATCH('Hàng Theo FCTS 14.09'!L$1,'FCST SDV'!$AC$2:$AZ$2,0))/'Hàng Theo FCTS 14.09'!$C200,0)</f>
        <v>0</v>
      </c>
      <c r="M200" s="134">
        <f t="array" ref="M200">+IFERROR(INDEX('FCST SDV'!$AC$3:$AZ$3000,MATCH('Hàng Theo FCTS 14.09'!$B200,'FCST SDV'!$C$3:$C$3000,0),MATCH('Hàng Theo FCTS 14.09'!M$1,'FCST SDV'!$AC$2:$AZ$2,0))/'Hàng Theo FCTS 14.09'!$C200,0)</f>
        <v>2.8</v>
      </c>
      <c r="N200" s="134">
        <f t="array" ref="N200">+IFERROR(INDEX('FCST SDV'!$AC$3:$AZ$3000,MATCH('Hàng Theo FCTS 14.09'!$B200,'FCST SDV'!$C$3:$C$3000,0),MATCH('Hàng Theo FCTS 14.09'!N$1,'FCST SDV'!$AC$2:$AZ$2,0))/'Hàng Theo FCTS 14.09'!$C200,0)</f>
        <v>4.2</v>
      </c>
      <c r="O200" s="134">
        <f t="array" ref="O200">+IFERROR(INDEX('FCST SDV'!$AC$3:$AZ$3000,MATCH('Hàng Theo FCTS 14.09'!$B200,'FCST SDV'!$C$3:$C$3000,0),MATCH('Hàng Theo FCTS 14.09'!O$1,'FCST SDV'!$AC$2:$AZ$2,0))/'Hàng Theo FCTS 14.09'!$C200,0)</f>
        <v>11.2</v>
      </c>
      <c r="P200" s="134">
        <f t="array" ref="P200">+IFERROR(INDEX('FCST SDV'!$AC$3:$AZ$3000,MATCH('Hàng Theo FCTS 14.09'!$B200,'FCST SDV'!$C$3:$C$3000,0),MATCH('Hàng Theo FCTS 14.09'!P$1,'FCST SDV'!$AC$2:$AZ$2,0))/'Hàng Theo FCTS 14.09'!$C200,0)</f>
        <v>7</v>
      </c>
      <c r="Q200" s="134">
        <f t="array" ref="Q200">+IFERROR(INDEX('FCST SDV'!$AC$3:$AZ$3000,MATCH('Hàng Theo FCTS 14.09'!$B200,'FCST SDV'!$C$3:$C$3000,0),MATCH('Hàng Theo FCTS 14.09'!Q$1,'FCST SDV'!$AC$2:$AZ$2,0))/'Hàng Theo FCTS 14.09'!$C200,0)</f>
        <v>10.6</v>
      </c>
      <c r="R200" s="134">
        <f t="array" ref="R200">+IFERROR(INDEX('FCST SDV'!$AC$3:$AZ$3000,MATCH('Hàng Theo FCTS 14.09'!$B200,'FCST SDV'!$C$3:$C$3000,0),MATCH('Hàng Theo FCTS 14.09'!R$1,'FCST SDV'!$AC$2:$AZ$2,0))/'Hàng Theo FCTS 14.09'!$C200,0)</f>
        <v>0</v>
      </c>
    </row>
    <row r="201" spans="2:18">
      <c r="B201" s="575"/>
      <c r="C201" s="131" t="s">
        <v>132</v>
      </c>
      <c r="D201" s="135">
        <v>3000</v>
      </c>
      <c r="E201" s="556"/>
      <c r="F201" s="664"/>
      <c r="G201" s="556"/>
      <c r="H201" s="152">
        <f>+VLOOKUP(C201,'[6]FCST SDV'!$C:$AL,36,0)</f>
        <v>73500</v>
      </c>
      <c r="I201" s="153">
        <f t="shared" si="42"/>
        <v>24.5</v>
      </c>
      <c r="J201" s="134">
        <f t="array" ref="J201">+IFERROR(INDEX('FCST SDV'!$AC$3:$AZ$3000,MATCH('Hàng Theo FCTS 14.09'!$B201,'FCST SDV'!$C$3:$C$3000,0),MATCH('Hàng Theo FCTS 14.09'!J$1,'FCST SDV'!$AC$2:$AZ$2,0))/'Hàng Theo FCTS 14.09'!$C201,0)</f>
        <v>0</v>
      </c>
      <c r="K201" s="134">
        <f t="array" ref="K201">+IFERROR(INDEX('FCST SDV'!$AC$3:$AZ$3000,MATCH('Hàng Theo FCTS 14.09'!$B201,'FCST SDV'!$C$3:$C$3000,0),MATCH('Hàng Theo FCTS 14.09'!K$1,'FCST SDV'!$AC$2:$AZ$2,0))/'Hàng Theo FCTS 14.09'!$C201,0)</f>
        <v>0</v>
      </c>
      <c r="L201" s="134">
        <f t="array" ref="L201">+IFERROR(INDEX('FCST SDV'!$AC$3:$AZ$3000,MATCH('Hàng Theo FCTS 14.09'!$B201,'FCST SDV'!$C$3:$C$3000,0),MATCH('Hàng Theo FCTS 14.09'!L$1,'FCST SDV'!$AC$2:$AZ$2,0))/'Hàng Theo FCTS 14.09'!$C201,0)</f>
        <v>0</v>
      </c>
      <c r="M201" s="134">
        <f t="array" ref="M201">+IFERROR(INDEX('FCST SDV'!$AC$3:$AZ$3000,MATCH('Hàng Theo FCTS 14.09'!$B201,'FCST SDV'!$C$3:$C$3000,0),MATCH('Hàng Theo FCTS 14.09'!M$1,'FCST SDV'!$AC$2:$AZ$2,0))/'Hàng Theo FCTS 14.09'!$C201,0)</f>
        <v>0</v>
      </c>
      <c r="N201" s="134">
        <f t="array" ref="N201">+IFERROR(INDEX('FCST SDV'!$AC$3:$AZ$3000,MATCH('Hàng Theo FCTS 14.09'!$B201,'FCST SDV'!$C$3:$C$3000,0),MATCH('Hàng Theo FCTS 14.09'!N$1,'FCST SDV'!$AC$2:$AZ$2,0))/'Hàng Theo FCTS 14.09'!$C201,0)</f>
        <v>0</v>
      </c>
      <c r="O201" s="134">
        <f t="array" ref="O201">+IFERROR(INDEX('FCST SDV'!$AC$3:$AZ$3000,MATCH('Hàng Theo FCTS 14.09'!$B201,'FCST SDV'!$C$3:$C$3000,0),MATCH('Hàng Theo FCTS 14.09'!O$1,'FCST SDV'!$AC$2:$AZ$2,0))/'Hàng Theo FCTS 14.09'!$C201,0)</f>
        <v>0</v>
      </c>
      <c r="P201" s="134">
        <f t="array" ref="P201">+IFERROR(INDEX('FCST SDV'!$AC$3:$AZ$3000,MATCH('Hàng Theo FCTS 14.09'!$B201,'FCST SDV'!$C$3:$C$3000,0),MATCH('Hàng Theo FCTS 14.09'!P$1,'FCST SDV'!$AC$2:$AZ$2,0))/'Hàng Theo FCTS 14.09'!$C201,0)</f>
        <v>0</v>
      </c>
      <c r="Q201" s="134">
        <f t="array" ref="Q201">+IFERROR(INDEX('FCST SDV'!$AC$3:$AZ$3000,MATCH('Hàng Theo FCTS 14.09'!$B201,'FCST SDV'!$C$3:$C$3000,0),MATCH('Hàng Theo FCTS 14.09'!Q$1,'FCST SDV'!$AC$2:$AZ$2,0))/'Hàng Theo FCTS 14.09'!$C201,0)</f>
        <v>0</v>
      </c>
      <c r="R201" s="134">
        <f t="array" ref="R201">+IFERROR(INDEX('FCST SDV'!$AC$3:$AZ$3000,MATCH('Hàng Theo FCTS 14.09'!$B201,'FCST SDV'!$C$3:$C$3000,0),MATCH('Hàng Theo FCTS 14.09'!R$1,'FCST SDV'!$AC$2:$AZ$2,0))/'Hàng Theo FCTS 14.09'!$C201,0)</f>
        <v>0</v>
      </c>
    </row>
    <row r="202" spans="2:18">
      <c r="B202" s="575"/>
      <c r="C202" s="131" t="s">
        <v>133</v>
      </c>
      <c r="D202" s="135">
        <v>2500</v>
      </c>
      <c r="E202" s="556"/>
      <c r="F202" s="664"/>
      <c r="G202" s="556"/>
      <c r="H202" s="152">
        <f>+VLOOKUP(C202,'[6]FCST SDV'!$C:$AL,36,0)</f>
        <v>100000</v>
      </c>
      <c r="I202" s="153">
        <f t="shared" si="42"/>
        <v>40</v>
      </c>
      <c r="J202" s="134">
        <f t="array" ref="J202">+IFERROR(INDEX('FCST SDV'!$AC$3:$AZ$3000,MATCH('Hàng Theo FCTS 14.09'!$B202,'FCST SDV'!$C$3:$C$3000,0),MATCH('Hàng Theo FCTS 14.09'!J$1,'FCST SDV'!$AC$2:$AZ$2,0))/'Hàng Theo FCTS 14.09'!$C202,0)</f>
        <v>0</v>
      </c>
      <c r="K202" s="134">
        <f t="array" ref="K202">+IFERROR(INDEX('FCST SDV'!$AC$3:$AZ$3000,MATCH('Hàng Theo FCTS 14.09'!$B202,'FCST SDV'!$C$3:$C$3000,0),MATCH('Hàng Theo FCTS 14.09'!K$1,'FCST SDV'!$AC$2:$AZ$2,0))/'Hàng Theo FCTS 14.09'!$C202,0)</f>
        <v>0</v>
      </c>
      <c r="L202" s="134">
        <f t="array" ref="L202">+IFERROR(INDEX('FCST SDV'!$AC$3:$AZ$3000,MATCH('Hàng Theo FCTS 14.09'!$B202,'FCST SDV'!$C$3:$C$3000,0),MATCH('Hàng Theo FCTS 14.09'!L$1,'FCST SDV'!$AC$2:$AZ$2,0))/'Hàng Theo FCTS 14.09'!$C202,0)</f>
        <v>0</v>
      </c>
      <c r="M202" s="134">
        <f t="array" ref="M202">+IFERROR(INDEX('FCST SDV'!$AC$3:$AZ$3000,MATCH('Hàng Theo FCTS 14.09'!$B202,'FCST SDV'!$C$3:$C$3000,0),MATCH('Hàng Theo FCTS 14.09'!M$1,'FCST SDV'!$AC$2:$AZ$2,0))/'Hàng Theo FCTS 14.09'!$C202,0)</f>
        <v>0</v>
      </c>
      <c r="N202" s="134">
        <f t="array" ref="N202">+IFERROR(INDEX('FCST SDV'!$AC$3:$AZ$3000,MATCH('Hàng Theo FCTS 14.09'!$B202,'FCST SDV'!$C$3:$C$3000,0),MATCH('Hàng Theo FCTS 14.09'!N$1,'FCST SDV'!$AC$2:$AZ$2,0))/'Hàng Theo FCTS 14.09'!$C202,0)</f>
        <v>0</v>
      </c>
      <c r="O202" s="134">
        <f t="array" ref="O202">+IFERROR(INDEX('FCST SDV'!$AC$3:$AZ$3000,MATCH('Hàng Theo FCTS 14.09'!$B202,'FCST SDV'!$C$3:$C$3000,0),MATCH('Hàng Theo FCTS 14.09'!O$1,'FCST SDV'!$AC$2:$AZ$2,0))/'Hàng Theo FCTS 14.09'!$C202,0)</f>
        <v>0</v>
      </c>
      <c r="P202" s="134">
        <f t="array" ref="P202">+IFERROR(INDEX('FCST SDV'!$AC$3:$AZ$3000,MATCH('Hàng Theo FCTS 14.09'!$B202,'FCST SDV'!$C$3:$C$3000,0),MATCH('Hàng Theo FCTS 14.09'!P$1,'FCST SDV'!$AC$2:$AZ$2,0))/'Hàng Theo FCTS 14.09'!$C202,0)</f>
        <v>0</v>
      </c>
      <c r="Q202" s="134">
        <f t="array" ref="Q202">+IFERROR(INDEX('FCST SDV'!$AC$3:$AZ$3000,MATCH('Hàng Theo FCTS 14.09'!$B202,'FCST SDV'!$C$3:$C$3000,0),MATCH('Hàng Theo FCTS 14.09'!Q$1,'FCST SDV'!$AC$2:$AZ$2,0))/'Hàng Theo FCTS 14.09'!$C202,0)</f>
        <v>0</v>
      </c>
      <c r="R202" s="134">
        <f t="array" ref="R202">+IFERROR(INDEX('FCST SDV'!$AC$3:$AZ$3000,MATCH('Hàng Theo FCTS 14.09'!$B202,'FCST SDV'!$C$3:$C$3000,0),MATCH('Hàng Theo FCTS 14.09'!R$1,'FCST SDV'!$AC$2:$AZ$2,0))/'Hàng Theo FCTS 14.09'!$C202,0)</f>
        <v>0</v>
      </c>
    </row>
    <row r="203" spans="2:18">
      <c r="B203" s="571"/>
      <c r="C203" s="131" t="s">
        <v>254</v>
      </c>
      <c r="D203" s="135"/>
      <c r="E203" s="557"/>
      <c r="F203" s="586"/>
      <c r="G203" s="557"/>
      <c r="H203" s="152">
        <v>0</v>
      </c>
      <c r="I203" s="153">
        <v>0</v>
      </c>
      <c r="J203" s="134">
        <f t="array" ref="J203">+IFERROR(INDEX('FCST SDV'!$AC$3:$AZ$3000,MATCH('Hàng Theo FCTS 14.09'!$B203,'FCST SDV'!$C$3:$C$3000,0),MATCH('Hàng Theo FCTS 14.09'!J$1,'FCST SDV'!$AC$2:$AZ$2,0))/'Hàng Theo FCTS 14.09'!$C203,0)</f>
        <v>0</v>
      </c>
      <c r="K203" s="134">
        <f t="array" ref="K203">+IFERROR(INDEX('FCST SDV'!$AC$3:$AZ$3000,MATCH('Hàng Theo FCTS 14.09'!$B203,'FCST SDV'!$C$3:$C$3000,0),MATCH('Hàng Theo FCTS 14.09'!K$1,'FCST SDV'!$AC$2:$AZ$2,0))/'Hàng Theo FCTS 14.09'!$C203,0)</f>
        <v>0</v>
      </c>
      <c r="L203" s="134">
        <f t="array" ref="L203">+IFERROR(INDEX('FCST SDV'!$AC$3:$AZ$3000,MATCH('Hàng Theo FCTS 14.09'!$B203,'FCST SDV'!$C$3:$C$3000,0),MATCH('Hàng Theo FCTS 14.09'!L$1,'FCST SDV'!$AC$2:$AZ$2,0))/'Hàng Theo FCTS 14.09'!$C203,0)</f>
        <v>0</v>
      </c>
      <c r="M203" s="134">
        <f t="array" ref="M203">+IFERROR(INDEX('FCST SDV'!$AC$3:$AZ$3000,MATCH('Hàng Theo FCTS 14.09'!$B203,'FCST SDV'!$C$3:$C$3000,0),MATCH('Hàng Theo FCTS 14.09'!M$1,'FCST SDV'!$AC$2:$AZ$2,0))/'Hàng Theo FCTS 14.09'!$C203,0)</f>
        <v>0</v>
      </c>
      <c r="N203" s="134">
        <f t="array" ref="N203">+IFERROR(INDEX('FCST SDV'!$AC$3:$AZ$3000,MATCH('Hàng Theo FCTS 14.09'!$B203,'FCST SDV'!$C$3:$C$3000,0),MATCH('Hàng Theo FCTS 14.09'!N$1,'FCST SDV'!$AC$2:$AZ$2,0))/'Hàng Theo FCTS 14.09'!$C203,0)</f>
        <v>0</v>
      </c>
      <c r="O203" s="134">
        <f t="array" ref="O203">+IFERROR(INDEX('FCST SDV'!$AC$3:$AZ$3000,MATCH('Hàng Theo FCTS 14.09'!$B203,'FCST SDV'!$C$3:$C$3000,0),MATCH('Hàng Theo FCTS 14.09'!O$1,'FCST SDV'!$AC$2:$AZ$2,0))/'Hàng Theo FCTS 14.09'!$C203,0)</f>
        <v>0</v>
      </c>
      <c r="P203" s="134">
        <f t="array" ref="P203">+IFERROR(INDEX('FCST SDV'!$AC$3:$AZ$3000,MATCH('Hàng Theo FCTS 14.09'!$B203,'FCST SDV'!$C$3:$C$3000,0),MATCH('Hàng Theo FCTS 14.09'!P$1,'FCST SDV'!$AC$2:$AZ$2,0))/'Hàng Theo FCTS 14.09'!$C203,0)</f>
        <v>0</v>
      </c>
      <c r="Q203" s="134">
        <f t="array" ref="Q203">+IFERROR(INDEX('FCST SDV'!$AC$3:$AZ$3000,MATCH('Hàng Theo FCTS 14.09'!$B203,'FCST SDV'!$C$3:$C$3000,0),MATCH('Hàng Theo FCTS 14.09'!Q$1,'FCST SDV'!$AC$2:$AZ$2,0))/'Hàng Theo FCTS 14.09'!$C203,0)</f>
        <v>0</v>
      </c>
      <c r="R203" s="134">
        <f t="array" ref="R203">+IFERROR(INDEX('FCST SDV'!$AC$3:$AZ$3000,MATCH('Hàng Theo FCTS 14.09'!$B203,'FCST SDV'!$C$3:$C$3000,0),MATCH('Hàng Theo FCTS 14.09'!R$1,'FCST SDV'!$AC$2:$AZ$2,0))/'Hàng Theo FCTS 14.09'!$C203,0)</f>
        <v>0</v>
      </c>
    </row>
    <row r="204" spans="2:18">
      <c r="B204" s="572" t="s">
        <v>254</v>
      </c>
      <c r="C204" s="573"/>
      <c r="D204" s="573"/>
      <c r="E204" s="573"/>
      <c r="F204" s="573"/>
      <c r="G204" s="574"/>
      <c r="H204" s="156"/>
      <c r="I204" s="155"/>
      <c r="J204" s="138">
        <f>+G197-SUM(J197:J203)</f>
        <v>-13.066666666666666</v>
      </c>
      <c r="K204" s="138">
        <f>+J204-SUM(K197:K203)</f>
        <v>-27.533333333333331</v>
      </c>
      <c r="L204" s="138">
        <f t="shared" ref="L204:R204" si="43">+K204-SUM(L197:L203)</f>
        <v>-39.199999999999996</v>
      </c>
      <c r="M204" s="138">
        <f t="shared" si="43"/>
        <v>-50.166666666666657</v>
      </c>
      <c r="N204" s="138">
        <f t="shared" si="43"/>
        <v>-62.533333333333324</v>
      </c>
      <c r="O204" s="138">
        <f t="shared" si="43"/>
        <v>-144.89999999999998</v>
      </c>
      <c r="P204" s="138">
        <f t="shared" si="43"/>
        <v>-151.89999999999998</v>
      </c>
      <c r="Q204" s="138">
        <f t="shared" si="43"/>
        <v>-162.49999999999997</v>
      </c>
      <c r="R204" s="138">
        <f t="shared" si="43"/>
        <v>-162.49999999999997</v>
      </c>
    </row>
    <row r="205" spans="2:18">
      <c r="B205" s="570" t="s">
        <v>169</v>
      </c>
      <c r="C205" s="131" t="s">
        <v>134</v>
      </c>
      <c r="D205" s="135">
        <v>600</v>
      </c>
      <c r="E205" s="555">
        <v>0</v>
      </c>
      <c r="F205" s="585"/>
      <c r="G205" s="555">
        <f>E205</f>
        <v>0</v>
      </c>
      <c r="H205" s="152"/>
      <c r="I205" s="153">
        <f t="shared" ref="I205" si="44">+H205/D205</f>
        <v>0</v>
      </c>
      <c r="J205" s="134">
        <f t="array" ref="J205">+IFERROR(INDEX('FCST SDV'!$AC$3:$AZ$3000,MATCH('Hàng Theo FCTS 14.09'!$B205,'FCST SDV'!$C$3:$C$3000,0),MATCH('Hàng Theo FCTS 14.09'!J$1,'FCST SDV'!$AC$2:$AZ$2,0))/'Hàng Theo FCTS 14.09'!$C205,0)</f>
        <v>0</v>
      </c>
      <c r="K205" s="134">
        <f t="array" ref="K205">+IFERROR(INDEX('FCST SDV'!$AC$3:$AZ$3000,MATCH('Hàng Theo FCTS 14.09'!$B205,'FCST SDV'!$C$3:$C$3000,0),MATCH('Hàng Theo FCTS 14.09'!K$1,'FCST SDV'!$AC$2:$AZ$2,0))/'Hàng Theo FCTS 14.09'!$C205,0)</f>
        <v>0</v>
      </c>
      <c r="L205" s="134">
        <f t="array" ref="L205">+IFERROR(INDEX('FCST SDV'!$AC$3:$AZ$3000,MATCH('Hàng Theo FCTS 14.09'!$B205,'FCST SDV'!$C$3:$C$3000,0),MATCH('Hàng Theo FCTS 14.09'!L$1,'FCST SDV'!$AC$2:$AZ$2,0))/'Hàng Theo FCTS 14.09'!$C205,0)</f>
        <v>0</v>
      </c>
      <c r="M205" s="134">
        <f t="array" ref="M205">+IFERROR(INDEX('FCST SDV'!$AC$3:$AZ$3000,MATCH('Hàng Theo FCTS 14.09'!$B205,'FCST SDV'!$C$3:$C$3000,0),MATCH('Hàng Theo FCTS 14.09'!M$1,'FCST SDV'!$AC$2:$AZ$2,0))/'Hàng Theo FCTS 14.09'!$C205,0)</f>
        <v>0</v>
      </c>
      <c r="N205" s="134">
        <f t="array" ref="N205">+IFERROR(INDEX('FCST SDV'!$AC$3:$AZ$3000,MATCH('Hàng Theo FCTS 14.09'!$B205,'FCST SDV'!$C$3:$C$3000,0),MATCH('Hàng Theo FCTS 14.09'!N$1,'FCST SDV'!$AC$2:$AZ$2,0))/'Hàng Theo FCTS 14.09'!$C205,0)</f>
        <v>0</v>
      </c>
      <c r="O205" s="134">
        <f t="array" ref="O205">+IFERROR(INDEX('FCST SDV'!$AC$3:$AZ$3000,MATCH('Hàng Theo FCTS 14.09'!$B205,'FCST SDV'!$C$3:$C$3000,0),MATCH('Hàng Theo FCTS 14.09'!O$1,'FCST SDV'!$AC$2:$AZ$2,0))/'Hàng Theo FCTS 14.09'!$C205,0)</f>
        <v>0</v>
      </c>
      <c r="P205" s="134">
        <f t="array" ref="P205">+IFERROR(INDEX('FCST SDV'!$AC$3:$AZ$3000,MATCH('Hàng Theo FCTS 14.09'!$B205,'FCST SDV'!$C$3:$C$3000,0),MATCH('Hàng Theo FCTS 14.09'!P$1,'FCST SDV'!$AC$2:$AZ$2,0))/'Hàng Theo FCTS 14.09'!$C205,0)</f>
        <v>0</v>
      </c>
      <c r="Q205" s="134">
        <f t="array" ref="Q205">+IFERROR(INDEX('FCST SDV'!$AC$3:$AZ$3000,MATCH('Hàng Theo FCTS 14.09'!$B205,'FCST SDV'!$C$3:$C$3000,0),MATCH('Hàng Theo FCTS 14.09'!Q$1,'FCST SDV'!$AC$2:$AZ$2,0))/'Hàng Theo FCTS 14.09'!$C205,0)</f>
        <v>0</v>
      </c>
      <c r="R205" s="134">
        <f t="array" ref="R205">+IFERROR(INDEX('FCST SDV'!$AC$3:$AZ$3000,MATCH('Hàng Theo FCTS 14.09'!$B205,'FCST SDV'!$C$3:$C$3000,0),MATCH('Hàng Theo FCTS 14.09'!R$1,'FCST SDV'!$AC$2:$AZ$2,0))/'Hàng Theo FCTS 14.09'!$C205,0)</f>
        <v>0</v>
      </c>
    </row>
    <row r="206" spans="2:18">
      <c r="B206" s="571"/>
      <c r="C206" s="131" t="s">
        <v>254</v>
      </c>
      <c r="D206" s="135"/>
      <c r="E206" s="557"/>
      <c r="F206" s="586"/>
      <c r="G206" s="557"/>
      <c r="H206" s="152"/>
      <c r="I206" s="153">
        <v>0</v>
      </c>
      <c r="J206" s="134">
        <f t="array" ref="J206">+IFERROR(INDEX('FCST SDV'!$AC$3:$AZ$3000,MATCH('Hàng Theo FCTS 14.09'!$B206,'FCST SDV'!$C$3:$C$3000,0),MATCH('Hàng Theo FCTS 14.09'!J$1,'FCST SDV'!$AC$2:$AZ$2,0))/'Hàng Theo FCTS 14.09'!$C206,0)</f>
        <v>0</v>
      </c>
      <c r="K206" s="134">
        <f t="array" ref="K206">+IFERROR(INDEX('FCST SDV'!$AC$3:$AZ$3000,MATCH('Hàng Theo FCTS 14.09'!$B206,'FCST SDV'!$C$3:$C$3000,0),MATCH('Hàng Theo FCTS 14.09'!K$1,'FCST SDV'!$AC$2:$AZ$2,0))/'Hàng Theo FCTS 14.09'!$C206,0)</f>
        <v>0</v>
      </c>
      <c r="L206" s="134">
        <f t="array" ref="L206">+IFERROR(INDEX('FCST SDV'!$AC$3:$AZ$3000,MATCH('Hàng Theo FCTS 14.09'!$B206,'FCST SDV'!$C$3:$C$3000,0),MATCH('Hàng Theo FCTS 14.09'!L$1,'FCST SDV'!$AC$2:$AZ$2,0))/'Hàng Theo FCTS 14.09'!$C206,0)</f>
        <v>0</v>
      </c>
      <c r="M206" s="134">
        <f t="array" ref="M206">+IFERROR(INDEX('FCST SDV'!$AC$3:$AZ$3000,MATCH('Hàng Theo FCTS 14.09'!$B206,'FCST SDV'!$C$3:$C$3000,0),MATCH('Hàng Theo FCTS 14.09'!M$1,'FCST SDV'!$AC$2:$AZ$2,0))/'Hàng Theo FCTS 14.09'!$C206,0)</f>
        <v>0</v>
      </c>
      <c r="N206" s="134">
        <f t="array" ref="N206">+IFERROR(INDEX('FCST SDV'!$AC$3:$AZ$3000,MATCH('Hàng Theo FCTS 14.09'!$B206,'FCST SDV'!$C$3:$C$3000,0),MATCH('Hàng Theo FCTS 14.09'!N$1,'FCST SDV'!$AC$2:$AZ$2,0))/'Hàng Theo FCTS 14.09'!$C206,0)</f>
        <v>0</v>
      </c>
      <c r="O206" s="134">
        <f t="array" ref="O206">+IFERROR(INDEX('FCST SDV'!$AC$3:$AZ$3000,MATCH('Hàng Theo FCTS 14.09'!$B206,'FCST SDV'!$C$3:$C$3000,0),MATCH('Hàng Theo FCTS 14.09'!O$1,'FCST SDV'!$AC$2:$AZ$2,0))/'Hàng Theo FCTS 14.09'!$C206,0)</f>
        <v>0</v>
      </c>
      <c r="P206" s="134">
        <f t="array" ref="P206">+IFERROR(INDEX('FCST SDV'!$AC$3:$AZ$3000,MATCH('Hàng Theo FCTS 14.09'!$B206,'FCST SDV'!$C$3:$C$3000,0),MATCH('Hàng Theo FCTS 14.09'!P$1,'FCST SDV'!$AC$2:$AZ$2,0))/'Hàng Theo FCTS 14.09'!$C206,0)</f>
        <v>0</v>
      </c>
      <c r="Q206" s="134">
        <f t="array" ref="Q206">+IFERROR(INDEX('FCST SDV'!$AC$3:$AZ$3000,MATCH('Hàng Theo FCTS 14.09'!$B206,'FCST SDV'!$C$3:$C$3000,0),MATCH('Hàng Theo FCTS 14.09'!Q$1,'FCST SDV'!$AC$2:$AZ$2,0))/'Hàng Theo FCTS 14.09'!$C206,0)</f>
        <v>0</v>
      </c>
      <c r="R206" s="134">
        <f t="array" ref="R206">+IFERROR(INDEX('FCST SDV'!$AC$3:$AZ$3000,MATCH('Hàng Theo FCTS 14.09'!$B206,'FCST SDV'!$C$3:$C$3000,0),MATCH('Hàng Theo FCTS 14.09'!R$1,'FCST SDV'!$AC$2:$AZ$2,0))/'Hàng Theo FCTS 14.09'!$C206,0)</f>
        <v>0</v>
      </c>
    </row>
    <row r="207" spans="2:18">
      <c r="B207" s="572" t="s">
        <v>254</v>
      </c>
      <c r="C207" s="573"/>
      <c r="D207" s="573"/>
      <c r="E207" s="573"/>
      <c r="F207" s="573"/>
      <c r="G207" s="574"/>
      <c r="H207" s="156"/>
      <c r="I207" s="155"/>
      <c r="J207" s="138">
        <f>+G205-SUM(J205:J206)</f>
        <v>0</v>
      </c>
      <c r="K207" s="138">
        <f>+J207-SUM(K205:K206)</f>
        <v>0</v>
      </c>
      <c r="L207" s="138">
        <f t="shared" ref="L207:R207" si="45">+K207-SUM(L205:L206)</f>
        <v>0</v>
      </c>
      <c r="M207" s="138">
        <f t="shared" si="45"/>
        <v>0</v>
      </c>
      <c r="N207" s="138">
        <f t="shared" si="45"/>
        <v>0</v>
      </c>
      <c r="O207" s="138">
        <f t="shared" si="45"/>
        <v>0</v>
      </c>
      <c r="P207" s="138">
        <f t="shared" si="45"/>
        <v>0</v>
      </c>
      <c r="Q207" s="138">
        <f t="shared" si="45"/>
        <v>0</v>
      </c>
      <c r="R207" s="138">
        <f t="shared" si="45"/>
        <v>0</v>
      </c>
    </row>
    <row r="208" spans="2:18">
      <c r="B208" s="570" t="s">
        <v>174</v>
      </c>
      <c r="C208" s="131" t="s">
        <v>135</v>
      </c>
      <c r="D208" s="135">
        <v>2500</v>
      </c>
      <c r="E208" s="555">
        <v>0</v>
      </c>
      <c r="F208" s="585"/>
      <c r="G208" s="555">
        <f>E208</f>
        <v>0</v>
      </c>
      <c r="H208" s="152">
        <f>+VLOOKUP(C208,'[6]FCST SDV'!$C:$AL,36,0)</f>
        <v>0</v>
      </c>
      <c r="I208" s="153">
        <f t="shared" ref="I208:I209" si="46">+H208/D208</f>
        <v>0</v>
      </c>
      <c r="J208" s="134">
        <f t="array" ref="J208">+IFERROR(INDEX('FCST SDV'!$AC$3:$AZ$3000,MATCH('Hàng Theo FCTS 14.09'!$B208,'FCST SDV'!$C$3:$C$3000,0),MATCH('Hàng Theo FCTS 14.09'!J$1,'FCST SDV'!$AC$2:$AZ$2,0))/'Hàng Theo FCTS 14.09'!$C208,0)</f>
        <v>0</v>
      </c>
      <c r="K208" s="134">
        <f t="array" ref="K208">+IFERROR(INDEX('FCST SDV'!$AC$3:$AZ$3000,MATCH('Hàng Theo FCTS 14.09'!$B208,'FCST SDV'!$C$3:$C$3000,0),MATCH('Hàng Theo FCTS 14.09'!K$1,'FCST SDV'!$AC$2:$AZ$2,0))/'Hàng Theo FCTS 14.09'!$C208,0)</f>
        <v>0</v>
      </c>
      <c r="L208" s="134">
        <f t="array" ref="L208">+IFERROR(INDEX('FCST SDV'!$AC$3:$AZ$3000,MATCH('Hàng Theo FCTS 14.09'!$B208,'FCST SDV'!$C$3:$C$3000,0),MATCH('Hàng Theo FCTS 14.09'!L$1,'FCST SDV'!$AC$2:$AZ$2,0))/'Hàng Theo FCTS 14.09'!$C208,0)</f>
        <v>0</v>
      </c>
      <c r="M208" s="134">
        <f t="array" ref="M208">+IFERROR(INDEX('FCST SDV'!$AC$3:$AZ$3000,MATCH('Hàng Theo FCTS 14.09'!$B208,'FCST SDV'!$C$3:$C$3000,0),MATCH('Hàng Theo FCTS 14.09'!M$1,'FCST SDV'!$AC$2:$AZ$2,0))/'Hàng Theo FCTS 14.09'!$C208,0)</f>
        <v>0</v>
      </c>
      <c r="N208" s="134">
        <f t="array" ref="N208">+IFERROR(INDEX('FCST SDV'!$AC$3:$AZ$3000,MATCH('Hàng Theo FCTS 14.09'!$B208,'FCST SDV'!$C$3:$C$3000,0),MATCH('Hàng Theo FCTS 14.09'!N$1,'FCST SDV'!$AC$2:$AZ$2,0))/'Hàng Theo FCTS 14.09'!$C208,0)</f>
        <v>0</v>
      </c>
      <c r="O208" s="134">
        <f t="array" ref="O208">+IFERROR(INDEX('FCST SDV'!$AC$3:$AZ$3000,MATCH('Hàng Theo FCTS 14.09'!$B208,'FCST SDV'!$C$3:$C$3000,0),MATCH('Hàng Theo FCTS 14.09'!O$1,'FCST SDV'!$AC$2:$AZ$2,0))/'Hàng Theo FCTS 14.09'!$C208,0)</f>
        <v>0</v>
      </c>
      <c r="P208" s="134">
        <f t="array" ref="P208">+IFERROR(INDEX('FCST SDV'!$AC$3:$AZ$3000,MATCH('Hàng Theo FCTS 14.09'!$B208,'FCST SDV'!$C$3:$C$3000,0),MATCH('Hàng Theo FCTS 14.09'!P$1,'FCST SDV'!$AC$2:$AZ$2,0))/'Hàng Theo FCTS 14.09'!$C208,0)</f>
        <v>0</v>
      </c>
      <c r="Q208" s="134">
        <f t="array" ref="Q208">+IFERROR(INDEX('FCST SDV'!$AC$3:$AZ$3000,MATCH('Hàng Theo FCTS 14.09'!$B208,'FCST SDV'!$C$3:$C$3000,0),MATCH('Hàng Theo FCTS 14.09'!Q$1,'FCST SDV'!$AC$2:$AZ$2,0))/'Hàng Theo FCTS 14.09'!$C208,0)</f>
        <v>0</v>
      </c>
      <c r="R208" s="134">
        <f t="array" ref="R208">+IFERROR(INDEX('FCST SDV'!$AC$3:$AZ$3000,MATCH('Hàng Theo FCTS 14.09'!$B208,'FCST SDV'!$C$3:$C$3000,0),MATCH('Hàng Theo FCTS 14.09'!R$1,'FCST SDV'!$AC$2:$AZ$2,0))/'Hàng Theo FCTS 14.09'!$C208,0)</f>
        <v>0</v>
      </c>
    </row>
    <row r="209" spans="2:18">
      <c r="B209" s="571"/>
      <c r="C209" s="131" t="s">
        <v>136</v>
      </c>
      <c r="D209" s="135">
        <v>2500</v>
      </c>
      <c r="E209" s="557"/>
      <c r="F209" s="586"/>
      <c r="G209" s="557"/>
      <c r="H209" s="152">
        <f>+VLOOKUP(C209,'[6]FCST SDV'!$C:$AL,36,0)</f>
        <v>0</v>
      </c>
      <c r="I209" s="153">
        <f t="shared" si="46"/>
        <v>0</v>
      </c>
      <c r="J209" s="134">
        <f t="array" ref="J209">+IFERROR(INDEX('FCST SDV'!$AC$3:$AZ$3000,MATCH('Hàng Theo FCTS 14.09'!$B209,'FCST SDV'!$C$3:$C$3000,0),MATCH('Hàng Theo FCTS 14.09'!J$1,'FCST SDV'!$AC$2:$AZ$2,0))/'Hàng Theo FCTS 14.09'!$C209,0)</f>
        <v>0</v>
      </c>
      <c r="K209" s="134">
        <f t="array" ref="K209">+IFERROR(INDEX('FCST SDV'!$AC$3:$AZ$3000,MATCH('Hàng Theo FCTS 14.09'!$B209,'FCST SDV'!$C$3:$C$3000,0),MATCH('Hàng Theo FCTS 14.09'!K$1,'FCST SDV'!$AC$2:$AZ$2,0))/'Hàng Theo FCTS 14.09'!$C209,0)</f>
        <v>0</v>
      </c>
      <c r="L209" s="134">
        <f t="array" ref="L209">+IFERROR(INDEX('FCST SDV'!$AC$3:$AZ$3000,MATCH('Hàng Theo FCTS 14.09'!$B209,'FCST SDV'!$C$3:$C$3000,0),MATCH('Hàng Theo FCTS 14.09'!L$1,'FCST SDV'!$AC$2:$AZ$2,0))/'Hàng Theo FCTS 14.09'!$C209,0)</f>
        <v>0</v>
      </c>
      <c r="M209" s="134">
        <f t="array" ref="M209">+IFERROR(INDEX('FCST SDV'!$AC$3:$AZ$3000,MATCH('Hàng Theo FCTS 14.09'!$B209,'FCST SDV'!$C$3:$C$3000,0),MATCH('Hàng Theo FCTS 14.09'!M$1,'FCST SDV'!$AC$2:$AZ$2,0))/'Hàng Theo FCTS 14.09'!$C209,0)</f>
        <v>0</v>
      </c>
      <c r="N209" s="134">
        <f t="array" ref="N209">+IFERROR(INDEX('FCST SDV'!$AC$3:$AZ$3000,MATCH('Hàng Theo FCTS 14.09'!$B209,'FCST SDV'!$C$3:$C$3000,0),MATCH('Hàng Theo FCTS 14.09'!N$1,'FCST SDV'!$AC$2:$AZ$2,0))/'Hàng Theo FCTS 14.09'!$C209,0)</f>
        <v>0</v>
      </c>
      <c r="O209" s="134">
        <f t="array" ref="O209">+IFERROR(INDEX('FCST SDV'!$AC$3:$AZ$3000,MATCH('Hàng Theo FCTS 14.09'!$B209,'FCST SDV'!$C$3:$C$3000,0),MATCH('Hàng Theo FCTS 14.09'!O$1,'FCST SDV'!$AC$2:$AZ$2,0))/'Hàng Theo FCTS 14.09'!$C209,0)</f>
        <v>0</v>
      </c>
      <c r="P209" s="134">
        <f t="array" ref="P209">+IFERROR(INDEX('FCST SDV'!$AC$3:$AZ$3000,MATCH('Hàng Theo FCTS 14.09'!$B209,'FCST SDV'!$C$3:$C$3000,0),MATCH('Hàng Theo FCTS 14.09'!P$1,'FCST SDV'!$AC$2:$AZ$2,0))/'Hàng Theo FCTS 14.09'!$C209,0)</f>
        <v>0</v>
      </c>
      <c r="Q209" s="134">
        <f t="array" ref="Q209">+IFERROR(INDEX('FCST SDV'!$AC$3:$AZ$3000,MATCH('Hàng Theo FCTS 14.09'!$B209,'FCST SDV'!$C$3:$C$3000,0),MATCH('Hàng Theo FCTS 14.09'!Q$1,'FCST SDV'!$AC$2:$AZ$2,0))/'Hàng Theo FCTS 14.09'!$C209,0)</f>
        <v>0</v>
      </c>
      <c r="R209" s="134">
        <f t="array" ref="R209">+IFERROR(INDEX('FCST SDV'!$AC$3:$AZ$3000,MATCH('Hàng Theo FCTS 14.09'!$B209,'FCST SDV'!$C$3:$C$3000,0),MATCH('Hàng Theo FCTS 14.09'!R$1,'FCST SDV'!$AC$2:$AZ$2,0))/'Hàng Theo FCTS 14.09'!$C209,0)</f>
        <v>0</v>
      </c>
    </row>
    <row r="210" spans="2:18">
      <c r="B210" s="572" t="s">
        <v>254</v>
      </c>
      <c r="C210" s="573"/>
      <c r="D210" s="573"/>
      <c r="E210" s="573"/>
      <c r="F210" s="573"/>
      <c r="G210" s="574"/>
      <c r="H210" s="156"/>
      <c r="I210" s="155"/>
      <c r="J210" s="138">
        <f>+G208-SUM(J208:J209)</f>
        <v>0</v>
      </c>
      <c r="K210" s="138">
        <f>+J210-SUM(K208:K209)</f>
        <v>0</v>
      </c>
      <c r="L210" s="138">
        <f t="shared" ref="L210:R210" si="47">+K210-SUM(L208:L209)</f>
        <v>0</v>
      </c>
      <c r="M210" s="138">
        <f t="shared" si="47"/>
        <v>0</v>
      </c>
      <c r="N210" s="138">
        <f t="shared" si="47"/>
        <v>0</v>
      </c>
      <c r="O210" s="138">
        <f t="shared" si="47"/>
        <v>0</v>
      </c>
      <c r="P210" s="138">
        <f t="shared" si="47"/>
        <v>0</v>
      </c>
      <c r="Q210" s="138">
        <f t="shared" si="47"/>
        <v>0</v>
      </c>
      <c r="R210" s="138">
        <f t="shared" si="47"/>
        <v>0</v>
      </c>
    </row>
    <row r="211" spans="2:18">
      <c r="B211" s="570" t="s">
        <v>175</v>
      </c>
      <c r="C211" s="131" t="s">
        <v>137</v>
      </c>
      <c r="D211" s="135">
        <v>1500</v>
      </c>
      <c r="E211" s="555">
        <v>0</v>
      </c>
      <c r="F211" s="585"/>
      <c r="G211" s="555">
        <f>E211</f>
        <v>0</v>
      </c>
      <c r="H211" s="152">
        <f>+VLOOKUP(C211,'[6]FCST SDV'!$C:$AL,36,0)</f>
        <v>0</v>
      </c>
      <c r="I211" s="153">
        <f t="shared" ref="I211:I220" si="48">+H211/D211</f>
        <v>0</v>
      </c>
      <c r="J211" s="134">
        <f t="array" ref="J211">+IFERROR(INDEX('FCST SDV'!$AC$3:$AZ$3000,MATCH('Hàng Theo FCTS 14.09'!$B211,'FCST SDV'!$C$3:$C$3000,0),MATCH('Hàng Theo FCTS 14.09'!J$1,'FCST SDV'!$AC$2:$AZ$2,0))/'Hàng Theo FCTS 14.09'!$C211,0)</f>
        <v>0</v>
      </c>
      <c r="K211" s="134">
        <f t="array" ref="K211">+IFERROR(INDEX('FCST SDV'!$AC$3:$AZ$3000,MATCH('Hàng Theo FCTS 14.09'!$B211,'FCST SDV'!$C$3:$C$3000,0),MATCH('Hàng Theo FCTS 14.09'!K$1,'FCST SDV'!$AC$2:$AZ$2,0))/'Hàng Theo FCTS 14.09'!$C211,0)</f>
        <v>0</v>
      </c>
      <c r="L211" s="134">
        <f t="array" ref="L211">+IFERROR(INDEX('FCST SDV'!$AC$3:$AZ$3000,MATCH('Hàng Theo FCTS 14.09'!$B211,'FCST SDV'!$C$3:$C$3000,0),MATCH('Hàng Theo FCTS 14.09'!L$1,'FCST SDV'!$AC$2:$AZ$2,0))/'Hàng Theo FCTS 14.09'!$C211,0)</f>
        <v>0</v>
      </c>
      <c r="M211" s="134">
        <f t="array" ref="M211">+IFERROR(INDEX('FCST SDV'!$AC$3:$AZ$3000,MATCH('Hàng Theo FCTS 14.09'!$B211,'FCST SDV'!$C$3:$C$3000,0),MATCH('Hàng Theo FCTS 14.09'!M$1,'FCST SDV'!$AC$2:$AZ$2,0))/'Hàng Theo FCTS 14.09'!$C211,0)</f>
        <v>0</v>
      </c>
      <c r="N211" s="134">
        <f t="array" ref="N211">+IFERROR(INDEX('FCST SDV'!$AC$3:$AZ$3000,MATCH('Hàng Theo FCTS 14.09'!$B211,'FCST SDV'!$C$3:$C$3000,0),MATCH('Hàng Theo FCTS 14.09'!N$1,'FCST SDV'!$AC$2:$AZ$2,0))/'Hàng Theo FCTS 14.09'!$C211,0)</f>
        <v>0</v>
      </c>
      <c r="O211" s="134">
        <f t="array" ref="O211">+IFERROR(INDEX('FCST SDV'!$AC$3:$AZ$3000,MATCH('Hàng Theo FCTS 14.09'!$B211,'FCST SDV'!$C$3:$C$3000,0),MATCH('Hàng Theo FCTS 14.09'!O$1,'FCST SDV'!$AC$2:$AZ$2,0))/'Hàng Theo FCTS 14.09'!$C211,0)</f>
        <v>0</v>
      </c>
      <c r="P211" s="134">
        <f t="array" ref="P211">+IFERROR(INDEX('FCST SDV'!$AC$3:$AZ$3000,MATCH('Hàng Theo FCTS 14.09'!$B211,'FCST SDV'!$C$3:$C$3000,0),MATCH('Hàng Theo FCTS 14.09'!P$1,'FCST SDV'!$AC$2:$AZ$2,0))/'Hàng Theo FCTS 14.09'!$C211,0)</f>
        <v>0</v>
      </c>
      <c r="Q211" s="134">
        <f t="array" ref="Q211">+IFERROR(INDEX('FCST SDV'!$AC$3:$AZ$3000,MATCH('Hàng Theo FCTS 14.09'!$B211,'FCST SDV'!$C$3:$C$3000,0),MATCH('Hàng Theo FCTS 14.09'!Q$1,'FCST SDV'!$AC$2:$AZ$2,0))/'Hàng Theo FCTS 14.09'!$C211,0)</f>
        <v>0</v>
      </c>
      <c r="R211" s="134">
        <f t="array" ref="R211">+IFERROR(INDEX('FCST SDV'!$AC$3:$AZ$3000,MATCH('Hàng Theo FCTS 14.09'!$B211,'FCST SDV'!$C$3:$C$3000,0),MATCH('Hàng Theo FCTS 14.09'!R$1,'FCST SDV'!$AC$2:$AZ$2,0))/'Hàng Theo FCTS 14.09'!$C211,0)</f>
        <v>0</v>
      </c>
    </row>
    <row r="212" spans="2:18">
      <c r="B212" s="575"/>
      <c r="C212" s="131" t="s">
        <v>101</v>
      </c>
      <c r="D212" s="135">
        <v>1500</v>
      </c>
      <c r="E212" s="556"/>
      <c r="F212" s="664"/>
      <c r="G212" s="556"/>
      <c r="H212" s="152">
        <f>+VLOOKUP(C212,'[6]FCST SDV'!$C:$AL,36,0)</f>
        <v>0</v>
      </c>
      <c r="I212" s="153">
        <f t="shared" si="48"/>
        <v>0</v>
      </c>
      <c r="J212" s="134">
        <f t="array" ref="J212">+IFERROR(INDEX('FCST SDV'!$AC$3:$AZ$3000,MATCH('Hàng Theo FCTS 14.09'!$B212,'FCST SDV'!$C$3:$C$3000,0),MATCH('Hàng Theo FCTS 14.09'!J$1,'FCST SDV'!$AC$2:$AZ$2,0))/'Hàng Theo FCTS 14.09'!$C212,0)</f>
        <v>0</v>
      </c>
      <c r="K212" s="134">
        <f t="array" ref="K212">+IFERROR(INDEX('FCST SDV'!$AC$3:$AZ$3000,MATCH('Hàng Theo FCTS 14.09'!$B212,'FCST SDV'!$C$3:$C$3000,0),MATCH('Hàng Theo FCTS 14.09'!K$1,'FCST SDV'!$AC$2:$AZ$2,0))/'Hàng Theo FCTS 14.09'!$C212,0)</f>
        <v>0</v>
      </c>
      <c r="L212" s="134">
        <f t="array" ref="L212">+IFERROR(INDEX('FCST SDV'!$AC$3:$AZ$3000,MATCH('Hàng Theo FCTS 14.09'!$B212,'FCST SDV'!$C$3:$C$3000,0),MATCH('Hàng Theo FCTS 14.09'!L$1,'FCST SDV'!$AC$2:$AZ$2,0))/'Hàng Theo FCTS 14.09'!$C212,0)</f>
        <v>0</v>
      </c>
      <c r="M212" s="134">
        <f t="array" ref="M212">+IFERROR(INDEX('FCST SDV'!$AC$3:$AZ$3000,MATCH('Hàng Theo FCTS 14.09'!$B212,'FCST SDV'!$C$3:$C$3000,0),MATCH('Hàng Theo FCTS 14.09'!M$1,'FCST SDV'!$AC$2:$AZ$2,0))/'Hàng Theo FCTS 14.09'!$C212,0)</f>
        <v>0</v>
      </c>
      <c r="N212" s="134">
        <f t="array" ref="N212">+IFERROR(INDEX('FCST SDV'!$AC$3:$AZ$3000,MATCH('Hàng Theo FCTS 14.09'!$B212,'FCST SDV'!$C$3:$C$3000,0),MATCH('Hàng Theo FCTS 14.09'!N$1,'FCST SDV'!$AC$2:$AZ$2,0))/'Hàng Theo FCTS 14.09'!$C212,0)</f>
        <v>0</v>
      </c>
      <c r="O212" s="134">
        <f t="array" ref="O212">+IFERROR(INDEX('FCST SDV'!$AC$3:$AZ$3000,MATCH('Hàng Theo FCTS 14.09'!$B212,'FCST SDV'!$C$3:$C$3000,0),MATCH('Hàng Theo FCTS 14.09'!O$1,'FCST SDV'!$AC$2:$AZ$2,0))/'Hàng Theo FCTS 14.09'!$C212,0)</f>
        <v>0</v>
      </c>
      <c r="P212" s="134">
        <f t="array" ref="P212">+IFERROR(INDEX('FCST SDV'!$AC$3:$AZ$3000,MATCH('Hàng Theo FCTS 14.09'!$B212,'FCST SDV'!$C$3:$C$3000,0),MATCH('Hàng Theo FCTS 14.09'!P$1,'FCST SDV'!$AC$2:$AZ$2,0))/'Hàng Theo FCTS 14.09'!$C212,0)</f>
        <v>0</v>
      </c>
      <c r="Q212" s="134">
        <f t="array" ref="Q212">+IFERROR(INDEX('FCST SDV'!$AC$3:$AZ$3000,MATCH('Hàng Theo FCTS 14.09'!$B212,'FCST SDV'!$C$3:$C$3000,0),MATCH('Hàng Theo FCTS 14.09'!Q$1,'FCST SDV'!$AC$2:$AZ$2,0))/'Hàng Theo FCTS 14.09'!$C212,0)</f>
        <v>0</v>
      </c>
      <c r="R212" s="134">
        <f t="array" ref="R212">+IFERROR(INDEX('FCST SDV'!$AC$3:$AZ$3000,MATCH('Hàng Theo FCTS 14.09'!$B212,'FCST SDV'!$C$3:$C$3000,0),MATCH('Hàng Theo FCTS 14.09'!R$1,'FCST SDV'!$AC$2:$AZ$2,0))/'Hàng Theo FCTS 14.09'!$C212,0)</f>
        <v>0</v>
      </c>
    </row>
    <row r="213" spans="2:18">
      <c r="B213" s="575"/>
      <c r="C213" s="131" t="s">
        <v>138</v>
      </c>
      <c r="D213" s="135">
        <v>1500</v>
      </c>
      <c r="E213" s="556"/>
      <c r="F213" s="664"/>
      <c r="G213" s="556"/>
      <c r="H213" s="152">
        <f>+VLOOKUP(C213,'[6]FCST SDV'!$C:$AL,36,0)</f>
        <v>0</v>
      </c>
      <c r="I213" s="153">
        <f t="shared" si="48"/>
        <v>0</v>
      </c>
      <c r="J213" s="134">
        <f t="array" ref="J213">+IFERROR(INDEX('FCST SDV'!$AC$3:$AZ$3000,MATCH('Hàng Theo FCTS 14.09'!$B213,'FCST SDV'!$C$3:$C$3000,0),MATCH('Hàng Theo FCTS 14.09'!J$1,'FCST SDV'!$AC$2:$AZ$2,0))/'Hàng Theo FCTS 14.09'!$C213,0)</f>
        <v>0</v>
      </c>
      <c r="K213" s="134">
        <f t="array" ref="K213">+IFERROR(INDEX('FCST SDV'!$AC$3:$AZ$3000,MATCH('Hàng Theo FCTS 14.09'!$B213,'FCST SDV'!$C$3:$C$3000,0),MATCH('Hàng Theo FCTS 14.09'!K$1,'FCST SDV'!$AC$2:$AZ$2,0))/'Hàng Theo FCTS 14.09'!$C213,0)</f>
        <v>0</v>
      </c>
      <c r="L213" s="134">
        <f t="array" ref="L213">+IFERROR(INDEX('FCST SDV'!$AC$3:$AZ$3000,MATCH('Hàng Theo FCTS 14.09'!$B213,'FCST SDV'!$C$3:$C$3000,0),MATCH('Hàng Theo FCTS 14.09'!L$1,'FCST SDV'!$AC$2:$AZ$2,0))/'Hàng Theo FCTS 14.09'!$C213,0)</f>
        <v>0</v>
      </c>
      <c r="M213" s="134">
        <f t="array" ref="M213">+IFERROR(INDEX('FCST SDV'!$AC$3:$AZ$3000,MATCH('Hàng Theo FCTS 14.09'!$B213,'FCST SDV'!$C$3:$C$3000,0),MATCH('Hàng Theo FCTS 14.09'!M$1,'FCST SDV'!$AC$2:$AZ$2,0))/'Hàng Theo FCTS 14.09'!$C213,0)</f>
        <v>0</v>
      </c>
      <c r="N213" s="134">
        <f t="array" ref="N213">+IFERROR(INDEX('FCST SDV'!$AC$3:$AZ$3000,MATCH('Hàng Theo FCTS 14.09'!$B213,'FCST SDV'!$C$3:$C$3000,0),MATCH('Hàng Theo FCTS 14.09'!N$1,'FCST SDV'!$AC$2:$AZ$2,0))/'Hàng Theo FCTS 14.09'!$C213,0)</f>
        <v>0</v>
      </c>
      <c r="O213" s="134">
        <f t="array" ref="O213">+IFERROR(INDEX('FCST SDV'!$AC$3:$AZ$3000,MATCH('Hàng Theo FCTS 14.09'!$B213,'FCST SDV'!$C$3:$C$3000,0),MATCH('Hàng Theo FCTS 14.09'!O$1,'FCST SDV'!$AC$2:$AZ$2,0))/'Hàng Theo FCTS 14.09'!$C213,0)</f>
        <v>0</v>
      </c>
      <c r="P213" s="134">
        <f t="array" ref="P213">+IFERROR(INDEX('FCST SDV'!$AC$3:$AZ$3000,MATCH('Hàng Theo FCTS 14.09'!$B213,'FCST SDV'!$C$3:$C$3000,0),MATCH('Hàng Theo FCTS 14.09'!P$1,'FCST SDV'!$AC$2:$AZ$2,0))/'Hàng Theo FCTS 14.09'!$C213,0)</f>
        <v>0</v>
      </c>
      <c r="Q213" s="134">
        <f t="array" ref="Q213">+IFERROR(INDEX('FCST SDV'!$AC$3:$AZ$3000,MATCH('Hàng Theo FCTS 14.09'!$B213,'FCST SDV'!$C$3:$C$3000,0),MATCH('Hàng Theo FCTS 14.09'!Q$1,'FCST SDV'!$AC$2:$AZ$2,0))/'Hàng Theo FCTS 14.09'!$C213,0)</f>
        <v>0</v>
      </c>
      <c r="R213" s="134">
        <f t="array" ref="R213">+IFERROR(INDEX('FCST SDV'!$AC$3:$AZ$3000,MATCH('Hàng Theo FCTS 14.09'!$B213,'FCST SDV'!$C$3:$C$3000,0),MATCH('Hàng Theo FCTS 14.09'!R$1,'FCST SDV'!$AC$2:$AZ$2,0))/'Hàng Theo FCTS 14.09'!$C213,0)</f>
        <v>0</v>
      </c>
    </row>
    <row r="214" spans="2:18">
      <c r="B214" s="575"/>
      <c r="C214" s="131" t="s">
        <v>139</v>
      </c>
      <c r="D214" s="135">
        <v>1500</v>
      </c>
      <c r="E214" s="556"/>
      <c r="F214" s="664"/>
      <c r="G214" s="556"/>
      <c r="H214" s="152">
        <f>+VLOOKUP(C214,'[6]FCST SDV'!$C:$AL,36,0)</f>
        <v>0</v>
      </c>
      <c r="I214" s="153">
        <f t="shared" si="48"/>
        <v>0</v>
      </c>
      <c r="J214" s="134">
        <f t="array" ref="J214">+IFERROR(INDEX('FCST SDV'!$AC$3:$AZ$3000,MATCH('Hàng Theo FCTS 14.09'!$B214,'FCST SDV'!$C$3:$C$3000,0),MATCH('Hàng Theo FCTS 14.09'!J$1,'FCST SDV'!$AC$2:$AZ$2,0))/'Hàng Theo FCTS 14.09'!$C214,0)</f>
        <v>0</v>
      </c>
      <c r="K214" s="134">
        <f t="array" ref="K214">+IFERROR(INDEX('FCST SDV'!$AC$3:$AZ$3000,MATCH('Hàng Theo FCTS 14.09'!$B214,'FCST SDV'!$C$3:$C$3000,0),MATCH('Hàng Theo FCTS 14.09'!K$1,'FCST SDV'!$AC$2:$AZ$2,0))/'Hàng Theo FCTS 14.09'!$C214,0)</f>
        <v>0</v>
      </c>
      <c r="L214" s="134">
        <f t="array" ref="L214">+IFERROR(INDEX('FCST SDV'!$AC$3:$AZ$3000,MATCH('Hàng Theo FCTS 14.09'!$B214,'FCST SDV'!$C$3:$C$3000,0),MATCH('Hàng Theo FCTS 14.09'!L$1,'FCST SDV'!$AC$2:$AZ$2,0))/'Hàng Theo FCTS 14.09'!$C214,0)</f>
        <v>0</v>
      </c>
      <c r="M214" s="134">
        <f t="array" ref="M214">+IFERROR(INDEX('FCST SDV'!$AC$3:$AZ$3000,MATCH('Hàng Theo FCTS 14.09'!$B214,'FCST SDV'!$C$3:$C$3000,0),MATCH('Hàng Theo FCTS 14.09'!M$1,'FCST SDV'!$AC$2:$AZ$2,0))/'Hàng Theo FCTS 14.09'!$C214,0)</f>
        <v>0</v>
      </c>
      <c r="N214" s="134">
        <f t="array" ref="N214">+IFERROR(INDEX('FCST SDV'!$AC$3:$AZ$3000,MATCH('Hàng Theo FCTS 14.09'!$B214,'FCST SDV'!$C$3:$C$3000,0),MATCH('Hàng Theo FCTS 14.09'!N$1,'FCST SDV'!$AC$2:$AZ$2,0))/'Hàng Theo FCTS 14.09'!$C214,0)</f>
        <v>0</v>
      </c>
      <c r="O214" s="134">
        <f t="array" ref="O214">+IFERROR(INDEX('FCST SDV'!$AC$3:$AZ$3000,MATCH('Hàng Theo FCTS 14.09'!$B214,'FCST SDV'!$C$3:$C$3000,0),MATCH('Hàng Theo FCTS 14.09'!O$1,'FCST SDV'!$AC$2:$AZ$2,0))/'Hàng Theo FCTS 14.09'!$C214,0)</f>
        <v>0</v>
      </c>
      <c r="P214" s="134">
        <f t="array" ref="P214">+IFERROR(INDEX('FCST SDV'!$AC$3:$AZ$3000,MATCH('Hàng Theo FCTS 14.09'!$B214,'FCST SDV'!$C$3:$C$3000,0),MATCH('Hàng Theo FCTS 14.09'!P$1,'FCST SDV'!$AC$2:$AZ$2,0))/'Hàng Theo FCTS 14.09'!$C214,0)</f>
        <v>0</v>
      </c>
      <c r="Q214" s="134">
        <f t="array" ref="Q214">+IFERROR(INDEX('FCST SDV'!$AC$3:$AZ$3000,MATCH('Hàng Theo FCTS 14.09'!$B214,'FCST SDV'!$C$3:$C$3000,0),MATCH('Hàng Theo FCTS 14.09'!Q$1,'FCST SDV'!$AC$2:$AZ$2,0))/'Hàng Theo FCTS 14.09'!$C214,0)</f>
        <v>0</v>
      </c>
      <c r="R214" s="134">
        <f t="array" ref="R214">+IFERROR(INDEX('FCST SDV'!$AC$3:$AZ$3000,MATCH('Hàng Theo FCTS 14.09'!$B214,'FCST SDV'!$C$3:$C$3000,0),MATCH('Hàng Theo FCTS 14.09'!R$1,'FCST SDV'!$AC$2:$AZ$2,0))/'Hàng Theo FCTS 14.09'!$C214,0)</f>
        <v>0</v>
      </c>
    </row>
    <row r="215" spans="2:18">
      <c r="B215" s="575"/>
      <c r="C215" s="131" t="s">
        <v>140</v>
      </c>
      <c r="D215" s="135">
        <v>1500</v>
      </c>
      <c r="E215" s="556"/>
      <c r="F215" s="664"/>
      <c r="G215" s="556"/>
      <c r="H215" s="152">
        <f>+VLOOKUP(C215,'[6]FCST SDV'!$C:$AL,36,0)</f>
        <v>0</v>
      </c>
      <c r="I215" s="153">
        <f t="shared" si="48"/>
        <v>0</v>
      </c>
      <c r="J215" s="134">
        <f t="array" ref="J215">+IFERROR(INDEX('FCST SDV'!$AC$3:$AZ$3000,MATCH('Hàng Theo FCTS 14.09'!$B215,'FCST SDV'!$C$3:$C$3000,0),MATCH('Hàng Theo FCTS 14.09'!J$1,'FCST SDV'!$AC$2:$AZ$2,0))/'Hàng Theo FCTS 14.09'!$C215,0)</f>
        <v>0</v>
      </c>
      <c r="K215" s="134">
        <f t="array" ref="K215">+IFERROR(INDEX('FCST SDV'!$AC$3:$AZ$3000,MATCH('Hàng Theo FCTS 14.09'!$B215,'FCST SDV'!$C$3:$C$3000,0),MATCH('Hàng Theo FCTS 14.09'!K$1,'FCST SDV'!$AC$2:$AZ$2,0))/'Hàng Theo FCTS 14.09'!$C215,0)</f>
        <v>0</v>
      </c>
      <c r="L215" s="134">
        <f t="array" ref="L215">+IFERROR(INDEX('FCST SDV'!$AC$3:$AZ$3000,MATCH('Hàng Theo FCTS 14.09'!$B215,'FCST SDV'!$C$3:$C$3000,0),MATCH('Hàng Theo FCTS 14.09'!L$1,'FCST SDV'!$AC$2:$AZ$2,0))/'Hàng Theo FCTS 14.09'!$C215,0)</f>
        <v>0</v>
      </c>
      <c r="M215" s="134">
        <f t="array" ref="M215">+IFERROR(INDEX('FCST SDV'!$AC$3:$AZ$3000,MATCH('Hàng Theo FCTS 14.09'!$B215,'FCST SDV'!$C$3:$C$3000,0),MATCH('Hàng Theo FCTS 14.09'!M$1,'FCST SDV'!$AC$2:$AZ$2,0))/'Hàng Theo FCTS 14.09'!$C215,0)</f>
        <v>0</v>
      </c>
      <c r="N215" s="134">
        <f t="array" ref="N215">+IFERROR(INDEX('FCST SDV'!$AC$3:$AZ$3000,MATCH('Hàng Theo FCTS 14.09'!$B215,'FCST SDV'!$C$3:$C$3000,0),MATCH('Hàng Theo FCTS 14.09'!N$1,'FCST SDV'!$AC$2:$AZ$2,0))/'Hàng Theo FCTS 14.09'!$C215,0)</f>
        <v>0</v>
      </c>
      <c r="O215" s="134">
        <f t="array" ref="O215">+IFERROR(INDEX('FCST SDV'!$AC$3:$AZ$3000,MATCH('Hàng Theo FCTS 14.09'!$B215,'FCST SDV'!$C$3:$C$3000,0),MATCH('Hàng Theo FCTS 14.09'!O$1,'FCST SDV'!$AC$2:$AZ$2,0))/'Hàng Theo FCTS 14.09'!$C215,0)</f>
        <v>0</v>
      </c>
      <c r="P215" s="134">
        <f t="array" ref="P215">+IFERROR(INDEX('FCST SDV'!$AC$3:$AZ$3000,MATCH('Hàng Theo FCTS 14.09'!$B215,'FCST SDV'!$C$3:$C$3000,0),MATCH('Hàng Theo FCTS 14.09'!P$1,'FCST SDV'!$AC$2:$AZ$2,0))/'Hàng Theo FCTS 14.09'!$C215,0)</f>
        <v>0</v>
      </c>
      <c r="Q215" s="134">
        <f t="array" ref="Q215">+IFERROR(INDEX('FCST SDV'!$AC$3:$AZ$3000,MATCH('Hàng Theo FCTS 14.09'!$B215,'FCST SDV'!$C$3:$C$3000,0),MATCH('Hàng Theo FCTS 14.09'!Q$1,'FCST SDV'!$AC$2:$AZ$2,0))/'Hàng Theo FCTS 14.09'!$C215,0)</f>
        <v>0</v>
      </c>
      <c r="R215" s="134">
        <f t="array" ref="R215">+IFERROR(INDEX('FCST SDV'!$AC$3:$AZ$3000,MATCH('Hàng Theo FCTS 14.09'!$B215,'FCST SDV'!$C$3:$C$3000,0),MATCH('Hàng Theo FCTS 14.09'!R$1,'FCST SDV'!$AC$2:$AZ$2,0))/'Hàng Theo FCTS 14.09'!$C215,0)</f>
        <v>0</v>
      </c>
    </row>
    <row r="216" spans="2:18">
      <c r="B216" s="575"/>
      <c r="C216" s="131" t="s">
        <v>141</v>
      </c>
      <c r="D216" s="135">
        <v>1500</v>
      </c>
      <c r="E216" s="556"/>
      <c r="F216" s="664"/>
      <c r="G216" s="556"/>
      <c r="H216" s="152">
        <f>+VLOOKUP(C216,'[6]FCST SDV'!$C:$AL,36,0)</f>
        <v>0</v>
      </c>
      <c r="I216" s="153">
        <f t="shared" si="48"/>
        <v>0</v>
      </c>
      <c r="J216" s="134">
        <f t="array" ref="J216">+IFERROR(INDEX('FCST SDV'!$AC$3:$AZ$3000,MATCH('Hàng Theo FCTS 14.09'!$B216,'FCST SDV'!$C$3:$C$3000,0),MATCH('Hàng Theo FCTS 14.09'!J$1,'FCST SDV'!$AC$2:$AZ$2,0))/'Hàng Theo FCTS 14.09'!$C216,0)</f>
        <v>0</v>
      </c>
      <c r="K216" s="134">
        <f t="array" ref="K216">+IFERROR(INDEX('FCST SDV'!$AC$3:$AZ$3000,MATCH('Hàng Theo FCTS 14.09'!$B216,'FCST SDV'!$C$3:$C$3000,0),MATCH('Hàng Theo FCTS 14.09'!K$1,'FCST SDV'!$AC$2:$AZ$2,0))/'Hàng Theo FCTS 14.09'!$C216,0)</f>
        <v>0</v>
      </c>
      <c r="L216" s="134">
        <f t="array" ref="L216">+IFERROR(INDEX('FCST SDV'!$AC$3:$AZ$3000,MATCH('Hàng Theo FCTS 14.09'!$B216,'FCST SDV'!$C$3:$C$3000,0),MATCH('Hàng Theo FCTS 14.09'!L$1,'FCST SDV'!$AC$2:$AZ$2,0))/'Hàng Theo FCTS 14.09'!$C216,0)</f>
        <v>0</v>
      </c>
      <c r="M216" s="134">
        <f t="array" ref="M216">+IFERROR(INDEX('FCST SDV'!$AC$3:$AZ$3000,MATCH('Hàng Theo FCTS 14.09'!$B216,'FCST SDV'!$C$3:$C$3000,0),MATCH('Hàng Theo FCTS 14.09'!M$1,'FCST SDV'!$AC$2:$AZ$2,0))/'Hàng Theo FCTS 14.09'!$C216,0)</f>
        <v>0</v>
      </c>
      <c r="N216" s="134">
        <f t="array" ref="N216">+IFERROR(INDEX('FCST SDV'!$AC$3:$AZ$3000,MATCH('Hàng Theo FCTS 14.09'!$B216,'FCST SDV'!$C$3:$C$3000,0),MATCH('Hàng Theo FCTS 14.09'!N$1,'FCST SDV'!$AC$2:$AZ$2,0))/'Hàng Theo FCTS 14.09'!$C216,0)</f>
        <v>0</v>
      </c>
      <c r="O216" s="134">
        <f t="array" ref="O216">+IFERROR(INDEX('FCST SDV'!$AC$3:$AZ$3000,MATCH('Hàng Theo FCTS 14.09'!$B216,'FCST SDV'!$C$3:$C$3000,0),MATCH('Hàng Theo FCTS 14.09'!O$1,'FCST SDV'!$AC$2:$AZ$2,0))/'Hàng Theo FCTS 14.09'!$C216,0)</f>
        <v>0</v>
      </c>
      <c r="P216" s="134">
        <f t="array" ref="P216">+IFERROR(INDEX('FCST SDV'!$AC$3:$AZ$3000,MATCH('Hàng Theo FCTS 14.09'!$B216,'FCST SDV'!$C$3:$C$3000,0),MATCH('Hàng Theo FCTS 14.09'!P$1,'FCST SDV'!$AC$2:$AZ$2,0))/'Hàng Theo FCTS 14.09'!$C216,0)</f>
        <v>0</v>
      </c>
      <c r="Q216" s="134">
        <f t="array" ref="Q216">+IFERROR(INDEX('FCST SDV'!$AC$3:$AZ$3000,MATCH('Hàng Theo FCTS 14.09'!$B216,'FCST SDV'!$C$3:$C$3000,0),MATCH('Hàng Theo FCTS 14.09'!Q$1,'FCST SDV'!$AC$2:$AZ$2,0))/'Hàng Theo FCTS 14.09'!$C216,0)</f>
        <v>0</v>
      </c>
      <c r="R216" s="134">
        <f t="array" ref="R216">+IFERROR(INDEX('FCST SDV'!$AC$3:$AZ$3000,MATCH('Hàng Theo FCTS 14.09'!$B216,'FCST SDV'!$C$3:$C$3000,0),MATCH('Hàng Theo FCTS 14.09'!R$1,'FCST SDV'!$AC$2:$AZ$2,0))/'Hàng Theo FCTS 14.09'!$C216,0)</f>
        <v>0</v>
      </c>
    </row>
    <row r="217" spans="2:18">
      <c r="B217" s="575"/>
      <c r="C217" s="131" t="s">
        <v>142</v>
      </c>
      <c r="D217" s="135">
        <v>1500</v>
      </c>
      <c r="E217" s="556"/>
      <c r="F217" s="664"/>
      <c r="G217" s="556"/>
      <c r="H217" s="152">
        <f>+VLOOKUP(C217,'[6]FCST SDV'!$C:$AL,36,0)</f>
        <v>0</v>
      </c>
      <c r="I217" s="153">
        <f t="shared" si="48"/>
        <v>0</v>
      </c>
      <c r="J217" s="134">
        <f t="array" ref="J217">+IFERROR(INDEX('FCST SDV'!$AC$3:$AZ$3000,MATCH('Hàng Theo FCTS 14.09'!$B217,'FCST SDV'!$C$3:$C$3000,0),MATCH('Hàng Theo FCTS 14.09'!J$1,'FCST SDV'!$AC$2:$AZ$2,0))/'Hàng Theo FCTS 14.09'!$C217,0)</f>
        <v>0</v>
      </c>
      <c r="K217" s="134">
        <f t="array" ref="K217">+IFERROR(INDEX('FCST SDV'!$AC$3:$AZ$3000,MATCH('Hàng Theo FCTS 14.09'!$B217,'FCST SDV'!$C$3:$C$3000,0),MATCH('Hàng Theo FCTS 14.09'!K$1,'FCST SDV'!$AC$2:$AZ$2,0))/'Hàng Theo FCTS 14.09'!$C217,0)</f>
        <v>0</v>
      </c>
      <c r="L217" s="134">
        <f t="array" ref="L217">+IFERROR(INDEX('FCST SDV'!$AC$3:$AZ$3000,MATCH('Hàng Theo FCTS 14.09'!$B217,'FCST SDV'!$C$3:$C$3000,0),MATCH('Hàng Theo FCTS 14.09'!L$1,'FCST SDV'!$AC$2:$AZ$2,0))/'Hàng Theo FCTS 14.09'!$C217,0)</f>
        <v>0</v>
      </c>
      <c r="M217" s="134">
        <f t="array" ref="M217">+IFERROR(INDEX('FCST SDV'!$AC$3:$AZ$3000,MATCH('Hàng Theo FCTS 14.09'!$B217,'FCST SDV'!$C$3:$C$3000,0),MATCH('Hàng Theo FCTS 14.09'!M$1,'FCST SDV'!$AC$2:$AZ$2,0))/'Hàng Theo FCTS 14.09'!$C217,0)</f>
        <v>0</v>
      </c>
      <c r="N217" s="134">
        <f t="array" ref="N217">+IFERROR(INDEX('FCST SDV'!$AC$3:$AZ$3000,MATCH('Hàng Theo FCTS 14.09'!$B217,'FCST SDV'!$C$3:$C$3000,0),MATCH('Hàng Theo FCTS 14.09'!N$1,'FCST SDV'!$AC$2:$AZ$2,0))/'Hàng Theo FCTS 14.09'!$C217,0)</f>
        <v>0</v>
      </c>
      <c r="O217" s="134">
        <f t="array" ref="O217">+IFERROR(INDEX('FCST SDV'!$AC$3:$AZ$3000,MATCH('Hàng Theo FCTS 14.09'!$B217,'FCST SDV'!$C$3:$C$3000,0),MATCH('Hàng Theo FCTS 14.09'!O$1,'FCST SDV'!$AC$2:$AZ$2,0))/'Hàng Theo FCTS 14.09'!$C217,0)</f>
        <v>0</v>
      </c>
      <c r="P217" s="134">
        <f t="array" ref="P217">+IFERROR(INDEX('FCST SDV'!$AC$3:$AZ$3000,MATCH('Hàng Theo FCTS 14.09'!$B217,'FCST SDV'!$C$3:$C$3000,0),MATCH('Hàng Theo FCTS 14.09'!P$1,'FCST SDV'!$AC$2:$AZ$2,0))/'Hàng Theo FCTS 14.09'!$C217,0)</f>
        <v>0</v>
      </c>
      <c r="Q217" s="134">
        <f t="array" ref="Q217">+IFERROR(INDEX('FCST SDV'!$AC$3:$AZ$3000,MATCH('Hàng Theo FCTS 14.09'!$B217,'FCST SDV'!$C$3:$C$3000,0),MATCH('Hàng Theo FCTS 14.09'!Q$1,'FCST SDV'!$AC$2:$AZ$2,0))/'Hàng Theo FCTS 14.09'!$C217,0)</f>
        <v>0</v>
      </c>
      <c r="R217" s="134">
        <f t="array" ref="R217">+IFERROR(INDEX('FCST SDV'!$AC$3:$AZ$3000,MATCH('Hàng Theo FCTS 14.09'!$B217,'FCST SDV'!$C$3:$C$3000,0),MATCH('Hàng Theo FCTS 14.09'!R$1,'FCST SDV'!$AC$2:$AZ$2,0))/'Hàng Theo FCTS 14.09'!$C217,0)</f>
        <v>0</v>
      </c>
    </row>
    <row r="218" spans="2:18">
      <c r="B218" s="575"/>
      <c r="C218" s="131" t="s">
        <v>143</v>
      </c>
      <c r="D218" s="135">
        <v>1500</v>
      </c>
      <c r="E218" s="556"/>
      <c r="F218" s="664"/>
      <c r="G218" s="556"/>
      <c r="H218" s="152">
        <f>+VLOOKUP(C218,'[6]FCST SDV'!$C:$AL,36,0)</f>
        <v>0</v>
      </c>
      <c r="I218" s="153">
        <f t="shared" si="48"/>
        <v>0</v>
      </c>
      <c r="J218" s="134">
        <f t="array" ref="J218">+IFERROR(INDEX('FCST SDV'!$AC$3:$AZ$3000,MATCH('Hàng Theo FCTS 14.09'!$B218,'FCST SDV'!$C$3:$C$3000,0),MATCH('Hàng Theo FCTS 14.09'!J$1,'FCST SDV'!$AC$2:$AZ$2,0))/'Hàng Theo FCTS 14.09'!$C218,0)</f>
        <v>0</v>
      </c>
      <c r="K218" s="134">
        <f t="array" ref="K218">+IFERROR(INDEX('FCST SDV'!$AC$3:$AZ$3000,MATCH('Hàng Theo FCTS 14.09'!$B218,'FCST SDV'!$C$3:$C$3000,0),MATCH('Hàng Theo FCTS 14.09'!K$1,'FCST SDV'!$AC$2:$AZ$2,0))/'Hàng Theo FCTS 14.09'!$C218,0)</f>
        <v>0</v>
      </c>
      <c r="L218" s="134">
        <f t="array" ref="L218">+IFERROR(INDEX('FCST SDV'!$AC$3:$AZ$3000,MATCH('Hàng Theo FCTS 14.09'!$B218,'FCST SDV'!$C$3:$C$3000,0),MATCH('Hàng Theo FCTS 14.09'!L$1,'FCST SDV'!$AC$2:$AZ$2,0))/'Hàng Theo FCTS 14.09'!$C218,0)</f>
        <v>0</v>
      </c>
      <c r="M218" s="134">
        <f t="array" ref="M218">+IFERROR(INDEX('FCST SDV'!$AC$3:$AZ$3000,MATCH('Hàng Theo FCTS 14.09'!$B218,'FCST SDV'!$C$3:$C$3000,0),MATCH('Hàng Theo FCTS 14.09'!M$1,'FCST SDV'!$AC$2:$AZ$2,0))/'Hàng Theo FCTS 14.09'!$C218,0)</f>
        <v>0</v>
      </c>
      <c r="N218" s="134">
        <f t="array" ref="N218">+IFERROR(INDEX('FCST SDV'!$AC$3:$AZ$3000,MATCH('Hàng Theo FCTS 14.09'!$B218,'FCST SDV'!$C$3:$C$3000,0),MATCH('Hàng Theo FCTS 14.09'!N$1,'FCST SDV'!$AC$2:$AZ$2,0))/'Hàng Theo FCTS 14.09'!$C218,0)</f>
        <v>0</v>
      </c>
      <c r="O218" s="134">
        <f t="array" ref="O218">+IFERROR(INDEX('FCST SDV'!$AC$3:$AZ$3000,MATCH('Hàng Theo FCTS 14.09'!$B218,'FCST SDV'!$C$3:$C$3000,0),MATCH('Hàng Theo FCTS 14.09'!O$1,'FCST SDV'!$AC$2:$AZ$2,0))/'Hàng Theo FCTS 14.09'!$C218,0)</f>
        <v>0</v>
      </c>
      <c r="P218" s="134">
        <f t="array" ref="P218">+IFERROR(INDEX('FCST SDV'!$AC$3:$AZ$3000,MATCH('Hàng Theo FCTS 14.09'!$B218,'FCST SDV'!$C$3:$C$3000,0),MATCH('Hàng Theo FCTS 14.09'!P$1,'FCST SDV'!$AC$2:$AZ$2,0))/'Hàng Theo FCTS 14.09'!$C218,0)</f>
        <v>0</v>
      </c>
      <c r="Q218" s="134">
        <f t="array" ref="Q218">+IFERROR(INDEX('FCST SDV'!$AC$3:$AZ$3000,MATCH('Hàng Theo FCTS 14.09'!$B218,'FCST SDV'!$C$3:$C$3000,0),MATCH('Hàng Theo FCTS 14.09'!Q$1,'FCST SDV'!$AC$2:$AZ$2,0))/'Hàng Theo FCTS 14.09'!$C218,0)</f>
        <v>0</v>
      </c>
      <c r="R218" s="134">
        <f t="array" ref="R218">+IFERROR(INDEX('FCST SDV'!$AC$3:$AZ$3000,MATCH('Hàng Theo FCTS 14.09'!$B218,'FCST SDV'!$C$3:$C$3000,0),MATCH('Hàng Theo FCTS 14.09'!R$1,'FCST SDV'!$AC$2:$AZ$2,0))/'Hàng Theo FCTS 14.09'!$C218,0)</f>
        <v>0</v>
      </c>
    </row>
    <row r="219" spans="2:18">
      <c r="B219" s="575"/>
      <c r="C219" s="131" t="s">
        <v>144</v>
      </c>
      <c r="D219" s="135">
        <v>1500</v>
      </c>
      <c r="E219" s="556"/>
      <c r="F219" s="664"/>
      <c r="G219" s="556"/>
      <c r="H219" s="152">
        <f>+VLOOKUP(C219,'[6]FCST SDV'!$C:$AL,36,0)</f>
        <v>0</v>
      </c>
      <c r="I219" s="153">
        <f t="shared" si="48"/>
        <v>0</v>
      </c>
      <c r="J219" s="134">
        <f t="array" ref="J219">+IFERROR(INDEX('FCST SDV'!$AC$3:$AZ$3000,MATCH('Hàng Theo FCTS 14.09'!$B219,'FCST SDV'!$C$3:$C$3000,0),MATCH('Hàng Theo FCTS 14.09'!J$1,'FCST SDV'!$AC$2:$AZ$2,0))/'Hàng Theo FCTS 14.09'!$C219,0)</f>
        <v>0</v>
      </c>
      <c r="K219" s="134">
        <f t="array" ref="K219">+IFERROR(INDEX('FCST SDV'!$AC$3:$AZ$3000,MATCH('Hàng Theo FCTS 14.09'!$B219,'FCST SDV'!$C$3:$C$3000,0),MATCH('Hàng Theo FCTS 14.09'!K$1,'FCST SDV'!$AC$2:$AZ$2,0))/'Hàng Theo FCTS 14.09'!$C219,0)</f>
        <v>0</v>
      </c>
      <c r="L219" s="134">
        <f t="array" ref="L219">+IFERROR(INDEX('FCST SDV'!$AC$3:$AZ$3000,MATCH('Hàng Theo FCTS 14.09'!$B219,'FCST SDV'!$C$3:$C$3000,0),MATCH('Hàng Theo FCTS 14.09'!L$1,'FCST SDV'!$AC$2:$AZ$2,0))/'Hàng Theo FCTS 14.09'!$C219,0)</f>
        <v>0</v>
      </c>
      <c r="M219" s="134">
        <f t="array" ref="M219">+IFERROR(INDEX('FCST SDV'!$AC$3:$AZ$3000,MATCH('Hàng Theo FCTS 14.09'!$B219,'FCST SDV'!$C$3:$C$3000,0),MATCH('Hàng Theo FCTS 14.09'!M$1,'FCST SDV'!$AC$2:$AZ$2,0))/'Hàng Theo FCTS 14.09'!$C219,0)</f>
        <v>0</v>
      </c>
      <c r="N219" s="134">
        <f t="array" ref="N219">+IFERROR(INDEX('FCST SDV'!$AC$3:$AZ$3000,MATCH('Hàng Theo FCTS 14.09'!$B219,'FCST SDV'!$C$3:$C$3000,0),MATCH('Hàng Theo FCTS 14.09'!N$1,'FCST SDV'!$AC$2:$AZ$2,0))/'Hàng Theo FCTS 14.09'!$C219,0)</f>
        <v>0</v>
      </c>
      <c r="O219" s="134">
        <f t="array" ref="O219">+IFERROR(INDEX('FCST SDV'!$AC$3:$AZ$3000,MATCH('Hàng Theo FCTS 14.09'!$B219,'FCST SDV'!$C$3:$C$3000,0),MATCH('Hàng Theo FCTS 14.09'!O$1,'FCST SDV'!$AC$2:$AZ$2,0))/'Hàng Theo FCTS 14.09'!$C219,0)</f>
        <v>0</v>
      </c>
      <c r="P219" s="134">
        <f t="array" ref="P219">+IFERROR(INDEX('FCST SDV'!$AC$3:$AZ$3000,MATCH('Hàng Theo FCTS 14.09'!$B219,'FCST SDV'!$C$3:$C$3000,0),MATCH('Hàng Theo FCTS 14.09'!P$1,'FCST SDV'!$AC$2:$AZ$2,0))/'Hàng Theo FCTS 14.09'!$C219,0)</f>
        <v>0</v>
      </c>
      <c r="Q219" s="134">
        <f t="array" ref="Q219">+IFERROR(INDEX('FCST SDV'!$AC$3:$AZ$3000,MATCH('Hàng Theo FCTS 14.09'!$B219,'FCST SDV'!$C$3:$C$3000,0),MATCH('Hàng Theo FCTS 14.09'!Q$1,'FCST SDV'!$AC$2:$AZ$2,0))/'Hàng Theo FCTS 14.09'!$C219,0)</f>
        <v>0</v>
      </c>
      <c r="R219" s="134">
        <f t="array" ref="R219">+IFERROR(INDEX('FCST SDV'!$AC$3:$AZ$3000,MATCH('Hàng Theo FCTS 14.09'!$B219,'FCST SDV'!$C$3:$C$3000,0),MATCH('Hàng Theo FCTS 14.09'!R$1,'FCST SDV'!$AC$2:$AZ$2,0))/'Hàng Theo FCTS 14.09'!$C219,0)</f>
        <v>0</v>
      </c>
    </row>
    <row r="220" spans="2:18">
      <c r="B220" s="571"/>
      <c r="C220" s="131" t="s">
        <v>145</v>
      </c>
      <c r="D220" s="135">
        <v>1500</v>
      </c>
      <c r="E220" s="557"/>
      <c r="F220" s="586"/>
      <c r="G220" s="557"/>
      <c r="H220" s="152">
        <f>+VLOOKUP(C220,'[6]FCST SDV'!$C:$AL,36,0)</f>
        <v>0</v>
      </c>
      <c r="I220" s="153">
        <f t="shared" si="48"/>
        <v>0</v>
      </c>
      <c r="J220" s="134">
        <f t="array" ref="J220">+IFERROR(INDEX('FCST SDV'!$AC$3:$AZ$3000,MATCH('Hàng Theo FCTS 14.09'!$B220,'FCST SDV'!$C$3:$C$3000,0),MATCH('Hàng Theo FCTS 14.09'!J$1,'FCST SDV'!$AC$2:$AZ$2,0))/'Hàng Theo FCTS 14.09'!$C220,0)</f>
        <v>0</v>
      </c>
      <c r="K220" s="134">
        <f t="array" ref="K220">+IFERROR(INDEX('FCST SDV'!$AC$3:$AZ$3000,MATCH('Hàng Theo FCTS 14.09'!$B220,'FCST SDV'!$C$3:$C$3000,0),MATCH('Hàng Theo FCTS 14.09'!K$1,'FCST SDV'!$AC$2:$AZ$2,0))/'Hàng Theo FCTS 14.09'!$C220,0)</f>
        <v>0</v>
      </c>
      <c r="L220" s="134">
        <f t="array" ref="L220">+IFERROR(INDEX('FCST SDV'!$AC$3:$AZ$3000,MATCH('Hàng Theo FCTS 14.09'!$B220,'FCST SDV'!$C$3:$C$3000,0),MATCH('Hàng Theo FCTS 14.09'!L$1,'FCST SDV'!$AC$2:$AZ$2,0))/'Hàng Theo FCTS 14.09'!$C220,0)</f>
        <v>0</v>
      </c>
      <c r="M220" s="134">
        <f t="array" ref="M220">+IFERROR(INDEX('FCST SDV'!$AC$3:$AZ$3000,MATCH('Hàng Theo FCTS 14.09'!$B220,'FCST SDV'!$C$3:$C$3000,0),MATCH('Hàng Theo FCTS 14.09'!M$1,'FCST SDV'!$AC$2:$AZ$2,0))/'Hàng Theo FCTS 14.09'!$C220,0)</f>
        <v>0</v>
      </c>
      <c r="N220" s="134">
        <f t="array" ref="N220">+IFERROR(INDEX('FCST SDV'!$AC$3:$AZ$3000,MATCH('Hàng Theo FCTS 14.09'!$B220,'FCST SDV'!$C$3:$C$3000,0),MATCH('Hàng Theo FCTS 14.09'!N$1,'FCST SDV'!$AC$2:$AZ$2,0))/'Hàng Theo FCTS 14.09'!$C220,0)</f>
        <v>0</v>
      </c>
      <c r="O220" s="134">
        <f t="array" ref="O220">+IFERROR(INDEX('FCST SDV'!$AC$3:$AZ$3000,MATCH('Hàng Theo FCTS 14.09'!$B220,'FCST SDV'!$C$3:$C$3000,0),MATCH('Hàng Theo FCTS 14.09'!O$1,'FCST SDV'!$AC$2:$AZ$2,0))/'Hàng Theo FCTS 14.09'!$C220,0)</f>
        <v>0</v>
      </c>
      <c r="P220" s="134">
        <f t="array" ref="P220">+IFERROR(INDEX('FCST SDV'!$AC$3:$AZ$3000,MATCH('Hàng Theo FCTS 14.09'!$B220,'FCST SDV'!$C$3:$C$3000,0),MATCH('Hàng Theo FCTS 14.09'!P$1,'FCST SDV'!$AC$2:$AZ$2,0))/'Hàng Theo FCTS 14.09'!$C220,0)</f>
        <v>0</v>
      </c>
      <c r="Q220" s="134">
        <f t="array" ref="Q220">+IFERROR(INDEX('FCST SDV'!$AC$3:$AZ$3000,MATCH('Hàng Theo FCTS 14.09'!$B220,'FCST SDV'!$C$3:$C$3000,0),MATCH('Hàng Theo FCTS 14.09'!Q$1,'FCST SDV'!$AC$2:$AZ$2,0))/'Hàng Theo FCTS 14.09'!$C220,0)</f>
        <v>0</v>
      </c>
      <c r="R220" s="134">
        <f t="array" ref="R220">+IFERROR(INDEX('FCST SDV'!$AC$3:$AZ$3000,MATCH('Hàng Theo FCTS 14.09'!$B220,'FCST SDV'!$C$3:$C$3000,0),MATCH('Hàng Theo FCTS 14.09'!R$1,'FCST SDV'!$AC$2:$AZ$2,0))/'Hàng Theo FCTS 14.09'!$C220,0)</f>
        <v>0</v>
      </c>
    </row>
    <row r="221" spans="2:18">
      <c r="B221" s="572" t="s">
        <v>254</v>
      </c>
      <c r="C221" s="573"/>
      <c r="D221" s="573"/>
      <c r="E221" s="573"/>
      <c r="F221" s="573"/>
      <c r="G221" s="574"/>
      <c r="H221" s="156"/>
      <c r="I221" s="155"/>
      <c r="J221" s="138">
        <f>+G211-SUM(J211:J220)</f>
        <v>0</v>
      </c>
      <c r="K221" s="138">
        <f>+J221-SUM(K211:K220)</f>
        <v>0</v>
      </c>
      <c r="L221" s="138">
        <f t="shared" ref="L221:R221" si="49">+K221-SUM(L211:L220)</f>
        <v>0</v>
      </c>
      <c r="M221" s="138">
        <f t="shared" si="49"/>
        <v>0</v>
      </c>
      <c r="N221" s="138">
        <f t="shared" si="49"/>
        <v>0</v>
      </c>
      <c r="O221" s="138">
        <f t="shared" si="49"/>
        <v>0</v>
      </c>
      <c r="P221" s="138">
        <f t="shared" si="49"/>
        <v>0</v>
      </c>
      <c r="Q221" s="138">
        <f t="shared" si="49"/>
        <v>0</v>
      </c>
      <c r="R221" s="138">
        <f t="shared" si="49"/>
        <v>0</v>
      </c>
    </row>
    <row r="222" spans="2:18" ht="51">
      <c r="B222" s="145" t="s">
        <v>176</v>
      </c>
      <c r="C222" s="131" t="s">
        <v>146</v>
      </c>
      <c r="D222" s="135">
        <v>3000</v>
      </c>
      <c r="E222" s="133">
        <v>0</v>
      </c>
      <c r="F222" s="142"/>
      <c r="G222" s="133">
        <f>E222</f>
        <v>0</v>
      </c>
      <c r="H222" s="152">
        <f>+VLOOKUP(C222,'[6]FCST SDV'!$C:$AL,36,0)</f>
        <v>0</v>
      </c>
      <c r="I222" s="153">
        <f t="shared" ref="I222" si="50">+H222/D222</f>
        <v>0</v>
      </c>
      <c r="J222" s="134">
        <f t="array" ref="J222">+IFERROR(INDEX('FCST SDV'!$AC$3:$AZ$3000,MATCH('Hàng Theo FCTS 14.09'!$B222,'FCST SDV'!$C$3:$C$3000,0),MATCH('Hàng Theo FCTS 14.09'!J$1,'FCST SDV'!$AC$2:$AZ$2,0))/'Hàng Theo FCTS 14.09'!$C222,0)</f>
        <v>0</v>
      </c>
      <c r="K222" s="134">
        <f t="array" ref="K222">+IFERROR(INDEX('FCST SDV'!$AC$3:$AZ$3000,MATCH('Hàng Theo FCTS 14.09'!$B222,'FCST SDV'!$C$3:$C$3000,0),MATCH('Hàng Theo FCTS 14.09'!K$1,'FCST SDV'!$AC$2:$AZ$2,0))/'Hàng Theo FCTS 14.09'!$C222,0)</f>
        <v>0</v>
      </c>
      <c r="L222" s="134">
        <f t="array" ref="L222">+IFERROR(INDEX('FCST SDV'!$AC$3:$AZ$3000,MATCH('Hàng Theo FCTS 14.09'!$B222,'FCST SDV'!$C$3:$C$3000,0),MATCH('Hàng Theo FCTS 14.09'!L$1,'FCST SDV'!$AC$2:$AZ$2,0))/'Hàng Theo FCTS 14.09'!$C222,0)</f>
        <v>0</v>
      </c>
      <c r="M222" s="134">
        <f t="array" ref="M222">+IFERROR(INDEX('FCST SDV'!$AC$3:$AZ$3000,MATCH('Hàng Theo FCTS 14.09'!$B222,'FCST SDV'!$C$3:$C$3000,0),MATCH('Hàng Theo FCTS 14.09'!M$1,'FCST SDV'!$AC$2:$AZ$2,0))/'Hàng Theo FCTS 14.09'!$C222,0)</f>
        <v>3.6</v>
      </c>
      <c r="N222" s="134">
        <f t="array" ref="N222">+IFERROR(INDEX('FCST SDV'!$AC$3:$AZ$3000,MATCH('Hàng Theo FCTS 14.09'!$B222,'FCST SDV'!$C$3:$C$3000,0),MATCH('Hàng Theo FCTS 14.09'!N$1,'FCST SDV'!$AC$2:$AZ$2,0))/'Hàng Theo FCTS 14.09'!$C222,0)</f>
        <v>4.8</v>
      </c>
      <c r="O222" s="134">
        <f t="array" ref="O222">+IFERROR(INDEX('FCST SDV'!$AC$3:$AZ$3000,MATCH('Hàng Theo FCTS 14.09'!$B222,'FCST SDV'!$C$3:$C$3000,0),MATCH('Hàng Theo FCTS 14.09'!O$1,'FCST SDV'!$AC$2:$AZ$2,0))/'Hàng Theo FCTS 14.09'!$C222,0)</f>
        <v>8.4</v>
      </c>
      <c r="P222" s="134">
        <f t="array" ref="P222">+IFERROR(INDEX('FCST SDV'!$AC$3:$AZ$3000,MATCH('Hàng Theo FCTS 14.09'!$B222,'FCST SDV'!$C$3:$C$3000,0),MATCH('Hàng Theo FCTS 14.09'!P$1,'FCST SDV'!$AC$2:$AZ$2,0))/'Hàng Theo FCTS 14.09'!$C222,0)</f>
        <v>0</v>
      </c>
      <c r="Q222" s="134">
        <f t="array" ref="Q222">+IFERROR(INDEX('FCST SDV'!$AC$3:$AZ$3000,MATCH('Hàng Theo FCTS 14.09'!$B222,'FCST SDV'!$C$3:$C$3000,0),MATCH('Hàng Theo FCTS 14.09'!Q$1,'FCST SDV'!$AC$2:$AZ$2,0))/'Hàng Theo FCTS 14.09'!$C222,0)</f>
        <v>0</v>
      </c>
      <c r="R222" s="134">
        <f t="array" ref="R222">+IFERROR(INDEX('FCST SDV'!$AC$3:$AZ$3000,MATCH('Hàng Theo FCTS 14.09'!$B222,'FCST SDV'!$C$3:$C$3000,0),MATCH('Hàng Theo FCTS 14.09'!R$1,'FCST SDV'!$AC$2:$AZ$2,0))/'Hàng Theo FCTS 14.09'!$C222,0)</f>
        <v>0</v>
      </c>
    </row>
    <row r="223" spans="2:18">
      <c r="B223" s="572" t="s">
        <v>254</v>
      </c>
      <c r="C223" s="573"/>
      <c r="D223" s="573"/>
      <c r="E223" s="573"/>
      <c r="F223" s="573"/>
      <c r="G223" s="574"/>
      <c r="H223" s="156"/>
      <c r="I223" s="155"/>
      <c r="J223" s="138">
        <f>+G222-SUM(J222)</f>
        <v>0</v>
      </c>
      <c r="K223" s="138">
        <f>+J223-SUM(K222)</f>
        <v>0</v>
      </c>
      <c r="L223" s="138">
        <f t="shared" ref="L223:R223" si="51">+K223-SUM(L222)</f>
        <v>0</v>
      </c>
      <c r="M223" s="138">
        <f t="shared" si="51"/>
        <v>-3.6</v>
      </c>
      <c r="N223" s="138">
        <f t="shared" si="51"/>
        <v>-8.4</v>
      </c>
      <c r="O223" s="138">
        <f t="shared" si="51"/>
        <v>-16.8</v>
      </c>
      <c r="P223" s="138">
        <f t="shared" si="51"/>
        <v>-16.8</v>
      </c>
      <c r="Q223" s="138">
        <f t="shared" si="51"/>
        <v>-16.8</v>
      </c>
      <c r="R223" s="138">
        <f t="shared" si="51"/>
        <v>-16.8</v>
      </c>
    </row>
    <row r="224" spans="2:18">
      <c r="B224" s="570" t="s">
        <v>177</v>
      </c>
      <c r="C224" s="131" t="s">
        <v>55</v>
      </c>
      <c r="D224" s="135">
        <v>2500</v>
      </c>
      <c r="E224" s="555">
        <v>0</v>
      </c>
      <c r="F224" s="585"/>
      <c r="G224" s="555">
        <f>E224</f>
        <v>0</v>
      </c>
      <c r="H224" s="152">
        <f>+VLOOKUP(C224,'[6]FCST SDV'!$C:$AL,36,0)</f>
        <v>42000</v>
      </c>
      <c r="I224" s="153">
        <f t="shared" ref="I224:I225" si="52">+H224/D224</f>
        <v>16.8</v>
      </c>
      <c r="J224" s="134">
        <f t="array" ref="J224">+IFERROR(INDEX('FCST SDV'!$AC$3:$AZ$3000,MATCH('Hàng Theo FCTS 14.09'!$B224,'FCST SDV'!$C$3:$C$3000,0),MATCH('Hàng Theo FCTS 14.09'!J$1,'FCST SDV'!$AC$2:$AZ$2,0))/'Hàng Theo FCTS 14.09'!$C224,0)</f>
        <v>0</v>
      </c>
      <c r="K224" s="134">
        <f t="array" ref="K224">+IFERROR(INDEX('FCST SDV'!$AC$3:$AZ$3000,MATCH('Hàng Theo FCTS 14.09'!$B224,'FCST SDV'!$C$3:$C$3000,0),MATCH('Hàng Theo FCTS 14.09'!K$1,'FCST SDV'!$AC$2:$AZ$2,0))/'Hàng Theo FCTS 14.09'!$C224,0)</f>
        <v>0</v>
      </c>
      <c r="L224" s="134">
        <f t="array" ref="L224">+IFERROR(INDEX('FCST SDV'!$AC$3:$AZ$3000,MATCH('Hàng Theo FCTS 14.09'!$B224,'FCST SDV'!$C$3:$C$3000,0),MATCH('Hàng Theo FCTS 14.09'!L$1,'FCST SDV'!$AC$2:$AZ$2,0))/'Hàng Theo FCTS 14.09'!$C224,0)</f>
        <v>0</v>
      </c>
      <c r="M224" s="134">
        <f t="array" ref="M224">+IFERROR(INDEX('FCST SDV'!$AC$3:$AZ$3000,MATCH('Hàng Theo FCTS 14.09'!$B224,'FCST SDV'!$C$3:$C$3000,0),MATCH('Hàng Theo FCTS 14.09'!M$1,'FCST SDV'!$AC$2:$AZ$2,0))/'Hàng Theo FCTS 14.09'!$C224,0)</f>
        <v>0</v>
      </c>
      <c r="N224" s="134">
        <f t="array" ref="N224">+IFERROR(INDEX('FCST SDV'!$AC$3:$AZ$3000,MATCH('Hàng Theo FCTS 14.09'!$B224,'FCST SDV'!$C$3:$C$3000,0),MATCH('Hàng Theo FCTS 14.09'!N$1,'FCST SDV'!$AC$2:$AZ$2,0))/'Hàng Theo FCTS 14.09'!$C224,0)</f>
        <v>0</v>
      </c>
      <c r="O224" s="134">
        <f t="array" ref="O224">+IFERROR(INDEX('FCST SDV'!$AC$3:$AZ$3000,MATCH('Hàng Theo FCTS 14.09'!$B224,'FCST SDV'!$C$3:$C$3000,0),MATCH('Hàng Theo FCTS 14.09'!O$1,'FCST SDV'!$AC$2:$AZ$2,0))/'Hàng Theo FCTS 14.09'!$C224,0)</f>
        <v>0</v>
      </c>
      <c r="P224" s="134">
        <f t="array" ref="P224">+IFERROR(INDEX('FCST SDV'!$AC$3:$AZ$3000,MATCH('Hàng Theo FCTS 14.09'!$B224,'FCST SDV'!$C$3:$C$3000,0),MATCH('Hàng Theo FCTS 14.09'!P$1,'FCST SDV'!$AC$2:$AZ$2,0))/'Hàng Theo FCTS 14.09'!$C224,0)</f>
        <v>0</v>
      </c>
      <c r="Q224" s="134">
        <f t="array" ref="Q224">+IFERROR(INDEX('FCST SDV'!$AC$3:$AZ$3000,MATCH('Hàng Theo FCTS 14.09'!$B224,'FCST SDV'!$C$3:$C$3000,0),MATCH('Hàng Theo FCTS 14.09'!Q$1,'FCST SDV'!$AC$2:$AZ$2,0))/'Hàng Theo FCTS 14.09'!$C224,0)</f>
        <v>0</v>
      </c>
      <c r="R224" s="134">
        <f t="array" ref="R224">+IFERROR(INDEX('FCST SDV'!$AC$3:$AZ$3000,MATCH('Hàng Theo FCTS 14.09'!$B224,'FCST SDV'!$C$3:$C$3000,0),MATCH('Hàng Theo FCTS 14.09'!R$1,'FCST SDV'!$AC$2:$AZ$2,0))/'Hàng Theo FCTS 14.09'!$C224,0)</f>
        <v>0</v>
      </c>
    </row>
    <row r="225" spans="2:18">
      <c r="B225" s="571"/>
      <c r="C225" s="146" t="s">
        <v>7</v>
      </c>
      <c r="D225" s="135">
        <v>2500</v>
      </c>
      <c r="E225" s="557"/>
      <c r="F225" s="586"/>
      <c r="G225" s="557"/>
      <c r="H225" s="152">
        <f>+VLOOKUP(C225,'[6]FCST SDV'!$C:$AL,36,0)</f>
        <v>72000</v>
      </c>
      <c r="I225" s="153">
        <f t="shared" si="52"/>
        <v>28.8</v>
      </c>
      <c r="J225" s="134">
        <f t="array" ref="J225">+IFERROR(INDEX('FCST SDV'!$AC$3:$AZ$3000,MATCH('Hàng Theo FCTS 14.09'!$B225,'FCST SDV'!$C$3:$C$3000,0),MATCH('Hàng Theo FCTS 14.09'!J$1,'FCST SDV'!$AC$2:$AZ$2,0))/'Hàng Theo FCTS 14.09'!$C225,0)</f>
        <v>0</v>
      </c>
      <c r="K225" s="134">
        <f t="array" ref="K225">+IFERROR(INDEX('FCST SDV'!$AC$3:$AZ$3000,MATCH('Hàng Theo FCTS 14.09'!$B225,'FCST SDV'!$C$3:$C$3000,0),MATCH('Hàng Theo FCTS 14.09'!K$1,'FCST SDV'!$AC$2:$AZ$2,0))/'Hàng Theo FCTS 14.09'!$C225,0)</f>
        <v>0</v>
      </c>
      <c r="L225" s="134">
        <f t="array" ref="L225">+IFERROR(INDEX('FCST SDV'!$AC$3:$AZ$3000,MATCH('Hàng Theo FCTS 14.09'!$B225,'FCST SDV'!$C$3:$C$3000,0),MATCH('Hàng Theo FCTS 14.09'!L$1,'FCST SDV'!$AC$2:$AZ$2,0))/'Hàng Theo FCTS 14.09'!$C225,0)</f>
        <v>0</v>
      </c>
      <c r="M225" s="134">
        <f t="array" ref="M225">+IFERROR(INDEX('FCST SDV'!$AC$3:$AZ$3000,MATCH('Hàng Theo FCTS 14.09'!$B225,'FCST SDV'!$C$3:$C$3000,0),MATCH('Hàng Theo FCTS 14.09'!M$1,'FCST SDV'!$AC$2:$AZ$2,0))/'Hàng Theo FCTS 14.09'!$C225,0)</f>
        <v>0</v>
      </c>
      <c r="N225" s="134">
        <f t="array" ref="N225">+IFERROR(INDEX('FCST SDV'!$AC$3:$AZ$3000,MATCH('Hàng Theo FCTS 14.09'!$B225,'FCST SDV'!$C$3:$C$3000,0),MATCH('Hàng Theo FCTS 14.09'!N$1,'FCST SDV'!$AC$2:$AZ$2,0))/'Hàng Theo FCTS 14.09'!$C225,0)</f>
        <v>0</v>
      </c>
      <c r="O225" s="134">
        <f t="array" ref="O225">+IFERROR(INDEX('FCST SDV'!$AC$3:$AZ$3000,MATCH('Hàng Theo FCTS 14.09'!$B225,'FCST SDV'!$C$3:$C$3000,0),MATCH('Hàng Theo FCTS 14.09'!O$1,'FCST SDV'!$AC$2:$AZ$2,0))/'Hàng Theo FCTS 14.09'!$C225,0)</f>
        <v>0</v>
      </c>
      <c r="P225" s="134">
        <f t="array" ref="P225">+IFERROR(INDEX('FCST SDV'!$AC$3:$AZ$3000,MATCH('Hàng Theo FCTS 14.09'!$B225,'FCST SDV'!$C$3:$C$3000,0),MATCH('Hàng Theo FCTS 14.09'!P$1,'FCST SDV'!$AC$2:$AZ$2,0))/'Hàng Theo FCTS 14.09'!$C225,0)</f>
        <v>0</v>
      </c>
      <c r="Q225" s="134">
        <f t="array" ref="Q225">+IFERROR(INDEX('FCST SDV'!$AC$3:$AZ$3000,MATCH('Hàng Theo FCTS 14.09'!$B225,'FCST SDV'!$C$3:$C$3000,0),MATCH('Hàng Theo FCTS 14.09'!Q$1,'FCST SDV'!$AC$2:$AZ$2,0))/'Hàng Theo FCTS 14.09'!$C225,0)</f>
        <v>0</v>
      </c>
      <c r="R225" s="134">
        <f t="array" ref="R225">+IFERROR(INDEX('FCST SDV'!$AC$3:$AZ$3000,MATCH('Hàng Theo FCTS 14.09'!$B225,'FCST SDV'!$C$3:$C$3000,0),MATCH('Hàng Theo FCTS 14.09'!R$1,'FCST SDV'!$AC$2:$AZ$2,0))/'Hàng Theo FCTS 14.09'!$C225,0)</f>
        <v>0</v>
      </c>
    </row>
    <row r="226" spans="2:18">
      <c r="B226" s="572" t="s">
        <v>254</v>
      </c>
      <c r="C226" s="573"/>
      <c r="D226" s="573"/>
      <c r="E226" s="573"/>
      <c r="F226" s="573"/>
      <c r="G226" s="574"/>
      <c r="H226" s="156"/>
      <c r="I226" s="155"/>
      <c r="J226" s="138">
        <f>+G224-SUM(J224:J225)</f>
        <v>0</v>
      </c>
      <c r="K226" s="138">
        <f>+J226-SUM(K224:K225)</f>
        <v>0</v>
      </c>
      <c r="L226" s="138">
        <f t="shared" ref="L226:R226" si="53">+K226-SUM(L224:L225)</f>
        <v>0</v>
      </c>
      <c r="M226" s="138">
        <f t="shared" si="53"/>
        <v>0</v>
      </c>
      <c r="N226" s="138">
        <f t="shared" si="53"/>
        <v>0</v>
      </c>
      <c r="O226" s="138">
        <f t="shared" si="53"/>
        <v>0</v>
      </c>
      <c r="P226" s="138">
        <f t="shared" si="53"/>
        <v>0</v>
      </c>
      <c r="Q226" s="138">
        <f t="shared" si="53"/>
        <v>0</v>
      </c>
      <c r="R226" s="138">
        <f t="shared" si="53"/>
        <v>0</v>
      </c>
    </row>
    <row r="227" spans="2:18">
      <c r="B227" s="570" t="s">
        <v>178</v>
      </c>
      <c r="C227" s="131" t="s">
        <v>147</v>
      </c>
      <c r="D227" s="135">
        <v>2500</v>
      </c>
      <c r="E227" s="555">
        <v>0</v>
      </c>
      <c r="F227" s="585"/>
      <c r="G227" s="555">
        <f>E227</f>
        <v>0</v>
      </c>
      <c r="H227" s="152">
        <f>+VLOOKUP(C227,'[6]FCST SDV'!$C:$AL,36,0)</f>
        <v>0</v>
      </c>
      <c r="I227" s="153">
        <f t="shared" ref="I227:I228" si="54">+H227/D227</f>
        <v>0</v>
      </c>
      <c r="J227" s="134">
        <f t="array" ref="J227">+IFERROR(INDEX('FCST SDV'!$AC$3:$AZ$3000,MATCH('Hàng Theo FCTS 14.09'!$B227,'FCST SDV'!$C$3:$C$3000,0),MATCH('Hàng Theo FCTS 14.09'!J$1,'FCST SDV'!$AC$2:$AZ$2,0))/'Hàng Theo FCTS 14.09'!$C227,0)</f>
        <v>0</v>
      </c>
      <c r="K227" s="134">
        <f t="array" ref="K227">+IFERROR(INDEX('FCST SDV'!$AC$3:$AZ$3000,MATCH('Hàng Theo FCTS 14.09'!$B227,'FCST SDV'!$C$3:$C$3000,0),MATCH('Hàng Theo FCTS 14.09'!K$1,'FCST SDV'!$AC$2:$AZ$2,0))/'Hàng Theo FCTS 14.09'!$C227,0)</f>
        <v>0</v>
      </c>
      <c r="L227" s="134">
        <f t="array" ref="L227">+IFERROR(INDEX('FCST SDV'!$AC$3:$AZ$3000,MATCH('Hàng Theo FCTS 14.09'!$B227,'FCST SDV'!$C$3:$C$3000,0),MATCH('Hàng Theo FCTS 14.09'!L$1,'FCST SDV'!$AC$2:$AZ$2,0))/'Hàng Theo FCTS 14.09'!$C227,0)</f>
        <v>0</v>
      </c>
      <c r="M227" s="134">
        <f t="array" ref="M227">+IFERROR(INDEX('FCST SDV'!$AC$3:$AZ$3000,MATCH('Hàng Theo FCTS 14.09'!$B227,'FCST SDV'!$C$3:$C$3000,0),MATCH('Hàng Theo FCTS 14.09'!M$1,'FCST SDV'!$AC$2:$AZ$2,0))/'Hàng Theo FCTS 14.09'!$C227,0)</f>
        <v>0</v>
      </c>
      <c r="N227" s="134">
        <f t="array" ref="N227">+IFERROR(INDEX('FCST SDV'!$AC$3:$AZ$3000,MATCH('Hàng Theo FCTS 14.09'!$B227,'FCST SDV'!$C$3:$C$3000,0),MATCH('Hàng Theo FCTS 14.09'!N$1,'FCST SDV'!$AC$2:$AZ$2,0))/'Hàng Theo FCTS 14.09'!$C227,0)</f>
        <v>0</v>
      </c>
      <c r="O227" s="134">
        <f t="array" ref="O227">+IFERROR(INDEX('FCST SDV'!$AC$3:$AZ$3000,MATCH('Hàng Theo FCTS 14.09'!$B227,'FCST SDV'!$C$3:$C$3000,0),MATCH('Hàng Theo FCTS 14.09'!O$1,'FCST SDV'!$AC$2:$AZ$2,0))/'Hàng Theo FCTS 14.09'!$C227,0)</f>
        <v>0</v>
      </c>
      <c r="P227" s="134">
        <f t="array" ref="P227">+IFERROR(INDEX('FCST SDV'!$AC$3:$AZ$3000,MATCH('Hàng Theo FCTS 14.09'!$B227,'FCST SDV'!$C$3:$C$3000,0),MATCH('Hàng Theo FCTS 14.09'!P$1,'FCST SDV'!$AC$2:$AZ$2,0))/'Hàng Theo FCTS 14.09'!$C227,0)</f>
        <v>0</v>
      </c>
      <c r="Q227" s="134">
        <f t="array" ref="Q227">+IFERROR(INDEX('FCST SDV'!$AC$3:$AZ$3000,MATCH('Hàng Theo FCTS 14.09'!$B227,'FCST SDV'!$C$3:$C$3000,0),MATCH('Hàng Theo FCTS 14.09'!Q$1,'FCST SDV'!$AC$2:$AZ$2,0))/'Hàng Theo FCTS 14.09'!$C227,0)</f>
        <v>0</v>
      </c>
      <c r="R227" s="134">
        <f t="array" ref="R227">+IFERROR(INDEX('FCST SDV'!$AC$3:$AZ$3000,MATCH('Hàng Theo FCTS 14.09'!$B227,'FCST SDV'!$C$3:$C$3000,0),MATCH('Hàng Theo FCTS 14.09'!R$1,'FCST SDV'!$AC$2:$AZ$2,0))/'Hàng Theo FCTS 14.09'!$C227,0)</f>
        <v>0</v>
      </c>
    </row>
    <row r="228" spans="2:18">
      <c r="B228" s="571"/>
      <c r="C228" s="131" t="s">
        <v>148</v>
      </c>
      <c r="D228" s="135">
        <v>2500</v>
      </c>
      <c r="E228" s="557"/>
      <c r="F228" s="586"/>
      <c r="G228" s="557"/>
      <c r="H228" s="152">
        <f>+VLOOKUP(C228,'[6]FCST SDV'!$C:$AL,36,0)</f>
        <v>0</v>
      </c>
      <c r="I228" s="153">
        <f t="shared" si="54"/>
        <v>0</v>
      </c>
      <c r="J228" s="134">
        <f t="array" ref="J228">+IFERROR(INDEX('FCST SDV'!$AC$3:$AZ$3000,MATCH('Hàng Theo FCTS 14.09'!$B228,'FCST SDV'!$C$3:$C$3000,0),MATCH('Hàng Theo FCTS 14.09'!J$1,'FCST SDV'!$AC$2:$AZ$2,0))/'Hàng Theo FCTS 14.09'!$C228,0)</f>
        <v>20.399999999999999</v>
      </c>
      <c r="K228" s="134">
        <f t="array" ref="K228">+IFERROR(INDEX('FCST SDV'!$AC$3:$AZ$3000,MATCH('Hàng Theo FCTS 14.09'!$B228,'FCST SDV'!$C$3:$C$3000,0),MATCH('Hàng Theo FCTS 14.09'!K$1,'FCST SDV'!$AC$2:$AZ$2,0))/'Hàng Theo FCTS 14.09'!$C228,0)</f>
        <v>19.600000000000001</v>
      </c>
      <c r="L228" s="134">
        <f t="array" ref="L228">+IFERROR(INDEX('FCST SDV'!$AC$3:$AZ$3000,MATCH('Hàng Theo FCTS 14.09'!$B228,'FCST SDV'!$C$3:$C$3000,0),MATCH('Hàng Theo FCTS 14.09'!L$1,'FCST SDV'!$AC$2:$AZ$2,0))/'Hàng Theo FCTS 14.09'!$C228,0)</f>
        <v>18</v>
      </c>
      <c r="M228" s="134">
        <f t="array" ref="M228">+IFERROR(INDEX('FCST SDV'!$AC$3:$AZ$3000,MATCH('Hàng Theo FCTS 14.09'!$B228,'FCST SDV'!$C$3:$C$3000,0),MATCH('Hàng Theo FCTS 14.09'!M$1,'FCST SDV'!$AC$2:$AZ$2,0))/'Hàng Theo FCTS 14.09'!$C228,0)</f>
        <v>15.6</v>
      </c>
      <c r="N228" s="134">
        <f t="array" ref="N228">+IFERROR(INDEX('FCST SDV'!$AC$3:$AZ$3000,MATCH('Hàng Theo FCTS 14.09'!$B228,'FCST SDV'!$C$3:$C$3000,0),MATCH('Hàng Theo FCTS 14.09'!N$1,'FCST SDV'!$AC$2:$AZ$2,0))/'Hàng Theo FCTS 14.09'!$C228,0)</f>
        <v>15.6</v>
      </c>
      <c r="O228" s="134">
        <f t="array" ref="O228">+IFERROR(INDEX('FCST SDV'!$AC$3:$AZ$3000,MATCH('Hàng Theo FCTS 14.09'!$B228,'FCST SDV'!$C$3:$C$3000,0),MATCH('Hàng Theo FCTS 14.09'!O$1,'FCST SDV'!$AC$2:$AZ$2,0))/'Hàng Theo FCTS 14.09'!$C228,0)</f>
        <v>116.8</v>
      </c>
      <c r="P228" s="134">
        <f t="array" ref="P228">+IFERROR(INDEX('FCST SDV'!$AC$3:$AZ$3000,MATCH('Hàng Theo FCTS 14.09'!$B228,'FCST SDV'!$C$3:$C$3000,0),MATCH('Hàng Theo FCTS 14.09'!P$1,'FCST SDV'!$AC$2:$AZ$2,0))/'Hàng Theo FCTS 14.09'!$C228,0)</f>
        <v>75.599999999999994</v>
      </c>
      <c r="Q228" s="134">
        <f t="array" ref="Q228">+IFERROR(INDEX('FCST SDV'!$AC$3:$AZ$3000,MATCH('Hàng Theo FCTS 14.09'!$B228,'FCST SDV'!$C$3:$C$3000,0),MATCH('Hàng Theo FCTS 14.09'!Q$1,'FCST SDV'!$AC$2:$AZ$2,0))/'Hàng Theo FCTS 14.09'!$C228,0)</f>
        <v>18</v>
      </c>
      <c r="R228" s="134">
        <f t="array" ref="R228">+IFERROR(INDEX('FCST SDV'!$AC$3:$AZ$3000,MATCH('Hàng Theo FCTS 14.09'!$B228,'FCST SDV'!$C$3:$C$3000,0),MATCH('Hàng Theo FCTS 14.09'!R$1,'FCST SDV'!$AC$2:$AZ$2,0))/'Hàng Theo FCTS 14.09'!$C228,0)</f>
        <v>0</v>
      </c>
    </row>
    <row r="229" spans="2:18">
      <c r="B229" s="572" t="s">
        <v>254</v>
      </c>
      <c r="C229" s="573"/>
      <c r="D229" s="573"/>
      <c r="E229" s="573"/>
      <c r="F229" s="573"/>
      <c r="G229" s="574"/>
      <c r="H229" s="156"/>
      <c r="I229" s="155"/>
      <c r="J229" s="138">
        <f>+G227-SUM(K227:K228)</f>
        <v>-19.600000000000001</v>
      </c>
      <c r="K229" s="138">
        <f>+J229-SUM(K227:K228)</f>
        <v>-39.200000000000003</v>
      </c>
      <c r="L229" s="138">
        <f t="shared" ref="L229:R229" si="55">+K229-SUM(L227:L228)</f>
        <v>-57.2</v>
      </c>
      <c r="M229" s="138">
        <f t="shared" si="55"/>
        <v>-72.8</v>
      </c>
      <c r="N229" s="138">
        <f t="shared" si="55"/>
        <v>-88.399999999999991</v>
      </c>
      <c r="O229" s="138">
        <f t="shared" si="55"/>
        <v>-205.2</v>
      </c>
      <c r="P229" s="138">
        <f t="shared" si="55"/>
        <v>-280.79999999999995</v>
      </c>
      <c r="Q229" s="138">
        <f t="shared" si="55"/>
        <v>-298.79999999999995</v>
      </c>
      <c r="R229" s="138">
        <f t="shared" si="55"/>
        <v>-298.79999999999995</v>
      </c>
    </row>
    <row r="230" spans="2:18" ht="51">
      <c r="B230" s="145" t="s">
        <v>179</v>
      </c>
      <c r="C230" s="131" t="s">
        <v>57</v>
      </c>
      <c r="D230" s="135">
        <v>2500</v>
      </c>
      <c r="E230" s="133">
        <v>0</v>
      </c>
      <c r="F230" s="142"/>
      <c r="G230" s="133">
        <f>E230</f>
        <v>0</v>
      </c>
      <c r="H230" s="152">
        <f>+VLOOKUP(C230,'[6]FCST SDV'!$C:$AL,36,0)</f>
        <v>779000</v>
      </c>
      <c r="I230" s="153">
        <f t="shared" ref="I230" si="56">+H230/D230</f>
        <v>311.60000000000002</v>
      </c>
      <c r="J230" s="134">
        <f t="array" ref="J230">+IFERROR(INDEX('FCST SDV'!$AC$3:$AZ$3000,MATCH('Hàng Theo FCTS 14.09'!$B230,'FCST SDV'!$C$3:$C$3000,0),MATCH('Hàng Theo FCTS 14.09'!J$1,'FCST SDV'!$AC$2:$AZ$2,0))/'Hàng Theo FCTS 14.09'!$C230,0)</f>
        <v>0</v>
      </c>
      <c r="K230" s="134">
        <f t="array" ref="K230">+IFERROR(INDEX('FCST SDV'!$AC$3:$AZ$3000,MATCH('Hàng Theo FCTS 14.09'!$B230,'FCST SDV'!$C$3:$C$3000,0),MATCH('Hàng Theo FCTS 14.09'!K$1,'FCST SDV'!$AC$2:$AZ$2,0))/'Hàng Theo FCTS 14.09'!$C230,0)</f>
        <v>0</v>
      </c>
      <c r="L230" s="134">
        <f t="array" ref="L230">+IFERROR(INDEX('FCST SDV'!$AC$3:$AZ$3000,MATCH('Hàng Theo FCTS 14.09'!$B230,'FCST SDV'!$C$3:$C$3000,0),MATCH('Hàng Theo FCTS 14.09'!L$1,'FCST SDV'!$AC$2:$AZ$2,0))/'Hàng Theo FCTS 14.09'!$C230,0)</f>
        <v>0</v>
      </c>
      <c r="M230" s="134">
        <f t="array" ref="M230">+IFERROR(INDEX('FCST SDV'!$AC$3:$AZ$3000,MATCH('Hàng Theo FCTS 14.09'!$B230,'FCST SDV'!$C$3:$C$3000,0),MATCH('Hàng Theo FCTS 14.09'!M$1,'FCST SDV'!$AC$2:$AZ$2,0))/'Hàng Theo FCTS 14.09'!$C230,0)</f>
        <v>0</v>
      </c>
      <c r="N230" s="134">
        <f t="array" ref="N230">+IFERROR(INDEX('FCST SDV'!$AC$3:$AZ$3000,MATCH('Hàng Theo FCTS 14.09'!$B230,'FCST SDV'!$C$3:$C$3000,0),MATCH('Hàng Theo FCTS 14.09'!N$1,'FCST SDV'!$AC$2:$AZ$2,0))/'Hàng Theo FCTS 14.09'!$C230,0)</f>
        <v>0</v>
      </c>
      <c r="O230" s="134">
        <f t="array" ref="O230">+IFERROR(INDEX('FCST SDV'!$AC$3:$AZ$3000,MATCH('Hàng Theo FCTS 14.09'!$B230,'FCST SDV'!$C$3:$C$3000,0),MATCH('Hàng Theo FCTS 14.09'!O$1,'FCST SDV'!$AC$2:$AZ$2,0))/'Hàng Theo FCTS 14.09'!$C230,0)</f>
        <v>0</v>
      </c>
      <c r="P230" s="134">
        <f t="array" ref="P230">+IFERROR(INDEX('FCST SDV'!$AC$3:$AZ$3000,MATCH('Hàng Theo FCTS 14.09'!$B230,'FCST SDV'!$C$3:$C$3000,0),MATCH('Hàng Theo FCTS 14.09'!P$1,'FCST SDV'!$AC$2:$AZ$2,0))/'Hàng Theo FCTS 14.09'!$C230,0)</f>
        <v>0</v>
      </c>
      <c r="Q230" s="134">
        <f t="array" ref="Q230">+IFERROR(INDEX('FCST SDV'!$AC$3:$AZ$3000,MATCH('Hàng Theo FCTS 14.09'!$B230,'FCST SDV'!$C$3:$C$3000,0),MATCH('Hàng Theo FCTS 14.09'!Q$1,'FCST SDV'!$AC$2:$AZ$2,0))/'Hàng Theo FCTS 14.09'!$C230,0)</f>
        <v>0</v>
      </c>
      <c r="R230" s="134">
        <f t="array" ref="R230">+IFERROR(INDEX('FCST SDV'!$AC$3:$AZ$3000,MATCH('Hàng Theo FCTS 14.09'!$B230,'FCST SDV'!$C$3:$C$3000,0),MATCH('Hàng Theo FCTS 14.09'!R$1,'FCST SDV'!$AC$2:$AZ$2,0))/'Hàng Theo FCTS 14.09'!$C230,0)</f>
        <v>0</v>
      </c>
    </row>
    <row r="231" spans="2:18">
      <c r="B231" s="572" t="s">
        <v>254</v>
      </c>
      <c r="C231" s="573"/>
      <c r="D231" s="573"/>
      <c r="E231" s="573"/>
      <c r="F231" s="573"/>
      <c r="G231" s="574"/>
      <c r="H231" s="156"/>
      <c r="I231" s="155"/>
      <c r="J231" s="138">
        <f>+G230-SUM(J230)</f>
        <v>0</v>
      </c>
      <c r="K231" s="138">
        <f>+J231-SUM(K230)</f>
        <v>0</v>
      </c>
      <c r="L231" s="138">
        <f t="shared" ref="L231:R231" si="57">+K231-SUM(L230)</f>
        <v>0</v>
      </c>
      <c r="M231" s="138">
        <f t="shared" si="57"/>
        <v>0</v>
      </c>
      <c r="N231" s="138">
        <f t="shared" si="57"/>
        <v>0</v>
      </c>
      <c r="O231" s="138">
        <f t="shared" si="57"/>
        <v>0</v>
      </c>
      <c r="P231" s="138">
        <f t="shared" si="57"/>
        <v>0</v>
      </c>
      <c r="Q231" s="138">
        <f t="shared" si="57"/>
        <v>0</v>
      </c>
      <c r="R231" s="138">
        <f t="shared" si="57"/>
        <v>0</v>
      </c>
    </row>
    <row r="232" spans="2:18">
      <c r="B232" s="570" t="s">
        <v>180</v>
      </c>
      <c r="C232" s="131" t="s">
        <v>149</v>
      </c>
      <c r="D232" s="135">
        <v>2500</v>
      </c>
      <c r="E232" s="555">
        <v>0</v>
      </c>
      <c r="F232" s="585"/>
      <c r="G232" s="555">
        <f>E232</f>
        <v>0</v>
      </c>
      <c r="H232" s="152">
        <f>+VLOOKUP(C232,'[6]FCST SDV'!$C:$AL,36,0)</f>
        <v>0</v>
      </c>
      <c r="I232" s="153">
        <f t="shared" ref="I232:I233" si="58">+H232/D232</f>
        <v>0</v>
      </c>
      <c r="J232" s="134">
        <f t="array" ref="J232">+IFERROR(INDEX('FCST SDV'!$AC$3:$AZ$3000,MATCH('Hàng Theo FCTS 14.09'!$B232,'FCST SDV'!$C$3:$C$3000,0),MATCH('Hàng Theo FCTS 14.09'!J$1,'FCST SDV'!$AC$2:$AZ$2,0))/'Hàng Theo FCTS 14.09'!$C232,0)</f>
        <v>0</v>
      </c>
      <c r="K232" s="134">
        <f t="array" ref="K232">+IFERROR(INDEX('FCST SDV'!$AC$3:$AZ$3000,MATCH('Hàng Theo FCTS 14.09'!$B232,'FCST SDV'!$C$3:$C$3000,0),MATCH('Hàng Theo FCTS 14.09'!K$1,'FCST SDV'!$AC$2:$AZ$2,0))/'Hàng Theo FCTS 14.09'!$C232,0)</f>
        <v>0</v>
      </c>
      <c r="L232" s="134">
        <f t="array" ref="L232">+IFERROR(INDEX('FCST SDV'!$AC$3:$AZ$3000,MATCH('Hàng Theo FCTS 14.09'!$B232,'FCST SDV'!$C$3:$C$3000,0),MATCH('Hàng Theo FCTS 14.09'!L$1,'FCST SDV'!$AC$2:$AZ$2,0))/'Hàng Theo FCTS 14.09'!$C232,0)</f>
        <v>0</v>
      </c>
      <c r="M232" s="134">
        <f t="array" ref="M232">+IFERROR(INDEX('FCST SDV'!$AC$3:$AZ$3000,MATCH('Hàng Theo FCTS 14.09'!$B232,'FCST SDV'!$C$3:$C$3000,0),MATCH('Hàng Theo FCTS 14.09'!M$1,'FCST SDV'!$AC$2:$AZ$2,0))/'Hàng Theo FCTS 14.09'!$C232,0)</f>
        <v>0</v>
      </c>
      <c r="N232" s="134">
        <f t="array" ref="N232">+IFERROR(INDEX('FCST SDV'!$AC$3:$AZ$3000,MATCH('Hàng Theo FCTS 14.09'!$B232,'FCST SDV'!$C$3:$C$3000,0),MATCH('Hàng Theo FCTS 14.09'!N$1,'FCST SDV'!$AC$2:$AZ$2,0))/'Hàng Theo FCTS 14.09'!$C232,0)</f>
        <v>0</v>
      </c>
      <c r="O232" s="134">
        <f t="array" ref="O232">+IFERROR(INDEX('FCST SDV'!$AC$3:$AZ$3000,MATCH('Hàng Theo FCTS 14.09'!$B232,'FCST SDV'!$C$3:$C$3000,0),MATCH('Hàng Theo FCTS 14.09'!O$1,'FCST SDV'!$AC$2:$AZ$2,0))/'Hàng Theo FCTS 14.09'!$C232,0)</f>
        <v>0</v>
      </c>
      <c r="P232" s="134">
        <f t="array" ref="P232">+IFERROR(INDEX('FCST SDV'!$AC$3:$AZ$3000,MATCH('Hàng Theo FCTS 14.09'!$B232,'FCST SDV'!$C$3:$C$3000,0),MATCH('Hàng Theo FCTS 14.09'!P$1,'FCST SDV'!$AC$2:$AZ$2,0))/'Hàng Theo FCTS 14.09'!$C232,0)</f>
        <v>0</v>
      </c>
      <c r="Q232" s="134">
        <f t="array" ref="Q232">+IFERROR(INDEX('FCST SDV'!$AC$3:$AZ$3000,MATCH('Hàng Theo FCTS 14.09'!$B232,'FCST SDV'!$C$3:$C$3000,0),MATCH('Hàng Theo FCTS 14.09'!Q$1,'FCST SDV'!$AC$2:$AZ$2,0))/'Hàng Theo FCTS 14.09'!$C232,0)</f>
        <v>0</v>
      </c>
      <c r="R232" s="134">
        <f t="array" ref="R232">+IFERROR(INDEX('FCST SDV'!$AC$3:$AZ$3000,MATCH('Hàng Theo FCTS 14.09'!$B232,'FCST SDV'!$C$3:$C$3000,0),MATCH('Hàng Theo FCTS 14.09'!R$1,'FCST SDV'!$AC$2:$AZ$2,0))/'Hàng Theo FCTS 14.09'!$C232,0)</f>
        <v>0</v>
      </c>
    </row>
    <row r="233" spans="2:18">
      <c r="B233" s="571"/>
      <c r="C233" s="131" t="s">
        <v>58</v>
      </c>
      <c r="D233" s="135">
        <v>2500</v>
      </c>
      <c r="E233" s="557"/>
      <c r="F233" s="586"/>
      <c r="G233" s="557"/>
      <c r="H233" s="152">
        <f>+VLOOKUP(C233,'[6]FCST SDV'!$C:$AL,36,0)</f>
        <v>48000</v>
      </c>
      <c r="I233" s="153">
        <f t="shared" si="58"/>
        <v>19.2</v>
      </c>
      <c r="J233" s="134">
        <f t="array" ref="J233">+IFERROR(INDEX('FCST SDV'!$AC$3:$AZ$3000,MATCH('Hàng Theo FCTS 14.09'!$B233,'FCST SDV'!$C$3:$C$3000,0),MATCH('Hàng Theo FCTS 14.09'!J$1,'FCST SDV'!$AC$2:$AZ$2,0))/'Hàng Theo FCTS 14.09'!$C233,0)</f>
        <v>0</v>
      </c>
      <c r="K233" s="134">
        <f t="array" ref="K233">+IFERROR(INDEX('FCST SDV'!$AC$3:$AZ$3000,MATCH('Hàng Theo FCTS 14.09'!$B233,'FCST SDV'!$C$3:$C$3000,0),MATCH('Hàng Theo FCTS 14.09'!K$1,'FCST SDV'!$AC$2:$AZ$2,0))/'Hàng Theo FCTS 14.09'!$C233,0)</f>
        <v>0</v>
      </c>
      <c r="L233" s="134">
        <f t="array" ref="L233">+IFERROR(INDEX('FCST SDV'!$AC$3:$AZ$3000,MATCH('Hàng Theo FCTS 14.09'!$B233,'FCST SDV'!$C$3:$C$3000,0),MATCH('Hàng Theo FCTS 14.09'!L$1,'FCST SDV'!$AC$2:$AZ$2,0))/'Hàng Theo FCTS 14.09'!$C233,0)</f>
        <v>0</v>
      </c>
      <c r="M233" s="134">
        <f t="array" ref="M233">+IFERROR(INDEX('FCST SDV'!$AC$3:$AZ$3000,MATCH('Hàng Theo FCTS 14.09'!$B233,'FCST SDV'!$C$3:$C$3000,0),MATCH('Hàng Theo FCTS 14.09'!M$1,'FCST SDV'!$AC$2:$AZ$2,0))/'Hàng Theo FCTS 14.09'!$C233,0)</f>
        <v>0</v>
      </c>
      <c r="N233" s="134">
        <f t="array" ref="N233">+IFERROR(INDEX('FCST SDV'!$AC$3:$AZ$3000,MATCH('Hàng Theo FCTS 14.09'!$B233,'FCST SDV'!$C$3:$C$3000,0),MATCH('Hàng Theo FCTS 14.09'!N$1,'FCST SDV'!$AC$2:$AZ$2,0))/'Hàng Theo FCTS 14.09'!$C233,0)</f>
        <v>0</v>
      </c>
      <c r="O233" s="134">
        <f t="array" ref="O233">+IFERROR(INDEX('FCST SDV'!$AC$3:$AZ$3000,MATCH('Hàng Theo FCTS 14.09'!$B233,'FCST SDV'!$C$3:$C$3000,0),MATCH('Hàng Theo FCTS 14.09'!O$1,'FCST SDV'!$AC$2:$AZ$2,0))/'Hàng Theo FCTS 14.09'!$C233,0)</f>
        <v>0</v>
      </c>
      <c r="P233" s="134">
        <f t="array" ref="P233">+IFERROR(INDEX('FCST SDV'!$AC$3:$AZ$3000,MATCH('Hàng Theo FCTS 14.09'!$B233,'FCST SDV'!$C$3:$C$3000,0),MATCH('Hàng Theo FCTS 14.09'!P$1,'FCST SDV'!$AC$2:$AZ$2,0))/'Hàng Theo FCTS 14.09'!$C233,0)</f>
        <v>0</v>
      </c>
      <c r="Q233" s="134">
        <f t="array" ref="Q233">+IFERROR(INDEX('FCST SDV'!$AC$3:$AZ$3000,MATCH('Hàng Theo FCTS 14.09'!$B233,'FCST SDV'!$C$3:$C$3000,0),MATCH('Hàng Theo FCTS 14.09'!Q$1,'FCST SDV'!$AC$2:$AZ$2,0))/'Hàng Theo FCTS 14.09'!$C233,0)</f>
        <v>3.6</v>
      </c>
      <c r="R233" s="134">
        <f t="array" ref="R233">+IFERROR(INDEX('FCST SDV'!$AC$3:$AZ$3000,MATCH('Hàng Theo FCTS 14.09'!$B233,'FCST SDV'!$C$3:$C$3000,0),MATCH('Hàng Theo FCTS 14.09'!R$1,'FCST SDV'!$AC$2:$AZ$2,0))/'Hàng Theo FCTS 14.09'!$C233,0)</f>
        <v>0</v>
      </c>
    </row>
    <row r="234" spans="2:18">
      <c r="B234" s="572" t="s">
        <v>254</v>
      </c>
      <c r="C234" s="573"/>
      <c r="D234" s="573"/>
      <c r="E234" s="573"/>
      <c r="F234" s="573"/>
      <c r="G234" s="574"/>
      <c r="H234" s="156"/>
      <c r="I234" s="155"/>
      <c r="J234" s="138">
        <f>+G232-SUM(J232:J233)</f>
        <v>0</v>
      </c>
      <c r="K234" s="138">
        <f>+J234-SUM(K232:K233)</f>
        <v>0</v>
      </c>
      <c r="L234" s="138">
        <f t="shared" ref="L234:R234" si="59">+K234-SUM(L232:L233)</f>
        <v>0</v>
      </c>
      <c r="M234" s="138">
        <f t="shared" si="59"/>
        <v>0</v>
      </c>
      <c r="N234" s="138">
        <f t="shared" si="59"/>
        <v>0</v>
      </c>
      <c r="O234" s="138">
        <f t="shared" si="59"/>
        <v>0</v>
      </c>
      <c r="P234" s="138">
        <f t="shared" si="59"/>
        <v>0</v>
      </c>
      <c r="Q234" s="138">
        <f t="shared" si="59"/>
        <v>-3.6</v>
      </c>
      <c r="R234" s="138">
        <f t="shared" si="59"/>
        <v>-3.6</v>
      </c>
    </row>
    <row r="235" spans="2:18" ht="51">
      <c r="B235" s="145" t="s">
        <v>181</v>
      </c>
      <c r="C235" s="131" t="s">
        <v>150</v>
      </c>
      <c r="D235" s="135">
        <v>2500</v>
      </c>
      <c r="E235" s="133">
        <v>0</v>
      </c>
      <c r="F235" s="142"/>
      <c r="G235" s="133">
        <f>E235</f>
        <v>0</v>
      </c>
      <c r="H235" s="152">
        <f>+VLOOKUP(C235,'[6]FCST SDV'!$C:$AL,36,0)</f>
        <v>9000</v>
      </c>
      <c r="I235" s="153">
        <f t="shared" ref="I235" si="60">+H235/D235</f>
        <v>3.6</v>
      </c>
      <c r="J235" s="134">
        <f t="array" ref="J235">+IFERROR(INDEX('FCST SDV'!$AC$3:$AZ$3000,MATCH('Hàng Theo FCTS 14.09'!$B235,'FCST SDV'!$C$3:$C$3000,0),MATCH('Hàng Theo FCTS 14.09'!J$1,'FCST SDV'!$AC$2:$AZ$2,0))/'Hàng Theo FCTS 14.09'!$C235,0)</f>
        <v>0</v>
      </c>
      <c r="K235" s="134">
        <f t="array" ref="K235">+IFERROR(INDEX('FCST SDV'!$AC$3:$AZ$3000,MATCH('Hàng Theo FCTS 14.09'!$B235,'FCST SDV'!$C$3:$C$3000,0),MATCH('Hàng Theo FCTS 14.09'!K$1,'FCST SDV'!$AC$2:$AZ$2,0))/'Hàng Theo FCTS 14.09'!$C235,0)</f>
        <v>0</v>
      </c>
      <c r="L235" s="134">
        <f t="array" ref="L235">+IFERROR(INDEX('FCST SDV'!$AC$3:$AZ$3000,MATCH('Hàng Theo FCTS 14.09'!$B235,'FCST SDV'!$C$3:$C$3000,0),MATCH('Hàng Theo FCTS 14.09'!L$1,'FCST SDV'!$AC$2:$AZ$2,0))/'Hàng Theo FCTS 14.09'!$C235,0)</f>
        <v>0</v>
      </c>
      <c r="M235" s="134">
        <f t="array" ref="M235">+IFERROR(INDEX('FCST SDV'!$AC$3:$AZ$3000,MATCH('Hàng Theo FCTS 14.09'!$B235,'FCST SDV'!$C$3:$C$3000,0),MATCH('Hàng Theo FCTS 14.09'!M$1,'FCST SDV'!$AC$2:$AZ$2,0))/'Hàng Theo FCTS 14.09'!$C235,0)</f>
        <v>0</v>
      </c>
      <c r="N235" s="134">
        <f t="array" ref="N235">+IFERROR(INDEX('FCST SDV'!$AC$3:$AZ$3000,MATCH('Hàng Theo FCTS 14.09'!$B235,'FCST SDV'!$C$3:$C$3000,0),MATCH('Hàng Theo FCTS 14.09'!N$1,'FCST SDV'!$AC$2:$AZ$2,0))/'Hàng Theo FCTS 14.09'!$C235,0)</f>
        <v>0</v>
      </c>
      <c r="O235" s="134">
        <f t="array" ref="O235">+IFERROR(INDEX('FCST SDV'!$AC$3:$AZ$3000,MATCH('Hàng Theo FCTS 14.09'!$B235,'FCST SDV'!$C$3:$C$3000,0),MATCH('Hàng Theo FCTS 14.09'!O$1,'FCST SDV'!$AC$2:$AZ$2,0))/'Hàng Theo FCTS 14.09'!$C235,0)</f>
        <v>0</v>
      </c>
      <c r="P235" s="134">
        <f t="array" ref="P235">+IFERROR(INDEX('FCST SDV'!$AC$3:$AZ$3000,MATCH('Hàng Theo FCTS 14.09'!$B235,'FCST SDV'!$C$3:$C$3000,0),MATCH('Hàng Theo FCTS 14.09'!P$1,'FCST SDV'!$AC$2:$AZ$2,0))/'Hàng Theo FCTS 14.09'!$C235,0)</f>
        <v>0</v>
      </c>
      <c r="Q235" s="134">
        <f t="array" ref="Q235">+IFERROR(INDEX('FCST SDV'!$AC$3:$AZ$3000,MATCH('Hàng Theo FCTS 14.09'!$B235,'FCST SDV'!$C$3:$C$3000,0),MATCH('Hàng Theo FCTS 14.09'!Q$1,'FCST SDV'!$AC$2:$AZ$2,0))/'Hàng Theo FCTS 14.09'!$C235,0)</f>
        <v>3.6</v>
      </c>
      <c r="R235" s="134">
        <f t="array" ref="R235">+IFERROR(INDEX('FCST SDV'!$AC$3:$AZ$3000,MATCH('Hàng Theo FCTS 14.09'!$B235,'FCST SDV'!$C$3:$C$3000,0),MATCH('Hàng Theo FCTS 14.09'!R$1,'FCST SDV'!$AC$2:$AZ$2,0))/'Hàng Theo FCTS 14.09'!$C235,0)</f>
        <v>0</v>
      </c>
    </row>
    <row r="236" spans="2:18">
      <c r="B236" s="572" t="s">
        <v>254</v>
      </c>
      <c r="C236" s="573"/>
      <c r="D236" s="573"/>
      <c r="E236" s="573"/>
      <c r="F236" s="573"/>
      <c r="G236" s="574"/>
      <c r="H236" s="156"/>
      <c r="I236" s="155"/>
      <c r="J236" s="138">
        <f>+G235-SUM(J235)</f>
        <v>0</v>
      </c>
      <c r="K236" s="138">
        <f>+J236-SUM(K235)</f>
        <v>0</v>
      </c>
      <c r="L236" s="138">
        <f t="shared" ref="L236:R236" si="61">+K236-SUM(L235)</f>
        <v>0</v>
      </c>
      <c r="M236" s="138">
        <f t="shared" si="61"/>
        <v>0</v>
      </c>
      <c r="N236" s="138">
        <f t="shared" si="61"/>
        <v>0</v>
      </c>
      <c r="O236" s="138">
        <f t="shared" si="61"/>
        <v>0</v>
      </c>
      <c r="P236" s="138">
        <f t="shared" si="61"/>
        <v>0</v>
      </c>
      <c r="Q236" s="138">
        <f t="shared" si="61"/>
        <v>-3.6</v>
      </c>
      <c r="R236" s="138">
        <f t="shared" si="61"/>
        <v>-3.6</v>
      </c>
    </row>
    <row r="237" spans="2:18">
      <c r="B237" s="570" t="s">
        <v>182</v>
      </c>
      <c r="C237" s="131" t="s">
        <v>151</v>
      </c>
      <c r="D237" s="135">
        <v>2500</v>
      </c>
      <c r="E237" s="555">
        <v>0</v>
      </c>
      <c r="F237" s="585"/>
      <c r="G237" s="555">
        <f>E237</f>
        <v>0</v>
      </c>
      <c r="H237" s="152">
        <f>+VLOOKUP(C237,'[6]FCST SDV'!$C:$AL,36,0)</f>
        <v>9000</v>
      </c>
      <c r="I237" s="153">
        <f t="shared" ref="I237:I238" si="62">+H237/D237</f>
        <v>3.6</v>
      </c>
      <c r="J237" s="134">
        <f t="array" ref="J237">+IFERROR(INDEX('FCST SDV'!$AC$3:$AZ$3000,MATCH('Hàng Theo FCTS 14.09'!$B237,'FCST SDV'!$C$3:$C$3000,0),MATCH('Hàng Theo FCTS 14.09'!J$1,'FCST SDV'!$AC$2:$AZ$2,0))/'Hàng Theo FCTS 14.09'!$C237,0)</f>
        <v>0</v>
      </c>
      <c r="K237" s="134">
        <f t="array" ref="K237">+IFERROR(INDEX('FCST SDV'!$AC$3:$AZ$3000,MATCH('Hàng Theo FCTS 14.09'!$B237,'FCST SDV'!$C$3:$C$3000,0),MATCH('Hàng Theo FCTS 14.09'!K$1,'FCST SDV'!$AC$2:$AZ$2,0))/'Hàng Theo FCTS 14.09'!$C237,0)</f>
        <v>0</v>
      </c>
      <c r="L237" s="134">
        <f t="array" ref="L237">+IFERROR(INDEX('FCST SDV'!$AC$3:$AZ$3000,MATCH('Hàng Theo FCTS 14.09'!$B237,'FCST SDV'!$C$3:$C$3000,0),MATCH('Hàng Theo FCTS 14.09'!L$1,'FCST SDV'!$AC$2:$AZ$2,0))/'Hàng Theo FCTS 14.09'!$C237,0)</f>
        <v>0</v>
      </c>
      <c r="M237" s="134">
        <f t="array" ref="M237">+IFERROR(INDEX('FCST SDV'!$AC$3:$AZ$3000,MATCH('Hàng Theo FCTS 14.09'!$B237,'FCST SDV'!$C$3:$C$3000,0),MATCH('Hàng Theo FCTS 14.09'!M$1,'FCST SDV'!$AC$2:$AZ$2,0))/'Hàng Theo FCTS 14.09'!$C237,0)</f>
        <v>0</v>
      </c>
      <c r="N237" s="134">
        <f t="array" ref="N237">+IFERROR(INDEX('FCST SDV'!$AC$3:$AZ$3000,MATCH('Hàng Theo FCTS 14.09'!$B237,'FCST SDV'!$C$3:$C$3000,0),MATCH('Hàng Theo FCTS 14.09'!N$1,'FCST SDV'!$AC$2:$AZ$2,0))/'Hàng Theo FCTS 14.09'!$C237,0)</f>
        <v>0</v>
      </c>
      <c r="O237" s="134">
        <f t="array" ref="O237">+IFERROR(INDEX('FCST SDV'!$AC$3:$AZ$3000,MATCH('Hàng Theo FCTS 14.09'!$B237,'FCST SDV'!$C$3:$C$3000,0),MATCH('Hàng Theo FCTS 14.09'!O$1,'FCST SDV'!$AC$2:$AZ$2,0))/'Hàng Theo FCTS 14.09'!$C237,0)</f>
        <v>0</v>
      </c>
      <c r="P237" s="134">
        <f t="array" ref="P237">+IFERROR(INDEX('FCST SDV'!$AC$3:$AZ$3000,MATCH('Hàng Theo FCTS 14.09'!$B237,'FCST SDV'!$C$3:$C$3000,0),MATCH('Hàng Theo FCTS 14.09'!P$1,'FCST SDV'!$AC$2:$AZ$2,0))/'Hàng Theo FCTS 14.09'!$C237,0)</f>
        <v>0</v>
      </c>
      <c r="Q237" s="134">
        <f t="array" ref="Q237">+IFERROR(INDEX('FCST SDV'!$AC$3:$AZ$3000,MATCH('Hàng Theo FCTS 14.09'!$B237,'FCST SDV'!$C$3:$C$3000,0),MATCH('Hàng Theo FCTS 14.09'!Q$1,'FCST SDV'!$AC$2:$AZ$2,0))/'Hàng Theo FCTS 14.09'!$C237,0)</f>
        <v>0</v>
      </c>
      <c r="R237" s="134">
        <f t="array" ref="R237">+IFERROR(INDEX('FCST SDV'!$AC$3:$AZ$3000,MATCH('Hàng Theo FCTS 14.09'!$B237,'FCST SDV'!$C$3:$C$3000,0),MATCH('Hàng Theo FCTS 14.09'!R$1,'FCST SDV'!$AC$2:$AZ$2,0))/'Hàng Theo FCTS 14.09'!$C237,0)</f>
        <v>0</v>
      </c>
    </row>
    <row r="238" spans="2:18">
      <c r="B238" s="571"/>
      <c r="C238" s="131" t="s">
        <v>17</v>
      </c>
      <c r="D238" s="135">
        <v>2500</v>
      </c>
      <c r="E238" s="557"/>
      <c r="F238" s="586"/>
      <c r="G238" s="557"/>
      <c r="H238" s="152">
        <f>+VLOOKUP(C238,'[6]FCST SDV'!$C:$AL,36,0)</f>
        <v>48000</v>
      </c>
      <c r="I238" s="153">
        <f t="shared" si="62"/>
        <v>19.2</v>
      </c>
      <c r="J238" s="134">
        <f t="array" ref="J238">+IFERROR(INDEX('FCST SDV'!$AC$3:$AZ$3000,MATCH('Hàng Theo FCTS 14.09'!$B238,'FCST SDV'!$C$3:$C$3000,0),MATCH('Hàng Theo FCTS 14.09'!J$1,'FCST SDV'!$AC$2:$AZ$2,0))/'Hàng Theo FCTS 14.09'!$C238,0)</f>
        <v>4</v>
      </c>
      <c r="K238" s="134">
        <f t="array" ref="K238">+IFERROR(INDEX('FCST SDV'!$AC$3:$AZ$3000,MATCH('Hàng Theo FCTS 14.09'!$B238,'FCST SDV'!$C$3:$C$3000,0),MATCH('Hàng Theo FCTS 14.09'!K$1,'FCST SDV'!$AC$2:$AZ$2,0))/'Hàng Theo FCTS 14.09'!$C238,0)</f>
        <v>4</v>
      </c>
      <c r="L238" s="134">
        <f t="array" ref="L238">+IFERROR(INDEX('FCST SDV'!$AC$3:$AZ$3000,MATCH('Hàng Theo FCTS 14.09'!$B238,'FCST SDV'!$C$3:$C$3000,0),MATCH('Hàng Theo FCTS 14.09'!L$1,'FCST SDV'!$AC$2:$AZ$2,0))/'Hàng Theo FCTS 14.09'!$C238,0)</f>
        <v>4</v>
      </c>
      <c r="M238" s="134">
        <f t="array" ref="M238">+IFERROR(INDEX('FCST SDV'!$AC$3:$AZ$3000,MATCH('Hàng Theo FCTS 14.09'!$B238,'FCST SDV'!$C$3:$C$3000,0),MATCH('Hàng Theo FCTS 14.09'!M$1,'FCST SDV'!$AC$2:$AZ$2,0))/'Hàng Theo FCTS 14.09'!$C238,0)</f>
        <v>4</v>
      </c>
      <c r="N238" s="134">
        <f t="array" ref="N238">+IFERROR(INDEX('FCST SDV'!$AC$3:$AZ$3000,MATCH('Hàng Theo FCTS 14.09'!$B238,'FCST SDV'!$C$3:$C$3000,0),MATCH('Hàng Theo FCTS 14.09'!N$1,'FCST SDV'!$AC$2:$AZ$2,0))/'Hàng Theo FCTS 14.09'!$C238,0)</f>
        <v>4</v>
      </c>
      <c r="O238" s="134">
        <f t="array" ref="O238">+IFERROR(INDEX('FCST SDV'!$AC$3:$AZ$3000,MATCH('Hàng Theo FCTS 14.09'!$B238,'FCST SDV'!$C$3:$C$3000,0),MATCH('Hàng Theo FCTS 14.09'!O$1,'FCST SDV'!$AC$2:$AZ$2,0))/'Hàng Theo FCTS 14.09'!$C238,0)</f>
        <v>28</v>
      </c>
      <c r="P238" s="134">
        <f t="array" ref="P238">+IFERROR(INDEX('FCST SDV'!$AC$3:$AZ$3000,MATCH('Hàng Theo FCTS 14.09'!$B238,'FCST SDV'!$C$3:$C$3000,0),MATCH('Hàng Theo FCTS 14.09'!P$1,'FCST SDV'!$AC$2:$AZ$2,0))/'Hàng Theo FCTS 14.09'!$C238,0)</f>
        <v>28</v>
      </c>
      <c r="Q238" s="134">
        <f t="array" ref="Q238">+IFERROR(INDEX('FCST SDV'!$AC$3:$AZ$3000,MATCH('Hàng Theo FCTS 14.09'!$B238,'FCST SDV'!$C$3:$C$3000,0),MATCH('Hàng Theo FCTS 14.09'!Q$1,'FCST SDV'!$AC$2:$AZ$2,0))/'Hàng Theo FCTS 14.09'!$C238,0)</f>
        <v>28</v>
      </c>
      <c r="R238" s="134">
        <f t="array" ref="R238">+IFERROR(INDEX('FCST SDV'!$AC$3:$AZ$3000,MATCH('Hàng Theo FCTS 14.09'!$B238,'FCST SDV'!$C$3:$C$3000,0),MATCH('Hàng Theo FCTS 14.09'!R$1,'FCST SDV'!$AC$2:$AZ$2,0))/'Hàng Theo FCTS 14.09'!$C238,0)</f>
        <v>0</v>
      </c>
    </row>
    <row r="239" spans="2:18">
      <c r="B239" s="572" t="s">
        <v>254</v>
      </c>
      <c r="C239" s="573"/>
      <c r="D239" s="573"/>
      <c r="E239" s="573"/>
      <c r="F239" s="573"/>
      <c r="G239" s="574"/>
      <c r="H239" s="156"/>
      <c r="I239" s="155"/>
      <c r="J239" s="138">
        <f>+G237-SUM(J237:J238)</f>
        <v>-4</v>
      </c>
      <c r="K239" s="138">
        <f>+J239-SUM(K237:K238)</f>
        <v>-8</v>
      </c>
      <c r="L239" s="138">
        <f t="shared" ref="L239:R239" si="63">+K239-SUM(L237:L238)</f>
        <v>-12</v>
      </c>
      <c r="M239" s="138">
        <f t="shared" si="63"/>
        <v>-16</v>
      </c>
      <c r="N239" s="138">
        <f t="shared" si="63"/>
        <v>-20</v>
      </c>
      <c r="O239" s="138">
        <f t="shared" si="63"/>
        <v>-48</v>
      </c>
      <c r="P239" s="138">
        <f t="shared" si="63"/>
        <v>-76</v>
      </c>
      <c r="Q239" s="138">
        <f t="shared" si="63"/>
        <v>-104</v>
      </c>
      <c r="R239" s="138">
        <f t="shared" si="63"/>
        <v>-104</v>
      </c>
    </row>
    <row r="240" spans="2:18">
      <c r="B240" s="570" t="s">
        <v>183</v>
      </c>
      <c r="C240" s="131" t="s">
        <v>152</v>
      </c>
      <c r="D240" s="135">
        <v>2500</v>
      </c>
      <c r="E240" s="555">
        <v>0</v>
      </c>
      <c r="F240" s="585"/>
      <c r="G240" s="555">
        <f>E240</f>
        <v>0</v>
      </c>
      <c r="H240" s="152">
        <f>+VLOOKUP(C240,'[6]FCST SDV'!$C:$AL,36,0)</f>
        <v>270000</v>
      </c>
      <c r="I240" s="153">
        <f t="shared" ref="I240:I243" si="64">+H240/D240</f>
        <v>108</v>
      </c>
      <c r="J240" s="134">
        <f t="array" ref="J240">+IFERROR(INDEX('FCST SDV'!$AC$3:$AZ$3000,MATCH('Hàng Theo FCTS 14.09'!$B240,'FCST SDV'!$C$3:$C$3000,0),MATCH('Hàng Theo FCTS 14.09'!J$1,'FCST SDV'!$AC$2:$AZ$2,0))/'Hàng Theo FCTS 14.09'!$C240,0)</f>
        <v>0</v>
      </c>
      <c r="K240" s="134">
        <f t="array" ref="K240">+IFERROR(INDEX('FCST SDV'!$AC$3:$AZ$3000,MATCH('Hàng Theo FCTS 14.09'!$B240,'FCST SDV'!$C$3:$C$3000,0),MATCH('Hàng Theo FCTS 14.09'!K$1,'FCST SDV'!$AC$2:$AZ$2,0))/'Hàng Theo FCTS 14.09'!$C240,0)</f>
        <v>0</v>
      </c>
      <c r="L240" s="134">
        <f t="array" ref="L240">+IFERROR(INDEX('FCST SDV'!$AC$3:$AZ$3000,MATCH('Hàng Theo FCTS 14.09'!$B240,'FCST SDV'!$C$3:$C$3000,0),MATCH('Hàng Theo FCTS 14.09'!L$1,'FCST SDV'!$AC$2:$AZ$2,0))/'Hàng Theo FCTS 14.09'!$C240,0)</f>
        <v>0</v>
      </c>
      <c r="M240" s="134">
        <f t="array" ref="M240">+IFERROR(INDEX('FCST SDV'!$AC$3:$AZ$3000,MATCH('Hàng Theo FCTS 14.09'!$B240,'FCST SDV'!$C$3:$C$3000,0),MATCH('Hàng Theo FCTS 14.09'!M$1,'FCST SDV'!$AC$2:$AZ$2,0))/'Hàng Theo FCTS 14.09'!$C240,0)</f>
        <v>0</v>
      </c>
      <c r="N240" s="134">
        <f t="array" ref="N240">+IFERROR(INDEX('FCST SDV'!$AC$3:$AZ$3000,MATCH('Hàng Theo FCTS 14.09'!$B240,'FCST SDV'!$C$3:$C$3000,0),MATCH('Hàng Theo FCTS 14.09'!N$1,'FCST SDV'!$AC$2:$AZ$2,0))/'Hàng Theo FCTS 14.09'!$C240,0)</f>
        <v>0</v>
      </c>
      <c r="O240" s="134">
        <f t="array" ref="O240">+IFERROR(INDEX('FCST SDV'!$AC$3:$AZ$3000,MATCH('Hàng Theo FCTS 14.09'!$B240,'FCST SDV'!$C$3:$C$3000,0),MATCH('Hàng Theo FCTS 14.09'!O$1,'FCST SDV'!$AC$2:$AZ$2,0))/'Hàng Theo FCTS 14.09'!$C240,0)</f>
        <v>0</v>
      </c>
      <c r="P240" s="134">
        <f t="array" ref="P240">+IFERROR(INDEX('FCST SDV'!$AC$3:$AZ$3000,MATCH('Hàng Theo FCTS 14.09'!$B240,'FCST SDV'!$C$3:$C$3000,0),MATCH('Hàng Theo FCTS 14.09'!P$1,'FCST SDV'!$AC$2:$AZ$2,0))/'Hàng Theo FCTS 14.09'!$C240,0)</f>
        <v>0</v>
      </c>
      <c r="Q240" s="134">
        <f t="array" ref="Q240">+IFERROR(INDEX('FCST SDV'!$AC$3:$AZ$3000,MATCH('Hàng Theo FCTS 14.09'!$B240,'FCST SDV'!$C$3:$C$3000,0),MATCH('Hàng Theo FCTS 14.09'!Q$1,'FCST SDV'!$AC$2:$AZ$2,0))/'Hàng Theo FCTS 14.09'!$C240,0)</f>
        <v>0</v>
      </c>
      <c r="R240" s="134">
        <f t="array" ref="R240">+IFERROR(INDEX('FCST SDV'!$AC$3:$AZ$3000,MATCH('Hàng Theo FCTS 14.09'!$B240,'FCST SDV'!$C$3:$C$3000,0),MATCH('Hàng Theo FCTS 14.09'!R$1,'FCST SDV'!$AC$2:$AZ$2,0))/'Hàng Theo FCTS 14.09'!$C240,0)</f>
        <v>0</v>
      </c>
    </row>
    <row r="241" spans="2:18">
      <c r="B241" s="575"/>
      <c r="C241" s="131" t="s">
        <v>10</v>
      </c>
      <c r="D241" s="135">
        <v>2500</v>
      </c>
      <c r="E241" s="556"/>
      <c r="F241" s="664"/>
      <c r="G241" s="556"/>
      <c r="H241" s="152">
        <f>+VLOOKUP(C241,'[6]FCST SDV'!$C:$AL,36,0)</f>
        <v>250000</v>
      </c>
      <c r="I241" s="153">
        <f t="shared" si="64"/>
        <v>100</v>
      </c>
      <c r="J241" s="134">
        <f t="array" ref="J241">+IFERROR(INDEX('FCST SDV'!$AC$3:$AZ$3000,MATCH('Hàng Theo FCTS 14.09'!$B241,'FCST SDV'!$C$3:$C$3000,0),MATCH('Hàng Theo FCTS 14.09'!J$1,'FCST SDV'!$AC$2:$AZ$2,0))/'Hàng Theo FCTS 14.09'!$C241,0)</f>
        <v>4</v>
      </c>
      <c r="K241" s="134">
        <f t="array" ref="K241">+IFERROR(INDEX('FCST SDV'!$AC$3:$AZ$3000,MATCH('Hàng Theo FCTS 14.09'!$B241,'FCST SDV'!$C$3:$C$3000,0),MATCH('Hàng Theo FCTS 14.09'!K$1,'FCST SDV'!$AC$2:$AZ$2,0))/'Hàng Theo FCTS 14.09'!$C241,0)</f>
        <v>4</v>
      </c>
      <c r="L241" s="134">
        <f t="array" ref="L241">+IFERROR(INDEX('FCST SDV'!$AC$3:$AZ$3000,MATCH('Hàng Theo FCTS 14.09'!$B241,'FCST SDV'!$C$3:$C$3000,0),MATCH('Hàng Theo FCTS 14.09'!L$1,'FCST SDV'!$AC$2:$AZ$2,0))/'Hàng Theo FCTS 14.09'!$C241,0)</f>
        <v>4</v>
      </c>
      <c r="M241" s="134">
        <f t="array" ref="M241">+IFERROR(INDEX('FCST SDV'!$AC$3:$AZ$3000,MATCH('Hàng Theo FCTS 14.09'!$B241,'FCST SDV'!$C$3:$C$3000,0),MATCH('Hàng Theo FCTS 14.09'!M$1,'FCST SDV'!$AC$2:$AZ$2,0))/'Hàng Theo FCTS 14.09'!$C241,0)</f>
        <v>4</v>
      </c>
      <c r="N241" s="134">
        <f t="array" ref="N241">+IFERROR(INDEX('FCST SDV'!$AC$3:$AZ$3000,MATCH('Hàng Theo FCTS 14.09'!$B241,'FCST SDV'!$C$3:$C$3000,0),MATCH('Hàng Theo FCTS 14.09'!N$1,'FCST SDV'!$AC$2:$AZ$2,0))/'Hàng Theo FCTS 14.09'!$C241,0)</f>
        <v>4</v>
      </c>
      <c r="O241" s="134">
        <f t="array" ref="O241">+IFERROR(INDEX('FCST SDV'!$AC$3:$AZ$3000,MATCH('Hàng Theo FCTS 14.09'!$B241,'FCST SDV'!$C$3:$C$3000,0),MATCH('Hàng Theo FCTS 14.09'!O$1,'FCST SDV'!$AC$2:$AZ$2,0))/'Hàng Theo FCTS 14.09'!$C241,0)</f>
        <v>28</v>
      </c>
      <c r="P241" s="134">
        <f t="array" ref="P241">+IFERROR(INDEX('FCST SDV'!$AC$3:$AZ$3000,MATCH('Hàng Theo FCTS 14.09'!$B241,'FCST SDV'!$C$3:$C$3000,0),MATCH('Hàng Theo FCTS 14.09'!P$1,'FCST SDV'!$AC$2:$AZ$2,0))/'Hàng Theo FCTS 14.09'!$C241,0)</f>
        <v>28</v>
      </c>
      <c r="Q241" s="134">
        <f t="array" ref="Q241">+IFERROR(INDEX('FCST SDV'!$AC$3:$AZ$3000,MATCH('Hàng Theo FCTS 14.09'!$B241,'FCST SDV'!$C$3:$C$3000,0),MATCH('Hàng Theo FCTS 14.09'!Q$1,'FCST SDV'!$AC$2:$AZ$2,0))/'Hàng Theo FCTS 14.09'!$C241,0)</f>
        <v>28</v>
      </c>
      <c r="R241" s="134">
        <f t="array" ref="R241">+IFERROR(INDEX('FCST SDV'!$AC$3:$AZ$3000,MATCH('Hàng Theo FCTS 14.09'!$B241,'FCST SDV'!$C$3:$C$3000,0),MATCH('Hàng Theo FCTS 14.09'!R$1,'FCST SDV'!$AC$2:$AZ$2,0))/'Hàng Theo FCTS 14.09'!$C241,0)</f>
        <v>0</v>
      </c>
    </row>
    <row r="242" spans="2:18">
      <c r="B242" s="575"/>
      <c r="C242" s="131" t="s">
        <v>153</v>
      </c>
      <c r="D242" s="135">
        <v>2500</v>
      </c>
      <c r="E242" s="556"/>
      <c r="F242" s="664"/>
      <c r="G242" s="556"/>
      <c r="H242" s="152">
        <f>+VLOOKUP(C242,'[6]FCST SDV'!$C:$AL,36,0)</f>
        <v>0</v>
      </c>
      <c r="I242" s="153">
        <f t="shared" si="64"/>
        <v>0</v>
      </c>
      <c r="J242" s="134">
        <f t="array" ref="J242">+IFERROR(INDEX('FCST SDV'!$AC$3:$AZ$3000,MATCH('Hàng Theo FCTS 14.09'!$B242,'FCST SDV'!$C$3:$C$3000,0),MATCH('Hàng Theo FCTS 14.09'!J$1,'FCST SDV'!$AC$2:$AZ$2,0))/'Hàng Theo FCTS 14.09'!$C242,0)</f>
        <v>0</v>
      </c>
      <c r="K242" s="134">
        <f t="array" ref="K242">+IFERROR(INDEX('FCST SDV'!$AC$3:$AZ$3000,MATCH('Hàng Theo FCTS 14.09'!$B242,'FCST SDV'!$C$3:$C$3000,0),MATCH('Hàng Theo FCTS 14.09'!K$1,'FCST SDV'!$AC$2:$AZ$2,0))/'Hàng Theo FCTS 14.09'!$C242,0)</f>
        <v>0</v>
      </c>
      <c r="L242" s="134">
        <f t="array" ref="L242">+IFERROR(INDEX('FCST SDV'!$AC$3:$AZ$3000,MATCH('Hàng Theo FCTS 14.09'!$B242,'FCST SDV'!$C$3:$C$3000,0),MATCH('Hàng Theo FCTS 14.09'!L$1,'FCST SDV'!$AC$2:$AZ$2,0))/'Hàng Theo FCTS 14.09'!$C242,0)</f>
        <v>0</v>
      </c>
      <c r="M242" s="134">
        <f t="array" ref="M242">+IFERROR(INDEX('FCST SDV'!$AC$3:$AZ$3000,MATCH('Hàng Theo FCTS 14.09'!$B242,'FCST SDV'!$C$3:$C$3000,0),MATCH('Hàng Theo FCTS 14.09'!M$1,'FCST SDV'!$AC$2:$AZ$2,0))/'Hàng Theo FCTS 14.09'!$C242,0)</f>
        <v>0</v>
      </c>
      <c r="N242" s="134">
        <f t="array" ref="N242">+IFERROR(INDEX('FCST SDV'!$AC$3:$AZ$3000,MATCH('Hàng Theo FCTS 14.09'!$B242,'FCST SDV'!$C$3:$C$3000,0),MATCH('Hàng Theo FCTS 14.09'!N$1,'FCST SDV'!$AC$2:$AZ$2,0))/'Hàng Theo FCTS 14.09'!$C242,0)</f>
        <v>0</v>
      </c>
      <c r="O242" s="134">
        <f t="array" ref="O242">+IFERROR(INDEX('FCST SDV'!$AC$3:$AZ$3000,MATCH('Hàng Theo FCTS 14.09'!$B242,'FCST SDV'!$C$3:$C$3000,0),MATCH('Hàng Theo FCTS 14.09'!O$1,'FCST SDV'!$AC$2:$AZ$2,0))/'Hàng Theo FCTS 14.09'!$C242,0)</f>
        <v>0</v>
      </c>
      <c r="P242" s="134">
        <f t="array" ref="P242">+IFERROR(INDEX('FCST SDV'!$AC$3:$AZ$3000,MATCH('Hàng Theo FCTS 14.09'!$B242,'FCST SDV'!$C$3:$C$3000,0),MATCH('Hàng Theo FCTS 14.09'!P$1,'FCST SDV'!$AC$2:$AZ$2,0))/'Hàng Theo FCTS 14.09'!$C242,0)</f>
        <v>0</v>
      </c>
      <c r="Q242" s="134">
        <f t="array" ref="Q242">+IFERROR(INDEX('FCST SDV'!$AC$3:$AZ$3000,MATCH('Hàng Theo FCTS 14.09'!$B242,'FCST SDV'!$C$3:$C$3000,0),MATCH('Hàng Theo FCTS 14.09'!Q$1,'FCST SDV'!$AC$2:$AZ$2,0))/'Hàng Theo FCTS 14.09'!$C242,0)</f>
        <v>0</v>
      </c>
      <c r="R242" s="134">
        <f t="array" ref="R242">+IFERROR(INDEX('FCST SDV'!$AC$3:$AZ$3000,MATCH('Hàng Theo FCTS 14.09'!$B242,'FCST SDV'!$C$3:$C$3000,0),MATCH('Hàng Theo FCTS 14.09'!R$1,'FCST SDV'!$AC$2:$AZ$2,0))/'Hàng Theo FCTS 14.09'!$C242,0)</f>
        <v>0</v>
      </c>
    </row>
    <row r="243" spans="2:18">
      <c r="B243" s="571"/>
      <c r="C243" s="131" t="s">
        <v>154</v>
      </c>
      <c r="D243" s="135">
        <v>2500</v>
      </c>
      <c r="E243" s="557"/>
      <c r="F243" s="586"/>
      <c r="G243" s="557"/>
      <c r="H243" s="152">
        <f>+VLOOKUP(C243,'[6]FCST SDV'!$C:$AL,36,0)</f>
        <v>270000</v>
      </c>
      <c r="I243" s="153">
        <f t="shared" si="64"/>
        <v>108</v>
      </c>
      <c r="J243" s="134">
        <f t="array" ref="J243">+IFERROR(INDEX('FCST SDV'!$AC$3:$AZ$3000,MATCH('Hàng Theo FCTS 14.09'!$B243,'FCST SDV'!$C$3:$C$3000,0),MATCH('Hàng Theo FCTS 14.09'!J$1,'FCST SDV'!$AC$2:$AZ$2,0))/'Hàng Theo FCTS 14.09'!$C243,0)</f>
        <v>6</v>
      </c>
      <c r="K243" s="134">
        <f t="array" ref="K243">+IFERROR(INDEX('FCST SDV'!$AC$3:$AZ$3000,MATCH('Hàng Theo FCTS 14.09'!$B243,'FCST SDV'!$C$3:$C$3000,0),MATCH('Hàng Theo FCTS 14.09'!K$1,'FCST SDV'!$AC$2:$AZ$2,0))/'Hàng Theo FCTS 14.09'!$C243,0)</f>
        <v>12</v>
      </c>
      <c r="L243" s="134">
        <f t="array" ref="L243">+IFERROR(INDEX('FCST SDV'!$AC$3:$AZ$3000,MATCH('Hàng Theo FCTS 14.09'!$B243,'FCST SDV'!$C$3:$C$3000,0),MATCH('Hàng Theo FCTS 14.09'!L$1,'FCST SDV'!$AC$2:$AZ$2,0))/'Hàng Theo FCTS 14.09'!$C243,0)</f>
        <v>12</v>
      </c>
      <c r="M243" s="134">
        <f t="array" ref="M243">+IFERROR(INDEX('FCST SDV'!$AC$3:$AZ$3000,MATCH('Hàng Theo FCTS 14.09'!$B243,'FCST SDV'!$C$3:$C$3000,0),MATCH('Hàng Theo FCTS 14.09'!M$1,'FCST SDV'!$AC$2:$AZ$2,0))/'Hàng Theo FCTS 14.09'!$C243,0)</f>
        <v>12</v>
      </c>
      <c r="N243" s="134">
        <f t="array" ref="N243">+IFERROR(INDEX('FCST SDV'!$AC$3:$AZ$3000,MATCH('Hàng Theo FCTS 14.09'!$B243,'FCST SDV'!$C$3:$C$3000,0),MATCH('Hàng Theo FCTS 14.09'!N$1,'FCST SDV'!$AC$2:$AZ$2,0))/'Hàng Theo FCTS 14.09'!$C243,0)</f>
        <v>6</v>
      </c>
      <c r="O243" s="134">
        <f t="array" ref="O243">+IFERROR(INDEX('FCST SDV'!$AC$3:$AZ$3000,MATCH('Hàng Theo FCTS 14.09'!$B243,'FCST SDV'!$C$3:$C$3000,0),MATCH('Hàng Theo FCTS 14.09'!O$1,'FCST SDV'!$AC$2:$AZ$2,0))/'Hàng Theo FCTS 14.09'!$C243,0)</f>
        <v>63.6</v>
      </c>
      <c r="P243" s="134">
        <f t="array" ref="P243">+IFERROR(INDEX('FCST SDV'!$AC$3:$AZ$3000,MATCH('Hàng Theo FCTS 14.09'!$B243,'FCST SDV'!$C$3:$C$3000,0),MATCH('Hàng Theo FCTS 14.09'!P$1,'FCST SDV'!$AC$2:$AZ$2,0))/'Hàng Theo FCTS 14.09'!$C243,0)</f>
        <v>0</v>
      </c>
      <c r="Q243" s="134">
        <f t="array" ref="Q243">+IFERROR(INDEX('FCST SDV'!$AC$3:$AZ$3000,MATCH('Hàng Theo FCTS 14.09'!$B243,'FCST SDV'!$C$3:$C$3000,0),MATCH('Hàng Theo FCTS 14.09'!Q$1,'FCST SDV'!$AC$2:$AZ$2,0))/'Hàng Theo FCTS 14.09'!$C243,0)</f>
        <v>0</v>
      </c>
      <c r="R243" s="134">
        <f t="array" ref="R243">+IFERROR(INDEX('FCST SDV'!$AC$3:$AZ$3000,MATCH('Hàng Theo FCTS 14.09'!$B243,'FCST SDV'!$C$3:$C$3000,0),MATCH('Hàng Theo FCTS 14.09'!R$1,'FCST SDV'!$AC$2:$AZ$2,0))/'Hàng Theo FCTS 14.09'!$C243,0)</f>
        <v>0</v>
      </c>
    </row>
    <row r="244" spans="2:18">
      <c r="B244" s="572" t="s">
        <v>254</v>
      </c>
      <c r="C244" s="573"/>
      <c r="D244" s="573"/>
      <c r="E244" s="573"/>
      <c r="F244" s="573"/>
      <c r="G244" s="574"/>
      <c r="H244" s="156"/>
      <c r="I244" s="155"/>
      <c r="J244" s="138">
        <f>+G240-SUM(J240:J243)</f>
        <v>-10</v>
      </c>
      <c r="K244" s="138">
        <f>+J244-SUM(K240:K243)</f>
        <v>-26</v>
      </c>
      <c r="L244" s="138">
        <f t="shared" ref="L244:R244" si="65">+K244-SUM(L240:L243)</f>
        <v>-42</v>
      </c>
      <c r="M244" s="138">
        <f t="shared" si="65"/>
        <v>-58</v>
      </c>
      <c r="N244" s="138">
        <f t="shared" si="65"/>
        <v>-68</v>
      </c>
      <c r="O244" s="138">
        <f t="shared" si="65"/>
        <v>-159.6</v>
      </c>
      <c r="P244" s="138">
        <f t="shared" si="65"/>
        <v>-187.6</v>
      </c>
      <c r="Q244" s="138">
        <f t="shared" si="65"/>
        <v>-215.6</v>
      </c>
      <c r="R244" s="138">
        <f t="shared" si="65"/>
        <v>-215.6</v>
      </c>
    </row>
    <row r="245" spans="2:18">
      <c r="B245" s="570" t="s">
        <v>184</v>
      </c>
      <c r="C245" s="131" t="s">
        <v>16</v>
      </c>
      <c r="D245" s="135">
        <v>2500</v>
      </c>
      <c r="E245" s="555">
        <v>0</v>
      </c>
      <c r="F245" s="585"/>
      <c r="G245" s="555">
        <f>E245</f>
        <v>0</v>
      </c>
      <c r="H245" s="152">
        <f>+VLOOKUP(C245,'[6]FCST SDV'!$C:$AL,36,0)</f>
        <v>294000</v>
      </c>
      <c r="I245" s="153">
        <f t="shared" ref="I245:I246" si="66">+H245/D245</f>
        <v>117.6</v>
      </c>
      <c r="J245" s="134">
        <f t="array" ref="J245">+IFERROR(INDEX('FCST SDV'!$AC$3:$AZ$3000,MATCH('Hàng Theo FCTS 14.09'!$B245,'FCST SDV'!$C$3:$C$3000,0),MATCH('Hàng Theo FCTS 14.09'!J$1,'FCST SDV'!$AC$2:$AZ$2,0))/'Hàng Theo FCTS 14.09'!$C245,0)</f>
        <v>0</v>
      </c>
      <c r="K245" s="134">
        <f t="array" ref="K245">+IFERROR(INDEX('FCST SDV'!$AC$3:$AZ$3000,MATCH('Hàng Theo FCTS 14.09'!$B245,'FCST SDV'!$C$3:$C$3000,0),MATCH('Hàng Theo FCTS 14.09'!K$1,'FCST SDV'!$AC$2:$AZ$2,0))/'Hàng Theo FCTS 14.09'!$C245,0)</f>
        <v>0</v>
      </c>
      <c r="L245" s="134">
        <f t="array" ref="L245">+IFERROR(INDEX('FCST SDV'!$AC$3:$AZ$3000,MATCH('Hàng Theo FCTS 14.09'!$B245,'FCST SDV'!$C$3:$C$3000,0),MATCH('Hàng Theo FCTS 14.09'!L$1,'FCST SDV'!$AC$2:$AZ$2,0))/'Hàng Theo FCTS 14.09'!$C245,0)</f>
        <v>0</v>
      </c>
      <c r="M245" s="134">
        <f t="array" ref="M245">+IFERROR(INDEX('FCST SDV'!$AC$3:$AZ$3000,MATCH('Hàng Theo FCTS 14.09'!$B245,'FCST SDV'!$C$3:$C$3000,0),MATCH('Hàng Theo FCTS 14.09'!M$1,'FCST SDV'!$AC$2:$AZ$2,0))/'Hàng Theo FCTS 14.09'!$C245,0)</f>
        <v>0</v>
      </c>
      <c r="N245" s="134">
        <f t="array" ref="N245">+IFERROR(INDEX('FCST SDV'!$AC$3:$AZ$3000,MATCH('Hàng Theo FCTS 14.09'!$B245,'FCST SDV'!$C$3:$C$3000,0),MATCH('Hàng Theo FCTS 14.09'!N$1,'FCST SDV'!$AC$2:$AZ$2,0))/'Hàng Theo FCTS 14.09'!$C245,0)</f>
        <v>0</v>
      </c>
      <c r="O245" s="134">
        <f t="array" ref="O245">+IFERROR(INDEX('FCST SDV'!$AC$3:$AZ$3000,MATCH('Hàng Theo FCTS 14.09'!$B245,'FCST SDV'!$C$3:$C$3000,0),MATCH('Hàng Theo FCTS 14.09'!O$1,'FCST SDV'!$AC$2:$AZ$2,0))/'Hàng Theo FCTS 14.09'!$C245,0)</f>
        <v>0</v>
      </c>
      <c r="P245" s="134">
        <f t="array" ref="P245">+IFERROR(INDEX('FCST SDV'!$AC$3:$AZ$3000,MATCH('Hàng Theo FCTS 14.09'!$B245,'FCST SDV'!$C$3:$C$3000,0),MATCH('Hàng Theo FCTS 14.09'!P$1,'FCST SDV'!$AC$2:$AZ$2,0))/'Hàng Theo FCTS 14.09'!$C245,0)</f>
        <v>0</v>
      </c>
      <c r="Q245" s="134">
        <f t="array" ref="Q245">+IFERROR(INDEX('FCST SDV'!$AC$3:$AZ$3000,MATCH('Hàng Theo FCTS 14.09'!$B245,'FCST SDV'!$C$3:$C$3000,0),MATCH('Hàng Theo FCTS 14.09'!Q$1,'FCST SDV'!$AC$2:$AZ$2,0))/'Hàng Theo FCTS 14.09'!$C245,0)</f>
        <v>0</v>
      </c>
      <c r="R245" s="134">
        <f t="array" ref="R245">+IFERROR(INDEX('FCST SDV'!$AC$3:$AZ$3000,MATCH('Hàng Theo FCTS 14.09'!$B245,'FCST SDV'!$C$3:$C$3000,0),MATCH('Hàng Theo FCTS 14.09'!R$1,'FCST SDV'!$AC$2:$AZ$2,0))/'Hàng Theo FCTS 14.09'!$C245,0)</f>
        <v>0</v>
      </c>
    </row>
    <row r="246" spans="2:18">
      <c r="B246" s="571"/>
      <c r="C246" s="131" t="s">
        <v>27</v>
      </c>
      <c r="D246" s="135">
        <v>2500</v>
      </c>
      <c r="E246" s="557"/>
      <c r="F246" s="586"/>
      <c r="G246" s="557"/>
      <c r="H246" s="152">
        <f>+VLOOKUP(C246,'[6]FCST SDV'!$C:$AL,36,0)</f>
        <v>228000</v>
      </c>
      <c r="I246" s="153">
        <f t="shared" si="66"/>
        <v>91.2</v>
      </c>
      <c r="J246" s="134">
        <f t="array" ref="J246">+IFERROR(INDEX('FCST SDV'!$AC$3:$AZ$3000,MATCH('Hàng Theo FCTS 14.09'!$B246,'FCST SDV'!$C$3:$C$3000,0),MATCH('Hàng Theo FCTS 14.09'!J$1,'FCST SDV'!$AC$2:$AZ$2,0))/'Hàng Theo FCTS 14.09'!$C246,0)</f>
        <v>6</v>
      </c>
      <c r="K246" s="134">
        <f t="array" ref="K246">+IFERROR(INDEX('FCST SDV'!$AC$3:$AZ$3000,MATCH('Hàng Theo FCTS 14.09'!$B246,'FCST SDV'!$C$3:$C$3000,0),MATCH('Hàng Theo FCTS 14.09'!K$1,'FCST SDV'!$AC$2:$AZ$2,0))/'Hàng Theo FCTS 14.09'!$C246,0)</f>
        <v>6</v>
      </c>
      <c r="L246" s="134">
        <f t="array" ref="L246">+IFERROR(INDEX('FCST SDV'!$AC$3:$AZ$3000,MATCH('Hàng Theo FCTS 14.09'!$B246,'FCST SDV'!$C$3:$C$3000,0),MATCH('Hàng Theo FCTS 14.09'!L$1,'FCST SDV'!$AC$2:$AZ$2,0))/'Hàng Theo FCTS 14.09'!$C246,0)</f>
        <v>6</v>
      </c>
      <c r="M246" s="134">
        <f t="array" ref="M246">+IFERROR(INDEX('FCST SDV'!$AC$3:$AZ$3000,MATCH('Hàng Theo FCTS 14.09'!$B246,'FCST SDV'!$C$3:$C$3000,0),MATCH('Hàng Theo FCTS 14.09'!M$1,'FCST SDV'!$AC$2:$AZ$2,0))/'Hàng Theo FCTS 14.09'!$C246,0)</f>
        <v>6</v>
      </c>
      <c r="N246" s="134">
        <f t="array" ref="N246">+IFERROR(INDEX('FCST SDV'!$AC$3:$AZ$3000,MATCH('Hàng Theo FCTS 14.09'!$B246,'FCST SDV'!$C$3:$C$3000,0),MATCH('Hàng Theo FCTS 14.09'!N$1,'FCST SDV'!$AC$2:$AZ$2,0))/'Hàng Theo FCTS 14.09'!$C246,0)</f>
        <v>6</v>
      </c>
      <c r="O246" s="134">
        <f t="array" ref="O246">+IFERROR(INDEX('FCST SDV'!$AC$3:$AZ$3000,MATCH('Hàng Theo FCTS 14.09'!$B246,'FCST SDV'!$C$3:$C$3000,0),MATCH('Hàng Theo FCTS 14.09'!O$1,'FCST SDV'!$AC$2:$AZ$2,0))/'Hàng Theo FCTS 14.09'!$C246,0)</f>
        <v>42</v>
      </c>
      <c r="P246" s="134">
        <f t="array" ref="P246">+IFERROR(INDEX('FCST SDV'!$AC$3:$AZ$3000,MATCH('Hàng Theo FCTS 14.09'!$B246,'FCST SDV'!$C$3:$C$3000,0),MATCH('Hàng Theo FCTS 14.09'!P$1,'FCST SDV'!$AC$2:$AZ$2,0))/'Hàng Theo FCTS 14.09'!$C246,0)</f>
        <v>24</v>
      </c>
      <c r="Q246" s="134">
        <f t="array" ref="Q246">+IFERROR(INDEX('FCST SDV'!$AC$3:$AZ$3000,MATCH('Hàng Theo FCTS 14.09'!$B246,'FCST SDV'!$C$3:$C$3000,0),MATCH('Hàng Theo FCTS 14.09'!Q$1,'FCST SDV'!$AC$2:$AZ$2,0))/'Hàng Theo FCTS 14.09'!$C246,0)</f>
        <v>18</v>
      </c>
      <c r="R246" s="134">
        <f t="array" ref="R246">+IFERROR(INDEX('FCST SDV'!$AC$3:$AZ$3000,MATCH('Hàng Theo FCTS 14.09'!$B246,'FCST SDV'!$C$3:$C$3000,0),MATCH('Hàng Theo FCTS 14.09'!R$1,'FCST SDV'!$AC$2:$AZ$2,0))/'Hàng Theo FCTS 14.09'!$C246,0)</f>
        <v>0</v>
      </c>
    </row>
    <row r="247" spans="2:18">
      <c r="B247" s="572" t="s">
        <v>254</v>
      </c>
      <c r="C247" s="573"/>
      <c r="D247" s="573"/>
      <c r="E247" s="573"/>
      <c r="F247" s="573"/>
      <c r="G247" s="574"/>
      <c r="H247" s="156"/>
      <c r="I247" s="155"/>
      <c r="J247" s="138">
        <f>+G245-SUM(J245:J246)</f>
        <v>-6</v>
      </c>
      <c r="K247" s="138">
        <f>+J247-SUM(K245:K246)</f>
        <v>-12</v>
      </c>
      <c r="L247" s="138">
        <f t="shared" ref="L247:R247" si="67">+K247-SUM(L245:L246)</f>
        <v>-18</v>
      </c>
      <c r="M247" s="138">
        <f t="shared" si="67"/>
        <v>-24</v>
      </c>
      <c r="N247" s="138">
        <f t="shared" si="67"/>
        <v>-30</v>
      </c>
      <c r="O247" s="138">
        <f t="shared" si="67"/>
        <v>-72</v>
      </c>
      <c r="P247" s="138">
        <f t="shared" si="67"/>
        <v>-96</v>
      </c>
      <c r="Q247" s="138">
        <f t="shared" si="67"/>
        <v>-114</v>
      </c>
      <c r="R247" s="138">
        <f t="shared" si="67"/>
        <v>-114</v>
      </c>
    </row>
    <row r="248" spans="2:18" ht="51">
      <c r="B248" s="145" t="s">
        <v>185</v>
      </c>
      <c r="C248" s="131" t="s">
        <v>29</v>
      </c>
      <c r="D248" s="135">
        <v>2500</v>
      </c>
      <c r="E248" s="133">
        <v>0</v>
      </c>
      <c r="F248" s="142"/>
      <c r="G248" s="133">
        <f>E248</f>
        <v>0</v>
      </c>
      <c r="H248" s="152">
        <f>+VLOOKUP(C248,'[6]FCST SDV'!$C:$AL,36,0)</f>
        <v>300000</v>
      </c>
      <c r="I248" s="153">
        <f t="shared" ref="I248" si="68">+H248/D248</f>
        <v>120</v>
      </c>
      <c r="J248" s="134">
        <f t="array" ref="J248">+IFERROR(INDEX('FCST SDV'!$AC$3:$AZ$3000,MATCH('Hàng Theo FCTS 14.09'!$B248,'FCST SDV'!$C$3:$C$3000,0),MATCH('Hàng Theo FCTS 14.09'!J$1,'FCST SDV'!$AC$2:$AZ$2,0))/'Hàng Theo FCTS 14.09'!$C248,0)</f>
        <v>0</v>
      </c>
      <c r="K248" s="134">
        <f t="array" ref="K248">+IFERROR(INDEX('FCST SDV'!$AC$3:$AZ$3000,MATCH('Hàng Theo FCTS 14.09'!$B248,'FCST SDV'!$C$3:$C$3000,0),MATCH('Hàng Theo FCTS 14.09'!K$1,'FCST SDV'!$AC$2:$AZ$2,0))/'Hàng Theo FCTS 14.09'!$C248,0)</f>
        <v>0</v>
      </c>
      <c r="L248" s="134">
        <f t="array" ref="L248">+IFERROR(INDEX('FCST SDV'!$AC$3:$AZ$3000,MATCH('Hàng Theo FCTS 14.09'!$B248,'FCST SDV'!$C$3:$C$3000,0),MATCH('Hàng Theo FCTS 14.09'!L$1,'FCST SDV'!$AC$2:$AZ$2,0))/'Hàng Theo FCTS 14.09'!$C248,0)</f>
        <v>0</v>
      </c>
      <c r="M248" s="134">
        <f t="array" ref="M248">+IFERROR(INDEX('FCST SDV'!$AC$3:$AZ$3000,MATCH('Hàng Theo FCTS 14.09'!$B248,'FCST SDV'!$C$3:$C$3000,0),MATCH('Hàng Theo FCTS 14.09'!M$1,'FCST SDV'!$AC$2:$AZ$2,0))/'Hàng Theo FCTS 14.09'!$C248,0)</f>
        <v>0</v>
      </c>
      <c r="N248" s="134">
        <f t="array" ref="N248">+IFERROR(INDEX('FCST SDV'!$AC$3:$AZ$3000,MATCH('Hàng Theo FCTS 14.09'!$B248,'FCST SDV'!$C$3:$C$3000,0),MATCH('Hàng Theo FCTS 14.09'!N$1,'FCST SDV'!$AC$2:$AZ$2,0))/'Hàng Theo FCTS 14.09'!$C248,0)</f>
        <v>0</v>
      </c>
      <c r="O248" s="134">
        <f t="array" ref="O248">+IFERROR(INDEX('FCST SDV'!$AC$3:$AZ$3000,MATCH('Hàng Theo FCTS 14.09'!$B248,'FCST SDV'!$C$3:$C$3000,0),MATCH('Hàng Theo FCTS 14.09'!O$1,'FCST SDV'!$AC$2:$AZ$2,0))/'Hàng Theo FCTS 14.09'!$C248,0)</f>
        <v>0</v>
      </c>
      <c r="P248" s="134">
        <f t="array" ref="P248">+IFERROR(INDEX('FCST SDV'!$AC$3:$AZ$3000,MATCH('Hàng Theo FCTS 14.09'!$B248,'FCST SDV'!$C$3:$C$3000,0),MATCH('Hàng Theo FCTS 14.09'!P$1,'FCST SDV'!$AC$2:$AZ$2,0))/'Hàng Theo FCTS 14.09'!$C248,0)</f>
        <v>0</v>
      </c>
      <c r="Q248" s="134">
        <f t="array" ref="Q248">+IFERROR(INDEX('FCST SDV'!$AC$3:$AZ$3000,MATCH('Hàng Theo FCTS 14.09'!$B248,'FCST SDV'!$C$3:$C$3000,0),MATCH('Hàng Theo FCTS 14.09'!Q$1,'FCST SDV'!$AC$2:$AZ$2,0))/'Hàng Theo FCTS 14.09'!$C248,0)</f>
        <v>0</v>
      </c>
      <c r="R248" s="134">
        <f t="array" ref="R248">+IFERROR(INDEX('FCST SDV'!$AC$3:$AZ$3000,MATCH('Hàng Theo FCTS 14.09'!$B248,'FCST SDV'!$C$3:$C$3000,0),MATCH('Hàng Theo FCTS 14.09'!R$1,'FCST SDV'!$AC$2:$AZ$2,0))/'Hàng Theo FCTS 14.09'!$C248,0)</f>
        <v>0</v>
      </c>
    </row>
    <row r="249" spans="2:18">
      <c r="B249" s="572" t="s">
        <v>254</v>
      </c>
      <c r="C249" s="573"/>
      <c r="D249" s="573"/>
      <c r="E249" s="573"/>
      <c r="F249" s="573"/>
      <c r="G249" s="574"/>
      <c r="H249" s="156"/>
      <c r="I249" s="155"/>
      <c r="J249" s="138">
        <f>+G248-SUM(J248)</f>
        <v>0</v>
      </c>
      <c r="K249" s="138">
        <f>+J249-SUM(K248)</f>
        <v>0</v>
      </c>
      <c r="L249" s="138">
        <f t="shared" ref="L249:R249" si="69">+K249-SUM(L248)</f>
        <v>0</v>
      </c>
      <c r="M249" s="138">
        <f t="shared" si="69"/>
        <v>0</v>
      </c>
      <c r="N249" s="138">
        <f t="shared" si="69"/>
        <v>0</v>
      </c>
      <c r="O249" s="138">
        <f t="shared" si="69"/>
        <v>0</v>
      </c>
      <c r="P249" s="138">
        <f t="shared" si="69"/>
        <v>0</v>
      </c>
      <c r="Q249" s="138">
        <f t="shared" si="69"/>
        <v>0</v>
      </c>
      <c r="R249" s="138">
        <f t="shared" si="69"/>
        <v>0</v>
      </c>
    </row>
    <row r="250" spans="2:18">
      <c r="B250" s="570" t="s">
        <v>186</v>
      </c>
      <c r="C250" s="131" t="s">
        <v>156</v>
      </c>
      <c r="D250" s="135">
        <v>3000</v>
      </c>
      <c r="E250" s="555">
        <v>0</v>
      </c>
      <c r="F250" s="585"/>
      <c r="G250" s="555">
        <f>E250</f>
        <v>0</v>
      </c>
      <c r="H250" s="152">
        <v>0</v>
      </c>
      <c r="I250" s="153">
        <f t="shared" ref="I250:I252" si="70">+H250/D250</f>
        <v>0</v>
      </c>
      <c r="J250" s="134">
        <f t="array" ref="J250">+IFERROR(INDEX('FCST SDV'!$AC$3:$AZ$3000,MATCH('Hàng Theo FCTS 14.09'!$B250,'FCST SDV'!$C$3:$C$3000,0),MATCH('Hàng Theo FCTS 14.09'!J$1,'FCST SDV'!$AC$2:$AZ$2,0))/'Hàng Theo FCTS 14.09'!$C250,0)</f>
        <v>0</v>
      </c>
      <c r="K250" s="134">
        <f t="array" ref="K250">+IFERROR(INDEX('FCST SDV'!$AC$3:$AZ$3000,MATCH('Hàng Theo FCTS 14.09'!$B250,'FCST SDV'!$C$3:$C$3000,0),MATCH('Hàng Theo FCTS 14.09'!K$1,'FCST SDV'!$AC$2:$AZ$2,0))/'Hàng Theo FCTS 14.09'!$C250,0)</f>
        <v>0</v>
      </c>
      <c r="L250" s="134">
        <f t="array" ref="L250">+IFERROR(INDEX('FCST SDV'!$AC$3:$AZ$3000,MATCH('Hàng Theo FCTS 14.09'!$B250,'FCST SDV'!$C$3:$C$3000,0),MATCH('Hàng Theo FCTS 14.09'!L$1,'FCST SDV'!$AC$2:$AZ$2,0))/'Hàng Theo FCTS 14.09'!$C250,0)</f>
        <v>0</v>
      </c>
      <c r="M250" s="134">
        <f t="array" ref="M250">+IFERROR(INDEX('FCST SDV'!$AC$3:$AZ$3000,MATCH('Hàng Theo FCTS 14.09'!$B250,'FCST SDV'!$C$3:$C$3000,0),MATCH('Hàng Theo FCTS 14.09'!M$1,'FCST SDV'!$AC$2:$AZ$2,0))/'Hàng Theo FCTS 14.09'!$C250,0)</f>
        <v>0</v>
      </c>
      <c r="N250" s="134">
        <f t="array" ref="N250">+IFERROR(INDEX('FCST SDV'!$AC$3:$AZ$3000,MATCH('Hàng Theo FCTS 14.09'!$B250,'FCST SDV'!$C$3:$C$3000,0),MATCH('Hàng Theo FCTS 14.09'!N$1,'FCST SDV'!$AC$2:$AZ$2,0))/'Hàng Theo FCTS 14.09'!$C250,0)</f>
        <v>0</v>
      </c>
      <c r="O250" s="134">
        <f t="array" ref="O250">+IFERROR(INDEX('FCST SDV'!$AC$3:$AZ$3000,MATCH('Hàng Theo FCTS 14.09'!$B250,'FCST SDV'!$C$3:$C$3000,0),MATCH('Hàng Theo FCTS 14.09'!O$1,'FCST SDV'!$AC$2:$AZ$2,0))/'Hàng Theo FCTS 14.09'!$C250,0)</f>
        <v>0</v>
      </c>
      <c r="P250" s="134">
        <f t="array" ref="P250">+IFERROR(INDEX('FCST SDV'!$AC$3:$AZ$3000,MATCH('Hàng Theo FCTS 14.09'!$B250,'FCST SDV'!$C$3:$C$3000,0),MATCH('Hàng Theo FCTS 14.09'!P$1,'FCST SDV'!$AC$2:$AZ$2,0))/'Hàng Theo FCTS 14.09'!$C250,0)</f>
        <v>0</v>
      </c>
      <c r="Q250" s="134">
        <f t="array" ref="Q250">+IFERROR(INDEX('FCST SDV'!$AC$3:$AZ$3000,MATCH('Hàng Theo FCTS 14.09'!$B250,'FCST SDV'!$C$3:$C$3000,0),MATCH('Hàng Theo FCTS 14.09'!Q$1,'FCST SDV'!$AC$2:$AZ$2,0))/'Hàng Theo FCTS 14.09'!$C250,0)</f>
        <v>0</v>
      </c>
      <c r="R250" s="134">
        <f t="array" ref="R250">+IFERROR(INDEX('FCST SDV'!$AC$3:$AZ$3000,MATCH('Hàng Theo FCTS 14.09'!$B250,'FCST SDV'!$C$3:$C$3000,0),MATCH('Hàng Theo FCTS 14.09'!R$1,'FCST SDV'!$AC$2:$AZ$2,0))/'Hàng Theo FCTS 14.09'!$C250,0)</f>
        <v>0</v>
      </c>
    </row>
    <row r="251" spans="2:18">
      <c r="B251" s="575"/>
      <c r="C251" s="131" t="s">
        <v>157</v>
      </c>
      <c r="D251" s="135">
        <v>3000</v>
      </c>
      <c r="E251" s="556"/>
      <c r="F251" s="664"/>
      <c r="G251" s="556"/>
      <c r="H251" s="152">
        <v>0</v>
      </c>
      <c r="I251" s="153">
        <f t="shared" si="70"/>
        <v>0</v>
      </c>
      <c r="J251" s="134">
        <f t="array" ref="J251">+IFERROR(INDEX('FCST SDV'!$AC$3:$AZ$3000,MATCH('Hàng Theo FCTS 14.09'!$B251,'FCST SDV'!$C$3:$C$3000,0),MATCH('Hàng Theo FCTS 14.09'!J$1,'FCST SDV'!$AC$2:$AZ$2,0))/'Hàng Theo FCTS 14.09'!$C251,0)</f>
        <v>0</v>
      </c>
      <c r="K251" s="134">
        <f t="array" ref="K251">+IFERROR(INDEX('FCST SDV'!$AC$3:$AZ$3000,MATCH('Hàng Theo FCTS 14.09'!$B251,'FCST SDV'!$C$3:$C$3000,0),MATCH('Hàng Theo FCTS 14.09'!K$1,'FCST SDV'!$AC$2:$AZ$2,0))/'Hàng Theo FCTS 14.09'!$C251,0)</f>
        <v>0</v>
      </c>
      <c r="L251" s="134">
        <f t="array" ref="L251">+IFERROR(INDEX('FCST SDV'!$AC$3:$AZ$3000,MATCH('Hàng Theo FCTS 14.09'!$B251,'FCST SDV'!$C$3:$C$3000,0),MATCH('Hàng Theo FCTS 14.09'!L$1,'FCST SDV'!$AC$2:$AZ$2,0))/'Hàng Theo FCTS 14.09'!$C251,0)</f>
        <v>0</v>
      </c>
      <c r="M251" s="134">
        <f t="array" ref="M251">+IFERROR(INDEX('FCST SDV'!$AC$3:$AZ$3000,MATCH('Hàng Theo FCTS 14.09'!$B251,'FCST SDV'!$C$3:$C$3000,0),MATCH('Hàng Theo FCTS 14.09'!M$1,'FCST SDV'!$AC$2:$AZ$2,0))/'Hàng Theo FCTS 14.09'!$C251,0)</f>
        <v>0</v>
      </c>
      <c r="N251" s="134">
        <f t="array" ref="N251">+IFERROR(INDEX('FCST SDV'!$AC$3:$AZ$3000,MATCH('Hàng Theo FCTS 14.09'!$B251,'FCST SDV'!$C$3:$C$3000,0),MATCH('Hàng Theo FCTS 14.09'!N$1,'FCST SDV'!$AC$2:$AZ$2,0))/'Hàng Theo FCTS 14.09'!$C251,0)</f>
        <v>0</v>
      </c>
      <c r="O251" s="134">
        <f t="array" ref="O251">+IFERROR(INDEX('FCST SDV'!$AC$3:$AZ$3000,MATCH('Hàng Theo FCTS 14.09'!$B251,'FCST SDV'!$C$3:$C$3000,0),MATCH('Hàng Theo FCTS 14.09'!O$1,'FCST SDV'!$AC$2:$AZ$2,0))/'Hàng Theo FCTS 14.09'!$C251,0)</f>
        <v>0</v>
      </c>
      <c r="P251" s="134">
        <f t="array" ref="P251">+IFERROR(INDEX('FCST SDV'!$AC$3:$AZ$3000,MATCH('Hàng Theo FCTS 14.09'!$B251,'FCST SDV'!$C$3:$C$3000,0),MATCH('Hàng Theo FCTS 14.09'!P$1,'FCST SDV'!$AC$2:$AZ$2,0))/'Hàng Theo FCTS 14.09'!$C251,0)</f>
        <v>0</v>
      </c>
      <c r="Q251" s="134">
        <f t="array" ref="Q251">+IFERROR(INDEX('FCST SDV'!$AC$3:$AZ$3000,MATCH('Hàng Theo FCTS 14.09'!$B251,'FCST SDV'!$C$3:$C$3000,0),MATCH('Hàng Theo FCTS 14.09'!Q$1,'FCST SDV'!$AC$2:$AZ$2,0))/'Hàng Theo FCTS 14.09'!$C251,0)</f>
        <v>0</v>
      </c>
      <c r="R251" s="134">
        <f t="array" ref="R251">+IFERROR(INDEX('FCST SDV'!$AC$3:$AZ$3000,MATCH('Hàng Theo FCTS 14.09'!$B251,'FCST SDV'!$C$3:$C$3000,0),MATCH('Hàng Theo FCTS 14.09'!R$1,'FCST SDV'!$AC$2:$AZ$2,0))/'Hàng Theo FCTS 14.09'!$C251,0)</f>
        <v>0</v>
      </c>
    </row>
    <row r="252" spans="2:18">
      <c r="B252" s="571"/>
      <c r="C252" s="131" t="s">
        <v>158</v>
      </c>
      <c r="D252" s="135">
        <v>3000</v>
      </c>
      <c r="E252" s="557"/>
      <c r="F252" s="586"/>
      <c r="G252" s="557"/>
      <c r="H252" s="152">
        <f>+VLOOKUP(C252,'[6]FCST SDV'!$C:$AL,36,0)</f>
        <v>0</v>
      </c>
      <c r="I252" s="153">
        <f t="shared" si="70"/>
        <v>0</v>
      </c>
      <c r="J252" s="134">
        <f t="array" ref="J252">+IFERROR(INDEX('FCST SDV'!$AC$3:$AZ$3000,MATCH('Hàng Theo FCTS 14.09'!$B252,'FCST SDV'!$C$3:$C$3000,0),MATCH('Hàng Theo FCTS 14.09'!J$1,'FCST SDV'!$AC$2:$AZ$2,0))/'Hàng Theo FCTS 14.09'!$C252,0)</f>
        <v>0</v>
      </c>
      <c r="K252" s="134">
        <f t="array" ref="K252">+IFERROR(INDEX('FCST SDV'!$AC$3:$AZ$3000,MATCH('Hàng Theo FCTS 14.09'!$B252,'FCST SDV'!$C$3:$C$3000,0),MATCH('Hàng Theo FCTS 14.09'!K$1,'FCST SDV'!$AC$2:$AZ$2,0))/'Hàng Theo FCTS 14.09'!$C252,0)</f>
        <v>0</v>
      </c>
      <c r="L252" s="134">
        <f t="array" ref="L252">+IFERROR(INDEX('FCST SDV'!$AC$3:$AZ$3000,MATCH('Hàng Theo FCTS 14.09'!$B252,'FCST SDV'!$C$3:$C$3000,0),MATCH('Hàng Theo FCTS 14.09'!L$1,'FCST SDV'!$AC$2:$AZ$2,0))/'Hàng Theo FCTS 14.09'!$C252,0)</f>
        <v>0</v>
      </c>
      <c r="M252" s="134">
        <f t="array" ref="M252">+IFERROR(INDEX('FCST SDV'!$AC$3:$AZ$3000,MATCH('Hàng Theo FCTS 14.09'!$B252,'FCST SDV'!$C$3:$C$3000,0),MATCH('Hàng Theo FCTS 14.09'!M$1,'FCST SDV'!$AC$2:$AZ$2,0))/'Hàng Theo FCTS 14.09'!$C252,0)</f>
        <v>0</v>
      </c>
      <c r="N252" s="134">
        <f t="array" ref="N252">+IFERROR(INDEX('FCST SDV'!$AC$3:$AZ$3000,MATCH('Hàng Theo FCTS 14.09'!$B252,'FCST SDV'!$C$3:$C$3000,0),MATCH('Hàng Theo FCTS 14.09'!N$1,'FCST SDV'!$AC$2:$AZ$2,0))/'Hàng Theo FCTS 14.09'!$C252,0)</f>
        <v>0</v>
      </c>
      <c r="O252" s="134">
        <f t="array" ref="O252">+IFERROR(INDEX('FCST SDV'!$AC$3:$AZ$3000,MATCH('Hàng Theo FCTS 14.09'!$B252,'FCST SDV'!$C$3:$C$3000,0),MATCH('Hàng Theo FCTS 14.09'!O$1,'FCST SDV'!$AC$2:$AZ$2,0))/'Hàng Theo FCTS 14.09'!$C252,0)</f>
        <v>0</v>
      </c>
      <c r="P252" s="134">
        <f t="array" ref="P252">+IFERROR(INDEX('FCST SDV'!$AC$3:$AZ$3000,MATCH('Hàng Theo FCTS 14.09'!$B252,'FCST SDV'!$C$3:$C$3000,0),MATCH('Hàng Theo FCTS 14.09'!P$1,'FCST SDV'!$AC$2:$AZ$2,0))/'Hàng Theo FCTS 14.09'!$C252,0)</f>
        <v>0</v>
      </c>
      <c r="Q252" s="134">
        <f t="array" ref="Q252">+IFERROR(INDEX('FCST SDV'!$AC$3:$AZ$3000,MATCH('Hàng Theo FCTS 14.09'!$B252,'FCST SDV'!$C$3:$C$3000,0),MATCH('Hàng Theo FCTS 14.09'!Q$1,'FCST SDV'!$AC$2:$AZ$2,0))/'Hàng Theo FCTS 14.09'!$C252,0)</f>
        <v>0</v>
      </c>
      <c r="R252" s="134">
        <f t="array" ref="R252">+IFERROR(INDEX('FCST SDV'!$AC$3:$AZ$3000,MATCH('Hàng Theo FCTS 14.09'!$B252,'FCST SDV'!$C$3:$C$3000,0),MATCH('Hàng Theo FCTS 14.09'!R$1,'FCST SDV'!$AC$2:$AZ$2,0))/'Hàng Theo FCTS 14.09'!$C252,0)</f>
        <v>0</v>
      </c>
    </row>
    <row r="253" spans="2:18">
      <c r="B253" s="567" t="s">
        <v>254</v>
      </c>
      <c r="C253" s="568"/>
      <c r="D253" s="568"/>
      <c r="E253" s="568"/>
      <c r="F253" s="568"/>
      <c r="G253" s="569"/>
      <c r="H253" s="156"/>
      <c r="I253" s="155"/>
      <c r="J253" s="138">
        <f>+G250-SUM(J250:J252)</f>
        <v>0</v>
      </c>
      <c r="K253" s="138">
        <f>+J253-SUM(K250:K252)</f>
        <v>0</v>
      </c>
      <c r="L253" s="138">
        <f t="shared" ref="L253:R253" si="71">+K253-SUM(L250:L252)</f>
        <v>0</v>
      </c>
      <c r="M253" s="138">
        <f t="shared" si="71"/>
        <v>0</v>
      </c>
      <c r="N253" s="138">
        <f t="shared" si="71"/>
        <v>0</v>
      </c>
      <c r="O253" s="138">
        <f t="shared" si="71"/>
        <v>0</v>
      </c>
      <c r="P253" s="138">
        <f t="shared" si="71"/>
        <v>0</v>
      </c>
      <c r="Q253" s="138">
        <f t="shared" si="71"/>
        <v>0</v>
      </c>
      <c r="R253" s="138">
        <f t="shared" si="71"/>
        <v>0</v>
      </c>
    </row>
    <row r="254" spans="2:18">
      <c r="B254" s="570" t="s">
        <v>187</v>
      </c>
      <c r="C254" s="131" t="s">
        <v>159</v>
      </c>
      <c r="D254" s="135">
        <v>2500</v>
      </c>
      <c r="E254" s="555">
        <v>0</v>
      </c>
      <c r="F254" s="585"/>
      <c r="G254" s="555">
        <f>E254</f>
        <v>0</v>
      </c>
      <c r="H254" s="152">
        <v>0</v>
      </c>
      <c r="I254" s="153">
        <f t="shared" ref="I254:I255" si="72">+H254/D254</f>
        <v>0</v>
      </c>
      <c r="J254" s="134">
        <f t="array" ref="J254">+IFERROR(INDEX('FCST SDV'!$AC$3:$AZ$3000,MATCH('Hàng Theo FCTS 14.09'!$B254,'FCST SDV'!$C$3:$C$3000,0),MATCH('Hàng Theo FCTS 14.09'!J$1,'FCST SDV'!$AC$2:$AZ$2,0))/'Hàng Theo FCTS 14.09'!$C254,0)</f>
        <v>0</v>
      </c>
      <c r="K254" s="134">
        <f t="array" ref="K254">+IFERROR(INDEX('FCST SDV'!$AC$3:$AZ$3000,MATCH('Hàng Theo FCTS 14.09'!$B254,'FCST SDV'!$C$3:$C$3000,0),MATCH('Hàng Theo FCTS 14.09'!K$1,'FCST SDV'!$AC$2:$AZ$2,0))/'Hàng Theo FCTS 14.09'!$C254,0)</f>
        <v>0</v>
      </c>
      <c r="L254" s="134">
        <f t="array" ref="L254">+IFERROR(INDEX('FCST SDV'!$AC$3:$AZ$3000,MATCH('Hàng Theo FCTS 14.09'!$B254,'FCST SDV'!$C$3:$C$3000,0),MATCH('Hàng Theo FCTS 14.09'!L$1,'FCST SDV'!$AC$2:$AZ$2,0))/'Hàng Theo FCTS 14.09'!$C254,0)</f>
        <v>0</v>
      </c>
      <c r="M254" s="134">
        <f t="array" ref="M254">+IFERROR(INDEX('FCST SDV'!$AC$3:$AZ$3000,MATCH('Hàng Theo FCTS 14.09'!$B254,'FCST SDV'!$C$3:$C$3000,0),MATCH('Hàng Theo FCTS 14.09'!M$1,'FCST SDV'!$AC$2:$AZ$2,0))/'Hàng Theo FCTS 14.09'!$C254,0)</f>
        <v>0</v>
      </c>
      <c r="N254" s="134">
        <f t="array" ref="N254">+IFERROR(INDEX('FCST SDV'!$AC$3:$AZ$3000,MATCH('Hàng Theo FCTS 14.09'!$B254,'FCST SDV'!$C$3:$C$3000,0),MATCH('Hàng Theo FCTS 14.09'!N$1,'FCST SDV'!$AC$2:$AZ$2,0))/'Hàng Theo FCTS 14.09'!$C254,0)</f>
        <v>0</v>
      </c>
      <c r="O254" s="134">
        <f t="array" ref="O254">+IFERROR(INDEX('FCST SDV'!$AC$3:$AZ$3000,MATCH('Hàng Theo FCTS 14.09'!$B254,'FCST SDV'!$C$3:$C$3000,0),MATCH('Hàng Theo FCTS 14.09'!O$1,'FCST SDV'!$AC$2:$AZ$2,0))/'Hàng Theo FCTS 14.09'!$C254,0)</f>
        <v>0</v>
      </c>
      <c r="P254" s="134">
        <f t="array" ref="P254">+IFERROR(INDEX('FCST SDV'!$AC$3:$AZ$3000,MATCH('Hàng Theo FCTS 14.09'!$B254,'FCST SDV'!$C$3:$C$3000,0),MATCH('Hàng Theo FCTS 14.09'!P$1,'FCST SDV'!$AC$2:$AZ$2,0))/'Hàng Theo FCTS 14.09'!$C254,0)</f>
        <v>0</v>
      </c>
      <c r="Q254" s="134">
        <f t="array" ref="Q254">+IFERROR(INDEX('FCST SDV'!$AC$3:$AZ$3000,MATCH('Hàng Theo FCTS 14.09'!$B254,'FCST SDV'!$C$3:$C$3000,0),MATCH('Hàng Theo FCTS 14.09'!Q$1,'FCST SDV'!$AC$2:$AZ$2,0))/'Hàng Theo FCTS 14.09'!$C254,0)</f>
        <v>0</v>
      </c>
      <c r="R254" s="134">
        <f t="array" ref="R254">+IFERROR(INDEX('FCST SDV'!$AC$3:$AZ$3000,MATCH('Hàng Theo FCTS 14.09'!$B254,'FCST SDV'!$C$3:$C$3000,0),MATCH('Hàng Theo FCTS 14.09'!R$1,'FCST SDV'!$AC$2:$AZ$2,0))/'Hàng Theo FCTS 14.09'!$C254,0)</f>
        <v>0</v>
      </c>
    </row>
    <row r="255" spans="2:18">
      <c r="B255" s="571"/>
      <c r="C255" s="131" t="s">
        <v>9</v>
      </c>
      <c r="D255" s="135">
        <v>2500</v>
      </c>
      <c r="E255" s="557"/>
      <c r="F255" s="586"/>
      <c r="G255" s="557"/>
      <c r="H255" s="152">
        <f>+VLOOKUP(C255,'[6]FCST SDV'!$C:$AL,36,0)</f>
        <v>568000</v>
      </c>
      <c r="I255" s="153">
        <f t="shared" si="72"/>
        <v>227.2</v>
      </c>
      <c r="J255" s="134">
        <f t="array" ref="J255">+IFERROR(INDEX('FCST SDV'!$AC$3:$AZ$3000,MATCH('Hàng Theo FCTS 14.09'!$B255,'FCST SDV'!$C$3:$C$3000,0),MATCH('Hàng Theo FCTS 14.09'!J$1,'FCST SDV'!$AC$2:$AZ$2,0))/'Hàng Theo FCTS 14.09'!$C255,0)</f>
        <v>0</v>
      </c>
      <c r="K255" s="134">
        <f t="array" ref="K255">+IFERROR(INDEX('FCST SDV'!$AC$3:$AZ$3000,MATCH('Hàng Theo FCTS 14.09'!$B255,'FCST SDV'!$C$3:$C$3000,0),MATCH('Hàng Theo FCTS 14.09'!K$1,'FCST SDV'!$AC$2:$AZ$2,0))/'Hàng Theo FCTS 14.09'!$C255,0)</f>
        <v>0</v>
      </c>
      <c r="L255" s="134">
        <f t="array" ref="L255">+IFERROR(INDEX('FCST SDV'!$AC$3:$AZ$3000,MATCH('Hàng Theo FCTS 14.09'!$B255,'FCST SDV'!$C$3:$C$3000,0),MATCH('Hàng Theo FCTS 14.09'!L$1,'FCST SDV'!$AC$2:$AZ$2,0))/'Hàng Theo FCTS 14.09'!$C255,0)</f>
        <v>0</v>
      </c>
      <c r="M255" s="134">
        <f t="array" ref="M255">+IFERROR(INDEX('FCST SDV'!$AC$3:$AZ$3000,MATCH('Hàng Theo FCTS 14.09'!$B255,'FCST SDV'!$C$3:$C$3000,0),MATCH('Hàng Theo FCTS 14.09'!M$1,'FCST SDV'!$AC$2:$AZ$2,0))/'Hàng Theo FCTS 14.09'!$C255,0)</f>
        <v>0</v>
      </c>
      <c r="N255" s="134">
        <f t="array" ref="N255">+IFERROR(INDEX('FCST SDV'!$AC$3:$AZ$3000,MATCH('Hàng Theo FCTS 14.09'!$B255,'FCST SDV'!$C$3:$C$3000,0),MATCH('Hàng Theo FCTS 14.09'!N$1,'FCST SDV'!$AC$2:$AZ$2,0))/'Hàng Theo FCTS 14.09'!$C255,0)</f>
        <v>0</v>
      </c>
      <c r="O255" s="134">
        <f t="array" ref="O255">+IFERROR(INDEX('FCST SDV'!$AC$3:$AZ$3000,MATCH('Hàng Theo FCTS 14.09'!$B255,'FCST SDV'!$C$3:$C$3000,0),MATCH('Hàng Theo FCTS 14.09'!O$1,'FCST SDV'!$AC$2:$AZ$2,0))/'Hàng Theo FCTS 14.09'!$C255,0)</f>
        <v>0</v>
      </c>
      <c r="P255" s="134">
        <f t="array" ref="P255">+IFERROR(INDEX('FCST SDV'!$AC$3:$AZ$3000,MATCH('Hàng Theo FCTS 14.09'!$B255,'FCST SDV'!$C$3:$C$3000,0),MATCH('Hàng Theo FCTS 14.09'!P$1,'FCST SDV'!$AC$2:$AZ$2,0))/'Hàng Theo FCTS 14.09'!$C255,0)</f>
        <v>6</v>
      </c>
      <c r="Q255" s="134">
        <f t="array" ref="Q255">+IFERROR(INDEX('FCST SDV'!$AC$3:$AZ$3000,MATCH('Hàng Theo FCTS 14.09'!$B255,'FCST SDV'!$C$3:$C$3000,0),MATCH('Hàng Theo FCTS 14.09'!Q$1,'FCST SDV'!$AC$2:$AZ$2,0))/'Hàng Theo FCTS 14.09'!$C255,0)</f>
        <v>6</v>
      </c>
      <c r="R255" s="134">
        <f t="array" ref="R255">+IFERROR(INDEX('FCST SDV'!$AC$3:$AZ$3000,MATCH('Hàng Theo FCTS 14.09'!$B255,'FCST SDV'!$C$3:$C$3000,0),MATCH('Hàng Theo FCTS 14.09'!R$1,'FCST SDV'!$AC$2:$AZ$2,0))/'Hàng Theo FCTS 14.09'!$C255,0)</f>
        <v>0</v>
      </c>
    </row>
    <row r="256" spans="2:18">
      <c r="B256" s="572" t="s">
        <v>254</v>
      </c>
      <c r="C256" s="573"/>
      <c r="D256" s="573"/>
      <c r="E256" s="573"/>
      <c r="F256" s="573"/>
      <c r="G256" s="574"/>
      <c r="H256" s="156"/>
      <c r="I256" s="155"/>
      <c r="J256" s="138">
        <f>+G254-SUM(J254:J255)</f>
        <v>0</v>
      </c>
      <c r="K256" s="138">
        <f>+J256-SUM(K254:K255)</f>
        <v>0</v>
      </c>
      <c r="L256" s="138">
        <f t="shared" ref="L256:R256" si="73">+K256-SUM(L254:L255)</f>
        <v>0</v>
      </c>
      <c r="M256" s="138">
        <f t="shared" si="73"/>
        <v>0</v>
      </c>
      <c r="N256" s="138">
        <f t="shared" si="73"/>
        <v>0</v>
      </c>
      <c r="O256" s="138">
        <f t="shared" si="73"/>
        <v>0</v>
      </c>
      <c r="P256" s="138">
        <f t="shared" si="73"/>
        <v>-6</v>
      </c>
      <c r="Q256" s="138">
        <f t="shared" si="73"/>
        <v>-12</v>
      </c>
      <c r="R256" s="138">
        <f t="shared" si="73"/>
        <v>-12</v>
      </c>
    </row>
    <row r="257" spans="2:18">
      <c r="B257" s="668" t="s">
        <v>188</v>
      </c>
      <c r="C257" s="131" t="s">
        <v>160</v>
      </c>
      <c r="D257" s="135">
        <v>2500</v>
      </c>
      <c r="E257" s="555">
        <v>0</v>
      </c>
      <c r="F257" s="585"/>
      <c r="G257" s="555">
        <f>E257</f>
        <v>0</v>
      </c>
      <c r="H257" s="152">
        <f>+VLOOKUP(C257,'[6]FCST SDV'!$C:$AL,36,0)</f>
        <v>30000</v>
      </c>
      <c r="I257" s="153">
        <f t="shared" ref="I257:I259" si="74">+H257/D257</f>
        <v>12</v>
      </c>
      <c r="J257" s="134">
        <f t="array" ref="J257">+IFERROR(INDEX('FCST SDV'!$AC$3:$AZ$3000,MATCH('Hàng Theo FCTS 14.09'!$B257,'FCST SDV'!$C$3:$C$3000,0),MATCH('Hàng Theo FCTS 14.09'!J$1,'FCST SDV'!$AC$2:$AZ$2,0))/'Hàng Theo FCTS 14.09'!$C257,0)</f>
        <v>0</v>
      </c>
      <c r="K257" s="134">
        <f t="array" ref="K257">+IFERROR(INDEX('FCST SDV'!$AC$3:$AZ$3000,MATCH('Hàng Theo FCTS 14.09'!$B257,'FCST SDV'!$C$3:$C$3000,0),MATCH('Hàng Theo FCTS 14.09'!K$1,'FCST SDV'!$AC$2:$AZ$2,0))/'Hàng Theo FCTS 14.09'!$C257,0)</f>
        <v>0</v>
      </c>
      <c r="L257" s="134">
        <f t="array" ref="L257">+IFERROR(INDEX('FCST SDV'!$AC$3:$AZ$3000,MATCH('Hàng Theo FCTS 14.09'!$B257,'FCST SDV'!$C$3:$C$3000,0),MATCH('Hàng Theo FCTS 14.09'!L$1,'FCST SDV'!$AC$2:$AZ$2,0))/'Hàng Theo FCTS 14.09'!$C257,0)</f>
        <v>0</v>
      </c>
      <c r="M257" s="134">
        <f t="array" ref="M257">+IFERROR(INDEX('FCST SDV'!$AC$3:$AZ$3000,MATCH('Hàng Theo FCTS 14.09'!$B257,'FCST SDV'!$C$3:$C$3000,0),MATCH('Hàng Theo FCTS 14.09'!M$1,'FCST SDV'!$AC$2:$AZ$2,0))/'Hàng Theo FCTS 14.09'!$C257,0)</f>
        <v>0</v>
      </c>
      <c r="N257" s="134">
        <f t="array" ref="N257">+IFERROR(INDEX('FCST SDV'!$AC$3:$AZ$3000,MATCH('Hàng Theo FCTS 14.09'!$B257,'FCST SDV'!$C$3:$C$3000,0),MATCH('Hàng Theo FCTS 14.09'!N$1,'FCST SDV'!$AC$2:$AZ$2,0))/'Hàng Theo FCTS 14.09'!$C257,0)</f>
        <v>0</v>
      </c>
      <c r="O257" s="134">
        <f t="array" ref="O257">+IFERROR(INDEX('FCST SDV'!$AC$3:$AZ$3000,MATCH('Hàng Theo FCTS 14.09'!$B257,'FCST SDV'!$C$3:$C$3000,0),MATCH('Hàng Theo FCTS 14.09'!O$1,'FCST SDV'!$AC$2:$AZ$2,0))/'Hàng Theo FCTS 14.09'!$C257,0)</f>
        <v>0</v>
      </c>
      <c r="P257" s="134">
        <f t="array" ref="P257">+IFERROR(INDEX('FCST SDV'!$AC$3:$AZ$3000,MATCH('Hàng Theo FCTS 14.09'!$B257,'FCST SDV'!$C$3:$C$3000,0),MATCH('Hàng Theo FCTS 14.09'!P$1,'FCST SDV'!$AC$2:$AZ$2,0))/'Hàng Theo FCTS 14.09'!$C257,0)</f>
        <v>0</v>
      </c>
      <c r="Q257" s="134">
        <f t="array" ref="Q257">+IFERROR(INDEX('FCST SDV'!$AC$3:$AZ$3000,MATCH('Hàng Theo FCTS 14.09'!$B257,'FCST SDV'!$C$3:$C$3000,0),MATCH('Hàng Theo FCTS 14.09'!Q$1,'FCST SDV'!$AC$2:$AZ$2,0))/'Hàng Theo FCTS 14.09'!$C257,0)</f>
        <v>0</v>
      </c>
      <c r="R257" s="134">
        <f t="array" ref="R257">+IFERROR(INDEX('FCST SDV'!$AC$3:$AZ$3000,MATCH('Hàng Theo FCTS 14.09'!$B257,'FCST SDV'!$C$3:$C$3000,0),MATCH('Hàng Theo FCTS 14.09'!R$1,'FCST SDV'!$AC$2:$AZ$2,0))/'Hàng Theo FCTS 14.09'!$C257,0)</f>
        <v>0</v>
      </c>
    </row>
    <row r="258" spans="2:18">
      <c r="B258" s="669"/>
      <c r="C258" s="131" t="s">
        <v>51</v>
      </c>
      <c r="D258" s="135">
        <v>3000</v>
      </c>
      <c r="E258" s="556"/>
      <c r="F258" s="664"/>
      <c r="G258" s="556"/>
      <c r="H258" s="152">
        <f>+VLOOKUP(C258,'[6]FCST SDV'!$C:$AL,36,0)</f>
        <v>270000</v>
      </c>
      <c r="I258" s="153">
        <f t="shared" si="74"/>
        <v>90</v>
      </c>
      <c r="J258" s="134">
        <f t="array" ref="J258">+IFERROR(INDEX('FCST SDV'!$AC$3:$AZ$3000,MATCH('Hàng Theo FCTS 14.09'!$B258,'FCST SDV'!$C$3:$C$3000,0),MATCH('Hàng Theo FCTS 14.09'!J$1,'FCST SDV'!$AC$2:$AZ$2,0))/'Hàng Theo FCTS 14.09'!$C258,0)</f>
        <v>0</v>
      </c>
      <c r="K258" s="134">
        <f t="array" ref="K258">+IFERROR(INDEX('FCST SDV'!$AC$3:$AZ$3000,MATCH('Hàng Theo FCTS 14.09'!$B258,'FCST SDV'!$C$3:$C$3000,0),MATCH('Hàng Theo FCTS 14.09'!K$1,'FCST SDV'!$AC$2:$AZ$2,0))/'Hàng Theo FCTS 14.09'!$C258,0)</f>
        <v>0</v>
      </c>
      <c r="L258" s="134">
        <f t="array" ref="L258">+IFERROR(INDEX('FCST SDV'!$AC$3:$AZ$3000,MATCH('Hàng Theo FCTS 14.09'!$B258,'FCST SDV'!$C$3:$C$3000,0),MATCH('Hàng Theo FCTS 14.09'!L$1,'FCST SDV'!$AC$2:$AZ$2,0))/'Hàng Theo FCTS 14.09'!$C258,0)</f>
        <v>0</v>
      </c>
      <c r="M258" s="134">
        <f t="array" ref="M258">+IFERROR(INDEX('FCST SDV'!$AC$3:$AZ$3000,MATCH('Hàng Theo FCTS 14.09'!$B258,'FCST SDV'!$C$3:$C$3000,0),MATCH('Hàng Theo FCTS 14.09'!M$1,'FCST SDV'!$AC$2:$AZ$2,0))/'Hàng Theo FCTS 14.09'!$C258,0)</f>
        <v>0</v>
      </c>
      <c r="N258" s="134">
        <f t="array" ref="N258">+IFERROR(INDEX('FCST SDV'!$AC$3:$AZ$3000,MATCH('Hàng Theo FCTS 14.09'!$B258,'FCST SDV'!$C$3:$C$3000,0),MATCH('Hàng Theo FCTS 14.09'!N$1,'FCST SDV'!$AC$2:$AZ$2,0))/'Hàng Theo FCTS 14.09'!$C258,0)</f>
        <v>0</v>
      </c>
      <c r="O258" s="134">
        <f t="array" ref="O258">+IFERROR(INDEX('FCST SDV'!$AC$3:$AZ$3000,MATCH('Hàng Theo FCTS 14.09'!$B258,'FCST SDV'!$C$3:$C$3000,0),MATCH('Hàng Theo FCTS 14.09'!O$1,'FCST SDV'!$AC$2:$AZ$2,0))/'Hàng Theo FCTS 14.09'!$C258,0)</f>
        <v>0</v>
      </c>
      <c r="P258" s="134">
        <f t="array" ref="P258">+IFERROR(INDEX('FCST SDV'!$AC$3:$AZ$3000,MATCH('Hàng Theo FCTS 14.09'!$B258,'FCST SDV'!$C$3:$C$3000,0),MATCH('Hàng Theo FCTS 14.09'!P$1,'FCST SDV'!$AC$2:$AZ$2,0))/'Hàng Theo FCTS 14.09'!$C258,0)</f>
        <v>0</v>
      </c>
      <c r="Q258" s="134">
        <f t="array" ref="Q258">+IFERROR(INDEX('FCST SDV'!$AC$3:$AZ$3000,MATCH('Hàng Theo FCTS 14.09'!$B258,'FCST SDV'!$C$3:$C$3000,0),MATCH('Hàng Theo FCTS 14.09'!Q$1,'FCST SDV'!$AC$2:$AZ$2,0))/'Hàng Theo FCTS 14.09'!$C258,0)</f>
        <v>0</v>
      </c>
      <c r="R258" s="134">
        <f t="array" ref="R258">+IFERROR(INDEX('FCST SDV'!$AC$3:$AZ$3000,MATCH('Hàng Theo FCTS 14.09'!$B258,'FCST SDV'!$C$3:$C$3000,0),MATCH('Hàng Theo FCTS 14.09'!R$1,'FCST SDV'!$AC$2:$AZ$2,0))/'Hàng Theo FCTS 14.09'!$C258,0)</f>
        <v>0</v>
      </c>
    </row>
    <row r="259" spans="2:18">
      <c r="B259" s="670"/>
      <c r="C259" s="131" t="s">
        <v>161</v>
      </c>
      <c r="D259" s="135">
        <v>2500</v>
      </c>
      <c r="E259" s="557"/>
      <c r="F259" s="586"/>
      <c r="G259" s="557"/>
      <c r="H259" s="152">
        <f>+VLOOKUP(C259,'[6]FCST SDV'!$C:$AL,36,0)</f>
        <v>0</v>
      </c>
      <c r="I259" s="153">
        <f t="shared" si="74"/>
        <v>0</v>
      </c>
      <c r="J259" s="134">
        <f t="array" ref="J259">+IFERROR(INDEX('FCST SDV'!$AC$3:$AZ$3000,MATCH('Hàng Theo FCTS 14.09'!$B259,'FCST SDV'!$C$3:$C$3000,0),MATCH('Hàng Theo FCTS 14.09'!J$1,'FCST SDV'!$AC$2:$AZ$2,0))/'Hàng Theo FCTS 14.09'!$C259,0)</f>
        <v>3.6</v>
      </c>
      <c r="K259" s="134">
        <f t="array" ref="K259">+IFERROR(INDEX('FCST SDV'!$AC$3:$AZ$3000,MATCH('Hàng Theo FCTS 14.09'!$B259,'FCST SDV'!$C$3:$C$3000,0),MATCH('Hàng Theo FCTS 14.09'!K$1,'FCST SDV'!$AC$2:$AZ$2,0))/'Hàng Theo FCTS 14.09'!$C259,0)</f>
        <v>3.6</v>
      </c>
      <c r="L259" s="134">
        <f t="array" ref="L259">+IFERROR(INDEX('FCST SDV'!$AC$3:$AZ$3000,MATCH('Hàng Theo FCTS 14.09'!$B259,'FCST SDV'!$C$3:$C$3000,0),MATCH('Hàng Theo FCTS 14.09'!L$1,'FCST SDV'!$AC$2:$AZ$2,0))/'Hàng Theo FCTS 14.09'!$C259,0)</f>
        <v>3.6</v>
      </c>
      <c r="M259" s="134">
        <f t="array" ref="M259">+IFERROR(INDEX('FCST SDV'!$AC$3:$AZ$3000,MATCH('Hàng Theo FCTS 14.09'!$B259,'FCST SDV'!$C$3:$C$3000,0),MATCH('Hàng Theo FCTS 14.09'!M$1,'FCST SDV'!$AC$2:$AZ$2,0))/'Hàng Theo FCTS 14.09'!$C259,0)</f>
        <v>3.6</v>
      </c>
      <c r="N259" s="134">
        <f t="array" ref="N259">+IFERROR(INDEX('FCST SDV'!$AC$3:$AZ$3000,MATCH('Hàng Theo FCTS 14.09'!$B259,'FCST SDV'!$C$3:$C$3000,0),MATCH('Hàng Theo FCTS 14.09'!N$1,'FCST SDV'!$AC$2:$AZ$2,0))/'Hàng Theo FCTS 14.09'!$C259,0)</f>
        <v>7.2</v>
      </c>
      <c r="O259" s="134">
        <f t="array" ref="O259">+IFERROR(INDEX('FCST SDV'!$AC$3:$AZ$3000,MATCH('Hàng Theo FCTS 14.09'!$B259,'FCST SDV'!$C$3:$C$3000,0),MATCH('Hàng Theo FCTS 14.09'!O$1,'FCST SDV'!$AC$2:$AZ$2,0))/'Hàng Theo FCTS 14.09'!$C259,0)</f>
        <v>25.2</v>
      </c>
      <c r="P259" s="134">
        <f t="array" ref="P259">+IFERROR(INDEX('FCST SDV'!$AC$3:$AZ$3000,MATCH('Hàng Theo FCTS 14.09'!$B259,'FCST SDV'!$C$3:$C$3000,0),MATCH('Hàng Theo FCTS 14.09'!P$1,'FCST SDV'!$AC$2:$AZ$2,0))/'Hàng Theo FCTS 14.09'!$C259,0)</f>
        <v>25.2</v>
      </c>
      <c r="Q259" s="134">
        <f t="array" ref="Q259">+IFERROR(INDEX('FCST SDV'!$AC$3:$AZ$3000,MATCH('Hàng Theo FCTS 14.09'!$B259,'FCST SDV'!$C$3:$C$3000,0),MATCH('Hàng Theo FCTS 14.09'!Q$1,'FCST SDV'!$AC$2:$AZ$2,0))/'Hàng Theo FCTS 14.09'!$C259,0)</f>
        <v>22.8</v>
      </c>
      <c r="R259" s="134">
        <f t="array" ref="R259">+IFERROR(INDEX('FCST SDV'!$AC$3:$AZ$3000,MATCH('Hàng Theo FCTS 14.09'!$B259,'FCST SDV'!$C$3:$C$3000,0),MATCH('Hàng Theo FCTS 14.09'!R$1,'FCST SDV'!$AC$2:$AZ$2,0))/'Hàng Theo FCTS 14.09'!$C259,0)</f>
        <v>0</v>
      </c>
    </row>
    <row r="260" spans="2:18">
      <c r="B260" s="558" t="s">
        <v>254</v>
      </c>
      <c r="C260" s="559"/>
      <c r="D260" s="559"/>
      <c r="E260" s="559"/>
      <c r="F260" s="559"/>
      <c r="G260" s="560"/>
      <c r="H260" s="156"/>
      <c r="I260" s="155"/>
      <c r="J260" s="138">
        <f>+G257-SUM(J257:J259)</f>
        <v>-3.6</v>
      </c>
      <c r="K260" s="138">
        <f>+J260-SUM(K257:K259)</f>
        <v>-7.2</v>
      </c>
      <c r="L260" s="138">
        <f t="shared" ref="L260:R260" si="75">+K260-SUM(L257:L259)</f>
        <v>-10.8</v>
      </c>
      <c r="M260" s="138">
        <f t="shared" si="75"/>
        <v>-14.4</v>
      </c>
      <c r="N260" s="138">
        <f t="shared" si="75"/>
        <v>-21.6</v>
      </c>
      <c r="O260" s="138">
        <f t="shared" si="75"/>
        <v>-46.8</v>
      </c>
      <c r="P260" s="138">
        <f t="shared" si="75"/>
        <v>-72</v>
      </c>
      <c r="Q260" s="138">
        <f t="shared" si="75"/>
        <v>-94.8</v>
      </c>
      <c r="R260" s="138">
        <f t="shared" si="75"/>
        <v>-94.8</v>
      </c>
    </row>
    <row r="261" spans="2:18">
      <c r="B261" s="668" t="s">
        <v>189</v>
      </c>
      <c r="C261" s="131" t="s">
        <v>24</v>
      </c>
      <c r="D261" s="135">
        <v>2500</v>
      </c>
      <c r="E261" s="555">
        <v>0</v>
      </c>
      <c r="F261" s="585"/>
      <c r="G261" s="555">
        <f>E261</f>
        <v>0</v>
      </c>
      <c r="H261" s="152">
        <f>+VLOOKUP(C261,'[6]FCST SDV'!$C:$AL,36,0)</f>
        <v>237000</v>
      </c>
      <c r="I261" s="153">
        <f t="shared" ref="I261:I263" si="76">+H261/D261</f>
        <v>94.8</v>
      </c>
      <c r="J261" s="134">
        <f t="array" ref="J261">+IFERROR(INDEX('FCST SDV'!$AC$3:$AZ$3000,MATCH('Hàng Theo FCTS 14.09'!$B261,'FCST SDV'!$C$3:$C$3000,0),MATCH('Hàng Theo FCTS 14.09'!J$1,'FCST SDV'!$AC$2:$AZ$2,0))/'Hàng Theo FCTS 14.09'!$C261,0)</f>
        <v>16.8</v>
      </c>
      <c r="K261" s="134">
        <f t="array" ref="K261">+IFERROR(INDEX('FCST SDV'!$AC$3:$AZ$3000,MATCH('Hàng Theo FCTS 14.09'!$B261,'FCST SDV'!$C$3:$C$3000,0),MATCH('Hàng Theo FCTS 14.09'!K$1,'FCST SDV'!$AC$2:$AZ$2,0))/'Hàng Theo FCTS 14.09'!$C261,0)</f>
        <v>19.2</v>
      </c>
      <c r="L261" s="134">
        <f t="array" ref="L261">+IFERROR(INDEX('FCST SDV'!$AC$3:$AZ$3000,MATCH('Hàng Theo FCTS 14.09'!$B261,'FCST SDV'!$C$3:$C$3000,0),MATCH('Hàng Theo FCTS 14.09'!L$1,'FCST SDV'!$AC$2:$AZ$2,0))/'Hàng Theo FCTS 14.09'!$C261,0)</f>
        <v>19.2</v>
      </c>
      <c r="M261" s="134">
        <f t="array" ref="M261">+IFERROR(INDEX('FCST SDV'!$AC$3:$AZ$3000,MATCH('Hàng Theo FCTS 14.09'!$B261,'FCST SDV'!$C$3:$C$3000,0),MATCH('Hàng Theo FCTS 14.09'!M$1,'FCST SDV'!$AC$2:$AZ$2,0))/'Hàng Theo FCTS 14.09'!$C261,0)</f>
        <v>19.2</v>
      </c>
      <c r="N261" s="134">
        <f t="array" ref="N261">+IFERROR(INDEX('FCST SDV'!$AC$3:$AZ$3000,MATCH('Hàng Theo FCTS 14.09'!$B261,'FCST SDV'!$C$3:$C$3000,0),MATCH('Hàng Theo FCTS 14.09'!N$1,'FCST SDV'!$AC$2:$AZ$2,0))/'Hàng Theo FCTS 14.09'!$C261,0)</f>
        <v>19.2</v>
      </c>
      <c r="O261" s="134">
        <f t="array" ref="O261">+IFERROR(INDEX('FCST SDV'!$AC$3:$AZ$3000,MATCH('Hàng Theo FCTS 14.09'!$B261,'FCST SDV'!$C$3:$C$3000,0),MATCH('Hàng Theo FCTS 14.09'!O$1,'FCST SDV'!$AC$2:$AZ$2,0))/'Hàng Theo FCTS 14.09'!$C261,0)</f>
        <v>129.6</v>
      </c>
      <c r="P261" s="134">
        <f t="array" ref="P261">+IFERROR(INDEX('FCST SDV'!$AC$3:$AZ$3000,MATCH('Hàng Theo FCTS 14.09'!$B261,'FCST SDV'!$C$3:$C$3000,0),MATCH('Hàng Theo FCTS 14.09'!P$1,'FCST SDV'!$AC$2:$AZ$2,0))/'Hàng Theo FCTS 14.09'!$C261,0)</f>
        <v>208.8</v>
      </c>
      <c r="Q261" s="134">
        <f t="array" ref="Q261">+IFERROR(INDEX('FCST SDV'!$AC$3:$AZ$3000,MATCH('Hàng Theo FCTS 14.09'!$B261,'FCST SDV'!$C$3:$C$3000,0),MATCH('Hàng Theo FCTS 14.09'!Q$1,'FCST SDV'!$AC$2:$AZ$2,0))/'Hàng Theo FCTS 14.09'!$C261,0)</f>
        <v>126</v>
      </c>
      <c r="R261" s="134">
        <f t="array" ref="R261">+IFERROR(INDEX('FCST SDV'!$AC$3:$AZ$3000,MATCH('Hàng Theo FCTS 14.09'!$B261,'FCST SDV'!$C$3:$C$3000,0),MATCH('Hàng Theo FCTS 14.09'!R$1,'FCST SDV'!$AC$2:$AZ$2,0))/'Hàng Theo FCTS 14.09'!$C261,0)</f>
        <v>0</v>
      </c>
    </row>
    <row r="262" spans="2:18">
      <c r="B262" s="669"/>
      <c r="C262" s="131" t="s">
        <v>162</v>
      </c>
      <c r="D262" s="135">
        <v>2500</v>
      </c>
      <c r="E262" s="556"/>
      <c r="F262" s="664"/>
      <c r="G262" s="556"/>
      <c r="H262" s="152">
        <f>+VLOOKUP(C262,'[6]FCST SDV'!$C:$AL,36,0)</f>
        <v>0</v>
      </c>
      <c r="I262" s="153">
        <f t="shared" si="76"/>
        <v>0</v>
      </c>
      <c r="J262" s="134">
        <f t="array" ref="J262">+IFERROR(INDEX('FCST SDV'!$AC$3:$AZ$3000,MATCH('Hàng Theo FCTS 14.09'!$B262,'FCST SDV'!$C$3:$C$3000,0),MATCH('Hàng Theo FCTS 14.09'!J$1,'FCST SDV'!$AC$2:$AZ$2,0))/'Hàng Theo FCTS 14.09'!$C262,0)</f>
        <v>0</v>
      </c>
      <c r="K262" s="134">
        <f t="array" ref="K262">+IFERROR(INDEX('FCST SDV'!$AC$3:$AZ$3000,MATCH('Hàng Theo FCTS 14.09'!$B262,'FCST SDV'!$C$3:$C$3000,0),MATCH('Hàng Theo FCTS 14.09'!K$1,'FCST SDV'!$AC$2:$AZ$2,0))/'Hàng Theo FCTS 14.09'!$C262,0)</f>
        <v>0</v>
      </c>
      <c r="L262" s="134">
        <f t="array" ref="L262">+IFERROR(INDEX('FCST SDV'!$AC$3:$AZ$3000,MATCH('Hàng Theo FCTS 14.09'!$B262,'FCST SDV'!$C$3:$C$3000,0),MATCH('Hàng Theo FCTS 14.09'!L$1,'FCST SDV'!$AC$2:$AZ$2,0))/'Hàng Theo FCTS 14.09'!$C262,0)</f>
        <v>0</v>
      </c>
      <c r="M262" s="134">
        <f t="array" ref="M262">+IFERROR(INDEX('FCST SDV'!$AC$3:$AZ$3000,MATCH('Hàng Theo FCTS 14.09'!$B262,'FCST SDV'!$C$3:$C$3000,0),MATCH('Hàng Theo FCTS 14.09'!M$1,'FCST SDV'!$AC$2:$AZ$2,0))/'Hàng Theo FCTS 14.09'!$C262,0)</f>
        <v>0</v>
      </c>
      <c r="N262" s="134">
        <f t="array" ref="N262">+IFERROR(INDEX('FCST SDV'!$AC$3:$AZ$3000,MATCH('Hàng Theo FCTS 14.09'!$B262,'FCST SDV'!$C$3:$C$3000,0),MATCH('Hàng Theo FCTS 14.09'!N$1,'FCST SDV'!$AC$2:$AZ$2,0))/'Hàng Theo FCTS 14.09'!$C262,0)</f>
        <v>0</v>
      </c>
      <c r="O262" s="134">
        <f t="array" ref="O262">+IFERROR(INDEX('FCST SDV'!$AC$3:$AZ$3000,MATCH('Hàng Theo FCTS 14.09'!$B262,'FCST SDV'!$C$3:$C$3000,0),MATCH('Hàng Theo FCTS 14.09'!O$1,'FCST SDV'!$AC$2:$AZ$2,0))/'Hàng Theo FCTS 14.09'!$C262,0)</f>
        <v>0</v>
      </c>
      <c r="P262" s="134">
        <f t="array" ref="P262">+IFERROR(INDEX('FCST SDV'!$AC$3:$AZ$3000,MATCH('Hàng Theo FCTS 14.09'!$B262,'FCST SDV'!$C$3:$C$3000,0),MATCH('Hàng Theo FCTS 14.09'!P$1,'FCST SDV'!$AC$2:$AZ$2,0))/'Hàng Theo FCTS 14.09'!$C262,0)</f>
        <v>0</v>
      </c>
      <c r="Q262" s="134">
        <f t="array" ref="Q262">+IFERROR(INDEX('FCST SDV'!$AC$3:$AZ$3000,MATCH('Hàng Theo FCTS 14.09'!$B262,'FCST SDV'!$C$3:$C$3000,0),MATCH('Hàng Theo FCTS 14.09'!Q$1,'FCST SDV'!$AC$2:$AZ$2,0))/'Hàng Theo FCTS 14.09'!$C262,0)</f>
        <v>0</v>
      </c>
      <c r="R262" s="134">
        <f t="array" ref="R262">+IFERROR(INDEX('FCST SDV'!$AC$3:$AZ$3000,MATCH('Hàng Theo FCTS 14.09'!$B262,'FCST SDV'!$C$3:$C$3000,0),MATCH('Hàng Theo FCTS 14.09'!R$1,'FCST SDV'!$AC$2:$AZ$2,0))/'Hàng Theo FCTS 14.09'!$C262,0)</f>
        <v>0</v>
      </c>
    </row>
    <row r="263" spans="2:18">
      <c r="B263" s="670"/>
      <c r="C263" s="131" t="s">
        <v>163</v>
      </c>
      <c r="D263" s="135">
        <v>2500</v>
      </c>
      <c r="E263" s="557"/>
      <c r="F263" s="586"/>
      <c r="G263" s="557"/>
      <c r="H263" s="152">
        <f>+VLOOKUP(C263,'[6]FCST SDV'!$C:$AL,36,0)</f>
        <v>1437000</v>
      </c>
      <c r="I263" s="153">
        <f t="shared" si="76"/>
        <v>574.79999999999995</v>
      </c>
      <c r="J263" s="134">
        <f t="array" ref="J263">+IFERROR(INDEX('FCST SDV'!$AC$3:$AZ$3000,MATCH('Hàng Theo FCTS 14.09'!$B263,'FCST SDV'!$C$3:$C$3000,0),MATCH('Hàng Theo FCTS 14.09'!J$1,'FCST SDV'!$AC$2:$AZ$2,0))/'Hàng Theo FCTS 14.09'!$C263,0)</f>
        <v>3.5</v>
      </c>
      <c r="K263" s="134">
        <f t="array" ref="K263">+IFERROR(INDEX('FCST SDV'!$AC$3:$AZ$3000,MATCH('Hàng Theo FCTS 14.09'!$B263,'FCST SDV'!$C$3:$C$3000,0),MATCH('Hàng Theo FCTS 14.09'!K$1,'FCST SDV'!$AC$2:$AZ$2,0))/'Hàng Theo FCTS 14.09'!$C263,0)</f>
        <v>2.3333333333333335</v>
      </c>
      <c r="L263" s="134">
        <f t="array" ref="L263">+IFERROR(INDEX('FCST SDV'!$AC$3:$AZ$3000,MATCH('Hàng Theo FCTS 14.09'!$B263,'FCST SDV'!$C$3:$C$3000,0),MATCH('Hàng Theo FCTS 14.09'!L$1,'FCST SDV'!$AC$2:$AZ$2,0))/'Hàng Theo FCTS 14.09'!$C263,0)</f>
        <v>5.833333333333333</v>
      </c>
      <c r="M263" s="134">
        <f t="array" ref="M263">+IFERROR(INDEX('FCST SDV'!$AC$3:$AZ$3000,MATCH('Hàng Theo FCTS 14.09'!$B263,'FCST SDV'!$C$3:$C$3000,0),MATCH('Hàng Theo FCTS 14.09'!M$1,'FCST SDV'!$AC$2:$AZ$2,0))/'Hàng Theo FCTS 14.09'!$C263,0)</f>
        <v>3.5</v>
      </c>
      <c r="N263" s="134">
        <f t="array" ref="N263">+IFERROR(INDEX('FCST SDV'!$AC$3:$AZ$3000,MATCH('Hàng Theo FCTS 14.09'!$B263,'FCST SDV'!$C$3:$C$3000,0),MATCH('Hàng Theo FCTS 14.09'!N$1,'FCST SDV'!$AC$2:$AZ$2,0))/'Hàng Theo FCTS 14.09'!$C263,0)</f>
        <v>3.5</v>
      </c>
      <c r="O263" s="134">
        <f t="array" ref="O263">+IFERROR(INDEX('FCST SDV'!$AC$3:$AZ$3000,MATCH('Hàng Theo FCTS 14.09'!$B263,'FCST SDV'!$C$3:$C$3000,0),MATCH('Hàng Theo FCTS 14.09'!O$1,'FCST SDV'!$AC$2:$AZ$2,0))/'Hàng Theo FCTS 14.09'!$C263,0)</f>
        <v>22.166666666666668</v>
      </c>
      <c r="P263" s="134">
        <f t="array" ref="P263">+IFERROR(INDEX('FCST SDV'!$AC$3:$AZ$3000,MATCH('Hàng Theo FCTS 14.09'!$B263,'FCST SDV'!$C$3:$C$3000,0),MATCH('Hàng Theo FCTS 14.09'!P$1,'FCST SDV'!$AC$2:$AZ$2,0))/'Hàng Theo FCTS 14.09'!$C263,0)</f>
        <v>11.666666666666666</v>
      </c>
      <c r="Q263" s="134">
        <f t="array" ref="Q263">+IFERROR(INDEX('FCST SDV'!$AC$3:$AZ$3000,MATCH('Hàng Theo FCTS 14.09'!$B263,'FCST SDV'!$C$3:$C$3000,0),MATCH('Hàng Theo FCTS 14.09'!Q$1,'FCST SDV'!$AC$2:$AZ$2,0))/'Hàng Theo FCTS 14.09'!$C263,0)</f>
        <v>21</v>
      </c>
      <c r="R263" s="134">
        <f t="array" ref="R263">+IFERROR(INDEX('FCST SDV'!$AC$3:$AZ$3000,MATCH('Hàng Theo FCTS 14.09'!$B263,'FCST SDV'!$C$3:$C$3000,0),MATCH('Hàng Theo FCTS 14.09'!R$1,'FCST SDV'!$AC$2:$AZ$2,0))/'Hàng Theo FCTS 14.09'!$C263,0)</f>
        <v>0</v>
      </c>
    </row>
    <row r="264" spans="2:18">
      <c r="B264" s="558" t="s">
        <v>254</v>
      </c>
      <c r="C264" s="559"/>
      <c r="D264" s="559"/>
      <c r="E264" s="559"/>
      <c r="F264" s="559"/>
      <c r="G264" s="560"/>
      <c r="H264" s="156"/>
      <c r="I264" s="155"/>
      <c r="J264" s="138">
        <f>+G261-SUM(J261:J263)</f>
        <v>-20.3</v>
      </c>
      <c r="K264" s="138">
        <f>+J264-SUM(K261:K263)</f>
        <v>-41.833333333333329</v>
      </c>
      <c r="L264" s="138">
        <f t="shared" ref="L264:R264" si="77">+K264-SUM(L261:L263)</f>
        <v>-66.86666666666666</v>
      </c>
      <c r="M264" s="138">
        <f t="shared" si="77"/>
        <v>-89.566666666666663</v>
      </c>
      <c r="N264" s="138">
        <f t="shared" si="77"/>
        <v>-112.26666666666667</v>
      </c>
      <c r="O264" s="138">
        <f t="shared" si="77"/>
        <v>-264.0333333333333</v>
      </c>
      <c r="P264" s="138">
        <f t="shared" si="77"/>
        <v>-484.5</v>
      </c>
      <c r="Q264" s="138">
        <f t="shared" si="77"/>
        <v>-631.5</v>
      </c>
      <c r="R264" s="138">
        <f t="shared" si="77"/>
        <v>-631.5</v>
      </c>
    </row>
    <row r="265" spans="2:18">
      <c r="B265" s="668" t="s">
        <v>190</v>
      </c>
      <c r="C265" s="131" t="s">
        <v>164</v>
      </c>
      <c r="D265" s="135">
        <v>3000</v>
      </c>
      <c r="E265" s="555">
        <v>0</v>
      </c>
      <c r="F265" s="585"/>
      <c r="G265" s="555">
        <f>E265</f>
        <v>0</v>
      </c>
      <c r="H265" s="152">
        <f>+VLOOKUP(C265,'[6]FCST SDV'!$C:$AL,36,0)</f>
        <v>220500</v>
      </c>
      <c r="I265" s="153">
        <f t="shared" ref="I265:I266" si="78">+H265/D265</f>
        <v>73.5</v>
      </c>
      <c r="J265" s="134">
        <f t="array" ref="J265">+IFERROR(INDEX('FCST SDV'!$AC$3:$AZ$3000,MATCH('Hàng Theo FCTS 14.09'!$B265,'FCST SDV'!$C$3:$C$3000,0),MATCH('Hàng Theo FCTS 14.09'!J$1,'FCST SDV'!$AC$2:$AZ$2,0))/'Hàng Theo FCTS 14.09'!$C265,0)</f>
        <v>0</v>
      </c>
      <c r="K265" s="134">
        <f t="array" ref="K265">+IFERROR(INDEX('FCST SDV'!$AC$3:$AZ$3000,MATCH('Hàng Theo FCTS 14.09'!$B265,'FCST SDV'!$C$3:$C$3000,0),MATCH('Hàng Theo FCTS 14.09'!K$1,'FCST SDV'!$AC$2:$AZ$2,0))/'Hàng Theo FCTS 14.09'!$C265,0)</f>
        <v>0</v>
      </c>
      <c r="L265" s="134">
        <f t="array" ref="L265">+IFERROR(INDEX('FCST SDV'!$AC$3:$AZ$3000,MATCH('Hàng Theo FCTS 14.09'!$B265,'FCST SDV'!$C$3:$C$3000,0),MATCH('Hàng Theo FCTS 14.09'!L$1,'FCST SDV'!$AC$2:$AZ$2,0))/'Hàng Theo FCTS 14.09'!$C265,0)</f>
        <v>0</v>
      </c>
      <c r="M265" s="134">
        <f t="array" ref="M265">+IFERROR(INDEX('FCST SDV'!$AC$3:$AZ$3000,MATCH('Hàng Theo FCTS 14.09'!$B265,'FCST SDV'!$C$3:$C$3000,0),MATCH('Hàng Theo FCTS 14.09'!M$1,'FCST SDV'!$AC$2:$AZ$2,0))/'Hàng Theo FCTS 14.09'!$C265,0)</f>
        <v>0</v>
      </c>
      <c r="N265" s="134">
        <f t="array" ref="N265">+IFERROR(INDEX('FCST SDV'!$AC$3:$AZ$3000,MATCH('Hàng Theo FCTS 14.09'!$B265,'FCST SDV'!$C$3:$C$3000,0),MATCH('Hàng Theo FCTS 14.09'!N$1,'FCST SDV'!$AC$2:$AZ$2,0))/'Hàng Theo FCTS 14.09'!$C265,0)</f>
        <v>0</v>
      </c>
      <c r="O265" s="134">
        <f t="array" ref="O265">+IFERROR(INDEX('FCST SDV'!$AC$3:$AZ$3000,MATCH('Hàng Theo FCTS 14.09'!$B265,'FCST SDV'!$C$3:$C$3000,0),MATCH('Hàng Theo FCTS 14.09'!O$1,'FCST SDV'!$AC$2:$AZ$2,0))/'Hàng Theo FCTS 14.09'!$C265,0)</f>
        <v>0</v>
      </c>
      <c r="P265" s="134">
        <f t="array" ref="P265">+IFERROR(INDEX('FCST SDV'!$AC$3:$AZ$3000,MATCH('Hàng Theo FCTS 14.09'!$B265,'FCST SDV'!$C$3:$C$3000,0),MATCH('Hàng Theo FCTS 14.09'!P$1,'FCST SDV'!$AC$2:$AZ$2,0))/'Hàng Theo FCTS 14.09'!$C265,0)</f>
        <v>0</v>
      </c>
      <c r="Q265" s="134">
        <f t="array" ref="Q265">+IFERROR(INDEX('FCST SDV'!$AC$3:$AZ$3000,MATCH('Hàng Theo FCTS 14.09'!$B265,'FCST SDV'!$C$3:$C$3000,0),MATCH('Hàng Theo FCTS 14.09'!Q$1,'FCST SDV'!$AC$2:$AZ$2,0))/'Hàng Theo FCTS 14.09'!$C265,0)</f>
        <v>0</v>
      </c>
      <c r="R265" s="134">
        <f t="array" ref="R265">+IFERROR(INDEX('FCST SDV'!$AC$3:$AZ$3000,MATCH('Hàng Theo FCTS 14.09'!$B265,'FCST SDV'!$C$3:$C$3000,0),MATCH('Hàng Theo FCTS 14.09'!R$1,'FCST SDV'!$AC$2:$AZ$2,0))/'Hàng Theo FCTS 14.09'!$C265,0)</f>
        <v>0</v>
      </c>
    </row>
    <row r="266" spans="2:18">
      <c r="B266" s="670"/>
      <c r="C266" s="131" t="s">
        <v>165</v>
      </c>
      <c r="D266" s="135">
        <v>3000</v>
      </c>
      <c r="E266" s="557"/>
      <c r="F266" s="586"/>
      <c r="G266" s="557"/>
      <c r="H266" s="152">
        <f>+VLOOKUP(C266,'[6]FCST SDV'!$C:$AL,36,0)</f>
        <v>1405500</v>
      </c>
      <c r="I266" s="153">
        <f t="shared" si="78"/>
        <v>468.5</v>
      </c>
      <c r="J266" s="134">
        <f t="array" ref="J266">+IFERROR(INDEX('FCST SDV'!$AC$3:$AZ$3000,MATCH('Hàng Theo FCTS 14.09'!$B266,'FCST SDV'!$C$3:$C$3000,0),MATCH('Hàng Theo FCTS 14.09'!J$1,'FCST SDV'!$AC$2:$AZ$2,0))/'Hàng Theo FCTS 14.09'!$C266,0)</f>
        <v>3</v>
      </c>
      <c r="K266" s="134">
        <f t="array" ref="K266">+IFERROR(INDEX('FCST SDV'!$AC$3:$AZ$3000,MATCH('Hàng Theo FCTS 14.09'!$B266,'FCST SDV'!$C$3:$C$3000,0),MATCH('Hàng Theo FCTS 14.09'!K$1,'FCST SDV'!$AC$2:$AZ$2,0))/'Hàng Theo FCTS 14.09'!$C266,0)</f>
        <v>3</v>
      </c>
      <c r="L266" s="134">
        <f t="array" ref="L266">+IFERROR(INDEX('FCST SDV'!$AC$3:$AZ$3000,MATCH('Hàng Theo FCTS 14.09'!$B266,'FCST SDV'!$C$3:$C$3000,0),MATCH('Hàng Theo FCTS 14.09'!L$1,'FCST SDV'!$AC$2:$AZ$2,0))/'Hàng Theo FCTS 14.09'!$C266,0)</f>
        <v>3</v>
      </c>
      <c r="M266" s="134">
        <f t="array" ref="M266">+IFERROR(INDEX('FCST SDV'!$AC$3:$AZ$3000,MATCH('Hàng Theo FCTS 14.09'!$B266,'FCST SDV'!$C$3:$C$3000,0),MATCH('Hàng Theo FCTS 14.09'!M$1,'FCST SDV'!$AC$2:$AZ$2,0))/'Hàng Theo FCTS 14.09'!$C266,0)</f>
        <v>3</v>
      </c>
      <c r="N266" s="134">
        <f t="array" ref="N266">+IFERROR(INDEX('FCST SDV'!$AC$3:$AZ$3000,MATCH('Hàng Theo FCTS 14.09'!$B266,'FCST SDV'!$C$3:$C$3000,0),MATCH('Hàng Theo FCTS 14.09'!N$1,'FCST SDV'!$AC$2:$AZ$2,0))/'Hàng Theo FCTS 14.09'!$C266,0)</f>
        <v>3</v>
      </c>
      <c r="O266" s="134">
        <f t="array" ref="O266">+IFERROR(INDEX('FCST SDV'!$AC$3:$AZ$3000,MATCH('Hàng Theo FCTS 14.09'!$B266,'FCST SDV'!$C$3:$C$3000,0),MATCH('Hàng Theo FCTS 14.09'!O$1,'FCST SDV'!$AC$2:$AZ$2,0))/'Hàng Theo FCTS 14.09'!$C266,0)</f>
        <v>18</v>
      </c>
      <c r="P266" s="134">
        <f t="array" ref="P266">+IFERROR(INDEX('FCST SDV'!$AC$3:$AZ$3000,MATCH('Hàng Theo FCTS 14.09'!$B266,'FCST SDV'!$C$3:$C$3000,0),MATCH('Hàng Theo FCTS 14.09'!P$1,'FCST SDV'!$AC$2:$AZ$2,0))/'Hàng Theo FCTS 14.09'!$C266,0)</f>
        <v>5</v>
      </c>
      <c r="Q266" s="134">
        <f t="array" ref="Q266">+IFERROR(INDEX('FCST SDV'!$AC$3:$AZ$3000,MATCH('Hàng Theo FCTS 14.09'!$B266,'FCST SDV'!$C$3:$C$3000,0),MATCH('Hàng Theo FCTS 14.09'!Q$1,'FCST SDV'!$AC$2:$AZ$2,0))/'Hàng Theo FCTS 14.09'!$C266,0)</f>
        <v>0</v>
      </c>
      <c r="R266" s="134">
        <f t="array" ref="R266">+IFERROR(INDEX('FCST SDV'!$AC$3:$AZ$3000,MATCH('Hàng Theo FCTS 14.09'!$B266,'FCST SDV'!$C$3:$C$3000,0),MATCH('Hàng Theo FCTS 14.09'!R$1,'FCST SDV'!$AC$2:$AZ$2,0))/'Hàng Theo FCTS 14.09'!$C266,0)</f>
        <v>0</v>
      </c>
    </row>
    <row r="267" spans="2:18">
      <c r="B267" s="558" t="s">
        <v>254</v>
      </c>
      <c r="C267" s="559"/>
      <c r="D267" s="559"/>
      <c r="E267" s="559"/>
      <c r="F267" s="559"/>
      <c r="G267" s="560"/>
      <c r="H267" s="156"/>
      <c r="I267" s="155"/>
      <c r="J267" s="138">
        <f>+G265-SUM(J265:J266)</f>
        <v>-3</v>
      </c>
      <c r="K267" s="138">
        <f>+J267-SUM(K265:K266)</f>
        <v>-6</v>
      </c>
      <c r="L267" s="138">
        <f t="shared" ref="L267:R267" si="79">+K267-SUM(L265:L266)</f>
        <v>-9</v>
      </c>
      <c r="M267" s="138">
        <f t="shared" si="79"/>
        <v>-12</v>
      </c>
      <c r="N267" s="138">
        <f t="shared" si="79"/>
        <v>-15</v>
      </c>
      <c r="O267" s="138">
        <f t="shared" si="79"/>
        <v>-33</v>
      </c>
      <c r="P267" s="138">
        <f t="shared" si="79"/>
        <v>-38</v>
      </c>
      <c r="Q267" s="138">
        <f t="shared" si="79"/>
        <v>-38</v>
      </c>
      <c r="R267" s="138">
        <f t="shared" si="79"/>
        <v>-38</v>
      </c>
    </row>
    <row r="268" spans="2:18" ht="51">
      <c r="B268" s="147" t="s">
        <v>191</v>
      </c>
      <c r="C268" s="131" t="s">
        <v>46</v>
      </c>
      <c r="D268" s="135">
        <v>3500</v>
      </c>
      <c r="E268" s="133">
        <v>0</v>
      </c>
      <c r="F268" s="142"/>
      <c r="G268" s="133">
        <f>E268</f>
        <v>0</v>
      </c>
      <c r="H268" s="152">
        <f>+VLOOKUP(C268,'[6]FCST SDV'!$C:$AL,36,0)</f>
        <v>133000</v>
      </c>
      <c r="I268" s="153">
        <f t="shared" ref="I268" si="80">+H268/D268</f>
        <v>38</v>
      </c>
      <c r="J268" s="134">
        <f t="array" ref="J268">+IFERROR(INDEX('FCST SDV'!$AC$3:$AZ$3000,MATCH('Hàng Theo FCTS 14.09'!$B268,'FCST SDV'!$C$3:$C$3000,0),MATCH('Hàng Theo FCTS 14.09'!J$1,'FCST SDV'!$AC$2:$AZ$2,0))/'Hàng Theo FCTS 14.09'!$C268,0)</f>
        <v>0</v>
      </c>
      <c r="K268" s="134">
        <f t="array" ref="K268">+IFERROR(INDEX('FCST SDV'!$AC$3:$AZ$3000,MATCH('Hàng Theo FCTS 14.09'!$B268,'FCST SDV'!$C$3:$C$3000,0),MATCH('Hàng Theo FCTS 14.09'!K$1,'FCST SDV'!$AC$2:$AZ$2,0))/'Hàng Theo FCTS 14.09'!$C268,0)</f>
        <v>0</v>
      </c>
      <c r="L268" s="134">
        <f t="array" ref="L268">+IFERROR(INDEX('FCST SDV'!$AC$3:$AZ$3000,MATCH('Hàng Theo FCTS 14.09'!$B268,'FCST SDV'!$C$3:$C$3000,0),MATCH('Hàng Theo FCTS 14.09'!L$1,'FCST SDV'!$AC$2:$AZ$2,0))/'Hàng Theo FCTS 14.09'!$C268,0)</f>
        <v>0</v>
      </c>
      <c r="M268" s="134">
        <f t="array" ref="M268">+IFERROR(INDEX('FCST SDV'!$AC$3:$AZ$3000,MATCH('Hàng Theo FCTS 14.09'!$B268,'FCST SDV'!$C$3:$C$3000,0),MATCH('Hàng Theo FCTS 14.09'!M$1,'FCST SDV'!$AC$2:$AZ$2,0))/'Hàng Theo FCTS 14.09'!$C268,0)</f>
        <v>0</v>
      </c>
      <c r="N268" s="134">
        <f t="array" ref="N268">+IFERROR(INDEX('FCST SDV'!$AC$3:$AZ$3000,MATCH('Hàng Theo FCTS 14.09'!$B268,'FCST SDV'!$C$3:$C$3000,0),MATCH('Hàng Theo FCTS 14.09'!N$1,'FCST SDV'!$AC$2:$AZ$2,0))/'Hàng Theo FCTS 14.09'!$C268,0)</f>
        <v>0</v>
      </c>
      <c r="O268" s="134">
        <f t="array" ref="O268">+IFERROR(INDEX('FCST SDV'!$AC$3:$AZ$3000,MATCH('Hàng Theo FCTS 14.09'!$B268,'FCST SDV'!$C$3:$C$3000,0),MATCH('Hàng Theo FCTS 14.09'!O$1,'FCST SDV'!$AC$2:$AZ$2,0))/'Hàng Theo FCTS 14.09'!$C268,0)</f>
        <v>0</v>
      </c>
      <c r="P268" s="134">
        <f t="array" ref="P268">+IFERROR(INDEX('FCST SDV'!$AC$3:$AZ$3000,MATCH('Hàng Theo FCTS 14.09'!$B268,'FCST SDV'!$C$3:$C$3000,0),MATCH('Hàng Theo FCTS 14.09'!P$1,'FCST SDV'!$AC$2:$AZ$2,0))/'Hàng Theo FCTS 14.09'!$C268,0)</f>
        <v>0</v>
      </c>
      <c r="Q268" s="134">
        <f t="array" ref="Q268">+IFERROR(INDEX('FCST SDV'!$AC$3:$AZ$3000,MATCH('Hàng Theo FCTS 14.09'!$B268,'FCST SDV'!$C$3:$C$3000,0),MATCH('Hàng Theo FCTS 14.09'!Q$1,'FCST SDV'!$AC$2:$AZ$2,0))/'Hàng Theo FCTS 14.09'!$C268,0)</f>
        <v>0</v>
      </c>
      <c r="R268" s="134">
        <f t="array" ref="R268">+IFERROR(INDEX('FCST SDV'!$AC$3:$AZ$3000,MATCH('Hàng Theo FCTS 14.09'!$B268,'FCST SDV'!$C$3:$C$3000,0),MATCH('Hàng Theo FCTS 14.09'!R$1,'FCST SDV'!$AC$2:$AZ$2,0))/'Hàng Theo FCTS 14.09'!$C268,0)</f>
        <v>0</v>
      </c>
    </row>
    <row r="269" spans="2:18">
      <c r="B269" s="558" t="s">
        <v>254</v>
      </c>
      <c r="C269" s="559"/>
      <c r="D269" s="559"/>
      <c r="E269" s="559"/>
      <c r="F269" s="559"/>
      <c r="G269" s="560"/>
      <c r="H269" s="156"/>
      <c r="I269" s="155"/>
      <c r="J269" s="138">
        <f>+G268-SUM(J268)</f>
        <v>0</v>
      </c>
      <c r="K269" s="138">
        <f>+J269-SUM(K268)</f>
        <v>0</v>
      </c>
      <c r="L269" s="138">
        <f t="shared" ref="L269:R269" si="81">+K269-SUM(L268)</f>
        <v>0</v>
      </c>
      <c r="M269" s="138">
        <f t="shared" si="81"/>
        <v>0</v>
      </c>
      <c r="N269" s="138">
        <f t="shared" si="81"/>
        <v>0</v>
      </c>
      <c r="O269" s="138">
        <f t="shared" si="81"/>
        <v>0</v>
      </c>
      <c r="P269" s="138">
        <f t="shared" si="81"/>
        <v>0</v>
      </c>
      <c r="Q269" s="138">
        <f t="shared" si="81"/>
        <v>0</v>
      </c>
      <c r="R269" s="138">
        <f t="shared" si="81"/>
        <v>0</v>
      </c>
    </row>
    <row r="270" spans="2:18" ht="51">
      <c r="B270" s="147" t="s">
        <v>176</v>
      </c>
      <c r="C270" s="131" t="s">
        <v>146</v>
      </c>
      <c r="D270" s="135">
        <v>3000</v>
      </c>
      <c r="E270" s="133">
        <v>0</v>
      </c>
      <c r="F270" s="142"/>
      <c r="G270" s="133">
        <f>E270</f>
        <v>0</v>
      </c>
      <c r="H270" s="152">
        <f>+VLOOKUP(C270,'[6]FCST SDV'!$C:$AL,36,0)</f>
        <v>0</v>
      </c>
      <c r="I270" s="153">
        <f t="shared" ref="I270" si="82">+H270/D270</f>
        <v>0</v>
      </c>
      <c r="J270" s="134">
        <f t="array" ref="J270">+IFERROR(INDEX('FCST SDV'!$AC$3:$AZ$3000,MATCH('Hàng Theo FCTS 14.09'!$B270,'FCST SDV'!$C$3:$C$3000,0),MATCH('Hàng Theo FCTS 14.09'!J$1,'FCST SDV'!$AC$2:$AZ$2,0))/'Hàng Theo FCTS 14.09'!$C270,0)</f>
        <v>0</v>
      </c>
      <c r="K270" s="134">
        <f t="array" ref="K270">+IFERROR(INDEX('FCST SDV'!$AC$3:$AZ$3000,MATCH('Hàng Theo FCTS 14.09'!$B270,'FCST SDV'!$C$3:$C$3000,0),MATCH('Hàng Theo FCTS 14.09'!K$1,'FCST SDV'!$AC$2:$AZ$2,0))/'Hàng Theo FCTS 14.09'!$C270,0)</f>
        <v>0</v>
      </c>
      <c r="L270" s="134">
        <f t="array" ref="L270">+IFERROR(INDEX('FCST SDV'!$AC$3:$AZ$3000,MATCH('Hàng Theo FCTS 14.09'!$B270,'FCST SDV'!$C$3:$C$3000,0),MATCH('Hàng Theo FCTS 14.09'!L$1,'FCST SDV'!$AC$2:$AZ$2,0))/'Hàng Theo FCTS 14.09'!$C270,0)</f>
        <v>0</v>
      </c>
      <c r="M270" s="134">
        <f t="array" ref="M270">+IFERROR(INDEX('FCST SDV'!$AC$3:$AZ$3000,MATCH('Hàng Theo FCTS 14.09'!$B270,'FCST SDV'!$C$3:$C$3000,0),MATCH('Hàng Theo FCTS 14.09'!M$1,'FCST SDV'!$AC$2:$AZ$2,0))/'Hàng Theo FCTS 14.09'!$C270,0)</f>
        <v>0</v>
      </c>
      <c r="N270" s="134">
        <f t="array" ref="N270">+IFERROR(INDEX('FCST SDV'!$AC$3:$AZ$3000,MATCH('Hàng Theo FCTS 14.09'!$B270,'FCST SDV'!$C$3:$C$3000,0),MATCH('Hàng Theo FCTS 14.09'!N$1,'FCST SDV'!$AC$2:$AZ$2,0))/'Hàng Theo FCTS 14.09'!$C270,0)</f>
        <v>0</v>
      </c>
      <c r="O270" s="134">
        <f t="array" ref="O270">+IFERROR(INDEX('FCST SDV'!$AC$3:$AZ$3000,MATCH('Hàng Theo FCTS 14.09'!$B270,'FCST SDV'!$C$3:$C$3000,0),MATCH('Hàng Theo FCTS 14.09'!O$1,'FCST SDV'!$AC$2:$AZ$2,0))/'Hàng Theo FCTS 14.09'!$C270,0)</f>
        <v>0</v>
      </c>
      <c r="P270" s="134">
        <f t="array" ref="P270">+IFERROR(INDEX('FCST SDV'!$AC$3:$AZ$3000,MATCH('Hàng Theo FCTS 14.09'!$B270,'FCST SDV'!$C$3:$C$3000,0),MATCH('Hàng Theo FCTS 14.09'!P$1,'FCST SDV'!$AC$2:$AZ$2,0))/'Hàng Theo FCTS 14.09'!$C270,0)</f>
        <v>0</v>
      </c>
      <c r="Q270" s="134">
        <f t="array" ref="Q270">+IFERROR(INDEX('FCST SDV'!$AC$3:$AZ$3000,MATCH('Hàng Theo FCTS 14.09'!$B270,'FCST SDV'!$C$3:$C$3000,0),MATCH('Hàng Theo FCTS 14.09'!Q$1,'FCST SDV'!$AC$2:$AZ$2,0))/'Hàng Theo FCTS 14.09'!$C270,0)</f>
        <v>0</v>
      </c>
      <c r="R270" s="134">
        <f t="array" ref="R270">+IFERROR(INDEX('FCST SDV'!$AC$3:$AZ$3000,MATCH('Hàng Theo FCTS 14.09'!$B270,'FCST SDV'!$C$3:$C$3000,0),MATCH('Hàng Theo FCTS 14.09'!R$1,'FCST SDV'!$AC$2:$AZ$2,0))/'Hàng Theo FCTS 14.09'!$C270,0)</f>
        <v>0</v>
      </c>
    </row>
    <row r="271" spans="2:18">
      <c r="B271" s="558" t="s">
        <v>254</v>
      </c>
      <c r="C271" s="559"/>
      <c r="D271" s="559"/>
      <c r="E271" s="559"/>
      <c r="F271" s="559"/>
      <c r="G271" s="560"/>
      <c r="H271" s="156"/>
      <c r="I271" s="155"/>
      <c r="J271" s="138">
        <f>+G270-SUM(J270)</f>
        <v>0</v>
      </c>
      <c r="K271" s="138">
        <f>+J271-SUM(K270)</f>
        <v>0</v>
      </c>
      <c r="L271" s="138">
        <f t="shared" ref="L271:R271" si="83">+K271-SUM(L270)</f>
        <v>0</v>
      </c>
      <c r="M271" s="138">
        <f t="shared" si="83"/>
        <v>0</v>
      </c>
      <c r="N271" s="138">
        <f t="shared" si="83"/>
        <v>0</v>
      </c>
      <c r="O271" s="138">
        <f t="shared" si="83"/>
        <v>0</v>
      </c>
      <c r="P271" s="138">
        <f t="shared" si="83"/>
        <v>0</v>
      </c>
      <c r="Q271" s="138">
        <f t="shared" si="83"/>
        <v>0</v>
      </c>
      <c r="R271" s="138">
        <f t="shared" si="83"/>
        <v>0</v>
      </c>
    </row>
    <row r="272" spans="2:18" ht="51">
      <c r="B272" s="147" t="s">
        <v>192</v>
      </c>
      <c r="C272" s="131" t="s">
        <v>166</v>
      </c>
      <c r="D272" s="135">
        <v>3000</v>
      </c>
      <c r="E272" s="133">
        <v>0</v>
      </c>
      <c r="F272" s="142"/>
      <c r="G272" s="133">
        <f>E272</f>
        <v>0</v>
      </c>
      <c r="H272" s="152">
        <v>0</v>
      </c>
      <c r="I272" s="153">
        <f t="shared" ref="I272" si="84">+H272/D272</f>
        <v>0</v>
      </c>
      <c r="J272" s="134">
        <f t="array" ref="J272">+IFERROR(INDEX('FCST SDV'!$AC$3:$AZ$3000,MATCH('Hàng Theo FCTS 14.09'!$B272,'FCST SDV'!$C$3:$C$3000,0),MATCH('Hàng Theo FCTS 14.09'!J$1,'FCST SDV'!$AC$2:$AZ$2,0))/'Hàng Theo FCTS 14.09'!$C272,0)</f>
        <v>2.4</v>
      </c>
      <c r="K272" s="134">
        <f t="array" ref="K272">+IFERROR(INDEX('FCST SDV'!$AC$3:$AZ$3000,MATCH('Hàng Theo FCTS 14.09'!$B272,'FCST SDV'!$C$3:$C$3000,0),MATCH('Hàng Theo FCTS 14.09'!K$1,'FCST SDV'!$AC$2:$AZ$2,0))/'Hàng Theo FCTS 14.09'!$C272,0)</f>
        <v>2.4</v>
      </c>
      <c r="L272" s="134">
        <f t="array" ref="L272">+IFERROR(INDEX('FCST SDV'!$AC$3:$AZ$3000,MATCH('Hàng Theo FCTS 14.09'!$B272,'FCST SDV'!$C$3:$C$3000,0),MATCH('Hàng Theo FCTS 14.09'!L$1,'FCST SDV'!$AC$2:$AZ$2,0))/'Hàng Theo FCTS 14.09'!$C272,0)</f>
        <v>2.4</v>
      </c>
      <c r="M272" s="134">
        <f t="array" ref="M272">+IFERROR(INDEX('FCST SDV'!$AC$3:$AZ$3000,MATCH('Hàng Theo FCTS 14.09'!$B272,'FCST SDV'!$C$3:$C$3000,0),MATCH('Hàng Theo FCTS 14.09'!M$1,'FCST SDV'!$AC$2:$AZ$2,0))/'Hàng Theo FCTS 14.09'!$C272,0)</f>
        <v>2.4</v>
      </c>
      <c r="N272" s="134">
        <f t="array" ref="N272">+IFERROR(INDEX('FCST SDV'!$AC$3:$AZ$3000,MATCH('Hàng Theo FCTS 14.09'!$B272,'FCST SDV'!$C$3:$C$3000,0),MATCH('Hàng Theo FCTS 14.09'!N$1,'FCST SDV'!$AC$2:$AZ$2,0))/'Hàng Theo FCTS 14.09'!$C272,0)</f>
        <v>2.4</v>
      </c>
      <c r="O272" s="134">
        <f t="array" ref="O272">+IFERROR(INDEX('FCST SDV'!$AC$3:$AZ$3000,MATCH('Hàng Theo FCTS 14.09'!$B272,'FCST SDV'!$C$3:$C$3000,0),MATCH('Hàng Theo FCTS 14.09'!O$1,'FCST SDV'!$AC$2:$AZ$2,0))/'Hàng Theo FCTS 14.09'!$C272,0)</f>
        <v>18</v>
      </c>
      <c r="P272" s="134">
        <f t="array" ref="P272">+IFERROR(INDEX('FCST SDV'!$AC$3:$AZ$3000,MATCH('Hàng Theo FCTS 14.09'!$B272,'FCST SDV'!$C$3:$C$3000,0),MATCH('Hàng Theo FCTS 14.09'!P$1,'FCST SDV'!$AC$2:$AZ$2,0))/'Hàng Theo FCTS 14.09'!$C272,0)</f>
        <v>16.8</v>
      </c>
      <c r="Q272" s="134">
        <f t="array" ref="Q272">+IFERROR(INDEX('FCST SDV'!$AC$3:$AZ$3000,MATCH('Hàng Theo FCTS 14.09'!$B272,'FCST SDV'!$C$3:$C$3000,0),MATCH('Hàng Theo FCTS 14.09'!Q$1,'FCST SDV'!$AC$2:$AZ$2,0))/'Hàng Theo FCTS 14.09'!$C272,0)</f>
        <v>16.8</v>
      </c>
      <c r="R272" s="134">
        <f t="array" ref="R272">+IFERROR(INDEX('FCST SDV'!$AC$3:$AZ$3000,MATCH('Hàng Theo FCTS 14.09'!$B272,'FCST SDV'!$C$3:$C$3000,0),MATCH('Hàng Theo FCTS 14.09'!R$1,'FCST SDV'!$AC$2:$AZ$2,0))/'Hàng Theo FCTS 14.09'!$C272,0)</f>
        <v>0</v>
      </c>
    </row>
    <row r="273" spans="2:18">
      <c r="B273" s="558" t="s">
        <v>254</v>
      </c>
      <c r="C273" s="559"/>
      <c r="D273" s="559"/>
      <c r="E273" s="559"/>
      <c r="F273" s="559"/>
      <c r="G273" s="560"/>
      <c r="H273" s="156"/>
      <c r="I273" s="155"/>
      <c r="J273" s="138">
        <f>+G272-SUM(J272)</f>
        <v>-2.4</v>
      </c>
      <c r="K273" s="138">
        <f>+J273-SUM(K272)</f>
        <v>-4.8</v>
      </c>
      <c r="L273" s="138">
        <f t="shared" ref="L273:R273" si="85">+K273-SUM(L272)</f>
        <v>-7.1999999999999993</v>
      </c>
      <c r="M273" s="138">
        <f t="shared" si="85"/>
        <v>-9.6</v>
      </c>
      <c r="N273" s="138">
        <f t="shared" si="85"/>
        <v>-12</v>
      </c>
      <c r="O273" s="138">
        <f t="shared" si="85"/>
        <v>-30</v>
      </c>
      <c r="P273" s="138">
        <f t="shared" si="85"/>
        <v>-46.8</v>
      </c>
      <c r="Q273" s="138">
        <f t="shared" si="85"/>
        <v>-63.599999999999994</v>
      </c>
      <c r="R273" s="138">
        <f t="shared" si="85"/>
        <v>-63.599999999999994</v>
      </c>
    </row>
    <row r="274" spans="2:18" ht="38.25">
      <c r="B274" s="147" t="s">
        <v>193</v>
      </c>
      <c r="C274" s="131" t="s">
        <v>54</v>
      </c>
      <c r="D274" s="135">
        <v>2500</v>
      </c>
      <c r="E274" s="133">
        <v>0</v>
      </c>
      <c r="F274" s="142"/>
      <c r="G274" s="133">
        <f>E274</f>
        <v>0</v>
      </c>
      <c r="H274" s="152">
        <f>+VLOOKUP(C274,'[6]FCST SDV'!$C:$AL,36,0)</f>
        <v>168000</v>
      </c>
      <c r="I274" s="153">
        <f t="shared" ref="I274" si="86">+H274/D274</f>
        <v>67.2</v>
      </c>
      <c r="J274" s="134">
        <f t="array" ref="J274">+IFERROR(INDEX('FCST SDV'!$AC$3:$AZ$3000,MATCH('Hàng Theo FCTS 14.09'!$B274,'FCST SDV'!$C$3:$C$3000,0),MATCH('Hàng Theo FCTS 14.09'!J$1,'FCST SDV'!$AC$2:$AZ$2,0))/'Hàng Theo FCTS 14.09'!$C274,0)</f>
        <v>0</v>
      </c>
      <c r="K274" s="134">
        <f t="array" ref="K274">+IFERROR(INDEX('FCST SDV'!$AC$3:$AZ$3000,MATCH('Hàng Theo FCTS 14.09'!$B274,'FCST SDV'!$C$3:$C$3000,0),MATCH('Hàng Theo FCTS 14.09'!K$1,'FCST SDV'!$AC$2:$AZ$2,0))/'Hàng Theo FCTS 14.09'!$C274,0)</f>
        <v>0</v>
      </c>
      <c r="L274" s="134">
        <f t="array" ref="L274">+IFERROR(INDEX('FCST SDV'!$AC$3:$AZ$3000,MATCH('Hàng Theo FCTS 14.09'!$B274,'FCST SDV'!$C$3:$C$3000,0),MATCH('Hàng Theo FCTS 14.09'!L$1,'FCST SDV'!$AC$2:$AZ$2,0))/'Hàng Theo FCTS 14.09'!$C274,0)</f>
        <v>0</v>
      </c>
      <c r="M274" s="134">
        <f t="array" ref="M274">+IFERROR(INDEX('FCST SDV'!$AC$3:$AZ$3000,MATCH('Hàng Theo FCTS 14.09'!$B274,'FCST SDV'!$C$3:$C$3000,0),MATCH('Hàng Theo FCTS 14.09'!M$1,'FCST SDV'!$AC$2:$AZ$2,0))/'Hàng Theo FCTS 14.09'!$C274,0)</f>
        <v>0</v>
      </c>
      <c r="N274" s="134">
        <f t="array" ref="N274">+IFERROR(INDEX('FCST SDV'!$AC$3:$AZ$3000,MATCH('Hàng Theo FCTS 14.09'!$B274,'FCST SDV'!$C$3:$C$3000,0),MATCH('Hàng Theo FCTS 14.09'!N$1,'FCST SDV'!$AC$2:$AZ$2,0))/'Hàng Theo FCTS 14.09'!$C274,0)</f>
        <v>0</v>
      </c>
      <c r="O274" s="134">
        <f t="array" ref="O274">+IFERROR(INDEX('FCST SDV'!$AC$3:$AZ$3000,MATCH('Hàng Theo FCTS 14.09'!$B274,'FCST SDV'!$C$3:$C$3000,0),MATCH('Hàng Theo FCTS 14.09'!O$1,'FCST SDV'!$AC$2:$AZ$2,0))/'Hàng Theo FCTS 14.09'!$C274,0)</f>
        <v>0</v>
      </c>
      <c r="P274" s="134">
        <f t="array" ref="P274">+IFERROR(INDEX('FCST SDV'!$AC$3:$AZ$3000,MATCH('Hàng Theo FCTS 14.09'!$B274,'FCST SDV'!$C$3:$C$3000,0),MATCH('Hàng Theo FCTS 14.09'!P$1,'FCST SDV'!$AC$2:$AZ$2,0))/'Hàng Theo FCTS 14.09'!$C274,0)</f>
        <v>0</v>
      </c>
      <c r="Q274" s="134">
        <f t="array" ref="Q274">+IFERROR(INDEX('FCST SDV'!$AC$3:$AZ$3000,MATCH('Hàng Theo FCTS 14.09'!$B274,'FCST SDV'!$C$3:$C$3000,0),MATCH('Hàng Theo FCTS 14.09'!Q$1,'FCST SDV'!$AC$2:$AZ$2,0))/'Hàng Theo FCTS 14.09'!$C274,0)</f>
        <v>0</v>
      </c>
      <c r="R274" s="134">
        <f t="array" ref="R274">+IFERROR(INDEX('FCST SDV'!$AC$3:$AZ$3000,MATCH('Hàng Theo FCTS 14.09'!$B274,'FCST SDV'!$C$3:$C$3000,0),MATCH('Hàng Theo FCTS 14.09'!R$1,'FCST SDV'!$AC$2:$AZ$2,0))/'Hàng Theo FCTS 14.09'!$C274,0)</f>
        <v>0</v>
      </c>
    </row>
    <row r="275" spans="2:18">
      <c r="B275" s="558" t="s">
        <v>254</v>
      </c>
      <c r="C275" s="559"/>
      <c r="D275" s="559"/>
      <c r="E275" s="559"/>
      <c r="F275" s="559"/>
      <c r="G275" s="560"/>
      <c r="H275" s="156"/>
      <c r="I275" s="155"/>
      <c r="J275" s="138">
        <f>+G274-SUM(J274)</f>
        <v>0</v>
      </c>
      <c r="K275" s="138">
        <f>+J275-SUM(K274)</f>
        <v>0</v>
      </c>
      <c r="L275" s="138">
        <f t="shared" ref="L275:R275" si="87">+K275-SUM(L274)</f>
        <v>0</v>
      </c>
      <c r="M275" s="138">
        <f t="shared" si="87"/>
        <v>0</v>
      </c>
      <c r="N275" s="138">
        <f t="shared" si="87"/>
        <v>0</v>
      </c>
      <c r="O275" s="138">
        <f t="shared" si="87"/>
        <v>0</v>
      </c>
      <c r="P275" s="138">
        <f t="shared" si="87"/>
        <v>0</v>
      </c>
      <c r="Q275" s="138">
        <f t="shared" si="87"/>
        <v>0</v>
      </c>
      <c r="R275" s="138">
        <f t="shared" si="87"/>
        <v>0</v>
      </c>
    </row>
    <row r="276" spans="2:18" ht="38.25">
      <c r="B276" s="147" t="s">
        <v>194</v>
      </c>
      <c r="C276" s="131" t="s">
        <v>167</v>
      </c>
      <c r="D276" s="135">
        <v>2500</v>
      </c>
      <c r="E276" s="133">
        <v>0</v>
      </c>
      <c r="F276" s="142"/>
      <c r="G276" s="133">
        <f>E276</f>
        <v>0</v>
      </c>
      <c r="H276" s="152">
        <f>+VLOOKUP(C276,'[6]FCST SDV'!$C:$AL,36,0)</f>
        <v>0</v>
      </c>
      <c r="I276" s="153">
        <f t="shared" ref="I276" si="88">+H276/D276</f>
        <v>0</v>
      </c>
      <c r="J276" s="134">
        <f t="array" ref="J276">+IFERROR(INDEX('FCST SDV'!$AC$3:$AZ$3000,MATCH('Hàng Theo FCTS 14.09'!$B276,'FCST SDV'!$C$3:$C$3000,0),MATCH('Hàng Theo FCTS 14.09'!J$1,'FCST SDV'!$AC$2:$AZ$2,0))/'Hàng Theo FCTS 14.09'!$C276,0)</f>
        <v>3.6</v>
      </c>
      <c r="K276" s="134">
        <f t="array" ref="K276">+IFERROR(INDEX('FCST SDV'!$AC$3:$AZ$3000,MATCH('Hàng Theo FCTS 14.09'!$B276,'FCST SDV'!$C$3:$C$3000,0),MATCH('Hàng Theo FCTS 14.09'!K$1,'FCST SDV'!$AC$2:$AZ$2,0))/'Hàng Theo FCTS 14.09'!$C276,0)</f>
        <v>3.6</v>
      </c>
      <c r="L276" s="134">
        <f t="array" ref="L276">+IFERROR(INDEX('FCST SDV'!$AC$3:$AZ$3000,MATCH('Hàng Theo FCTS 14.09'!$B276,'FCST SDV'!$C$3:$C$3000,0),MATCH('Hàng Theo FCTS 14.09'!L$1,'FCST SDV'!$AC$2:$AZ$2,0))/'Hàng Theo FCTS 14.09'!$C276,0)</f>
        <v>3.6</v>
      </c>
      <c r="M276" s="134">
        <f t="array" ref="M276">+IFERROR(INDEX('FCST SDV'!$AC$3:$AZ$3000,MATCH('Hàng Theo FCTS 14.09'!$B276,'FCST SDV'!$C$3:$C$3000,0),MATCH('Hàng Theo FCTS 14.09'!M$1,'FCST SDV'!$AC$2:$AZ$2,0))/'Hàng Theo FCTS 14.09'!$C276,0)</f>
        <v>3.6</v>
      </c>
      <c r="N276" s="134">
        <f t="array" ref="N276">+IFERROR(INDEX('FCST SDV'!$AC$3:$AZ$3000,MATCH('Hàng Theo FCTS 14.09'!$B276,'FCST SDV'!$C$3:$C$3000,0),MATCH('Hàng Theo FCTS 14.09'!N$1,'FCST SDV'!$AC$2:$AZ$2,0))/'Hàng Theo FCTS 14.09'!$C276,0)</f>
        <v>0</v>
      </c>
      <c r="O276" s="134">
        <f t="array" ref="O276">+IFERROR(INDEX('FCST SDV'!$AC$3:$AZ$3000,MATCH('Hàng Theo FCTS 14.09'!$B276,'FCST SDV'!$C$3:$C$3000,0),MATCH('Hàng Theo FCTS 14.09'!O$1,'FCST SDV'!$AC$2:$AZ$2,0))/'Hàng Theo FCTS 14.09'!$C276,0)</f>
        <v>21.6</v>
      </c>
      <c r="P276" s="134">
        <f t="array" ref="P276">+IFERROR(INDEX('FCST SDV'!$AC$3:$AZ$3000,MATCH('Hàng Theo FCTS 14.09'!$B276,'FCST SDV'!$C$3:$C$3000,0),MATCH('Hàng Theo FCTS 14.09'!P$1,'FCST SDV'!$AC$2:$AZ$2,0))/'Hàng Theo FCTS 14.09'!$C276,0)</f>
        <v>2.4</v>
      </c>
      <c r="Q276" s="134">
        <f t="array" ref="Q276">+IFERROR(INDEX('FCST SDV'!$AC$3:$AZ$3000,MATCH('Hàng Theo FCTS 14.09'!$B276,'FCST SDV'!$C$3:$C$3000,0),MATCH('Hàng Theo FCTS 14.09'!Q$1,'FCST SDV'!$AC$2:$AZ$2,0))/'Hàng Theo FCTS 14.09'!$C276,0)</f>
        <v>0</v>
      </c>
      <c r="R276" s="134">
        <f t="array" ref="R276">+IFERROR(INDEX('FCST SDV'!$AC$3:$AZ$3000,MATCH('Hàng Theo FCTS 14.09'!$B276,'FCST SDV'!$C$3:$C$3000,0),MATCH('Hàng Theo FCTS 14.09'!R$1,'FCST SDV'!$AC$2:$AZ$2,0))/'Hàng Theo FCTS 14.09'!$C276,0)</f>
        <v>0</v>
      </c>
    </row>
    <row r="277" spans="2:18">
      <c r="B277" s="558" t="s">
        <v>254</v>
      </c>
      <c r="C277" s="559"/>
      <c r="D277" s="559"/>
      <c r="E277" s="559"/>
      <c r="F277" s="559"/>
      <c r="G277" s="560"/>
      <c r="H277" s="156"/>
      <c r="I277" s="155"/>
      <c r="J277" s="138">
        <f>+G276-SUM(J276)</f>
        <v>-3.6</v>
      </c>
      <c r="K277" s="138">
        <f>+J277-SUM(K276)</f>
        <v>-7.2</v>
      </c>
      <c r="L277" s="138">
        <f t="shared" ref="L277:R277" si="89">+K277-SUM(L276)</f>
        <v>-10.8</v>
      </c>
      <c r="M277" s="138">
        <f t="shared" si="89"/>
        <v>-14.4</v>
      </c>
      <c r="N277" s="138">
        <f t="shared" si="89"/>
        <v>-14.4</v>
      </c>
      <c r="O277" s="138">
        <f t="shared" si="89"/>
        <v>-36</v>
      </c>
      <c r="P277" s="138">
        <f t="shared" si="89"/>
        <v>-38.4</v>
      </c>
      <c r="Q277" s="138">
        <f t="shared" si="89"/>
        <v>-38.4</v>
      </c>
      <c r="R277" s="138">
        <f t="shared" si="89"/>
        <v>-38.4</v>
      </c>
    </row>
    <row r="278" spans="2:18">
      <c r="B278" s="668" t="s">
        <v>195</v>
      </c>
      <c r="C278" s="131" t="s">
        <v>56</v>
      </c>
      <c r="D278" s="135">
        <v>2500</v>
      </c>
      <c r="E278" s="555">
        <v>0</v>
      </c>
      <c r="F278" s="585"/>
      <c r="G278" s="555">
        <f>E278</f>
        <v>0</v>
      </c>
      <c r="H278" s="152">
        <f>+VLOOKUP(C278,'[6]FCST SDV'!$C:$AL,36,0)</f>
        <v>108000</v>
      </c>
      <c r="I278" s="153">
        <f t="shared" ref="I278" si="90">+H278/D278</f>
        <v>43.2</v>
      </c>
      <c r="J278" s="134">
        <f t="array" ref="J278">+IFERROR(INDEX('FCST SDV'!$AC$3:$AZ$3000,MATCH('Hàng Theo FCTS 14.09'!$B278,'FCST SDV'!$C$3:$C$3000,0),MATCH('Hàng Theo FCTS 14.09'!J$1,'FCST SDV'!$AC$2:$AZ$2,0))/'Hàng Theo FCTS 14.09'!$C278,0)</f>
        <v>0</v>
      </c>
      <c r="K278" s="134">
        <f t="array" ref="K278">+IFERROR(INDEX('FCST SDV'!$AC$3:$AZ$3000,MATCH('Hàng Theo FCTS 14.09'!$B278,'FCST SDV'!$C$3:$C$3000,0),MATCH('Hàng Theo FCTS 14.09'!K$1,'FCST SDV'!$AC$2:$AZ$2,0))/'Hàng Theo FCTS 14.09'!$C278,0)</f>
        <v>0</v>
      </c>
      <c r="L278" s="134">
        <f t="array" ref="L278">+IFERROR(INDEX('FCST SDV'!$AC$3:$AZ$3000,MATCH('Hàng Theo FCTS 14.09'!$B278,'FCST SDV'!$C$3:$C$3000,0),MATCH('Hàng Theo FCTS 14.09'!L$1,'FCST SDV'!$AC$2:$AZ$2,0))/'Hàng Theo FCTS 14.09'!$C278,0)</f>
        <v>0</v>
      </c>
      <c r="M278" s="134">
        <f t="array" ref="M278">+IFERROR(INDEX('FCST SDV'!$AC$3:$AZ$3000,MATCH('Hàng Theo FCTS 14.09'!$B278,'FCST SDV'!$C$3:$C$3000,0),MATCH('Hàng Theo FCTS 14.09'!M$1,'FCST SDV'!$AC$2:$AZ$2,0))/'Hàng Theo FCTS 14.09'!$C278,0)</f>
        <v>0</v>
      </c>
      <c r="N278" s="134">
        <f t="array" ref="N278">+IFERROR(INDEX('FCST SDV'!$AC$3:$AZ$3000,MATCH('Hàng Theo FCTS 14.09'!$B278,'FCST SDV'!$C$3:$C$3000,0),MATCH('Hàng Theo FCTS 14.09'!N$1,'FCST SDV'!$AC$2:$AZ$2,0))/'Hàng Theo FCTS 14.09'!$C278,0)</f>
        <v>0</v>
      </c>
      <c r="O278" s="134">
        <f t="array" ref="O278">+IFERROR(INDEX('FCST SDV'!$AC$3:$AZ$3000,MATCH('Hàng Theo FCTS 14.09'!$B278,'FCST SDV'!$C$3:$C$3000,0),MATCH('Hàng Theo FCTS 14.09'!O$1,'FCST SDV'!$AC$2:$AZ$2,0))/'Hàng Theo FCTS 14.09'!$C278,0)</f>
        <v>0</v>
      </c>
      <c r="P278" s="134">
        <f t="array" ref="P278">+IFERROR(INDEX('FCST SDV'!$AC$3:$AZ$3000,MATCH('Hàng Theo FCTS 14.09'!$B278,'FCST SDV'!$C$3:$C$3000,0),MATCH('Hàng Theo FCTS 14.09'!P$1,'FCST SDV'!$AC$2:$AZ$2,0))/'Hàng Theo FCTS 14.09'!$C278,0)</f>
        <v>0</v>
      </c>
      <c r="Q278" s="134">
        <f t="array" ref="Q278">+IFERROR(INDEX('FCST SDV'!$AC$3:$AZ$3000,MATCH('Hàng Theo FCTS 14.09'!$B278,'FCST SDV'!$C$3:$C$3000,0),MATCH('Hàng Theo FCTS 14.09'!Q$1,'FCST SDV'!$AC$2:$AZ$2,0))/'Hàng Theo FCTS 14.09'!$C278,0)</f>
        <v>0</v>
      </c>
      <c r="R278" s="134">
        <f t="array" ref="R278">+IFERROR(INDEX('FCST SDV'!$AC$3:$AZ$3000,MATCH('Hàng Theo FCTS 14.09'!$B278,'FCST SDV'!$C$3:$C$3000,0),MATCH('Hàng Theo FCTS 14.09'!R$1,'FCST SDV'!$AC$2:$AZ$2,0))/'Hàng Theo FCTS 14.09'!$C278,0)</f>
        <v>0</v>
      </c>
    </row>
    <row r="279" spans="2:18">
      <c r="B279" s="670"/>
      <c r="C279" s="131" t="s">
        <v>123</v>
      </c>
      <c r="D279" s="135" t="s">
        <v>120</v>
      </c>
      <c r="E279" s="557"/>
      <c r="F279" s="586"/>
      <c r="G279" s="557"/>
      <c r="H279" s="152">
        <v>0</v>
      </c>
      <c r="I279" s="153">
        <v>0</v>
      </c>
      <c r="J279" s="134">
        <f t="array" ref="J279">+IFERROR(INDEX('FCST SDV'!$AC$3:$AZ$3000,MATCH('Hàng Theo FCTS 14.09'!$B279,'FCST SDV'!$C$3:$C$3000,0),MATCH('Hàng Theo FCTS 14.09'!J$1,'FCST SDV'!$AC$2:$AZ$2,0))/'Hàng Theo FCTS 14.09'!$C279,0)</f>
        <v>0</v>
      </c>
      <c r="K279" s="134">
        <f t="array" ref="K279">+IFERROR(INDEX('FCST SDV'!$AC$3:$AZ$3000,MATCH('Hàng Theo FCTS 14.09'!$B279,'FCST SDV'!$C$3:$C$3000,0),MATCH('Hàng Theo FCTS 14.09'!K$1,'FCST SDV'!$AC$2:$AZ$2,0))/'Hàng Theo FCTS 14.09'!$C279,0)</f>
        <v>0</v>
      </c>
      <c r="L279" s="134">
        <f t="array" ref="L279">+IFERROR(INDEX('FCST SDV'!$AC$3:$AZ$3000,MATCH('Hàng Theo FCTS 14.09'!$B279,'FCST SDV'!$C$3:$C$3000,0),MATCH('Hàng Theo FCTS 14.09'!L$1,'FCST SDV'!$AC$2:$AZ$2,0))/'Hàng Theo FCTS 14.09'!$C279,0)</f>
        <v>0</v>
      </c>
      <c r="M279" s="134">
        <f t="array" ref="M279">+IFERROR(INDEX('FCST SDV'!$AC$3:$AZ$3000,MATCH('Hàng Theo FCTS 14.09'!$B279,'FCST SDV'!$C$3:$C$3000,0),MATCH('Hàng Theo FCTS 14.09'!M$1,'FCST SDV'!$AC$2:$AZ$2,0))/'Hàng Theo FCTS 14.09'!$C279,0)</f>
        <v>0</v>
      </c>
      <c r="N279" s="134">
        <f t="array" ref="N279">+IFERROR(INDEX('FCST SDV'!$AC$3:$AZ$3000,MATCH('Hàng Theo FCTS 14.09'!$B279,'FCST SDV'!$C$3:$C$3000,0),MATCH('Hàng Theo FCTS 14.09'!N$1,'FCST SDV'!$AC$2:$AZ$2,0))/'Hàng Theo FCTS 14.09'!$C279,0)</f>
        <v>0</v>
      </c>
      <c r="O279" s="134">
        <f t="array" ref="O279">+IFERROR(INDEX('FCST SDV'!$AC$3:$AZ$3000,MATCH('Hàng Theo FCTS 14.09'!$B279,'FCST SDV'!$C$3:$C$3000,0),MATCH('Hàng Theo FCTS 14.09'!O$1,'FCST SDV'!$AC$2:$AZ$2,0))/'Hàng Theo FCTS 14.09'!$C279,0)</f>
        <v>0</v>
      </c>
      <c r="P279" s="134">
        <f t="array" ref="P279">+IFERROR(INDEX('FCST SDV'!$AC$3:$AZ$3000,MATCH('Hàng Theo FCTS 14.09'!$B279,'FCST SDV'!$C$3:$C$3000,0),MATCH('Hàng Theo FCTS 14.09'!P$1,'FCST SDV'!$AC$2:$AZ$2,0))/'Hàng Theo FCTS 14.09'!$C279,0)</f>
        <v>0</v>
      </c>
      <c r="Q279" s="134">
        <f t="array" ref="Q279">+IFERROR(INDEX('FCST SDV'!$AC$3:$AZ$3000,MATCH('Hàng Theo FCTS 14.09'!$B279,'FCST SDV'!$C$3:$C$3000,0),MATCH('Hàng Theo FCTS 14.09'!Q$1,'FCST SDV'!$AC$2:$AZ$2,0))/'Hàng Theo FCTS 14.09'!$C279,0)</f>
        <v>0</v>
      </c>
      <c r="R279" s="134">
        <f t="array" ref="R279">+IFERROR(INDEX('FCST SDV'!$AC$3:$AZ$3000,MATCH('Hàng Theo FCTS 14.09'!$B279,'FCST SDV'!$C$3:$C$3000,0),MATCH('Hàng Theo FCTS 14.09'!R$1,'FCST SDV'!$AC$2:$AZ$2,0))/'Hàng Theo FCTS 14.09'!$C279,0)</f>
        <v>0</v>
      </c>
    </row>
    <row r="280" spans="2:18">
      <c r="B280" s="558" t="s">
        <v>254</v>
      </c>
      <c r="C280" s="559"/>
      <c r="D280" s="559"/>
      <c r="E280" s="559"/>
      <c r="F280" s="559"/>
      <c r="G280" s="560"/>
      <c r="H280" s="156"/>
      <c r="I280" s="155"/>
      <c r="J280" s="138">
        <f>+G278-SUM(J278:J279)</f>
        <v>0</v>
      </c>
      <c r="K280" s="138">
        <f>+J280-SUM(K278:K279)</f>
        <v>0</v>
      </c>
      <c r="L280" s="138">
        <f t="shared" ref="L280:R280" si="91">+K280-SUM(L278:L279)</f>
        <v>0</v>
      </c>
      <c r="M280" s="138">
        <f t="shared" si="91"/>
        <v>0</v>
      </c>
      <c r="N280" s="138">
        <f t="shared" si="91"/>
        <v>0</v>
      </c>
      <c r="O280" s="138">
        <f t="shared" si="91"/>
        <v>0</v>
      </c>
      <c r="P280" s="138">
        <f t="shared" si="91"/>
        <v>0</v>
      </c>
      <c r="Q280" s="138">
        <f t="shared" si="91"/>
        <v>0</v>
      </c>
      <c r="R280" s="138">
        <f t="shared" si="91"/>
        <v>0</v>
      </c>
    </row>
    <row r="281" spans="2:18" ht="38.25">
      <c r="B281" s="147" t="s">
        <v>196</v>
      </c>
      <c r="C281" s="131" t="s">
        <v>168</v>
      </c>
      <c r="D281" s="135">
        <v>2500</v>
      </c>
      <c r="E281" s="133">
        <v>0</v>
      </c>
      <c r="F281" s="142"/>
      <c r="G281" s="133">
        <f>E281</f>
        <v>0</v>
      </c>
      <c r="H281" s="152">
        <v>0</v>
      </c>
      <c r="I281" s="153">
        <f t="shared" ref="I281" si="92">+H281/D281</f>
        <v>0</v>
      </c>
      <c r="J281" s="134">
        <f t="array" ref="J281">+IFERROR(INDEX('FCST SDV'!$AC$3:$AZ$3000,MATCH('Hàng Theo FCTS 14.09'!$B281,'FCST SDV'!$C$3:$C$3000,0),MATCH('Hàng Theo FCTS 14.09'!J$1,'FCST SDV'!$AC$2:$AZ$2,0))/'Hàng Theo FCTS 14.09'!$C281,0)</f>
        <v>300000</v>
      </c>
      <c r="K281" s="134">
        <f t="array" ref="K281">+IFERROR(INDEX('FCST SDV'!$AC$3:$AZ$3000,MATCH('Hàng Theo FCTS 14.09'!$B281,'FCST SDV'!$C$3:$C$3000,0),MATCH('Hàng Theo FCTS 14.09'!K$1,'FCST SDV'!$AC$2:$AZ$2,0))/'Hàng Theo FCTS 14.09'!$C281,0)</f>
        <v>300000</v>
      </c>
      <c r="L281" s="134">
        <f t="array" ref="L281">+IFERROR(INDEX('FCST SDV'!$AC$3:$AZ$3000,MATCH('Hàng Theo FCTS 14.09'!$B281,'FCST SDV'!$C$3:$C$3000,0),MATCH('Hàng Theo FCTS 14.09'!L$1,'FCST SDV'!$AC$2:$AZ$2,0))/'Hàng Theo FCTS 14.09'!$C281,0)</f>
        <v>300000</v>
      </c>
      <c r="M281" s="134">
        <f t="array" ref="M281">+IFERROR(INDEX('FCST SDV'!$AC$3:$AZ$3000,MATCH('Hàng Theo FCTS 14.09'!$B281,'FCST SDV'!$C$3:$C$3000,0),MATCH('Hàng Theo FCTS 14.09'!M$1,'FCST SDV'!$AC$2:$AZ$2,0))/'Hàng Theo FCTS 14.09'!$C281,0)</f>
        <v>300000</v>
      </c>
      <c r="N281" s="134">
        <f t="array" ref="N281">+IFERROR(INDEX('FCST SDV'!$AC$3:$AZ$3000,MATCH('Hàng Theo FCTS 14.09'!$B281,'FCST SDV'!$C$3:$C$3000,0),MATCH('Hàng Theo FCTS 14.09'!N$1,'FCST SDV'!$AC$2:$AZ$2,0))/'Hàng Theo FCTS 14.09'!$C281,0)</f>
        <v>241860</v>
      </c>
      <c r="O281" s="134">
        <f t="array" ref="O281">+IFERROR(INDEX('FCST SDV'!$AC$3:$AZ$3000,MATCH('Hàng Theo FCTS 14.09'!$B281,'FCST SDV'!$C$3:$C$3000,0),MATCH('Hàng Theo FCTS 14.09'!O$1,'FCST SDV'!$AC$2:$AZ$2,0))/'Hàng Theo FCTS 14.09'!$C281,0)</f>
        <v>1441860</v>
      </c>
      <c r="P281" s="134">
        <f t="array" ref="P281">+IFERROR(INDEX('FCST SDV'!$AC$3:$AZ$3000,MATCH('Hàng Theo FCTS 14.09'!$B281,'FCST SDV'!$C$3:$C$3000,0),MATCH('Hàng Theo FCTS 14.09'!P$1,'FCST SDV'!$AC$2:$AZ$2,0))/'Hàng Theo FCTS 14.09'!$C281,0)</f>
        <v>0</v>
      </c>
      <c r="Q281" s="134">
        <f t="array" ref="Q281">+IFERROR(INDEX('FCST SDV'!$AC$3:$AZ$3000,MATCH('Hàng Theo FCTS 14.09'!$B281,'FCST SDV'!$C$3:$C$3000,0),MATCH('Hàng Theo FCTS 14.09'!Q$1,'FCST SDV'!$AC$2:$AZ$2,0))/'Hàng Theo FCTS 14.09'!$C281,0)</f>
        <v>0</v>
      </c>
      <c r="R281" s="134">
        <f t="array" ref="R281">+IFERROR(INDEX('FCST SDV'!$AC$3:$AZ$3000,MATCH('Hàng Theo FCTS 14.09'!$B281,'FCST SDV'!$C$3:$C$3000,0),MATCH('Hàng Theo FCTS 14.09'!R$1,'FCST SDV'!$AC$2:$AZ$2,0))/'Hàng Theo FCTS 14.09'!$C281,0)</f>
        <v>0</v>
      </c>
    </row>
    <row r="282" spans="2:18">
      <c r="B282" s="558" t="s">
        <v>254</v>
      </c>
      <c r="C282" s="559"/>
      <c r="D282" s="559"/>
      <c r="E282" s="559"/>
      <c r="F282" s="559"/>
      <c r="G282" s="560"/>
      <c r="H282" s="156"/>
      <c r="I282" s="155"/>
      <c r="J282" s="138">
        <f>+G281-SUM(J281)</f>
        <v>-300000</v>
      </c>
      <c r="K282" s="138">
        <f>+J282-SUM(K281)</f>
        <v>-600000</v>
      </c>
      <c r="L282" s="138">
        <f t="shared" ref="L282:R282" si="93">+K282-SUM(L281)</f>
        <v>-900000</v>
      </c>
      <c r="M282" s="138">
        <f t="shared" si="93"/>
        <v>-1200000</v>
      </c>
      <c r="N282" s="138">
        <f t="shared" si="93"/>
        <v>-1441860</v>
      </c>
      <c r="O282" s="138">
        <f t="shared" si="93"/>
        <v>-2883720</v>
      </c>
      <c r="P282" s="138">
        <f t="shared" si="93"/>
        <v>-2883720</v>
      </c>
      <c r="Q282" s="138">
        <f t="shared" si="93"/>
        <v>-2883720</v>
      </c>
      <c r="R282" s="138">
        <f t="shared" si="93"/>
        <v>-2883720</v>
      </c>
    </row>
    <row r="283" spans="2:18">
      <c r="B283" s="561" t="s">
        <v>199</v>
      </c>
      <c r="C283" s="131" t="s">
        <v>61</v>
      </c>
      <c r="D283" s="148">
        <v>0.2</v>
      </c>
      <c r="E283" s="555">
        <v>75</v>
      </c>
      <c r="F283" s="585"/>
      <c r="G283" s="555">
        <f>E283</f>
        <v>75</v>
      </c>
      <c r="H283" s="152">
        <f>+VLOOKUP(C283,'[6]FCST SDV'!$C:$AL,36,0)</f>
        <v>576744</v>
      </c>
      <c r="I283" s="153">
        <f>+H283*D283/3290</f>
        <v>35.060425531914895</v>
      </c>
      <c r="J283" s="134">
        <f>+IFERROR(INDEX('FCST SDV'!$AC$3:$AZ$3000,MATCH('Hàng Theo FCTS 14.09'!$B283,'FCST SDV'!$C$3:$C$3000,0),MATCH('Hàng Theo FCTS 14.09'!J$1,'FCST SDV'!$AC$2:$AZ$2,0))*'Hàng Theo FCTS 14.09'!$C283/3290,0)</f>
        <v>0</v>
      </c>
      <c r="K283" s="134">
        <f>+IFERROR(INDEX('FCST SDV'!$AC$3:$AZ$3000,MATCH('Hàng Theo FCTS 14.09'!$B283,'FCST SDV'!$C$3:$C$3000,0),MATCH('Hàng Theo FCTS 14.09'!K$1,'FCST SDV'!$AC$2:$AZ$2,0))*'Hàng Theo FCTS 14.09'!$C283/3290,0)</f>
        <v>0</v>
      </c>
      <c r="L283" s="134">
        <f>+IFERROR(INDEX('FCST SDV'!$AC$3:$AZ$3000,MATCH('Hàng Theo FCTS 14.09'!$B283,'FCST SDV'!$C$3:$C$3000,0),MATCH('Hàng Theo FCTS 14.09'!L$1,'FCST SDV'!$AC$2:$AZ$2,0))*'Hàng Theo FCTS 14.09'!$C283/3290,0)</f>
        <v>0</v>
      </c>
      <c r="M283" s="134">
        <f>+IFERROR(INDEX('FCST SDV'!$AC$3:$AZ$3000,MATCH('Hàng Theo FCTS 14.09'!$B283,'FCST SDV'!$C$3:$C$3000,0),MATCH('Hàng Theo FCTS 14.09'!M$1,'FCST SDV'!$AC$2:$AZ$2,0))*'Hàng Theo FCTS 14.09'!$C283/3290,0)</f>
        <v>0</v>
      </c>
      <c r="N283" s="134">
        <f>+IFERROR(INDEX('FCST SDV'!$AC$3:$AZ$3000,MATCH('Hàng Theo FCTS 14.09'!$B283,'FCST SDV'!$C$3:$C$3000,0),MATCH('Hàng Theo FCTS 14.09'!N$1,'FCST SDV'!$AC$2:$AZ$2,0))*'Hàng Theo FCTS 14.09'!$C283/3290,0)</f>
        <v>0</v>
      </c>
      <c r="O283" s="134">
        <f>+IFERROR(INDEX('FCST SDV'!$AC$3:$AZ$3000,MATCH('Hàng Theo FCTS 14.09'!$B283,'FCST SDV'!$C$3:$C$3000,0),MATCH('Hàng Theo FCTS 14.09'!O$1,'FCST SDV'!$AC$2:$AZ$2,0))*'Hàng Theo FCTS 14.09'!$C283/3290,0)</f>
        <v>0</v>
      </c>
      <c r="P283" s="134">
        <f>+IFERROR(INDEX('FCST SDV'!$AC$3:$AZ$3000,MATCH('Hàng Theo FCTS 14.09'!$B283,'FCST SDV'!$C$3:$C$3000,0),MATCH('Hàng Theo FCTS 14.09'!P$1,'FCST SDV'!$AC$2:$AZ$2,0))*'Hàng Theo FCTS 14.09'!$C283/3290,0)</f>
        <v>2.4012158054711246</v>
      </c>
      <c r="Q283" s="134">
        <f>+IFERROR(INDEX('FCST SDV'!$AC$3:$AZ$3000,MATCH('Hàng Theo FCTS 14.09'!$B283,'FCST SDV'!$C$3:$C$3000,0),MATCH('Hàng Theo FCTS 14.09'!Q$1,'FCST SDV'!$AC$2:$AZ$2,0))*'Hàng Theo FCTS 14.09'!$C283/3290,0)</f>
        <v>0</v>
      </c>
      <c r="R283" s="134">
        <f>+IFERROR(INDEX('FCST SDV'!$AC$3:$AZ$3000,MATCH('Hàng Theo FCTS 14.09'!$B283,'FCST SDV'!$C$3:$C$3000,0),MATCH('Hàng Theo FCTS 14.09'!R$1,'FCST SDV'!$AC$2:$AZ$2,0))*'Hàng Theo FCTS 14.09'!$C283/3290,0)</f>
        <v>0</v>
      </c>
    </row>
    <row r="284" spans="2:18">
      <c r="B284" s="562"/>
      <c r="C284" s="131" t="s">
        <v>33</v>
      </c>
      <c r="D284" s="148">
        <v>0.3</v>
      </c>
      <c r="E284" s="556"/>
      <c r="F284" s="664"/>
      <c r="G284" s="556"/>
      <c r="H284" s="152">
        <f>+VLOOKUP(C284,'[6]FCST SDV'!$C:$AL,36,0)</f>
        <v>975000</v>
      </c>
      <c r="I284" s="153">
        <f t="shared" ref="I284:I297" si="94">+H284*D284/3290</f>
        <v>88.905775075987847</v>
      </c>
      <c r="J284" s="134">
        <f>+IFERROR(INDEX('FCST SDV'!$AC$3:$AZ$3000,MATCH('Hàng Theo FCTS 14.09'!$B284,'FCST SDV'!$C$3:$C$3000,0),MATCH('Hàng Theo FCTS 14.09'!J$1,'FCST SDV'!$AC$2:$AZ$2,0))*'Hàng Theo FCTS 14.09'!$C284/3290,0)</f>
        <v>2.735562310030395</v>
      </c>
      <c r="K284" s="134">
        <f>+IFERROR(INDEX('FCST SDV'!$AC$3:$AZ$3000,MATCH('Hàng Theo FCTS 14.09'!$B284,'FCST SDV'!$C$3:$C$3000,0),MATCH('Hàng Theo FCTS 14.09'!K$1,'FCST SDV'!$AC$2:$AZ$2,0))*'Hàng Theo FCTS 14.09'!$C284/3290,0)</f>
        <v>4.1033434650455929</v>
      </c>
      <c r="L284" s="134">
        <f>+IFERROR(INDEX('FCST SDV'!$AC$3:$AZ$3000,MATCH('Hàng Theo FCTS 14.09'!$B284,'FCST SDV'!$C$3:$C$3000,0),MATCH('Hàng Theo FCTS 14.09'!L$1,'FCST SDV'!$AC$2:$AZ$2,0))*'Hàng Theo FCTS 14.09'!$C284/3290,0)</f>
        <v>4.1033434650455929</v>
      </c>
      <c r="M284" s="134">
        <f>+IFERROR(INDEX('FCST SDV'!$AC$3:$AZ$3000,MATCH('Hàng Theo FCTS 14.09'!$B284,'FCST SDV'!$C$3:$C$3000,0),MATCH('Hàng Theo FCTS 14.09'!M$1,'FCST SDV'!$AC$2:$AZ$2,0))*'Hàng Theo FCTS 14.09'!$C284/3290,0)</f>
        <v>4.1033434650455929</v>
      </c>
      <c r="N284" s="134">
        <f>+IFERROR(INDEX('FCST SDV'!$AC$3:$AZ$3000,MATCH('Hàng Theo FCTS 14.09'!$B284,'FCST SDV'!$C$3:$C$3000,0),MATCH('Hàng Theo FCTS 14.09'!N$1,'FCST SDV'!$AC$2:$AZ$2,0))*'Hàng Theo FCTS 14.09'!$C284/3290,0)</f>
        <v>5.4711246200607899</v>
      </c>
      <c r="O284" s="134">
        <f>+IFERROR(INDEX('FCST SDV'!$AC$3:$AZ$3000,MATCH('Hàng Theo FCTS 14.09'!$B284,'FCST SDV'!$C$3:$C$3000,0),MATCH('Hàng Theo FCTS 14.09'!O$1,'FCST SDV'!$AC$2:$AZ$2,0))*'Hàng Theo FCTS 14.09'!$C284/3290,0)</f>
        <v>27.355623100303951</v>
      </c>
      <c r="P284" s="134">
        <f>+IFERROR(INDEX('FCST SDV'!$AC$3:$AZ$3000,MATCH('Hàng Theo FCTS 14.09'!$B284,'FCST SDV'!$C$3:$C$3000,0),MATCH('Hàng Theo FCTS 14.09'!P$1,'FCST SDV'!$AC$2:$AZ$2,0))*'Hàng Theo FCTS 14.09'!$C284/3290,0)</f>
        <v>36.930091185410333</v>
      </c>
      <c r="Q284" s="134">
        <f>+IFERROR(INDEX('FCST SDV'!$AC$3:$AZ$3000,MATCH('Hàng Theo FCTS 14.09'!$B284,'FCST SDV'!$C$3:$C$3000,0),MATCH('Hàng Theo FCTS 14.09'!Q$1,'FCST SDV'!$AC$2:$AZ$2,0))*'Hàng Theo FCTS 14.09'!$C284/3290,0)</f>
        <v>0</v>
      </c>
      <c r="R284" s="134">
        <f>+IFERROR(INDEX('FCST SDV'!$AC$3:$AZ$3000,MATCH('Hàng Theo FCTS 14.09'!$B284,'FCST SDV'!$C$3:$C$3000,0),MATCH('Hàng Theo FCTS 14.09'!R$1,'FCST SDV'!$AC$2:$AZ$2,0))*'Hàng Theo FCTS 14.09'!$C284/3290,0)</f>
        <v>0</v>
      </c>
    </row>
    <row r="285" spans="2:18">
      <c r="B285" s="562"/>
      <c r="C285" s="131" t="s">
        <v>100</v>
      </c>
      <c r="D285" s="148">
        <v>0.5</v>
      </c>
      <c r="E285" s="556"/>
      <c r="F285" s="664"/>
      <c r="G285" s="556"/>
      <c r="H285" s="152">
        <f>+VLOOKUP(C285,'[6]FCST SDV'!$C:$AL,36,0)</f>
        <v>15800</v>
      </c>
      <c r="I285" s="153">
        <f t="shared" si="94"/>
        <v>2.4012158054711246</v>
      </c>
      <c r="J285" s="134">
        <f>+IFERROR(INDEX('FCST SDV'!$AC$3:$AZ$3000,MATCH('Hàng Theo FCTS 14.09'!$B285,'FCST SDV'!$C$3:$C$3000,0),MATCH('Hàng Theo FCTS 14.09'!J$1,'FCST SDV'!$AC$2:$AZ$2,0))*'Hàng Theo FCTS 14.09'!$C285/3290,0)</f>
        <v>0</v>
      </c>
      <c r="K285" s="134">
        <f>+IFERROR(INDEX('FCST SDV'!$AC$3:$AZ$3000,MATCH('Hàng Theo FCTS 14.09'!$B285,'FCST SDV'!$C$3:$C$3000,0),MATCH('Hàng Theo FCTS 14.09'!K$1,'FCST SDV'!$AC$2:$AZ$2,0))*'Hàng Theo FCTS 14.09'!$C285/3290,0)</f>
        <v>0</v>
      </c>
      <c r="L285" s="134">
        <f>+IFERROR(INDEX('FCST SDV'!$AC$3:$AZ$3000,MATCH('Hàng Theo FCTS 14.09'!$B285,'FCST SDV'!$C$3:$C$3000,0),MATCH('Hàng Theo FCTS 14.09'!L$1,'FCST SDV'!$AC$2:$AZ$2,0))*'Hàng Theo FCTS 14.09'!$C285/3290,0)</f>
        <v>0</v>
      </c>
      <c r="M285" s="134">
        <f>+IFERROR(INDEX('FCST SDV'!$AC$3:$AZ$3000,MATCH('Hàng Theo FCTS 14.09'!$B285,'FCST SDV'!$C$3:$C$3000,0),MATCH('Hàng Theo FCTS 14.09'!M$1,'FCST SDV'!$AC$2:$AZ$2,0))*'Hàng Theo FCTS 14.09'!$C285/3290,0)</f>
        <v>0</v>
      </c>
      <c r="N285" s="134">
        <f>+IFERROR(INDEX('FCST SDV'!$AC$3:$AZ$3000,MATCH('Hàng Theo FCTS 14.09'!$B285,'FCST SDV'!$C$3:$C$3000,0),MATCH('Hàng Theo FCTS 14.09'!N$1,'FCST SDV'!$AC$2:$AZ$2,0))*'Hàng Theo FCTS 14.09'!$C285/3290,0)</f>
        <v>0</v>
      </c>
      <c r="O285" s="134">
        <f>+IFERROR(INDEX('FCST SDV'!$AC$3:$AZ$3000,MATCH('Hàng Theo FCTS 14.09'!$B285,'FCST SDV'!$C$3:$C$3000,0),MATCH('Hàng Theo FCTS 14.09'!O$1,'FCST SDV'!$AC$2:$AZ$2,0))*'Hàng Theo FCTS 14.09'!$C285/3290,0)</f>
        <v>0</v>
      </c>
      <c r="P285" s="134">
        <f>+IFERROR(INDEX('FCST SDV'!$AC$3:$AZ$3000,MATCH('Hàng Theo FCTS 14.09'!$B285,'FCST SDV'!$C$3:$C$3000,0),MATCH('Hàng Theo FCTS 14.09'!P$1,'FCST SDV'!$AC$2:$AZ$2,0))*'Hàng Theo FCTS 14.09'!$C285/3290,0)</f>
        <v>0</v>
      </c>
      <c r="Q285" s="134">
        <f>+IFERROR(INDEX('FCST SDV'!$AC$3:$AZ$3000,MATCH('Hàng Theo FCTS 14.09'!$B285,'FCST SDV'!$C$3:$C$3000,0),MATCH('Hàng Theo FCTS 14.09'!Q$1,'FCST SDV'!$AC$2:$AZ$2,0))*'Hàng Theo FCTS 14.09'!$C285/3290,0)</f>
        <v>0</v>
      </c>
      <c r="R285" s="134">
        <f>+IFERROR(INDEX('FCST SDV'!$AC$3:$AZ$3000,MATCH('Hàng Theo FCTS 14.09'!$B285,'FCST SDV'!$C$3:$C$3000,0),MATCH('Hàng Theo FCTS 14.09'!R$1,'FCST SDV'!$AC$2:$AZ$2,0))*'Hàng Theo FCTS 14.09'!$C285/3290,0)</f>
        <v>0</v>
      </c>
    </row>
    <row r="286" spans="2:18">
      <c r="B286" s="562"/>
      <c r="C286" s="131" t="s">
        <v>31</v>
      </c>
      <c r="D286" s="148">
        <v>0.3</v>
      </c>
      <c r="E286" s="556"/>
      <c r="F286" s="664"/>
      <c r="G286" s="556"/>
      <c r="H286" s="152">
        <f>+VLOOKUP(C286,'[6]FCST SDV'!$C:$AL,36,0)</f>
        <v>975000</v>
      </c>
      <c r="I286" s="153">
        <f t="shared" si="94"/>
        <v>88.905775075987847</v>
      </c>
      <c r="J286" s="134">
        <f>+IFERROR(INDEX('FCST SDV'!$AC$3:$AZ$3000,MATCH('Hàng Theo FCTS 14.09'!$B286,'FCST SDV'!$C$3:$C$3000,0),MATCH('Hàng Theo FCTS 14.09'!J$1,'FCST SDV'!$AC$2:$AZ$2,0))*'Hàng Theo FCTS 14.09'!$C286/3290,0)</f>
        <v>1.094224924012158</v>
      </c>
      <c r="K286" s="134">
        <f>+IFERROR(INDEX('FCST SDV'!$AC$3:$AZ$3000,MATCH('Hàng Theo FCTS 14.09'!$B286,'FCST SDV'!$C$3:$C$3000,0),MATCH('Hàng Theo FCTS 14.09'!K$1,'FCST SDV'!$AC$2:$AZ$2,0))*'Hàng Theo FCTS 14.09'!$C286/3290,0)</f>
        <v>0.91185410334346506</v>
      </c>
      <c r="L286" s="134">
        <f>+IFERROR(INDEX('FCST SDV'!$AC$3:$AZ$3000,MATCH('Hàng Theo FCTS 14.09'!$B286,'FCST SDV'!$C$3:$C$3000,0),MATCH('Hàng Theo FCTS 14.09'!L$1,'FCST SDV'!$AC$2:$AZ$2,0))*'Hàng Theo FCTS 14.09'!$C286/3290,0)</f>
        <v>0.54711246200607899</v>
      </c>
      <c r="M286" s="134">
        <f>+IFERROR(INDEX('FCST SDV'!$AC$3:$AZ$3000,MATCH('Hàng Theo FCTS 14.09'!$B286,'FCST SDV'!$C$3:$C$3000,0),MATCH('Hàng Theo FCTS 14.09'!M$1,'FCST SDV'!$AC$2:$AZ$2,0))*'Hàng Theo FCTS 14.09'!$C286/3290,0)</f>
        <v>0</v>
      </c>
      <c r="N286" s="134">
        <f>+IFERROR(INDEX('FCST SDV'!$AC$3:$AZ$3000,MATCH('Hàng Theo FCTS 14.09'!$B286,'FCST SDV'!$C$3:$C$3000,0),MATCH('Hàng Theo FCTS 14.09'!N$1,'FCST SDV'!$AC$2:$AZ$2,0))*'Hàng Theo FCTS 14.09'!$C286/3290,0)</f>
        <v>0</v>
      </c>
      <c r="O286" s="134">
        <f>+IFERROR(INDEX('FCST SDV'!$AC$3:$AZ$3000,MATCH('Hàng Theo FCTS 14.09'!$B286,'FCST SDV'!$C$3:$C$3000,0),MATCH('Hàng Theo FCTS 14.09'!O$1,'FCST SDV'!$AC$2:$AZ$2,0))*'Hàng Theo FCTS 14.09'!$C286/3290,0)</f>
        <v>3.6474164133738602</v>
      </c>
      <c r="P286" s="134">
        <f>+IFERROR(INDEX('FCST SDV'!$AC$3:$AZ$3000,MATCH('Hàng Theo FCTS 14.09'!$B286,'FCST SDV'!$C$3:$C$3000,0),MATCH('Hàng Theo FCTS 14.09'!P$1,'FCST SDV'!$AC$2:$AZ$2,0))*'Hàng Theo FCTS 14.09'!$C286/3290,0)</f>
        <v>0</v>
      </c>
      <c r="Q286" s="134">
        <f>+IFERROR(INDEX('FCST SDV'!$AC$3:$AZ$3000,MATCH('Hàng Theo FCTS 14.09'!$B286,'FCST SDV'!$C$3:$C$3000,0),MATCH('Hàng Theo FCTS 14.09'!Q$1,'FCST SDV'!$AC$2:$AZ$2,0))*'Hàng Theo FCTS 14.09'!$C286/3290,0)</f>
        <v>0</v>
      </c>
      <c r="R286" s="134">
        <f>+IFERROR(INDEX('FCST SDV'!$AC$3:$AZ$3000,MATCH('Hàng Theo FCTS 14.09'!$B286,'FCST SDV'!$C$3:$C$3000,0),MATCH('Hàng Theo FCTS 14.09'!R$1,'FCST SDV'!$AC$2:$AZ$2,0))*'Hàng Theo FCTS 14.09'!$C286/3290,0)</f>
        <v>0</v>
      </c>
    </row>
    <row r="287" spans="2:18">
      <c r="B287" s="562"/>
      <c r="C287" s="131" t="s">
        <v>14</v>
      </c>
      <c r="D287" s="148">
        <v>0.4</v>
      </c>
      <c r="E287" s="556"/>
      <c r="F287" s="664"/>
      <c r="G287" s="556"/>
      <c r="H287" s="152">
        <f>+VLOOKUP(C287,'[6]FCST SDV'!$C:$AL,36,0)</f>
        <v>0</v>
      </c>
      <c r="I287" s="153">
        <f t="shared" si="94"/>
        <v>0</v>
      </c>
      <c r="J287" s="134">
        <f>+IFERROR(INDEX('FCST SDV'!$AC$3:$AZ$3000,MATCH('Hàng Theo FCTS 14.09'!$B287,'FCST SDV'!$C$3:$C$3000,0),MATCH('Hàng Theo FCTS 14.09'!J$1,'FCST SDV'!$AC$2:$AZ$2,0))*'Hàng Theo FCTS 14.09'!$C287/3290,0)</f>
        <v>0.72948328267477203</v>
      </c>
      <c r="K287" s="134">
        <f>+IFERROR(INDEX('FCST SDV'!$AC$3:$AZ$3000,MATCH('Hàng Theo FCTS 14.09'!$B287,'FCST SDV'!$C$3:$C$3000,0),MATCH('Hàng Theo FCTS 14.09'!K$1,'FCST SDV'!$AC$2:$AZ$2,0))*'Hàng Theo FCTS 14.09'!$C287/3290,0)</f>
        <v>0.72948328267477203</v>
      </c>
      <c r="L287" s="134">
        <f>+IFERROR(INDEX('FCST SDV'!$AC$3:$AZ$3000,MATCH('Hàng Theo FCTS 14.09'!$B287,'FCST SDV'!$C$3:$C$3000,0),MATCH('Hàng Theo FCTS 14.09'!L$1,'FCST SDV'!$AC$2:$AZ$2,0))*'Hàng Theo FCTS 14.09'!$C287/3290,0)</f>
        <v>0.72948328267477203</v>
      </c>
      <c r="M287" s="134">
        <f>+IFERROR(INDEX('FCST SDV'!$AC$3:$AZ$3000,MATCH('Hàng Theo FCTS 14.09'!$B287,'FCST SDV'!$C$3:$C$3000,0),MATCH('Hàng Theo FCTS 14.09'!M$1,'FCST SDV'!$AC$2:$AZ$2,0))*'Hàng Theo FCTS 14.09'!$C287/3290,0)</f>
        <v>0.72948328267477203</v>
      </c>
      <c r="N287" s="134">
        <f>+IFERROR(INDEX('FCST SDV'!$AC$3:$AZ$3000,MATCH('Hàng Theo FCTS 14.09'!$B287,'FCST SDV'!$C$3:$C$3000,0),MATCH('Hàng Theo FCTS 14.09'!N$1,'FCST SDV'!$AC$2:$AZ$2,0))*'Hàng Theo FCTS 14.09'!$C287/3290,0)</f>
        <v>0.72948328267477203</v>
      </c>
      <c r="O287" s="134">
        <f>+IFERROR(INDEX('FCST SDV'!$AC$3:$AZ$3000,MATCH('Hàng Theo FCTS 14.09'!$B287,'FCST SDV'!$C$3:$C$3000,0),MATCH('Hàng Theo FCTS 14.09'!O$1,'FCST SDV'!$AC$2:$AZ$2,0))*'Hàng Theo FCTS 14.09'!$C287/3290,0)</f>
        <v>5.1063829787234045</v>
      </c>
      <c r="P287" s="134">
        <f>+IFERROR(INDEX('FCST SDV'!$AC$3:$AZ$3000,MATCH('Hàng Theo FCTS 14.09'!$B287,'FCST SDV'!$C$3:$C$3000,0),MATCH('Hàng Theo FCTS 14.09'!P$1,'FCST SDV'!$AC$2:$AZ$2,0))*'Hàng Theo FCTS 14.09'!$C287/3290,0)</f>
        <v>1.094224924012158</v>
      </c>
      <c r="Q287" s="134">
        <f>+IFERROR(INDEX('FCST SDV'!$AC$3:$AZ$3000,MATCH('Hàng Theo FCTS 14.09'!$B287,'FCST SDV'!$C$3:$C$3000,0),MATCH('Hàng Theo FCTS 14.09'!Q$1,'FCST SDV'!$AC$2:$AZ$2,0))*'Hàng Theo FCTS 14.09'!$C287/3290,0)</f>
        <v>0</v>
      </c>
      <c r="R287" s="134">
        <f>+IFERROR(INDEX('FCST SDV'!$AC$3:$AZ$3000,MATCH('Hàng Theo FCTS 14.09'!$B287,'FCST SDV'!$C$3:$C$3000,0),MATCH('Hàng Theo FCTS 14.09'!R$1,'FCST SDV'!$AC$2:$AZ$2,0))*'Hàng Theo FCTS 14.09'!$C287/3290,0)</f>
        <v>0</v>
      </c>
    </row>
    <row r="288" spans="2:18">
      <c r="B288" s="562"/>
      <c r="C288" s="131" t="s">
        <v>15</v>
      </c>
      <c r="D288" s="148">
        <v>0.3</v>
      </c>
      <c r="E288" s="556"/>
      <c r="F288" s="664"/>
      <c r="G288" s="556"/>
      <c r="H288" s="152">
        <f>+VLOOKUP(C288,'[6]FCST SDV'!$C:$AL,36,0)</f>
        <v>68000</v>
      </c>
      <c r="I288" s="153">
        <f>+H288*D288/3290</f>
        <v>6.2006079027355625</v>
      </c>
      <c r="J288" s="134">
        <f>+IFERROR(INDEX('FCST SDV'!$AC$3:$AZ$3000,MATCH('Hàng Theo FCTS 14.09'!$B288,'FCST SDV'!$C$3:$C$3000,0),MATCH('Hàng Theo FCTS 14.09'!J$1,'FCST SDV'!$AC$2:$AZ$2,0))*'Hàng Theo FCTS 14.09'!$C288/3290,0)</f>
        <v>0.54711246200607899</v>
      </c>
      <c r="K288" s="134">
        <f>+IFERROR(INDEX('FCST SDV'!$AC$3:$AZ$3000,MATCH('Hàng Theo FCTS 14.09'!$B288,'FCST SDV'!$C$3:$C$3000,0),MATCH('Hàng Theo FCTS 14.09'!K$1,'FCST SDV'!$AC$2:$AZ$2,0))*'Hàng Theo FCTS 14.09'!$C288/3290,0)</f>
        <v>0.54711246200607899</v>
      </c>
      <c r="L288" s="134">
        <f>+IFERROR(INDEX('FCST SDV'!$AC$3:$AZ$3000,MATCH('Hàng Theo FCTS 14.09'!$B288,'FCST SDV'!$C$3:$C$3000,0),MATCH('Hàng Theo FCTS 14.09'!L$1,'FCST SDV'!$AC$2:$AZ$2,0))*'Hàng Theo FCTS 14.09'!$C288/3290,0)</f>
        <v>0.54711246200607899</v>
      </c>
      <c r="M288" s="134">
        <f>+IFERROR(INDEX('FCST SDV'!$AC$3:$AZ$3000,MATCH('Hàng Theo FCTS 14.09'!$B288,'FCST SDV'!$C$3:$C$3000,0),MATCH('Hàng Theo FCTS 14.09'!M$1,'FCST SDV'!$AC$2:$AZ$2,0))*'Hàng Theo FCTS 14.09'!$C288/3290,0)</f>
        <v>0.54711246200607899</v>
      </c>
      <c r="N288" s="134">
        <f>+IFERROR(INDEX('FCST SDV'!$AC$3:$AZ$3000,MATCH('Hàng Theo FCTS 14.09'!$B288,'FCST SDV'!$C$3:$C$3000,0),MATCH('Hàng Theo FCTS 14.09'!N$1,'FCST SDV'!$AC$2:$AZ$2,0))*'Hàng Theo FCTS 14.09'!$C288/3290,0)</f>
        <v>0.54711246200607899</v>
      </c>
      <c r="O288" s="134">
        <f>+IFERROR(INDEX('FCST SDV'!$AC$3:$AZ$3000,MATCH('Hàng Theo FCTS 14.09'!$B288,'FCST SDV'!$C$3:$C$3000,0),MATCH('Hàng Theo FCTS 14.09'!O$1,'FCST SDV'!$AC$2:$AZ$2,0))*'Hàng Theo FCTS 14.09'!$C288/3290,0)</f>
        <v>3.282674772036474</v>
      </c>
      <c r="P288" s="134">
        <f>+IFERROR(INDEX('FCST SDV'!$AC$3:$AZ$3000,MATCH('Hàng Theo FCTS 14.09'!$B288,'FCST SDV'!$C$3:$C$3000,0),MATCH('Hàng Theo FCTS 14.09'!P$1,'FCST SDV'!$AC$2:$AZ$2,0))*'Hàng Theo FCTS 14.09'!$C288/3290,0)</f>
        <v>3.8297872340425534</v>
      </c>
      <c r="Q288" s="134">
        <f>+IFERROR(INDEX('FCST SDV'!$AC$3:$AZ$3000,MATCH('Hàng Theo FCTS 14.09'!$B288,'FCST SDV'!$C$3:$C$3000,0),MATCH('Hàng Theo FCTS 14.09'!Q$1,'FCST SDV'!$AC$2:$AZ$2,0))*'Hàng Theo FCTS 14.09'!$C288/3290,0)</f>
        <v>3.8297872340425534</v>
      </c>
      <c r="R288" s="134">
        <f>+IFERROR(INDEX('FCST SDV'!$AC$3:$AZ$3000,MATCH('Hàng Theo FCTS 14.09'!$B288,'FCST SDV'!$C$3:$C$3000,0),MATCH('Hàng Theo FCTS 14.09'!R$1,'FCST SDV'!$AC$2:$AZ$2,0))*'Hàng Theo FCTS 14.09'!$C288/3290,0)</f>
        <v>0</v>
      </c>
    </row>
    <row r="289" spans="2:18">
      <c r="B289" s="562"/>
      <c r="C289" s="131" t="s">
        <v>197</v>
      </c>
      <c r="D289" s="148">
        <v>0.4</v>
      </c>
      <c r="E289" s="556"/>
      <c r="F289" s="664"/>
      <c r="G289" s="556"/>
      <c r="H289" s="152">
        <f>+VLOOKUP(C289,'[6]FCST SDV'!$C:$AL,36,0)</f>
        <v>87000</v>
      </c>
      <c r="I289" s="153">
        <f t="shared" si="94"/>
        <v>10.577507598784194</v>
      </c>
      <c r="J289" s="134">
        <f>+IFERROR(INDEX('FCST SDV'!$AC$3:$AZ$3000,MATCH('Hàng Theo FCTS 14.09'!$B289,'FCST SDV'!$C$3:$C$3000,0),MATCH('Hàng Theo FCTS 14.09'!J$1,'FCST SDV'!$AC$2:$AZ$2,0))*'Hàng Theo FCTS 14.09'!$C289/3290,0)</f>
        <v>4.9240121580547109</v>
      </c>
      <c r="K289" s="134">
        <f>+IFERROR(INDEX('FCST SDV'!$AC$3:$AZ$3000,MATCH('Hàng Theo FCTS 14.09'!$B289,'FCST SDV'!$C$3:$C$3000,0),MATCH('Hàng Theo FCTS 14.09'!K$1,'FCST SDV'!$AC$2:$AZ$2,0))*'Hàng Theo FCTS 14.09'!$C289/3290,0)</f>
        <v>4.9240121580547109</v>
      </c>
      <c r="L289" s="134">
        <f>+IFERROR(INDEX('FCST SDV'!$AC$3:$AZ$3000,MATCH('Hàng Theo FCTS 14.09'!$B289,'FCST SDV'!$C$3:$C$3000,0),MATCH('Hàng Theo FCTS 14.09'!L$1,'FCST SDV'!$AC$2:$AZ$2,0))*'Hàng Theo FCTS 14.09'!$C289/3290,0)</f>
        <v>4.9240121580547109</v>
      </c>
      <c r="M289" s="134">
        <f>+IFERROR(INDEX('FCST SDV'!$AC$3:$AZ$3000,MATCH('Hàng Theo FCTS 14.09'!$B289,'FCST SDV'!$C$3:$C$3000,0),MATCH('Hàng Theo FCTS 14.09'!M$1,'FCST SDV'!$AC$2:$AZ$2,0))*'Hàng Theo FCTS 14.09'!$C289/3290,0)</f>
        <v>4.9240121580547109</v>
      </c>
      <c r="N289" s="134">
        <f>+IFERROR(INDEX('FCST SDV'!$AC$3:$AZ$3000,MATCH('Hàng Theo FCTS 14.09'!$B289,'FCST SDV'!$C$3:$C$3000,0),MATCH('Hàng Theo FCTS 14.09'!N$1,'FCST SDV'!$AC$2:$AZ$2,0))*'Hàng Theo FCTS 14.09'!$C289/3290,0)</f>
        <v>2.4620060790273555</v>
      </c>
      <c r="O289" s="134">
        <f>+IFERROR(INDEX('FCST SDV'!$AC$3:$AZ$3000,MATCH('Hàng Theo FCTS 14.09'!$B289,'FCST SDV'!$C$3:$C$3000,0),MATCH('Hàng Theo FCTS 14.09'!O$1,'FCST SDV'!$AC$2:$AZ$2,0))*'Hàng Theo FCTS 14.09'!$C289/3290,0)</f>
        <v>32.006079027355625</v>
      </c>
      <c r="P289" s="134">
        <f>+IFERROR(INDEX('FCST SDV'!$AC$3:$AZ$3000,MATCH('Hàng Theo FCTS 14.09'!$B289,'FCST SDV'!$C$3:$C$3000,0),MATCH('Hàng Theo FCTS 14.09'!P$1,'FCST SDV'!$AC$2:$AZ$2,0))*'Hàng Theo FCTS 14.09'!$C289/3290,0)</f>
        <v>36.930091185410333</v>
      </c>
      <c r="Q289" s="134">
        <f>+IFERROR(INDEX('FCST SDV'!$AC$3:$AZ$3000,MATCH('Hàng Theo FCTS 14.09'!$B289,'FCST SDV'!$C$3:$C$3000,0),MATCH('Hàng Theo FCTS 14.09'!Q$1,'FCST SDV'!$AC$2:$AZ$2,0))*'Hàng Theo FCTS 14.09'!$C289/3290,0)</f>
        <v>0</v>
      </c>
      <c r="R289" s="134">
        <f>+IFERROR(INDEX('FCST SDV'!$AC$3:$AZ$3000,MATCH('Hàng Theo FCTS 14.09'!$B289,'FCST SDV'!$C$3:$C$3000,0),MATCH('Hàng Theo FCTS 14.09'!R$1,'FCST SDV'!$AC$2:$AZ$2,0))*'Hàng Theo FCTS 14.09'!$C289/3290,0)</f>
        <v>0</v>
      </c>
    </row>
    <row r="290" spans="2:18">
      <c r="B290" s="562"/>
      <c r="C290" s="131" t="s">
        <v>47</v>
      </c>
      <c r="D290" s="148">
        <v>0.3</v>
      </c>
      <c r="E290" s="556"/>
      <c r="F290" s="664"/>
      <c r="G290" s="556"/>
      <c r="H290" s="152">
        <f>+VLOOKUP(C290,'[6]FCST SDV'!$C:$AL,36,0)</f>
        <v>156000</v>
      </c>
      <c r="I290" s="153">
        <f t="shared" si="94"/>
        <v>14.224924012158056</v>
      </c>
      <c r="J290" s="134">
        <f>+IFERROR(INDEX('FCST SDV'!$AC$3:$AZ$3000,MATCH('Hàng Theo FCTS 14.09'!$B290,'FCST SDV'!$C$3:$C$3000,0),MATCH('Hàng Theo FCTS 14.09'!J$1,'FCST SDV'!$AC$2:$AZ$2,0))*'Hàng Theo FCTS 14.09'!$C290/3290,0)</f>
        <v>1.21580547112462</v>
      </c>
      <c r="K290" s="134">
        <f>+IFERROR(INDEX('FCST SDV'!$AC$3:$AZ$3000,MATCH('Hàng Theo FCTS 14.09'!$B290,'FCST SDV'!$C$3:$C$3000,0),MATCH('Hàng Theo FCTS 14.09'!K$1,'FCST SDV'!$AC$2:$AZ$2,0))*'Hàng Theo FCTS 14.09'!$C290/3290,0)</f>
        <v>1.21580547112462</v>
      </c>
      <c r="L290" s="134">
        <f>+IFERROR(INDEX('FCST SDV'!$AC$3:$AZ$3000,MATCH('Hàng Theo FCTS 14.09'!$B290,'FCST SDV'!$C$3:$C$3000,0),MATCH('Hàng Theo FCTS 14.09'!L$1,'FCST SDV'!$AC$2:$AZ$2,0))*'Hàng Theo FCTS 14.09'!$C290/3290,0)</f>
        <v>1.21580547112462</v>
      </c>
      <c r="M290" s="134">
        <f>+IFERROR(INDEX('FCST SDV'!$AC$3:$AZ$3000,MATCH('Hàng Theo FCTS 14.09'!$B290,'FCST SDV'!$C$3:$C$3000,0),MATCH('Hàng Theo FCTS 14.09'!M$1,'FCST SDV'!$AC$2:$AZ$2,0))*'Hàng Theo FCTS 14.09'!$C290/3290,0)</f>
        <v>1.21580547112462</v>
      </c>
      <c r="N290" s="134">
        <f>+IFERROR(INDEX('FCST SDV'!$AC$3:$AZ$3000,MATCH('Hàng Theo FCTS 14.09'!$B290,'FCST SDV'!$C$3:$C$3000,0),MATCH('Hàng Theo FCTS 14.09'!N$1,'FCST SDV'!$AC$2:$AZ$2,0))*'Hàng Theo FCTS 14.09'!$C290/3290,0)</f>
        <v>1.21580547112462</v>
      </c>
      <c r="O290" s="134">
        <f>+IFERROR(INDEX('FCST SDV'!$AC$3:$AZ$3000,MATCH('Hàng Theo FCTS 14.09'!$B290,'FCST SDV'!$C$3:$C$3000,0),MATCH('Hàng Theo FCTS 14.09'!O$1,'FCST SDV'!$AC$2:$AZ$2,0))*'Hàng Theo FCTS 14.09'!$C290/3290,0)</f>
        <v>8.5106382978723403</v>
      </c>
      <c r="P290" s="134">
        <f>+IFERROR(INDEX('FCST SDV'!$AC$3:$AZ$3000,MATCH('Hàng Theo FCTS 14.09'!$B290,'FCST SDV'!$C$3:$C$3000,0),MATCH('Hàng Theo FCTS 14.09'!P$1,'FCST SDV'!$AC$2:$AZ$2,0))*'Hàng Theo FCTS 14.09'!$C290/3290,0)</f>
        <v>8.5106382978723403</v>
      </c>
      <c r="Q290" s="134">
        <f>+IFERROR(INDEX('FCST SDV'!$AC$3:$AZ$3000,MATCH('Hàng Theo FCTS 14.09'!$B290,'FCST SDV'!$C$3:$C$3000,0),MATCH('Hàng Theo FCTS 14.09'!Q$1,'FCST SDV'!$AC$2:$AZ$2,0))*'Hàng Theo FCTS 14.09'!$C290/3290,0)</f>
        <v>8.5106382978723403</v>
      </c>
      <c r="R290" s="134">
        <f>+IFERROR(INDEX('FCST SDV'!$AC$3:$AZ$3000,MATCH('Hàng Theo FCTS 14.09'!$B290,'FCST SDV'!$C$3:$C$3000,0),MATCH('Hàng Theo FCTS 14.09'!R$1,'FCST SDV'!$AC$2:$AZ$2,0))*'Hàng Theo FCTS 14.09'!$C290/3290,0)</f>
        <v>0</v>
      </c>
    </row>
    <row r="291" spans="2:18">
      <c r="B291" s="562"/>
      <c r="C291" s="131" t="s">
        <v>34</v>
      </c>
      <c r="D291" s="148">
        <v>0.3</v>
      </c>
      <c r="E291" s="556"/>
      <c r="F291" s="664"/>
      <c r="G291" s="556"/>
      <c r="H291" s="152">
        <f>+VLOOKUP(C291,'[6]FCST SDV'!$C:$AL,36,0)</f>
        <v>1053000</v>
      </c>
      <c r="I291" s="153">
        <f t="shared" si="94"/>
        <v>96.018237082066875</v>
      </c>
      <c r="J291" s="134">
        <f>+IFERROR(INDEX('FCST SDV'!$AC$3:$AZ$3000,MATCH('Hàng Theo FCTS 14.09'!$B291,'FCST SDV'!$C$3:$C$3000,0),MATCH('Hàng Theo FCTS 14.09'!J$1,'FCST SDV'!$AC$2:$AZ$2,0))*'Hàng Theo FCTS 14.09'!$C291/3290,0)</f>
        <v>0.72948328267477203</v>
      </c>
      <c r="K291" s="134">
        <f>+IFERROR(INDEX('FCST SDV'!$AC$3:$AZ$3000,MATCH('Hàng Theo FCTS 14.09'!$B291,'FCST SDV'!$C$3:$C$3000,0),MATCH('Hàng Theo FCTS 14.09'!K$1,'FCST SDV'!$AC$2:$AZ$2,0))*'Hàng Theo FCTS 14.09'!$C291/3290,0)</f>
        <v>0.72948328267477203</v>
      </c>
      <c r="L291" s="134">
        <f>+IFERROR(INDEX('FCST SDV'!$AC$3:$AZ$3000,MATCH('Hàng Theo FCTS 14.09'!$B291,'FCST SDV'!$C$3:$C$3000,0),MATCH('Hàng Theo FCTS 14.09'!L$1,'FCST SDV'!$AC$2:$AZ$2,0))*'Hàng Theo FCTS 14.09'!$C291/3290,0)</f>
        <v>0.72948328267477203</v>
      </c>
      <c r="M291" s="134">
        <f>+IFERROR(INDEX('FCST SDV'!$AC$3:$AZ$3000,MATCH('Hàng Theo FCTS 14.09'!$B291,'FCST SDV'!$C$3:$C$3000,0),MATCH('Hàng Theo FCTS 14.09'!M$1,'FCST SDV'!$AC$2:$AZ$2,0))*'Hàng Theo FCTS 14.09'!$C291/3290,0)</f>
        <v>0.72948328267477203</v>
      </c>
      <c r="N291" s="134">
        <f>+IFERROR(INDEX('FCST SDV'!$AC$3:$AZ$3000,MATCH('Hàng Theo FCTS 14.09'!$B291,'FCST SDV'!$C$3:$C$3000,0),MATCH('Hàng Theo FCTS 14.09'!N$1,'FCST SDV'!$AC$2:$AZ$2,0))*'Hàng Theo FCTS 14.09'!$C291/3290,0)</f>
        <v>0.72948328267477203</v>
      </c>
      <c r="O291" s="134">
        <f>+IFERROR(INDEX('FCST SDV'!$AC$3:$AZ$3000,MATCH('Hàng Theo FCTS 14.09'!$B291,'FCST SDV'!$C$3:$C$3000,0),MATCH('Hàng Theo FCTS 14.09'!O$1,'FCST SDV'!$AC$2:$AZ$2,0))*'Hàng Theo FCTS 14.09'!$C291/3290,0)</f>
        <v>4.3768996960486319</v>
      </c>
      <c r="P291" s="134">
        <f>+IFERROR(INDEX('FCST SDV'!$AC$3:$AZ$3000,MATCH('Hàng Theo FCTS 14.09'!$B291,'FCST SDV'!$C$3:$C$3000,0),MATCH('Hàng Theo FCTS 14.09'!P$1,'FCST SDV'!$AC$2:$AZ$2,0))*'Hàng Theo FCTS 14.09'!$C291/3290,0)</f>
        <v>1.7325227963525835</v>
      </c>
      <c r="Q291" s="134">
        <f>+IFERROR(INDEX('FCST SDV'!$AC$3:$AZ$3000,MATCH('Hàng Theo FCTS 14.09'!$B291,'FCST SDV'!$C$3:$C$3000,0),MATCH('Hàng Theo FCTS 14.09'!Q$1,'FCST SDV'!$AC$2:$AZ$2,0))*'Hàng Theo FCTS 14.09'!$C291/3290,0)</f>
        <v>0.72948328267477203</v>
      </c>
      <c r="R291" s="134">
        <f>+IFERROR(INDEX('FCST SDV'!$AC$3:$AZ$3000,MATCH('Hàng Theo FCTS 14.09'!$B291,'FCST SDV'!$C$3:$C$3000,0),MATCH('Hàng Theo FCTS 14.09'!R$1,'FCST SDV'!$AC$2:$AZ$2,0))*'Hàng Theo FCTS 14.09'!$C291/3290,0)</f>
        <v>0</v>
      </c>
    </row>
    <row r="292" spans="2:18">
      <c r="B292" s="562"/>
      <c r="C292" s="131" t="s">
        <v>152</v>
      </c>
      <c r="D292" s="148">
        <v>0.4</v>
      </c>
      <c r="E292" s="556"/>
      <c r="F292" s="664"/>
      <c r="G292" s="556"/>
      <c r="H292" s="152">
        <f>+VLOOKUP(C292,'[6]FCST SDV'!$C:$AL,36,0)</f>
        <v>270000</v>
      </c>
      <c r="I292" s="153">
        <f t="shared" si="94"/>
        <v>32.826747720364743</v>
      </c>
      <c r="J292" s="134">
        <f>+IFERROR(INDEX('FCST SDV'!$AC$3:$AZ$3000,MATCH('Hàng Theo FCTS 14.09'!$B292,'FCST SDV'!$C$3:$C$3000,0),MATCH('Hàng Theo FCTS 14.09'!J$1,'FCST SDV'!$AC$2:$AZ$2,0))*'Hàng Theo FCTS 14.09'!$C292/3290,0)</f>
        <v>3.6474164133738602</v>
      </c>
      <c r="K292" s="134">
        <f>+IFERROR(INDEX('FCST SDV'!$AC$3:$AZ$3000,MATCH('Hàng Theo FCTS 14.09'!$B292,'FCST SDV'!$C$3:$C$3000,0),MATCH('Hàng Theo FCTS 14.09'!K$1,'FCST SDV'!$AC$2:$AZ$2,0))*'Hàng Theo FCTS 14.09'!$C292/3290,0)</f>
        <v>3.6474164133738602</v>
      </c>
      <c r="L292" s="134">
        <f>+IFERROR(INDEX('FCST SDV'!$AC$3:$AZ$3000,MATCH('Hàng Theo FCTS 14.09'!$B292,'FCST SDV'!$C$3:$C$3000,0),MATCH('Hàng Theo FCTS 14.09'!L$1,'FCST SDV'!$AC$2:$AZ$2,0))*'Hàng Theo FCTS 14.09'!$C292/3290,0)</f>
        <v>0</v>
      </c>
      <c r="M292" s="134">
        <f>+IFERROR(INDEX('FCST SDV'!$AC$3:$AZ$3000,MATCH('Hàng Theo FCTS 14.09'!$B292,'FCST SDV'!$C$3:$C$3000,0),MATCH('Hàng Theo FCTS 14.09'!M$1,'FCST SDV'!$AC$2:$AZ$2,0))*'Hàng Theo FCTS 14.09'!$C292/3290,0)</f>
        <v>0</v>
      </c>
      <c r="N292" s="134">
        <f>+IFERROR(INDEX('FCST SDV'!$AC$3:$AZ$3000,MATCH('Hàng Theo FCTS 14.09'!$B292,'FCST SDV'!$C$3:$C$3000,0),MATCH('Hàng Theo FCTS 14.09'!N$1,'FCST SDV'!$AC$2:$AZ$2,0))*'Hàng Theo FCTS 14.09'!$C292/3290,0)</f>
        <v>0</v>
      </c>
      <c r="O292" s="134">
        <f>+IFERROR(INDEX('FCST SDV'!$AC$3:$AZ$3000,MATCH('Hàng Theo FCTS 14.09'!$B292,'FCST SDV'!$C$3:$C$3000,0),MATCH('Hàng Theo FCTS 14.09'!O$1,'FCST SDV'!$AC$2:$AZ$2,0))*'Hàng Theo FCTS 14.09'!$C292/3290,0)</f>
        <v>16.109422492401215</v>
      </c>
      <c r="P292" s="134">
        <f>+IFERROR(INDEX('FCST SDV'!$AC$3:$AZ$3000,MATCH('Hàng Theo FCTS 14.09'!$B292,'FCST SDV'!$C$3:$C$3000,0),MATCH('Hàng Theo FCTS 14.09'!P$1,'FCST SDV'!$AC$2:$AZ$2,0))*'Hàng Theo FCTS 14.09'!$C292/3290,0)</f>
        <v>8.5106382978723403</v>
      </c>
      <c r="Q292" s="134">
        <f>+IFERROR(INDEX('FCST SDV'!$AC$3:$AZ$3000,MATCH('Hàng Theo FCTS 14.09'!$B292,'FCST SDV'!$C$3:$C$3000,0),MATCH('Hàng Theo FCTS 14.09'!Q$1,'FCST SDV'!$AC$2:$AZ$2,0))*'Hàng Theo FCTS 14.09'!$C292/3290,0)</f>
        <v>0</v>
      </c>
      <c r="R292" s="134">
        <f>+IFERROR(INDEX('FCST SDV'!$AC$3:$AZ$3000,MATCH('Hàng Theo FCTS 14.09'!$B292,'FCST SDV'!$C$3:$C$3000,0),MATCH('Hàng Theo FCTS 14.09'!R$1,'FCST SDV'!$AC$2:$AZ$2,0))*'Hàng Theo FCTS 14.09'!$C292/3290,0)</f>
        <v>0</v>
      </c>
    </row>
    <row r="293" spans="2:18">
      <c r="B293" s="562"/>
      <c r="C293" s="131" t="s">
        <v>74</v>
      </c>
      <c r="D293" s="148">
        <v>0.3</v>
      </c>
      <c r="E293" s="556"/>
      <c r="F293" s="664"/>
      <c r="G293" s="556"/>
      <c r="H293" s="152">
        <f>+VLOOKUP(C293,'[6]FCST SDV'!$C:$AL,36,0)</f>
        <v>115000</v>
      </c>
      <c r="I293" s="153">
        <f t="shared" si="94"/>
        <v>10.486322188449847</v>
      </c>
      <c r="J293" s="134">
        <f>+IFERROR(INDEX('FCST SDV'!$AC$3:$AZ$3000,MATCH('Hàng Theo FCTS 14.09'!$B293,'FCST SDV'!$C$3:$C$3000,0),MATCH('Hàng Theo FCTS 14.09'!J$1,'FCST SDV'!$AC$2:$AZ$2,0))*'Hàng Theo FCTS 14.09'!$C293/3290,0)</f>
        <v>2.188449848024316</v>
      </c>
      <c r="K293" s="134">
        <f>+IFERROR(INDEX('FCST SDV'!$AC$3:$AZ$3000,MATCH('Hàng Theo FCTS 14.09'!$B293,'FCST SDV'!$C$3:$C$3000,0),MATCH('Hàng Theo FCTS 14.09'!K$1,'FCST SDV'!$AC$2:$AZ$2,0))*'Hàng Theo FCTS 14.09'!$C293/3290,0)</f>
        <v>2.188449848024316</v>
      </c>
      <c r="L293" s="134">
        <f>+IFERROR(INDEX('FCST SDV'!$AC$3:$AZ$3000,MATCH('Hàng Theo FCTS 14.09'!$B293,'FCST SDV'!$C$3:$C$3000,0),MATCH('Hàng Theo FCTS 14.09'!L$1,'FCST SDV'!$AC$2:$AZ$2,0))*'Hàng Theo FCTS 14.09'!$C293/3290,0)</f>
        <v>2.188449848024316</v>
      </c>
      <c r="M293" s="134">
        <f>+IFERROR(INDEX('FCST SDV'!$AC$3:$AZ$3000,MATCH('Hàng Theo FCTS 14.09'!$B293,'FCST SDV'!$C$3:$C$3000,0),MATCH('Hàng Theo FCTS 14.09'!M$1,'FCST SDV'!$AC$2:$AZ$2,0))*'Hàng Theo FCTS 14.09'!$C293/3290,0)</f>
        <v>2.188449848024316</v>
      </c>
      <c r="N293" s="134">
        <f>+IFERROR(INDEX('FCST SDV'!$AC$3:$AZ$3000,MATCH('Hàng Theo FCTS 14.09'!$B293,'FCST SDV'!$C$3:$C$3000,0),MATCH('Hàng Theo FCTS 14.09'!N$1,'FCST SDV'!$AC$2:$AZ$2,0))*'Hàng Theo FCTS 14.09'!$C293/3290,0)</f>
        <v>2.188449848024316</v>
      </c>
      <c r="O293" s="134">
        <f>+IFERROR(INDEX('FCST SDV'!$AC$3:$AZ$3000,MATCH('Hàng Theo FCTS 14.09'!$B293,'FCST SDV'!$C$3:$C$3000,0),MATCH('Hàng Theo FCTS 14.09'!O$1,'FCST SDV'!$AC$2:$AZ$2,0))*'Hàng Theo FCTS 14.09'!$C293/3290,0)</f>
        <v>15.319148936170214</v>
      </c>
      <c r="P293" s="134">
        <f>+IFERROR(INDEX('FCST SDV'!$AC$3:$AZ$3000,MATCH('Hàng Theo FCTS 14.09'!$B293,'FCST SDV'!$C$3:$C$3000,0),MATCH('Hàng Theo FCTS 14.09'!P$1,'FCST SDV'!$AC$2:$AZ$2,0))*'Hàng Theo FCTS 14.09'!$C293/3290,0)</f>
        <v>11.48936170212766</v>
      </c>
      <c r="Q293" s="134">
        <f>+IFERROR(INDEX('FCST SDV'!$AC$3:$AZ$3000,MATCH('Hàng Theo FCTS 14.09'!$B293,'FCST SDV'!$C$3:$C$3000,0),MATCH('Hàng Theo FCTS 14.09'!Q$1,'FCST SDV'!$AC$2:$AZ$2,0))*'Hàng Theo FCTS 14.09'!$C293/3290,0)</f>
        <v>6.5653495440729479</v>
      </c>
      <c r="R293" s="134">
        <f>+IFERROR(INDEX('FCST SDV'!$AC$3:$AZ$3000,MATCH('Hàng Theo FCTS 14.09'!$B293,'FCST SDV'!$C$3:$C$3000,0),MATCH('Hàng Theo FCTS 14.09'!R$1,'FCST SDV'!$AC$2:$AZ$2,0))*'Hàng Theo FCTS 14.09'!$C293/3290,0)</f>
        <v>0</v>
      </c>
    </row>
    <row r="294" spans="2:18">
      <c r="B294" s="562"/>
      <c r="C294" s="131" t="s">
        <v>18</v>
      </c>
      <c r="D294" s="148">
        <v>0.4</v>
      </c>
      <c r="E294" s="556"/>
      <c r="F294" s="664"/>
      <c r="G294" s="556"/>
      <c r="H294" s="152">
        <f>+VLOOKUP(C294,'[6]FCST SDV'!$C:$AL,36,0)</f>
        <v>292500</v>
      </c>
      <c r="I294" s="153">
        <f t="shared" si="94"/>
        <v>35.562310030395139</v>
      </c>
      <c r="J294" s="134">
        <f>+IFERROR(INDEX('FCST SDV'!$AC$3:$AZ$3000,MATCH('Hàng Theo FCTS 14.09'!$B294,'FCST SDV'!$C$3:$C$3000,0),MATCH('Hàng Theo FCTS 14.09'!J$1,'FCST SDV'!$AC$2:$AZ$2,0))*'Hàng Theo FCTS 14.09'!$C294/3290,0)</f>
        <v>0.91185410334346506</v>
      </c>
      <c r="K294" s="134">
        <f>+IFERROR(INDEX('FCST SDV'!$AC$3:$AZ$3000,MATCH('Hàng Theo FCTS 14.09'!$B294,'FCST SDV'!$C$3:$C$3000,0),MATCH('Hàng Theo FCTS 14.09'!K$1,'FCST SDV'!$AC$2:$AZ$2,0))*'Hàng Theo FCTS 14.09'!$C294/3290,0)</f>
        <v>0.91185410334346506</v>
      </c>
      <c r="L294" s="134">
        <f>+IFERROR(INDEX('FCST SDV'!$AC$3:$AZ$3000,MATCH('Hàng Theo FCTS 14.09'!$B294,'FCST SDV'!$C$3:$C$3000,0),MATCH('Hàng Theo FCTS 14.09'!L$1,'FCST SDV'!$AC$2:$AZ$2,0))*'Hàng Theo FCTS 14.09'!$C294/3290,0)</f>
        <v>0.91185410334346506</v>
      </c>
      <c r="M294" s="134">
        <f>+IFERROR(INDEX('FCST SDV'!$AC$3:$AZ$3000,MATCH('Hàng Theo FCTS 14.09'!$B294,'FCST SDV'!$C$3:$C$3000,0),MATCH('Hàng Theo FCTS 14.09'!M$1,'FCST SDV'!$AC$2:$AZ$2,0))*'Hàng Theo FCTS 14.09'!$C294/3290,0)</f>
        <v>0.91185410334346506</v>
      </c>
      <c r="N294" s="134">
        <f>+IFERROR(INDEX('FCST SDV'!$AC$3:$AZ$3000,MATCH('Hàng Theo FCTS 14.09'!$B294,'FCST SDV'!$C$3:$C$3000,0),MATCH('Hàng Theo FCTS 14.09'!N$1,'FCST SDV'!$AC$2:$AZ$2,0))*'Hàng Theo FCTS 14.09'!$C294/3290,0)</f>
        <v>0.91185410334346506</v>
      </c>
      <c r="O294" s="134">
        <f>+IFERROR(INDEX('FCST SDV'!$AC$3:$AZ$3000,MATCH('Hàng Theo FCTS 14.09'!$B294,'FCST SDV'!$C$3:$C$3000,0),MATCH('Hàng Theo FCTS 14.09'!O$1,'FCST SDV'!$AC$2:$AZ$2,0))*'Hàng Theo FCTS 14.09'!$C294/3290,0)</f>
        <v>5.4711246200607899</v>
      </c>
      <c r="P294" s="134">
        <f>+IFERROR(INDEX('FCST SDV'!$AC$3:$AZ$3000,MATCH('Hàng Theo FCTS 14.09'!$B294,'FCST SDV'!$C$3:$C$3000,0),MATCH('Hàng Theo FCTS 14.09'!P$1,'FCST SDV'!$AC$2:$AZ$2,0))*'Hàng Theo FCTS 14.09'!$C294/3290,0)</f>
        <v>6.3829787234042552</v>
      </c>
      <c r="Q294" s="134">
        <f>+IFERROR(INDEX('FCST SDV'!$AC$3:$AZ$3000,MATCH('Hàng Theo FCTS 14.09'!$B294,'FCST SDV'!$C$3:$C$3000,0),MATCH('Hàng Theo FCTS 14.09'!Q$1,'FCST SDV'!$AC$2:$AZ$2,0))*'Hàng Theo FCTS 14.09'!$C294/3290,0)</f>
        <v>4.5592705167173255</v>
      </c>
      <c r="R294" s="134">
        <f>+IFERROR(INDEX('FCST SDV'!$AC$3:$AZ$3000,MATCH('Hàng Theo FCTS 14.09'!$B294,'FCST SDV'!$C$3:$C$3000,0),MATCH('Hàng Theo FCTS 14.09'!R$1,'FCST SDV'!$AC$2:$AZ$2,0))*'Hàng Theo FCTS 14.09'!$C294/3290,0)</f>
        <v>0</v>
      </c>
    </row>
    <row r="295" spans="2:18">
      <c r="B295" s="562"/>
      <c r="C295" s="131" t="s">
        <v>72</v>
      </c>
      <c r="D295" s="148">
        <v>0.3</v>
      </c>
      <c r="E295" s="556"/>
      <c r="F295" s="664"/>
      <c r="G295" s="556"/>
      <c r="H295" s="152">
        <f>+VLOOKUP(C295,'[6]FCST SDV'!$C:$AL,36,0)</f>
        <v>510000</v>
      </c>
      <c r="I295" s="153">
        <f t="shared" si="94"/>
        <v>46.504559270516715</v>
      </c>
      <c r="J295" s="134">
        <f>+IFERROR(INDEX('FCST SDV'!$AC$3:$AZ$3000,MATCH('Hàng Theo FCTS 14.09'!$B295,'FCST SDV'!$C$3:$C$3000,0),MATCH('Hàng Theo FCTS 14.09'!J$1,'FCST SDV'!$AC$2:$AZ$2,0))*'Hàng Theo FCTS 14.09'!$C295/3290,0)</f>
        <v>0</v>
      </c>
      <c r="K295" s="134">
        <f>+IFERROR(INDEX('FCST SDV'!$AC$3:$AZ$3000,MATCH('Hàng Theo FCTS 14.09'!$B295,'FCST SDV'!$C$3:$C$3000,0),MATCH('Hàng Theo FCTS 14.09'!K$1,'FCST SDV'!$AC$2:$AZ$2,0))*'Hàng Theo FCTS 14.09'!$C295/3290,0)</f>
        <v>0</v>
      </c>
      <c r="L295" s="134">
        <f>+IFERROR(INDEX('FCST SDV'!$AC$3:$AZ$3000,MATCH('Hàng Theo FCTS 14.09'!$B295,'FCST SDV'!$C$3:$C$3000,0),MATCH('Hàng Theo FCTS 14.09'!L$1,'FCST SDV'!$AC$2:$AZ$2,0))*'Hàng Theo FCTS 14.09'!$C295/3290,0)</f>
        <v>0</v>
      </c>
      <c r="M295" s="134">
        <f>+IFERROR(INDEX('FCST SDV'!$AC$3:$AZ$3000,MATCH('Hàng Theo FCTS 14.09'!$B295,'FCST SDV'!$C$3:$C$3000,0),MATCH('Hàng Theo FCTS 14.09'!M$1,'FCST SDV'!$AC$2:$AZ$2,0))*'Hàng Theo FCTS 14.09'!$C295/3290,0)</f>
        <v>0</v>
      </c>
      <c r="N295" s="134">
        <f>+IFERROR(INDEX('FCST SDV'!$AC$3:$AZ$3000,MATCH('Hàng Theo FCTS 14.09'!$B295,'FCST SDV'!$C$3:$C$3000,0),MATCH('Hàng Theo FCTS 14.09'!N$1,'FCST SDV'!$AC$2:$AZ$2,0))*'Hàng Theo FCTS 14.09'!$C295/3290,0)</f>
        <v>0</v>
      </c>
      <c r="O295" s="134">
        <f>+IFERROR(INDEX('FCST SDV'!$AC$3:$AZ$3000,MATCH('Hàng Theo FCTS 14.09'!$B295,'FCST SDV'!$C$3:$C$3000,0),MATCH('Hàng Theo FCTS 14.09'!O$1,'FCST SDV'!$AC$2:$AZ$2,0))*'Hàng Theo FCTS 14.09'!$C295/3290,0)</f>
        <v>0</v>
      </c>
      <c r="P295" s="134">
        <f>+IFERROR(INDEX('FCST SDV'!$AC$3:$AZ$3000,MATCH('Hàng Theo FCTS 14.09'!$B295,'FCST SDV'!$C$3:$C$3000,0),MATCH('Hàng Theo FCTS 14.09'!P$1,'FCST SDV'!$AC$2:$AZ$2,0))*'Hàng Theo FCTS 14.09'!$C295/3290,0)</f>
        <v>0</v>
      </c>
      <c r="Q295" s="134">
        <f>+IFERROR(INDEX('FCST SDV'!$AC$3:$AZ$3000,MATCH('Hàng Theo FCTS 14.09'!$B295,'FCST SDV'!$C$3:$C$3000,0),MATCH('Hàng Theo FCTS 14.09'!Q$1,'FCST SDV'!$AC$2:$AZ$2,0))*'Hàng Theo FCTS 14.09'!$C295/3290,0)</f>
        <v>0</v>
      </c>
      <c r="R295" s="134">
        <f>+IFERROR(INDEX('FCST SDV'!$AC$3:$AZ$3000,MATCH('Hàng Theo FCTS 14.09'!$B295,'FCST SDV'!$C$3:$C$3000,0),MATCH('Hàng Theo FCTS 14.09'!R$1,'FCST SDV'!$AC$2:$AZ$2,0))*'Hàng Theo FCTS 14.09'!$C295/3290,0)</f>
        <v>0</v>
      </c>
    </row>
    <row r="296" spans="2:18">
      <c r="B296" s="562"/>
      <c r="C296" s="132" t="s">
        <v>66</v>
      </c>
      <c r="D296" s="132">
        <v>0.3</v>
      </c>
      <c r="E296" s="556"/>
      <c r="F296" s="664"/>
      <c r="G296" s="556"/>
      <c r="H296" s="152">
        <f>+VLOOKUP(C296,'[6]FCST SDV'!$C:$AL,36,0)</f>
        <v>230000</v>
      </c>
      <c r="I296" s="153">
        <f t="shared" si="94"/>
        <v>20.972644376899694</v>
      </c>
      <c r="J296" s="134">
        <f>+IFERROR(INDEX('FCST SDV'!$AC$3:$AZ$3000,MATCH('Hàng Theo FCTS 14.09'!$B296,'FCST SDV'!$C$3:$C$3000,0),MATCH('Hàng Theo FCTS 14.09'!J$1,'FCST SDV'!$AC$2:$AZ$2,0))*'Hàng Theo FCTS 14.09'!$C296/3290,0)</f>
        <v>0</v>
      </c>
      <c r="K296" s="134">
        <f>+IFERROR(INDEX('FCST SDV'!$AC$3:$AZ$3000,MATCH('Hàng Theo FCTS 14.09'!$B296,'FCST SDV'!$C$3:$C$3000,0),MATCH('Hàng Theo FCTS 14.09'!K$1,'FCST SDV'!$AC$2:$AZ$2,0))*'Hàng Theo FCTS 14.09'!$C296/3290,0)</f>
        <v>0</v>
      </c>
      <c r="L296" s="134">
        <f>+IFERROR(INDEX('FCST SDV'!$AC$3:$AZ$3000,MATCH('Hàng Theo FCTS 14.09'!$B296,'FCST SDV'!$C$3:$C$3000,0),MATCH('Hàng Theo FCTS 14.09'!L$1,'FCST SDV'!$AC$2:$AZ$2,0))*'Hàng Theo FCTS 14.09'!$C296/3290,0)</f>
        <v>0</v>
      </c>
      <c r="M296" s="134">
        <f>+IFERROR(INDEX('FCST SDV'!$AC$3:$AZ$3000,MATCH('Hàng Theo FCTS 14.09'!$B296,'FCST SDV'!$C$3:$C$3000,0),MATCH('Hàng Theo FCTS 14.09'!M$1,'FCST SDV'!$AC$2:$AZ$2,0))*'Hàng Theo FCTS 14.09'!$C296/3290,0)</f>
        <v>0</v>
      </c>
      <c r="N296" s="134">
        <f>+IFERROR(INDEX('FCST SDV'!$AC$3:$AZ$3000,MATCH('Hàng Theo FCTS 14.09'!$B296,'FCST SDV'!$C$3:$C$3000,0),MATCH('Hàng Theo FCTS 14.09'!N$1,'FCST SDV'!$AC$2:$AZ$2,0))*'Hàng Theo FCTS 14.09'!$C296/3290,0)</f>
        <v>0</v>
      </c>
      <c r="O296" s="134">
        <f>+IFERROR(INDEX('FCST SDV'!$AC$3:$AZ$3000,MATCH('Hàng Theo FCTS 14.09'!$B296,'FCST SDV'!$C$3:$C$3000,0),MATCH('Hàng Theo FCTS 14.09'!O$1,'FCST SDV'!$AC$2:$AZ$2,0))*'Hàng Theo FCTS 14.09'!$C296/3290,0)</f>
        <v>0</v>
      </c>
      <c r="P296" s="134">
        <f>+IFERROR(INDEX('FCST SDV'!$AC$3:$AZ$3000,MATCH('Hàng Theo FCTS 14.09'!$B296,'FCST SDV'!$C$3:$C$3000,0),MATCH('Hàng Theo FCTS 14.09'!P$1,'FCST SDV'!$AC$2:$AZ$2,0))*'Hàng Theo FCTS 14.09'!$C296/3290,0)</f>
        <v>0</v>
      </c>
      <c r="Q296" s="134">
        <f>+IFERROR(INDEX('FCST SDV'!$AC$3:$AZ$3000,MATCH('Hàng Theo FCTS 14.09'!$B296,'FCST SDV'!$C$3:$C$3000,0),MATCH('Hàng Theo FCTS 14.09'!Q$1,'FCST SDV'!$AC$2:$AZ$2,0))*'Hàng Theo FCTS 14.09'!$C296/3290,0)</f>
        <v>0</v>
      </c>
      <c r="R296" s="134">
        <f>+IFERROR(INDEX('FCST SDV'!$AC$3:$AZ$3000,MATCH('Hàng Theo FCTS 14.09'!$B296,'FCST SDV'!$C$3:$C$3000,0),MATCH('Hàng Theo FCTS 14.09'!R$1,'FCST SDV'!$AC$2:$AZ$2,0))*'Hàng Theo FCTS 14.09'!$C296/3290,0)</f>
        <v>0</v>
      </c>
    </row>
    <row r="297" spans="2:18">
      <c r="B297" s="563"/>
      <c r="C297" s="131" t="s">
        <v>198</v>
      </c>
      <c r="D297" s="148">
        <v>0.3</v>
      </c>
      <c r="E297" s="557"/>
      <c r="F297" s="586"/>
      <c r="G297" s="557"/>
      <c r="H297" s="152">
        <f>+VLOOKUP(C297,'[6]FCST SDV'!$C:$AL,36,0)</f>
        <v>0</v>
      </c>
      <c r="I297" s="153">
        <f t="shared" si="94"/>
        <v>0</v>
      </c>
      <c r="J297" s="134">
        <f>+IFERROR(INDEX('FCST SDV'!$AC$3:$AZ$3000,MATCH('Hàng Theo FCTS 14.09'!$B297,'FCST SDV'!$C$3:$C$3000,0),MATCH('Hàng Theo FCTS 14.09'!J$1,'FCST SDV'!$AC$2:$AZ$2,0))*'Hàng Theo FCTS 14.09'!$C297/3290,0)</f>
        <v>0</v>
      </c>
      <c r="K297" s="134">
        <f>+IFERROR(INDEX('FCST SDV'!$AC$3:$AZ$3000,MATCH('Hàng Theo FCTS 14.09'!$B297,'FCST SDV'!$C$3:$C$3000,0),MATCH('Hàng Theo FCTS 14.09'!K$1,'FCST SDV'!$AC$2:$AZ$2,0))*'Hàng Theo FCTS 14.09'!$C297/3290,0)</f>
        <v>0</v>
      </c>
      <c r="L297" s="134">
        <f>+IFERROR(INDEX('FCST SDV'!$AC$3:$AZ$3000,MATCH('Hàng Theo FCTS 14.09'!$B297,'FCST SDV'!$C$3:$C$3000,0),MATCH('Hàng Theo FCTS 14.09'!L$1,'FCST SDV'!$AC$2:$AZ$2,0))*'Hàng Theo FCTS 14.09'!$C297/3290,0)</f>
        <v>0</v>
      </c>
      <c r="M297" s="134">
        <f>+IFERROR(INDEX('FCST SDV'!$AC$3:$AZ$3000,MATCH('Hàng Theo FCTS 14.09'!$B297,'FCST SDV'!$C$3:$C$3000,0),MATCH('Hàng Theo FCTS 14.09'!M$1,'FCST SDV'!$AC$2:$AZ$2,0))*'Hàng Theo FCTS 14.09'!$C297/3290,0)</f>
        <v>0</v>
      </c>
      <c r="N297" s="134">
        <f>+IFERROR(INDEX('FCST SDV'!$AC$3:$AZ$3000,MATCH('Hàng Theo FCTS 14.09'!$B297,'FCST SDV'!$C$3:$C$3000,0),MATCH('Hàng Theo FCTS 14.09'!N$1,'FCST SDV'!$AC$2:$AZ$2,0))*'Hàng Theo FCTS 14.09'!$C297/3290,0)</f>
        <v>0</v>
      </c>
      <c r="O297" s="134">
        <f>+IFERROR(INDEX('FCST SDV'!$AC$3:$AZ$3000,MATCH('Hàng Theo FCTS 14.09'!$B297,'FCST SDV'!$C$3:$C$3000,0),MATCH('Hàng Theo FCTS 14.09'!O$1,'FCST SDV'!$AC$2:$AZ$2,0))*'Hàng Theo FCTS 14.09'!$C297/3290,0)</f>
        <v>0</v>
      </c>
      <c r="P297" s="134">
        <f>+IFERROR(INDEX('FCST SDV'!$AC$3:$AZ$3000,MATCH('Hàng Theo FCTS 14.09'!$B297,'FCST SDV'!$C$3:$C$3000,0),MATCH('Hàng Theo FCTS 14.09'!P$1,'FCST SDV'!$AC$2:$AZ$2,0))*'Hàng Theo FCTS 14.09'!$C297/3290,0)</f>
        <v>0</v>
      </c>
      <c r="Q297" s="134">
        <f>+IFERROR(INDEX('FCST SDV'!$AC$3:$AZ$3000,MATCH('Hàng Theo FCTS 14.09'!$B297,'FCST SDV'!$C$3:$C$3000,0),MATCH('Hàng Theo FCTS 14.09'!Q$1,'FCST SDV'!$AC$2:$AZ$2,0))*'Hàng Theo FCTS 14.09'!$C297/3290,0)</f>
        <v>0</v>
      </c>
      <c r="R297" s="134">
        <f>+IFERROR(INDEX('FCST SDV'!$AC$3:$AZ$3000,MATCH('Hàng Theo FCTS 14.09'!$B297,'FCST SDV'!$C$3:$C$3000,0),MATCH('Hàng Theo FCTS 14.09'!R$1,'FCST SDV'!$AC$2:$AZ$2,0))*'Hàng Theo FCTS 14.09'!$C297/3290,0)</f>
        <v>0</v>
      </c>
    </row>
    <row r="298" spans="2:18">
      <c r="B298" s="593" t="s">
        <v>254</v>
      </c>
      <c r="C298" s="594"/>
      <c r="D298" s="594"/>
      <c r="E298" s="594"/>
      <c r="F298" s="594"/>
      <c r="G298" s="595"/>
      <c r="H298" s="156"/>
      <c r="I298" s="155"/>
      <c r="J298" s="138">
        <f>G283-SUM(J283:J297)</f>
        <v>56.276595744680847</v>
      </c>
      <c r="K298" s="138">
        <f>J298-SUM(K283:K297)</f>
        <v>36.367781155015194</v>
      </c>
      <c r="L298" s="138">
        <f t="shared" ref="L298:R298" si="95">K298-SUM(L283:L297)</f>
        <v>20.471124620060788</v>
      </c>
      <c r="M298" s="138">
        <f t="shared" si="95"/>
        <v>5.12158054711246</v>
      </c>
      <c r="N298" s="138">
        <f t="shared" si="95"/>
        <v>-9.1337386018237101</v>
      </c>
      <c r="O298" s="138">
        <f t="shared" si="95"/>
        <v>-130.31914893617022</v>
      </c>
      <c r="P298" s="138">
        <f t="shared" si="95"/>
        <v>-248.13069908814589</v>
      </c>
      <c r="Q298" s="138">
        <f t="shared" si="95"/>
        <v>-272.32522796352583</v>
      </c>
      <c r="R298" s="138">
        <f t="shared" si="95"/>
        <v>-272.32522796352583</v>
      </c>
    </row>
  </sheetData>
  <mergeCells count="192">
    <mergeCell ref="B298:G298"/>
    <mergeCell ref="B280:G280"/>
    <mergeCell ref="B282:G282"/>
    <mergeCell ref="B283:B297"/>
    <mergeCell ref="E283:E297"/>
    <mergeCell ref="F283:F297"/>
    <mergeCell ref="G283:G297"/>
    <mergeCell ref="B271:G271"/>
    <mergeCell ref="B273:G273"/>
    <mergeCell ref="B275:G275"/>
    <mergeCell ref="B277:G277"/>
    <mergeCell ref="B278:B279"/>
    <mergeCell ref="E278:E279"/>
    <mergeCell ref="F278:F279"/>
    <mergeCell ref="G278:G279"/>
    <mergeCell ref="B265:B266"/>
    <mergeCell ref="E265:E266"/>
    <mergeCell ref="F265:F266"/>
    <mergeCell ref="G265:G266"/>
    <mergeCell ref="B267:G267"/>
    <mergeCell ref="B269:G269"/>
    <mergeCell ref="B260:G260"/>
    <mergeCell ref="B261:B263"/>
    <mergeCell ref="E261:E263"/>
    <mergeCell ref="F261:F263"/>
    <mergeCell ref="G261:G263"/>
    <mergeCell ref="B264:G264"/>
    <mergeCell ref="B254:B255"/>
    <mergeCell ref="E254:E255"/>
    <mergeCell ref="F254:F255"/>
    <mergeCell ref="G254:G255"/>
    <mergeCell ref="B256:G256"/>
    <mergeCell ref="B257:B259"/>
    <mergeCell ref="E257:E259"/>
    <mergeCell ref="F257:F259"/>
    <mergeCell ref="G257:G259"/>
    <mergeCell ref="B249:G249"/>
    <mergeCell ref="B250:B252"/>
    <mergeCell ref="E250:E252"/>
    <mergeCell ref="F250:F252"/>
    <mergeCell ref="G250:G252"/>
    <mergeCell ref="B253:G253"/>
    <mergeCell ref="B244:G244"/>
    <mergeCell ref="B245:B246"/>
    <mergeCell ref="E245:E246"/>
    <mergeCell ref="F245:F246"/>
    <mergeCell ref="G245:G246"/>
    <mergeCell ref="B247:G247"/>
    <mergeCell ref="B237:B238"/>
    <mergeCell ref="E237:E238"/>
    <mergeCell ref="F237:F238"/>
    <mergeCell ref="G237:G238"/>
    <mergeCell ref="B239:G239"/>
    <mergeCell ref="B240:B243"/>
    <mergeCell ref="E240:E243"/>
    <mergeCell ref="F240:F243"/>
    <mergeCell ref="G240:G243"/>
    <mergeCell ref="B232:B233"/>
    <mergeCell ref="E232:E233"/>
    <mergeCell ref="F232:F233"/>
    <mergeCell ref="G232:G233"/>
    <mergeCell ref="B234:G234"/>
    <mergeCell ref="B236:G236"/>
    <mergeCell ref="B227:B228"/>
    <mergeCell ref="E227:E228"/>
    <mergeCell ref="F227:F228"/>
    <mergeCell ref="G227:G228"/>
    <mergeCell ref="B229:G229"/>
    <mergeCell ref="B231:G231"/>
    <mergeCell ref="B223:G223"/>
    <mergeCell ref="B224:B225"/>
    <mergeCell ref="E224:E225"/>
    <mergeCell ref="F224:F225"/>
    <mergeCell ref="G224:G225"/>
    <mergeCell ref="B226:G226"/>
    <mergeCell ref="B210:G210"/>
    <mergeCell ref="B211:B220"/>
    <mergeCell ref="E211:E220"/>
    <mergeCell ref="F211:F220"/>
    <mergeCell ref="G211:G220"/>
    <mergeCell ref="B221:G221"/>
    <mergeCell ref="B205:B206"/>
    <mergeCell ref="E205:E206"/>
    <mergeCell ref="F205:F206"/>
    <mergeCell ref="G205:G206"/>
    <mergeCell ref="B207:G207"/>
    <mergeCell ref="B208:B209"/>
    <mergeCell ref="E208:E209"/>
    <mergeCell ref="F208:F209"/>
    <mergeCell ref="G208:G209"/>
    <mergeCell ref="B196:G196"/>
    <mergeCell ref="B197:B203"/>
    <mergeCell ref="E197:E203"/>
    <mergeCell ref="F197:F203"/>
    <mergeCell ref="G197:G203"/>
    <mergeCell ref="B204:G204"/>
    <mergeCell ref="B189:B192"/>
    <mergeCell ref="E189:E192"/>
    <mergeCell ref="F189:F192"/>
    <mergeCell ref="G189:G192"/>
    <mergeCell ref="B193:G193"/>
    <mergeCell ref="B194:B195"/>
    <mergeCell ref="E194:E195"/>
    <mergeCell ref="F194:F195"/>
    <mergeCell ref="G194:G195"/>
    <mergeCell ref="B184:G184"/>
    <mergeCell ref="B185:B187"/>
    <mergeCell ref="E185:E187"/>
    <mergeCell ref="F185:F187"/>
    <mergeCell ref="G185:G187"/>
    <mergeCell ref="B188:G188"/>
    <mergeCell ref="B177:G177"/>
    <mergeCell ref="B178:B181"/>
    <mergeCell ref="E178:E181"/>
    <mergeCell ref="F178:F181"/>
    <mergeCell ref="G178:G181"/>
    <mergeCell ref="B182:G182"/>
    <mergeCell ref="B158:B165"/>
    <mergeCell ref="E158:E165"/>
    <mergeCell ref="F158:F165"/>
    <mergeCell ref="G158:G165"/>
    <mergeCell ref="B166:G166"/>
    <mergeCell ref="B167:B176"/>
    <mergeCell ref="E167:E176"/>
    <mergeCell ref="F167:F176"/>
    <mergeCell ref="G167:G176"/>
    <mergeCell ref="B150:G150"/>
    <mergeCell ref="B151:B156"/>
    <mergeCell ref="E151:E156"/>
    <mergeCell ref="F151:F156"/>
    <mergeCell ref="G151:G156"/>
    <mergeCell ref="B157:G157"/>
    <mergeCell ref="B138:G138"/>
    <mergeCell ref="B140:G140"/>
    <mergeCell ref="B141:B149"/>
    <mergeCell ref="E141:E149"/>
    <mergeCell ref="F141:F149"/>
    <mergeCell ref="G141:G149"/>
    <mergeCell ref="B133:B134"/>
    <mergeCell ref="E133:E134"/>
    <mergeCell ref="F133:F134"/>
    <mergeCell ref="G133:G134"/>
    <mergeCell ref="B135:H135"/>
    <mergeCell ref="B136:B137"/>
    <mergeCell ref="E136:E137"/>
    <mergeCell ref="F136:F137"/>
    <mergeCell ref="G136:G137"/>
    <mergeCell ref="B129:G129"/>
    <mergeCell ref="B130:B131"/>
    <mergeCell ref="E130:E131"/>
    <mergeCell ref="F130:F131"/>
    <mergeCell ref="G130:G131"/>
    <mergeCell ref="B132:G132"/>
    <mergeCell ref="B116:B125"/>
    <mergeCell ref="E116:E125"/>
    <mergeCell ref="G116:G125"/>
    <mergeCell ref="F117:F125"/>
    <mergeCell ref="B126:G126"/>
    <mergeCell ref="B127:B128"/>
    <mergeCell ref="E127:E128"/>
    <mergeCell ref="F127:F128"/>
    <mergeCell ref="G127:G128"/>
    <mergeCell ref="B101:G101"/>
    <mergeCell ref="B102:B114"/>
    <mergeCell ref="E102:E114"/>
    <mergeCell ref="F102:F114"/>
    <mergeCell ref="G102:G114"/>
    <mergeCell ref="B115:G115"/>
    <mergeCell ref="B66:B69"/>
    <mergeCell ref="E66:E69"/>
    <mergeCell ref="F66:F69"/>
    <mergeCell ref="G66:G69"/>
    <mergeCell ref="B70:G70"/>
    <mergeCell ref="B71:B100"/>
    <mergeCell ref="E71:E100"/>
    <mergeCell ref="F71:F100"/>
    <mergeCell ref="G71:G100"/>
    <mergeCell ref="B47:H47"/>
    <mergeCell ref="B48:B64"/>
    <mergeCell ref="E48:E64"/>
    <mergeCell ref="F48:F64"/>
    <mergeCell ref="G48:G64"/>
    <mergeCell ref="B65:G65"/>
    <mergeCell ref="B4:B39"/>
    <mergeCell ref="E4:E39"/>
    <mergeCell ref="F4:F39"/>
    <mergeCell ref="G4:G39"/>
    <mergeCell ref="B40:H40"/>
    <mergeCell ref="B41:B46"/>
    <mergeCell ref="E41:E46"/>
    <mergeCell ref="F41:F46"/>
    <mergeCell ref="G41:G46"/>
  </mergeCells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9" tint="0.79998168889431442"/>
  </sheetPr>
  <dimension ref="A2:S297"/>
  <sheetViews>
    <sheetView topLeftCell="A7" workbookViewId="0">
      <selection activeCell="G29" sqref="G29"/>
    </sheetView>
  </sheetViews>
  <sheetFormatPr defaultRowHeight="15"/>
  <cols>
    <col min="1" max="1" width="12.140625" customWidth="1"/>
    <col min="2" max="2" width="13.140625" customWidth="1"/>
    <col min="3" max="3" width="14.28515625" customWidth="1"/>
    <col min="4" max="4" width="11.140625" customWidth="1"/>
    <col min="15" max="16" width="10.28515625" customWidth="1"/>
    <col min="17" max="17" width="10" customWidth="1"/>
  </cols>
  <sheetData>
    <row r="2" spans="1:19">
      <c r="A2" s="173" t="s">
        <v>0</v>
      </c>
      <c r="B2" s="173" t="s">
        <v>1</v>
      </c>
      <c r="C2" s="173" t="s">
        <v>2</v>
      </c>
      <c r="D2" s="169" t="s">
        <v>698</v>
      </c>
      <c r="E2" s="169" t="s">
        <v>4</v>
      </c>
      <c r="F2" s="169" t="s">
        <v>5</v>
      </c>
      <c r="G2" s="127" t="s">
        <v>697</v>
      </c>
      <c r="H2" s="169" t="s">
        <v>255</v>
      </c>
      <c r="I2" s="128">
        <v>44089</v>
      </c>
      <c r="J2" s="128">
        <v>44090</v>
      </c>
      <c r="K2" s="128">
        <v>44091</v>
      </c>
      <c r="L2" s="128">
        <v>44092</v>
      </c>
      <c r="M2" s="128">
        <v>44093</v>
      </c>
      <c r="N2" s="128">
        <v>44094</v>
      </c>
      <c r="O2" s="129" t="s">
        <v>262</v>
      </c>
      <c r="P2" s="129" t="s">
        <v>263</v>
      </c>
      <c r="Q2" s="129" t="s">
        <v>264</v>
      </c>
    </row>
    <row r="3" spans="1:19">
      <c r="A3" s="561" t="s">
        <v>42</v>
      </c>
      <c r="B3" s="131" t="s">
        <v>6</v>
      </c>
      <c r="C3" s="132">
        <v>1000</v>
      </c>
      <c r="D3" s="555">
        <v>43300</v>
      </c>
      <c r="E3" s="585"/>
      <c r="F3" s="555">
        <f>+D3</f>
        <v>43300</v>
      </c>
      <c r="G3" s="152">
        <f>+VLOOKUP(B3,'[6]FCST SDV'!$C:$AL,36,0)</f>
        <v>270000</v>
      </c>
      <c r="H3" s="153">
        <f>+G3/C3</f>
        <v>270</v>
      </c>
      <c r="I3" s="134">
        <f t="array" ref="I3">+IFERROR(INDEX('FCST SDV'!$AC$3:$AZ$3000,MATCH('Hàng Theo FCTS 14.09'!$B3,'FCST SDV'!$C$3:$C$3000,0),MATCH('Hàng Theo FCTS 14.09'!I$1,'FCST SDV'!$AC$2:$AZ$2,0))/'Hàng Theo FCTS 14.09'!$C3,0)</f>
        <v>7.2</v>
      </c>
      <c r="J3" s="134">
        <f t="array" ref="J3">+IFERROR(INDEX('FCST SDV'!$AC$3:$AZ$3000,MATCH('Hàng Theo FCTS 14.09'!$B3,'FCST SDV'!$C$3:$C$3000,0),MATCH('Hàng Theo FCTS 14.09'!J$1,'FCST SDV'!$AC$2:$AZ$2,0))/'Hàng Theo FCTS 14.09'!$C3,0)</f>
        <v>4.8</v>
      </c>
      <c r="K3" s="134">
        <f t="array" ref="K3">+IFERROR(INDEX('FCST SDV'!$AC$3:$AZ$3000,MATCH('Hàng Theo FCTS 14.09'!$B3,'FCST SDV'!$C$3:$C$3000,0),MATCH('Hàng Theo FCTS 14.09'!K$1,'FCST SDV'!$AC$2:$AZ$2,0))/'Hàng Theo FCTS 14.09'!$C3,0)</f>
        <v>0</v>
      </c>
      <c r="L3" s="134">
        <f t="array" ref="L3">+IFERROR(INDEX('FCST SDV'!$AC$3:$AZ$3000,MATCH('Hàng Theo FCTS 14.09'!$B3,'FCST SDV'!$C$3:$C$3000,0),MATCH('Hàng Theo FCTS 14.09'!L$1,'FCST SDV'!$AC$2:$AZ$2,0))/'Hàng Theo FCTS 14.09'!$C3,0)</f>
        <v>0</v>
      </c>
      <c r="M3" s="134">
        <f t="array" ref="M3">+IFERROR(INDEX('FCST SDV'!$AC$3:$AZ$3000,MATCH('Hàng Theo FCTS 14.09'!$B3,'FCST SDV'!$C$3:$C$3000,0),MATCH('Hàng Theo FCTS 14.09'!M$1,'FCST SDV'!$AC$2:$AZ$2,0))/'Hàng Theo FCTS 14.09'!$C3,0)</f>
        <v>0</v>
      </c>
      <c r="N3" s="134">
        <f t="array" ref="N3">+IFERROR(INDEX('FCST SDV'!$AC$3:$AZ$3000,MATCH('Hàng Theo FCTS 14.09'!$B3,'FCST SDV'!$C$3:$C$3000,0),MATCH('Hàng Theo FCTS 14.09'!N$1,'FCST SDV'!$AC$2:$AZ$2,0))/'Hàng Theo FCTS 14.09'!$C3,0)</f>
        <v>0</v>
      </c>
      <c r="O3" s="134">
        <f t="array" ref="O3">+IFERROR(INDEX('FCST SDV'!$AC$3:$AZ$3000,MATCH('Hàng Theo FCTS 14.09'!$B3,'FCST SDV'!$C$3:$C$3000,0),MATCH('Hàng Theo FCTS 14.09'!O$1,'FCST SDV'!$AC$2:$AZ$2,0))/'Hàng Theo FCTS 14.09'!$C3,0)</f>
        <v>16.8</v>
      </c>
      <c r="P3" s="134">
        <f t="array" ref="P3">+IFERROR(INDEX('FCST SDV'!$AC$3:$AZ$3000,MATCH('Hàng Theo FCTS 14.09'!$B3,'FCST SDV'!$C$3:$C$3000,0),MATCH('Hàng Theo FCTS 14.09'!P$1,'FCST SDV'!$AC$2:$AZ$2,0))/'Hàng Theo FCTS 14.09'!$C3,0)</f>
        <v>0</v>
      </c>
      <c r="Q3" s="134">
        <f t="array" ref="Q3">+IFERROR(INDEX('FCST SDV'!$AC$3:$AZ$3000,MATCH('Hàng Theo FCTS 14.09'!$B3,'FCST SDV'!$C$3:$C$3000,0),MATCH('Hàng Theo FCTS 14.09'!Q$1,'FCST SDV'!$AC$2:$AZ$2,0))/'Hàng Theo FCTS 14.09'!$C3,0)</f>
        <v>0</v>
      </c>
    </row>
    <row r="4" spans="1:19">
      <c r="A4" s="562"/>
      <c r="B4" s="131" t="s">
        <v>7</v>
      </c>
      <c r="C4" s="132">
        <v>2500</v>
      </c>
      <c r="D4" s="556"/>
      <c r="E4" s="664"/>
      <c r="F4" s="556"/>
      <c r="G4" s="152">
        <f>+VLOOKUP(B4,'[6]FCST SDV'!$C:$AL,36,0)</f>
        <v>72000</v>
      </c>
      <c r="H4" s="153">
        <f t="shared" ref="H4:H38" si="0">+G4/C4</f>
        <v>28.8</v>
      </c>
      <c r="I4" s="134">
        <f t="array" ref="I4">+IFERROR(INDEX('FCST SDV'!$AC$3:$AZ$3000,MATCH('Hàng Theo FCTS 14.09'!$B4,'FCST SDV'!$C$3:$C$3000,0),MATCH('Hàng Theo FCTS 14.09'!I$1,'FCST SDV'!$AC$2:$AZ$2,0))/'Hàng Theo FCTS 14.09'!$C4,0)</f>
        <v>0</v>
      </c>
      <c r="J4" s="134">
        <f t="array" ref="J4">+IFERROR(INDEX('FCST SDV'!$AC$3:$AZ$3000,MATCH('Hàng Theo FCTS 14.09'!$B4,'FCST SDV'!$C$3:$C$3000,0),MATCH('Hàng Theo FCTS 14.09'!J$1,'FCST SDV'!$AC$2:$AZ$2,0))/'Hàng Theo FCTS 14.09'!$C4,0)</f>
        <v>18</v>
      </c>
      <c r="K4" s="134">
        <f t="array" ref="K4">+IFERROR(INDEX('FCST SDV'!$AC$3:$AZ$3000,MATCH('Hàng Theo FCTS 14.09'!$B4,'FCST SDV'!$C$3:$C$3000,0),MATCH('Hàng Theo FCTS 14.09'!K$1,'FCST SDV'!$AC$2:$AZ$2,0))/'Hàng Theo FCTS 14.09'!$C4,0)</f>
        <v>18</v>
      </c>
      <c r="L4" s="134">
        <f t="array" ref="L4">+IFERROR(INDEX('FCST SDV'!$AC$3:$AZ$3000,MATCH('Hàng Theo FCTS 14.09'!$B4,'FCST SDV'!$C$3:$C$3000,0),MATCH('Hàng Theo FCTS 14.09'!L$1,'FCST SDV'!$AC$2:$AZ$2,0))/'Hàng Theo FCTS 14.09'!$C4,0)</f>
        <v>18</v>
      </c>
      <c r="M4" s="134">
        <f t="array" ref="M4">+IFERROR(INDEX('FCST SDV'!$AC$3:$AZ$3000,MATCH('Hàng Theo FCTS 14.09'!$B4,'FCST SDV'!$C$3:$C$3000,0),MATCH('Hàng Theo FCTS 14.09'!M$1,'FCST SDV'!$AC$2:$AZ$2,0))/'Hàng Theo FCTS 14.09'!$C4,0)</f>
        <v>18</v>
      </c>
      <c r="N4" s="134">
        <f t="array" ref="N4">+IFERROR(INDEX('FCST SDV'!$AC$3:$AZ$3000,MATCH('Hàng Theo FCTS 14.09'!$B4,'FCST SDV'!$C$3:$C$3000,0),MATCH('Hàng Theo FCTS 14.09'!N$1,'FCST SDV'!$AC$2:$AZ$2,0))/'Hàng Theo FCTS 14.09'!$C4,0)</f>
        <v>11.6</v>
      </c>
      <c r="O4" s="134">
        <f t="array" ref="O4">+IFERROR(INDEX('FCST SDV'!$AC$3:$AZ$3000,MATCH('Hàng Theo FCTS 14.09'!$B4,'FCST SDV'!$C$3:$C$3000,0),MATCH('Hàng Theo FCTS 14.09'!O$1,'FCST SDV'!$AC$2:$AZ$2,0))/'Hàng Theo FCTS 14.09'!$C4,0)</f>
        <v>101.6</v>
      </c>
      <c r="P4" s="134">
        <f t="array" ref="P4">+IFERROR(INDEX('FCST SDV'!$AC$3:$AZ$3000,MATCH('Hàng Theo FCTS 14.09'!$B4,'FCST SDV'!$C$3:$C$3000,0),MATCH('Hàng Theo FCTS 14.09'!P$1,'FCST SDV'!$AC$2:$AZ$2,0))/'Hàng Theo FCTS 14.09'!$C4,0)</f>
        <v>0</v>
      </c>
      <c r="Q4" s="134">
        <f t="array" ref="Q4">+IFERROR(INDEX('FCST SDV'!$AC$3:$AZ$3000,MATCH('Hàng Theo FCTS 14.09'!$B4,'FCST SDV'!$C$3:$C$3000,0),MATCH('Hàng Theo FCTS 14.09'!Q$1,'FCST SDV'!$AC$2:$AZ$2,0))/'Hàng Theo FCTS 14.09'!$C4,0)</f>
        <v>0</v>
      </c>
    </row>
    <row r="5" spans="1:19">
      <c r="A5" s="562"/>
      <c r="B5" s="131" t="s">
        <v>8</v>
      </c>
      <c r="C5" s="132">
        <v>500</v>
      </c>
      <c r="D5" s="556"/>
      <c r="E5" s="664"/>
      <c r="F5" s="556"/>
      <c r="G5" s="152">
        <f>+VLOOKUP(B5,'[6]FCST SDV'!$C:$AL,36,0)</f>
        <v>92600</v>
      </c>
      <c r="H5" s="153">
        <f t="shared" si="0"/>
        <v>185.2</v>
      </c>
      <c r="I5" s="134">
        <f t="array" ref="I5">+IFERROR(INDEX('FCST SDV'!$AC$3:$AZ$3000,MATCH('Hàng Theo FCTS 14.09'!$B5,'FCST SDV'!$C$3:$C$3000,0),MATCH('Hàng Theo FCTS 14.09'!I$1,'FCST SDV'!$AC$2:$AZ$2,0))/'Hàng Theo FCTS 14.09'!$C5,0)</f>
        <v>8</v>
      </c>
      <c r="J5" s="134">
        <f t="array" ref="J5">+IFERROR(INDEX('FCST SDV'!$AC$3:$AZ$3000,MATCH('Hàng Theo FCTS 14.09'!$B5,'FCST SDV'!$C$3:$C$3000,0),MATCH('Hàng Theo FCTS 14.09'!J$1,'FCST SDV'!$AC$2:$AZ$2,0))/'Hàng Theo FCTS 14.09'!$C5,0)</f>
        <v>8</v>
      </c>
      <c r="K5" s="134">
        <f t="array" ref="K5">+IFERROR(INDEX('FCST SDV'!$AC$3:$AZ$3000,MATCH('Hàng Theo FCTS 14.09'!$B5,'FCST SDV'!$C$3:$C$3000,0),MATCH('Hàng Theo FCTS 14.09'!K$1,'FCST SDV'!$AC$2:$AZ$2,0))/'Hàng Theo FCTS 14.09'!$C5,0)</f>
        <v>8</v>
      </c>
      <c r="L5" s="134">
        <f t="array" ref="L5">+IFERROR(INDEX('FCST SDV'!$AC$3:$AZ$3000,MATCH('Hàng Theo FCTS 14.09'!$B5,'FCST SDV'!$C$3:$C$3000,0),MATCH('Hàng Theo FCTS 14.09'!L$1,'FCST SDV'!$AC$2:$AZ$2,0))/'Hàng Theo FCTS 14.09'!$C5,0)</f>
        <v>8</v>
      </c>
      <c r="M5" s="134">
        <f t="array" ref="M5">+IFERROR(INDEX('FCST SDV'!$AC$3:$AZ$3000,MATCH('Hàng Theo FCTS 14.09'!$B5,'FCST SDV'!$C$3:$C$3000,0),MATCH('Hàng Theo FCTS 14.09'!M$1,'FCST SDV'!$AC$2:$AZ$2,0))/'Hàng Theo FCTS 14.09'!$C5,0)</f>
        <v>8</v>
      </c>
      <c r="N5" s="134">
        <f t="array" ref="N5">+IFERROR(INDEX('FCST SDV'!$AC$3:$AZ$3000,MATCH('Hàng Theo FCTS 14.09'!$B5,'FCST SDV'!$C$3:$C$3000,0),MATCH('Hàng Theo FCTS 14.09'!N$1,'FCST SDV'!$AC$2:$AZ$2,0))/'Hàng Theo FCTS 14.09'!$C5,0)</f>
        <v>8</v>
      </c>
      <c r="O5" s="134">
        <f t="array" ref="O5">+IFERROR(INDEX('FCST SDV'!$AC$3:$AZ$3000,MATCH('Hàng Theo FCTS 14.09'!$B5,'FCST SDV'!$C$3:$C$3000,0),MATCH('Hàng Theo FCTS 14.09'!O$1,'FCST SDV'!$AC$2:$AZ$2,0))/'Hàng Theo FCTS 14.09'!$C5,0)</f>
        <v>56</v>
      </c>
      <c r="P5" s="134">
        <f t="array" ref="P5">+IFERROR(INDEX('FCST SDV'!$AC$3:$AZ$3000,MATCH('Hàng Theo FCTS 14.09'!$B5,'FCST SDV'!$C$3:$C$3000,0),MATCH('Hàng Theo FCTS 14.09'!P$1,'FCST SDV'!$AC$2:$AZ$2,0))/'Hàng Theo FCTS 14.09'!$C5,0)</f>
        <v>61.6</v>
      </c>
      <c r="Q5" s="134">
        <f t="array" ref="Q5">+IFERROR(INDEX('FCST SDV'!$AC$3:$AZ$3000,MATCH('Hàng Theo FCTS 14.09'!$B5,'FCST SDV'!$C$3:$C$3000,0),MATCH('Hàng Theo FCTS 14.09'!Q$1,'FCST SDV'!$AC$2:$AZ$2,0))/'Hàng Theo FCTS 14.09'!$C5,0)</f>
        <v>61.6</v>
      </c>
    </row>
    <row r="6" spans="1:19">
      <c r="A6" s="562"/>
      <c r="B6" s="131" t="s">
        <v>9</v>
      </c>
      <c r="C6" s="132">
        <v>2500</v>
      </c>
      <c r="D6" s="556"/>
      <c r="E6" s="664"/>
      <c r="F6" s="556"/>
      <c r="G6" s="152">
        <f>+VLOOKUP(B6,'[6]FCST SDV'!$C:$AL,36,0)</f>
        <v>568000</v>
      </c>
      <c r="H6" s="153">
        <f t="shared" si="0"/>
        <v>227.2</v>
      </c>
      <c r="I6" s="134">
        <f t="array" ref="I6">+IFERROR(INDEX('FCST SDV'!$AC$3:$AZ$3000,MATCH('Hàng Theo FCTS 14.09'!$B6,'FCST SDV'!$C$3:$C$3000,0),MATCH('Hàng Theo FCTS 14.09'!I$1,'FCST SDV'!$AC$2:$AZ$2,0))/'Hàng Theo FCTS 14.09'!$C6,0)</f>
        <v>4</v>
      </c>
      <c r="J6" s="134">
        <f t="array" ref="J6">+IFERROR(INDEX('FCST SDV'!$AC$3:$AZ$3000,MATCH('Hàng Theo FCTS 14.09'!$B6,'FCST SDV'!$C$3:$C$3000,0),MATCH('Hàng Theo FCTS 14.09'!J$1,'FCST SDV'!$AC$2:$AZ$2,0))/'Hàng Theo FCTS 14.09'!$C6,0)</f>
        <v>4</v>
      </c>
      <c r="K6" s="134">
        <f t="array" ref="K6">+IFERROR(INDEX('FCST SDV'!$AC$3:$AZ$3000,MATCH('Hàng Theo FCTS 14.09'!$B6,'FCST SDV'!$C$3:$C$3000,0),MATCH('Hàng Theo FCTS 14.09'!K$1,'FCST SDV'!$AC$2:$AZ$2,0))/'Hàng Theo FCTS 14.09'!$C6,0)</f>
        <v>4</v>
      </c>
      <c r="L6" s="134">
        <f t="array" ref="L6">+IFERROR(INDEX('FCST SDV'!$AC$3:$AZ$3000,MATCH('Hàng Theo FCTS 14.09'!$B6,'FCST SDV'!$C$3:$C$3000,0),MATCH('Hàng Theo FCTS 14.09'!L$1,'FCST SDV'!$AC$2:$AZ$2,0))/'Hàng Theo FCTS 14.09'!$C6,0)</f>
        <v>4</v>
      </c>
      <c r="M6" s="134">
        <f t="array" ref="M6">+IFERROR(INDEX('FCST SDV'!$AC$3:$AZ$3000,MATCH('Hàng Theo FCTS 14.09'!$B6,'FCST SDV'!$C$3:$C$3000,0),MATCH('Hàng Theo FCTS 14.09'!M$1,'FCST SDV'!$AC$2:$AZ$2,0))/'Hàng Theo FCTS 14.09'!$C6,0)</f>
        <v>4</v>
      </c>
      <c r="N6" s="134">
        <f t="array" ref="N6">+IFERROR(INDEX('FCST SDV'!$AC$3:$AZ$3000,MATCH('Hàng Theo FCTS 14.09'!$B6,'FCST SDV'!$C$3:$C$3000,0),MATCH('Hàng Theo FCTS 14.09'!N$1,'FCST SDV'!$AC$2:$AZ$2,0))/'Hàng Theo FCTS 14.09'!$C6,0)</f>
        <v>4</v>
      </c>
      <c r="O6" s="134">
        <f t="array" ref="O6">+IFERROR(INDEX('FCST SDV'!$AC$3:$AZ$3000,MATCH('Hàng Theo FCTS 14.09'!$B6,'FCST SDV'!$C$3:$C$3000,0),MATCH('Hàng Theo FCTS 14.09'!O$1,'FCST SDV'!$AC$2:$AZ$2,0))/'Hàng Theo FCTS 14.09'!$C6,0)</f>
        <v>28</v>
      </c>
      <c r="P6" s="134">
        <f t="array" ref="P6">+IFERROR(INDEX('FCST SDV'!$AC$3:$AZ$3000,MATCH('Hàng Theo FCTS 14.09'!$B6,'FCST SDV'!$C$3:$C$3000,0),MATCH('Hàng Theo FCTS 14.09'!P$1,'FCST SDV'!$AC$2:$AZ$2,0))/'Hàng Theo FCTS 14.09'!$C6,0)</f>
        <v>28</v>
      </c>
      <c r="Q6" s="134">
        <f t="array" ref="Q6">+IFERROR(INDEX('FCST SDV'!$AC$3:$AZ$3000,MATCH('Hàng Theo FCTS 14.09'!$B6,'FCST SDV'!$C$3:$C$3000,0),MATCH('Hàng Theo FCTS 14.09'!Q$1,'FCST SDV'!$AC$2:$AZ$2,0))/'Hàng Theo FCTS 14.09'!$C6,0)</f>
        <v>20</v>
      </c>
      <c r="S6">
        <v>4</v>
      </c>
    </row>
    <row r="7" spans="1:19">
      <c r="A7" s="562"/>
      <c r="B7" s="131" t="s">
        <v>10</v>
      </c>
      <c r="C7" s="132">
        <v>2500</v>
      </c>
      <c r="D7" s="556"/>
      <c r="E7" s="664"/>
      <c r="F7" s="556"/>
      <c r="G7" s="152">
        <f>+VLOOKUP(B7,'[6]FCST SDV'!$C:$AL,36,0)</f>
        <v>250000</v>
      </c>
      <c r="H7" s="153">
        <f t="shared" si="0"/>
        <v>100</v>
      </c>
      <c r="I7" s="134">
        <f t="array" ref="I7">+IFERROR(INDEX('FCST SDV'!$AC$3:$AZ$3000,MATCH('Hàng Theo FCTS 14.09'!$B7,'FCST SDV'!$C$3:$C$3000,0),MATCH('Hàng Theo FCTS 14.09'!I$1,'FCST SDV'!$AC$2:$AZ$2,0))/'Hàng Theo FCTS 14.09'!$C7,0)</f>
        <v>38</v>
      </c>
      <c r="J7" s="134">
        <f t="array" ref="J7">+IFERROR(INDEX('FCST SDV'!$AC$3:$AZ$3000,MATCH('Hàng Theo FCTS 14.09'!$B7,'FCST SDV'!$C$3:$C$3000,0),MATCH('Hàng Theo FCTS 14.09'!J$1,'FCST SDV'!$AC$2:$AZ$2,0))/'Hàng Theo FCTS 14.09'!$C7,0)</f>
        <v>38</v>
      </c>
      <c r="K7" s="134">
        <f t="array" ref="K7">+IFERROR(INDEX('FCST SDV'!$AC$3:$AZ$3000,MATCH('Hàng Theo FCTS 14.09'!$B7,'FCST SDV'!$C$3:$C$3000,0),MATCH('Hàng Theo FCTS 14.09'!K$1,'FCST SDV'!$AC$2:$AZ$2,0))/'Hàng Theo FCTS 14.09'!$C7,0)</f>
        <v>38</v>
      </c>
      <c r="L7" s="134">
        <f t="array" ref="L7">+IFERROR(INDEX('FCST SDV'!$AC$3:$AZ$3000,MATCH('Hàng Theo FCTS 14.09'!$B7,'FCST SDV'!$C$3:$C$3000,0),MATCH('Hàng Theo FCTS 14.09'!L$1,'FCST SDV'!$AC$2:$AZ$2,0))/'Hàng Theo FCTS 14.09'!$C7,0)</f>
        <v>38</v>
      </c>
      <c r="M7" s="134">
        <f t="array" ref="M7">+IFERROR(INDEX('FCST SDV'!$AC$3:$AZ$3000,MATCH('Hàng Theo FCTS 14.09'!$B7,'FCST SDV'!$C$3:$C$3000,0),MATCH('Hàng Theo FCTS 14.09'!M$1,'FCST SDV'!$AC$2:$AZ$2,0))/'Hàng Theo FCTS 14.09'!$C7,0)</f>
        <v>38</v>
      </c>
      <c r="N7" s="134">
        <f t="array" ref="N7">+IFERROR(INDEX('FCST SDV'!$AC$3:$AZ$3000,MATCH('Hàng Theo FCTS 14.09'!$B7,'FCST SDV'!$C$3:$C$3000,0),MATCH('Hàng Theo FCTS 14.09'!N$1,'FCST SDV'!$AC$2:$AZ$2,0))/'Hàng Theo FCTS 14.09'!$C7,0)</f>
        <v>38</v>
      </c>
      <c r="O7" s="134">
        <f t="array" ref="O7">+IFERROR(INDEX('FCST SDV'!$AC$3:$AZ$3000,MATCH('Hàng Theo FCTS 14.09'!$B7,'FCST SDV'!$C$3:$C$3000,0),MATCH('Hàng Theo FCTS 14.09'!O$1,'FCST SDV'!$AC$2:$AZ$2,0))/'Hàng Theo FCTS 14.09'!$C7,0)</f>
        <v>252.22</v>
      </c>
      <c r="P7" s="134">
        <f t="array" ref="P7">+IFERROR(INDEX('FCST SDV'!$AC$3:$AZ$3000,MATCH('Hàng Theo FCTS 14.09'!$B7,'FCST SDV'!$C$3:$C$3000,0),MATCH('Hàng Theo FCTS 14.09'!P$1,'FCST SDV'!$AC$2:$AZ$2,0))/'Hàng Theo FCTS 14.09'!$C7,0)</f>
        <v>567</v>
      </c>
      <c r="Q7" s="134">
        <f t="array" ref="Q7">+IFERROR(INDEX('FCST SDV'!$AC$3:$AZ$3000,MATCH('Hàng Theo FCTS 14.09'!$B7,'FCST SDV'!$C$3:$C$3000,0),MATCH('Hàng Theo FCTS 14.09'!Q$1,'FCST SDV'!$AC$2:$AZ$2,0))/'Hàng Theo FCTS 14.09'!$C7,0)</f>
        <v>324</v>
      </c>
    </row>
    <row r="8" spans="1:19">
      <c r="A8" s="562"/>
      <c r="B8" s="131" t="s">
        <v>11</v>
      </c>
      <c r="C8" s="132">
        <v>1000</v>
      </c>
      <c r="D8" s="556"/>
      <c r="E8" s="664"/>
      <c r="F8" s="556"/>
      <c r="G8" s="152">
        <f>+VLOOKUP(B8,'[6]FCST SDV'!$C:$AL,36,0)</f>
        <v>1371220</v>
      </c>
      <c r="H8" s="153">
        <f t="shared" si="0"/>
        <v>1371.22</v>
      </c>
      <c r="I8" s="134">
        <f t="array" ref="I8">+IFERROR(INDEX('FCST SDV'!$AC$3:$AZ$3000,MATCH('Hàng Theo FCTS 14.09'!$B8,'FCST SDV'!$C$3:$C$3000,0),MATCH('Hàng Theo FCTS 14.09'!I$1,'FCST SDV'!$AC$2:$AZ$2,0))/'Hàng Theo FCTS 14.09'!$C8,0)</f>
        <v>10</v>
      </c>
      <c r="J8" s="134">
        <f t="array" ref="J8">+IFERROR(INDEX('FCST SDV'!$AC$3:$AZ$3000,MATCH('Hàng Theo FCTS 14.09'!$B8,'FCST SDV'!$C$3:$C$3000,0),MATCH('Hàng Theo FCTS 14.09'!J$1,'FCST SDV'!$AC$2:$AZ$2,0))/'Hàng Theo FCTS 14.09'!$C8,0)</f>
        <v>10</v>
      </c>
      <c r="K8" s="134">
        <f t="array" ref="K8">+IFERROR(INDEX('FCST SDV'!$AC$3:$AZ$3000,MATCH('Hàng Theo FCTS 14.09'!$B8,'FCST SDV'!$C$3:$C$3000,0),MATCH('Hàng Theo FCTS 14.09'!K$1,'FCST SDV'!$AC$2:$AZ$2,0))/'Hàng Theo FCTS 14.09'!$C8,0)</f>
        <v>10</v>
      </c>
      <c r="L8" s="134">
        <f t="array" ref="L8">+IFERROR(INDEX('FCST SDV'!$AC$3:$AZ$3000,MATCH('Hàng Theo FCTS 14.09'!$B8,'FCST SDV'!$C$3:$C$3000,0),MATCH('Hàng Theo FCTS 14.09'!L$1,'FCST SDV'!$AC$2:$AZ$2,0))/'Hàng Theo FCTS 14.09'!$C8,0)</f>
        <v>10</v>
      </c>
      <c r="M8" s="134">
        <f t="array" ref="M8">+IFERROR(INDEX('FCST SDV'!$AC$3:$AZ$3000,MATCH('Hàng Theo FCTS 14.09'!$B8,'FCST SDV'!$C$3:$C$3000,0),MATCH('Hàng Theo FCTS 14.09'!M$1,'FCST SDV'!$AC$2:$AZ$2,0))/'Hàng Theo FCTS 14.09'!$C8,0)</f>
        <v>10</v>
      </c>
      <c r="N8" s="134">
        <f t="array" ref="N8">+IFERROR(INDEX('FCST SDV'!$AC$3:$AZ$3000,MATCH('Hàng Theo FCTS 14.09'!$B8,'FCST SDV'!$C$3:$C$3000,0),MATCH('Hàng Theo FCTS 14.09'!N$1,'FCST SDV'!$AC$2:$AZ$2,0))/'Hàng Theo FCTS 14.09'!$C8,0)</f>
        <v>10</v>
      </c>
      <c r="O8" s="134">
        <f t="array" ref="O8">+IFERROR(INDEX('FCST SDV'!$AC$3:$AZ$3000,MATCH('Hàng Theo FCTS 14.09'!$B8,'FCST SDV'!$C$3:$C$3000,0),MATCH('Hàng Theo FCTS 14.09'!O$1,'FCST SDV'!$AC$2:$AZ$2,0))/'Hàng Theo FCTS 14.09'!$C8,0)</f>
        <v>70</v>
      </c>
      <c r="P8" s="134">
        <f t="array" ref="P8">+IFERROR(INDEX('FCST SDV'!$AC$3:$AZ$3000,MATCH('Hàng Theo FCTS 14.09'!$B8,'FCST SDV'!$C$3:$C$3000,0),MATCH('Hàng Theo FCTS 14.09'!P$1,'FCST SDV'!$AC$2:$AZ$2,0))/'Hàng Theo FCTS 14.09'!$C8,0)</f>
        <v>60</v>
      </c>
      <c r="Q8" s="134">
        <f t="array" ref="Q8">+IFERROR(INDEX('FCST SDV'!$AC$3:$AZ$3000,MATCH('Hàng Theo FCTS 14.09'!$B8,'FCST SDV'!$C$3:$C$3000,0),MATCH('Hàng Theo FCTS 14.09'!Q$1,'FCST SDV'!$AC$2:$AZ$2,0))/'Hàng Theo FCTS 14.09'!$C8,0)</f>
        <v>60</v>
      </c>
    </row>
    <row r="9" spans="1:19">
      <c r="A9" s="562"/>
      <c r="B9" s="131" t="s">
        <v>12</v>
      </c>
      <c r="C9" s="132">
        <v>1000</v>
      </c>
      <c r="D9" s="556"/>
      <c r="E9" s="664"/>
      <c r="F9" s="556"/>
      <c r="G9" s="152">
        <f>+VLOOKUP(B9,'[6]FCST SDV'!$C:$AL,36,0)</f>
        <v>250000</v>
      </c>
      <c r="H9" s="153">
        <f t="shared" si="0"/>
        <v>250</v>
      </c>
      <c r="I9" s="134">
        <f t="array" ref="I9">+IFERROR(INDEX('FCST SDV'!$AC$3:$AZ$3000,MATCH('Hàng Theo FCTS 14.09'!$B9,'FCST SDV'!$C$3:$C$3000,0),MATCH('Hàng Theo FCTS 14.09'!I$1,'FCST SDV'!$AC$2:$AZ$2,0))/'Hàng Theo FCTS 14.09'!$C9,0)</f>
        <v>10</v>
      </c>
      <c r="J9" s="134">
        <f t="array" ref="J9">+IFERROR(INDEX('FCST SDV'!$AC$3:$AZ$3000,MATCH('Hàng Theo FCTS 14.09'!$B9,'FCST SDV'!$C$3:$C$3000,0),MATCH('Hàng Theo FCTS 14.09'!J$1,'FCST SDV'!$AC$2:$AZ$2,0))/'Hàng Theo FCTS 14.09'!$C9,0)</f>
        <v>10</v>
      </c>
      <c r="K9" s="134">
        <f t="array" ref="K9">+IFERROR(INDEX('FCST SDV'!$AC$3:$AZ$3000,MATCH('Hàng Theo FCTS 14.09'!$B9,'FCST SDV'!$C$3:$C$3000,0),MATCH('Hàng Theo FCTS 14.09'!K$1,'FCST SDV'!$AC$2:$AZ$2,0))/'Hàng Theo FCTS 14.09'!$C9,0)</f>
        <v>10</v>
      </c>
      <c r="L9" s="134">
        <f t="array" ref="L9">+IFERROR(INDEX('FCST SDV'!$AC$3:$AZ$3000,MATCH('Hàng Theo FCTS 14.09'!$B9,'FCST SDV'!$C$3:$C$3000,0),MATCH('Hàng Theo FCTS 14.09'!L$1,'FCST SDV'!$AC$2:$AZ$2,0))/'Hàng Theo FCTS 14.09'!$C9,0)</f>
        <v>10</v>
      </c>
      <c r="M9" s="134">
        <f t="array" ref="M9">+IFERROR(INDEX('FCST SDV'!$AC$3:$AZ$3000,MATCH('Hàng Theo FCTS 14.09'!$B9,'FCST SDV'!$C$3:$C$3000,0),MATCH('Hàng Theo FCTS 14.09'!M$1,'FCST SDV'!$AC$2:$AZ$2,0))/'Hàng Theo FCTS 14.09'!$C9,0)</f>
        <v>10</v>
      </c>
      <c r="N9" s="134">
        <f t="array" ref="N9">+IFERROR(INDEX('FCST SDV'!$AC$3:$AZ$3000,MATCH('Hàng Theo FCTS 14.09'!$B9,'FCST SDV'!$C$3:$C$3000,0),MATCH('Hàng Theo FCTS 14.09'!N$1,'FCST SDV'!$AC$2:$AZ$2,0))/'Hàng Theo FCTS 14.09'!$C9,0)</f>
        <v>10</v>
      </c>
      <c r="O9" s="134">
        <f t="array" ref="O9">+IFERROR(INDEX('FCST SDV'!$AC$3:$AZ$3000,MATCH('Hàng Theo FCTS 14.09'!$B9,'FCST SDV'!$C$3:$C$3000,0),MATCH('Hàng Theo FCTS 14.09'!O$1,'FCST SDV'!$AC$2:$AZ$2,0))/'Hàng Theo FCTS 14.09'!$C9,0)</f>
        <v>70</v>
      </c>
      <c r="P9" s="134">
        <f t="array" ref="P9">+IFERROR(INDEX('FCST SDV'!$AC$3:$AZ$3000,MATCH('Hàng Theo FCTS 14.09'!$B9,'FCST SDV'!$C$3:$C$3000,0),MATCH('Hàng Theo FCTS 14.09'!P$1,'FCST SDV'!$AC$2:$AZ$2,0))/'Hàng Theo FCTS 14.09'!$C9,0)</f>
        <v>70</v>
      </c>
      <c r="Q9" s="134">
        <f t="array" ref="Q9">+IFERROR(INDEX('FCST SDV'!$AC$3:$AZ$3000,MATCH('Hàng Theo FCTS 14.09'!$B9,'FCST SDV'!$C$3:$C$3000,0),MATCH('Hàng Theo FCTS 14.09'!Q$1,'FCST SDV'!$AC$2:$AZ$2,0))/'Hàng Theo FCTS 14.09'!$C9,0)</f>
        <v>50</v>
      </c>
    </row>
    <row r="10" spans="1:19">
      <c r="A10" s="562"/>
      <c r="B10" s="131" t="s">
        <v>13</v>
      </c>
      <c r="C10" s="132">
        <v>1000</v>
      </c>
      <c r="D10" s="556"/>
      <c r="E10" s="664"/>
      <c r="F10" s="556"/>
      <c r="G10" s="152">
        <f>+VLOOKUP(B10,'[6]FCST SDV'!$C:$AL,36,0)</f>
        <v>250000</v>
      </c>
      <c r="H10" s="153">
        <f t="shared" si="0"/>
        <v>250</v>
      </c>
      <c r="I10" s="134">
        <f t="array" ref="I10">+IFERROR(INDEX('FCST SDV'!$AC$3:$AZ$3000,MATCH('Hàng Theo FCTS 14.09'!$B10,'FCST SDV'!$C$3:$C$3000,0),MATCH('Hàng Theo FCTS 14.09'!I$1,'FCST SDV'!$AC$2:$AZ$2,0))/'Hàng Theo FCTS 14.09'!$C10,0)</f>
        <v>0</v>
      </c>
      <c r="J10" s="134">
        <f t="array" ref="J10">+IFERROR(INDEX('FCST SDV'!$AC$3:$AZ$3000,MATCH('Hàng Theo FCTS 14.09'!$B10,'FCST SDV'!$C$3:$C$3000,0),MATCH('Hàng Theo FCTS 14.09'!J$1,'FCST SDV'!$AC$2:$AZ$2,0))/'Hàng Theo FCTS 14.09'!$C10,0)</f>
        <v>0</v>
      </c>
      <c r="K10" s="134">
        <f t="array" ref="K10">+IFERROR(INDEX('FCST SDV'!$AC$3:$AZ$3000,MATCH('Hàng Theo FCTS 14.09'!$B10,'FCST SDV'!$C$3:$C$3000,0),MATCH('Hàng Theo FCTS 14.09'!K$1,'FCST SDV'!$AC$2:$AZ$2,0))/'Hàng Theo FCTS 14.09'!$C10,0)</f>
        <v>0</v>
      </c>
      <c r="L10" s="134">
        <f t="array" ref="L10">+IFERROR(INDEX('FCST SDV'!$AC$3:$AZ$3000,MATCH('Hàng Theo FCTS 14.09'!$B10,'FCST SDV'!$C$3:$C$3000,0),MATCH('Hàng Theo FCTS 14.09'!L$1,'FCST SDV'!$AC$2:$AZ$2,0))/'Hàng Theo FCTS 14.09'!$C10,0)</f>
        <v>0</v>
      </c>
      <c r="M10" s="134">
        <f t="array" ref="M10">+IFERROR(INDEX('FCST SDV'!$AC$3:$AZ$3000,MATCH('Hàng Theo FCTS 14.09'!$B10,'FCST SDV'!$C$3:$C$3000,0),MATCH('Hàng Theo FCTS 14.09'!M$1,'FCST SDV'!$AC$2:$AZ$2,0))/'Hàng Theo FCTS 14.09'!$C10,0)</f>
        <v>0</v>
      </c>
      <c r="N10" s="134">
        <f t="array" ref="N10">+IFERROR(INDEX('FCST SDV'!$AC$3:$AZ$3000,MATCH('Hàng Theo FCTS 14.09'!$B10,'FCST SDV'!$C$3:$C$3000,0),MATCH('Hàng Theo FCTS 14.09'!N$1,'FCST SDV'!$AC$2:$AZ$2,0))/'Hàng Theo FCTS 14.09'!$C10,0)</f>
        <v>0</v>
      </c>
      <c r="O10" s="134">
        <f t="array" ref="O10">+IFERROR(INDEX('FCST SDV'!$AC$3:$AZ$3000,MATCH('Hàng Theo FCTS 14.09'!$B10,'FCST SDV'!$C$3:$C$3000,0),MATCH('Hàng Theo FCTS 14.09'!O$1,'FCST SDV'!$AC$2:$AZ$2,0))/'Hàng Theo FCTS 14.09'!$C10,0)</f>
        <v>0</v>
      </c>
      <c r="P10" s="134">
        <f t="array" ref="P10">+IFERROR(INDEX('FCST SDV'!$AC$3:$AZ$3000,MATCH('Hàng Theo FCTS 14.09'!$B10,'FCST SDV'!$C$3:$C$3000,0),MATCH('Hàng Theo FCTS 14.09'!P$1,'FCST SDV'!$AC$2:$AZ$2,0))/'Hàng Theo FCTS 14.09'!$C10,0)</f>
        <v>0</v>
      </c>
      <c r="Q10" s="134">
        <f t="array" ref="Q10">+IFERROR(INDEX('FCST SDV'!$AC$3:$AZ$3000,MATCH('Hàng Theo FCTS 14.09'!$B10,'FCST SDV'!$C$3:$C$3000,0),MATCH('Hàng Theo FCTS 14.09'!Q$1,'FCST SDV'!$AC$2:$AZ$2,0))/'Hàng Theo FCTS 14.09'!$C10,0)</f>
        <v>0</v>
      </c>
    </row>
    <row r="11" spans="1:19">
      <c r="A11" s="562"/>
      <c r="B11" s="132" t="s">
        <v>14</v>
      </c>
      <c r="C11" s="132">
        <v>100</v>
      </c>
      <c r="D11" s="556"/>
      <c r="E11" s="664"/>
      <c r="F11" s="556"/>
      <c r="G11" s="152">
        <f>+VLOOKUP(B11,'[6]FCST SDV'!$C:$AL,36,0)</f>
        <v>0</v>
      </c>
      <c r="H11" s="153">
        <f t="shared" si="0"/>
        <v>0</v>
      </c>
      <c r="I11" s="134">
        <f t="array" ref="I11">+IFERROR(INDEX('FCST SDV'!$AC$3:$AZ$3000,MATCH('Hàng Theo FCTS 14.09'!$B11,'FCST SDV'!$C$3:$C$3000,0),MATCH('Hàng Theo FCTS 14.09'!I$1,'FCST SDV'!$AC$2:$AZ$2,0))/'Hàng Theo FCTS 14.09'!$C11,0)</f>
        <v>0</v>
      </c>
      <c r="J11" s="134">
        <f t="array" ref="J11">+IFERROR(INDEX('FCST SDV'!$AC$3:$AZ$3000,MATCH('Hàng Theo FCTS 14.09'!$B11,'FCST SDV'!$C$3:$C$3000,0),MATCH('Hàng Theo FCTS 14.09'!J$1,'FCST SDV'!$AC$2:$AZ$2,0))/'Hàng Theo FCTS 14.09'!$C11,0)</f>
        <v>120</v>
      </c>
      <c r="K11" s="134">
        <f t="array" ref="K11">+IFERROR(INDEX('FCST SDV'!$AC$3:$AZ$3000,MATCH('Hàng Theo FCTS 14.09'!$B11,'FCST SDV'!$C$3:$C$3000,0),MATCH('Hàng Theo FCTS 14.09'!K$1,'FCST SDV'!$AC$2:$AZ$2,0))/'Hàng Theo FCTS 14.09'!$C11,0)</f>
        <v>100</v>
      </c>
      <c r="L11" s="134">
        <f t="array" ref="L11">+IFERROR(INDEX('FCST SDV'!$AC$3:$AZ$3000,MATCH('Hàng Theo FCTS 14.09'!$B11,'FCST SDV'!$C$3:$C$3000,0),MATCH('Hàng Theo FCTS 14.09'!L$1,'FCST SDV'!$AC$2:$AZ$2,0))/'Hàng Theo FCTS 14.09'!$C11,0)</f>
        <v>60</v>
      </c>
      <c r="M11" s="134">
        <f t="array" ref="M11">+IFERROR(INDEX('FCST SDV'!$AC$3:$AZ$3000,MATCH('Hàng Theo FCTS 14.09'!$B11,'FCST SDV'!$C$3:$C$3000,0),MATCH('Hàng Theo FCTS 14.09'!M$1,'FCST SDV'!$AC$2:$AZ$2,0))/'Hàng Theo FCTS 14.09'!$C11,0)</f>
        <v>0</v>
      </c>
      <c r="N11" s="134">
        <f t="array" ref="N11">+IFERROR(INDEX('FCST SDV'!$AC$3:$AZ$3000,MATCH('Hàng Theo FCTS 14.09'!$B11,'FCST SDV'!$C$3:$C$3000,0),MATCH('Hàng Theo FCTS 14.09'!N$1,'FCST SDV'!$AC$2:$AZ$2,0))/'Hàng Theo FCTS 14.09'!$C11,0)</f>
        <v>0</v>
      </c>
      <c r="O11" s="134">
        <f t="array" ref="O11">+IFERROR(INDEX('FCST SDV'!$AC$3:$AZ$3000,MATCH('Hàng Theo FCTS 14.09'!$B11,'FCST SDV'!$C$3:$C$3000,0),MATCH('Hàng Theo FCTS 14.09'!O$1,'FCST SDV'!$AC$2:$AZ$2,0))/'Hàng Theo FCTS 14.09'!$C11,0)</f>
        <v>400</v>
      </c>
      <c r="P11" s="134">
        <f t="array" ref="P11">+IFERROR(INDEX('FCST SDV'!$AC$3:$AZ$3000,MATCH('Hàng Theo FCTS 14.09'!$B11,'FCST SDV'!$C$3:$C$3000,0),MATCH('Hàng Theo FCTS 14.09'!P$1,'FCST SDV'!$AC$2:$AZ$2,0))/'Hàng Theo FCTS 14.09'!$C11,0)</f>
        <v>0</v>
      </c>
      <c r="Q11" s="134">
        <f t="array" ref="Q11">+IFERROR(INDEX('FCST SDV'!$AC$3:$AZ$3000,MATCH('Hàng Theo FCTS 14.09'!$B11,'FCST SDV'!$C$3:$C$3000,0),MATCH('Hàng Theo FCTS 14.09'!Q$1,'FCST SDV'!$AC$2:$AZ$2,0))/'Hàng Theo FCTS 14.09'!$C11,0)</f>
        <v>0</v>
      </c>
    </row>
    <row r="12" spans="1:19">
      <c r="A12" s="562"/>
      <c r="B12" s="131" t="s">
        <v>15</v>
      </c>
      <c r="C12" s="132">
        <v>100</v>
      </c>
      <c r="D12" s="556"/>
      <c r="E12" s="664"/>
      <c r="F12" s="556"/>
      <c r="G12" s="152">
        <f>+VLOOKUP(B12,'[6]FCST SDV'!$C:$AL,36,0)</f>
        <v>68000</v>
      </c>
      <c r="H12" s="153">
        <f t="shared" si="0"/>
        <v>680</v>
      </c>
      <c r="I12" s="134">
        <f t="array" ref="I12">+IFERROR(INDEX('FCST SDV'!$AC$3:$AZ$3000,MATCH('Hàng Theo FCTS 14.09'!$B12,'FCST SDV'!$C$3:$C$3000,0),MATCH('Hàng Theo FCTS 14.09'!I$1,'FCST SDV'!$AC$2:$AZ$2,0))/'Hàng Theo FCTS 14.09'!$C12,0)</f>
        <v>6</v>
      </c>
      <c r="J12" s="134">
        <f t="array" ref="J12">+IFERROR(INDEX('FCST SDV'!$AC$3:$AZ$3000,MATCH('Hàng Theo FCTS 14.09'!$B12,'FCST SDV'!$C$3:$C$3000,0),MATCH('Hàng Theo FCTS 14.09'!J$1,'FCST SDV'!$AC$2:$AZ$2,0))/'Hàng Theo FCTS 14.09'!$C12,0)</f>
        <v>6</v>
      </c>
      <c r="K12" s="134">
        <f t="array" ref="K12">+IFERROR(INDEX('FCST SDV'!$AC$3:$AZ$3000,MATCH('Hàng Theo FCTS 14.09'!$B12,'FCST SDV'!$C$3:$C$3000,0),MATCH('Hàng Theo FCTS 14.09'!K$1,'FCST SDV'!$AC$2:$AZ$2,0))/'Hàng Theo FCTS 14.09'!$C12,0)</f>
        <v>12</v>
      </c>
      <c r="L12" s="134">
        <f t="array" ref="L12">+IFERROR(INDEX('FCST SDV'!$AC$3:$AZ$3000,MATCH('Hàng Theo FCTS 14.09'!$B12,'FCST SDV'!$C$3:$C$3000,0),MATCH('Hàng Theo FCTS 14.09'!L$1,'FCST SDV'!$AC$2:$AZ$2,0))/'Hàng Theo FCTS 14.09'!$C12,0)</f>
        <v>12</v>
      </c>
      <c r="M12" s="134">
        <f t="array" ref="M12">+IFERROR(INDEX('FCST SDV'!$AC$3:$AZ$3000,MATCH('Hàng Theo FCTS 14.09'!$B12,'FCST SDV'!$C$3:$C$3000,0),MATCH('Hàng Theo FCTS 14.09'!M$1,'FCST SDV'!$AC$2:$AZ$2,0))/'Hàng Theo FCTS 14.09'!$C12,0)</f>
        <v>12</v>
      </c>
      <c r="N12" s="134">
        <f t="array" ref="N12">+IFERROR(INDEX('FCST SDV'!$AC$3:$AZ$3000,MATCH('Hàng Theo FCTS 14.09'!$B12,'FCST SDV'!$C$3:$C$3000,0),MATCH('Hàng Theo FCTS 14.09'!N$1,'FCST SDV'!$AC$2:$AZ$2,0))/'Hàng Theo FCTS 14.09'!$C12,0)</f>
        <v>6</v>
      </c>
      <c r="O12" s="134">
        <f t="array" ref="O12">+IFERROR(INDEX('FCST SDV'!$AC$3:$AZ$3000,MATCH('Hàng Theo FCTS 14.09'!$B12,'FCST SDV'!$C$3:$C$3000,0),MATCH('Hàng Theo FCTS 14.09'!O$1,'FCST SDV'!$AC$2:$AZ$2,0))/'Hàng Theo FCTS 14.09'!$C12,0)</f>
        <v>63.6</v>
      </c>
      <c r="P12" s="134">
        <f t="array" ref="P12">+IFERROR(INDEX('FCST SDV'!$AC$3:$AZ$3000,MATCH('Hàng Theo FCTS 14.09'!$B12,'FCST SDV'!$C$3:$C$3000,0),MATCH('Hàng Theo FCTS 14.09'!P$1,'FCST SDV'!$AC$2:$AZ$2,0))/'Hàng Theo FCTS 14.09'!$C12,0)</f>
        <v>0</v>
      </c>
      <c r="Q12" s="134">
        <f t="array" ref="Q12">+IFERROR(INDEX('FCST SDV'!$AC$3:$AZ$3000,MATCH('Hàng Theo FCTS 14.09'!$B12,'FCST SDV'!$C$3:$C$3000,0),MATCH('Hàng Theo FCTS 14.09'!Q$1,'FCST SDV'!$AC$2:$AZ$2,0))/'Hàng Theo FCTS 14.09'!$C12,0)</f>
        <v>0</v>
      </c>
    </row>
    <row r="13" spans="1:19">
      <c r="A13" s="562"/>
      <c r="B13" s="132" t="s">
        <v>16</v>
      </c>
      <c r="C13" s="132">
        <v>2500</v>
      </c>
      <c r="D13" s="556"/>
      <c r="E13" s="664"/>
      <c r="F13" s="556"/>
      <c r="G13" s="152">
        <f>+VLOOKUP(B13,'[6]FCST SDV'!$C:$AL,36,0)</f>
        <v>294000</v>
      </c>
      <c r="H13" s="153">
        <f t="shared" si="0"/>
        <v>117.6</v>
      </c>
      <c r="I13" s="134">
        <f t="array" ref="I13">+IFERROR(INDEX('FCST SDV'!$AC$3:$AZ$3000,MATCH('Hàng Theo FCTS 14.09'!$B13,'FCST SDV'!$C$3:$C$3000,0),MATCH('Hàng Theo FCTS 14.09'!I$1,'FCST SDV'!$AC$2:$AZ$2,0))/'Hàng Theo FCTS 14.09'!$C13,0)</f>
        <v>4.8</v>
      </c>
      <c r="J13" s="134">
        <f t="array" ref="J13">+IFERROR(INDEX('FCST SDV'!$AC$3:$AZ$3000,MATCH('Hàng Theo FCTS 14.09'!$B13,'FCST SDV'!$C$3:$C$3000,0),MATCH('Hàng Theo FCTS 14.09'!J$1,'FCST SDV'!$AC$2:$AZ$2,0))/'Hàng Theo FCTS 14.09'!$C13,0)</f>
        <v>2.4</v>
      </c>
      <c r="K13" s="134">
        <f t="array" ref="K13">+IFERROR(INDEX('FCST SDV'!$AC$3:$AZ$3000,MATCH('Hàng Theo FCTS 14.09'!$B13,'FCST SDV'!$C$3:$C$3000,0),MATCH('Hàng Theo FCTS 14.09'!K$1,'FCST SDV'!$AC$2:$AZ$2,0))/'Hàng Theo FCTS 14.09'!$C13,0)</f>
        <v>0</v>
      </c>
      <c r="L13" s="134">
        <f t="array" ref="L13">+IFERROR(INDEX('FCST SDV'!$AC$3:$AZ$3000,MATCH('Hàng Theo FCTS 14.09'!$B13,'FCST SDV'!$C$3:$C$3000,0),MATCH('Hàng Theo FCTS 14.09'!L$1,'FCST SDV'!$AC$2:$AZ$2,0))/'Hàng Theo FCTS 14.09'!$C13,0)</f>
        <v>0</v>
      </c>
      <c r="M13" s="134">
        <f t="array" ref="M13">+IFERROR(INDEX('FCST SDV'!$AC$3:$AZ$3000,MATCH('Hàng Theo FCTS 14.09'!$B13,'FCST SDV'!$C$3:$C$3000,0),MATCH('Hàng Theo FCTS 14.09'!M$1,'FCST SDV'!$AC$2:$AZ$2,0))/'Hàng Theo FCTS 14.09'!$C13,0)</f>
        <v>0</v>
      </c>
      <c r="N13" s="134">
        <f t="array" ref="N13">+IFERROR(INDEX('FCST SDV'!$AC$3:$AZ$3000,MATCH('Hàng Theo FCTS 14.09'!$B13,'FCST SDV'!$C$3:$C$3000,0),MATCH('Hàng Theo FCTS 14.09'!N$1,'FCST SDV'!$AC$2:$AZ$2,0))/'Hàng Theo FCTS 14.09'!$C13,0)</f>
        <v>0</v>
      </c>
      <c r="O13" s="134">
        <f t="array" ref="O13">+IFERROR(INDEX('FCST SDV'!$AC$3:$AZ$3000,MATCH('Hàng Theo FCTS 14.09'!$B13,'FCST SDV'!$C$3:$C$3000,0),MATCH('Hàng Theo FCTS 14.09'!O$1,'FCST SDV'!$AC$2:$AZ$2,0))/'Hàng Theo FCTS 14.09'!$C13,0)</f>
        <v>12</v>
      </c>
      <c r="P13" s="134">
        <f t="array" ref="P13">+IFERROR(INDEX('FCST SDV'!$AC$3:$AZ$3000,MATCH('Hàng Theo FCTS 14.09'!$B13,'FCST SDV'!$C$3:$C$3000,0),MATCH('Hàng Theo FCTS 14.09'!P$1,'FCST SDV'!$AC$2:$AZ$2,0))/'Hàng Theo FCTS 14.09'!$C13,0)</f>
        <v>0</v>
      </c>
      <c r="Q13" s="134">
        <f t="array" ref="Q13">+IFERROR(INDEX('FCST SDV'!$AC$3:$AZ$3000,MATCH('Hàng Theo FCTS 14.09'!$B13,'FCST SDV'!$C$3:$C$3000,0),MATCH('Hàng Theo FCTS 14.09'!Q$1,'FCST SDV'!$AC$2:$AZ$2,0))/'Hàng Theo FCTS 14.09'!$C13,0)</f>
        <v>0</v>
      </c>
    </row>
    <row r="14" spans="1:19">
      <c r="A14" s="562"/>
      <c r="B14" s="132" t="s">
        <v>17</v>
      </c>
      <c r="C14" s="132">
        <v>2500</v>
      </c>
      <c r="D14" s="556"/>
      <c r="E14" s="664"/>
      <c r="F14" s="556"/>
      <c r="G14" s="152">
        <f>+VLOOKUP(B14,'[6]FCST SDV'!$C:$AL,36,0)</f>
        <v>48000</v>
      </c>
      <c r="H14" s="153">
        <f t="shared" si="0"/>
        <v>19.2</v>
      </c>
      <c r="I14" s="134">
        <f t="array" ref="I14">+IFERROR(INDEX('FCST SDV'!$AC$3:$AZ$3000,MATCH('Hàng Theo FCTS 14.09'!$B14,'FCST SDV'!$C$3:$C$3000,0),MATCH('Hàng Theo FCTS 14.09'!I$1,'FCST SDV'!$AC$2:$AZ$2,0))/'Hàng Theo FCTS 14.09'!$C14,0)</f>
        <v>300</v>
      </c>
      <c r="J14" s="134">
        <f t="array" ref="J14">+IFERROR(INDEX('FCST SDV'!$AC$3:$AZ$3000,MATCH('Hàng Theo FCTS 14.09'!$B14,'FCST SDV'!$C$3:$C$3000,0),MATCH('Hàng Theo FCTS 14.09'!J$1,'FCST SDV'!$AC$2:$AZ$2,0))/'Hàng Theo FCTS 14.09'!$C14,0)</f>
        <v>300</v>
      </c>
      <c r="K14" s="134">
        <f t="array" ref="K14">+IFERROR(INDEX('FCST SDV'!$AC$3:$AZ$3000,MATCH('Hàng Theo FCTS 14.09'!$B14,'FCST SDV'!$C$3:$C$3000,0),MATCH('Hàng Theo FCTS 14.09'!K$1,'FCST SDV'!$AC$2:$AZ$2,0))/'Hàng Theo FCTS 14.09'!$C14,0)</f>
        <v>300</v>
      </c>
      <c r="L14" s="134">
        <f t="array" ref="L14">+IFERROR(INDEX('FCST SDV'!$AC$3:$AZ$3000,MATCH('Hàng Theo FCTS 14.09'!$B14,'FCST SDV'!$C$3:$C$3000,0),MATCH('Hàng Theo FCTS 14.09'!L$1,'FCST SDV'!$AC$2:$AZ$2,0))/'Hàng Theo FCTS 14.09'!$C14,0)</f>
        <v>0</v>
      </c>
      <c r="M14" s="134">
        <f t="array" ref="M14">+IFERROR(INDEX('FCST SDV'!$AC$3:$AZ$3000,MATCH('Hàng Theo FCTS 14.09'!$B14,'FCST SDV'!$C$3:$C$3000,0),MATCH('Hàng Theo FCTS 14.09'!M$1,'FCST SDV'!$AC$2:$AZ$2,0))/'Hàng Theo FCTS 14.09'!$C14,0)</f>
        <v>0</v>
      </c>
      <c r="N14" s="134">
        <f t="array" ref="N14">+IFERROR(INDEX('FCST SDV'!$AC$3:$AZ$3000,MATCH('Hàng Theo FCTS 14.09'!$B14,'FCST SDV'!$C$3:$C$3000,0),MATCH('Hàng Theo FCTS 14.09'!N$1,'FCST SDV'!$AC$2:$AZ$2,0))/'Hàng Theo FCTS 14.09'!$C14,0)</f>
        <v>0</v>
      </c>
      <c r="O14" s="134">
        <f t="array" ref="O14">+IFERROR(INDEX('FCST SDV'!$AC$3:$AZ$3000,MATCH('Hàng Theo FCTS 14.09'!$B14,'FCST SDV'!$C$3:$C$3000,0),MATCH('Hàng Theo FCTS 14.09'!O$1,'FCST SDV'!$AC$2:$AZ$2,0))/'Hàng Theo FCTS 14.09'!$C14,0)</f>
        <v>1325</v>
      </c>
      <c r="P14" s="134">
        <f t="array" ref="P14">+IFERROR(INDEX('FCST SDV'!$AC$3:$AZ$3000,MATCH('Hàng Theo FCTS 14.09'!$B14,'FCST SDV'!$C$3:$C$3000,0),MATCH('Hàng Theo FCTS 14.09'!P$1,'FCST SDV'!$AC$2:$AZ$2,0))/'Hàng Theo FCTS 14.09'!$C14,0)</f>
        <v>700</v>
      </c>
      <c r="Q14" s="134">
        <f t="array" ref="Q14">+IFERROR(INDEX('FCST SDV'!$AC$3:$AZ$3000,MATCH('Hàng Theo FCTS 14.09'!$B14,'FCST SDV'!$C$3:$C$3000,0),MATCH('Hàng Theo FCTS 14.09'!Q$1,'FCST SDV'!$AC$2:$AZ$2,0))/'Hàng Theo FCTS 14.09'!$C14,0)</f>
        <v>0</v>
      </c>
    </row>
    <row r="15" spans="1:19">
      <c r="A15" s="562"/>
      <c r="B15" s="132" t="s">
        <v>18</v>
      </c>
      <c r="C15" s="132">
        <v>100</v>
      </c>
      <c r="D15" s="556"/>
      <c r="E15" s="664"/>
      <c r="F15" s="556"/>
      <c r="G15" s="152">
        <f>+VLOOKUP(B15,'[6]FCST SDV'!$C:$AL,36,0)</f>
        <v>292500</v>
      </c>
      <c r="H15" s="153">
        <f t="shared" si="0"/>
        <v>2925</v>
      </c>
      <c r="I15" s="134">
        <f t="array" ref="I15">+IFERROR(INDEX('FCST SDV'!$AC$3:$AZ$3000,MATCH('Hàng Theo FCTS 14.09'!$B15,'FCST SDV'!$C$3:$C$3000,0),MATCH('Hàng Theo FCTS 14.09'!I$1,'FCST SDV'!$AC$2:$AZ$2,0))/'Hàng Theo FCTS 14.09'!$C15,0)</f>
        <v>0</v>
      </c>
      <c r="J15" s="134">
        <f t="array" ref="J15">+IFERROR(INDEX('FCST SDV'!$AC$3:$AZ$3000,MATCH('Hàng Theo FCTS 14.09'!$B15,'FCST SDV'!$C$3:$C$3000,0),MATCH('Hàng Theo FCTS 14.09'!J$1,'FCST SDV'!$AC$2:$AZ$2,0))/'Hàng Theo FCTS 14.09'!$C15,0)</f>
        <v>0</v>
      </c>
      <c r="K15" s="134">
        <f t="array" ref="K15">+IFERROR(INDEX('FCST SDV'!$AC$3:$AZ$3000,MATCH('Hàng Theo FCTS 14.09'!$B15,'FCST SDV'!$C$3:$C$3000,0),MATCH('Hàng Theo FCTS 14.09'!K$1,'FCST SDV'!$AC$2:$AZ$2,0))/'Hàng Theo FCTS 14.09'!$C15,0)</f>
        <v>0</v>
      </c>
      <c r="L15" s="134">
        <f t="array" ref="L15">+IFERROR(INDEX('FCST SDV'!$AC$3:$AZ$3000,MATCH('Hàng Theo FCTS 14.09'!$B15,'FCST SDV'!$C$3:$C$3000,0),MATCH('Hàng Theo FCTS 14.09'!L$1,'FCST SDV'!$AC$2:$AZ$2,0))/'Hàng Theo FCTS 14.09'!$C15,0)</f>
        <v>18.899999999999999</v>
      </c>
      <c r="M15" s="134">
        <f t="array" ref="M15">+IFERROR(INDEX('FCST SDV'!$AC$3:$AZ$3000,MATCH('Hàng Theo FCTS 14.09'!$B15,'FCST SDV'!$C$3:$C$3000,0),MATCH('Hàng Theo FCTS 14.09'!M$1,'FCST SDV'!$AC$2:$AZ$2,0))/'Hàng Theo FCTS 14.09'!$C15,0)</f>
        <v>0</v>
      </c>
      <c r="N15" s="134">
        <f t="array" ref="N15">+IFERROR(INDEX('FCST SDV'!$AC$3:$AZ$3000,MATCH('Hàng Theo FCTS 14.09'!$B15,'FCST SDV'!$C$3:$C$3000,0),MATCH('Hàng Theo FCTS 14.09'!N$1,'FCST SDV'!$AC$2:$AZ$2,0))/'Hàng Theo FCTS 14.09'!$C15,0)</f>
        <v>0</v>
      </c>
      <c r="O15" s="134">
        <f t="array" ref="O15">+IFERROR(INDEX('FCST SDV'!$AC$3:$AZ$3000,MATCH('Hàng Theo FCTS 14.09'!$B15,'FCST SDV'!$C$3:$C$3000,0),MATCH('Hàng Theo FCTS 14.09'!O$1,'FCST SDV'!$AC$2:$AZ$2,0))/'Hàng Theo FCTS 14.09'!$C15,0)</f>
        <v>18.899999999999999</v>
      </c>
      <c r="P15" s="134">
        <f t="array" ref="P15">+IFERROR(INDEX('FCST SDV'!$AC$3:$AZ$3000,MATCH('Hàng Theo FCTS 14.09'!$B15,'FCST SDV'!$C$3:$C$3000,0),MATCH('Hàng Theo FCTS 14.09'!P$1,'FCST SDV'!$AC$2:$AZ$2,0))/'Hàng Theo FCTS 14.09'!$C15,0)</f>
        <v>0</v>
      </c>
      <c r="Q15" s="134">
        <f t="array" ref="Q15">+IFERROR(INDEX('FCST SDV'!$AC$3:$AZ$3000,MATCH('Hàng Theo FCTS 14.09'!$B15,'FCST SDV'!$C$3:$C$3000,0),MATCH('Hàng Theo FCTS 14.09'!Q$1,'FCST SDV'!$AC$2:$AZ$2,0))/'Hàng Theo FCTS 14.09'!$C15,0)</f>
        <v>0</v>
      </c>
    </row>
    <row r="16" spans="1:19">
      <c r="A16" s="562"/>
      <c r="B16" s="132" t="s">
        <v>19</v>
      </c>
      <c r="C16" s="132">
        <v>1000</v>
      </c>
      <c r="D16" s="556"/>
      <c r="E16" s="664"/>
      <c r="F16" s="556"/>
      <c r="G16" s="152">
        <f>+VLOOKUP(B16,'[6]FCST SDV'!$C:$AL,36,0)</f>
        <v>37800</v>
      </c>
      <c r="H16" s="153">
        <f t="shared" si="0"/>
        <v>37.799999999999997</v>
      </c>
      <c r="I16" s="134">
        <f t="array" ref="I16">+IFERROR(INDEX('FCST SDV'!$AC$3:$AZ$3000,MATCH('Hàng Theo FCTS 14.09'!$B16,'FCST SDV'!$C$3:$C$3000,0),MATCH('Hàng Theo FCTS 14.09'!I$1,'FCST SDV'!$AC$2:$AZ$2,0))/'Hàng Theo FCTS 14.09'!$C16,0)</f>
        <v>0</v>
      </c>
      <c r="J16" s="134">
        <f t="array" ref="J16">+IFERROR(INDEX('FCST SDV'!$AC$3:$AZ$3000,MATCH('Hàng Theo FCTS 14.09'!$B16,'FCST SDV'!$C$3:$C$3000,0),MATCH('Hàng Theo FCTS 14.09'!J$1,'FCST SDV'!$AC$2:$AZ$2,0))/'Hàng Theo FCTS 14.09'!$C16,0)</f>
        <v>0</v>
      </c>
      <c r="K16" s="134">
        <f t="array" ref="K16">+IFERROR(INDEX('FCST SDV'!$AC$3:$AZ$3000,MATCH('Hàng Theo FCTS 14.09'!$B16,'FCST SDV'!$C$3:$C$3000,0),MATCH('Hàng Theo FCTS 14.09'!K$1,'FCST SDV'!$AC$2:$AZ$2,0))/'Hàng Theo FCTS 14.09'!$C16,0)</f>
        <v>5.25</v>
      </c>
      <c r="L16" s="134">
        <f t="array" ref="L16">+IFERROR(INDEX('FCST SDV'!$AC$3:$AZ$3000,MATCH('Hàng Theo FCTS 14.09'!$B16,'FCST SDV'!$C$3:$C$3000,0),MATCH('Hàng Theo FCTS 14.09'!L$1,'FCST SDV'!$AC$2:$AZ$2,0))/'Hàng Theo FCTS 14.09'!$C16,0)</f>
        <v>10.5</v>
      </c>
      <c r="M16" s="134">
        <f t="array" ref="M16">+IFERROR(INDEX('FCST SDV'!$AC$3:$AZ$3000,MATCH('Hàng Theo FCTS 14.09'!$B16,'FCST SDV'!$C$3:$C$3000,0),MATCH('Hàng Theo FCTS 14.09'!M$1,'FCST SDV'!$AC$2:$AZ$2,0))/'Hàng Theo FCTS 14.09'!$C16,0)</f>
        <v>10.5</v>
      </c>
      <c r="N16" s="134">
        <f t="array" ref="N16">+IFERROR(INDEX('FCST SDV'!$AC$3:$AZ$3000,MATCH('Hàng Theo FCTS 14.09'!$B16,'FCST SDV'!$C$3:$C$3000,0),MATCH('Hàng Theo FCTS 14.09'!N$1,'FCST SDV'!$AC$2:$AZ$2,0))/'Hàng Theo FCTS 14.09'!$C16,0)</f>
        <v>0</v>
      </c>
      <c r="O16" s="134">
        <f t="array" ref="O16">+IFERROR(INDEX('FCST SDV'!$AC$3:$AZ$3000,MATCH('Hàng Theo FCTS 14.09'!$B16,'FCST SDV'!$C$3:$C$3000,0),MATCH('Hàng Theo FCTS 14.09'!O$1,'FCST SDV'!$AC$2:$AZ$2,0))/'Hàng Theo FCTS 14.09'!$C16,0)</f>
        <v>26.25</v>
      </c>
      <c r="P16" s="134">
        <f t="array" ref="P16">+IFERROR(INDEX('FCST SDV'!$AC$3:$AZ$3000,MATCH('Hàng Theo FCTS 14.09'!$B16,'FCST SDV'!$C$3:$C$3000,0),MATCH('Hàng Theo FCTS 14.09'!P$1,'FCST SDV'!$AC$2:$AZ$2,0))/'Hàng Theo FCTS 14.09'!$C16,0)</f>
        <v>34.125</v>
      </c>
      <c r="Q16" s="134">
        <f t="array" ref="Q16">+IFERROR(INDEX('FCST SDV'!$AC$3:$AZ$3000,MATCH('Hàng Theo FCTS 14.09'!$B16,'FCST SDV'!$C$3:$C$3000,0),MATCH('Hàng Theo FCTS 14.09'!Q$1,'FCST SDV'!$AC$2:$AZ$2,0))/'Hàng Theo FCTS 14.09'!$C16,0)</f>
        <v>0</v>
      </c>
    </row>
    <row r="17" spans="1:17">
      <c r="A17" s="562"/>
      <c r="B17" s="132" t="s">
        <v>20</v>
      </c>
      <c r="C17" s="132">
        <v>1000</v>
      </c>
      <c r="D17" s="556"/>
      <c r="E17" s="664"/>
      <c r="F17" s="556"/>
      <c r="G17" s="152">
        <f>+VLOOKUP(B17,'[6]FCST SDV'!$C:$AL,36,0)</f>
        <v>86625</v>
      </c>
      <c r="H17" s="153">
        <f t="shared" si="0"/>
        <v>86.625</v>
      </c>
      <c r="I17" s="134">
        <f t="array" ref="I17">+IFERROR(INDEX('FCST SDV'!$AC$3:$AZ$3000,MATCH('Hàng Theo FCTS 14.09'!$B17,'FCST SDV'!$C$3:$C$3000,0),MATCH('Hàng Theo FCTS 14.09'!I$1,'FCST SDV'!$AC$2:$AZ$2,0))/'Hàng Theo FCTS 14.09'!$C17,0)</f>
        <v>24.5</v>
      </c>
      <c r="J17" s="134">
        <f t="array" ref="J17">+IFERROR(INDEX('FCST SDV'!$AC$3:$AZ$3000,MATCH('Hàng Theo FCTS 14.09'!$B17,'FCST SDV'!$C$3:$C$3000,0),MATCH('Hàng Theo FCTS 14.09'!J$1,'FCST SDV'!$AC$2:$AZ$2,0))/'Hàng Theo FCTS 14.09'!$C17,0)</f>
        <v>24.5</v>
      </c>
      <c r="K17" s="134">
        <f t="array" ref="K17">+IFERROR(INDEX('FCST SDV'!$AC$3:$AZ$3000,MATCH('Hàng Theo FCTS 14.09'!$B17,'FCST SDV'!$C$3:$C$3000,0),MATCH('Hàng Theo FCTS 14.09'!K$1,'FCST SDV'!$AC$2:$AZ$2,0))/'Hàng Theo FCTS 14.09'!$C17,0)</f>
        <v>24.5</v>
      </c>
      <c r="L17" s="134">
        <f t="array" ref="L17">+IFERROR(INDEX('FCST SDV'!$AC$3:$AZ$3000,MATCH('Hàng Theo FCTS 14.09'!$B17,'FCST SDV'!$C$3:$C$3000,0),MATCH('Hàng Theo FCTS 14.09'!L$1,'FCST SDV'!$AC$2:$AZ$2,0))/'Hàng Theo FCTS 14.09'!$C17,0)</f>
        <v>24.5</v>
      </c>
      <c r="M17" s="134">
        <f t="array" ref="M17">+IFERROR(INDEX('FCST SDV'!$AC$3:$AZ$3000,MATCH('Hàng Theo FCTS 14.09'!$B17,'FCST SDV'!$C$3:$C$3000,0),MATCH('Hàng Theo FCTS 14.09'!M$1,'FCST SDV'!$AC$2:$AZ$2,0))/'Hàng Theo FCTS 14.09'!$C17,0)</f>
        <v>24.5</v>
      </c>
      <c r="N17" s="134">
        <f t="array" ref="N17">+IFERROR(INDEX('FCST SDV'!$AC$3:$AZ$3000,MATCH('Hàng Theo FCTS 14.09'!$B17,'FCST SDV'!$C$3:$C$3000,0),MATCH('Hàng Theo FCTS 14.09'!N$1,'FCST SDV'!$AC$2:$AZ$2,0))/'Hàng Theo FCTS 14.09'!$C17,0)</f>
        <v>24.5</v>
      </c>
      <c r="O17" s="134">
        <f t="array" ref="O17">+IFERROR(INDEX('FCST SDV'!$AC$3:$AZ$3000,MATCH('Hàng Theo FCTS 14.09'!$B17,'FCST SDV'!$C$3:$C$3000,0),MATCH('Hàng Theo FCTS 14.09'!O$1,'FCST SDV'!$AC$2:$AZ$2,0))/'Hàng Theo FCTS 14.09'!$C17,0)</f>
        <v>161.25</v>
      </c>
      <c r="P17" s="134">
        <f t="array" ref="P17">+IFERROR(INDEX('FCST SDV'!$AC$3:$AZ$3000,MATCH('Hàng Theo FCTS 14.09'!$B17,'FCST SDV'!$C$3:$C$3000,0),MATCH('Hàng Theo FCTS 14.09'!P$1,'FCST SDV'!$AC$2:$AZ$2,0))/'Hàng Theo FCTS 14.09'!$C17,0)</f>
        <v>0</v>
      </c>
      <c r="Q17" s="134">
        <f t="array" ref="Q17">+IFERROR(INDEX('FCST SDV'!$AC$3:$AZ$3000,MATCH('Hàng Theo FCTS 14.09'!$B17,'FCST SDV'!$C$3:$C$3000,0),MATCH('Hàng Theo FCTS 14.09'!Q$1,'FCST SDV'!$AC$2:$AZ$2,0))/'Hàng Theo FCTS 14.09'!$C17,0)</f>
        <v>0</v>
      </c>
    </row>
    <row r="18" spans="1:17">
      <c r="A18" s="562"/>
      <c r="B18" s="132" t="s">
        <v>21</v>
      </c>
      <c r="C18" s="132">
        <v>1000</v>
      </c>
      <c r="D18" s="556"/>
      <c r="E18" s="664"/>
      <c r="F18" s="556"/>
      <c r="G18" s="152">
        <f>+VLOOKUP(B18,'[6]FCST SDV'!$C:$AL,36,0)</f>
        <v>308250</v>
      </c>
      <c r="H18" s="153">
        <f t="shared" si="0"/>
        <v>308.25</v>
      </c>
      <c r="I18" s="134">
        <f t="array" ref="I18">+IFERROR(INDEX('FCST SDV'!$AC$3:$AZ$3000,MATCH('Hàng Theo FCTS 14.09'!$B18,'FCST SDV'!$C$3:$C$3000,0),MATCH('Hàng Theo FCTS 14.09'!I$1,'FCST SDV'!$AC$2:$AZ$2,0))/'Hàng Theo FCTS 14.09'!$C18,0)</f>
        <v>0</v>
      </c>
      <c r="J18" s="134">
        <f t="array" ref="J18">+IFERROR(INDEX('FCST SDV'!$AC$3:$AZ$3000,MATCH('Hàng Theo FCTS 14.09'!$B18,'FCST SDV'!$C$3:$C$3000,0),MATCH('Hàng Theo FCTS 14.09'!J$1,'FCST SDV'!$AC$2:$AZ$2,0))/'Hàng Theo FCTS 14.09'!$C18,0)</f>
        <v>10</v>
      </c>
      <c r="K18" s="134">
        <f t="array" ref="K18">+IFERROR(INDEX('FCST SDV'!$AC$3:$AZ$3000,MATCH('Hàng Theo FCTS 14.09'!$B18,'FCST SDV'!$C$3:$C$3000,0),MATCH('Hàng Theo FCTS 14.09'!K$1,'FCST SDV'!$AC$2:$AZ$2,0))/'Hàng Theo FCTS 14.09'!$C18,0)</f>
        <v>10</v>
      </c>
      <c r="L18" s="134">
        <f t="array" ref="L18">+IFERROR(INDEX('FCST SDV'!$AC$3:$AZ$3000,MATCH('Hàng Theo FCTS 14.09'!$B18,'FCST SDV'!$C$3:$C$3000,0),MATCH('Hàng Theo FCTS 14.09'!L$1,'FCST SDV'!$AC$2:$AZ$2,0))/'Hàng Theo FCTS 14.09'!$C18,0)</f>
        <v>10</v>
      </c>
      <c r="M18" s="134">
        <f t="array" ref="M18">+IFERROR(INDEX('FCST SDV'!$AC$3:$AZ$3000,MATCH('Hàng Theo FCTS 14.09'!$B18,'FCST SDV'!$C$3:$C$3000,0),MATCH('Hàng Theo FCTS 14.09'!M$1,'FCST SDV'!$AC$2:$AZ$2,0))/'Hàng Theo FCTS 14.09'!$C18,0)</f>
        <v>0</v>
      </c>
      <c r="N18" s="134">
        <f t="array" ref="N18">+IFERROR(INDEX('FCST SDV'!$AC$3:$AZ$3000,MATCH('Hàng Theo FCTS 14.09'!$B18,'FCST SDV'!$C$3:$C$3000,0),MATCH('Hàng Theo FCTS 14.09'!N$1,'FCST SDV'!$AC$2:$AZ$2,0))/'Hàng Theo FCTS 14.09'!$C18,0)</f>
        <v>0</v>
      </c>
      <c r="O18" s="134">
        <f t="array" ref="O18">+IFERROR(INDEX('FCST SDV'!$AC$3:$AZ$3000,MATCH('Hàng Theo FCTS 14.09'!$B18,'FCST SDV'!$C$3:$C$3000,0),MATCH('Hàng Theo FCTS 14.09'!O$1,'FCST SDV'!$AC$2:$AZ$2,0))/'Hàng Theo FCTS 14.09'!$C18,0)</f>
        <v>42</v>
      </c>
      <c r="P18" s="134">
        <f t="array" ref="P18">+IFERROR(INDEX('FCST SDV'!$AC$3:$AZ$3000,MATCH('Hàng Theo FCTS 14.09'!$B18,'FCST SDV'!$C$3:$C$3000,0),MATCH('Hàng Theo FCTS 14.09'!P$1,'FCST SDV'!$AC$2:$AZ$2,0))/'Hàng Theo FCTS 14.09'!$C18,0)</f>
        <v>0</v>
      </c>
      <c r="Q18" s="134">
        <f t="array" ref="Q18">+IFERROR(INDEX('FCST SDV'!$AC$3:$AZ$3000,MATCH('Hàng Theo FCTS 14.09'!$B18,'FCST SDV'!$C$3:$C$3000,0),MATCH('Hàng Theo FCTS 14.09'!Q$1,'FCST SDV'!$AC$2:$AZ$2,0))/'Hàng Theo FCTS 14.09'!$C18,0)</f>
        <v>0</v>
      </c>
    </row>
    <row r="19" spans="1:17">
      <c r="A19" s="562"/>
      <c r="B19" s="132" t="s">
        <v>22</v>
      </c>
      <c r="C19" s="132">
        <v>1000</v>
      </c>
      <c r="D19" s="556"/>
      <c r="E19" s="664"/>
      <c r="F19" s="556"/>
      <c r="G19" s="152">
        <f>+VLOOKUP(B19,'[6]FCST SDV'!$C:$AL,36,0)</f>
        <v>72000</v>
      </c>
      <c r="H19" s="153">
        <f t="shared" si="0"/>
        <v>72</v>
      </c>
      <c r="I19" s="134">
        <f t="array" ref="I19">+IFERROR(INDEX('FCST SDV'!$AC$3:$AZ$3000,MATCH('Hàng Theo FCTS 14.09'!$B19,'FCST SDV'!$C$3:$C$3000,0),MATCH('Hàng Theo FCTS 14.09'!I$1,'FCST SDV'!$AC$2:$AZ$2,0))/'Hàng Theo FCTS 14.09'!$C19,0)</f>
        <v>0</v>
      </c>
      <c r="J19" s="134">
        <f t="array" ref="J19">+IFERROR(INDEX('FCST SDV'!$AC$3:$AZ$3000,MATCH('Hàng Theo FCTS 14.09'!$B19,'FCST SDV'!$C$3:$C$3000,0),MATCH('Hàng Theo FCTS 14.09'!J$1,'FCST SDV'!$AC$2:$AZ$2,0))/'Hàng Theo FCTS 14.09'!$C19,0)</f>
        <v>0</v>
      </c>
      <c r="K19" s="134">
        <f t="array" ref="K19">+IFERROR(INDEX('FCST SDV'!$AC$3:$AZ$3000,MATCH('Hàng Theo FCTS 14.09'!$B19,'FCST SDV'!$C$3:$C$3000,0),MATCH('Hàng Theo FCTS 14.09'!K$1,'FCST SDV'!$AC$2:$AZ$2,0))/'Hàng Theo FCTS 14.09'!$C19,0)</f>
        <v>0</v>
      </c>
      <c r="L19" s="134">
        <f t="array" ref="L19">+IFERROR(INDEX('FCST SDV'!$AC$3:$AZ$3000,MATCH('Hàng Theo FCTS 14.09'!$B19,'FCST SDV'!$C$3:$C$3000,0),MATCH('Hàng Theo FCTS 14.09'!L$1,'FCST SDV'!$AC$2:$AZ$2,0))/'Hàng Theo FCTS 14.09'!$C19,0)</f>
        <v>0</v>
      </c>
      <c r="M19" s="134">
        <f t="array" ref="M19">+IFERROR(INDEX('FCST SDV'!$AC$3:$AZ$3000,MATCH('Hàng Theo FCTS 14.09'!$B19,'FCST SDV'!$C$3:$C$3000,0),MATCH('Hàng Theo FCTS 14.09'!M$1,'FCST SDV'!$AC$2:$AZ$2,0))/'Hàng Theo FCTS 14.09'!$C19,0)</f>
        <v>0</v>
      </c>
      <c r="N19" s="134">
        <f t="array" ref="N19">+IFERROR(INDEX('FCST SDV'!$AC$3:$AZ$3000,MATCH('Hàng Theo FCTS 14.09'!$B19,'FCST SDV'!$C$3:$C$3000,0),MATCH('Hàng Theo FCTS 14.09'!N$1,'FCST SDV'!$AC$2:$AZ$2,0))/'Hàng Theo FCTS 14.09'!$C19,0)</f>
        <v>0</v>
      </c>
      <c r="O19" s="134">
        <f t="array" ref="O19">+IFERROR(INDEX('FCST SDV'!$AC$3:$AZ$3000,MATCH('Hàng Theo FCTS 14.09'!$B19,'FCST SDV'!$C$3:$C$3000,0),MATCH('Hàng Theo FCTS 14.09'!O$1,'FCST SDV'!$AC$2:$AZ$2,0))/'Hàng Theo FCTS 14.09'!$C19,0)</f>
        <v>0</v>
      </c>
      <c r="P19" s="134">
        <f t="array" ref="P19">+IFERROR(INDEX('FCST SDV'!$AC$3:$AZ$3000,MATCH('Hàng Theo FCTS 14.09'!$B19,'FCST SDV'!$C$3:$C$3000,0),MATCH('Hàng Theo FCTS 14.09'!P$1,'FCST SDV'!$AC$2:$AZ$2,0))/'Hàng Theo FCTS 14.09'!$C19,0)</f>
        <v>42.133333333333333</v>
      </c>
      <c r="Q19" s="134">
        <f t="array" ref="Q19">+IFERROR(INDEX('FCST SDV'!$AC$3:$AZ$3000,MATCH('Hàng Theo FCTS 14.09'!$B19,'FCST SDV'!$C$3:$C$3000,0),MATCH('Hàng Theo FCTS 14.09'!Q$1,'FCST SDV'!$AC$2:$AZ$2,0))/'Hàng Theo FCTS 14.09'!$C19,0)</f>
        <v>0</v>
      </c>
    </row>
    <row r="20" spans="1:17">
      <c r="A20" s="562"/>
      <c r="B20" s="132" t="s">
        <v>23</v>
      </c>
      <c r="C20" s="132">
        <v>375</v>
      </c>
      <c r="D20" s="556"/>
      <c r="E20" s="664"/>
      <c r="F20" s="556"/>
      <c r="G20" s="152">
        <f>+VLOOKUP(B20,'[6]FCST SDV'!$C:$AL,36,0)</f>
        <v>15800</v>
      </c>
      <c r="H20" s="153">
        <f t="shared" si="0"/>
        <v>42.133333333333333</v>
      </c>
      <c r="I20" s="134">
        <f t="array" ref="I20">+IFERROR(INDEX('FCST SDV'!$AC$3:$AZ$3000,MATCH('Hàng Theo FCTS 14.09'!$B20,'FCST SDV'!$C$3:$C$3000,0),MATCH('Hàng Theo FCTS 14.09'!I$1,'FCST SDV'!$AC$2:$AZ$2,0))/'Hàng Theo FCTS 14.09'!$C20,0)</f>
        <v>0</v>
      </c>
      <c r="J20" s="134">
        <f t="array" ref="J20">+IFERROR(INDEX('FCST SDV'!$AC$3:$AZ$3000,MATCH('Hàng Theo FCTS 14.09'!$B20,'FCST SDV'!$C$3:$C$3000,0),MATCH('Hàng Theo FCTS 14.09'!J$1,'FCST SDV'!$AC$2:$AZ$2,0))/'Hàng Theo FCTS 14.09'!$C20,0)</f>
        <v>3.6</v>
      </c>
      <c r="K20" s="134">
        <f t="array" ref="K20">+IFERROR(INDEX('FCST SDV'!$AC$3:$AZ$3000,MATCH('Hàng Theo FCTS 14.09'!$B20,'FCST SDV'!$C$3:$C$3000,0),MATCH('Hàng Theo FCTS 14.09'!K$1,'FCST SDV'!$AC$2:$AZ$2,0))/'Hàng Theo FCTS 14.09'!$C20,0)</f>
        <v>3.6</v>
      </c>
      <c r="L20" s="134">
        <f t="array" ref="L20">+IFERROR(INDEX('FCST SDV'!$AC$3:$AZ$3000,MATCH('Hàng Theo FCTS 14.09'!$B20,'FCST SDV'!$C$3:$C$3000,0),MATCH('Hàng Theo FCTS 14.09'!L$1,'FCST SDV'!$AC$2:$AZ$2,0))/'Hàng Theo FCTS 14.09'!$C20,0)</f>
        <v>3.6</v>
      </c>
      <c r="M20" s="134">
        <f t="array" ref="M20">+IFERROR(INDEX('FCST SDV'!$AC$3:$AZ$3000,MATCH('Hàng Theo FCTS 14.09'!$B20,'FCST SDV'!$C$3:$C$3000,0),MATCH('Hàng Theo FCTS 14.09'!M$1,'FCST SDV'!$AC$2:$AZ$2,0))/'Hàng Theo FCTS 14.09'!$C20,0)</f>
        <v>3.6</v>
      </c>
      <c r="N20" s="134">
        <f t="array" ref="N20">+IFERROR(INDEX('FCST SDV'!$AC$3:$AZ$3000,MATCH('Hàng Theo FCTS 14.09'!$B20,'FCST SDV'!$C$3:$C$3000,0),MATCH('Hàng Theo FCTS 14.09'!N$1,'FCST SDV'!$AC$2:$AZ$2,0))/'Hàng Theo FCTS 14.09'!$C20,0)</f>
        <v>7.2</v>
      </c>
      <c r="O20" s="134">
        <f t="array" ref="O20">+IFERROR(INDEX('FCST SDV'!$AC$3:$AZ$3000,MATCH('Hàng Theo FCTS 14.09'!$B20,'FCST SDV'!$C$3:$C$3000,0),MATCH('Hàng Theo FCTS 14.09'!O$1,'FCST SDV'!$AC$2:$AZ$2,0))/'Hàng Theo FCTS 14.09'!$C20,0)</f>
        <v>25.2</v>
      </c>
      <c r="P20" s="134">
        <f t="array" ref="P20">+IFERROR(INDEX('FCST SDV'!$AC$3:$AZ$3000,MATCH('Hàng Theo FCTS 14.09'!$B20,'FCST SDV'!$C$3:$C$3000,0),MATCH('Hàng Theo FCTS 14.09'!P$1,'FCST SDV'!$AC$2:$AZ$2,0))/'Hàng Theo FCTS 14.09'!$C20,0)</f>
        <v>25.2</v>
      </c>
      <c r="Q20" s="134">
        <f t="array" ref="Q20">+IFERROR(INDEX('FCST SDV'!$AC$3:$AZ$3000,MATCH('Hàng Theo FCTS 14.09'!$B20,'FCST SDV'!$C$3:$C$3000,0),MATCH('Hàng Theo FCTS 14.09'!Q$1,'FCST SDV'!$AC$2:$AZ$2,0))/'Hàng Theo FCTS 14.09'!$C20,0)</f>
        <v>22.8</v>
      </c>
    </row>
    <row r="21" spans="1:17">
      <c r="A21" s="562"/>
      <c r="B21" s="132" t="s">
        <v>24</v>
      </c>
      <c r="C21" s="132">
        <v>2500</v>
      </c>
      <c r="D21" s="556"/>
      <c r="E21" s="664"/>
      <c r="F21" s="556"/>
      <c r="G21" s="152">
        <f>+VLOOKUP(B21,'[6]FCST SDV'!$C:$AL,36,0)</f>
        <v>237000</v>
      </c>
      <c r="H21" s="153">
        <f t="shared" si="0"/>
        <v>94.8</v>
      </c>
      <c r="I21" s="134">
        <f t="array" ref="I21">+IFERROR(INDEX('FCST SDV'!$AC$3:$AZ$3000,MATCH('Hàng Theo FCTS 14.09'!$B21,'FCST SDV'!$C$3:$C$3000,0),MATCH('Hàng Theo FCTS 14.09'!I$1,'FCST SDV'!$AC$2:$AZ$2,0))/'Hàng Theo FCTS 14.09'!$C21,0)</f>
        <v>0</v>
      </c>
      <c r="J21" s="134">
        <f t="array" ref="J21">+IFERROR(INDEX('FCST SDV'!$AC$3:$AZ$3000,MATCH('Hàng Theo FCTS 14.09'!$B21,'FCST SDV'!$C$3:$C$3000,0),MATCH('Hàng Theo FCTS 14.09'!J$1,'FCST SDV'!$AC$2:$AZ$2,0))/'Hàng Theo FCTS 14.09'!$C21,0)</f>
        <v>8</v>
      </c>
      <c r="K21" s="134">
        <f t="array" ref="K21">+IFERROR(INDEX('FCST SDV'!$AC$3:$AZ$3000,MATCH('Hàng Theo FCTS 14.09'!$B21,'FCST SDV'!$C$3:$C$3000,0),MATCH('Hàng Theo FCTS 14.09'!K$1,'FCST SDV'!$AC$2:$AZ$2,0))/'Hàng Theo FCTS 14.09'!$C21,0)</f>
        <v>8</v>
      </c>
      <c r="L21" s="134">
        <f t="array" ref="L21">+IFERROR(INDEX('FCST SDV'!$AC$3:$AZ$3000,MATCH('Hàng Theo FCTS 14.09'!$B21,'FCST SDV'!$C$3:$C$3000,0),MATCH('Hàng Theo FCTS 14.09'!L$1,'FCST SDV'!$AC$2:$AZ$2,0))/'Hàng Theo FCTS 14.09'!$C21,0)</f>
        <v>7</v>
      </c>
      <c r="M21" s="134">
        <f t="array" ref="M21">+IFERROR(INDEX('FCST SDV'!$AC$3:$AZ$3000,MATCH('Hàng Theo FCTS 14.09'!$B21,'FCST SDV'!$C$3:$C$3000,0),MATCH('Hàng Theo FCTS 14.09'!M$1,'FCST SDV'!$AC$2:$AZ$2,0))/'Hàng Theo FCTS 14.09'!$C21,0)</f>
        <v>16</v>
      </c>
      <c r="N21" s="134">
        <f t="array" ref="N21">+IFERROR(INDEX('FCST SDV'!$AC$3:$AZ$3000,MATCH('Hàng Theo FCTS 14.09'!$B21,'FCST SDV'!$C$3:$C$3000,0),MATCH('Hàng Theo FCTS 14.09'!N$1,'FCST SDV'!$AC$2:$AZ$2,0))/'Hàng Theo FCTS 14.09'!$C21,0)</f>
        <v>18</v>
      </c>
      <c r="O21" s="134">
        <f t="array" ref="O21">+IFERROR(INDEX('FCST SDV'!$AC$3:$AZ$3000,MATCH('Hàng Theo FCTS 14.09'!$B21,'FCST SDV'!$C$3:$C$3000,0),MATCH('Hàng Theo FCTS 14.09'!O$1,'FCST SDV'!$AC$2:$AZ$2,0))/'Hàng Theo FCTS 14.09'!$C21,0)</f>
        <v>65</v>
      </c>
      <c r="P21" s="134">
        <f t="array" ref="P21">+IFERROR(INDEX('FCST SDV'!$AC$3:$AZ$3000,MATCH('Hàng Theo FCTS 14.09'!$B21,'FCST SDV'!$C$3:$C$3000,0),MATCH('Hàng Theo FCTS 14.09'!P$1,'FCST SDV'!$AC$2:$AZ$2,0))/'Hàng Theo FCTS 14.09'!$C21,0)</f>
        <v>40</v>
      </c>
      <c r="Q21" s="134">
        <f t="array" ref="Q21">+IFERROR(INDEX('FCST SDV'!$AC$3:$AZ$3000,MATCH('Hàng Theo FCTS 14.09'!$B21,'FCST SDV'!$C$3:$C$3000,0),MATCH('Hàng Theo FCTS 14.09'!Q$1,'FCST SDV'!$AC$2:$AZ$2,0))/'Hàng Theo FCTS 14.09'!$C21,0)</f>
        <v>65</v>
      </c>
    </row>
    <row r="22" spans="1:17">
      <c r="A22" s="562"/>
      <c r="B22" s="132" t="s">
        <v>25</v>
      </c>
      <c r="C22" s="132">
        <v>1000</v>
      </c>
      <c r="D22" s="556"/>
      <c r="E22" s="664"/>
      <c r="F22" s="556"/>
      <c r="G22" s="152">
        <f>+VLOOKUP(B22,'[6]FCST SDV'!$C:$AL,36,0)</f>
        <v>227000</v>
      </c>
      <c r="H22" s="153">
        <f t="shared" si="0"/>
        <v>227</v>
      </c>
      <c r="I22" s="134">
        <f t="array" ref="I22">+IFERROR(INDEX('FCST SDV'!$AC$3:$AZ$3000,MATCH('Hàng Theo FCTS 14.09'!$B22,'FCST SDV'!$C$3:$C$3000,0),MATCH('Hàng Theo FCTS 14.09'!I$1,'FCST SDV'!$AC$2:$AZ$2,0))/'Hàng Theo FCTS 14.09'!$C22,0)</f>
        <v>20</v>
      </c>
      <c r="J22" s="134">
        <f t="array" ref="J22">+IFERROR(INDEX('FCST SDV'!$AC$3:$AZ$3000,MATCH('Hàng Theo FCTS 14.09'!$B22,'FCST SDV'!$C$3:$C$3000,0),MATCH('Hàng Theo FCTS 14.09'!J$1,'FCST SDV'!$AC$2:$AZ$2,0))/'Hàng Theo FCTS 14.09'!$C22,0)</f>
        <v>20</v>
      </c>
      <c r="K22" s="134">
        <f t="array" ref="K22">+IFERROR(INDEX('FCST SDV'!$AC$3:$AZ$3000,MATCH('Hàng Theo FCTS 14.09'!$B22,'FCST SDV'!$C$3:$C$3000,0),MATCH('Hàng Theo FCTS 14.09'!K$1,'FCST SDV'!$AC$2:$AZ$2,0))/'Hàng Theo FCTS 14.09'!$C22,0)</f>
        <v>20</v>
      </c>
      <c r="L22" s="134">
        <f t="array" ref="L22">+IFERROR(INDEX('FCST SDV'!$AC$3:$AZ$3000,MATCH('Hàng Theo FCTS 14.09'!$B22,'FCST SDV'!$C$3:$C$3000,0),MATCH('Hàng Theo FCTS 14.09'!L$1,'FCST SDV'!$AC$2:$AZ$2,0))/'Hàng Theo FCTS 14.09'!$C22,0)</f>
        <v>20</v>
      </c>
      <c r="M22" s="134">
        <f t="array" ref="M22">+IFERROR(INDEX('FCST SDV'!$AC$3:$AZ$3000,MATCH('Hàng Theo FCTS 14.09'!$B22,'FCST SDV'!$C$3:$C$3000,0),MATCH('Hàng Theo FCTS 14.09'!M$1,'FCST SDV'!$AC$2:$AZ$2,0))/'Hàng Theo FCTS 14.09'!$C22,0)</f>
        <v>20</v>
      </c>
      <c r="N22" s="134">
        <f t="array" ref="N22">+IFERROR(INDEX('FCST SDV'!$AC$3:$AZ$3000,MATCH('Hàng Theo FCTS 14.09'!$B22,'FCST SDV'!$C$3:$C$3000,0),MATCH('Hàng Theo FCTS 14.09'!N$1,'FCST SDV'!$AC$2:$AZ$2,0))/'Hàng Theo FCTS 14.09'!$C22,0)</f>
        <v>20</v>
      </c>
      <c r="O22" s="134">
        <f t="array" ref="O22">+IFERROR(INDEX('FCST SDV'!$AC$3:$AZ$3000,MATCH('Hàng Theo FCTS 14.09'!$B22,'FCST SDV'!$C$3:$C$3000,0),MATCH('Hàng Theo FCTS 14.09'!O$1,'FCST SDV'!$AC$2:$AZ$2,0))/'Hàng Theo FCTS 14.09'!$C22,0)</f>
        <v>140</v>
      </c>
      <c r="P22" s="134">
        <f t="array" ref="P22">+IFERROR(INDEX('FCST SDV'!$AC$3:$AZ$3000,MATCH('Hàng Theo FCTS 14.09'!$B22,'FCST SDV'!$C$3:$C$3000,0),MATCH('Hàng Theo FCTS 14.09'!P$1,'FCST SDV'!$AC$2:$AZ$2,0))/'Hàng Theo FCTS 14.09'!$C22,0)</f>
        <v>140</v>
      </c>
      <c r="Q22" s="134">
        <f t="array" ref="Q22">+IFERROR(INDEX('FCST SDV'!$AC$3:$AZ$3000,MATCH('Hàng Theo FCTS 14.09'!$B22,'FCST SDV'!$C$3:$C$3000,0),MATCH('Hàng Theo FCTS 14.09'!Q$1,'FCST SDV'!$AC$2:$AZ$2,0))/'Hàng Theo FCTS 14.09'!$C22,0)</f>
        <v>130</v>
      </c>
    </row>
    <row r="23" spans="1:17">
      <c r="A23" s="562"/>
      <c r="B23" s="132" t="s">
        <v>26</v>
      </c>
      <c r="C23" s="132">
        <v>1000</v>
      </c>
      <c r="D23" s="556"/>
      <c r="E23" s="664"/>
      <c r="F23" s="556"/>
      <c r="G23" s="152">
        <f>+VLOOKUP(B23,'[6]FCST SDV'!$C:$AL,36,0)</f>
        <v>530000</v>
      </c>
      <c r="H23" s="153">
        <f t="shared" si="0"/>
        <v>530</v>
      </c>
      <c r="I23" s="134">
        <f t="array" ref="I23">+IFERROR(INDEX('FCST SDV'!$AC$3:$AZ$3000,MATCH('Hàng Theo FCTS 14.09'!$B23,'FCST SDV'!$C$3:$C$3000,0),MATCH('Hàng Theo FCTS 14.09'!I$1,'FCST SDV'!$AC$2:$AZ$2,0))/'Hàng Theo FCTS 14.09'!$C23,0)</f>
        <v>3.6</v>
      </c>
      <c r="J23" s="134">
        <f t="array" ref="J23">+IFERROR(INDEX('FCST SDV'!$AC$3:$AZ$3000,MATCH('Hàng Theo FCTS 14.09'!$B23,'FCST SDV'!$C$3:$C$3000,0),MATCH('Hàng Theo FCTS 14.09'!J$1,'FCST SDV'!$AC$2:$AZ$2,0))/'Hàng Theo FCTS 14.09'!$C23,0)</f>
        <v>6</v>
      </c>
      <c r="K23" s="134">
        <f t="array" ref="K23">+IFERROR(INDEX('FCST SDV'!$AC$3:$AZ$3000,MATCH('Hàng Theo FCTS 14.09'!$B23,'FCST SDV'!$C$3:$C$3000,0),MATCH('Hàng Theo FCTS 14.09'!K$1,'FCST SDV'!$AC$2:$AZ$2,0))/'Hàng Theo FCTS 14.09'!$C23,0)</f>
        <v>6</v>
      </c>
      <c r="L23" s="134">
        <f t="array" ref="L23">+IFERROR(INDEX('FCST SDV'!$AC$3:$AZ$3000,MATCH('Hàng Theo FCTS 14.09'!$B23,'FCST SDV'!$C$3:$C$3000,0),MATCH('Hàng Theo FCTS 14.09'!L$1,'FCST SDV'!$AC$2:$AZ$2,0))/'Hàng Theo FCTS 14.09'!$C23,0)</f>
        <v>6</v>
      </c>
      <c r="M23" s="134">
        <f t="array" ref="M23">+IFERROR(INDEX('FCST SDV'!$AC$3:$AZ$3000,MATCH('Hàng Theo FCTS 14.09'!$B23,'FCST SDV'!$C$3:$C$3000,0),MATCH('Hàng Theo FCTS 14.09'!M$1,'FCST SDV'!$AC$2:$AZ$2,0))/'Hàng Theo FCTS 14.09'!$C23,0)</f>
        <v>6</v>
      </c>
      <c r="N23" s="134">
        <f t="array" ref="N23">+IFERROR(INDEX('FCST SDV'!$AC$3:$AZ$3000,MATCH('Hàng Theo FCTS 14.09'!$B23,'FCST SDV'!$C$3:$C$3000,0),MATCH('Hàng Theo FCTS 14.09'!N$1,'FCST SDV'!$AC$2:$AZ$2,0))/'Hàng Theo FCTS 14.09'!$C23,0)</f>
        <v>6</v>
      </c>
      <c r="O23" s="134">
        <f t="array" ref="O23">+IFERROR(INDEX('FCST SDV'!$AC$3:$AZ$3000,MATCH('Hàng Theo FCTS 14.09'!$B23,'FCST SDV'!$C$3:$C$3000,0),MATCH('Hàng Theo FCTS 14.09'!O$1,'FCST SDV'!$AC$2:$AZ$2,0))/'Hàng Theo FCTS 14.09'!$C23,0)</f>
        <v>39.6</v>
      </c>
      <c r="P23" s="134">
        <f t="array" ref="P23">+IFERROR(INDEX('FCST SDV'!$AC$3:$AZ$3000,MATCH('Hàng Theo FCTS 14.09'!$B23,'FCST SDV'!$C$3:$C$3000,0),MATCH('Hàng Theo FCTS 14.09'!P$1,'FCST SDV'!$AC$2:$AZ$2,0))/'Hàng Theo FCTS 14.09'!$C23,0)</f>
        <v>12</v>
      </c>
      <c r="Q23" s="134">
        <f t="array" ref="Q23">+IFERROR(INDEX('FCST SDV'!$AC$3:$AZ$3000,MATCH('Hàng Theo FCTS 14.09'!$B23,'FCST SDV'!$C$3:$C$3000,0),MATCH('Hàng Theo FCTS 14.09'!Q$1,'FCST SDV'!$AC$2:$AZ$2,0))/'Hàng Theo FCTS 14.09'!$C23,0)</f>
        <v>6</v>
      </c>
    </row>
    <row r="24" spans="1:17">
      <c r="A24" s="562"/>
      <c r="B24" s="132" t="s">
        <v>27</v>
      </c>
      <c r="C24" s="132">
        <v>2500</v>
      </c>
      <c r="D24" s="556"/>
      <c r="E24" s="664"/>
      <c r="F24" s="556"/>
      <c r="G24" s="152">
        <f>+VLOOKUP(B24,'[6]FCST SDV'!$C:$AL,36,0)</f>
        <v>228000</v>
      </c>
      <c r="H24" s="153">
        <f t="shared" si="0"/>
        <v>91.2</v>
      </c>
      <c r="I24" s="134">
        <f t="array" ref="I24">+IFERROR(INDEX('FCST SDV'!$AC$3:$AZ$3000,MATCH('Hàng Theo FCTS 14.09'!$B24,'FCST SDV'!$C$3:$C$3000,0),MATCH('Hàng Theo FCTS 14.09'!I$1,'FCST SDV'!$AC$2:$AZ$2,0))/'Hàng Theo FCTS 14.09'!$C24,0)</f>
        <v>26</v>
      </c>
      <c r="J24" s="134">
        <f t="array" ref="J24">+IFERROR(INDEX('FCST SDV'!$AC$3:$AZ$3000,MATCH('Hàng Theo FCTS 14.09'!$B24,'FCST SDV'!$C$3:$C$3000,0),MATCH('Hàng Theo FCTS 14.09'!J$1,'FCST SDV'!$AC$2:$AZ$2,0))/'Hàng Theo FCTS 14.09'!$C24,0)</f>
        <v>32</v>
      </c>
      <c r="K24" s="134">
        <f t="array" ref="K24">+IFERROR(INDEX('FCST SDV'!$AC$3:$AZ$3000,MATCH('Hàng Theo FCTS 14.09'!$B24,'FCST SDV'!$C$3:$C$3000,0),MATCH('Hàng Theo FCTS 14.09'!K$1,'FCST SDV'!$AC$2:$AZ$2,0))/'Hàng Theo FCTS 14.09'!$C24,0)</f>
        <v>32</v>
      </c>
      <c r="L24" s="134">
        <f t="array" ref="L24">+IFERROR(INDEX('FCST SDV'!$AC$3:$AZ$3000,MATCH('Hàng Theo FCTS 14.09'!$B24,'FCST SDV'!$C$3:$C$3000,0),MATCH('Hàng Theo FCTS 14.09'!L$1,'FCST SDV'!$AC$2:$AZ$2,0))/'Hàng Theo FCTS 14.09'!$C24,0)</f>
        <v>32</v>
      </c>
      <c r="M24" s="134">
        <f t="array" ref="M24">+IFERROR(INDEX('FCST SDV'!$AC$3:$AZ$3000,MATCH('Hàng Theo FCTS 14.09'!$B24,'FCST SDV'!$C$3:$C$3000,0),MATCH('Hàng Theo FCTS 14.09'!M$1,'FCST SDV'!$AC$2:$AZ$2,0))/'Hàng Theo FCTS 14.09'!$C24,0)</f>
        <v>32</v>
      </c>
      <c r="N24" s="134">
        <f t="array" ref="N24">+IFERROR(INDEX('FCST SDV'!$AC$3:$AZ$3000,MATCH('Hàng Theo FCTS 14.09'!$B24,'FCST SDV'!$C$3:$C$3000,0),MATCH('Hàng Theo FCTS 14.09'!N$1,'FCST SDV'!$AC$2:$AZ$2,0))/'Hàng Theo FCTS 14.09'!$C24,0)</f>
        <v>32</v>
      </c>
      <c r="O24" s="134">
        <f t="array" ref="O24">+IFERROR(INDEX('FCST SDV'!$AC$3:$AZ$3000,MATCH('Hàng Theo FCTS 14.09'!$B24,'FCST SDV'!$C$3:$C$3000,0),MATCH('Hàng Theo FCTS 14.09'!O$1,'FCST SDV'!$AC$2:$AZ$2,0))/'Hàng Theo FCTS 14.09'!$C24,0)</f>
        <v>218</v>
      </c>
      <c r="P24" s="134">
        <f t="array" ref="P24">+IFERROR(INDEX('FCST SDV'!$AC$3:$AZ$3000,MATCH('Hàng Theo FCTS 14.09'!$B24,'FCST SDV'!$C$3:$C$3000,0),MATCH('Hàng Theo FCTS 14.09'!P$1,'FCST SDV'!$AC$2:$AZ$2,0))/'Hàng Theo FCTS 14.09'!$C24,0)</f>
        <v>128</v>
      </c>
      <c r="Q24" s="134">
        <f t="array" ref="Q24">+IFERROR(INDEX('FCST SDV'!$AC$3:$AZ$3000,MATCH('Hàng Theo FCTS 14.09'!$B24,'FCST SDV'!$C$3:$C$3000,0),MATCH('Hàng Theo FCTS 14.09'!Q$1,'FCST SDV'!$AC$2:$AZ$2,0))/'Hàng Theo FCTS 14.09'!$C24,0)</f>
        <v>96</v>
      </c>
    </row>
    <row r="25" spans="1:17">
      <c r="A25" s="562"/>
      <c r="B25" s="131" t="s">
        <v>28</v>
      </c>
      <c r="C25" s="135">
        <v>1000</v>
      </c>
      <c r="D25" s="556"/>
      <c r="E25" s="664"/>
      <c r="F25" s="556"/>
      <c r="G25" s="152">
        <f>+VLOOKUP(B25,'[6]FCST SDV'!$C:$AL,36,0)</f>
        <v>628000</v>
      </c>
      <c r="H25" s="153">
        <f t="shared" si="0"/>
        <v>628</v>
      </c>
      <c r="I25" s="134">
        <f t="array" ref="I25">+IFERROR(INDEX('FCST SDV'!$AC$3:$AZ$3000,MATCH('Hàng Theo FCTS 14.09'!$B25,'FCST SDV'!$C$3:$C$3000,0),MATCH('Hàng Theo FCTS 14.09'!I$1,'FCST SDV'!$AC$2:$AZ$2,0))/'Hàng Theo FCTS 14.09'!$C25,0)</f>
        <v>6</v>
      </c>
      <c r="J25" s="134">
        <f t="array" ref="J25">+IFERROR(INDEX('FCST SDV'!$AC$3:$AZ$3000,MATCH('Hàng Theo FCTS 14.09'!$B25,'FCST SDV'!$C$3:$C$3000,0),MATCH('Hàng Theo FCTS 14.09'!J$1,'FCST SDV'!$AC$2:$AZ$2,0))/'Hàng Theo FCTS 14.09'!$C25,0)</f>
        <v>6</v>
      </c>
      <c r="K25" s="134">
        <f t="array" ref="K25">+IFERROR(INDEX('FCST SDV'!$AC$3:$AZ$3000,MATCH('Hàng Theo FCTS 14.09'!$B25,'FCST SDV'!$C$3:$C$3000,0),MATCH('Hàng Theo FCTS 14.09'!K$1,'FCST SDV'!$AC$2:$AZ$2,0))/'Hàng Theo FCTS 14.09'!$C25,0)</f>
        <v>6</v>
      </c>
      <c r="L25" s="134">
        <f t="array" ref="L25">+IFERROR(INDEX('FCST SDV'!$AC$3:$AZ$3000,MATCH('Hàng Theo FCTS 14.09'!$B25,'FCST SDV'!$C$3:$C$3000,0),MATCH('Hàng Theo FCTS 14.09'!L$1,'FCST SDV'!$AC$2:$AZ$2,0))/'Hàng Theo FCTS 14.09'!$C25,0)</f>
        <v>6</v>
      </c>
      <c r="M25" s="134">
        <f t="array" ref="M25">+IFERROR(INDEX('FCST SDV'!$AC$3:$AZ$3000,MATCH('Hàng Theo FCTS 14.09'!$B25,'FCST SDV'!$C$3:$C$3000,0),MATCH('Hàng Theo FCTS 14.09'!M$1,'FCST SDV'!$AC$2:$AZ$2,0))/'Hàng Theo FCTS 14.09'!$C25,0)</f>
        <v>6</v>
      </c>
      <c r="N25" s="134">
        <f t="array" ref="N25">+IFERROR(INDEX('FCST SDV'!$AC$3:$AZ$3000,MATCH('Hàng Theo FCTS 14.09'!$B25,'FCST SDV'!$C$3:$C$3000,0),MATCH('Hàng Theo FCTS 14.09'!N$1,'FCST SDV'!$AC$2:$AZ$2,0))/'Hàng Theo FCTS 14.09'!$C25,0)</f>
        <v>6</v>
      </c>
      <c r="O25" s="134">
        <f t="array" ref="O25">+IFERROR(INDEX('FCST SDV'!$AC$3:$AZ$3000,MATCH('Hàng Theo FCTS 14.09'!$B25,'FCST SDV'!$C$3:$C$3000,0),MATCH('Hàng Theo FCTS 14.09'!O$1,'FCST SDV'!$AC$2:$AZ$2,0))/'Hàng Theo FCTS 14.09'!$C25,0)</f>
        <v>42</v>
      </c>
      <c r="P25" s="134">
        <f t="array" ref="P25">+IFERROR(INDEX('FCST SDV'!$AC$3:$AZ$3000,MATCH('Hàng Theo FCTS 14.09'!$B25,'FCST SDV'!$C$3:$C$3000,0),MATCH('Hàng Theo FCTS 14.09'!P$1,'FCST SDV'!$AC$2:$AZ$2,0))/'Hàng Theo FCTS 14.09'!$C25,0)</f>
        <v>24</v>
      </c>
      <c r="Q25" s="134">
        <f t="array" ref="Q25">+IFERROR(INDEX('FCST SDV'!$AC$3:$AZ$3000,MATCH('Hàng Theo FCTS 14.09'!$B25,'FCST SDV'!$C$3:$C$3000,0),MATCH('Hàng Theo FCTS 14.09'!Q$1,'FCST SDV'!$AC$2:$AZ$2,0))/'Hàng Theo FCTS 14.09'!$C25,0)</f>
        <v>18</v>
      </c>
    </row>
    <row r="26" spans="1:17">
      <c r="A26" s="562"/>
      <c r="B26" s="136" t="s">
        <v>29</v>
      </c>
      <c r="C26" s="132">
        <v>2500</v>
      </c>
      <c r="D26" s="556"/>
      <c r="E26" s="664"/>
      <c r="F26" s="556"/>
      <c r="G26" s="152">
        <f>+VLOOKUP(B26,'[6]FCST SDV'!$C:$AL,36,0)</f>
        <v>300000</v>
      </c>
      <c r="H26" s="153">
        <f t="shared" si="0"/>
        <v>120</v>
      </c>
      <c r="I26" s="134">
        <f t="array" ref="I26">+IFERROR(INDEX('FCST SDV'!$AC$3:$AZ$3000,MATCH('Hàng Theo FCTS 14.09'!$B26,'FCST SDV'!$C$3:$C$3000,0),MATCH('Hàng Theo FCTS 14.09'!I$1,'FCST SDV'!$AC$2:$AZ$2,0))/'Hàng Theo FCTS 14.09'!$C26,0)</f>
        <v>266.66666666666669</v>
      </c>
      <c r="J26" s="134">
        <f t="array" ref="J26">+IFERROR(INDEX('FCST SDV'!$AC$3:$AZ$3000,MATCH('Hàng Theo FCTS 14.09'!$B26,'FCST SDV'!$C$3:$C$3000,0),MATCH('Hàng Theo FCTS 14.09'!J$1,'FCST SDV'!$AC$2:$AZ$2,0))/'Hàng Theo FCTS 14.09'!$C26,0)</f>
        <v>166.66666666666666</v>
      </c>
      <c r="K26" s="134">
        <f t="array" ref="K26">+IFERROR(INDEX('FCST SDV'!$AC$3:$AZ$3000,MATCH('Hàng Theo FCTS 14.09'!$B26,'FCST SDV'!$C$3:$C$3000,0),MATCH('Hàng Theo FCTS 14.09'!K$1,'FCST SDV'!$AC$2:$AZ$2,0))/'Hàng Theo FCTS 14.09'!$C26,0)</f>
        <v>250</v>
      </c>
      <c r="L26" s="134">
        <f t="array" ref="L26">+IFERROR(INDEX('FCST SDV'!$AC$3:$AZ$3000,MATCH('Hàng Theo FCTS 14.09'!$B26,'FCST SDV'!$C$3:$C$3000,0),MATCH('Hàng Theo FCTS 14.09'!L$1,'FCST SDV'!$AC$2:$AZ$2,0))/'Hàng Theo FCTS 14.09'!$C26,0)</f>
        <v>250</v>
      </c>
      <c r="M26" s="134">
        <f t="array" ref="M26">+IFERROR(INDEX('FCST SDV'!$AC$3:$AZ$3000,MATCH('Hàng Theo FCTS 14.09'!$B26,'FCST SDV'!$C$3:$C$3000,0),MATCH('Hàng Theo FCTS 14.09'!M$1,'FCST SDV'!$AC$2:$AZ$2,0))/'Hàng Theo FCTS 14.09'!$C26,0)</f>
        <v>250</v>
      </c>
      <c r="N26" s="134">
        <f t="array" ref="N26">+IFERROR(INDEX('FCST SDV'!$AC$3:$AZ$3000,MATCH('Hàng Theo FCTS 14.09'!$B26,'FCST SDV'!$C$3:$C$3000,0),MATCH('Hàng Theo FCTS 14.09'!N$1,'FCST SDV'!$AC$2:$AZ$2,0))/'Hàng Theo FCTS 14.09'!$C26,0)</f>
        <v>333.33333333333331</v>
      </c>
      <c r="O26" s="134">
        <f t="array" ref="O26">+IFERROR(INDEX('FCST SDV'!$AC$3:$AZ$3000,MATCH('Hàng Theo FCTS 14.09'!$B26,'FCST SDV'!$C$3:$C$3000,0),MATCH('Hàng Theo FCTS 14.09'!O$1,'FCST SDV'!$AC$2:$AZ$2,0))/'Hàng Theo FCTS 14.09'!$C26,0)</f>
        <v>1666.6666666666667</v>
      </c>
      <c r="P26" s="134">
        <f t="array" ref="P26">+IFERROR(INDEX('FCST SDV'!$AC$3:$AZ$3000,MATCH('Hàng Theo FCTS 14.09'!$B26,'FCST SDV'!$C$3:$C$3000,0),MATCH('Hàng Theo FCTS 14.09'!P$1,'FCST SDV'!$AC$2:$AZ$2,0))/'Hàng Theo FCTS 14.09'!$C26,0)</f>
        <v>2250</v>
      </c>
      <c r="Q26" s="134">
        <f t="array" ref="Q26">+IFERROR(INDEX('FCST SDV'!$AC$3:$AZ$3000,MATCH('Hàng Theo FCTS 14.09'!$B26,'FCST SDV'!$C$3:$C$3000,0),MATCH('Hàng Theo FCTS 14.09'!Q$1,'FCST SDV'!$AC$2:$AZ$2,0))/'Hàng Theo FCTS 14.09'!$C26,0)</f>
        <v>0</v>
      </c>
    </row>
    <row r="27" spans="1:17">
      <c r="A27" s="562"/>
      <c r="B27" s="132" t="s">
        <v>30</v>
      </c>
      <c r="C27" s="132">
        <v>180</v>
      </c>
      <c r="D27" s="556"/>
      <c r="E27" s="664"/>
      <c r="F27" s="556"/>
      <c r="G27" s="152">
        <f>+VLOOKUP(B27,'[6]FCST SDV'!$C:$AL,36,0)</f>
        <v>978000</v>
      </c>
      <c r="H27" s="153">
        <f t="shared" si="0"/>
        <v>5433.333333333333</v>
      </c>
      <c r="I27" s="134">
        <f t="array" ref="I27">+IFERROR(INDEX('FCST SDV'!$AC$3:$AZ$3000,MATCH('Hàng Theo FCTS 14.09'!$B27,'FCST SDV'!$C$3:$C$3000,0),MATCH('Hàng Theo FCTS 14.09'!I$1,'FCST SDV'!$AC$2:$AZ$2,0))/'Hàng Theo FCTS 14.09'!$C27,0)</f>
        <v>250</v>
      </c>
      <c r="J27" s="134">
        <f t="array" ref="J27">+IFERROR(INDEX('FCST SDV'!$AC$3:$AZ$3000,MATCH('Hàng Theo FCTS 14.09'!$B27,'FCST SDV'!$C$3:$C$3000,0),MATCH('Hàng Theo FCTS 14.09'!J$1,'FCST SDV'!$AC$2:$AZ$2,0))/'Hàng Theo FCTS 14.09'!$C27,0)</f>
        <v>166.66666666666666</v>
      </c>
      <c r="K27" s="134">
        <f t="array" ref="K27">+IFERROR(INDEX('FCST SDV'!$AC$3:$AZ$3000,MATCH('Hàng Theo FCTS 14.09'!$B27,'FCST SDV'!$C$3:$C$3000,0),MATCH('Hàng Theo FCTS 14.09'!K$1,'FCST SDV'!$AC$2:$AZ$2,0))/'Hàng Theo FCTS 14.09'!$C27,0)</f>
        <v>250</v>
      </c>
      <c r="L27" s="134">
        <f t="array" ref="L27">+IFERROR(INDEX('FCST SDV'!$AC$3:$AZ$3000,MATCH('Hàng Theo FCTS 14.09'!$B27,'FCST SDV'!$C$3:$C$3000,0),MATCH('Hàng Theo FCTS 14.09'!L$1,'FCST SDV'!$AC$2:$AZ$2,0))/'Hàng Theo FCTS 14.09'!$C27,0)</f>
        <v>250</v>
      </c>
      <c r="M27" s="134">
        <f t="array" ref="M27">+IFERROR(INDEX('FCST SDV'!$AC$3:$AZ$3000,MATCH('Hàng Theo FCTS 14.09'!$B27,'FCST SDV'!$C$3:$C$3000,0),MATCH('Hàng Theo FCTS 14.09'!M$1,'FCST SDV'!$AC$2:$AZ$2,0))/'Hàng Theo FCTS 14.09'!$C27,0)</f>
        <v>250</v>
      </c>
      <c r="N27" s="134">
        <f t="array" ref="N27">+IFERROR(INDEX('FCST SDV'!$AC$3:$AZ$3000,MATCH('Hàng Theo FCTS 14.09'!$B27,'FCST SDV'!$C$3:$C$3000,0),MATCH('Hàng Theo FCTS 14.09'!N$1,'FCST SDV'!$AC$2:$AZ$2,0))/'Hàng Theo FCTS 14.09'!$C27,0)</f>
        <v>333.33333333333331</v>
      </c>
      <c r="O27" s="134">
        <f t="array" ref="O27">+IFERROR(INDEX('FCST SDV'!$AC$3:$AZ$3000,MATCH('Hàng Theo FCTS 14.09'!$B27,'FCST SDV'!$C$3:$C$3000,0),MATCH('Hàng Theo FCTS 14.09'!O$1,'FCST SDV'!$AC$2:$AZ$2,0))/'Hàng Theo FCTS 14.09'!$C27,0)</f>
        <v>1666.6666666666667</v>
      </c>
      <c r="P27" s="134">
        <f t="array" ref="P27">+IFERROR(INDEX('FCST SDV'!$AC$3:$AZ$3000,MATCH('Hàng Theo FCTS 14.09'!$B27,'FCST SDV'!$C$3:$C$3000,0),MATCH('Hàng Theo FCTS 14.09'!P$1,'FCST SDV'!$AC$2:$AZ$2,0))/'Hàng Theo FCTS 14.09'!$C27,0)</f>
        <v>2250</v>
      </c>
      <c r="Q27" s="134">
        <f t="array" ref="Q27">+IFERROR(INDEX('FCST SDV'!$AC$3:$AZ$3000,MATCH('Hàng Theo FCTS 14.09'!$B27,'FCST SDV'!$C$3:$C$3000,0),MATCH('Hàng Theo FCTS 14.09'!Q$1,'FCST SDV'!$AC$2:$AZ$2,0))/'Hàng Theo FCTS 14.09'!$C27,0)</f>
        <v>0</v>
      </c>
    </row>
    <row r="28" spans="1:17">
      <c r="A28" s="562"/>
      <c r="B28" s="132" t="s">
        <v>31</v>
      </c>
      <c r="C28" s="132">
        <v>180</v>
      </c>
      <c r="D28" s="556"/>
      <c r="E28" s="664"/>
      <c r="F28" s="556"/>
      <c r="G28" s="152">
        <f>+VLOOKUP(B28,'[6]FCST SDV'!$C:$AL,36,0)</f>
        <v>975000</v>
      </c>
      <c r="H28" s="153">
        <f t="shared" si="0"/>
        <v>5416.666666666667</v>
      </c>
      <c r="I28" s="134">
        <f t="array" ref="I28">+IFERROR(INDEX('FCST SDV'!$AC$3:$AZ$3000,MATCH('Hàng Theo FCTS 14.09'!$B28,'FCST SDV'!$C$3:$C$3000,0),MATCH('Hàng Theo FCTS 14.09'!I$1,'FCST SDV'!$AC$2:$AZ$2,0))/'Hàng Theo FCTS 14.09'!$C28,0)</f>
        <v>416.66666666666669</v>
      </c>
      <c r="J28" s="134">
        <f t="array" ref="J28">+IFERROR(INDEX('FCST SDV'!$AC$3:$AZ$3000,MATCH('Hàng Theo FCTS 14.09'!$B28,'FCST SDV'!$C$3:$C$3000,0),MATCH('Hàng Theo FCTS 14.09'!J$1,'FCST SDV'!$AC$2:$AZ$2,0))/'Hàng Theo FCTS 14.09'!$C28,0)</f>
        <v>333.33333333333331</v>
      </c>
      <c r="K28" s="134">
        <f t="array" ref="K28">+IFERROR(INDEX('FCST SDV'!$AC$3:$AZ$3000,MATCH('Hàng Theo FCTS 14.09'!$B28,'FCST SDV'!$C$3:$C$3000,0),MATCH('Hàng Theo FCTS 14.09'!K$1,'FCST SDV'!$AC$2:$AZ$2,0))/'Hàng Theo FCTS 14.09'!$C28,0)</f>
        <v>333.33333333333331</v>
      </c>
      <c r="L28" s="134">
        <f t="array" ref="L28">+IFERROR(INDEX('FCST SDV'!$AC$3:$AZ$3000,MATCH('Hàng Theo FCTS 14.09'!$B28,'FCST SDV'!$C$3:$C$3000,0),MATCH('Hàng Theo FCTS 14.09'!L$1,'FCST SDV'!$AC$2:$AZ$2,0))/'Hàng Theo FCTS 14.09'!$C28,0)</f>
        <v>333.33333333333331</v>
      </c>
      <c r="M28" s="134">
        <f t="array" ref="M28">+IFERROR(INDEX('FCST SDV'!$AC$3:$AZ$3000,MATCH('Hàng Theo FCTS 14.09'!$B28,'FCST SDV'!$C$3:$C$3000,0),MATCH('Hàng Theo FCTS 14.09'!M$1,'FCST SDV'!$AC$2:$AZ$2,0))/'Hàng Theo FCTS 14.09'!$C28,0)</f>
        <v>500</v>
      </c>
      <c r="N28" s="134">
        <f t="array" ref="N28">+IFERROR(INDEX('FCST SDV'!$AC$3:$AZ$3000,MATCH('Hàng Theo FCTS 14.09'!$B28,'FCST SDV'!$C$3:$C$3000,0),MATCH('Hàng Theo FCTS 14.09'!N$1,'FCST SDV'!$AC$2:$AZ$2,0))/'Hàng Theo FCTS 14.09'!$C28,0)</f>
        <v>500</v>
      </c>
      <c r="O28" s="134">
        <f t="array" ref="O28">+IFERROR(INDEX('FCST SDV'!$AC$3:$AZ$3000,MATCH('Hàng Theo FCTS 14.09'!$B28,'FCST SDV'!$C$3:$C$3000,0),MATCH('Hàng Theo FCTS 14.09'!O$1,'FCST SDV'!$AC$2:$AZ$2,0))/'Hàng Theo FCTS 14.09'!$C28,0)</f>
        <v>2833.3333333333335</v>
      </c>
      <c r="P28" s="134">
        <f t="array" ref="P28">+IFERROR(INDEX('FCST SDV'!$AC$3:$AZ$3000,MATCH('Hàng Theo FCTS 14.09'!$B28,'FCST SDV'!$C$3:$C$3000,0),MATCH('Hàng Theo FCTS 14.09'!P$1,'FCST SDV'!$AC$2:$AZ$2,0))/'Hàng Theo FCTS 14.09'!$C28,0)</f>
        <v>1555.5555555555557</v>
      </c>
      <c r="Q28" s="134">
        <f t="array" ref="Q28">+IFERROR(INDEX('FCST SDV'!$AC$3:$AZ$3000,MATCH('Hàng Theo FCTS 14.09'!$B28,'FCST SDV'!$C$3:$C$3000,0),MATCH('Hàng Theo FCTS 14.09'!Q$1,'FCST SDV'!$AC$2:$AZ$2,0))/'Hàng Theo FCTS 14.09'!$C28,0)</f>
        <v>0</v>
      </c>
    </row>
    <row r="29" spans="1:17">
      <c r="A29" s="562"/>
      <c r="B29" s="132" t="s">
        <v>32</v>
      </c>
      <c r="C29" s="132">
        <v>180</v>
      </c>
      <c r="D29" s="556"/>
      <c r="E29" s="664"/>
      <c r="F29" s="556"/>
      <c r="G29" s="152">
        <f>+VLOOKUP(B29,'[6]FCST SDV'!$C:$AL,36,0)</f>
        <v>1225000</v>
      </c>
      <c r="H29" s="153">
        <f t="shared" si="0"/>
        <v>6805.5555555555557</v>
      </c>
      <c r="I29" s="134">
        <f t="array" ref="I29">+IFERROR(INDEX('FCST SDV'!$AC$3:$AZ$3000,MATCH('Hàng Theo FCTS 14.09'!$B29,'FCST SDV'!$C$3:$C$3000,0),MATCH('Hàng Theo FCTS 14.09'!I$1,'FCST SDV'!$AC$2:$AZ$2,0))/'Hàng Theo FCTS 14.09'!$C29,0)</f>
        <v>250</v>
      </c>
      <c r="J29" s="134">
        <f t="array" ref="J29">+IFERROR(INDEX('FCST SDV'!$AC$3:$AZ$3000,MATCH('Hàng Theo FCTS 14.09'!$B29,'FCST SDV'!$C$3:$C$3000,0),MATCH('Hàng Theo FCTS 14.09'!J$1,'FCST SDV'!$AC$2:$AZ$2,0))/'Hàng Theo FCTS 14.09'!$C29,0)</f>
        <v>166.66666666666666</v>
      </c>
      <c r="K29" s="134">
        <f t="array" ref="K29">+IFERROR(INDEX('FCST SDV'!$AC$3:$AZ$3000,MATCH('Hàng Theo FCTS 14.09'!$B29,'FCST SDV'!$C$3:$C$3000,0),MATCH('Hàng Theo FCTS 14.09'!K$1,'FCST SDV'!$AC$2:$AZ$2,0))/'Hàng Theo FCTS 14.09'!$C29,0)</f>
        <v>250</v>
      </c>
      <c r="L29" s="134">
        <f t="array" ref="L29">+IFERROR(INDEX('FCST SDV'!$AC$3:$AZ$3000,MATCH('Hàng Theo FCTS 14.09'!$B29,'FCST SDV'!$C$3:$C$3000,0),MATCH('Hàng Theo FCTS 14.09'!L$1,'FCST SDV'!$AC$2:$AZ$2,0))/'Hàng Theo FCTS 14.09'!$C29,0)</f>
        <v>250</v>
      </c>
      <c r="M29" s="134">
        <f t="array" ref="M29">+IFERROR(INDEX('FCST SDV'!$AC$3:$AZ$3000,MATCH('Hàng Theo FCTS 14.09'!$B29,'FCST SDV'!$C$3:$C$3000,0),MATCH('Hàng Theo FCTS 14.09'!M$1,'FCST SDV'!$AC$2:$AZ$2,0))/'Hàng Theo FCTS 14.09'!$C29,0)</f>
        <v>250</v>
      </c>
      <c r="N29" s="134">
        <f t="array" ref="N29">+IFERROR(INDEX('FCST SDV'!$AC$3:$AZ$3000,MATCH('Hàng Theo FCTS 14.09'!$B29,'FCST SDV'!$C$3:$C$3000,0),MATCH('Hàng Theo FCTS 14.09'!N$1,'FCST SDV'!$AC$2:$AZ$2,0))/'Hàng Theo FCTS 14.09'!$C29,0)</f>
        <v>333.33333333333331</v>
      </c>
      <c r="O29" s="134">
        <f t="array" ref="O29">+IFERROR(INDEX('FCST SDV'!$AC$3:$AZ$3000,MATCH('Hàng Theo FCTS 14.09'!$B29,'FCST SDV'!$C$3:$C$3000,0),MATCH('Hàng Theo FCTS 14.09'!O$1,'FCST SDV'!$AC$2:$AZ$2,0))/'Hàng Theo FCTS 14.09'!$C29,0)</f>
        <v>1666.6666666666667</v>
      </c>
      <c r="P29" s="134">
        <f t="array" ref="P29">+IFERROR(INDEX('FCST SDV'!$AC$3:$AZ$3000,MATCH('Hàng Theo FCTS 14.09'!$B29,'FCST SDV'!$C$3:$C$3000,0),MATCH('Hàng Theo FCTS 14.09'!P$1,'FCST SDV'!$AC$2:$AZ$2,0))/'Hàng Theo FCTS 14.09'!$C29,0)</f>
        <v>2250</v>
      </c>
      <c r="Q29" s="134">
        <f t="array" ref="Q29">+IFERROR(INDEX('FCST SDV'!$AC$3:$AZ$3000,MATCH('Hàng Theo FCTS 14.09'!$B29,'FCST SDV'!$C$3:$C$3000,0),MATCH('Hàng Theo FCTS 14.09'!Q$1,'FCST SDV'!$AC$2:$AZ$2,0))/'Hàng Theo FCTS 14.09'!$C29,0)</f>
        <v>0</v>
      </c>
    </row>
    <row r="30" spans="1:17">
      <c r="A30" s="562"/>
      <c r="B30" s="132" t="s">
        <v>33</v>
      </c>
      <c r="C30" s="132">
        <v>180</v>
      </c>
      <c r="D30" s="556"/>
      <c r="E30" s="664"/>
      <c r="F30" s="556"/>
      <c r="G30" s="152">
        <f>+VLOOKUP(B30,'[6]FCST SDV'!$C:$AL,36,0)</f>
        <v>975000</v>
      </c>
      <c r="H30" s="153">
        <f t="shared" si="0"/>
        <v>5416.666666666667</v>
      </c>
      <c r="I30" s="134">
        <f t="array" ref="I30">+IFERROR(INDEX('FCST SDV'!$AC$3:$AZ$3000,MATCH('Hàng Theo FCTS 14.09'!$B30,'FCST SDV'!$C$3:$C$3000,0),MATCH('Hàng Theo FCTS 14.09'!I$1,'FCST SDV'!$AC$2:$AZ$2,0))/'Hàng Theo FCTS 14.09'!$C30,0)</f>
        <v>300</v>
      </c>
      <c r="J30" s="134">
        <f t="array" ref="J30">+IFERROR(INDEX('FCST SDV'!$AC$3:$AZ$3000,MATCH('Hàng Theo FCTS 14.09'!$B30,'FCST SDV'!$C$3:$C$3000,0),MATCH('Hàng Theo FCTS 14.09'!J$1,'FCST SDV'!$AC$2:$AZ$2,0))/'Hàng Theo FCTS 14.09'!$C30,0)</f>
        <v>300</v>
      </c>
      <c r="K30" s="134">
        <f t="array" ref="K30">+IFERROR(INDEX('FCST SDV'!$AC$3:$AZ$3000,MATCH('Hàng Theo FCTS 14.09'!$B30,'FCST SDV'!$C$3:$C$3000,0),MATCH('Hàng Theo FCTS 14.09'!K$1,'FCST SDV'!$AC$2:$AZ$2,0))/'Hàng Theo FCTS 14.09'!$C30,0)</f>
        <v>300</v>
      </c>
      <c r="L30" s="134">
        <f t="array" ref="L30">+IFERROR(INDEX('FCST SDV'!$AC$3:$AZ$3000,MATCH('Hàng Theo FCTS 14.09'!$B30,'FCST SDV'!$C$3:$C$3000,0),MATCH('Hàng Theo FCTS 14.09'!L$1,'FCST SDV'!$AC$2:$AZ$2,0))/'Hàng Theo FCTS 14.09'!$C30,0)</f>
        <v>300</v>
      </c>
      <c r="M30" s="134">
        <f t="array" ref="M30">+IFERROR(INDEX('FCST SDV'!$AC$3:$AZ$3000,MATCH('Hàng Theo FCTS 14.09'!$B30,'FCST SDV'!$C$3:$C$3000,0),MATCH('Hàng Theo FCTS 14.09'!M$1,'FCST SDV'!$AC$2:$AZ$2,0))/'Hàng Theo FCTS 14.09'!$C30,0)</f>
        <v>300</v>
      </c>
      <c r="N30" s="134">
        <f t="array" ref="N30">+IFERROR(INDEX('FCST SDV'!$AC$3:$AZ$3000,MATCH('Hàng Theo FCTS 14.09'!$B30,'FCST SDV'!$C$3:$C$3000,0),MATCH('Hàng Theo FCTS 14.09'!N$1,'FCST SDV'!$AC$2:$AZ$2,0))/'Hàng Theo FCTS 14.09'!$C30,0)</f>
        <v>150</v>
      </c>
      <c r="O30" s="134">
        <f t="array" ref="O30">+IFERROR(INDEX('FCST SDV'!$AC$3:$AZ$3000,MATCH('Hàng Theo FCTS 14.09'!$B30,'FCST SDV'!$C$3:$C$3000,0),MATCH('Hàng Theo FCTS 14.09'!O$1,'FCST SDV'!$AC$2:$AZ$2,0))/'Hàng Theo FCTS 14.09'!$C30,0)</f>
        <v>1950</v>
      </c>
      <c r="P30" s="134">
        <f t="array" ref="P30">+IFERROR(INDEX('FCST SDV'!$AC$3:$AZ$3000,MATCH('Hàng Theo FCTS 14.09'!$B30,'FCST SDV'!$C$3:$C$3000,0),MATCH('Hàng Theo FCTS 14.09'!P$1,'FCST SDV'!$AC$2:$AZ$2,0))/'Hàng Theo FCTS 14.09'!$C30,0)</f>
        <v>2250</v>
      </c>
      <c r="Q30" s="134">
        <f t="array" ref="Q30">+IFERROR(INDEX('FCST SDV'!$AC$3:$AZ$3000,MATCH('Hàng Theo FCTS 14.09'!$B30,'FCST SDV'!$C$3:$C$3000,0),MATCH('Hàng Theo FCTS 14.09'!Q$1,'FCST SDV'!$AC$2:$AZ$2,0))/'Hàng Theo FCTS 14.09'!$C30,0)</f>
        <v>0</v>
      </c>
    </row>
    <row r="31" spans="1:17">
      <c r="A31" s="562"/>
      <c r="B31" s="132" t="s">
        <v>34</v>
      </c>
      <c r="C31" s="132">
        <v>180</v>
      </c>
      <c r="D31" s="556"/>
      <c r="E31" s="664"/>
      <c r="F31" s="556"/>
      <c r="G31" s="152">
        <f>+VLOOKUP(B31,'[6]FCST SDV'!$C:$AL,36,0)</f>
        <v>1053000</v>
      </c>
      <c r="H31" s="153">
        <f t="shared" si="0"/>
        <v>5850</v>
      </c>
      <c r="I31" s="134">
        <f t="array" ref="I31">+IFERROR(INDEX('FCST SDV'!$AC$3:$AZ$3000,MATCH('Hàng Theo FCTS 14.09'!$B31,'FCST SDV'!$C$3:$C$3000,0),MATCH('Hàng Theo FCTS 14.09'!I$1,'FCST SDV'!$AC$2:$AZ$2,0))/'Hàng Theo FCTS 14.09'!$C31,0)</f>
        <v>300</v>
      </c>
      <c r="J31" s="134">
        <f t="array" ref="J31">+IFERROR(INDEX('FCST SDV'!$AC$3:$AZ$3000,MATCH('Hàng Theo FCTS 14.09'!$B31,'FCST SDV'!$C$3:$C$3000,0),MATCH('Hàng Theo FCTS 14.09'!J$1,'FCST SDV'!$AC$2:$AZ$2,0))/'Hàng Theo FCTS 14.09'!$C31,0)</f>
        <v>300</v>
      </c>
      <c r="K31" s="134">
        <f t="array" ref="K31">+IFERROR(INDEX('FCST SDV'!$AC$3:$AZ$3000,MATCH('Hàng Theo FCTS 14.09'!$B31,'FCST SDV'!$C$3:$C$3000,0),MATCH('Hàng Theo FCTS 14.09'!K$1,'FCST SDV'!$AC$2:$AZ$2,0))/'Hàng Theo FCTS 14.09'!$C31,0)</f>
        <v>300</v>
      </c>
      <c r="L31" s="134">
        <f t="array" ref="L31">+IFERROR(INDEX('FCST SDV'!$AC$3:$AZ$3000,MATCH('Hàng Theo FCTS 14.09'!$B31,'FCST SDV'!$C$3:$C$3000,0),MATCH('Hàng Theo FCTS 14.09'!L$1,'FCST SDV'!$AC$2:$AZ$2,0))/'Hàng Theo FCTS 14.09'!$C31,0)</f>
        <v>300</v>
      </c>
      <c r="M31" s="134">
        <f t="array" ref="M31">+IFERROR(INDEX('FCST SDV'!$AC$3:$AZ$3000,MATCH('Hàng Theo FCTS 14.09'!$B31,'FCST SDV'!$C$3:$C$3000,0),MATCH('Hàng Theo FCTS 14.09'!M$1,'FCST SDV'!$AC$2:$AZ$2,0))/'Hàng Theo FCTS 14.09'!$C31,0)</f>
        <v>300</v>
      </c>
      <c r="N31" s="134">
        <f t="array" ref="N31">+IFERROR(INDEX('FCST SDV'!$AC$3:$AZ$3000,MATCH('Hàng Theo FCTS 14.09'!$B31,'FCST SDV'!$C$3:$C$3000,0),MATCH('Hàng Theo FCTS 14.09'!N$1,'FCST SDV'!$AC$2:$AZ$2,0))/'Hàng Theo FCTS 14.09'!$C31,0)</f>
        <v>300</v>
      </c>
      <c r="O31" s="134">
        <f t="array" ref="O31">+IFERROR(INDEX('FCST SDV'!$AC$3:$AZ$3000,MATCH('Hàng Theo FCTS 14.09'!$B31,'FCST SDV'!$C$3:$C$3000,0),MATCH('Hàng Theo FCTS 14.09'!O$1,'FCST SDV'!$AC$2:$AZ$2,0))/'Hàng Theo FCTS 14.09'!$C31,0)</f>
        <v>2100</v>
      </c>
      <c r="P31" s="134">
        <f t="array" ref="P31">+IFERROR(INDEX('FCST SDV'!$AC$3:$AZ$3000,MATCH('Hàng Theo FCTS 14.09'!$B31,'FCST SDV'!$C$3:$C$3000,0),MATCH('Hàng Theo FCTS 14.09'!P$1,'FCST SDV'!$AC$2:$AZ$2,0))/'Hàng Theo FCTS 14.09'!$C31,0)</f>
        <v>1600</v>
      </c>
      <c r="Q31" s="134">
        <f t="array" ref="Q31">+IFERROR(INDEX('FCST SDV'!$AC$3:$AZ$3000,MATCH('Hàng Theo FCTS 14.09'!$B31,'FCST SDV'!$C$3:$C$3000,0),MATCH('Hàng Theo FCTS 14.09'!Q$1,'FCST SDV'!$AC$2:$AZ$2,0))/'Hàng Theo FCTS 14.09'!$C31,0)</f>
        <v>0</v>
      </c>
    </row>
    <row r="32" spans="1:17">
      <c r="A32" s="562"/>
      <c r="B32" s="132" t="s">
        <v>35</v>
      </c>
      <c r="C32" s="132">
        <v>50</v>
      </c>
      <c r="D32" s="556"/>
      <c r="E32" s="664"/>
      <c r="F32" s="556"/>
      <c r="G32" s="152">
        <f>+VLOOKUP(B32,'[6]FCST SDV'!$C:$AL,36,0)</f>
        <v>275000</v>
      </c>
      <c r="H32" s="153">
        <f t="shared" si="0"/>
        <v>5500</v>
      </c>
      <c r="I32" s="134">
        <f t="array" ref="I32">+IFERROR(INDEX('FCST SDV'!$AC$3:$AZ$3000,MATCH('Hàng Theo FCTS 14.09'!$B32,'FCST SDV'!$C$3:$C$3000,0),MATCH('Hàng Theo FCTS 14.09'!I$1,'FCST SDV'!$AC$2:$AZ$2,0))/'Hàng Theo FCTS 14.09'!$C32,0)</f>
        <v>300</v>
      </c>
      <c r="J32" s="134">
        <f t="array" ref="J32">+IFERROR(INDEX('FCST SDV'!$AC$3:$AZ$3000,MATCH('Hàng Theo FCTS 14.09'!$B32,'FCST SDV'!$C$3:$C$3000,0),MATCH('Hàng Theo FCTS 14.09'!J$1,'FCST SDV'!$AC$2:$AZ$2,0))/'Hàng Theo FCTS 14.09'!$C32,0)</f>
        <v>300</v>
      </c>
      <c r="K32" s="134">
        <f t="array" ref="K32">+IFERROR(INDEX('FCST SDV'!$AC$3:$AZ$3000,MATCH('Hàng Theo FCTS 14.09'!$B32,'FCST SDV'!$C$3:$C$3000,0),MATCH('Hàng Theo FCTS 14.09'!K$1,'FCST SDV'!$AC$2:$AZ$2,0))/'Hàng Theo FCTS 14.09'!$C32,0)</f>
        <v>300</v>
      </c>
      <c r="L32" s="134">
        <f t="array" ref="L32">+IFERROR(INDEX('FCST SDV'!$AC$3:$AZ$3000,MATCH('Hàng Theo FCTS 14.09'!$B32,'FCST SDV'!$C$3:$C$3000,0),MATCH('Hàng Theo FCTS 14.09'!L$1,'FCST SDV'!$AC$2:$AZ$2,0))/'Hàng Theo FCTS 14.09'!$C32,0)</f>
        <v>300</v>
      </c>
      <c r="M32" s="134">
        <f t="array" ref="M32">+IFERROR(INDEX('FCST SDV'!$AC$3:$AZ$3000,MATCH('Hàng Theo FCTS 14.09'!$B32,'FCST SDV'!$C$3:$C$3000,0),MATCH('Hàng Theo FCTS 14.09'!M$1,'FCST SDV'!$AC$2:$AZ$2,0))/'Hàng Theo FCTS 14.09'!$C32,0)</f>
        <v>300</v>
      </c>
      <c r="N32" s="134">
        <f t="array" ref="N32">+IFERROR(INDEX('FCST SDV'!$AC$3:$AZ$3000,MATCH('Hàng Theo FCTS 14.09'!$B32,'FCST SDV'!$C$3:$C$3000,0),MATCH('Hàng Theo FCTS 14.09'!N$1,'FCST SDV'!$AC$2:$AZ$2,0))/'Hàng Theo FCTS 14.09'!$C32,0)</f>
        <v>300</v>
      </c>
      <c r="O32" s="134">
        <f t="array" ref="O32">+IFERROR(INDEX('FCST SDV'!$AC$3:$AZ$3000,MATCH('Hàng Theo FCTS 14.09'!$B32,'FCST SDV'!$C$3:$C$3000,0),MATCH('Hàng Theo FCTS 14.09'!O$1,'FCST SDV'!$AC$2:$AZ$2,0))/'Hàng Theo FCTS 14.09'!$C32,0)</f>
        <v>2100</v>
      </c>
      <c r="P32" s="134">
        <f t="array" ref="P32">+IFERROR(INDEX('FCST SDV'!$AC$3:$AZ$3000,MATCH('Hàng Theo FCTS 14.09'!$B32,'FCST SDV'!$C$3:$C$3000,0),MATCH('Hàng Theo FCTS 14.09'!P$1,'FCST SDV'!$AC$2:$AZ$2,0))/'Hàng Theo FCTS 14.09'!$C32,0)</f>
        <v>1600</v>
      </c>
      <c r="Q32" s="134">
        <f t="array" ref="Q32">+IFERROR(INDEX('FCST SDV'!$AC$3:$AZ$3000,MATCH('Hàng Theo FCTS 14.09'!$B32,'FCST SDV'!$C$3:$C$3000,0),MATCH('Hàng Theo FCTS 14.09'!Q$1,'FCST SDV'!$AC$2:$AZ$2,0))/'Hàng Theo FCTS 14.09'!$C32,0)</f>
        <v>0</v>
      </c>
    </row>
    <row r="33" spans="1:17">
      <c r="A33" s="562"/>
      <c r="B33" s="132" t="s">
        <v>36</v>
      </c>
      <c r="C33" s="132">
        <v>50</v>
      </c>
      <c r="D33" s="556"/>
      <c r="E33" s="664"/>
      <c r="F33" s="556"/>
      <c r="G33" s="152">
        <f>+VLOOKUP(B33,'[6]FCST SDV'!$C:$AL,36,0)</f>
        <v>275000</v>
      </c>
      <c r="H33" s="153">
        <f t="shared" si="0"/>
        <v>5500</v>
      </c>
      <c r="I33" s="134">
        <f t="array" ref="I33">+IFERROR(INDEX('FCST SDV'!$AC$3:$AZ$3000,MATCH('Hàng Theo FCTS 14.09'!$B33,'FCST SDV'!$C$3:$C$3000,0),MATCH('Hàng Theo FCTS 14.09'!I$1,'FCST SDV'!$AC$2:$AZ$2,0))/'Hàng Theo FCTS 14.09'!$C33,0)</f>
        <v>300</v>
      </c>
      <c r="J33" s="134">
        <f t="array" ref="J33">+IFERROR(INDEX('FCST SDV'!$AC$3:$AZ$3000,MATCH('Hàng Theo FCTS 14.09'!$B33,'FCST SDV'!$C$3:$C$3000,0),MATCH('Hàng Theo FCTS 14.09'!J$1,'FCST SDV'!$AC$2:$AZ$2,0))/'Hàng Theo FCTS 14.09'!$C33,0)</f>
        <v>300</v>
      </c>
      <c r="K33" s="134">
        <f t="array" ref="K33">+IFERROR(INDEX('FCST SDV'!$AC$3:$AZ$3000,MATCH('Hàng Theo FCTS 14.09'!$B33,'FCST SDV'!$C$3:$C$3000,0),MATCH('Hàng Theo FCTS 14.09'!K$1,'FCST SDV'!$AC$2:$AZ$2,0))/'Hàng Theo FCTS 14.09'!$C33,0)</f>
        <v>300</v>
      </c>
      <c r="L33" s="134">
        <f t="array" ref="L33">+IFERROR(INDEX('FCST SDV'!$AC$3:$AZ$3000,MATCH('Hàng Theo FCTS 14.09'!$B33,'FCST SDV'!$C$3:$C$3000,0),MATCH('Hàng Theo FCTS 14.09'!L$1,'FCST SDV'!$AC$2:$AZ$2,0))/'Hàng Theo FCTS 14.09'!$C33,0)</f>
        <v>300</v>
      </c>
      <c r="M33" s="134">
        <f t="array" ref="M33">+IFERROR(INDEX('FCST SDV'!$AC$3:$AZ$3000,MATCH('Hàng Theo FCTS 14.09'!$B33,'FCST SDV'!$C$3:$C$3000,0),MATCH('Hàng Theo FCTS 14.09'!M$1,'FCST SDV'!$AC$2:$AZ$2,0))/'Hàng Theo FCTS 14.09'!$C33,0)</f>
        <v>300</v>
      </c>
      <c r="N33" s="134">
        <f t="array" ref="N33">+IFERROR(INDEX('FCST SDV'!$AC$3:$AZ$3000,MATCH('Hàng Theo FCTS 14.09'!$B33,'FCST SDV'!$C$3:$C$3000,0),MATCH('Hàng Theo FCTS 14.09'!N$1,'FCST SDV'!$AC$2:$AZ$2,0))/'Hàng Theo FCTS 14.09'!$C33,0)</f>
        <v>300</v>
      </c>
      <c r="O33" s="134">
        <f t="array" ref="O33">+IFERROR(INDEX('FCST SDV'!$AC$3:$AZ$3000,MATCH('Hàng Theo FCTS 14.09'!$B33,'FCST SDV'!$C$3:$C$3000,0),MATCH('Hàng Theo FCTS 14.09'!O$1,'FCST SDV'!$AC$2:$AZ$2,0))/'Hàng Theo FCTS 14.09'!$C33,0)</f>
        <v>2100</v>
      </c>
      <c r="P33" s="134">
        <f t="array" ref="P33">+IFERROR(INDEX('FCST SDV'!$AC$3:$AZ$3000,MATCH('Hàng Theo FCTS 14.09'!$B33,'FCST SDV'!$C$3:$C$3000,0),MATCH('Hàng Theo FCTS 14.09'!P$1,'FCST SDV'!$AC$2:$AZ$2,0))/'Hàng Theo FCTS 14.09'!$C33,0)</f>
        <v>1600</v>
      </c>
      <c r="Q33" s="134">
        <f t="array" ref="Q33">+IFERROR(INDEX('FCST SDV'!$AC$3:$AZ$3000,MATCH('Hàng Theo FCTS 14.09'!$B33,'FCST SDV'!$C$3:$C$3000,0),MATCH('Hàng Theo FCTS 14.09'!Q$1,'FCST SDV'!$AC$2:$AZ$2,0))/'Hàng Theo FCTS 14.09'!$C33,0)</f>
        <v>0</v>
      </c>
    </row>
    <row r="34" spans="1:17">
      <c r="A34" s="562"/>
      <c r="B34" s="132" t="s">
        <v>37</v>
      </c>
      <c r="C34" s="132">
        <v>50</v>
      </c>
      <c r="D34" s="556"/>
      <c r="E34" s="664"/>
      <c r="F34" s="556"/>
      <c r="G34" s="152">
        <f>+VLOOKUP(B34,'[6]FCST SDV'!$C:$AL,36,0)</f>
        <v>275000</v>
      </c>
      <c r="H34" s="153">
        <f t="shared" si="0"/>
        <v>5500</v>
      </c>
      <c r="I34" s="134">
        <f t="array" ref="I34">+IFERROR(INDEX('FCST SDV'!$AC$3:$AZ$3000,MATCH('Hàng Theo FCTS 14.09'!$B34,'FCST SDV'!$C$3:$C$3000,0),MATCH('Hàng Theo FCTS 14.09'!I$1,'FCST SDV'!$AC$2:$AZ$2,0))/'Hàng Theo FCTS 14.09'!$C34,0)</f>
        <v>300</v>
      </c>
      <c r="J34" s="134">
        <f t="array" ref="J34">+IFERROR(INDEX('FCST SDV'!$AC$3:$AZ$3000,MATCH('Hàng Theo FCTS 14.09'!$B34,'FCST SDV'!$C$3:$C$3000,0),MATCH('Hàng Theo FCTS 14.09'!J$1,'FCST SDV'!$AC$2:$AZ$2,0))/'Hàng Theo FCTS 14.09'!$C34,0)</f>
        <v>300</v>
      </c>
      <c r="K34" s="134">
        <f t="array" ref="K34">+IFERROR(INDEX('FCST SDV'!$AC$3:$AZ$3000,MATCH('Hàng Theo FCTS 14.09'!$B34,'FCST SDV'!$C$3:$C$3000,0),MATCH('Hàng Theo FCTS 14.09'!K$1,'FCST SDV'!$AC$2:$AZ$2,0))/'Hàng Theo FCTS 14.09'!$C34,0)</f>
        <v>300</v>
      </c>
      <c r="L34" s="134">
        <f t="array" ref="L34">+IFERROR(INDEX('FCST SDV'!$AC$3:$AZ$3000,MATCH('Hàng Theo FCTS 14.09'!$B34,'FCST SDV'!$C$3:$C$3000,0),MATCH('Hàng Theo FCTS 14.09'!L$1,'FCST SDV'!$AC$2:$AZ$2,0))/'Hàng Theo FCTS 14.09'!$C34,0)</f>
        <v>300</v>
      </c>
      <c r="M34" s="134">
        <f t="array" ref="M34">+IFERROR(INDEX('FCST SDV'!$AC$3:$AZ$3000,MATCH('Hàng Theo FCTS 14.09'!$B34,'FCST SDV'!$C$3:$C$3000,0),MATCH('Hàng Theo FCTS 14.09'!M$1,'FCST SDV'!$AC$2:$AZ$2,0))/'Hàng Theo FCTS 14.09'!$C34,0)</f>
        <v>300</v>
      </c>
      <c r="N34" s="134">
        <f t="array" ref="N34">+IFERROR(INDEX('FCST SDV'!$AC$3:$AZ$3000,MATCH('Hàng Theo FCTS 14.09'!$B34,'FCST SDV'!$C$3:$C$3000,0),MATCH('Hàng Theo FCTS 14.09'!N$1,'FCST SDV'!$AC$2:$AZ$2,0))/'Hàng Theo FCTS 14.09'!$C34,0)</f>
        <v>300</v>
      </c>
      <c r="O34" s="134">
        <f t="array" ref="O34">+IFERROR(INDEX('FCST SDV'!$AC$3:$AZ$3000,MATCH('Hàng Theo FCTS 14.09'!$B34,'FCST SDV'!$C$3:$C$3000,0),MATCH('Hàng Theo FCTS 14.09'!O$1,'FCST SDV'!$AC$2:$AZ$2,0))/'Hàng Theo FCTS 14.09'!$C34,0)</f>
        <v>2100</v>
      </c>
      <c r="P34" s="134">
        <f t="array" ref="P34">+IFERROR(INDEX('FCST SDV'!$AC$3:$AZ$3000,MATCH('Hàng Theo FCTS 14.09'!$B34,'FCST SDV'!$C$3:$C$3000,0),MATCH('Hàng Theo FCTS 14.09'!P$1,'FCST SDV'!$AC$2:$AZ$2,0))/'Hàng Theo FCTS 14.09'!$C34,0)</f>
        <v>1600</v>
      </c>
      <c r="Q34" s="134">
        <f t="array" ref="Q34">+IFERROR(INDEX('FCST SDV'!$AC$3:$AZ$3000,MATCH('Hàng Theo FCTS 14.09'!$B34,'FCST SDV'!$C$3:$C$3000,0),MATCH('Hàng Theo FCTS 14.09'!Q$1,'FCST SDV'!$AC$2:$AZ$2,0))/'Hàng Theo FCTS 14.09'!$C34,0)</f>
        <v>0</v>
      </c>
    </row>
    <row r="35" spans="1:17">
      <c r="A35" s="562"/>
      <c r="B35" s="132" t="s">
        <v>38</v>
      </c>
      <c r="C35" s="132">
        <v>50</v>
      </c>
      <c r="D35" s="556"/>
      <c r="E35" s="664"/>
      <c r="F35" s="556"/>
      <c r="G35" s="152">
        <f>+VLOOKUP(B35,'[6]FCST SDV'!$C:$AL,36,0)</f>
        <v>275000</v>
      </c>
      <c r="H35" s="153">
        <f t="shared" si="0"/>
        <v>5500</v>
      </c>
      <c r="I35" s="134">
        <f t="array" ref="I35">+IFERROR(INDEX('FCST SDV'!$AC$3:$AZ$3000,MATCH('Hàng Theo FCTS 14.09'!$B35,'FCST SDV'!$C$3:$C$3000,0),MATCH('Hàng Theo FCTS 14.09'!I$1,'FCST SDV'!$AC$2:$AZ$2,0))/'Hàng Theo FCTS 14.09'!$C35,0)</f>
        <v>300</v>
      </c>
      <c r="J35" s="134">
        <f t="array" ref="J35">+IFERROR(INDEX('FCST SDV'!$AC$3:$AZ$3000,MATCH('Hàng Theo FCTS 14.09'!$B35,'FCST SDV'!$C$3:$C$3000,0),MATCH('Hàng Theo FCTS 14.09'!J$1,'FCST SDV'!$AC$2:$AZ$2,0))/'Hàng Theo FCTS 14.09'!$C35,0)</f>
        <v>300</v>
      </c>
      <c r="K35" s="134">
        <f t="array" ref="K35">+IFERROR(INDEX('FCST SDV'!$AC$3:$AZ$3000,MATCH('Hàng Theo FCTS 14.09'!$B35,'FCST SDV'!$C$3:$C$3000,0),MATCH('Hàng Theo FCTS 14.09'!K$1,'FCST SDV'!$AC$2:$AZ$2,0))/'Hàng Theo FCTS 14.09'!$C35,0)</f>
        <v>300</v>
      </c>
      <c r="L35" s="134">
        <f t="array" ref="L35">+IFERROR(INDEX('FCST SDV'!$AC$3:$AZ$3000,MATCH('Hàng Theo FCTS 14.09'!$B35,'FCST SDV'!$C$3:$C$3000,0),MATCH('Hàng Theo FCTS 14.09'!L$1,'FCST SDV'!$AC$2:$AZ$2,0))/'Hàng Theo FCTS 14.09'!$C35,0)</f>
        <v>300</v>
      </c>
      <c r="M35" s="134">
        <f t="array" ref="M35">+IFERROR(INDEX('FCST SDV'!$AC$3:$AZ$3000,MATCH('Hàng Theo FCTS 14.09'!$B35,'FCST SDV'!$C$3:$C$3000,0),MATCH('Hàng Theo FCTS 14.09'!M$1,'FCST SDV'!$AC$2:$AZ$2,0))/'Hàng Theo FCTS 14.09'!$C35,0)</f>
        <v>300</v>
      </c>
      <c r="N35" s="134">
        <f t="array" ref="N35">+IFERROR(INDEX('FCST SDV'!$AC$3:$AZ$3000,MATCH('Hàng Theo FCTS 14.09'!$B35,'FCST SDV'!$C$3:$C$3000,0),MATCH('Hàng Theo FCTS 14.09'!N$1,'FCST SDV'!$AC$2:$AZ$2,0))/'Hàng Theo FCTS 14.09'!$C35,0)</f>
        <v>300</v>
      </c>
      <c r="O35" s="134">
        <f t="array" ref="O35">+IFERROR(INDEX('FCST SDV'!$AC$3:$AZ$3000,MATCH('Hàng Theo FCTS 14.09'!$B35,'FCST SDV'!$C$3:$C$3000,0),MATCH('Hàng Theo FCTS 14.09'!O$1,'FCST SDV'!$AC$2:$AZ$2,0))/'Hàng Theo FCTS 14.09'!$C35,0)</f>
        <v>2100</v>
      </c>
      <c r="P35" s="134">
        <f t="array" ref="P35">+IFERROR(INDEX('FCST SDV'!$AC$3:$AZ$3000,MATCH('Hàng Theo FCTS 14.09'!$B35,'FCST SDV'!$C$3:$C$3000,0),MATCH('Hàng Theo FCTS 14.09'!P$1,'FCST SDV'!$AC$2:$AZ$2,0))/'Hàng Theo FCTS 14.09'!$C35,0)</f>
        <v>1600</v>
      </c>
      <c r="Q35" s="134">
        <f t="array" ref="Q35">+IFERROR(INDEX('FCST SDV'!$AC$3:$AZ$3000,MATCH('Hàng Theo FCTS 14.09'!$B35,'FCST SDV'!$C$3:$C$3000,0),MATCH('Hàng Theo FCTS 14.09'!Q$1,'FCST SDV'!$AC$2:$AZ$2,0))/'Hàng Theo FCTS 14.09'!$C35,0)</f>
        <v>0</v>
      </c>
    </row>
    <row r="36" spans="1:17">
      <c r="A36" s="562"/>
      <c r="B36" s="132" t="s">
        <v>39</v>
      </c>
      <c r="C36" s="132">
        <v>50</v>
      </c>
      <c r="D36" s="556"/>
      <c r="E36" s="664"/>
      <c r="F36" s="556"/>
      <c r="G36" s="152">
        <f>+VLOOKUP(B36,'[6]FCST SDV'!$C:$AL,36,0)</f>
        <v>275000</v>
      </c>
      <c r="H36" s="153">
        <f t="shared" si="0"/>
        <v>5500</v>
      </c>
      <c r="I36" s="134">
        <f t="array" ref="I36">+IFERROR(INDEX('FCST SDV'!$AC$3:$AZ$3000,MATCH('Hàng Theo FCTS 14.09'!$B36,'FCST SDV'!$C$3:$C$3000,0),MATCH('Hàng Theo FCTS 14.09'!I$1,'FCST SDV'!$AC$2:$AZ$2,0))/'Hàng Theo FCTS 14.09'!$C36,0)</f>
        <v>874</v>
      </c>
      <c r="J36" s="134">
        <f t="array" ref="J36">+IFERROR(INDEX('FCST SDV'!$AC$3:$AZ$3000,MATCH('Hàng Theo FCTS 14.09'!$B36,'FCST SDV'!$C$3:$C$3000,0),MATCH('Hàng Theo FCTS 14.09'!J$1,'FCST SDV'!$AC$2:$AZ$2,0))/'Hàng Theo FCTS 14.09'!$C36,0)</f>
        <v>300</v>
      </c>
      <c r="K36" s="134">
        <f t="array" ref="K36">+IFERROR(INDEX('FCST SDV'!$AC$3:$AZ$3000,MATCH('Hàng Theo FCTS 14.09'!$B36,'FCST SDV'!$C$3:$C$3000,0),MATCH('Hàng Theo FCTS 14.09'!K$1,'FCST SDV'!$AC$2:$AZ$2,0))/'Hàng Theo FCTS 14.09'!$C36,0)</f>
        <v>300</v>
      </c>
      <c r="L36" s="134">
        <f t="array" ref="L36">+IFERROR(INDEX('FCST SDV'!$AC$3:$AZ$3000,MATCH('Hàng Theo FCTS 14.09'!$B36,'FCST SDV'!$C$3:$C$3000,0),MATCH('Hàng Theo FCTS 14.09'!L$1,'FCST SDV'!$AC$2:$AZ$2,0))/'Hàng Theo FCTS 14.09'!$C36,0)</f>
        <v>300</v>
      </c>
      <c r="M36" s="134">
        <f t="array" ref="M36">+IFERROR(INDEX('FCST SDV'!$AC$3:$AZ$3000,MATCH('Hàng Theo FCTS 14.09'!$B36,'FCST SDV'!$C$3:$C$3000,0),MATCH('Hàng Theo FCTS 14.09'!M$1,'FCST SDV'!$AC$2:$AZ$2,0))/'Hàng Theo FCTS 14.09'!$C36,0)</f>
        <v>300</v>
      </c>
      <c r="N36" s="134">
        <f t="array" ref="N36">+IFERROR(INDEX('FCST SDV'!$AC$3:$AZ$3000,MATCH('Hàng Theo FCTS 14.09'!$B36,'FCST SDV'!$C$3:$C$3000,0),MATCH('Hàng Theo FCTS 14.09'!N$1,'FCST SDV'!$AC$2:$AZ$2,0))/'Hàng Theo FCTS 14.09'!$C36,0)</f>
        <v>300</v>
      </c>
      <c r="O36" s="134">
        <f t="array" ref="O36">+IFERROR(INDEX('FCST SDV'!$AC$3:$AZ$3000,MATCH('Hàng Theo FCTS 14.09'!$B36,'FCST SDV'!$C$3:$C$3000,0),MATCH('Hàng Theo FCTS 14.09'!O$1,'FCST SDV'!$AC$2:$AZ$2,0))/'Hàng Theo FCTS 14.09'!$C36,0)</f>
        <v>2520</v>
      </c>
      <c r="P36" s="134">
        <f t="array" ref="P36">+IFERROR(INDEX('FCST SDV'!$AC$3:$AZ$3000,MATCH('Hàng Theo FCTS 14.09'!$B36,'FCST SDV'!$C$3:$C$3000,0),MATCH('Hàng Theo FCTS 14.09'!P$1,'FCST SDV'!$AC$2:$AZ$2,0))/'Hàng Theo FCTS 14.09'!$C36,0)</f>
        <v>1600</v>
      </c>
      <c r="Q36" s="134">
        <f t="array" ref="Q36">+IFERROR(INDEX('FCST SDV'!$AC$3:$AZ$3000,MATCH('Hàng Theo FCTS 14.09'!$B36,'FCST SDV'!$C$3:$C$3000,0),MATCH('Hàng Theo FCTS 14.09'!Q$1,'FCST SDV'!$AC$2:$AZ$2,0))/'Hàng Theo FCTS 14.09'!$C36,0)</f>
        <v>0</v>
      </c>
    </row>
    <row r="37" spans="1:17">
      <c r="A37" s="562"/>
      <c r="B37" s="132" t="s">
        <v>40</v>
      </c>
      <c r="C37" s="132">
        <v>50</v>
      </c>
      <c r="D37" s="556"/>
      <c r="E37" s="664"/>
      <c r="F37" s="556"/>
      <c r="G37" s="152">
        <f>+VLOOKUP(B37,'[6]FCST SDV'!$C:$AL,36,0)</f>
        <v>324700</v>
      </c>
      <c r="H37" s="153">
        <f t="shared" si="0"/>
        <v>6494</v>
      </c>
      <c r="I37" s="134">
        <f t="array" ref="I37">+IFERROR(INDEX('FCST SDV'!$AC$3:$AZ$3000,MATCH('Hàng Theo FCTS 14.09'!$B37,'FCST SDV'!$C$3:$C$3000,0),MATCH('Hàng Theo FCTS 14.09'!I$1,'FCST SDV'!$AC$2:$AZ$2,0))/'Hàng Theo FCTS 14.09'!$C37,0)</f>
        <v>300</v>
      </c>
      <c r="J37" s="134">
        <f t="array" ref="J37">+IFERROR(INDEX('FCST SDV'!$AC$3:$AZ$3000,MATCH('Hàng Theo FCTS 14.09'!$B37,'FCST SDV'!$C$3:$C$3000,0),MATCH('Hàng Theo FCTS 14.09'!J$1,'FCST SDV'!$AC$2:$AZ$2,0))/'Hàng Theo FCTS 14.09'!$C37,0)</f>
        <v>300</v>
      </c>
      <c r="K37" s="134">
        <f t="array" ref="K37">+IFERROR(INDEX('FCST SDV'!$AC$3:$AZ$3000,MATCH('Hàng Theo FCTS 14.09'!$B37,'FCST SDV'!$C$3:$C$3000,0),MATCH('Hàng Theo FCTS 14.09'!K$1,'FCST SDV'!$AC$2:$AZ$2,0))/'Hàng Theo FCTS 14.09'!$C37,0)</f>
        <v>300</v>
      </c>
      <c r="L37" s="134">
        <f t="array" ref="L37">+IFERROR(INDEX('FCST SDV'!$AC$3:$AZ$3000,MATCH('Hàng Theo FCTS 14.09'!$B37,'FCST SDV'!$C$3:$C$3000,0),MATCH('Hàng Theo FCTS 14.09'!L$1,'FCST SDV'!$AC$2:$AZ$2,0))/'Hàng Theo FCTS 14.09'!$C37,0)</f>
        <v>300</v>
      </c>
      <c r="M37" s="134">
        <f t="array" ref="M37">+IFERROR(INDEX('FCST SDV'!$AC$3:$AZ$3000,MATCH('Hàng Theo FCTS 14.09'!$B37,'FCST SDV'!$C$3:$C$3000,0),MATCH('Hàng Theo FCTS 14.09'!M$1,'FCST SDV'!$AC$2:$AZ$2,0))/'Hàng Theo FCTS 14.09'!$C37,0)</f>
        <v>300</v>
      </c>
      <c r="N37" s="134">
        <f t="array" ref="N37">+IFERROR(INDEX('FCST SDV'!$AC$3:$AZ$3000,MATCH('Hàng Theo FCTS 14.09'!$B37,'FCST SDV'!$C$3:$C$3000,0),MATCH('Hàng Theo FCTS 14.09'!N$1,'FCST SDV'!$AC$2:$AZ$2,0))/'Hàng Theo FCTS 14.09'!$C37,0)</f>
        <v>300</v>
      </c>
      <c r="O37" s="134">
        <f t="array" ref="O37">+IFERROR(INDEX('FCST SDV'!$AC$3:$AZ$3000,MATCH('Hàng Theo FCTS 14.09'!$B37,'FCST SDV'!$C$3:$C$3000,0),MATCH('Hàng Theo FCTS 14.09'!O$1,'FCST SDV'!$AC$2:$AZ$2,0))/'Hàng Theo FCTS 14.09'!$C37,0)</f>
        <v>2100</v>
      </c>
      <c r="P37" s="134">
        <f t="array" ref="P37">+IFERROR(INDEX('FCST SDV'!$AC$3:$AZ$3000,MATCH('Hàng Theo FCTS 14.09'!$B37,'FCST SDV'!$C$3:$C$3000,0),MATCH('Hàng Theo FCTS 14.09'!P$1,'FCST SDV'!$AC$2:$AZ$2,0))/'Hàng Theo FCTS 14.09'!$C37,0)</f>
        <v>1600</v>
      </c>
      <c r="Q37" s="134">
        <f t="array" ref="Q37">+IFERROR(INDEX('FCST SDV'!$AC$3:$AZ$3000,MATCH('Hàng Theo FCTS 14.09'!$B37,'FCST SDV'!$C$3:$C$3000,0),MATCH('Hàng Theo FCTS 14.09'!Q$1,'FCST SDV'!$AC$2:$AZ$2,0))/'Hàng Theo FCTS 14.09'!$C37,0)</f>
        <v>0</v>
      </c>
    </row>
    <row r="38" spans="1:17">
      <c r="A38" s="563"/>
      <c r="B38" s="132" t="s">
        <v>41</v>
      </c>
      <c r="C38" s="132">
        <v>50</v>
      </c>
      <c r="D38" s="557"/>
      <c r="E38" s="586"/>
      <c r="F38" s="557"/>
      <c r="G38" s="152">
        <f>+VLOOKUP(B38,'[6]FCST SDV'!$C:$AL,36,0)</f>
        <v>275000</v>
      </c>
      <c r="H38" s="153">
        <f t="shared" si="0"/>
        <v>5500</v>
      </c>
      <c r="I38" s="134">
        <f t="array" ref="I38">+IFERROR(INDEX('FCST SDV'!$AC$3:$AZ$3000,MATCH('Hàng Theo FCTS 14.09'!$B38,'FCST SDV'!$C$3:$C$3000,0),MATCH('Hàng Theo FCTS 14.09'!I$1,'FCST SDV'!$AC$2:$AZ$2,0))/'Hàng Theo FCTS 14.09'!$C38,0)</f>
        <v>0</v>
      </c>
      <c r="J38" s="134">
        <f t="array" ref="J38">+IFERROR(INDEX('FCST SDV'!$AC$3:$AZ$3000,MATCH('Hàng Theo FCTS 14.09'!$B38,'FCST SDV'!$C$3:$C$3000,0),MATCH('Hàng Theo FCTS 14.09'!J$1,'FCST SDV'!$AC$2:$AZ$2,0))/'Hàng Theo FCTS 14.09'!$C38,0)</f>
        <v>0</v>
      </c>
      <c r="K38" s="134">
        <f t="array" ref="K38">+IFERROR(INDEX('FCST SDV'!$AC$3:$AZ$3000,MATCH('Hàng Theo FCTS 14.09'!$B38,'FCST SDV'!$C$3:$C$3000,0),MATCH('Hàng Theo FCTS 14.09'!K$1,'FCST SDV'!$AC$2:$AZ$2,0))/'Hàng Theo FCTS 14.09'!$C38,0)</f>
        <v>0</v>
      </c>
      <c r="L38" s="134">
        <f t="array" ref="L38">+IFERROR(INDEX('FCST SDV'!$AC$3:$AZ$3000,MATCH('Hàng Theo FCTS 14.09'!$B38,'FCST SDV'!$C$3:$C$3000,0),MATCH('Hàng Theo FCTS 14.09'!L$1,'FCST SDV'!$AC$2:$AZ$2,0))/'Hàng Theo FCTS 14.09'!$C38,0)</f>
        <v>0</v>
      </c>
      <c r="M38" s="134">
        <f t="array" ref="M38">+IFERROR(INDEX('FCST SDV'!$AC$3:$AZ$3000,MATCH('Hàng Theo FCTS 14.09'!$B38,'FCST SDV'!$C$3:$C$3000,0),MATCH('Hàng Theo FCTS 14.09'!M$1,'FCST SDV'!$AC$2:$AZ$2,0))/'Hàng Theo FCTS 14.09'!$C38,0)</f>
        <v>0</v>
      </c>
      <c r="N38" s="134">
        <f t="array" ref="N38">+IFERROR(INDEX('FCST SDV'!$AC$3:$AZ$3000,MATCH('Hàng Theo FCTS 14.09'!$B38,'FCST SDV'!$C$3:$C$3000,0),MATCH('Hàng Theo FCTS 14.09'!N$1,'FCST SDV'!$AC$2:$AZ$2,0))/'Hàng Theo FCTS 14.09'!$C38,0)</f>
        <v>0</v>
      </c>
      <c r="O38" s="134">
        <f t="array" ref="O38">+IFERROR(INDEX('FCST SDV'!$AC$3:$AZ$3000,MATCH('Hàng Theo FCTS 14.09'!$B38,'FCST SDV'!$C$3:$C$3000,0),MATCH('Hàng Theo FCTS 14.09'!O$1,'FCST SDV'!$AC$2:$AZ$2,0))/'Hàng Theo FCTS 14.09'!$C38,0)</f>
        <v>0</v>
      </c>
      <c r="P38" s="134">
        <f t="array" ref="P38">+IFERROR(INDEX('FCST SDV'!$AC$3:$AZ$3000,MATCH('Hàng Theo FCTS 14.09'!$B38,'FCST SDV'!$C$3:$C$3000,0),MATCH('Hàng Theo FCTS 14.09'!P$1,'FCST SDV'!$AC$2:$AZ$2,0))/'Hàng Theo FCTS 14.09'!$C38,0)</f>
        <v>0</v>
      </c>
      <c r="Q38" s="134">
        <f t="array" ref="Q38">+IFERROR(INDEX('FCST SDV'!$AC$3:$AZ$3000,MATCH('Hàng Theo FCTS 14.09'!$B38,'FCST SDV'!$C$3:$C$3000,0),MATCH('Hàng Theo FCTS 14.09'!Q$1,'FCST SDV'!$AC$2:$AZ$2,0))/'Hàng Theo FCTS 14.09'!$C38,0)</f>
        <v>0</v>
      </c>
    </row>
    <row r="39" spans="1:17">
      <c r="A39" s="596" t="s">
        <v>254</v>
      </c>
      <c r="B39" s="597"/>
      <c r="C39" s="597"/>
      <c r="D39" s="597"/>
      <c r="E39" s="597"/>
      <c r="F39" s="597"/>
      <c r="G39" s="598"/>
      <c r="H39" s="155"/>
      <c r="I39" s="137">
        <f>+F3-SUM(I3:I38)</f>
        <v>38674.566666666666</v>
      </c>
      <c r="J39" s="137">
        <f>+I39-SUM(J3:J38)</f>
        <v>34809.933333333334</v>
      </c>
      <c r="K39" s="137">
        <f t="shared" ref="K39:Q39" si="1">+J39-SUM(K3:K38)</f>
        <v>30711.25</v>
      </c>
      <c r="L39" s="137">
        <f t="shared" si="1"/>
        <v>26929.416666666668</v>
      </c>
      <c r="M39" s="137">
        <f t="shared" si="1"/>
        <v>23060.816666666669</v>
      </c>
      <c r="N39" s="137">
        <f t="shared" si="1"/>
        <v>19109.51666666667</v>
      </c>
      <c r="O39" s="137">
        <f t="shared" si="1"/>
        <v>-8967.236666666664</v>
      </c>
      <c r="P39" s="137">
        <f t="shared" si="1"/>
        <v>-32654.850555555553</v>
      </c>
      <c r="Q39" s="137">
        <f t="shared" si="1"/>
        <v>-33508.250555555554</v>
      </c>
    </row>
    <row r="40" spans="1:17">
      <c r="A40" s="561" t="s">
        <v>43</v>
      </c>
      <c r="B40" s="131" t="s">
        <v>44</v>
      </c>
      <c r="C40" s="132">
        <v>180</v>
      </c>
      <c r="D40" s="555">
        <v>48080</v>
      </c>
      <c r="E40" s="585"/>
      <c r="F40" s="555">
        <f>+D40</f>
        <v>48080</v>
      </c>
      <c r="G40" s="152">
        <f>+VLOOKUP(B40,'[6]FCST SDV'!$C:$AL,36,0)</f>
        <v>1053000</v>
      </c>
      <c r="H40" s="153">
        <f t="shared" ref="H40:H45" si="2">+G40/C40</f>
        <v>5850</v>
      </c>
      <c r="I40" s="134">
        <f t="array" ref="I40">+IFERROR(INDEX('FCST SDV'!$AC$3:$AZ$3000,MATCH('Hàng Theo FCTS 14.09'!$B40,'FCST SDV'!$C$3:$C$3000,0),MATCH('Hàng Theo FCTS 14.09'!I$1,'FCST SDV'!$AC$2:$AZ$2,0))/'Hàng Theo FCTS 14.09'!$C40,0)</f>
        <v>250</v>
      </c>
      <c r="J40" s="134">
        <f t="array" ref="J40">+IFERROR(INDEX('FCST SDV'!$AC$3:$AZ$3000,MATCH('Hàng Theo FCTS 14.09'!$B40,'FCST SDV'!$C$3:$C$3000,0),MATCH('Hàng Theo FCTS 14.09'!J$1,'FCST SDV'!$AC$2:$AZ$2,0))/'Hàng Theo FCTS 14.09'!$C40,0)</f>
        <v>250</v>
      </c>
      <c r="K40" s="134">
        <f t="array" ref="K40">+IFERROR(INDEX('FCST SDV'!$AC$3:$AZ$3000,MATCH('Hàng Theo FCTS 14.09'!$B40,'FCST SDV'!$C$3:$C$3000,0),MATCH('Hàng Theo FCTS 14.09'!K$1,'FCST SDV'!$AC$2:$AZ$2,0))/'Hàng Theo FCTS 14.09'!$C40,0)</f>
        <v>250</v>
      </c>
      <c r="L40" s="134">
        <f t="array" ref="L40">+IFERROR(INDEX('FCST SDV'!$AC$3:$AZ$3000,MATCH('Hàng Theo FCTS 14.09'!$B40,'FCST SDV'!$C$3:$C$3000,0),MATCH('Hàng Theo FCTS 14.09'!L$1,'FCST SDV'!$AC$2:$AZ$2,0))/'Hàng Theo FCTS 14.09'!$C40,0)</f>
        <v>250</v>
      </c>
      <c r="M40" s="134">
        <f t="array" ref="M40">+IFERROR(INDEX('FCST SDV'!$AC$3:$AZ$3000,MATCH('Hàng Theo FCTS 14.09'!$B40,'FCST SDV'!$C$3:$C$3000,0),MATCH('Hàng Theo FCTS 14.09'!M$1,'FCST SDV'!$AC$2:$AZ$2,0))/'Hàng Theo FCTS 14.09'!$C40,0)</f>
        <v>333.33333333333331</v>
      </c>
      <c r="N40" s="134">
        <f t="array" ref="N40">+IFERROR(INDEX('FCST SDV'!$AC$3:$AZ$3000,MATCH('Hàng Theo FCTS 14.09'!$B40,'FCST SDV'!$C$3:$C$3000,0),MATCH('Hàng Theo FCTS 14.09'!N$1,'FCST SDV'!$AC$2:$AZ$2,0))/'Hàng Theo FCTS 14.09'!$C40,0)</f>
        <v>266.66666666666669</v>
      </c>
      <c r="O40" s="134">
        <f t="array" ref="O40">+IFERROR(INDEX('FCST SDV'!$AC$3:$AZ$3000,MATCH('Hàng Theo FCTS 14.09'!$B40,'FCST SDV'!$C$3:$C$3000,0),MATCH('Hàng Theo FCTS 14.09'!O$1,'FCST SDV'!$AC$2:$AZ$2,0))/'Hàng Theo FCTS 14.09'!$C40,0)</f>
        <v>1850</v>
      </c>
      <c r="P40" s="134">
        <f t="array" ref="P40">+IFERROR(INDEX('FCST SDV'!$AC$3:$AZ$3000,MATCH('Hàng Theo FCTS 14.09'!$B40,'FCST SDV'!$C$3:$C$3000,0),MATCH('Hàng Theo FCTS 14.09'!P$1,'FCST SDV'!$AC$2:$AZ$2,0))/'Hàng Theo FCTS 14.09'!$C40,0)</f>
        <v>2400</v>
      </c>
      <c r="Q40" s="134">
        <f t="array" ref="Q40">+IFERROR(INDEX('FCST SDV'!$AC$3:$AZ$3000,MATCH('Hàng Theo FCTS 14.09'!$B40,'FCST SDV'!$C$3:$C$3000,0),MATCH('Hàng Theo FCTS 14.09'!Q$1,'FCST SDV'!$AC$2:$AZ$2,0))/'Hàng Theo FCTS 14.09'!$C40,0)</f>
        <v>0</v>
      </c>
    </row>
    <row r="41" spans="1:17">
      <c r="A41" s="562"/>
      <c r="B41" s="131" t="s">
        <v>45</v>
      </c>
      <c r="C41" s="132">
        <v>180</v>
      </c>
      <c r="D41" s="556"/>
      <c r="E41" s="664"/>
      <c r="F41" s="556"/>
      <c r="G41" s="152">
        <f>+VLOOKUP(B41,'[6]FCST SDV'!$C:$AL,36,0)</f>
        <v>1053000</v>
      </c>
      <c r="H41" s="153">
        <f t="shared" si="2"/>
        <v>5850</v>
      </c>
      <c r="I41" s="134">
        <f t="array" ref="I41">+IFERROR(INDEX('FCST SDV'!$AC$3:$AZ$3000,MATCH('Hàng Theo FCTS 14.09'!$B41,'FCST SDV'!$C$3:$C$3000,0),MATCH('Hàng Theo FCTS 14.09'!I$1,'FCST SDV'!$AC$2:$AZ$2,0))/'Hàng Theo FCTS 14.09'!$C41,0)</f>
        <v>0</v>
      </c>
      <c r="J41" s="134">
        <f t="array" ref="J41">+IFERROR(INDEX('FCST SDV'!$AC$3:$AZ$3000,MATCH('Hàng Theo FCTS 14.09'!$B41,'FCST SDV'!$C$3:$C$3000,0),MATCH('Hàng Theo FCTS 14.09'!J$1,'FCST SDV'!$AC$2:$AZ$2,0))/'Hàng Theo FCTS 14.09'!$C41,0)</f>
        <v>3</v>
      </c>
      <c r="K41" s="134">
        <f t="array" ref="K41">+IFERROR(INDEX('FCST SDV'!$AC$3:$AZ$3000,MATCH('Hàng Theo FCTS 14.09'!$B41,'FCST SDV'!$C$3:$C$3000,0),MATCH('Hàng Theo FCTS 14.09'!K$1,'FCST SDV'!$AC$2:$AZ$2,0))/'Hàng Theo FCTS 14.09'!$C41,0)</f>
        <v>3</v>
      </c>
      <c r="L41" s="134">
        <f t="array" ref="L41">+IFERROR(INDEX('FCST SDV'!$AC$3:$AZ$3000,MATCH('Hàng Theo FCTS 14.09'!$B41,'FCST SDV'!$C$3:$C$3000,0),MATCH('Hàng Theo FCTS 14.09'!L$1,'FCST SDV'!$AC$2:$AZ$2,0))/'Hàng Theo FCTS 14.09'!$C41,0)</f>
        <v>3</v>
      </c>
      <c r="M41" s="134">
        <f t="array" ref="M41">+IFERROR(INDEX('FCST SDV'!$AC$3:$AZ$3000,MATCH('Hàng Theo FCTS 14.09'!$B41,'FCST SDV'!$C$3:$C$3000,0),MATCH('Hàng Theo FCTS 14.09'!M$1,'FCST SDV'!$AC$2:$AZ$2,0))/'Hàng Theo FCTS 14.09'!$C41,0)</f>
        <v>3</v>
      </c>
      <c r="N41" s="134">
        <f t="array" ref="N41">+IFERROR(INDEX('FCST SDV'!$AC$3:$AZ$3000,MATCH('Hàng Theo FCTS 14.09'!$B41,'FCST SDV'!$C$3:$C$3000,0),MATCH('Hàng Theo FCTS 14.09'!N$1,'FCST SDV'!$AC$2:$AZ$2,0))/'Hàng Theo FCTS 14.09'!$C41,0)</f>
        <v>3</v>
      </c>
      <c r="O41" s="134">
        <f t="array" ref="O41">+IFERROR(INDEX('FCST SDV'!$AC$3:$AZ$3000,MATCH('Hàng Theo FCTS 14.09'!$B41,'FCST SDV'!$C$3:$C$3000,0),MATCH('Hàng Theo FCTS 14.09'!O$1,'FCST SDV'!$AC$2:$AZ$2,0))/'Hàng Theo FCTS 14.09'!$C41,0)</f>
        <v>18</v>
      </c>
      <c r="P41" s="134">
        <f t="array" ref="P41">+IFERROR(INDEX('FCST SDV'!$AC$3:$AZ$3000,MATCH('Hàng Theo FCTS 14.09'!$B41,'FCST SDV'!$C$3:$C$3000,0),MATCH('Hàng Theo FCTS 14.09'!P$1,'FCST SDV'!$AC$2:$AZ$2,0))/'Hàng Theo FCTS 14.09'!$C41,0)</f>
        <v>5</v>
      </c>
      <c r="Q41" s="134">
        <f t="array" ref="Q41">+IFERROR(INDEX('FCST SDV'!$AC$3:$AZ$3000,MATCH('Hàng Theo FCTS 14.09'!$B41,'FCST SDV'!$C$3:$C$3000,0),MATCH('Hàng Theo FCTS 14.09'!Q$1,'FCST SDV'!$AC$2:$AZ$2,0))/'Hàng Theo FCTS 14.09'!$C41,0)</f>
        <v>0</v>
      </c>
    </row>
    <row r="42" spans="1:17">
      <c r="A42" s="562"/>
      <c r="B42" s="131" t="s">
        <v>46</v>
      </c>
      <c r="C42" s="132">
        <v>3500</v>
      </c>
      <c r="D42" s="556"/>
      <c r="E42" s="664"/>
      <c r="F42" s="556"/>
      <c r="G42" s="152">
        <f>+VLOOKUP(B42,'[6]FCST SDV'!$C:$AL,36,0)</f>
        <v>133000</v>
      </c>
      <c r="H42" s="153">
        <f t="shared" si="2"/>
        <v>38</v>
      </c>
      <c r="I42" s="134">
        <f t="array" ref="I42">+IFERROR(INDEX('FCST SDV'!$AC$3:$AZ$3000,MATCH('Hàng Theo FCTS 14.09'!$B42,'FCST SDV'!$C$3:$C$3000,0),MATCH('Hàng Theo FCTS 14.09'!I$1,'FCST SDV'!$AC$2:$AZ$2,0))/'Hàng Theo FCTS 14.09'!$C42,0)</f>
        <v>40</v>
      </c>
      <c r="J42" s="134">
        <f t="array" ref="J42">+IFERROR(INDEX('FCST SDV'!$AC$3:$AZ$3000,MATCH('Hàng Theo FCTS 14.09'!$B42,'FCST SDV'!$C$3:$C$3000,0),MATCH('Hàng Theo FCTS 14.09'!J$1,'FCST SDV'!$AC$2:$AZ$2,0))/'Hàng Theo FCTS 14.09'!$C42,0)</f>
        <v>40</v>
      </c>
      <c r="K42" s="134">
        <f t="array" ref="K42">+IFERROR(INDEX('FCST SDV'!$AC$3:$AZ$3000,MATCH('Hàng Theo FCTS 14.09'!$B42,'FCST SDV'!$C$3:$C$3000,0),MATCH('Hàng Theo FCTS 14.09'!K$1,'FCST SDV'!$AC$2:$AZ$2,0))/'Hàng Theo FCTS 14.09'!$C42,0)</f>
        <v>40</v>
      </c>
      <c r="L42" s="134">
        <f t="array" ref="L42">+IFERROR(INDEX('FCST SDV'!$AC$3:$AZ$3000,MATCH('Hàng Theo FCTS 14.09'!$B42,'FCST SDV'!$C$3:$C$3000,0),MATCH('Hàng Theo FCTS 14.09'!L$1,'FCST SDV'!$AC$2:$AZ$2,0))/'Hàng Theo FCTS 14.09'!$C42,0)</f>
        <v>40</v>
      </c>
      <c r="M42" s="134">
        <f t="array" ref="M42">+IFERROR(INDEX('FCST SDV'!$AC$3:$AZ$3000,MATCH('Hàng Theo FCTS 14.09'!$B42,'FCST SDV'!$C$3:$C$3000,0),MATCH('Hàng Theo FCTS 14.09'!M$1,'FCST SDV'!$AC$2:$AZ$2,0))/'Hàng Theo FCTS 14.09'!$C42,0)</f>
        <v>40</v>
      </c>
      <c r="N42" s="134">
        <f t="array" ref="N42">+IFERROR(INDEX('FCST SDV'!$AC$3:$AZ$3000,MATCH('Hàng Theo FCTS 14.09'!$B42,'FCST SDV'!$C$3:$C$3000,0),MATCH('Hàng Theo FCTS 14.09'!N$1,'FCST SDV'!$AC$2:$AZ$2,0))/'Hàng Theo FCTS 14.09'!$C42,0)</f>
        <v>40</v>
      </c>
      <c r="O42" s="134">
        <f t="array" ref="O42">+IFERROR(INDEX('FCST SDV'!$AC$3:$AZ$3000,MATCH('Hàng Theo FCTS 14.09'!$B42,'FCST SDV'!$C$3:$C$3000,0),MATCH('Hàng Theo FCTS 14.09'!O$1,'FCST SDV'!$AC$2:$AZ$2,0))/'Hàng Theo FCTS 14.09'!$C42,0)</f>
        <v>240</v>
      </c>
      <c r="P42" s="134">
        <f t="array" ref="P42">+IFERROR(INDEX('FCST SDV'!$AC$3:$AZ$3000,MATCH('Hàng Theo FCTS 14.09'!$B42,'FCST SDV'!$C$3:$C$3000,0),MATCH('Hàng Theo FCTS 14.09'!P$1,'FCST SDV'!$AC$2:$AZ$2,0))/'Hàng Theo FCTS 14.09'!$C42,0)</f>
        <v>280</v>
      </c>
      <c r="Q42" s="134">
        <f t="array" ref="Q42">+IFERROR(INDEX('FCST SDV'!$AC$3:$AZ$3000,MATCH('Hàng Theo FCTS 14.09'!$B42,'FCST SDV'!$C$3:$C$3000,0),MATCH('Hàng Theo FCTS 14.09'!Q$1,'FCST SDV'!$AC$2:$AZ$2,0))/'Hàng Theo FCTS 14.09'!$C42,0)</f>
        <v>280</v>
      </c>
    </row>
    <row r="43" spans="1:17">
      <c r="A43" s="562"/>
      <c r="B43" s="131" t="s">
        <v>47</v>
      </c>
      <c r="C43" s="132">
        <v>150</v>
      </c>
      <c r="D43" s="556"/>
      <c r="E43" s="664"/>
      <c r="F43" s="556"/>
      <c r="G43" s="152">
        <f>+VLOOKUP(B43,'[6]FCST SDV'!$C:$AL,36,0)</f>
        <v>156000</v>
      </c>
      <c r="H43" s="153">
        <f t="shared" si="2"/>
        <v>1040</v>
      </c>
      <c r="I43" s="134">
        <f t="array" ref="I43">+IFERROR(INDEX('FCST SDV'!$AC$3:$AZ$3000,MATCH('Hàng Theo FCTS 14.09'!$B43,'FCST SDV'!$C$3:$C$3000,0),MATCH('Hàng Theo FCTS 14.09'!I$1,'FCST SDV'!$AC$2:$AZ$2,0))/'Hàng Theo FCTS 14.09'!$C43,0)</f>
        <v>0</v>
      </c>
      <c r="J43" s="134">
        <f t="array" ref="J43">+IFERROR(INDEX('FCST SDV'!$AC$3:$AZ$3000,MATCH('Hàng Theo FCTS 14.09'!$B43,'FCST SDV'!$C$3:$C$3000,0),MATCH('Hàng Theo FCTS 14.09'!J$1,'FCST SDV'!$AC$2:$AZ$2,0))/'Hàng Theo FCTS 14.09'!$C43,0)</f>
        <v>0</v>
      </c>
      <c r="K43" s="134">
        <f t="array" ref="K43">+IFERROR(INDEX('FCST SDV'!$AC$3:$AZ$3000,MATCH('Hàng Theo FCTS 14.09'!$B43,'FCST SDV'!$C$3:$C$3000,0),MATCH('Hàng Theo FCTS 14.09'!K$1,'FCST SDV'!$AC$2:$AZ$2,0))/'Hàng Theo FCTS 14.09'!$C43,0)</f>
        <v>0</v>
      </c>
      <c r="L43" s="134">
        <f t="array" ref="L43">+IFERROR(INDEX('FCST SDV'!$AC$3:$AZ$3000,MATCH('Hàng Theo FCTS 14.09'!$B43,'FCST SDV'!$C$3:$C$3000,0),MATCH('Hàng Theo FCTS 14.09'!L$1,'FCST SDV'!$AC$2:$AZ$2,0))/'Hàng Theo FCTS 14.09'!$C43,0)</f>
        <v>100</v>
      </c>
      <c r="M43" s="134">
        <f t="array" ref="M43">+IFERROR(INDEX('FCST SDV'!$AC$3:$AZ$3000,MATCH('Hàng Theo FCTS 14.09'!$B43,'FCST SDV'!$C$3:$C$3000,0),MATCH('Hàng Theo FCTS 14.09'!M$1,'FCST SDV'!$AC$2:$AZ$2,0))/'Hàng Theo FCTS 14.09'!$C43,0)</f>
        <v>0</v>
      </c>
      <c r="N43" s="134">
        <f t="array" ref="N43">+IFERROR(INDEX('FCST SDV'!$AC$3:$AZ$3000,MATCH('Hàng Theo FCTS 14.09'!$B43,'FCST SDV'!$C$3:$C$3000,0),MATCH('Hàng Theo FCTS 14.09'!N$1,'FCST SDV'!$AC$2:$AZ$2,0))/'Hàng Theo FCTS 14.09'!$C43,0)</f>
        <v>0</v>
      </c>
      <c r="O43" s="134">
        <f t="array" ref="O43">+IFERROR(INDEX('FCST SDV'!$AC$3:$AZ$3000,MATCH('Hàng Theo FCTS 14.09'!$B43,'FCST SDV'!$C$3:$C$3000,0),MATCH('Hàng Theo FCTS 14.09'!O$1,'FCST SDV'!$AC$2:$AZ$2,0))/'Hàng Theo FCTS 14.09'!$C43,0)</f>
        <v>180</v>
      </c>
      <c r="P43" s="134">
        <f t="array" ref="P43">+IFERROR(INDEX('FCST SDV'!$AC$3:$AZ$3000,MATCH('Hàng Theo FCTS 14.09'!$B43,'FCST SDV'!$C$3:$C$3000,0),MATCH('Hàng Theo FCTS 14.09'!P$1,'FCST SDV'!$AC$2:$AZ$2,0))/'Hàng Theo FCTS 14.09'!$C43,0)</f>
        <v>160</v>
      </c>
      <c r="Q43" s="134">
        <f t="array" ref="Q43">+IFERROR(INDEX('FCST SDV'!$AC$3:$AZ$3000,MATCH('Hàng Theo FCTS 14.09'!$B43,'FCST SDV'!$C$3:$C$3000,0),MATCH('Hàng Theo FCTS 14.09'!Q$1,'FCST SDV'!$AC$2:$AZ$2,0))/'Hàng Theo FCTS 14.09'!$C43,0)</f>
        <v>160</v>
      </c>
    </row>
    <row r="44" spans="1:17">
      <c r="A44" s="562"/>
      <c r="B44" s="131" t="s">
        <v>48</v>
      </c>
      <c r="C44" s="135">
        <v>1000</v>
      </c>
      <c r="D44" s="556"/>
      <c r="E44" s="664"/>
      <c r="F44" s="556"/>
      <c r="G44" s="152">
        <f>+VLOOKUP(B44,'[6]FCST SDV'!$C:$AL,36,0)</f>
        <v>600000</v>
      </c>
      <c r="H44" s="153">
        <f t="shared" si="2"/>
        <v>600</v>
      </c>
      <c r="I44" s="134">
        <f t="array" ref="I44">+IFERROR(INDEX('FCST SDV'!$AC$3:$AZ$3000,MATCH('Hàng Theo FCTS 14.09'!$B44,'FCST SDV'!$C$3:$C$3000,0),MATCH('Hàng Theo FCTS 14.09'!I$1,'FCST SDV'!$AC$2:$AZ$2,0))/'Hàng Theo FCTS 14.09'!$C44,0)</f>
        <v>0</v>
      </c>
      <c r="J44" s="134">
        <f t="array" ref="J44">+IFERROR(INDEX('FCST SDV'!$AC$3:$AZ$3000,MATCH('Hàng Theo FCTS 14.09'!$B44,'FCST SDV'!$C$3:$C$3000,0),MATCH('Hàng Theo FCTS 14.09'!J$1,'FCST SDV'!$AC$2:$AZ$2,0))/'Hàng Theo FCTS 14.09'!$C44,0)</f>
        <v>0</v>
      </c>
      <c r="K44" s="134">
        <f t="array" ref="K44">+IFERROR(INDEX('FCST SDV'!$AC$3:$AZ$3000,MATCH('Hàng Theo FCTS 14.09'!$B44,'FCST SDV'!$C$3:$C$3000,0),MATCH('Hàng Theo FCTS 14.09'!K$1,'FCST SDV'!$AC$2:$AZ$2,0))/'Hàng Theo FCTS 14.09'!$C44,0)</f>
        <v>0</v>
      </c>
      <c r="L44" s="134">
        <f t="array" ref="L44">+IFERROR(INDEX('FCST SDV'!$AC$3:$AZ$3000,MATCH('Hàng Theo FCTS 14.09'!$B44,'FCST SDV'!$C$3:$C$3000,0),MATCH('Hàng Theo FCTS 14.09'!L$1,'FCST SDV'!$AC$2:$AZ$2,0))/'Hàng Theo FCTS 14.09'!$C44,0)</f>
        <v>0</v>
      </c>
      <c r="M44" s="134">
        <f t="array" ref="M44">+IFERROR(INDEX('FCST SDV'!$AC$3:$AZ$3000,MATCH('Hàng Theo FCTS 14.09'!$B44,'FCST SDV'!$C$3:$C$3000,0),MATCH('Hàng Theo FCTS 14.09'!M$1,'FCST SDV'!$AC$2:$AZ$2,0))/'Hàng Theo FCTS 14.09'!$C44,0)</f>
        <v>0</v>
      </c>
      <c r="N44" s="134">
        <f t="array" ref="N44">+IFERROR(INDEX('FCST SDV'!$AC$3:$AZ$3000,MATCH('Hàng Theo FCTS 14.09'!$B44,'FCST SDV'!$C$3:$C$3000,0),MATCH('Hàng Theo FCTS 14.09'!N$1,'FCST SDV'!$AC$2:$AZ$2,0))/'Hàng Theo FCTS 14.09'!$C44,0)</f>
        <v>0</v>
      </c>
      <c r="O44" s="134">
        <f t="array" ref="O44">+IFERROR(INDEX('FCST SDV'!$AC$3:$AZ$3000,MATCH('Hàng Theo FCTS 14.09'!$B44,'FCST SDV'!$C$3:$C$3000,0),MATCH('Hàng Theo FCTS 14.09'!O$1,'FCST SDV'!$AC$2:$AZ$2,0))/'Hàng Theo FCTS 14.09'!$C44,0)</f>
        <v>60</v>
      </c>
      <c r="P44" s="134">
        <f t="array" ref="P44">+IFERROR(INDEX('FCST SDV'!$AC$3:$AZ$3000,MATCH('Hàng Theo FCTS 14.09'!$B44,'FCST SDV'!$C$3:$C$3000,0),MATCH('Hàng Theo FCTS 14.09'!P$1,'FCST SDV'!$AC$2:$AZ$2,0))/'Hàng Theo FCTS 14.09'!$C44,0)</f>
        <v>100</v>
      </c>
      <c r="Q44" s="134">
        <f t="array" ref="Q44">+IFERROR(INDEX('FCST SDV'!$AC$3:$AZ$3000,MATCH('Hàng Theo FCTS 14.09'!$B44,'FCST SDV'!$C$3:$C$3000,0),MATCH('Hàng Theo FCTS 14.09'!Q$1,'FCST SDV'!$AC$2:$AZ$2,0))/'Hàng Theo FCTS 14.09'!$C44,0)</f>
        <v>100</v>
      </c>
    </row>
    <row r="45" spans="1:17">
      <c r="A45" s="563"/>
      <c r="B45" s="131" t="s">
        <v>49</v>
      </c>
      <c r="C45" s="135">
        <v>1000</v>
      </c>
      <c r="D45" s="557"/>
      <c r="E45" s="586"/>
      <c r="F45" s="557"/>
      <c r="G45" s="152">
        <f>+VLOOKUP(B45,'[6]FCST SDV'!$C:$AL,36,0)</f>
        <v>260000</v>
      </c>
      <c r="H45" s="153">
        <f t="shared" si="2"/>
        <v>260</v>
      </c>
      <c r="I45" s="134">
        <f t="array" ref="I45">+IFERROR(INDEX('FCST SDV'!$AC$3:$AZ$3000,MATCH('Hàng Theo FCTS 14.09'!$B45,'FCST SDV'!$C$3:$C$3000,0),MATCH('Hàng Theo FCTS 14.09'!I$1,'FCST SDV'!$AC$2:$AZ$2,0))/'Hàng Theo FCTS 14.09'!$C45,0)</f>
        <v>0</v>
      </c>
      <c r="J45" s="134">
        <f t="array" ref="J45">+IFERROR(INDEX('FCST SDV'!$AC$3:$AZ$3000,MATCH('Hàng Theo FCTS 14.09'!$B45,'FCST SDV'!$C$3:$C$3000,0),MATCH('Hàng Theo FCTS 14.09'!J$1,'FCST SDV'!$AC$2:$AZ$2,0))/'Hàng Theo FCTS 14.09'!$C45,0)</f>
        <v>0</v>
      </c>
      <c r="K45" s="134">
        <f t="array" ref="K45">+IFERROR(INDEX('FCST SDV'!$AC$3:$AZ$3000,MATCH('Hàng Theo FCTS 14.09'!$B45,'FCST SDV'!$C$3:$C$3000,0),MATCH('Hàng Theo FCTS 14.09'!K$1,'FCST SDV'!$AC$2:$AZ$2,0))/'Hàng Theo FCTS 14.09'!$C45,0)</f>
        <v>0</v>
      </c>
      <c r="L45" s="134">
        <f t="array" ref="L45">+IFERROR(INDEX('FCST SDV'!$AC$3:$AZ$3000,MATCH('Hàng Theo FCTS 14.09'!$B45,'FCST SDV'!$C$3:$C$3000,0),MATCH('Hàng Theo FCTS 14.09'!L$1,'FCST SDV'!$AC$2:$AZ$2,0))/'Hàng Theo FCTS 14.09'!$C45,0)</f>
        <v>0</v>
      </c>
      <c r="M45" s="134">
        <f t="array" ref="M45">+IFERROR(INDEX('FCST SDV'!$AC$3:$AZ$3000,MATCH('Hàng Theo FCTS 14.09'!$B45,'FCST SDV'!$C$3:$C$3000,0),MATCH('Hàng Theo FCTS 14.09'!M$1,'FCST SDV'!$AC$2:$AZ$2,0))/'Hàng Theo FCTS 14.09'!$C45,0)</f>
        <v>0</v>
      </c>
      <c r="N45" s="134">
        <f t="array" ref="N45">+IFERROR(INDEX('FCST SDV'!$AC$3:$AZ$3000,MATCH('Hàng Theo FCTS 14.09'!$B45,'FCST SDV'!$C$3:$C$3000,0),MATCH('Hàng Theo FCTS 14.09'!N$1,'FCST SDV'!$AC$2:$AZ$2,0))/'Hàng Theo FCTS 14.09'!$C45,0)</f>
        <v>0</v>
      </c>
      <c r="O45" s="134">
        <f t="array" ref="O45">+IFERROR(INDEX('FCST SDV'!$AC$3:$AZ$3000,MATCH('Hàng Theo FCTS 14.09'!$B45,'FCST SDV'!$C$3:$C$3000,0),MATCH('Hàng Theo FCTS 14.09'!O$1,'FCST SDV'!$AC$2:$AZ$2,0))/'Hàng Theo FCTS 14.09'!$C45,0)</f>
        <v>0</v>
      </c>
      <c r="P45" s="134">
        <f t="array" ref="P45">+IFERROR(INDEX('FCST SDV'!$AC$3:$AZ$3000,MATCH('Hàng Theo FCTS 14.09'!$B45,'FCST SDV'!$C$3:$C$3000,0),MATCH('Hàng Theo FCTS 14.09'!P$1,'FCST SDV'!$AC$2:$AZ$2,0))/'Hàng Theo FCTS 14.09'!$C45,0)</f>
        <v>0</v>
      </c>
      <c r="Q45" s="134">
        <f t="array" ref="Q45">+IFERROR(INDEX('FCST SDV'!$AC$3:$AZ$3000,MATCH('Hàng Theo FCTS 14.09'!$B45,'FCST SDV'!$C$3:$C$3000,0),MATCH('Hàng Theo FCTS 14.09'!Q$1,'FCST SDV'!$AC$2:$AZ$2,0))/'Hàng Theo FCTS 14.09'!$C45,0)</f>
        <v>0</v>
      </c>
    </row>
    <row r="46" spans="1:17">
      <c r="A46" s="593" t="s">
        <v>254</v>
      </c>
      <c r="B46" s="594"/>
      <c r="C46" s="594"/>
      <c r="D46" s="594"/>
      <c r="E46" s="594"/>
      <c r="F46" s="594"/>
      <c r="G46" s="595"/>
      <c r="H46" s="155"/>
      <c r="I46" s="137">
        <f>+F40-SUM(I40:I45)</f>
        <v>47790</v>
      </c>
      <c r="J46" s="137">
        <f>+I46-SUM(J40:J45)</f>
        <v>47497</v>
      </c>
      <c r="K46" s="137">
        <f t="shared" ref="K46:Q46" si="3">+J46-SUM(K40:K45)</f>
        <v>47204</v>
      </c>
      <c r="L46" s="137">
        <f t="shared" si="3"/>
        <v>46811</v>
      </c>
      <c r="M46" s="137">
        <f t="shared" si="3"/>
        <v>46434.666666666664</v>
      </c>
      <c r="N46" s="137">
        <f t="shared" si="3"/>
        <v>46125</v>
      </c>
      <c r="O46" s="137">
        <f t="shared" si="3"/>
        <v>43777</v>
      </c>
      <c r="P46" s="137">
        <f t="shared" si="3"/>
        <v>40832</v>
      </c>
      <c r="Q46" s="137">
        <f t="shared" si="3"/>
        <v>40292</v>
      </c>
    </row>
    <row r="47" spans="1:17">
      <c r="A47" s="561" t="s">
        <v>59</v>
      </c>
      <c r="B47" s="131" t="s">
        <v>50</v>
      </c>
      <c r="C47" s="135">
        <v>100</v>
      </c>
      <c r="D47" s="555">
        <v>0</v>
      </c>
      <c r="E47" s="585"/>
      <c r="F47" s="555">
        <f>+D47</f>
        <v>0</v>
      </c>
      <c r="G47" s="152">
        <f>+VLOOKUP(B47,'[6]FCST SDV'!$C:$AL,36,0)</f>
        <v>0</v>
      </c>
      <c r="H47" s="153">
        <f t="shared" ref="H47:H63" si="4">+G47/C47</f>
        <v>0</v>
      </c>
      <c r="I47" s="134">
        <f t="array" ref="I47">+IFERROR(INDEX('FCST SDV'!$AC$3:$AZ$3000,MATCH('Hàng Theo FCTS 14.09'!$B47,'FCST SDV'!$C$3:$C$3000,0),MATCH('Hàng Theo FCTS 14.09'!I$1,'FCST SDV'!$AC$2:$AZ$2,0))/'Hàng Theo FCTS 14.09'!$C47,0)</f>
        <v>3.3333333333333335</v>
      </c>
      <c r="J47" s="134">
        <f t="array" ref="J47">+IFERROR(INDEX('FCST SDV'!$AC$3:$AZ$3000,MATCH('Hàng Theo FCTS 14.09'!$B47,'FCST SDV'!$C$3:$C$3000,0),MATCH('Hàng Theo FCTS 14.09'!J$1,'FCST SDV'!$AC$2:$AZ$2,0))/'Hàng Theo FCTS 14.09'!$C47,0)</f>
        <v>3.3333333333333335</v>
      </c>
      <c r="K47" s="134">
        <f t="array" ref="K47">+IFERROR(INDEX('FCST SDV'!$AC$3:$AZ$3000,MATCH('Hàng Theo FCTS 14.09'!$B47,'FCST SDV'!$C$3:$C$3000,0),MATCH('Hàng Theo FCTS 14.09'!K$1,'FCST SDV'!$AC$2:$AZ$2,0))/'Hàng Theo FCTS 14.09'!$C47,0)</f>
        <v>3.3333333333333335</v>
      </c>
      <c r="L47" s="134">
        <f t="array" ref="L47">+IFERROR(INDEX('FCST SDV'!$AC$3:$AZ$3000,MATCH('Hàng Theo FCTS 14.09'!$B47,'FCST SDV'!$C$3:$C$3000,0),MATCH('Hàng Theo FCTS 14.09'!L$1,'FCST SDV'!$AC$2:$AZ$2,0))/'Hàng Theo FCTS 14.09'!$C47,0)</f>
        <v>3.3333333333333335</v>
      </c>
      <c r="M47" s="134">
        <f t="array" ref="M47">+IFERROR(INDEX('FCST SDV'!$AC$3:$AZ$3000,MATCH('Hàng Theo FCTS 14.09'!$B47,'FCST SDV'!$C$3:$C$3000,0),MATCH('Hàng Theo FCTS 14.09'!M$1,'FCST SDV'!$AC$2:$AZ$2,0))/'Hàng Theo FCTS 14.09'!$C47,0)</f>
        <v>3.3333333333333335</v>
      </c>
      <c r="N47" s="134">
        <f t="array" ref="N47">+IFERROR(INDEX('FCST SDV'!$AC$3:$AZ$3000,MATCH('Hàng Theo FCTS 14.09'!$B47,'FCST SDV'!$C$3:$C$3000,0),MATCH('Hàng Theo FCTS 14.09'!N$1,'FCST SDV'!$AC$2:$AZ$2,0))/'Hàng Theo FCTS 14.09'!$C47,0)</f>
        <v>3.3333333333333335</v>
      </c>
      <c r="O47" s="134">
        <f t="array" ref="O47">+IFERROR(INDEX('FCST SDV'!$AC$3:$AZ$3000,MATCH('Hàng Theo FCTS 14.09'!$B47,'FCST SDV'!$C$3:$C$3000,0),MATCH('Hàng Theo FCTS 14.09'!O$1,'FCST SDV'!$AC$2:$AZ$2,0))/'Hàng Theo FCTS 14.09'!$C47,0)</f>
        <v>23.333333333333332</v>
      </c>
      <c r="P47" s="134">
        <f t="array" ref="P47">+IFERROR(INDEX('FCST SDV'!$AC$3:$AZ$3000,MATCH('Hàng Theo FCTS 14.09'!$B47,'FCST SDV'!$C$3:$C$3000,0),MATCH('Hàng Theo FCTS 14.09'!P$1,'FCST SDV'!$AC$2:$AZ$2,0))/'Hàng Theo FCTS 14.09'!$C47,0)</f>
        <v>23.333333333333332</v>
      </c>
      <c r="Q47" s="134">
        <f t="array" ref="Q47">+IFERROR(INDEX('FCST SDV'!$AC$3:$AZ$3000,MATCH('Hàng Theo FCTS 14.09'!$B47,'FCST SDV'!$C$3:$C$3000,0),MATCH('Hàng Theo FCTS 14.09'!Q$1,'FCST SDV'!$AC$2:$AZ$2,0))/'Hàng Theo FCTS 14.09'!$C47,0)</f>
        <v>23.333333333333332</v>
      </c>
    </row>
    <row r="48" spans="1:17">
      <c r="A48" s="562"/>
      <c r="B48" s="131" t="s">
        <v>51</v>
      </c>
      <c r="C48" s="135">
        <v>3000</v>
      </c>
      <c r="D48" s="556"/>
      <c r="E48" s="664"/>
      <c r="F48" s="556"/>
      <c r="G48" s="152">
        <f>+VLOOKUP(B48,'[6]FCST SDV'!$C:$AL,36,0)</f>
        <v>270000</v>
      </c>
      <c r="H48" s="153">
        <f t="shared" si="4"/>
        <v>90</v>
      </c>
      <c r="I48" s="134">
        <f t="array" ref="I48">+IFERROR(INDEX('FCST SDV'!$AC$3:$AZ$3000,MATCH('Hàng Theo FCTS 14.09'!$B48,'FCST SDV'!$C$3:$C$3000,0),MATCH('Hàng Theo FCTS 14.09'!I$1,'FCST SDV'!$AC$2:$AZ$2,0))/'Hàng Theo FCTS 14.09'!$C48,0)</f>
        <v>0</v>
      </c>
      <c r="J48" s="134">
        <f t="array" ref="J48">+IFERROR(INDEX('FCST SDV'!$AC$3:$AZ$3000,MATCH('Hàng Theo FCTS 14.09'!$B48,'FCST SDV'!$C$3:$C$3000,0),MATCH('Hàng Theo FCTS 14.09'!J$1,'FCST SDV'!$AC$2:$AZ$2,0))/'Hàng Theo FCTS 14.09'!$C48,0)</f>
        <v>0</v>
      </c>
      <c r="K48" s="134">
        <f t="array" ref="K48">+IFERROR(INDEX('FCST SDV'!$AC$3:$AZ$3000,MATCH('Hàng Theo FCTS 14.09'!$B48,'FCST SDV'!$C$3:$C$3000,0),MATCH('Hàng Theo FCTS 14.09'!K$1,'FCST SDV'!$AC$2:$AZ$2,0))/'Hàng Theo FCTS 14.09'!$C48,0)</f>
        <v>0</v>
      </c>
      <c r="L48" s="134">
        <f t="array" ref="L48">+IFERROR(INDEX('FCST SDV'!$AC$3:$AZ$3000,MATCH('Hàng Theo FCTS 14.09'!$B48,'FCST SDV'!$C$3:$C$3000,0),MATCH('Hàng Theo FCTS 14.09'!L$1,'FCST SDV'!$AC$2:$AZ$2,0))/'Hàng Theo FCTS 14.09'!$C48,0)</f>
        <v>0</v>
      </c>
      <c r="M48" s="134">
        <f t="array" ref="M48">+IFERROR(INDEX('FCST SDV'!$AC$3:$AZ$3000,MATCH('Hàng Theo FCTS 14.09'!$B48,'FCST SDV'!$C$3:$C$3000,0),MATCH('Hàng Theo FCTS 14.09'!M$1,'FCST SDV'!$AC$2:$AZ$2,0))/'Hàng Theo FCTS 14.09'!$C48,0)</f>
        <v>0</v>
      </c>
      <c r="N48" s="134">
        <f t="array" ref="N48">+IFERROR(INDEX('FCST SDV'!$AC$3:$AZ$3000,MATCH('Hàng Theo FCTS 14.09'!$B48,'FCST SDV'!$C$3:$C$3000,0),MATCH('Hàng Theo FCTS 14.09'!N$1,'FCST SDV'!$AC$2:$AZ$2,0))/'Hàng Theo FCTS 14.09'!$C48,0)</f>
        <v>0</v>
      </c>
      <c r="O48" s="134">
        <f t="array" ref="O48">+IFERROR(INDEX('FCST SDV'!$AC$3:$AZ$3000,MATCH('Hàng Theo FCTS 14.09'!$B48,'FCST SDV'!$C$3:$C$3000,0),MATCH('Hàng Theo FCTS 14.09'!O$1,'FCST SDV'!$AC$2:$AZ$2,0))/'Hàng Theo FCTS 14.09'!$C48,0)</f>
        <v>0</v>
      </c>
      <c r="P48" s="134">
        <f t="array" ref="P48">+IFERROR(INDEX('FCST SDV'!$AC$3:$AZ$3000,MATCH('Hàng Theo FCTS 14.09'!$B48,'FCST SDV'!$C$3:$C$3000,0),MATCH('Hàng Theo FCTS 14.09'!P$1,'FCST SDV'!$AC$2:$AZ$2,0))/'Hàng Theo FCTS 14.09'!$C48,0)</f>
        <v>0</v>
      </c>
      <c r="Q48" s="134">
        <f t="array" ref="Q48">+IFERROR(INDEX('FCST SDV'!$AC$3:$AZ$3000,MATCH('Hàng Theo FCTS 14.09'!$B48,'FCST SDV'!$C$3:$C$3000,0),MATCH('Hàng Theo FCTS 14.09'!Q$1,'FCST SDV'!$AC$2:$AZ$2,0))/'Hàng Theo FCTS 14.09'!$C48,0)</f>
        <v>0</v>
      </c>
    </row>
    <row r="49" spans="1:17">
      <c r="A49" s="562"/>
      <c r="B49" s="131" t="s">
        <v>52</v>
      </c>
      <c r="C49" s="135">
        <v>200</v>
      </c>
      <c r="D49" s="556"/>
      <c r="E49" s="664"/>
      <c r="F49" s="556"/>
      <c r="G49" s="152">
        <f>+VLOOKUP(B49,'[6]FCST SDV'!$C:$AL,36,0)</f>
        <v>0</v>
      </c>
      <c r="H49" s="153">
        <f t="shared" si="4"/>
        <v>0</v>
      </c>
      <c r="I49" s="134">
        <f t="array" ref="I49">+IFERROR(INDEX('FCST SDV'!$AC$3:$AZ$3000,MATCH('Hàng Theo FCTS 14.09'!$B49,'FCST SDV'!$C$3:$C$3000,0),MATCH('Hàng Theo FCTS 14.09'!I$1,'FCST SDV'!$AC$2:$AZ$2,0))/'Hàng Theo FCTS 14.09'!$C49,0)</f>
        <v>0</v>
      </c>
      <c r="J49" s="134">
        <f t="array" ref="J49">+IFERROR(INDEX('FCST SDV'!$AC$3:$AZ$3000,MATCH('Hàng Theo FCTS 14.09'!$B49,'FCST SDV'!$C$3:$C$3000,0),MATCH('Hàng Theo FCTS 14.09'!J$1,'FCST SDV'!$AC$2:$AZ$2,0))/'Hàng Theo FCTS 14.09'!$C49,0)</f>
        <v>0</v>
      </c>
      <c r="K49" s="134">
        <f t="array" ref="K49">+IFERROR(INDEX('FCST SDV'!$AC$3:$AZ$3000,MATCH('Hàng Theo FCTS 14.09'!$B49,'FCST SDV'!$C$3:$C$3000,0),MATCH('Hàng Theo FCTS 14.09'!K$1,'FCST SDV'!$AC$2:$AZ$2,0))/'Hàng Theo FCTS 14.09'!$C49,0)</f>
        <v>0</v>
      </c>
      <c r="L49" s="134">
        <f t="array" ref="L49">+IFERROR(INDEX('FCST SDV'!$AC$3:$AZ$3000,MATCH('Hàng Theo FCTS 14.09'!$B49,'FCST SDV'!$C$3:$C$3000,0),MATCH('Hàng Theo FCTS 14.09'!L$1,'FCST SDV'!$AC$2:$AZ$2,0))/'Hàng Theo FCTS 14.09'!$C49,0)</f>
        <v>0</v>
      </c>
      <c r="M49" s="134">
        <f t="array" ref="M49">+IFERROR(INDEX('FCST SDV'!$AC$3:$AZ$3000,MATCH('Hàng Theo FCTS 14.09'!$B49,'FCST SDV'!$C$3:$C$3000,0),MATCH('Hàng Theo FCTS 14.09'!M$1,'FCST SDV'!$AC$2:$AZ$2,0))/'Hàng Theo FCTS 14.09'!$C49,0)</f>
        <v>0</v>
      </c>
      <c r="N49" s="134">
        <f t="array" ref="N49">+IFERROR(INDEX('FCST SDV'!$AC$3:$AZ$3000,MATCH('Hàng Theo FCTS 14.09'!$B49,'FCST SDV'!$C$3:$C$3000,0),MATCH('Hàng Theo FCTS 14.09'!N$1,'FCST SDV'!$AC$2:$AZ$2,0))/'Hàng Theo FCTS 14.09'!$C49,0)</f>
        <v>0</v>
      </c>
      <c r="O49" s="134">
        <f t="array" ref="O49">+IFERROR(INDEX('FCST SDV'!$AC$3:$AZ$3000,MATCH('Hàng Theo FCTS 14.09'!$B49,'FCST SDV'!$C$3:$C$3000,0),MATCH('Hàng Theo FCTS 14.09'!O$1,'FCST SDV'!$AC$2:$AZ$2,0))/'Hàng Theo FCTS 14.09'!$C49,0)</f>
        <v>0</v>
      </c>
      <c r="P49" s="134">
        <f t="array" ref="P49">+IFERROR(INDEX('FCST SDV'!$AC$3:$AZ$3000,MATCH('Hàng Theo FCTS 14.09'!$B49,'FCST SDV'!$C$3:$C$3000,0),MATCH('Hàng Theo FCTS 14.09'!P$1,'FCST SDV'!$AC$2:$AZ$2,0))/'Hàng Theo FCTS 14.09'!$C49,0)</f>
        <v>0</v>
      </c>
      <c r="Q49" s="134">
        <f t="array" ref="Q49">+IFERROR(INDEX('FCST SDV'!$AC$3:$AZ$3000,MATCH('Hàng Theo FCTS 14.09'!$B49,'FCST SDV'!$C$3:$C$3000,0),MATCH('Hàng Theo FCTS 14.09'!Q$1,'FCST SDV'!$AC$2:$AZ$2,0))/'Hàng Theo FCTS 14.09'!$C49,0)</f>
        <v>0</v>
      </c>
    </row>
    <row r="50" spans="1:17">
      <c r="A50" s="562"/>
      <c r="B50" s="131" t="s">
        <v>52</v>
      </c>
      <c r="C50" s="135">
        <v>200</v>
      </c>
      <c r="D50" s="556"/>
      <c r="E50" s="664"/>
      <c r="F50" s="556"/>
      <c r="G50" s="152">
        <f>+VLOOKUP(B50,'[6]FCST SDV'!$C:$AL,36,0)</f>
        <v>0</v>
      </c>
      <c r="H50" s="153">
        <f t="shared" si="4"/>
        <v>0</v>
      </c>
      <c r="I50" s="134">
        <f t="array" ref="I50">+IFERROR(INDEX('FCST SDV'!$AC$3:$AZ$3000,MATCH('Hàng Theo FCTS 14.09'!$B50,'FCST SDV'!$C$3:$C$3000,0),MATCH('Hàng Theo FCTS 14.09'!I$1,'FCST SDV'!$AC$2:$AZ$2,0))/'Hàng Theo FCTS 14.09'!$C50,0)</f>
        <v>0</v>
      </c>
      <c r="J50" s="134">
        <f t="array" ref="J50">+IFERROR(INDEX('FCST SDV'!$AC$3:$AZ$3000,MATCH('Hàng Theo FCTS 14.09'!$B50,'FCST SDV'!$C$3:$C$3000,0),MATCH('Hàng Theo FCTS 14.09'!J$1,'FCST SDV'!$AC$2:$AZ$2,0))/'Hàng Theo FCTS 14.09'!$C50,0)</f>
        <v>0</v>
      </c>
      <c r="K50" s="134">
        <f t="array" ref="K50">+IFERROR(INDEX('FCST SDV'!$AC$3:$AZ$3000,MATCH('Hàng Theo FCTS 14.09'!$B50,'FCST SDV'!$C$3:$C$3000,0),MATCH('Hàng Theo FCTS 14.09'!K$1,'FCST SDV'!$AC$2:$AZ$2,0))/'Hàng Theo FCTS 14.09'!$C50,0)</f>
        <v>0</v>
      </c>
      <c r="L50" s="134">
        <f t="array" ref="L50">+IFERROR(INDEX('FCST SDV'!$AC$3:$AZ$3000,MATCH('Hàng Theo FCTS 14.09'!$B50,'FCST SDV'!$C$3:$C$3000,0),MATCH('Hàng Theo FCTS 14.09'!L$1,'FCST SDV'!$AC$2:$AZ$2,0))/'Hàng Theo FCTS 14.09'!$C50,0)</f>
        <v>0</v>
      </c>
      <c r="M50" s="134">
        <f t="array" ref="M50">+IFERROR(INDEX('FCST SDV'!$AC$3:$AZ$3000,MATCH('Hàng Theo FCTS 14.09'!$B50,'FCST SDV'!$C$3:$C$3000,0),MATCH('Hàng Theo FCTS 14.09'!M$1,'FCST SDV'!$AC$2:$AZ$2,0))/'Hàng Theo FCTS 14.09'!$C50,0)</f>
        <v>0</v>
      </c>
      <c r="N50" s="134">
        <f t="array" ref="N50">+IFERROR(INDEX('FCST SDV'!$AC$3:$AZ$3000,MATCH('Hàng Theo FCTS 14.09'!$B50,'FCST SDV'!$C$3:$C$3000,0),MATCH('Hàng Theo FCTS 14.09'!N$1,'FCST SDV'!$AC$2:$AZ$2,0))/'Hàng Theo FCTS 14.09'!$C50,0)</f>
        <v>0</v>
      </c>
      <c r="O50" s="134">
        <f t="array" ref="O50">+IFERROR(INDEX('FCST SDV'!$AC$3:$AZ$3000,MATCH('Hàng Theo FCTS 14.09'!$B50,'FCST SDV'!$C$3:$C$3000,0),MATCH('Hàng Theo FCTS 14.09'!O$1,'FCST SDV'!$AC$2:$AZ$2,0))/'Hàng Theo FCTS 14.09'!$C50,0)</f>
        <v>0</v>
      </c>
      <c r="P50" s="134">
        <f t="array" ref="P50">+IFERROR(INDEX('FCST SDV'!$AC$3:$AZ$3000,MATCH('Hàng Theo FCTS 14.09'!$B50,'FCST SDV'!$C$3:$C$3000,0),MATCH('Hàng Theo FCTS 14.09'!P$1,'FCST SDV'!$AC$2:$AZ$2,0))/'Hàng Theo FCTS 14.09'!$C50,0)</f>
        <v>3.6</v>
      </c>
      <c r="Q50" s="134">
        <f t="array" ref="Q50">+IFERROR(INDEX('FCST SDV'!$AC$3:$AZ$3000,MATCH('Hàng Theo FCTS 14.09'!$B50,'FCST SDV'!$C$3:$C$3000,0),MATCH('Hàng Theo FCTS 14.09'!Q$1,'FCST SDV'!$AC$2:$AZ$2,0))/'Hàng Theo FCTS 14.09'!$C50,0)</f>
        <v>0</v>
      </c>
    </row>
    <row r="51" spans="1:17">
      <c r="A51" s="562"/>
      <c r="B51" s="131" t="s">
        <v>53</v>
      </c>
      <c r="C51" s="135">
        <v>2500</v>
      </c>
      <c r="D51" s="556"/>
      <c r="E51" s="664"/>
      <c r="F51" s="556"/>
      <c r="G51" s="152">
        <f>+VLOOKUP(B51,'[6]FCST SDV'!$C:$AL,36,0)</f>
        <v>9000</v>
      </c>
      <c r="H51" s="153">
        <f t="shared" si="4"/>
        <v>3.6</v>
      </c>
      <c r="I51" s="134">
        <f t="array" ref="I51">+IFERROR(INDEX('FCST SDV'!$AC$3:$AZ$3000,MATCH('Hàng Theo FCTS 14.09'!$B51,'FCST SDV'!$C$3:$C$3000,0),MATCH('Hàng Theo FCTS 14.09'!I$1,'FCST SDV'!$AC$2:$AZ$2,0))/'Hàng Theo FCTS 14.09'!$C51,0)</f>
        <v>3.6</v>
      </c>
      <c r="J51" s="134">
        <f t="array" ref="J51">+IFERROR(INDEX('FCST SDV'!$AC$3:$AZ$3000,MATCH('Hàng Theo FCTS 14.09'!$B51,'FCST SDV'!$C$3:$C$3000,0),MATCH('Hàng Theo FCTS 14.09'!J$1,'FCST SDV'!$AC$2:$AZ$2,0))/'Hàng Theo FCTS 14.09'!$C51,0)</f>
        <v>2.4</v>
      </c>
      <c r="K51" s="134">
        <f t="array" ref="K51">+IFERROR(INDEX('FCST SDV'!$AC$3:$AZ$3000,MATCH('Hàng Theo FCTS 14.09'!$B51,'FCST SDV'!$C$3:$C$3000,0),MATCH('Hàng Theo FCTS 14.09'!K$1,'FCST SDV'!$AC$2:$AZ$2,0))/'Hàng Theo FCTS 14.09'!$C51,0)</f>
        <v>2.4</v>
      </c>
      <c r="L51" s="134">
        <f t="array" ref="L51">+IFERROR(INDEX('FCST SDV'!$AC$3:$AZ$3000,MATCH('Hàng Theo FCTS 14.09'!$B51,'FCST SDV'!$C$3:$C$3000,0),MATCH('Hàng Theo FCTS 14.09'!L$1,'FCST SDV'!$AC$2:$AZ$2,0))/'Hàng Theo FCTS 14.09'!$C51,0)</f>
        <v>2.4</v>
      </c>
      <c r="M51" s="134">
        <f t="array" ref="M51">+IFERROR(INDEX('FCST SDV'!$AC$3:$AZ$3000,MATCH('Hàng Theo FCTS 14.09'!$B51,'FCST SDV'!$C$3:$C$3000,0),MATCH('Hàng Theo FCTS 14.09'!M$1,'FCST SDV'!$AC$2:$AZ$2,0))/'Hàng Theo FCTS 14.09'!$C51,0)</f>
        <v>2.4</v>
      </c>
      <c r="N51" s="134">
        <f t="array" ref="N51">+IFERROR(INDEX('FCST SDV'!$AC$3:$AZ$3000,MATCH('Hàng Theo FCTS 14.09'!$B51,'FCST SDV'!$C$3:$C$3000,0),MATCH('Hàng Theo FCTS 14.09'!N$1,'FCST SDV'!$AC$2:$AZ$2,0))/'Hàng Theo FCTS 14.09'!$C51,0)</f>
        <v>2.4</v>
      </c>
      <c r="O51" s="134">
        <f t="array" ref="O51">+IFERROR(INDEX('FCST SDV'!$AC$3:$AZ$3000,MATCH('Hàng Theo FCTS 14.09'!$B51,'FCST SDV'!$C$3:$C$3000,0),MATCH('Hàng Theo FCTS 14.09'!O$1,'FCST SDV'!$AC$2:$AZ$2,0))/'Hàng Theo FCTS 14.09'!$C51,0)</f>
        <v>18</v>
      </c>
      <c r="P51" s="134">
        <f t="array" ref="P51">+IFERROR(INDEX('FCST SDV'!$AC$3:$AZ$3000,MATCH('Hàng Theo FCTS 14.09'!$B51,'FCST SDV'!$C$3:$C$3000,0),MATCH('Hàng Theo FCTS 14.09'!P$1,'FCST SDV'!$AC$2:$AZ$2,0))/'Hàng Theo FCTS 14.09'!$C51,0)</f>
        <v>16.8</v>
      </c>
      <c r="Q51" s="134">
        <f t="array" ref="Q51">+IFERROR(INDEX('FCST SDV'!$AC$3:$AZ$3000,MATCH('Hàng Theo FCTS 14.09'!$B51,'FCST SDV'!$C$3:$C$3000,0),MATCH('Hàng Theo FCTS 14.09'!Q$1,'FCST SDV'!$AC$2:$AZ$2,0))/'Hàng Theo FCTS 14.09'!$C51,0)</f>
        <v>16.8</v>
      </c>
    </row>
    <row r="52" spans="1:17">
      <c r="A52" s="562"/>
      <c r="B52" s="131" t="s">
        <v>54</v>
      </c>
      <c r="C52" s="135">
        <v>2500</v>
      </c>
      <c r="D52" s="556"/>
      <c r="E52" s="664"/>
      <c r="F52" s="556"/>
      <c r="G52" s="152">
        <f>+VLOOKUP(B52,'[6]FCST SDV'!$C:$AL,36,0)</f>
        <v>168000</v>
      </c>
      <c r="H52" s="153">
        <f t="shared" si="4"/>
        <v>67.2</v>
      </c>
      <c r="I52" s="134">
        <f t="array" ref="I52">+IFERROR(INDEX('FCST SDV'!$AC$3:$AZ$3000,MATCH('Hàng Theo FCTS 14.09'!$B52,'FCST SDV'!$C$3:$C$3000,0),MATCH('Hàng Theo FCTS 14.09'!I$1,'FCST SDV'!$AC$2:$AZ$2,0))/'Hàng Theo FCTS 14.09'!$C52,0)</f>
        <v>0</v>
      </c>
      <c r="J52" s="134">
        <f t="array" ref="J52">+IFERROR(INDEX('FCST SDV'!$AC$3:$AZ$3000,MATCH('Hàng Theo FCTS 14.09'!$B52,'FCST SDV'!$C$3:$C$3000,0),MATCH('Hàng Theo FCTS 14.09'!J$1,'FCST SDV'!$AC$2:$AZ$2,0))/'Hàng Theo FCTS 14.09'!$C52,0)</f>
        <v>0</v>
      </c>
      <c r="K52" s="134">
        <f t="array" ref="K52">+IFERROR(INDEX('FCST SDV'!$AC$3:$AZ$3000,MATCH('Hàng Theo FCTS 14.09'!$B52,'FCST SDV'!$C$3:$C$3000,0),MATCH('Hàng Theo FCTS 14.09'!K$1,'FCST SDV'!$AC$2:$AZ$2,0))/'Hàng Theo FCTS 14.09'!$C52,0)</f>
        <v>0</v>
      </c>
      <c r="L52" s="134">
        <f t="array" ref="L52">+IFERROR(INDEX('FCST SDV'!$AC$3:$AZ$3000,MATCH('Hàng Theo FCTS 14.09'!$B52,'FCST SDV'!$C$3:$C$3000,0),MATCH('Hàng Theo FCTS 14.09'!L$1,'FCST SDV'!$AC$2:$AZ$2,0))/'Hàng Theo FCTS 14.09'!$C52,0)</f>
        <v>0</v>
      </c>
      <c r="M52" s="134">
        <f t="array" ref="M52">+IFERROR(INDEX('FCST SDV'!$AC$3:$AZ$3000,MATCH('Hàng Theo FCTS 14.09'!$B52,'FCST SDV'!$C$3:$C$3000,0),MATCH('Hàng Theo FCTS 14.09'!M$1,'FCST SDV'!$AC$2:$AZ$2,0))/'Hàng Theo FCTS 14.09'!$C52,0)</f>
        <v>3.6</v>
      </c>
      <c r="N52" s="134">
        <f t="array" ref="N52">+IFERROR(INDEX('FCST SDV'!$AC$3:$AZ$3000,MATCH('Hàng Theo FCTS 14.09'!$B52,'FCST SDV'!$C$3:$C$3000,0),MATCH('Hàng Theo FCTS 14.09'!N$1,'FCST SDV'!$AC$2:$AZ$2,0))/'Hàng Theo FCTS 14.09'!$C52,0)</f>
        <v>4.8</v>
      </c>
      <c r="O52" s="134">
        <f t="array" ref="O52">+IFERROR(INDEX('FCST SDV'!$AC$3:$AZ$3000,MATCH('Hàng Theo FCTS 14.09'!$B52,'FCST SDV'!$C$3:$C$3000,0),MATCH('Hàng Theo FCTS 14.09'!O$1,'FCST SDV'!$AC$2:$AZ$2,0))/'Hàng Theo FCTS 14.09'!$C52,0)</f>
        <v>8.4</v>
      </c>
      <c r="P52" s="134">
        <f t="array" ref="P52">+IFERROR(INDEX('FCST SDV'!$AC$3:$AZ$3000,MATCH('Hàng Theo FCTS 14.09'!$B52,'FCST SDV'!$C$3:$C$3000,0),MATCH('Hàng Theo FCTS 14.09'!P$1,'FCST SDV'!$AC$2:$AZ$2,0))/'Hàng Theo FCTS 14.09'!$C52,0)</f>
        <v>0</v>
      </c>
      <c r="Q52" s="134">
        <f t="array" ref="Q52">+IFERROR(INDEX('FCST SDV'!$AC$3:$AZ$3000,MATCH('Hàng Theo FCTS 14.09'!$B52,'FCST SDV'!$C$3:$C$3000,0),MATCH('Hàng Theo FCTS 14.09'!Q$1,'FCST SDV'!$AC$2:$AZ$2,0))/'Hàng Theo FCTS 14.09'!$C52,0)</f>
        <v>0</v>
      </c>
    </row>
    <row r="53" spans="1:17">
      <c r="A53" s="562"/>
      <c r="B53" s="131" t="s">
        <v>55</v>
      </c>
      <c r="C53" s="135">
        <v>2500</v>
      </c>
      <c r="D53" s="556"/>
      <c r="E53" s="664"/>
      <c r="F53" s="556"/>
      <c r="G53" s="152">
        <f>+VLOOKUP(B53,'[6]FCST SDV'!$C:$AL,36,0)</f>
        <v>42000</v>
      </c>
      <c r="H53" s="153">
        <f t="shared" si="4"/>
        <v>16.8</v>
      </c>
      <c r="I53" s="134">
        <f t="array" ref="I53">+IFERROR(INDEX('FCST SDV'!$AC$3:$AZ$3000,MATCH('Hàng Theo FCTS 14.09'!$B53,'FCST SDV'!$C$3:$C$3000,0),MATCH('Hàng Theo FCTS 14.09'!I$1,'FCST SDV'!$AC$2:$AZ$2,0))/'Hàng Theo FCTS 14.09'!$C53,0)</f>
        <v>4.8</v>
      </c>
      <c r="J53" s="134">
        <f t="array" ref="J53">+IFERROR(INDEX('FCST SDV'!$AC$3:$AZ$3000,MATCH('Hàng Theo FCTS 14.09'!$B53,'FCST SDV'!$C$3:$C$3000,0),MATCH('Hàng Theo FCTS 14.09'!J$1,'FCST SDV'!$AC$2:$AZ$2,0))/'Hàng Theo FCTS 14.09'!$C53,0)</f>
        <v>3.6</v>
      </c>
      <c r="K53" s="134">
        <f t="array" ref="K53">+IFERROR(INDEX('FCST SDV'!$AC$3:$AZ$3000,MATCH('Hàng Theo FCTS 14.09'!$B53,'FCST SDV'!$C$3:$C$3000,0),MATCH('Hàng Theo FCTS 14.09'!K$1,'FCST SDV'!$AC$2:$AZ$2,0))/'Hàng Theo FCTS 14.09'!$C53,0)</f>
        <v>3.6</v>
      </c>
      <c r="L53" s="134">
        <f t="array" ref="L53">+IFERROR(INDEX('FCST SDV'!$AC$3:$AZ$3000,MATCH('Hàng Theo FCTS 14.09'!$B53,'FCST SDV'!$C$3:$C$3000,0),MATCH('Hàng Theo FCTS 14.09'!L$1,'FCST SDV'!$AC$2:$AZ$2,0))/'Hàng Theo FCTS 14.09'!$C53,0)</f>
        <v>3.6</v>
      </c>
      <c r="M53" s="134">
        <f t="array" ref="M53">+IFERROR(INDEX('FCST SDV'!$AC$3:$AZ$3000,MATCH('Hàng Theo FCTS 14.09'!$B53,'FCST SDV'!$C$3:$C$3000,0),MATCH('Hàng Theo FCTS 14.09'!M$1,'FCST SDV'!$AC$2:$AZ$2,0))/'Hàng Theo FCTS 14.09'!$C53,0)</f>
        <v>3.6</v>
      </c>
      <c r="N53" s="134">
        <f t="array" ref="N53">+IFERROR(INDEX('FCST SDV'!$AC$3:$AZ$3000,MATCH('Hàng Theo FCTS 14.09'!$B53,'FCST SDV'!$C$3:$C$3000,0),MATCH('Hàng Theo FCTS 14.09'!N$1,'FCST SDV'!$AC$2:$AZ$2,0))/'Hàng Theo FCTS 14.09'!$C53,0)</f>
        <v>0</v>
      </c>
      <c r="O53" s="134">
        <f t="array" ref="O53">+IFERROR(INDEX('FCST SDV'!$AC$3:$AZ$3000,MATCH('Hàng Theo FCTS 14.09'!$B53,'FCST SDV'!$C$3:$C$3000,0),MATCH('Hàng Theo FCTS 14.09'!O$1,'FCST SDV'!$AC$2:$AZ$2,0))/'Hàng Theo FCTS 14.09'!$C53,0)</f>
        <v>21.6</v>
      </c>
      <c r="P53" s="134">
        <f t="array" ref="P53">+IFERROR(INDEX('FCST SDV'!$AC$3:$AZ$3000,MATCH('Hàng Theo FCTS 14.09'!$B53,'FCST SDV'!$C$3:$C$3000,0),MATCH('Hàng Theo FCTS 14.09'!P$1,'FCST SDV'!$AC$2:$AZ$2,0))/'Hàng Theo FCTS 14.09'!$C53,0)</f>
        <v>2.4</v>
      </c>
      <c r="Q53" s="134">
        <f t="array" ref="Q53">+IFERROR(INDEX('FCST SDV'!$AC$3:$AZ$3000,MATCH('Hàng Theo FCTS 14.09'!$B53,'FCST SDV'!$C$3:$C$3000,0),MATCH('Hàng Theo FCTS 14.09'!Q$1,'FCST SDV'!$AC$2:$AZ$2,0))/'Hàng Theo FCTS 14.09'!$C53,0)</f>
        <v>0</v>
      </c>
    </row>
    <row r="54" spans="1:17">
      <c r="A54" s="562"/>
      <c r="B54" s="131" t="s">
        <v>56</v>
      </c>
      <c r="C54" s="135">
        <v>2500</v>
      </c>
      <c r="D54" s="556"/>
      <c r="E54" s="664"/>
      <c r="F54" s="556"/>
      <c r="G54" s="152">
        <f>+VLOOKUP(B54,'[6]FCST SDV'!$C:$AL,36,0)</f>
        <v>108000</v>
      </c>
      <c r="H54" s="153">
        <f t="shared" si="4"/>
        <v>43.2</v>
      </c>
      <c r="I54" s="134">
        <f t="array" ref="I54">+IFERROR(INDEX('FCST SDV'!$AC$3:$AZ$3000,MATCH('Hàng Theo FCTS 14.09'!$B54,'FCST SDV'!$C$3:$C$3000,0),MATCH('Hàng Theo FCTS 14.09'!I$1,'FCST SDV'!$AC$2:$AZ$2,0))/'Hàng Theo FCTS 14.09'!$C54,0)</f>
        <v>12</v>
      </c>
      <c r="J54" s="134">
        <f t="array" ref="J54">+IFERROR(INDEX('FCST SDV'!$AC$3:$AZ$3000,MATCH('Hàng Theo FCTS 14.09'!$B54,'FCST SDV'!$C$3:$C$3000,0),MATCH('Hàng Theo FCTS 14.09'!J$1,'FCST SDV'!$AC$2:$AZ$2,0))/'Hàng Theo FCTS 14.09'!$C54,0)</f>
        <v>20.399999999999999</v>
      </c>
      <c r="K54" s="134">
        <f t="array" ref="K54">+IFERROR(INDEX('FCST SDV'!$AC$3:$AZ$3000,MATCH('Hàng Theo FCTS 14.09'!$B54,'FCST SDV'!$C$3:$C$3000,0),MATCH('Hàng Theo FCTS 14.09'!K$1,'FCST SDV'!$AC$2:$AZ$2,0))/'Hàng Theo FCTS 14.09'!$C54,0)</f>
        <v>19.600000000000001</v>
      </c>
      <c r="L54" s="134">
        <f t="array" ref="L54">+IFERROR(INDEX('FCST SDV'!$AC$3:$AZ$3000,MATCH('Hàng Theo FCTS 14.09'!$B54,'FCST SDV'!$C$3:$C$3000,0),MATCH('Hàng Theo FCTS 14.09'!L$1,'FCST SDV'!$AC$2:$AZ$2,0))/'Hàng Theo FCTS 14.09'!$C54,0)</f>
        <v>18</v>
      </c>
      <c r="M54" s="134">
        <f t="array" ref="M54">+IFERROR(INDEX('FCST SDV'!$AC$3:$AZ$3000,MATCH('Hàng Theo FCTS 14.09'!$B54,'FCST SDV'!$C$3:$C$3000,0),MATCH('Hàng Theo FCTS 14.09'!M$1,'FCST SDV'!$AC$2:$AZ$2,0))/'Hàng Theo FCTS 14.09'!$C54,0)</f>
        <v>15.6</v>
      </c>
      <c r="N54" s="134">
        <f t="array" ref="N54">+IFERROR(INDEX('FCST SDV'!$AC$3:$AZ$3000,MATCH('Hàng Theo FCTS 14.09'!$B54,'FCST SDV'!$C$3:$C$3000,0),MATCH('Hàng Theo FCTS 14.09'!N$1,'FCST SDV'!$AC$2:$AZ$2,0))/'Hàng Theo FCTS 14.09'!$C54,0)</f>
        <v>15.6</v>
      </c>
      <c r="O54" s="134">
        <f t="array" ref="O54">+IFERROR(INDEX('FCST SDV'!$AC$3:$AZ$3000,MATCH('Hàng Theo FCTS 14.09'!$B54,'FCST SDV'!$C$3:$C$3000,0),MATCH('Hàng Theo FCTS 14.09'!O$1,'FCST SDV'!$AC$2:$AZ$2,0))/'Hàng Theo FCTS 14.09'!$C54,0)</f>
        <v>116.8</v>
      </c>
      <c r="P54" s="134">
        <f t="array" ref="P54">+IFERROR(INDEX('FCST SDV'!$AC$3:$AZ$3000,MATCH('Hàng Theo FCTS 14.09'!$B54,'FCST SDV'!$C$3:$C$3000,0),MATCH('Hàng Theo FCTS 14.09'!P$1,'FCST SDV'!$AC$2:$AZ$2,0))/'Hàng Theo FCTS 14.09'!$C54,0)</f>
        <v>75.599999999999994</v>
      </c>
      <c r="Q54" s="134">
        <f t="array" ref="Q54">+IFERROR(INDEX('FCST SDV'!$AC$3:$AZ$3000,MATCH('Hàng Theo FCTS 14.09'!$B54,'FCST SDV'!$C$3:$C$3000,0),MATCH('Hàng Theo FCTS 14.09'!Q$1,'FCST SDV'!$AC$2:$AZ$2,0))/'Hàng Theo FCTS 14.09'!$C54,0)</f>
        <v>18</v>
      </c>
    </row>
    <row r="55" spans="1:17">
      <c r="A55" s="562"/>
      <c r="B55" s="131" t="s">
        <v>57</v>
      </c>
      <c r="C55" s="135">
        <v>2500</v>
      </c>
      <c r="D55" s="556"/>
      <c r="E55" s="664"/>
      <c r="F55" s="556"/>
      <c r="G55" s="152">
        <f>+VLOOKUP(B55,'[6]FCST SDV'!$C:$AL,36,0)</f>
        <v>779000</v>
      </c>
      <c r="H55" s="153">
        <f t="shared" si="4"/>
        <v>311.60000000000002</v>
      </c>
      <c r="I55" s="134">
        <f t="array" ref="I55">+IFERROR(INDEX('FCST SDV'!$AC$3:$AZ$3000,MATCH('Hàng Theo FCTS 14.09'!$B55,'FCST SDV'!$C$3:$C$3000,0),MATCH('Hàng Theo FCTS 14.09'!I$1,'FCST SDV'!$AC$2:$AZ$2,0))/'Hàng Theo FCTS 14.09'!$C55,0)</f>
        <v>0</v>
      </c>
      <c r="J55" s="134">
        <f t="array" ref="J55">+IFERROR(INDEX('FCST SDV'!$AC$3:$AZ$3000,MATCH('Hàng Theo FCTS 14.09'!$B55,'FCST SDV'!$C$3:$C$3000,0),MATCH('Hàng Theo FCTS 14.09'!J$1,'FCST SDV'!$AC$2:$AZ$2,0))/'Hàng Theo FCTS 14.09'!$C55,0)</f>
        <v>4.8</v>
      </c>
      <c r="K55" s="134">
        <f t="array" ref="K55">+IFERROR(INDEX('FCST SDV'!$AC$3:$AZ$3000,MATCH('Hàng Theo FCTS 14.09'!$B55,'FCST SDV'!$C$3:$C$3000,0),MATCH('Hàng Theo FCTS 14.09'!K$1,'FCST SDV'!$AC$2:$AZ$2,0))/'Hàng Theo FCTS 14.09'!$C55,0)</f>
        <v>0</v>
      </c>
      <c r="L55" s="134">
        <f t="array" ref="L55">+IFERROR(INDEX('FCST SDV'!$AC$3:$AZ$3000,MATCH('Hàng Theo FCTS 14.09'!$B55,'FCST SDV'!$C$3:$C$3000,0),MATCH('Hàng Theo FCTS 14.09'!L$1,'FCST SDV'!$AC$2:$AZ$2,0))/'Hàng Theo FCTS 14.09'!$C55,0)</f>
        <v>0</v>
      </c>
      <c r="M55" s="134">
        <f t="array" ref="M55">+IFERROR(INDEX('FCST SDV'!$AC$3:$AZ$3000,MATCH('Hàng Theo FCTS 14.09'!$B55,'FCST SDV'!$C$3:$C$3000,0),MATCH('Hàng Theo FCTS 14.09'!M$1,'FCST SDV'!$AC$2:$AZ$2,0))/'Hàng Theo FCTS 14.09'!$C55,0)</f>
        <v>0</v>
      </c>
      <c r="N55" s="134">
        <f t="array" ref="N55">+IFERROR(INDEX('FCST SDV'!$AC$3:$AZ$3000,MATCH('Hàng Theo FCTS 14.09'!$B55,'FCST SDV'!$C$3:$C$3000,0),MATCH('Hàng Theo FCTS 14.09'!N$1,'FCST SDV'!$AC$2:$AZ$2,0))/'Hàng Theo FCTS 14.09'!$C55,0)</f>
        <v>0</v>
      </c>
      <c r="O55" s="134">
        <f t="array" ref="O55">+IFERROR(INDEX('FCST SDV'!$AC$3:$AZ$3000,MATCH('Hàng Theo FCTS 14.09'!$B55,'FCST SDV'!$C$3:$C$3000,0),MATCH('Hàng Theo FCTS 14.09'!O$1,'FCST SDV'!$AC$2:$AZ$2,0))/'Hàng Theo FCTS 14.09'!$C55,0)</f>
        <v>14.4</v>
      </c>
      <c r="P55" s="134">
        <f t="array" ref="P55">+IFERROR(INDEX('FCST SDV'!$AC$3:$AZ$3000,MATCH('Hàng Theo FCTS 14.09'!$B55,'FCST SDV'!$C$3:$C$3000,0),MATCH('Hàng Theo FCTS 14.09'!P$1,'FCST SDV'!$AC$2:$AZ$2,0))/'Hàng Theo FCTS 14.09'!$C55,0)</f>
        <v>0</v>
      </c>
      <c r="Q55" s="134">
        <f t="array" ref="Q55">+IFERROR(INDEX('FCST SDV'!$AC$3:$AZ$3000,MATCH('Hàng Theo FCTS 14.09'!$B55,'FCST SDV'!$C$3:$C$3000,0),MATCH('Hàng Theo FCTS 14.09'!Q$1,'FCST SDV'!$AC$2:$AZ$2,0))/'Hàng Theo FCTS 14.09'!$C55,0)</f>
        <v>0</v>
      </c>
    </row>
    <row r="56" spans="1:17">
      <c r="A56" s="562"/>
      <c r="B56" s="131" t="s">
        <v>58</v>
      </c>
      <c r="C56" s="135">
        <v>2500</v>
      </c>
      <c r="D56" s="556"/>
      <c r="E56" s="664"/>
      <c r="F56" s="556"/>
      <c r="G56" s="152">
        <f>+VLOOKUP(B56,'[6]FCST SDV'!$C:$AL,36,0)</f>
        <v>48000</v>
      </c>
      <c r="H56" s="153">
        <f t="shared" si="4"/>
        <v>19.2</v>
      </c>
      <c r="I56" s="134">
        <f t="array" ref="I56">+IFERROR(INDEX('FCST SDV'!$AC$3:$AZ$3000,MATCH('Hàng Theo FCTS 14.09'!$B56,'FCST SDV'!$C$3:$C$3000,0),MATCH('Hàng Theo FCTS 14.09'!I$1,'FCST SDV'!$AC$2:$AZ$2,0))/'Hàng Theo FCTS 14.09'!$C56,0)</f>
        <v>0</v>
      </c>
      <c r="J56" s="134">
        <f t="array" ref="J56">+IFERROR(INDEX('FCST SDV'!$AC$3:$AZ$3000,MATCH('Hàng Theo FCTS 14.09'!$B56,'FCST SDV'!$C$3:$C$3000,0),MATCH('Hàng Theo FCTS 14.09'!J$1,'FCST SDV'!$AC$2:$AZ$2,0))/'Hàng Theo FCTS 14.09'!$C56,0)</f>
        <v>0</v>
      </c>
      <c r="K56" s="134">
        <f t="array" ref="K56">+IFERROR(INDEX('FCST SDV'!$AC$3:$AZ$3000,MATCH('Hàng Theo FCTS 14.09'!$B56,'FCST SDV'!$C$3:$C$3000,0),MATCH('Hàng Theo FCTS 14.09'!K$1,'FCST SDV'!$AC$2:$AZ$2,0))/'Hàng Theo FCTS 14.09'!$C56,0)</f>
        <v>0</v>
      </c>
      <c r="L56" s="134">
        <f t="array" ref="L56">+IFERROR(INDEX('FCST SDV'!$AC$3:$AZ$3000,MATCH('Hàng Theo FCTS 14.09'!$B56,'FCST SDV'!$C$3:$C$3000,0),MATCH('Hàng Theo FCTS 14.09'!L$1,'FCST SDV'!$AC$2:$AZ$2,0))/'Hàng Theo FCTS 14.09'!$C56,0)</f>
        <v>0</v>
      </c>
      <c r="M56" s="134">
        <f t="array" ref="M56">+IFERROR(INDEX('FCST SDV'!$AC$3:$AZ$3000,MATCH('Hàng Theo FCTS 14.09'!$B56,'FCST SDV'!$C$3:$C$3000,0),MATCH('Hàng Theo FCTS 14.09'!M$1,'FCST SDV'!$AC$2:$AZ$2,0))/'Hàng Theo FCTS 14.09'!$C56,0)</f>
        <v>0</v>
      </c>
      <c r="N56" s="134">
        <f t="array" ref="N56">+IFERROR(INDEX('FCST SDV'!$AC$3:$AZ$3000,MATCH('Hàng Theo FCTS 14.09'!$B56,'FCST SDV'!$C$3:$C$3000,0),MATCH('Hàng Theo FCTS 14.09'!N$1,'FCST SDV'!$AC$2:$AZ$2,0))/'Hàng Theo FCTS 14.09'!$C56,0)</f>
        <v>0</v>
      </c>
      <c r="O56" s="134">
        <f t="array" ref="O56">+IFERROR(INDEX('FCST SDV'!$AC$3:$AZ$3000,MATCH('Hàng Theo FCTS 14.09'!$B56,'FCST SDV'!$C$3:$C$3000,0),MATCH('Hàng Theo FCTS 14.09'!O$1,'FCST SDV'!$AC$2:$AZ$2,0))/'Hàng Theo FCTS 14.09'!$C56,0)</f>
        <v>0</v>
      </c>
      <c r="P56" s="134">
        <f t="array" ref="P56">+IFERROR(INDEX('FCST SDV'!$AC$3:$AZ$3000,MATCH('Hàng Theo FCTS 14.09'!$B56,'FCST SDV'!$C$3:$C$3000,0),MATCH('Hàng Theo FCTS 14.09'!P$1,'FCST SDV'!$AC$2:$AZ$2,0))/'Hàng Theo FCTS 14.09'!$C56,0)</f>
        <v>0</v>
      </c>
      <c r="Q56" s="134">
        <f t="array" ref="Q56">+IFERROR(INDEX('FCST SDV'!$AC$3:$AZ$3000,MATCH('Hàng Theo FCTS 14.09'!$B56,'FCST SDV'!$C$3:$C$3000,0),MATCH('Hàng Theo FCTS 14.09'!Q$1,'FCST SDV'!$AC$2:$AZ$2,0))/'Hàng Theo FCTS 14.09'!$C56,0)</f>
        <v>0</v>
      </c>
    </row>
    <row r="57" spans="1:17">
      <c r="A57" s="562"/>
      <c r="B57" s="132" t="s">
        <v>14</v>
      </c>
      <c r="C57" s="132">
        <v>100</v>
      </c>
      <c r="D57" s="556"/>
      <c r="E57" s="664"/>
      <c r="F57" s="556"/>
      <c r="G57" s="152">
        <f>+VLOOKUP(B57,'[6]FCST SDV'!$C:$AL,36,0)</f>
        <v>0</v>
      </c>
      <c r="H57" s="153">
        <f t="shared" si="4"/>
        <v>0</v>
      </c>
      <c r="I57" s="134">
        <f t="array" ref="I57">+IFERROR(INDEX('FCST SDV'!$AC$3:$AZ$3000,MATCH('Hàng Theo FCTS 14.09'!$B57,'FCST SDV'!$C$3:$C$3000,0),MATCH('Hàng Theo FCTS 14.09'!I$1,'FCST SDV'!$AC$2:$AZ$2,0))/'Hàng Theo FCTS 14.09'!$C57,0)</f>
        <v>0</v>
      </c>
      <c r="J57" s="134">
        <f t="array" ref="J57">+IFERROR(INDEX('FCST SDV'!$AC$3:$AZ$3000,MATCH('Hàng Theo FCTS 14.09'!$B57,'FCST SDV'!$C$3:$C$3000,0),MATCH('Hàng Theo FCTS 14.09'!J$1,'FCST SDV'!$AC$2:$AZ$2,0))/'Hàng Theo FCTS 14.09'!$C57,0)</f>
        <v>120</v>
      </c>
      <c r="K57" s="134">
        <f t="array" ref="K57">+IFERROR(INDEX('FCST SDV'!$AC$3:$AZ$3000,MATCH('Hàng Theo FCTS 14.09'!$B57,'FCST SDV'!$C$3:$C$3000,0),MATCH('Hàng Theo FCTS 14.09'!K$1,'FCST SDV'!$AC$2:$AZ$2,0))/'Hàng Theo FCTS 14.09'!$C57,0)</f>
        <v>100</v>
      </c>
      <c r="L57" s="134">
        <f t="array" ref="L57">+IFERROR(INDEX('FCST SDV'!$AC$3:$AZ$3000,MATCH('Hàng Theo FCTS 14.09'!$B57,'FCST SDV'!$C$3:$C$3000,0),MATCH('Hàng Theo FCTS 14.09'!L$1,'FCST SDV'!$AC$2:$AZ$2,0))/'Hàng Theo FCTS 14.09'!$C57,0)</f>
        <v>60</v>
      </c>
      <c r="M57" s="134">
        <f t="array" ref="M57">+IFERROR(INDEX('FCST SDV'!$AC$3:$AZ$3000,MATCH('Hàng Theo FCTS 14.09'!$B57,'FCST SDV'!$C$3:$C$3000,0),MATCH('Hàng Theo FCTS 14.09'!M$1,'FCST SDV'!$AC$2:$AZ$2,0))/'Hàng Theo FCTS 14.09'!$C57,0)</f>
        <v>0</v>
      </c>
      <c r="N57" s="134">
        <f t="array" ref="N57">+IFERROR(INDEX('FCST SDV'!$AC$3:$AZ$3000,MATCH('Hàng Theo FCTS 14.09'!$B57,'FCST SDV'!$C$3:$C$3000,0),MATCH('Hàng Theo FCTS 14.09'!N$1,'FCST SDV'!$AC$2:$AZ$2,0))/'Hàng Theo FCTS 14.09'!$C57,0)</f>
        <v>0</v>
      </c>
      <c r="O57" s="134">
        <f t="array" ref="O57">+IFERROR(INDEX('FCST SDV'!$AC$3:$AZ$3000,MATCH('Hàng Theo FCTS 14.09'!$B57,'FCST SDV'!$C$3:$C$3000,0),MATCH('Hàng Theo FCTS 14.09'!O$1,'FCST SDV'!$AC$2:$AZ$2,0))/'Hàng Theo FCTS 14.09'!$C57,0)</f>
        <v>400</v>
      </c>
      <c r="P57" s="134">
        <f t="array" ref="P57">+IFERROR(INDEX('FCST SDV'!$AC$3:$AZ$3000,MATCH('Hàng Theo FCTS 14.09'!$B57,'FCST SDV'!$C$3:$C$3000,0),MATCH('Hàng Theo FCTS 14.09'!P$1,'FCST SDV'!$AC$2:$AZ$2,0))/'Hàng Theo FCTS 14.09'!$C57,0)</f>
        <v>0</v>
      </c>
      <c r="Q57" s="134">
        <f t="array" ref="Q57">+IFERROR(INDEX('FCST SDV'!$AC$3:$AZ$3000,MATCH('Hàng Theo FCTS 14.09'!$B57,'FCST SDV'!$C$3:$C$3000,0),MATCH('Hàng Theo FCTS 14.09'!Q$1,'FCST SDV'!$AC$2:$AZ$2,0))/'Hàng Theo FCTS 14.09'!$C57,0)</f>
        <v>0</v>
      </c>
    </row>
    <row r="58" spans="1:17">
      <c r="A58" s="562"/>
      <c r="B58" s="131" t="s">
        <v>15</v>
      </c>
      <c r="C58" s="132">
        <v>100</v>
      </c>
      <c r="D58" s="556"/>
      <c r="E58" s="664"/>
      <c r="F58" s="556"/>
      <c r="G58" s="152">
        <f>+VLOOKUP(B58,'[6]FCST SDV'!$C:$AL,36,0)</f>
        <v>68000</v>
      </c>
      <c r="H58" s="153">
        <f t="shared" si="4"/>
        <v>680</v>
      </c>
      <c r="I58" s="134">
        <f t="array" ref="I58">+IFERROR(INDEX('FCST SDV'!$AC$3:$AZ$3000,MATCH('Hàng Theo FCTS 14.09'!$B58,'FCST SDV'!$C$3:$C$3000,0),MATCH('Hàng Theo FCTS 14.09'!I$1,'FCST SDV'!$AC$2:$AZ$2,0))/'Hàng Theo FCTS 14.09'!$C58,0)</f>
        <v>300</v>
      </c>
      <c r="J58" s="134">
        <f t="array" ref="J58">+IFERROR(INDEX('FCST SDV'!$AC$3:$AZ$3000,MATCH('Hàng Theo FCTS 14.09'!$B58,'FCST SDV'!$C$3:$C$3000,0),MATCH('Hàng Theo FCTS 14.09'!J$1,'FCST SDV'!$AC$2:$AZ$2,0))/'Hàng Theo FCTS 14.09'!$C58,0)</f>
        <v>300</v>
      </c>
      <c r="K58" s="134">
        <f t="array" ref="K58">+IFERROR(INDEX('FCST SDV'!$AC$3:$AZ$3000,MATCH('Hàng Theo FCTS 14.09'!$B58,'FCST SDV'!$C$3:$C$3000,0),MATCH('Hàng Theo FCTS 14.09'!K$1,'FCST SDV'!$AC$2:$AZ$2,0))/'Hàng Theo FCTS 14.09'!$C58,0)</f>
        <v>300</v>
      </c>
      <c r="L58" s="134">
        <f t="array" ref="L58">+IFERROR(INDEX('FCST SDV'!$AC$3:$AZ$3000,MATCH('Hàng Theo FCTS 14.09'!$B58,'FCST SDV'!$C$3:$C$3000,0),MATCH('Hàng Theo FCTS 14.09'!L$1,'FCST SDV'!$AC$2:$AZ$2,0))/'Hàng Theo FCTS 14.09'!$C58,0)</f>
        <v>300</v>
      </c>
      <c r="M58" s="134">
        <f t="array" ref="M58">+IFERROR(INDEX('FCST SDV'!$AC$3:$AZ$3000,MATCH('Hàng Theo FCTS 14.09'!$B58,'FCST SDV'!$C$3:$C$3000,0),MATCH('Hàng Theo FCTS 14.09'!M$1,'FCST SDV'!$AC$2:$AZ$2,0))/'Hàng Theo FCTS 14.09'!$C58,0)</f>
        <v>300</v>
      </c>
      <c r="N58" s="134">
        <f t="array" ref="N58">+IFERROR(INDEX('FCST SDV'!$AC$3:$AZ$3000,MATCH('Hàng Theo FCTS 14.09'!$B58,'FCST SDV'!$C$3:$C$3000,0),MATCH('Hàng Theo FCTS 14.09'!N$1,'FCST SDV'!$AC$2:$AZ$2,0))/'Hàng Theo FCTS 14.09'!$C58,0)</f>
        <v>300</v>
      </c>
      <c r="O58" s="134">
        <f t="array" ref="O58">+IFERROR(INDEX('FCST SDV'!$AC$3:$AZ$3000,MATCH('Hàng Theo FCTS 14.09'!$B58,'FCST SDV'!$C$3:$C$3000,0),MATCH('Hàng Theo FCTS 14.09'!O$1,'FCST SDV'!$AC$2:$AZ$2,0))/'Hàng Theo FCTS 14.09'!$C58,0)</f>
        <v>2100</v>
      </c>
      <c r="P58" s="134">
        <f t="array" ref="P58">+IFERROR(INDEX('FCST SDV'!$AC$3:$AZ$3000,MATCH('Hàng Theo FCTS 14.09'!$B58,'FCST SDV'!$C$3:$C$3000,0),MATCH('Hàng Theo FCTS 14.09'!P$1,'FCST SDV'!$AC$2:$AZ$2,0))/'Hàng Theo FCTS 14.09'!$C58,0)</f>
        <v>1600</v>
      </c>
      <c r="Q58" s="134">
        <f t="array" ref="Q58">+IFERROR(INDEX('FCST SDV'!$AC$3:$AZ$3000,MATCH('Hàng Theo FCTS 14.09'!$B58,'FCST SDV'!$C$3:$C$3000,0),MATCH('Hàng Theo FCTS 14.09'!Q$1,'FCST SDV'!$AC$2:$AZ$2,0))/'Hàng Theo FCTS 14.09'!$C58,0)</f>
        <v>0</v>
      </c>
    </row>
    <row r="59" spans="1:17">
      <c r="A59" s="562"/>
      <c r="B59" s="132" t="s">
        <v>38</v>
      </c>
      <c r="C59" s="132">
        <v>50</v>
      </c>
      <c r="D59" s="556"/>
      <c r="E59" s="664"/>
      <c r="F59" s="556"/>
      <c r="G59" s="152">
        <f>+VLOOKUP(B59,'[6]FCST SDV'!$C:$AL,36,0)</f>
        <v>275000</v>
      </c>
      <c r="H59" s="153">
        <f t="shared" si="4"/>
        <v>5500</v>
      </c>
      <c r="I59" s="134">
        <f t="array" ref="I59">+IFERROR(INDEX('FCST SDV'!$AC$3:$AZ$3000,MATCH('Hàng Theo FCTS 14.09'!$B59,'FCST SDV'!$C$3:$C$3000,0),MATCH('Hàng Theo FCTS 14.09'!I$1,'FCST SDV'!$AC$2:$AZ$2,0))/'Hàng Theo FCTS 14.09'!$C59,0)</f>
        <v>300</v>
      </c>
      <c r="J59" s="134">
        <f t="array" ref="J59">+IFERROR(INDEX('FCST SDV'!$AC$3:$AZ$3000,MATCH('Hàng Theo FCTS 14.09'!$B59,'FCST SDV'!$C$3:$C$3000,0),MATCH('Hàng Theo FCTS 14.09'!J$1,'FCST SDV'!$AC$2:$AZ$2,0))/'Hàng Theo FCTS 14.09'!$C59,0)</f>
        <v>300</v>
      </c>
      <c r="K59" s="134">
        <f t="array" ref="K59">+IFERROR(INDEX('FCST SDV'!$AC$3:$AZ$3000,MATCH('Hàng Theo FCTS 14.09'!$B59,'FCST SDV'!$C$3:$C$3000,0),MATCH('Hàng Theo FCTS 14.09'!K$1,'FCST SDV'!$AC$2:$AZ$2,0))/'Hàng Theo FCTS 14.09'!$C59,0)</f>
        <v>300</v>
      </c>
      <c r="L59" s="134">
        <f t="array" ref="L59">+IFERROR(INDEX('FCST SDV'!$AC$3:$AZ$3000,MATCH('Hàng Theo FCTS 14.09'!$B59,'FCST SDV'!$C$3:$C$3000,0),MATCH('Hàng Theo FCTS 14.09'!L$1,'FCST SDV'!$AC$2:$AZ$2,0))/'Hàng Theo FCTS 14.09'!$C59,0)</f>
        <v>300</v>
      </c>
      <c r="M59" s="134">
        <f t="array" ref="M59">+IFERROR(INDEX('FCST SDV'!$AC$3:$AZ$3000,MATCH('Hàng Theo FCTS 14.09'!$B59,'FCST SDV'!$C$3:$C$3000,0),MATCH('Hàng Theo FCTS 14.09'!M$1,'FCST SDV'!$AC$2:$AZ$2,0))/'Hàng Theo FCTS 14.09'!$C59,0)</f>
        <v>300</v>
      </c>
      <c r="N59" s="134">
        <f t="array" ref="N59">+IFERROR(INDEX('FCST SDV'!$AC$3:$AZ$3000,MATCH('Hàng Theo FCTS 14.09'!$B59,'FCST SDV'!$C$3:$C$3000,0),MATCH('Hàng Theo FCTS 14.09'!N$1,'FCST SDV'!$AC$2:$AZ$2,0))/'Hàng Theo FCTS 14.09'!$C59,0)</f>
        <v>300</v>
      </c>
      <c r="O59" s="134">
        <f t="array" ref="O59">+IFERROR(INDEX('FCST SDV'!$AC$3:$AZ$3000,MATCH('Hàng Theo FCTS 14.09'!$B59,'FCST SDV'!$C$3:$C$3000,0),MATCH('Hàng Theo FCTS 14.09'!O$1,'FCST SDV'!$AC$2:$AZ$2,0))/'Hàng Theo FCTS 14.09'!$C59,0)</f>
        <v>2100</v>
      </c>
      <c r="P59" s="134">
        <f t="array" ref="P59">+IFERROR(INDEX('FCST SDV'!$AC$3:$AZ$3000,MATCH('Hàng Theo FCTS 14.09'!$B59,'FCST SDV'!$C$3:$C$3000,0),MATCH('Hàng Theo FCTS 14.09'!P$1,'FCST SDV'!$AC$2:$AZ$2,0))/'Hàng Theo FCTS 14.09'!$C59,0)</f>
        <v>1600</v>
      </c>
      <c r="Q59" s="134">
        <f t="array" ref="Q59">+IFERROR(INDEX('FCST SDV'!$AC$3:$AZ$3000,MATCH('Hàng Theo FCTS 14.09'!$B59,'FCST SDV'!$C$3:$C$3000,0),MATCH('Hàng Theo FCTS 14.09'!Q$1,'FCST SDV'!$AC$2:$AZ$2,0))/'Hàng Theo FCTS 14.09'!$C59,0)</f>
        <v>0</v>
      </c>
    </row>
    <row r="60" spans="1:17">
      <c r="A60" s="562"/>
      <c r="B60" s="132" t="s">
        <v>39</v>
      </c>
      <c r="C60" s="132">
        <v>50</v>
      </c>
      <c r="D60" s="556"/>
      <c r="E60" s="664"/>
      <c r="F60" s="556"/>
      <c r="G60" s="152">
        <f>+VLOOKUP(B60,'[6]FCST SDV'!$C:$AL,36,0)</f>
        <v>275000</v>
      </c>
      <c r="H60" s="153">
        <f t="shared" si="4"/>
        <v>5500</v>
      </c>
      <c r="I60" s="134">
        <f t="array" ref="I60">+IFERROR(INDEX('FCST SDV'!$AC$3:$AZ$3000,MATCH('Hàng Theo FCTS 14.09'!$B60,'FCST SDV'!$C$3:$C$3000,0),MATCH('Hàng Theo FCTS 14.09'!I$1,'FCST SDV'!$AC$2:$AZ$2,0))/'Hàng Theo FCTS 14.09'!$C60,0)</f>
        <v>69.333333333333329</v>
      </c>
      <c r="J60" s="134">
        <f t="array" ref="J60">+IFERROR(INDEX('FCST SDV'!$AC$3:$AZ$3000,MATCH('Hàng Theo FCTS 14.09'!$B60,'FCST SDV'!$C$3:$C$3000,0),MATCH('Hàng Theo FCTS 14.09'!J$1,'FCST SDV'!$AC$2:$AZ$2,0))/'Hàng Theo FCTS 14.09'!$C60,0)</f>
        <v>85.333333333333329</v>
      </c>
      <c r="K60" s="134">
        <f t="array" ref="K60">+IFERROR(INDEX('FCST SDV'!$AC$3:$AZ$3000,MATCH('Hàng Theo FCTS 14.09'!$B60,'FCST SDV'!$C$3:$C$3000,0),MATCH('Hàng Theo FCTS 14.09'!K$1,'FCST SDV'!$AC$2:$AZ$2,0))/'Hàng Theo FCTS 14.09'!$C60,0)</f>
        <v>85.333333333333329</v>
      </c>
      <c r="L60" s="134">
        <f t="array" ref="L60">+IFERROR(INDEX('FCST SDV'!$AC$3:$AZ$3000,MATCH('Hàng Theo FCTS 14.09'!$B60,'FCST SDV'!$C$3:$C$3000,0),MATCH('Hàng Theo FCTS 14.09'!L$1,'FCST SDV'!$AC$2:$AZ$2,0))/'Hàng Theo FCTS 14.09'!$C60,0)</f>
        <v>85.333333333333329</v>
      </c>
      <c r="M60" s="134">
        <f t="array" ref="M60">+IFERROR(INDEX('FCST SDV'!$AC$3:$AZ$3000,MATCH('Hàng Theo FCTS 14.09'!$B60,'FCST SDV'!$C$3:$C$3000,0),MATCH('Hàng Theo FCTS 14.09'!M$1,'FCST SDV'!$AC$2:$AZ$2,0))/'Hàng Theo FCTS 14.09'!$C60,0)</f>
        <v>85.333333333333329</v>
      </c>
      <c r="N60" s="134">
        <f t="array" ref="N60">+IFERROR(INDEX('FCST SDV'!$AC$3:$AZ$3000,MATCH('Hàng Theo FCTS 14.09'!$B60,'FCST SDV'!$C$3:$C$3000,0),MATCH('Hàng Theo FCTS 14.09'!N$1,'FCST SDV'!$AC$2:$AZ$2,0))/'Hàng Theo FCTS 14.09'!$C60,0)</f>
        <v>85.333333333333329</v>
      </c>
      <c r="O60" s="134">
        <f t="array" ref="O60">+IFERROR(INDEX('FCST SDV'!$AC$3:$AZ$3000,MATCH('Hàng Theo FCTS 14.09'!$B60,'FCST SDV'!$C$3:$C$3000,0),MATCH('Hàng Theo FCTS 14.09'!O$1,'FCST SDV'!$AC$2:$AZ$2,0))/'Hàng Theo FCTS 14.09'!$C60,0)</f>
        <v>581.33333333333337</v>
      </c>
      <c r="P60" s="134">
        <f t="array" ref="P60">+IFERROR(INDEX('FCST SDV'!$AC$3:$AZ$3000,MATCH('Hàng Theo FCTS 14.09'!$B60,'FCST SDV'!$C$3:$C$3000,0),MATCH('Hàng Theo FCTS 14.09'!P$1,'FCST SDV'!$AC$2:$AZ$2,0))/'Hàng Theo FCTS 14.09'!$C60,0)</f>
        <v>341.33333333333331</v>
      </c>
      <c r="Q60" s="134">
        <f t="array" ref="Q60">+IFERROR(INDEX('FCST SDV'!$AC$3:$AZ$3000,MATCH('Hàng Theo FCTS 14.09'!$B60,'FCST SDV'!$C$3:$C$3000,0),MATCH('Hàng Theo FCTS 14.09'!Q$1,'FCST SDV'!$AC$2:$AZ$2,0))/'Hàng Theo FCTS 14.09'!$C60,0)</f>
        <v>256</v>
      </c>
    </row>
    <row r="61" spans="1:17">
      <c r="A61" s="562"/>
      <c r="B61" s="131" t="s">
        <v>28</v>
      </c>
      <c r="C61" s="135">
        <v>375</v>
      </c>
      <c r="D61" s="556"/>
      <c r="E61" s="664"/>
      <c r="F61" s="556"/>
      <c r="G61" s="152">
        <f>+VLOOKUP(B61,'[6]FCST SDV'!$C:$AL,36,0)</f>
        <v>628000</v>
      </c>
      <c r="H61" s="153">
        <f t="shared" si="4"/>
        <v>1674.6666666666667</v>
      </c>
      <c r="I61" s="134">
        <f t="array" ref="I61">+IFERROR(INDEX('FCST SDV'!$AC$3:$AZ$3000,MATCH('Hàng Theo FCTS 14.09'!$B61,'FCST SDV'!$C$3:$C$3000,0),MATCH('Hàng Theo FCTS 14.09'!I$1,'FCST SDV'!$AC$2:$AZ$2,0))/'Hàng Theo FCTS 14.09'!$C61,0)</f>
        <v>65.333333333333329</v>
      </c>
      <c r="J61" s="134">
        <f t="array" ref="J61">+IFERROR(INDEX('FCST SDV'!$AC$3:$AZ$3000,MATCH('Hàng Theo FCTS 14.09'!$B61,'FCST SDV'!$C$3:$C$3000,0),MATCH('Hàng Theo FCTS 14.09'!J$1,'FCST SDV'!$AC$2:$AZ$2,0))/'Hàng Theo FCTS 14.09'!$C61,0)</f>
        <v>65.333333333333329</v>
      </c>
      <c r="K61" s="134">
        <f t="array" ref="K61">+IFERROR(INDEX('FCST SDV'!$AC$3:$AZ$3000,MATCH('Hàng Theo FCTS 14.09'!$B61,'FCST SDV'!$C$3:$C$3000,0),MATCH('Hàng Theo FCTS 14.09'!K$1,'FCST SDV'!$AC$2:$AZ$2,0))/'Hàng Theo FCTS 14.09'!$C61,0)</f>
        <v>65.333333333333329</v>
      </c>
      <c r="L61" s="134">
        <f t="array" ref="L61">+IFERROR(INDEX('FCST SDV'!$AC$3:$AZ$3000,MATCH('Hàng Theo FCTS 14.09'!$B61,'FCST SDV'!$C$3:$C$3000,0),MATCH('Hàng Theo FCTS 14.09'!L$1,'FCST SDV'!$AC$2:$AZ$2,0))/'Hàng Theo FCTS 14.09'!$C61,0)</f>
        <v>65.333333333333329</v>
      </c>
      <c r="M61" s="134">
        <f t="array" ref="M61">+IFERROR(INDEX('FCST SDV'!$AC$3:$AZ$3000,MATCH('Hàng Theo FCTS 14.09'!$B61,'FCST SDV'!$C$3:$C$3000,0),MATCH('Hàng Theo FCTS 14.09'!M$1,'FCST SDV'!$AC$2:$AZ$2,0))/'Hàng Theo FCTS 14.09'!$C61,0)</f>
        <v>65.333333333333329</v>
      </c>
      <c r="N61" s="134">
        <f t="array" ref="N61">+IFERROR(INDEX('FCST SDV'!$AC$3:$AZ$3000,MATCH('Hàng Theo FCTS 14.09'!$B61,'FCST SDV'!$C$3:$C$3000,0),MATCH('Hàng Theo FCTS 14.09'!N$1,'FCST SDV'!$AC$2:$AZ$2,0))/'Hàng Theo FCTS 14.09'!$C61,0)</f>
        <v>65.333333333333329</v>
      </c>
      <c r="O61" s="134">
        <f t="array" ref="O61">+IFERROR(INDEX('FCST SDV'!$AC$3:$AZ$3000,MATCH('Hàng Theo FCTS 14.09'!$B61,'FCST SDV'!$C$3:$C$3000,0),MATCH('Hàng Theo FCTS 14.09'!O$1,'FCST SDV'!$AC$2:$AZ$2,0))/'Hàng Theo FCTS 14.09'!$C61,0)</f>
        <v>430</v>
      </c>
      <c r="P61" s="134">
        <f t="array" ref="P61">+IFERROR(INDEX('FCST SDV'!$AC$3:$AZ$3000,MATCH('Hàng Theo FCTS 14.09'!$B61,'FCST SDV'!$C$3:$C$3000,0),MATCH('Hàng Theo FCTS 14.09'!P$1,'FCST SDV'!$AC$2:$AZ$2,0))/'Hàng Theo FCTS 14.09'!$C61,0)</f>
        <v>0</v>
      </c>
      <c r="Q61" s="134">
        <f t="array" ref="Q61">+IFERROR(INDEX('FCST SDV'!$AC$3:$AZ$3000,MATCH('Hàng Theo FCTS 14.09'!$B61,'FCST SDV'!$C$3:$C$3000,0),MATCH('Hàng Theo FCTS 14.09'!Q$1,'FCST SDV'!$AC$2:$AZ$2,0))/'Hàng Theo FCTS 14.09'!$C61,0)</f>
        <v>0</v>
      </c>
    </row>
    <row r="62" spans="1:17">
      <c r="A62" s="562"/>
      <c r="B62" s="131" t="s">
        <v>21</v>
      </c>
      <c r="C62" s="135">
        <v>375</v>
      </c>
      <c r="D62" s="556"/>
      <c r="E62" s="664"/>
      <c r="F62" s="556"/>
      <c r="G62" s="152">
        <f>+VLOOKUP(B62,'[6]FCST SDV'!$C:$AL,36,0)</f>
        <v>308250</v>
      </c>
      <c r="H62" s="153">
        <f t="shared" si="4"/>
        <v>822</v>
      </c>
      <c r="I62" s="134">
        <f t="array" ref="I62">+IFERROR(INDEX('FCST SDV'!$AC$3:$AZ$3000,MATCH('Hàng Theo FCTS 14.09'!$B62,'FCST SDV'!$C$3:$C$3000,0),MATCH('Hàng Theo FCTS 14.09'!I$1,'FCST SDV'!$AC$2:$AZ$2,0))/'Hàng Theo FCTS 14.09'!$C62,0)</f>
        <v>0</v>
      </c>
      <c r="J62" s="134">
        <f t="array" ref="J62">+IFERROR(INDEX('FCST SDV'!$AC$3:$AZ$3000,MATCH('Hàng Theo FCTS 14.09'!$B62,'FCST SDV'!$C$3:$C$3000,0),MATCH('Hàng Theo FCTS 14.09'!J$1,'FCST SDV'!$AC$2:$AZ$2,0))/'Hàng Theo FCTS 14.09'!$C62,0)</f>
        <v>26.666666666666668</v>
      </c>
      <c r="K62" s="134">
        <f t="array" ref="K62">+IFERROR(INDEX('FCST SDV'!$AC$3:$AZ$3000,MATCH('Hàng Theo FCTS 14.09'!$B62,'FCST SDV'!$C$3:$C$3000,0),MATCH('Hàng Theo FCTS 14.09'!K$1,'FCST SDV'!$AC$2:$AZ$2,0))/'Hàng Theo FCTS 14.09'!$C62,0)</f>
        <v>26.666666666666668</v>
      </c>
      <c r="L62" s="134">
        <f t="array" ref="L62">+IFERROR(INDEX('FCST SDV'!$AC$3:$AZ$3000,MATCH('Hàng Theo FCTS 14.09'!$B62,'FCST SDV'!$C$3:$C$3000,0),MATCH('Hàng Theo FCTS 14.09'!L$1,'FCST SDV'!$AC$2:$AZ$2,0))/'Hàng Theo FCTS 14.09'!$C62,0)</f>
        <v>26.666666666666668</v>
      </c>
      <c r="M62" s="134">
        <f t="array" ref="M62">+IFERROR(INDEX('FCST SDV'!$AC$3:$AZ$3000,MATCH('Hàng Theo FCTS 14.09'!$B62,'FCST SDV'!$C$3:$C$3000,0),MATCH('Hàng Theo FCTS 14.09'!M$1,'FCST SDV'!$AC$2:$AZ$2,0))/'Hàng Theo FCTS 14.09'!$C62,0)</f>
        <v>0</v>
      </c>
      <c r="N62" s="134">
        <f t="array" ref="N62">+IFERROR(INDEX('FCST SDV'!$AC$3:$AZ$3000,MATCH('Hàng Theo FCTS 14.09'!$B62,'FCST SDV'!$C$3:$C$3000,0),MATCH('Hàng Theo FCTS 14.09'!N$1,'FCST SDV'!$AC$2:$AZ$2,0))/'Hàng Theo FCTS 14.09'!$C62,0)</f>
        <v>0</v>
      </c>
      <c r="O62" s="134">
        <f t="array" ref="O62">+IFERROR(INDEX('FCST SDV'!$AC$3:$AZ$3000,MATCH('Hàng Theo FCTS 14.09'!$B62,'FCST SDV'!$C$3:$C$3000,0),MATCH('Hàng Theo FCTS 14.09'!O$1,'FCST SDV'!$AC$2:$AZ$2,0))/'Hàng Theo FCTS 14.09'!$C62,0)</f>
        <v>112</v>
      </c>
      <c r="P62" s="134">
        <f t="array" ref="P62">+IFERROR(INDEX('FCST SDV'!$AC$3:$AZ$3000,MATCH('Hàng Theo FCTS 14.09'!$B62,'FCST SDV'!$C$3:$C$3000,0),MATCH('Hàng Theo FCTS 14.09'!P$1,'FCST SDV'!$AC$2:$AZ$2,0))/'Hàng Theo FCTS 14.09'!$C62,0)</f>
        <v>0</v>
      </c>
      <c r="Q62" s="134">
        <f t="array" ref="Q62">+IFERROR(INDEX('FCST SDV'!$AC$3:$AZ$3000,MATCH('Hàng Theo FCTS 14.09'!$B62,'FCST SDV'!$C$3:$C$3000,0),MATCH('Hàng Theo FCTS 14.09'!Q$1,'FCST SDV'!$AC$2:$AZ$2,0))/'Hàng Theo FCTS 14.09'!$C62,0)</f>
        <v>0</v>
      </c>
    </row>
    <row r="63" spans="1:17">
      <c r="A63" s="563"/>
      <c r="B63" s="131" t="s">
        <v>22</v>
      </c>
      <c r="C63" s="135">
        <v>375</v>
      </c>
      <c r="D63" s="557"/>
      <c r="E63" s="586"/>
      <c r="F63" s="557"/>
      <c r="G63" s="152">
        <f>+VLOOKUP(B63,'[6]FCST SDV'!$C:$AL,36,0)</f>
        <v>72000</v>
      </c>
      <c r="H63" s="153">
        <f t="shared" si="4"/>
        <v>192</v>
      </c>
      <c r="I63" s="134">
        <f t="array" ref="I63">+IFERROR(INDEX('FCST SDV'!$AC$3:$AZ$3000,MATCH('Hàng Theo FCTS 14.09'!$B63,'FCST SDV'!$C$3:$C$3000,0),MATCH('Hàng Theo FCTS 14.09'!I$1,'FCST SDV'!$AC$2:$AZ$2,0))/'Hàng Theo FCTS 14.09'!$C63,0)</f>
        <v>0</v>
      </c>
      <c r="J63" s="134">
        <f t="array" ref="J63">+IFERROR(INDEX('FCST SDV'!$AC$3:$AZ$3000,MATCH('Hàng Theo FCTS 14.09'!$B63,'FCST SDV'!$C$3:$C$3000,0),MATCH('Hàng Theo FCTS 14.09'!J$1,'FCST SDV'!$AC$2:$AZ$2,0))/'Hàng Theo FCTS 14.09'!$C63,0)</f>
        <v>0</v>
      </c>
      <c r="K63" s="134">
        <f t="array" ref="K63">+IFERROR(INDEX('FCST SDV'!$AC$3:$AZ$3000,MATCH('Hàng Theo FCTS 14.09'!$B63,'FCST SDV'!$C$3:$C$3000,0),MATCH('Hàng Theo FCTS 14.09'!K$1,'FCST SDV'!$AC$2:$AZ$2,0))/'Hàng Theo FCTS 14.09'!$C63,0)</f>
        <v>0</v>
      </c>
      <c r="L63" s="134">
        <f t="array" ref="L63">+IFERROR(INDEX('FCST SDV'!$AC$3:$AZ$3000,MATCH('Hàng Theo FCTS 14.09'!$B63,'FCST SDV'!$C$3:$C$3000,0),MATCH('Hàng Theo FCTS 14.09'!L$1,'FCST SDV'!$AC$2:$AZ$2,0))/'Hàng Theo FCTS 14.09'!$C63,0)</f>
        <v>0</v>
      </c>
      <c r="M63" s="134">
        <f t="array" ref="M63">+IFERROR(INDEX('FCST SDV'!$AC$3:$AZ$3000,MATCH('Hàng Theo FCTS 14.09'!$B63,'FCST SDV'!$C$3:$C$3000,0),MATCH('Hàng Theo FCTS 14.09'!M$1,'FCST SDV'!$AC$2:$AZ$2,0))/'Hàng Theo FCTS 14.09'!$C63,0)</f>
        <v>0</v>
      </c>
      <c r="N63" s="134">
        <f t="array" ref="N63">+IFERROR(INDEX('FCST SDV'!$AC$3:$AZ$3000,MATCH('Hàng Theo FCTS 14.09'!$B63,'FCST SDV'!$C$3:$C$3000,0),MATCH('Hàng Theo FCTS 14.09'!N$1,'FCST SDV'!$AC$2:$AZ$2,0))/'Hàng Theo FCTS 14.09'!$C63,0)</f>
        <v>0</v>
      </c>
      <c r="O63" s="134">
        <f t="array" ref="O63">+IFERROR(INDEX('FCST SDV'!$AC$3:$AZ$3000,MATCH('Hàng Theo FCTS 14.09'!$B63,'FCST SDV'!$C$3:$C$3000,0),MATCH('Hàng Theo FCTS 14.09'!O$1,'FCST SDV'!$AC$2:$AZ$2,0))/'Hàng Theo FCTS 14.09'!$C63,0)</f>
        <v>0</v>
      </c>
      <c r="P63" s="134">
        <f t="array" ref="P63">+IFERROR(INDEX('FCST SDV'!$AC$3:$AZ$3000,MATCH('Hàng Theo FCTS 14.09'!$B63,'FCST SDV'!$C$3:$C$3000,0),MATCH('Hàng Theo FCTS 14.09'!P$1,'FCST SDV'!$AC$2:$AZ$2,0))/'Hàng Theo FCTS 14.09'!$C63,0)</f>
        <v>0</v>
      </c>
      <c r="Q63" s="134">
        <f t="array" ref="Q63">+IFERROR(INDEX('FCST SDV'!$AC$3:$AZ$3000,MATCH('Hàng Theo FCTS 14.09'!$B63,'FCST SDV'!$C$3:$C$3000,0),MATCH('Hàng Theo FCTS 14.09'!Q$1,'FCST SDV'!$AC$2:$AZ$2,0))/'Hàng Theo FCTS 14.09'!$C63,0)</f>
        <v>0</v>
      </c>
    </row>
    <row r="64" spans="1:17">
      <c r="A64" s="593" t="s">
        <v>254</v>
      </c>
      <c r="B64" s="594"/>
      <c r="C64" s="594"/>
      <c r="D64" s="594"/>
      <c r="E64" s="594"/>
      <c r="F64" s="595"/>
      <c r="G64" s="156"/>
      <c r="H64" s="157"/>
      <c r="I64" s="138">
        <f>+F47-SUM(I47:I63)</f>
        <v>-758.40000000000009</v>
      </c>
      <c r="J64" s="138">
        <f>+I64-SUM(J47:J63)</f>
        <v>-1690.2666666666669</v>
      </c>
      <c r="K64" s="138">
        <f t="shared" ref="K64:Q64" si="5">+J64-SUM(K47:K63)</f>
        <v>-2596.5333333333338</v>
      </c>
      <c r="L64" s="138">
        <f t="shared" si="5"/>
        <v>-3461.2000000000007</v>
      </c>
      <c r="M64" s="138">
        <f t="shared" si="5"/>
        <v>-4240.4000000000005</v>
      </c>
      <c r="N64" s="138">
        <f t="shared" si="5"/>
        <v>-5017.2000000000007</v>
      </c>
      <c r="O64" s="138">
        <f t="shared" si="5"/>
        <v>-10943.066666666666</v>
      </c>
      <c r="P64" s="138">
        <f t="shared" si="5"/>
        <v>-14606.133333333333</v>
      </c>
      <c r="Q64" s="138">
        <f t="shared" si="5"/>
        <v>-14920.266666666666</v>
      </c>
    </row>
    <row r="65" spans="1:17">
      <c r="A65" s="561" t="s">
        <v>64</v>
      </c>
      <c r="B65" s="139" t="s">
        <v>60</v>
      </c>
      <c r="C65" s="135">
        <v>1000</v>
      </c>
      <c r="D65" s="555">
        <v>49200</v>
      </c>
      <c r="E65" s="585"/>
      <c r="F65" s="555">
        <f>+D65</f>
        <v>49200</v>
      </c>
      <c r="G65" s="152">
        <f>+VLOOKUP(B65,'[6]FCST SDV'!$C:$AL,36,0)</f>
        <v>270000</v>
      </c>
      <c r="H65" s="153">
        <f t="shared" ref="H65:H68" si="6">+G65/C65</f>
        <v>270</v>
      </c>
      <c r="I65" s="134">
        <f t="array" ref="I65">+IFERROR(INDEX('FCST SDV'!$AC$3:$AZ$3000,MATCH('Hàng Theo FCTS 14.09'!$B65,'FCST SDV'!$C$3:$C$3000,0),MATCH('Hàng Theo FCTS 14.09'!I$1,'FCST SDV'!$AC$2:$AZ$2,0))/'Hàng Theo FCTS 14.09'!$C65,0)</f>
        <v>0</v>
      </c>
      <c r="J65" s="134">
        <f t="array" ref="J65">+IFERROR(INDEX('FCST SDV'!$AC$3:$AZ$3000,MATCH('Hàng Theo FCTS 14.09'!$B65,'FCST SDV'!$C$3:$C$3000,0),MATCH('Hàng Theo FCTS 14.09'!J$1,'FCST SDV'!$AC$2:$AZ$2,0))/'Hàng Theo FCTS 14.09'!$C65,0)</f>
        <v>600</v>
      </c>
      <c r="K65" s="134">
        <f t="array" ref="K65">+IFERROR(INDEX('FCST SDV'!$AC$3:$AZ$3000,MATCH('Hàng Theo FCTS 14.09'!$B65,'FCST SDV'!$C$3:$C$3000,0),MATCH('Hàng Theo FCTS 14.09'!K$1,'FCST SDV'!$AC$2:$AZ$2,0))/'Hàng Theo FCTS 14.09'!$C65,0)</f>
        <v>600</v>
      </c>
      <c r="L65" s="134">
        <f t="array" ref="L65">+IFERROR(INDEX('FCST SDV'!$AC$3:$AZ$3000,MATCH('Hàng Theo FCTS 14.09'!$B65,'FCST SDV'!$C$3:$C$3000,0),MATCH('Hàng Theo FCTS 14.09'!L$1,'FCST SDV'!$AC$2:$AZ$2,0))/'Hàng Theo FCTS 14.09'!$C65,0)</f>
        <v>600</v>
      </c>
      <c r="M65" s="134">
        <f t="array" ref="M65">+IFERROR(INDEX('FCST SDV'!$AC$3:$AZ$3000,MATCH('Hàng Theo FCTS 14.09'!$B65,'FCST SDV'!$C$3:$C$3000,0),MATCH('Hàng Theo FCTS 14.09'!M$1,'FCST SDV'!$AC$2:$AZ$2,0))/'Hàng Theo FCTS 14.09'!$C65,0)</f>
        <v>600</v>
      </c>
      <c r="N65" s="134">
        <f t="array" ref="N65">+IFERROR(INDEX('FCST SDV'!$AC$3:$AZ$3000,MATCH('Hàng Theo FCTS 14.09'!$B65,'FCST SDV'!$C$3:$C$3000,0),MATCH('Hàng Theo FCTS 14.09'!N$1,'FCST SDV'!$AC$2:$AZ$2,0))/'Hàng Theo FCTS 14.09'!$C65,0)</f>
        <v>483.72</v>
      </c>
      <c r="O65" s="134">
        <f t="array" ref="O65">+IFERROR(INDEX('FCST SDV'!$AC$3:$AZ$3000,MATCH('Hàng Theo FCTS 14.09'!$B65,'FCST SDV'!$C$3:$C$3000,0),MATCH('Hàng Theo FCTS 14.09'!O$1,'FCST SDV'!$AC$2:$AZ$2,0))/'Hàng Theo FCTS 14.09'!$C65,0)</f>
        <v>2883.72</v>
      </c>
      <c r="P65" s="134">
        <f t="array" ref="P65">+IFERROR(INDEX('FCST SDV'!$AC$3:$AZ$3000,MATCH('Hàng Theo FCTS 14.09'!$B65,'FCST SDV'!$C$3:$C$3000,0),MATCH('Hàng Theo FCTS 14.09'!P$1,'FCST SDV'!$AC$2:$AZ$2,0))/'Hàng Theo FCTS 14.09'!$C65,0)</f>
        <v>0</v>
      </c>
      <c r="Q65" s="134">
        <f t="array" ref="Q65">+IFERROR(INDEX('FCST SDV'!$AC$3:$AZ$3000,MATCH('Hàng Theo FCTS 14.09'!$B65,'FCST SDV'!$C$3:$C$3000,0),MATCH('Hàng Theo FCTS 14.09'!Q$1,'FCST SDV'!$AC$2:$AZ$2,0))/'Hàng Theo FCTS 14.09'!$C65,0)</f>
        <v>0</v>
      </c>
    </row>
    <row r="66" spans="1:17">
      <c r="A66" s="562"/>
      <c r="B66" s="139" t="s">
        <v>61</v>
      </c>
      <c r="C66" s="135">
        <v>100</v>
      </c>
      <c r="D66" s="556"/>
      <c r="E66" s="664"/>
      <c r="F66" s="556"/>
      <c r="G66" s="152">
        <f>+VLOOKUP(B66,'[6]FCST SDV'!$C:$AL,36,0)</f>
        <v>576744</v>
      </c>
      <c r="H66" s="153">
        <f t="shared" si="6"/>
        <v>5767.44</v>
      </c>
      <c r="I66" s="134">
        <f t="array" ref="I66">+IFERROR(INDEX('FCST SDV'!$AC$3:$AZ$3000,MATCH('Hàng Theo FCTS 14.09'!$B66,'FCST SDV'!$C$3:$C$3000,0),MATCH('Hàng Theo FCTS 14.09'!I$1,'FCST SDV'!$AC$2:$AZ$2,0))/'Hàng Theo FCTS 14.09'!$C66,0)</f>
        <v>500</v>
      </c>
      <c r="J66" s="134">
        <f t="array" ref="J66">+IFERROR(INDEX('FCST SDV'!$AC$3:$AZ$3000,MATCH('Hàng Theo FCTS 14.09'!$B66,'FCST SDV'!$C$3:$C$3000,0),MATCH('Hàng Theo FCTS 14.09'!J$1,'FCST SDV'!$AC$2:$AZ$2,0))/'Hàng Theo FCTS 14.09'!$C66,0)</f>
        <v>500</v>
      </c>
      <c r="K66" s="134">
        <f t="array" ref="K66">+IFERROR(INDEX('FCST SDV'!$AC$3:$AZ$3000,MATCH('Hàng Theo FCTS 14.09'!$B66,'FCST SDV'!$C$3:$C$3000,0),MATCH('Hàng Theo FCTS 14.09'!K$1,'FCST SDV'!$AC$2:$AZ$2,0))/'Hàng Theo FCTS 14.09'!$C66,0)</f>
        <v>555.55555555555554</v>
      </c>
      <c r="L66" s="134">
        <f t="array" ref="L66">+IFERROR(INDEX('FCST SDV'!$AC$3:$AZ$3000,MATCH('Hàng Theo FCTS 14.09'!$B66,'FCST SDV'!$C$3:$C$3000,0),MATCH('Hàng Theo FCTS 14.09'!L$1,'FCST SDV'!$AC$2:$AZ$2,0))/'Hàng Theo FCTS 14.09'!$C66,0)</f>
        <v>555.55555555555554</v>
      </c>
      <c r="M66" s="134">
        <f t="array" ref="M66">+IFERROR(INDEX('FCST SDV'!$AC$3:$AZ$3000,MATCH('Hàng Theo FCTS 14.09'!$B66,'FCST SDV'!$C$3:$C$3000,0),MATCH('Hàng Theo FCTS 14.09'!M$1,'FCST SDV'!$AC$2:$AZ$2,0))/'Hàng Theo FCTS 14.09'!$C66,0)</f>
        <v>666.66666666666663</v>
      </c>
      <c r="N66" s="134">
        <f t="array" ref="N66">+IFERROR(INDEX('FCST SDV'!$AC$3:$AZ$3000,MATCH('Hàng Theo FCTS 14.09'!$B66,'FCST SDV'!$C$3:$C$3000,0),MATCH('Hàng Theo FCTS 14.09'!N$1,'FCST SDV'!$AC$2:$AZ$2,0))/'Hàng Theo FCTS 14.09'!$C66,0)</f>
        <v>666.66666666666663</v>
      </c>
      <c r="O66" s="134">
        <f t="array" ref="O66">+IFERROR(INDEX('FCST SDV'!$AC$3:$AZ$3000,MATCH('Hàng Theo FCTS 14.09'!$B66,'FCST SDV'!$C$3:$C$3000,0),MATCH('Hàng Theo FCTS 14.09'!O$1,'FCST SDV'!$AC$2:$AZ$2,0))/'Hàng Theo FCTS 14.09'!$C66,0)</f>
        <v>3944.4444444444443</v>
      </c>
      <c r="P66" s="134">
        <f t="array" ref="P66">+IFERROR(INDEX('FCST SDV'!$AC$3:$AZ$3000,MATCH('Hàng Theo FCTS 14.09'!$B66,'FCST SDV'!$C$3:$C$3000,0),MATCH('Hàng Theo FCTS 14.09'!P$1,'FCST SDV'!$AC$2:$AZ$2,0))/'Hàng Theo FCTS 14.09'!$C66,0)</f>
        <v>1527.7777777777778</v>
      </c>
      <c r="Q66" s="134">
        <f t="array" ref="Q66">+IFERROR(INDEX('FCST SDV'!$AC$3:$AZ$3000,MATCH('Hàng Theo FCTS 14.09'!$B66,'FCST SDV'!$C$3:$C$3000,0),MATCH('Hàng Theo FCTS 14.09'!Q$1,'FCST SDV'!$AC$2:$AZ$2,0))/'Hàng Theo FCTS 14.09'!$C66,0)</f>
        <v>0</v>
      </c>
    </row>
    <row r="67" spans="1:17">
      <c r="A67" s="562"/>
      <c r="B67" s="139" t="s">
        <v>62</v>
      </c>
      <c r="C67" s="135">
        <v>180</v>
      </c>
      <c r="D67" s="556"/>
      <c r="E67" s="664"/>
      <c r="F67" s="556"/>
      <c r="G67" s="152">
        <f>+VLOOKUP(B67,'[6]FCST SDV'!$C:$AL,36,0)</f>
        <v>1605000</v>
      </c>
      <c r="H67" s="153">
        <f t="shared" si="6"/>
        <v>8916.6666666666661</v>
      </c>
      <c r="I67" s="134">
        <f t="array" ref="I67">+IFERROR(INDEX('FCST SDV'!$AC$3:$AZ$3000,MATCH('Hàng Theo FCTS 14.09'!$B67,'FCST SDV'!$C$3:$C$3000,0),MATCH('Hàng Theo FCTS 14.09'!I$1,'FCST SDV'!$AC$2:$AZ$2,0))/'Hàng Theo FCTS 14.09'!$C67,0)</f>
        <v>0</v>
      </c>
      <c r="J67" s="134">
        <f t="array" ref="J67">+IFERROR(INDEX('FCST SDV'!$AC$3:$AZ$3000,MATCH('Hàng Theo FCTS 14.09'!$B67,'FCST SDV'!$C$3:$C$3000,0),MATCH('Hàng Theo FCTS 14.09'!J$1,'FCST SDV'!$AC$2:$AZ$2,0))/'Hàng Theo FCTS 14.09'!$C67,0)</f>
        <v>10</v>
      </c>
      <c r="K67" s="134">
        <f t="array" ref="K67">+IFERROR(INDEX('FCST SDV'!$AC$3:$AZ$3000,MATCH('Hàng Theo FCTS 14.09'!$B67,'FCST SDV'!$C$3:$C$3000,0),MATCH('Hàng Theo FCTS 14.09'!K$1,'FCST SDV'!$AC$2:$AZ$2,0))/'Hàng Theo FCTS 14.09'!$C67,0)</f>
        <v>10</v>
      </c>
      <c r="L67" s="134">
        <f t="array" ref="L67">+IFERROR(INDEX('FCST SDV'!$AC$3:$AZ$3000,MATCH('Hàng Theo FCTS 14.09'!$B67,'FCST SDV'!$C$3:$C$3000,0),MATCH('Hàng Theo FCTS 14.09'!L$1,'FCST SDV'!$AC$2:$AZ$2,0))/'Hàng Theo FCTS 14.09'!$C67,0)</f>
        <v>10</v>
      </c>
      <c r="M67" s="134">
        <f t="array" ref="M67">+IFERROR(INDEX('FCST SDV'!$AC$3:$AZ$3000,MATCH('Hàng Theo FCTS 14.09'!$B67,'FCST SDV'!$C$3:$C$3000,0),MATCH('Hàng Theo FCTS 14.09'!M$1,'FCST SDV'!$AC$2:$AZ$2,0))/'Hàng Theo FCTS 14.09'!$C67,0)</f>
        <v>10</v>
      </c>
      <c r="N67" s="134">
        <f t="array" ref="N67">+IFERROR(INDEX('FCST SDV'!$AC$3:$AZ$3000,MATCH('Hàng Theo FCTS 14.09'!$B67,'FCST SDV'!$C$3:$C$3000,0),MATCH('Hàng Theo FCTS 14.09'!N$1,'FCST SDV'!$AC$2:$AZ$2,0))/'Hàng Theo FCTS 14.09'!$C67,0)</f>
        <v>10</v>
      </c>
      <c r="O67" s="134">
        <f t="array" ref="O67">+IFERROR(INDEX('FCST SDV'!$AC$3:$AZ$3000,MATCH('Hàng Theo FCTS 14.09'!$B67,'FCST SDV'!$C$3:$C$3000,0),MATCH('Hàng Theo FCTS 14.09'!O$1,'FCST SDV'!$AC$2:$AZ$2,0))/'Hàng Theo FCTS 14.09'!$C67,0)</f>
        <v>60</v>
      </c>
      <c r="P67" s="134">
        <f t="array" ref="P67">+IFERROR(INDEX('FCST SDV'!$AC$3:$AZ$3000,MATCH('Hàng Theo FCTS 14.09'!$B67,'FCST SDV'!$C$3:$C$3000,0),MATCH('Hàng Theo FCTS 14.09'!P$1,'FCST SDV'!$AC$2:$AZ$2,0))/'Hàng Theo FCTS 14.09'!$C67,0)</f>
        <v>70</v>
      </c>
      <c r="Q67" s="134">
        <f t="array" ref="Q67">+IFERROR(INDEX('FCST SDV'!$AC$3:$AZ$3000,MATCH('Hàng Theo FCTS 14.09'!$B67,'FCST SDV'!$C$3:$C$3000,0),MATCH('Hàng Theo FCTS 14.09'!Q$1,'FCST SDV'!$AC$2:$AZ$2,0))/'Hàng Theo FCTS 14.09'!$C67,0)</f>
        <v>70</v>
      </c>
    </row>
    <row r="68" spans="1:17">
      <c r="A68" s="563"/>
      <c r="B68" s="139" t="s">
        <v>63</v>
      </c>
      <c r="C68" s="135">
        <v>1000</v>
      </c>
      <c r="D68" s="557"/>
      <c r="E68" s="586"/>
      <c r="F68" s="557"/>
      <c r="G68" s="152">
        <f>+VLOOKUP(B68,'[6]FCST SDV'!$C:$AL,36,0)</f>
        <v>250000</v>
      </c>
      <c r="H68" s="153">
        <f t="shared" si="6"/>
        <v>250</v>
      </c>
      <c r="I68" s="134">
        <f t="array" ref="I68">+IFERROR(INDEX('FCST SDV'!$AC$3:$AZ$3000,MATCH('Hàng Theo FCTS 14.09'!$B68,'FCST SDV'!$C$3:$C$3000,0),MATCH('Hàng Theo FCTS 14.09'!I$1,'FCST SDV'!$AC$2:$AZ$2,0))/'Hàng Theo FCTS 14.09'!$C68,0)</f>
        <v>0</v>
      </c>
      <c r="J68" s="134">
        <f t="array" ref="J68">+IFERROR(INDEX('FCST SDV'!$AC$3:$AZ$3000,MATCH('Hàng Theo FCTS 14.09'!$B68,'FCST SDV'!$C$3:$C$3000,0),MATCH('Hàng Theo FCTS 14.09'!J$1,'FCST SDV'!$AC$2:$AZ$2,0))/'Hàng Theo FCTS 14.09'!$C68,0)</f>
        <v>0</v>
      </c>
      <c r="K68" s="134">
        <f t="array" ref="K68">+IFERROR(INDEX('FCST SDV'!$AC$3:$AZ$3000,MATCH('Hàng Theo FCTS 14.09'!$B68,'FCST SDV'!$C$3:$C$3000,0),MATCH('Hàng Theo FCTS 14.09'!K$1,'FCST SDV'!$AC$2:$AZ$2,0))/'Hàng Theo FCTS 14.09'!$C68,0)</f>
        <v>0</v>
      </c>
      <c r="L68" s="134">
        <f t="array" ref="L68">+IFERROR(INDEX('FCST SDV'!$AC$3:$AZ$3000,MATCH('Hàng Theo FCTS 14.09'!$B68,'FCST SDV'!$C$3:$C$3000,0),MATCH('Hàng Theo FCTS 14.09'!L$1,'FCST SDV'!$AC$2:$AZ$2,0))/'Hàng Theo FCTS 14.09'!$C68,0)</f>
        <v>0</v>
      </c>
      <c r="M68" s="134">
        <f t="array" ref="M68">+IFERROR(INDEX('FCST SDV'!$AC$3:$AZ$3000,MATCH('Hàng Theo FCTS 14.09'!$B68,'FCST SDV'!$C$3:$C$3000,0),MATCH('Hàng Theo FCTS 14.09'!M$1,'FCST SDV'!$AC$2:$AZ$2,0))/'Hàng Theo FCTS 14.09'!$C68,0)</f>
        <v>0</v>
      </c>
      <c r="N68" s="134">
        <f t="array" ref="N68">+IFERROR(INDEX('FCST SDV'!$AC$3:$AZ$3000,MATCH('Hàng Theo FCTS 14.09'!$B68,'FCST SDV'!$C$3:$C$3000,0),MATCH('Hàng Theo FCTS 14.09'!N$1,'FCST SDV'!$AC$2:$AZ$2,0))/'Hàng Theo FCTS 14.09'!$C68,0)</f>
        <v>0</v>
      </c>
      <c r="O68" s="134">
        <f t="array" ref="O68">+IFERROR(INDEX('FCST SDV'!$AC$3:$AZ$3000,MATCH('Hàng Theo FCTS 14.09'!$B68,'FCST SDV'!$C$3:$C$3000,0),MATCH('Hàng Theo FCTS 14.09'!O$1,'FCST SDV'!$AC$2:$AZ$2,0))/'Hàng Theo FCTS 14.09'!$C68,0)</f>
        <v>0</v>
      </c>
      <c r="P68" s="134">
        <f t="array" ref="P68">+IFERROR(INDEX('FCST SDV'!$AC$3:$AZ$3000,MATCH('Hàng Theo FCTS 14.09'!$B68,'FCST SDV'!$C$3:$C$3000,0),MATCH('Hàng Theo FCTS 14.09'!P$1,'FCST SDV'!$AC$2:$AZ$2,0))/'Hàng Theo FCTS 14.09'!$C68,0)</f>
        <v>0</v>
      </c>
      <c r="Q68" s="134">
        <f t="array" ref="Q68">+IFERROR(INDEX('FCST SDV'!$AC$3:$AZ$3000,MATCH('Hàng Theo FCTS 14.09'!$B68,'FCST SDV'!$C$3:$C$3000,0),MATCH('Hàng Theo FCTS 14.09'!Q$1,'FCST SDV'!$AC$2:$AZ$2,0))/'Hàng Theo FCTS 14.09'!$C68,0)</f>
        <v>0</v>
      </c>
    </row>
    <row r="69" spans="1:17">
      <c r="A69" s="590" t="s">
        <v>254</v>
      </c>
      <c r="B69" s="591"/>
      <c r="C69" s="591"/>
      <c r="D69" s="591"/>
      <c r="E69" s="591"/>
      <c r="F69" s="592"/>
      <c r="G69" s="156"/>
      <c r="H69" s="155"/>
      <c r="I69" s="155">
        <f>+F65-SUM(I65:I68)</f>
        <v>48700</v>
      </c>
      <c r="J69" s="155">
        <f>+I69-SUM(J65:J68)</f>
        <v>47590</v>
      </c>
      <c r="K69" s="155">
        <f t="shared" ref="K69:Q69" si="7">+J69-SUM(K65:K68)</f>
        <v>46424.444444444445</v>
      </c>
      <c r="L69" s="155">
        <f t="shared" si="7"/>
        <v>45258.888888888891</v>
      </c>
      <c r="M69" s="155">
        <f t="shared" si="7"/>
        <v>43982.222222222226</v>
      </c>
      <c r="N69" s="155">
        <f t="shared" si="7"/>
        <v>42821.835555555561</v>
      </c>
      <c r="O69" s="155">
        <f t="shared" si="7"/>
        <v>35933.671111111114</v>
      </c>
      <c r="P69" s="155">
        <f t="shared" si="7"/>
        <v>34335.893333333333</v>
      </c>
      <c r="Q69" s="155">
        <f t="shared" si="7"/>
        <v>34265.893333333333</v>
      </c>
    </row>
    <row r="70" spans="1:17">
      <c r="A70" s="561" t="s">
        <v>86</v>
      </c>
      <c r="B70" s="131" t="s">
        <v>65</v>
      </c>
      <c r="C70" s="135">
        <v>1000</v>
      </c>
      <c r="D70" s="555">
        <v>0</v>
      </c>
      <c r="E70" s="585"/>
      <c r="F70" s="555">
        <f>D70</f>
        <v>0</v>
      </c>
      <c r="G70" s="152">
        <f>+VLOOKUP(B70,'[6]FCST SDV'!$C:$AL,36,0)</f>
        <v>96000</v>
      </c>
      <c r="H70" s="153">
        <f t="shared" ref="H70:H99" si="8">+G70/C70</f>
        <v>96</v>
      </c>
      <c r="I70" s="134">
        <f t="array" ref="I70">+IFERROR(INDEX('FCST SDV'!$AC$3:$AZ$3000,MATCH('Hàng Theo FCTS 14.09'!$B70,'FCST SDV'!$C$3:$C$3000,0),MATCH('Hàng Theo FCTS 14.09'!I$1,'FCST SDV'!$AC$2:$AZ$2,0))/'Hàng Theo FCTS 14.09'!$C70,0)</f>
        <v>0</v>
      </c>
      <c r="J70" s="134">
        <f t="array" ref="J70">+IFERROR(INDEX('FCST SDV'!$AC$3:$AZ$3000,MATCH('Hàng Theo FCTS 14.09'!$B70,'FCST SDV'!$C$3:$C$3000,0),MATCH('Hàng Theo FCTS 14.09'!J$1,'FCST SDV'!$AC$2:$AZ$2,0))/'Hàng Theo FCTS 14.09'!$C70,0)</f>
        <v>10</v>
      </c>
      <c r="K70" s="134">
        <f t="array" ref="K70">+IFERROR(INDEX('FCST SDV'!$AC$3:$AZ$3000,MATCH('Hàng Theo FCTS 14.09'!$B70,'FCST SDV'!$C$3:$C$3000,0),MATCH('Hàng Theo FCTS 14.09'!K$1,'FCST SDV'!$AC$2:$AZ$2,0))/'Hàng Theo FCTS 14.09'!$C70,0)</f>
        <v>10</v>
      </c>
      <c r="L70" s="134">
        <f t="array" ref="L70">+IFERROR(INDEX('FCST SDV'!$AC$3:$AZ$3000,MATCH('Hàng Theo FCTS 14.09'!$B70,'FCST SDV'!$C$3:$C$3000,0),MATCH('Hàng Theo FCTS 14.09'!L$1,'FCST SDV'!$AC$2:$AZ$2,0))/'Hàng Theo FCTS 14.09'!$C70,0)</f>
        <v>10</v>
      </c>
      <c r="M70" s="134">
        <f t="array" ref="M70">+IFERROR(INDEX('FCST SDV'!$AC$3:$AZ$3000,MATCH('Hàng Theo FCTS 14.09'!$B70,'FCST SDV'!$C$3:$C$3000,0),MATCH('Hàng Theo FCTS 14.09'!M$1,'FCST SDV'!$AC$2:$AZ$2,0))/'Hàng Theo FCTS 14.09'!$C70,0)</f>
        <v>10</v>
      </c>
      <c r="N70" s="134">
        <f t="array" ref="N70">+IFERROR(INDEX('FCST SDV'!$AC$3:$AZ$3000,MATCH('Hàng Theo FCTS 14.09'!$B70,'FCST SDV'!$C$3:$C$3000,0),MATCH('Hàng Theo FCTS 14.09'!N$1,'FCST SDV'!$AC$2:$AZ$2,0))/'Hàng Theo FCTS 14.09'!$C70,0)</f>
        <v>10</v>
      </c>
      <c r="O70" s="134">
        <f t="array" ref="O70">+IFERROR(INDEX('FCST SDV'!$AC$3:$AZ$3000,MATCH('Hàng Theo FCTS 14.09'!$B70,'FCST SDV'!$C$3:$C$3000,0),MATCH('Hàng Theo FCTS 14.09'!O$1,'FCST SDV'!$AC$2:$AZ$2,0))/'Hàng Theo FCTS 14.09'!$C70,0)</f>
        <v>60</v>
      </c>
      <c r="P70" s="134">
        <f t="array" ref="P70">+IFERROR(INDEX('FCST SDV'!$AC$3:$AZ$3000,MATCH('Hàng Theo FCTS 14.09'!$B70,'FCST SDV'!$C$3:$C$3000,0),MATCH('Hàng Theo FCTS 14.09'!P$1,'FCST SDV'!$AC$2:$AZ$2,0))/'Hàng Theo FCTS 14.09'!$C70,0)</f>
        <v>70</v>
      </c>
      <c r="Q70" s="134">
        <f t="array" ref="Q70">+IFERROR(INDEX('FCST SDV'!$AC$3:$AZ$3000,MATCH('Hàng Theo FCTS 14.09'!$B70,'FCST SDV'!$C$3:$C$3000,0),MATCH('Hàng Theo FCTS 14.09'!Q$1,'FCST SDV'!$AC$2:$AZ$2,0))/'Hàng Theo FCTS 14.09'!$C70,0)</f>
        <v>50</v>
      </c>
    </row>
    <row r="71" spans="1:17">
      <c r="A71" s="562"/>
      <c r="B71" s="131" t="s">
        <v>66</v>
      </c>
      <c r="C71" s="135">
        <v>1000</v>
      </c>
      <c r="D71" s="556"/>
      <c r="E71" s="664"/>
      <c r="F71" s="556"/>
      <c r="G71" s="152">
        <f>+VLOOKUP(B71,'[6]FCST SDV'!$C:$AL,36,0)</f>
        <v>230000</v>
      </c>
      <c r="H71" s="153">
        <f t="shared" si="8"/>
        <v>230</v>
      </c>
      <c r="I71" s="134">
        <f t="array" ref="I71">+IFERROR(INDEX('FCST SDV'!$AC$3:$AZ$3000,MATCH('Hàng Theo FCTS 14.09'!$B71,'FCST SDV'!$C$3:$C$3000,0),MATCH('Hàng Theo FCTS 14.09'!I$1,'FCST SDV'!$AC$2:$AZ$2,0))/'Hàng Theo FCTS 14.09'!$C71,0)</f>
        <v>9</v>
      </c>
      <c r="J71" s="134">
        <f t="array" ref="J71">+IFERROR(INDEX('FCST SDV'!$AC$3:$AZ$3000,MATCH('Hàng Theo FCTS 14.09'!$B71,'FCST SDV'!$C$3:$C$3000,0),MATCH('Hàng Theo FCTS 14.09'!J$1,'FCST SDV'!$AC$2:$AZ$2,0))/'Hàng Theo FCTS 14.09'!$C71,0)</f>
        <v>9</v>
      </c>
      <c r="K71" s="134">
        <f t="array" ref="K71">+IFERROR(INDEX('FCST SDV'!$AC$3:$AZ$3000,MATCH('Hàng Theo FCTS 14.09'!$B71,'FCST SDV'!$C$3:$C$3000,0),MATCH('Hàng Theo FCTS 14.09'!K$1,'FCST SDV'!$AC$2:$AZ$2,0))/'Hàng Theo FCTS 14.09'!$C71,0)</f>
        <v>9</v>
      </c>
      <c r="L71" s="134">
        <f t="array" ref="L71">+IFERROR(INDEX('FCST SDV'!$AC$3:$AZ$3000,MATCH('Hàng Theo FCTS 14.09'!$B71,'FCST SDV'!$C$3:$C$3000,0),MATCH('Hàng Theo FCTS 14.09'!L$1,'FCST SDV'!$AC$2:$AZ$2,0))/'Hàng Theo FCTS 14.09'!$C71,0)</f>
        <v>2</v>
      </c>
      <c r="M71" s="134">
        <f t="array" ref="M71">+IFERROR(INDEX('FCST SDV'!$AC$3:$AZ$3000,MATCH('Hàng Theo FCTS 14.09'!$B71,'FCST SDV'!$C$3:$C$3000,0),MATCH('Hàng Theo FCTS 14.09'!M$1,'FCST SDV'!$AC$2:$AZ$2,0))/'Hàng Theo FCTS 14.09'!$C71,0)</f>
        <v>9</v>
      </c>
      <c r="N71" s="134">
        <f t="array" ref="N71">+IFERROR(INDEX('FCST SDV'!$AC$3:$AZ$3000,MATCH('Hàng Theo FCTS 14.09'!$B71,'FCST SDV'!$C$3:$C$3000,0),MATCH('Hàng Theo FCTS 14.09'!N$1,'FCST SDV'!$AC$2:$AZ$2,0))/'Hàng Theo FCTS 14.09'!$C71,0)</f>
        <v>9</v>
      </c>
      <c r="O71" s="134">
        <f t="array" ref="O71">+IFERROR(INDEX('FCST SDV'!$AC$3:$AZ$3000,MATCH('Hàng Theo FCTS 14.09'!$B71,'FCST SDV'!$C$3:$C$3000,0),MATCH('Hàng Theo FCTS 14.09'!O$1,'FCST SDV'!$AC$2:$AZ$2,0))/'Hàng Theo FCTS 14.09'!$C71,0)</f>
        <v>56</v>
      </c>
      <c r="P71" s="134">
        <f t="array" ref="P71">+IFERROR(INDEX('FCST SDV'!$AC$3:$AZ$3000,MATCH('Hàng Theo FCTS 14.09'!$B71,'FCST SDV'!$C$3:$C$3000,0),MATCH('Hàng Theo FCTS 14.09'!P$1,'FCST SDV'!$AC$2:$AZ$2,0))/'Hàng Theo FCTS 14.09'!$C71,0)</f>
        <v>0</v>
      </c>
      <c r="Q71" s="134">
        <f t="array" ref="Q71">+IFERROR(INDEX('FCST SDV'!$AC$3:$AZ$3000,MATCH('Hàng Theo FCTS 14.09'!$B71,'FCST SDV'!$C$3:$C$3000,0),MATCH('Hàng Theo FCTS 14.09'!Q$1,'FCST SDV'!$AC$2:$AZ$2,0))/'Hàng Theo FCTS 14.09'!$C71,0)</f>
        <v>0</v>
      </c>
    </row>
    <row r="72" spans="1:17">
      <c r="A72" s="562"/>
      <c r="B72" s="131" t="s">
        <v>67</v>
      </c>
      <c r="C72" s="135">
        <v>1000</v>
      </c>
      <c r="D72" s="556"/>
      <c r="E72" s="664"/>
      <c r="F72" s="556"/>
      <c r="G72" s="152">
        <f>+VLOOKUP(B72,'[6]FCST SDV'!$C:$AL,36,0)</f>
        <v>103000</v>
      </c>
      <c r="H72" s="153">
        <f t="shared" si="8"/>
        <v>103</v>
      </c>
      <c r="I72" s="134">
        <f t="array" ref="I72">+IFERROR(INDEX('FCST SDV'!$AC$3:$AZ$3000,MATCH('Hàng Theo FCTS 14.09'!$B72,'FCST SDV'!$C$3:$C$3000,0),MATCH('Hàng Theo FCTS 14.09'!I$1,'FCST SDV'!$AC$2:$AZ$2,0))/'Hàng Theo FCTS 14.09'!$C72,0)</f>
        <v>0</v>
      </c>
      <c r="J72" s="134">
        <f t="array" ref="J72">+IFERROR(INDEX('FCST SDV'!$AC$3:$AZ$3000,MATCH('Hàng Theo FCTS 14.09'!$B72,'FCST SDV'!$C$3:$C$3000,0),MATCH('Hàng Theo FCTS 14.09'!J$1,'FCST SDV'!$AC$2:$AZ$2,0))/'Hàng Theo FCTS 14.09'!$C72,0)</f>
        <v>0</v>
      </c>
      <c r="K72" s="134">
        <f t="array" ref="K72">+IFERROR(INDEX('FCST SDV'!$AC$3:$AZ$3000,MATCH('Hàng Theo FCTS 14.09'!$B72,'FCST SDV'!$C$3:$C$3000,0),MATCH('Hàng Theo FCTS 14.09'!K$1,'FCST SDV'!$AC$2:$AZ$2,0))/'Hàng Theo FCTS 14.09'!$C72,0)</f>
        <v>0</v>
      </c>
      <c r="L72" s="134">
        <f t="array" ref="L72">+IFERROR(INDEX('FCST SDV'!$AC$3:$AZ$3000,MATCH('Hàng Theo FCTS 14.09'!$B72,'FCST SDV'!$C$3:$C$3000,0),MATCH('Hàng Theo FCTS 14.09'!L$1,'FCST SDV'!$AC$2:$AZ$2,0))/'Hàng Theo FCTS 14.09'!$C72,0)</f>
        <v>0</v>
      </c>
      <c r="M72" s="134">
        <f t="array" ref="M72">+IFERROR(INDEX('FCST SDV'!$AC$3:$AZ$3000,MATCH('Hàng Theo FCTS 14.09'!$B72,'FCST SDV'!$C$3:$C$3000,0),MATCH('Hàng Theo FCTS 14.09'!M$1,'FCST SDV'!$AC$2:$AZ$2,0))/'Hàng Theo FCTS 14.09'!$C72,0)</f>
        <v>0</v>
      </c>
      <c r="N72" s="134">
        <f t="array" ref="N72">+IFERROR(INDEX('FCST SDV'!$AC$3:$AZ$3000,MATCH('Hàng Theo FCTS 14.09'!$B72,'FCST SDV'!$C$3:$C$3000,0),MATCH('Hàng Theo FCTS 14.09'!N$1,'FCST SDV'!$AC$2:$AZ$2,0))/'Hàng Theo FCTS 14.09'!$C72,0)</f>
        <v>0</v>
      </c>
      <c r="O72" s="134">
        <f t="array" ref="O72">+IFERROR(INDEX('FCST SDV'!$AC$3:$AZ$3000,MATCH('Hàng Theo FCTS 14.09'!$B72,'FCST SDV'!$C$3:$C$3000,0),MATCH('Hàng Theo FCTS 14.09'!O$1,'FCST SDV'!$AC$2:$AZ$2,0))/'Hàng Theo FCTS 14.09'!$C72,0)</f>
        <v>0</v>
      </c>
      <c r="P72" s="134">
        <f t="array" ref="P72">+IFERROR(INDEX('FCST SDV'!$AC$3:$AZ$3000,MATCH('Hàng Theo FCTS 14.09'!$B72,'FCST SDV'!$C$3:$C$3000,0),MATCH('Hàng Theo FCTS 14.09'!P$1,'FCST SDV'!$AC$2:$AZ$2,0))/'Hàng Theo FCTS 14.09'!$C72,0)</f>
        <v>0</v>
      </c>
      <c r="Q72" s="134">
        <f t="array" ref="Q72">+IFERROR(INDEX('FCST SDV'!$AC$3:$AZ$3000,MATCH('Hàng Theo FCTS 14.09'!$B72,'FCST SDV'!$C$3:$C$3000,0),MATCH('Hàng Theo FCTS 14.09'!Q$1,'FCST SDV'!$AC$2:$AZ$2,0))/'Hàng Theo FCTS 14.09'!$C72,0)</f>
        <v>0</v>
      </c>
    </row>
    <row r="73" spans="1:17">
      <c r="A73" s="562"/>
      <c r="B73" s="141" t="s">
        <v>68</v>
      </c>
      <c r="C73" s="135">
        <v>1000</v>
      </c>
      <c r="D73" s="556"/>
      <c r="E73" s="664"/>
      <c r="F73" s="556"/>
      <c r="G73" s="152">
        <f>+VLOOKUP(B73,'[6]FCST SDV'!$C:$AL,36,0)</f>
        <v>0</v>
      </c>
      <c r="H73" s="153">
        <f t="shared" si="8"/>
        <v>0</v>
      </c>
      <c r="I73" s="134">
        <f t="array" ref="I73">+IFERROR(INDEX('FCST SDV'!$AC$3:$AZ$3000,MATCH('Hàng Theo FCTS 14.09'!$B73,'FCST SDV'!$C$3:$C$3000,0),MATCH('Hàng Theo FCTS 14.09'!I$1,'FCST SDV'!$AC$2:$AZ$2,0))/'Hàng Theo FCTS 14.09'!$C73,0)</f>
        <v>13</v>
      </c>
      <c r="J73" s="134">
        <f t="array" ref="J73">+IFERROR(INDEX('FCST SDV'!$AC$3:$AZ$3000,MATCH('Hàng Theo FCTS 14.09'!$B73,'FCST SDV'!$C$3:$C$3000,0),MATCH('Hàng Theo FCTS 14.09'!J$1,'FCST SDV'!$AC$2:$AZ$2,0))/'Hàng Theo FCTS 14.09'!$C73,0)</f>
        <v>10</v>
      </c>
      <c r="K73" s="134">
        <f t="array" ref="K73">+IFERROR(INDEX('FCST SDV'!$AC$3:$AZ$3000,MATCH('Hàng Theo FCTS 14.09'!$B73,'FCST SDV'!$C$3:$C$3000,0),MATCH('Hàng Theo FCTS 14.09'!K$1,'FCST SDV'!$AC$2:$AZ$2,0))/'Hàng Theo FCTS 14.09'!$C73,0)</f>
        <v>10</v>
      </c>
      <c r="L73" s="134">
        <f t="array" ref="L73">+IFERROR(INDEX('FCST SDV'!$AC$3:$AZ$3000,MATCH('Hàng Theo FCTS 14.09'!$B73,'FCST SDV'!$C$3:$C$3000,0),MATCH('Hàng Theo FCTS 14.09'!L$1,'FCST SDV'!$AC$2:$AZ$2,0))/'Hàng Theo FCTS 14.09'!$C73,0)</f>
        <v>10</v>
      </c>
      <c r="M73" s="134">
        <f t="array" ref="M73">+IFERROR(INDEX('FCST SDV'!$AC$3:$AZ$3000,MATCH('Hàng Theo FCTS 14.09'!$B73,'FCST SDV'!$C$3:$C$3000,0),MATCH('Hàng Theo FCTS 14.09'!M$1,'FCST SDV'!$AC$2:$AZ$2,0))/'Hàng Theo FCTS 14.09'!$C73,0)</f>
        <v>10</v>
      </c>
      <c r="N73" s="134">
        <f t="array" ref="N73">+IFERROR(INDEX('FCST SDV'!$AC$3:$AZ$3000,MATCH('Hàng Theo FCTS 14.09'!$B73,'FCST SDV'!$C$3:$C$3000,0),MATCH('Hàng Theo FCTS 14.09'!N$1,'FCST SDV'!$AC$2:$AZ$2,0))/'Hàng Theo FCTS 14.09'!$C73,0)</f>
        <v>10</v>
      </c>
      <c r="O73" s="134">
        <f t="array" ref="O73">+IFERROR(INDEX('FCST SDV'!$AC$3:$AZ$3000,MATCH('Hàng Theo FCTS 14.09'!$B73,'FCST SDV'!$C$3:$C$3000,0),MATCH('Hàng Theo FCTS 14.09'!O$1,'FCST SDV'!$AC$2:$AZ$2,0))/'Hàng Theo FCTS 14.09'!$C73,0)</f>
        <v>70</v>
      </c>
      <c r="P73" s="134">
        <f t="array" ref="P73">+IFERROR(INDEX('FCST SDV'!$AC$3:$AZ$3000,MATCH('Hàng Theo FCTS 14.09'!$B73,'FCST SDV'!$C$3:$C$3000,0),MATCH('Hàng Theo FCTS 14.09'!P$1,'FCST SDV'!$AC$2:$AZ$2,0))/'Hàng Theo FCTS 14.09'!$C73,0)</f>
        <v>70</v>
      </c>
      <c r="Q73" s="134">
        <f t="array" ref="Q73">+IFERROR(INDEX('FCST SDV'!$AC$3:$AZ$3000,MATCH('Hàng Theo FCTS 14.09'!$B73,'FCST SDV'!$C$3:$C$3000,0),MATCH('Hàng Theo FCTS 14.09'!Q$1,'FCST SDV'!$AC$2:$AZ$2,0))/'Hàng Theo FCTS 14.09'!$C73,0)</f>
        <v>70</v>
      </c>
    </row>
    <row r="74" spans="1:17">
      <c r="A74" s="562"/>
      <c r="B74" s="131" t="s">
        <v>69</v>
      </c>
      <c r="C74" s="135">
        <v>1000</v>
      </c>
      <c r="D74" s="556"/>
      <c r="E74" s="664"/>
      <c r="F74" s="556"/>
      <c r="G74" s="152">
        <f>+VLOOKUP(B74,'[6]FCST SDV'!$C:$AL,36,0)</f>
        <v>273000</v>
      </c>
      <c r="H74" s="153">
        <f t="shared" si="8"/>
        <v>273</v>
      </c>
      <c r="I74" s="134">
        <f t="array" ref="I74">+IFERROR(INDEX('FCST SDV'!$AC$3:$AZ$3000,MATCH('Hàng Theo FCTS 14.09'!$B74,'FCST SDV'!$C$3:$C$3000,0),MATCH('Hàng Theo FCTS 14.09'!I$1,'FCST SDV'!$AC$2:$AZ$2,0))/'Hàng Theo FCTS 14.09'!$C74,0)</f>
        <v>0</v>
      </c>
      <c r="J74" s="134">
        <f t="array" ref="J74">+IFERROR(INDEX('FCST SDV'!$AC$3:$AZ$3000,MATCH('Hàng Theo FCTS 14.09'!$B74,'FCST SDV'!$C$3:$C$3000,0),MATCH('Hàng Theo FCTS 14.09'!J$1,'FCST SDV'!$AC$2:$AZ$2,0))/'Hàng Theo FCTS 14.09'!$C74,0)</f>
        <v>0</v>
      </c>
      <c r="K74" s="134">
        <f t="array" ref="K74">+IFERROR(INDEX('FCST SDV'!$AC$3:$AZ$3000,MATCH('Hàng Theo FCTS 14.09'!$B74,'FCST SDV'!$C$3:$C$3000,0),MATCH('Hàng Theo FCTS 14.09'!K$1,'FCST SDV'!$AC$2:$AZ$2,0))/'Hàng Theo FCTS 14.09'!$C74,0)</f>
        <v>0</v>
      </c>
      <c r="L74" s="134">
        <f t="array" ref="L74">+IFERROR(INDEX('FCST SDV'!$AC$3:$AZ$3000,MATCH('Hàng Theo FCTS 14.09'!$B74,'FCST SDV'!$C$3:$C$3000,0),MATCH('Hàng Theo FCTS 14.09'!L$1,'FCST SDV'!$AC$2:$AZ$2,0))/'Hàng Theo FCTS 14.09'!$C74,0)</f>
        <v>0</v>
      </c>
      <c r="M74" s="134">
        <f t="array" ref="M74">+IFERROR(INDEX('FCST SDV'!$AC$3:$AZ$3000,MATCH('Hàng Theo FCTS 14.09'!$B74,'FCST SDV'!$C$3:$C$3000,0),MATCH('Hàng Theo FCTS 14.09'!M$1,'FCST SDV'!$AC$2:$AZ$2,0))/'Hàng Theo FCTS 14.09'!$C74,0)</f>
        <v>1.0454545454545454</v>
      </c>
      <c r="N74" s="134">
        <f t="array" ref="N74">+IFERROR(INDEX('FCST SDV'!$AC$3:$AZ$3000,MATCH('Hàng Theo FCTS 14.09'!$B74,'FCST SDV'!$C$3:$C$3000,0),MATCH('Hàng Theo FCTS 14.09'!N$1,'FCST SDV'!$AC$2:$AZ$2,0))/'Hàng Theo FCTS 14.09'!$C74,0)</f>
        <v>0</v>
      </c>
      <c r="O74" s="134">
        <f t="array" ref="O74">+IFERROR(INDEX('FCST SDV'!$AC$3:$AZ$3000,MATCH('Hàng Theo FCTS 14.09'!$B74,'FCST SDV'!$C$3:$C$3000,0),MATCH('Hàng Theo FCTS 14.09'!O$1,'FCST SDV'!$AC$2:$AZ$2,0))/'Hàng Theo FCTS 14.09'!$C74,0)</f>
        <v>1.0454545454545454</v>
      </c>
      <c r="P74" s="134">
        <f t="array" ref="P74">+IFERROR(INDEX('FCST SDV'!$AC$3:$AZ$3000,MATCH('Hàng Theo FCTS 14.09'!$B74,'FCST SDV'!$C$3:$C$3000,0),MATCH('Hàng Theo FCTS 14.09'!P$1,'FCST SDV'!$AC$2:$AZ$2,0))/'Hàng Theo FCTS 14.09'!$C74,0)</f>
        <v>0</v>
      </c>
      <c r="Q74" s="134">
        <f t="array" ref="Q74">+IFERROR(INDEX('FCST SDV'!$AC$3:$AZ$3000,MATCH('Hàng Theo FCTS 14.09'!$B74,'FCST SDV'!$C$3:$C$3000,0),MATCH('Hàng Theo FCTS 14.09'!Q$1,'FCST SDV'!$AC$2:$AZ$2,0))/'Hàng Theo FCTS 14.09'!$C74,0)</f>
        <v>0</v>
      </c>
    </row>
    <row r="75" spans="1:17">
      <c r="A75" s="562"/>
      <c r="B75" s="131" t="s">
        <v>70</v>
      </c>
      <c r="C75" s="135">
        <v>11000</v>
      </c>
      <c r="D75" s="556"/>
      <c r="E75" s="664"/>
      <c r="F75" s="556"/>
      <c r="G75" s="152">
        <f>+VLOOKUP(B75,'[6]FCST SDV'!$C:$AL,36,0)</f>
        <v>23000</v>
      </c>
      <c r="H75" s="153">
        <f t="shared" si="8"/>
        <v>2.0909090909090908</v>
      </c>
      <c r="I75" s="134">
        <f t="array" ref="I75">+IFERROR(INDEX('FCST SDV'!$AC$3:$AZ$3000,MATCH('Hàng Theo FCTS 14.09'!$B75,'FCST SDV'!$C$3:$C$3000,0),MATCH('Hàng Theo FCTS 14.09'!I$1,'FCST SDV'!$AC$2:$AZ$2,0))/'Hàng Theo FCTS 14.09'!$C75,0)</f>
        <v>0</v>
      </c>
      <c r="J75" s="134">
        <f t="array" ref="J75">+IFERROR(INDEX('FCST SDV'!$AC$3:$AZ$3000,MATCH('Hàng Theo FCTS 14.09'!$B75,'FCST SDV'!$C$3:$C$3000,0),MATCH('Hàng Theo FCTS 14.09'!J$1,'FCST SDV'!$AC$2:$AZ$2,0))/'Hàng Theo FCTS 14.09'!$C75,0)</f>
        <v>0</v>
      </c>
      <c r="K75" s="134">
        <f t="array" ref="K75">+IFERROR(INDEX('FCST SDV'!$AC$3:$AZ$3000,MATCH('Hàng Theo FCTS 14.09'!$B75,'FCST SDV'!$C$3:$C$3000,0),MATCH('Hàng Theo FCTS 14.09'!K$1,'FCST SDV'!$AC$2:$AZ$2,0))/'Hàng Theo FCTS 14.09'!$C75,0)</f>
        <v>0</v>
      </c>
      <c r="L75" s="134">
        <f t="array" ref="L75">+IFERROR(INDEX('FCST SDV'!$AC$3:$AZ$3000,MATCH('Hàng Theo FCTS 14.09'!$B75,'FCST SDV'!$C$3:$C$3000,0),MATCH('Hàng Theo FCTS 14.09'!L$1,'FCST SDV'!$AC$2:$AZ$2,0))/'Hàng Theo FCTS 14.09'!$C75,0)</f>
        <v>0</v>
      </c>
      <c r="M75" s="134">
        <f t="array" ref="M75">+IFERROR(INDEX('FCST SDV'!$AC$3:$AZ$3000,MATCH('Hàng Theo FCTS 14.09'!$B75,'FCST SDV'!$C$3:$C$3000,0),MATCH('Hàng Theo FCTS 14.09'!M$1,'FCST SDV'!$AC$2:$AZ$2,0))/'Hàng Theo FCTS 14.09'!$C75,0)</f>
        <v>0</v>
      </c>
      <c r="N75" s="134">
        <f t="array" ref="N75">+IFERROR(INDEX('FCST SDV'!$AC$3:$AZ$3000,MATCH('Hàng Theo FCTS 14.09'!$B75,'FCST SDV'!$C$3:$C$3000,0),MATCH('Hàng Theo FCTS 14.09'!N$1,'FCST SDV'!$AC$2:$AZ$2,0))/'Hàng Theo FCTS 14.09'!$C75,0)</f>
        <v>0</v>
      </c>
      <c r="O75" s="134">
        <f t="array" ref="O75">+IFERROR(INDEX('FCST SDV'!$AC$3:$AZ$3000,MATCH('Hàng Theo FCTS 14.09'!$B75,'FCST SDV'!$C$3:$C$3000,0),MATCH('Hàng Theo FCTS 14.09'!O$1,'FCST SDV'!$AC$2:$AZ$2,0))/'Hàng Theo FCTS 14.09'!$C75,0)</f>
        <v>0</v>
      </c>
      <c r="P75" s="134">
        <f t="array" ref="P75">+IFERROR(INDEX('FCST SDV'!$AC$3:$AZ$3000,MATCH('Hàng Theo FCTS 14.09'!$B75,'FCST SDV'!$C$3:$C$3000,0),MATCH('Hàng Theo FCTS 14.09'!P$1,'FCST SDV'!$AC$2:$AZ$2,0))/'Hàng Theo FCTS 14.09'!$C75,0)</f>
        <v>1</v>
      </c>
      <c r="Q75" s="134">
        <f t="array" ref="Q75">+IFERROR(INDEX('FCST SDV'!$AC$3:$AZ$3000,MATCH('Hàng Theo FCTS 14.09'!$B75,'FCST SDV'!$C$3:$C$3000,0),MATCH('Hàng Theo FCTS 14.09'!Q$1,'FCST SDV'!$AC$2:$AZ$2,0))/'Hàng Theo FCTS 14.09'!$C75,0)</f>
        <v>0</v>
      </c>
    </row>
    <row r="76" spans="1:17">
      <c r="A76" s="562"/>
      <c r="B76" s="131" t="s">
        <v>71</v>
      </c>
      <c r="C76" s="135">
        <v>19000</v>
      </c>
      <c r="D76" s="556"/>
      <c r="E76" s="664"/>
      <c r="F76" s="556"/>
      <c r="G76" s="152">
        <f>+VLOOKUP(B76,'[6]FCST SDV'!$C:$AL,36,0)</f>
        <v>19000</v>
      </c>
      <c r="H76" s="153">
        <f t="shared" si="8"/>
        <v>1</v>
      </c>
      <c r="I76" s="134">
        <f t="array" ref="I76">+IFERROR(INDEX('FCST SDV'!$AC$3:$AZ$3000,MATCH('Hàng Theo FCTS 14.09'!$B76,'FCST SDV'!$C$3:$C$3000,0),MATCH('Hàng Theo FCTS 14.09'!I$1,'FCST SDV'!$AC$2:$AZ$2,0))/'Hàng Theo FCTS 14.09'!$C76,0)</f>
        <v>0</v>
      </c>
      <c r="J76" s="134">
        <f t="array" ref="J76">+IFERROR(INDEX('FCST SDV'!$AC$3:$AZ$3000,MATCH('Hàng Theo FCTS 14.09'!$B76,'FCST SDV'!$C$3:$C$3000,0),MATCH('Hàng Theo FCTS 14.09'!J$1,'FCST SDV'!$AC$2:$AZ$2,0))/'Hàng Theo FCTS 14.09'!$C76,0)</f>
        <v>0</v>
      </c>
      <c r="K76" s="134">
        <f t="array" ref="K76">+IFERROR(INDEX('FCST SDV'!$AC$3:$AZ$3000,MATCH('Hàng Theo FCTS 14.09'!$B76,'FCST SDV'!$C$3:$C$3000,0),MATCH('Hàng Theo FCTS 14.09'!K$1,'FCST SDV'!$AC$2:$AZ$2,0))/'Hàng Theo FCTS 14.09'!$C76,0)</f>
        <v>0</v>
      </c>
      <c r="L76" s="134">
        <f t="array" ref="L76">+IFERROR(INDEX('FCST SDV'!$AC$3:$AZ$3000,MATCH('Hàng Theo FCTS 14.09'!$B76,'FCST SDV'!$C$3:$C$3000,0),MATCH('Hàng Theo FCTS 14.09'!L$1,'FCST SDV'!$AC$2:$AZ$2,0))/'Hàng Theo FCTS 14.09'!$C76,0)</f>
        <v>0</v>
      </c>
      <c r="M76" s="134">
        <f t="array" ref="M76">+IFERROR(INDEX('FCST SDV'!$AC$3:$AZ$3000,MATCH('Hàng Theo FCTS 14.09'!$B76,'FCST SDV'!$C$3:$C$3000,0),MATCH('Hàng Theo FCTS 14.09'!M$1,'FCST SDV'!$AC$2:$AZ$2,0))/'Hàng Theo FCTS 14.09'!$C76,0)</f>
        <v>0</v>
      </c>
      <c r="N76" s="134">
        <f t="array" ref="N76">+IFERROR(INDEX('FCST SDV'!$AC$3:$AZ$3000,MATCH('Hàng Theo FCTS 14.09'!$B76,'FCST SDV'!$C$3:$C$3000,0),MATCH('Hàng Theo FCTS 14.09'!N$1,'FCST SDV'!$AC$2:$AZ$2,0))/'Hàng Theo FCTS 14.09'!$C76,0)</f>
        <v>0</v>
      </c>
      <c r="O76" s="134">
        <f t="array" ref="O76">+IFERROR(INDEX('FCST SDV'!$AC$3:$AZ$3000,MATCH('Hàng Theo FCTS 14.09'!$B76,'FCST SDV'!$C$3:$C$3000,0),MATCH('Hàng Theo FCTS 14.09'!O$1,'FCST SDV'!$AC$2:$AZ$2,0))/'Hàng Theo FCTS 14.09'!$C76,0)</f>
        <v>0</v>
      </c>
      <c r="P76" s="134">
        <f t="array" ref="P76">+IFERROR(INDEX('FCST SDV'!$AC$3:$AZ$3000,MATCH('Hàng Theo FCTS 14.09'!$B76,'FCST SDV'!$C$3:$C$3000,0),MATCH('Hàng Theo FCTS 14.09'!P$1,'FCST SDV'!$AC$2:$AZ$2,0))/'Hàng Theo FCTS 14.09'!$C76,0)</f>
        <v>1</v>
      </c>
      <c r="Q76" s="134">
        <f t="array" ref="Q76">+IFERROR(INDEX('FCST SDV'!$AC$3:$AZ$3000,MATCH('Hàng Theo FCTS 14.09'!$B76,'FCST SDV'!$C$3:$C$3000,0),MATCH('Hàng Theo FCTS 14.09'!Q$1,'FCST SDV'!$AC$2:$AZ$2,0))/'Hàng Theo FCTS 14.09'!$C76,0)</f>
        <v>0</v>
      </c>
    </row>
    <row r="77" spans="1:17">
      <c r="A77" s="562"/>
      <c r="B77" s="131" t="s">
        <v>71</v>
      </c>
      <c r="C77" s="135">
        <v>19000</v>
      </c>
      <c r="D77" s="556"/>
      <c r="E77" s="664"/>
      <c r="F77" s="556"/>
      <c r="G77" s="152">
        <f>+VLOOKUP(B77,'[6]FCST SDV'!$C:$AL,36,0)</f>
        <v>19000</v>
      </c>
      <c r="H77" s="153">
        <f t="shared" si="8"/>
        <v>1</v>
      </c>
      <c r="I77" s="134">
        <f t="array" ref="I77">+IFERROR(INDEX('FCST SDV'!$AC$3:$AZ$3000,MATCH('Hàng Theo FCTS 14.09'!$B77,'FCST SDV'!$C$3:$C$3000,0),MATCH('Hàng Theo FCTS 14.09'!I$1,'FCST SDV'!$AC$2:$AZ$2,0))/'Hàng Theo FCTS 14.09'!$C77,0)</f>
        <v>24</v>
      </c>
      <c r="J77" s="134">
        <f t="array" ref="J77">+IFERROR(INDEX('FCST SDV'!$AC$3:$AZ$3000,MATCH('Hàng Theo FCTS 14.09'!$B77,'FCST SDV'!$C$3:$C$3000,0),MATCH('Hàng Theo FCTS 14.09'!J$1,'FCST SDV'!$AC$2:$AZ$2,0))/'Hàng Theo FCTS 14.09'!$C77,0)</f>
        <v>24</v>
      </c>
      <c r="K77" s="134">
        <f t="array" ref="K77">+IFERROR(INDEX('FCST SDV'!$AC$3:$AZ$3000,MATCH('Hàng Theo FCTS 14.09'!$B77,'FCST SDV'!$C$3:$C$3000,0),MATCH('Hàng Theo FCTS 14.09'!K$1,'FCST SDV'!$AC$2:$AZ$2,0))/'Hàng Theo FCTS 14.09'!$C77,0)</f>
        <v>24</v>
      </c>
      <c r="L77" s="134">
        <f t="array" ref="L77">+IFERROR(INDEX('FCST SDV'!$AC$3:$AZ$3000,MATCH('Hàng Theo FCTS 14.09'!$B77,'FCST SDV'!$C$3:$C$3000,0),MATCH('Hàng Theo FCTS 14.09'!L$1,'FCST SDV'!$AC$2:$AZ$2,0))/'Hàng Theo FCTS 14.09'!$C77,0)</f>
        <v>24</v>
      </c>
      <c r="M77" s="134">
        <f t="array" ref="M77">+IFERROR(INDEX('FCST SDV'!$AC$3:$AZ$3000,MATCH('Hàng Theo FCTS 14.09'!$B77,'FCST SDV'!$C$3:$C$3000,0),MATCH('Hàng Theo FCTS 14.09'!M$1,'FCST SDV'!$AC$2:$AZ$2,0))/'Hàng Theo FCTS 14.09'!$C77,0)</f>
        <v>24</v>
      </c>
      <c r="N77" s="134">
        <f t="array" ref="N77">+IFERROR(INDEX('FCST SDV'!$AC$3:$AZ$3000,MATCH('Hàng Theo FCTS 14.09'!$B77,'FCST SDV'!$C$3:$C$3000,0),MATCH('Hàng Theo FCTS 14.09'!N$1,'FCST SDV'!$AC$2:$AZ$2,0))/'Hàng Theo FCTS 14.09'!$C77,0)</f>
        <v>24</v>
      </c>
      <c r="O77" s="134">
        <f t="array" ref="O77">+IFERROR(INDEX('FCST SDV'!$AC$3:$AZ$3000,MATCH('Hàng Theo FCTS 14.09'!$B77,'FCST SDV'!$C$3:$C$3000,0),MATCH('Hàng Theo FCTS 14.09'!O$1,'FCST SDV'!$AC$2:$AZ$2,0))/'Hàng Theo FCTS 14.09'!$C77,0)</f>
        <v>168</v>
      </c>
      <c r="P77" s="134">
        <f t="array" ref="P77">+IFERROR(INDEX('FCST SDV'!$AC$3:$AZ$3000,MATCH('Hàng Theo FCTS 14.09'!$B77,'FCST SDV'!$C$3:$C$3000,0),MATCH('Hàng Theo FCTS 14.09'!P$1,'FCST SDV'!$AC$2:$AZ$2,0))/'Hàng Theo FCTS 14.09'!$C77,0)</f>
        <v>126</v>
      </c>
      <c r="Q77" s="134">
        <f t="array" ref="Q77">+IFERROR(INDEX('FCST SDV'!$AC$3:$AZ$3000,MATCH('Hàng Theo FCTS 14.09'!$B77,'FCST SDV'!$C$3:$C$3000,0),MATCH('Hàng Theo FCTS 14.09'!Q$1,'FCST SDV'!$AC$2:$AZ$2,0))/'Hàng Theo FCTS 14.09'!$C77,0)</f>
        <v>72</v>
      </c>
    </row>
    <row r="78" spans="1:17">
      <c r="A78" s="562"/>
      <c r="B78" s="131" t="s">
        <v>72</v>
      </c>
      <c r="C78" s="135">
        <v>1000</v>
      </c>
      <c r="D78" s="556"/>
      <c r="E78" s="664"/>
      <c r="F78" s="556"/>
      <c r="G78" s="152">
        <f>+VLOOKUP(B78,'[6]FCST SDV'!$C:$AL,36,0)</f>
        <v>510000</v>
      </c>
      <c r="H78" s="153">
        <f t="shared" si="8"/>
        <v>510</v>
      </c>
      <c r="I78" s="134">
        <f t="array" ref="I78">+IFERROR(INDEX('FCST SDV'!$AC$3:$AZ$3000,MATCH('Hàng Theo FCTS 14.09'!$B78,'FCST SDV'!$C$3:$C$3000,0),MATCH('Hàng Theo FCTS 14.09'!I$1,'FCST SDV'!$AC$2:$AZ$2,0))/'Hàng Theo FCTS 14.09'!$C78,0)</f>
        <v>0</v>
      </c>
      <c r="J78" s="134">
        <f t="array" ref="J78">+IFERROR(INDEX('FCST SDV'!$AC$3:$AZ$3000,MATCH('Hàng Theo FCTS 14.09'!$B78,'FCST SDV'!$C$3:$C$3000,0),MATCH('Hàng Theo FCTS 14.09'!J$1,'FCST SDV'!$AC$2:$AZ$2,0))/'Hàng Theo FCTS 14.09'!$C78,0)</f>
        <v>0</v>
      </c>
      <c r="K78" s="134">
        <f t="array" ref="K78">+IFERROR(INDEX('FCST SDV'!$AC$3:$AZ$3000,MATCH('Hàng Theo FCTS 14.09'!$B78,'FCST SDV'!$C$3:$C$3000,0),MATCH('Hàng Theo FCTS 14.09'!K$1,'FCST SDV'!$AC$2:$AZ$2,0))/'Hàng Theo FCTS 14.09'!$C78,0)</f>
        <v>0</v>
      </c>
      <c r="L78" s="134">
        <f t="array" ref="L78">+IFERROR(INDEX('FCST SDV'!$AC$3:$AZ$3000,MATCH('Hàng Theo FCTS 14.09'!$B78,'FCST SDV'!$C$3:$C$3000,0),MATCH('Hàng Theo FCTS 14.09'!L$1,'FCST SDV'!$AC$2:$AZ$2,0))/'Hàng Theo FCTS 14.09'!$C78,0)</f>
        <v>0</v>
      </c>
      <c r="M78" s="134">
        <f t="array" ref="M78">+IFERROR(INDEX('FCST SDV'!$AC$3:$AZ$3000,MATCH('Hàng Theo FCTS 14.09'!$B78,'FCST SDV'!$C$3:$C$3000,0),MATCH('Hàng Theo FCTS 14.09'!M$1,'FCST SDV'!$AC$2:$AZ$2,0))/'Hàng Theo FCTS 14.09'!$C78,0)</f>
        <v>0</v>
      </c>
      <c r="N78" s="134">
        <f t="array" ref="N78">+IFERROR(INDEX('FCST SDV'!$AC$3:$AZ$3000,MATCH('Hàng Theo FCTS 14.09'!$B78,'FCST SDV'!$C$3:$C$3000,0),MATCH('Hàng Theo FCTS 14.09'!N$1,'FCST SDV'!$AC$2:$AZ$2,0))/'Hàng Theo FCTS 14.09'!$C78,0)</f>
        <v>0</v>
      </c>
      <c r="O78" s="134">
        <f t="array" ref="O78">+IFERROR(INDEX('FCST SDV'!$AC$3:$AZ$3000,MATCH('Hàng Theo FCTS 14.09'!$B78,'FCST SDV'!$C$3:$C$3000,0),MATCH('Hàng Theo FCTS 14.09'!O$1,'FCST SDV'!$AC$2:$AZ$2,0))/'Hàng Theo FCTS 14.09'!$C78,0)</f>
        <v>0</v>
      </c>
      <c r="P78" s="134">
        <f t="array" ref="P78">+IFERROR(INDEX('FCST SDV'!$AC$3:$AZ$3000,MATCH('Hàng Theo FCTS 14.09'!$B78,'FCST SDV'!$C$3:$C$3000,0),MATCH('Hàng Theo FCTS 14.09'!P$1,'FCST SDV'!$AC$2:$AZ$2,0))/'Hàng Theo FCTS 14.09'!$C78,0)</f>
        <v>0</v>
      </c>
      <c r="Q78" s="134">
        <f t="array" ref="Q78">+IFERROR(INDEX('FCST SDV'!$AC$3:$AZ$3000,MATCH('Hàng Theo FCTS 14.09'!$B78,'FCST SDV'!$C$3:$C$3000,0),MATCH('Hàng Theo FCTS 14.09'!Q$1,'FCST SDV'!$AC$2:$AZ$2,0))/'Hàng Theo FCTS 14.09'!$C78,0)</f>
        <v>0</v>
      </c>
    </row>
    <row r="79" spans="1:17">
      <c r="A79" s="562"/>
      <c r="B79" s="131" t="s">
        <v>73</v>
      </c>
      <c r="C79" s="135">
        <v>2000</v>
      </c>
      <c r="D79" s="556"/>
      <c r="E79" s="664"/>
      <c r="F79" s="556"/>
      <c r="G79" s="152">
        <f>+VLOOKUP(B79,'[6]FCST SDV'!$C:$AL,36,0)</f>
        <v>0</v>
      </c>
      <c r="H79" s="153">
        <f t="shared" si="8"/>
        <v>0</v>
      </c>
      <c r="I79" s="134">
        <f t="array" ref="I79">+IFERROR(INDEX('FCST SDV'!$AC$3:$AZ$3000,MATCH('Hàng Theo FCTS 14.09'!$B79,'FCST SDV'!$C$3:$C$3000,0),MATCH('Hàng Theo FCTS 14.09'!I$1,'FCST SDV'!$AC$2:$AZ$2,0))/'Hàng Theo FCTS 14.09'!$C79,0)</f>
        <v>0</v>
      </c>
      <c r="J79" s="134">
        <f t="array" ref="J79">+IFERROR(INDEX('FCST SDV'!$AC$3:$AZ$3000,MATCH('Hàng Theo FCTS 14.09'!$B79,'FCST SDV'!$C$3:$C$3000,0),MATCH('Hàng Theo FCTS 14.09'!J$1,'FCST SDV'!$AC$2:$AZ$2,0))/'Hàng Theo FCTS 14.09'!$C79,0)</f>
        <v>8</v>
      </c>
      <c r="K79" s="134">
        <f t="array" ref="K79">+IFERROR(INDEX('FCST SDV'!$AC$3:$AZ$3000,MATCH('Hàng Theo FCTS 14.09'!$B79,'FCST SDV'!$C$3:$C$3000,0),MATCH('Hàng Theo FCTS 14.09'!K$1,'FCST SDV'!$AC$2:$AZ$2,0))/'Hàng Theo FCTS 14.09'!$C79,0)</f>
        <v>8</v>
      </c>
      <c r="L79" s="134">
        <f t="array" ref="L79">+IFERROR(INDEX('FCST SDV'!$AC$3:$AZ$3000,MATCH('Hàng Theo FCTS 14.09'!$B79,'FCST SDV'!$C$3:$C$3000,0),MATCH('Hàng Theo FCTS 14.09'!L$1,'FCST SDV'!$AC$2:$AZ$2,0))/'Hàng Theo FCTS 14.09'!$C79,0)</f>
        <v>8</v>
      </c>
      <c r="M79" s="134">
        <f t="array" ref="M79">+IFERROR(INDEX('FCST SDV'!$AC$3:$AZ$3000,MATCH('Hàng Theo FCTS 14.09'!$B79,'FCST SDV'!$C$3:$C$3000,0),MATCH('Hàng Theo FCTS 14.09'!M$1,'FCST SDV'!$AC$2:$AZ$2,0))/'Hàng Theo FCTS 14.09'!$C79,0)</f>
        <v>8</v>
      </c>
      <c r="N79" s="134">
        <f t="array" ref="N79">+IFERROR(INDEX('FCST SDV'!$AC$3:$AZ$3000,MATCH('Hàng Theo FCTS 14.09'!$B79,'FCST SDV'!$C$3:$C$3000,0),MATCH('Hàng Theo FCTS 14.09'!N$1,'FCST SDV'!$AC$2:$AZ$2,0))/'Hàng Theo FCTS 14.09'!$C79,0)</f>
        <v>8</v>
      </c>
      <c r="O79" s="134">
        <f t="array" ref="O79">+IFERROR(INDEX('FCST SDV'!$AC$3:$AZ$3000,MATCH('Hàng Theo FCTS 14.09'!$B79,'FCST SDV'!$C$3:$C$3000,0),MATCH('Hàng Theo FCTS 14.09'!O$1,'FCST SDV'!$AC$2:$AZ$2,0))/'Hàng Theo FCTS 14.09'!$C79,0)</f>
        <v>48</v>
      </c>
      <c r="P79" s="134">
        <f t="array" ref="P79">+IFERROR(INDEX('FCST SDV'!$AC$3:$AZ$3000,MATCH('Hàng Theo FCTS 14.09'!$B79,'FCST SDV'!$C$3:$C$3000,0),MATCH('Hàng Theo FCTS 14.09'!P$1,'FCST SDV'!$AC$2:$AZ$2,0))/'Hàng Theo FCTS 14.09'!$C79,0)</f>
        <v>19</v>
      </c>
      <c r="Q79" s="134">
        <f t="array" ref="Q79">+IFERROR(INDEX('FCST SDV'!$AC$3:$AZ$3000,MATCH('Hàng Theo FCTS 14.09'!$B79,'FCST SDV'!$C$3:$C$3000,0),MATCH('Hàng Theo FCTS 14.09'!Q$1,'FCST SDV'!$AC$2:$AZ$2,0))/'Hàng Theo FCTS 14.09'!$C79,0)</f>
        <v>8</v>
      </c>
    </row>
    <row r="80" spans="1:17">
      <c r="A80" s="562"/>
      <c r="B80" s="131" t="s">
        <v>74</v>
      </c>
      <c r="C80" s="135">
        <v>1000</v>
      </c>
      <c r="D80" s="556"/>
      <c r="E80" s="664"/>
      <c r="F80" s="556"/>
      <c r="G80" s="152">
        <f>+VLOOKUP(B80,'[6]FCST SDV'!$C:$AL,36,0)</f>
        <v>115000</v>
      </c>
      <c r="H80" s="153">
        <f t="shared" si="8"/>
        <v>115</v>
      </c>
      <c r="I80" s="134">
        <f t="array" ref="I80">+IFERROR(INDEX('FCST SDV'!$AC$3:$AZ$3000,MATCH('Hàng Theo FCTS 14.09'!$B80,'FCST SDV'!$C$3:$C$3000,0),MATCH('Hàng Theo FCTS 14.09'!I$1,'FCST SDV'!$AC$2:$AZ$2,0))/'Hàng Theo FCTS 14.09'!$C80,0)</f>
        <v>0</v>
      </c>
      <c r="J80" s="134">
        <f t="array" ref="J80">+IFERROR(INDEX('FCST SDV'!$AC$3:$AZ$3000,MATCH('Hàng Theo FCTS 14.09'!$B80,'FCST SDV'!$C$3:$C$3000,0),MATCH('Hàng Theo FCTS 14.09'!J$1,'FCST SDV'!$AC$2:$AZ$2,0))/'Hàng Theo FCTS 14.09'!$C80,0)</f>
        <v>0</v>
      </c>
      <c r="K80" s="134">
        <f t="array" ref="K80">+IFERROR(INDEX('FCST SDV'!$AC$3:$AZ$3000,MATCH('Hàng Theo FCTS 14.09'!$B80,'FCST SDV'!$C$3:$C$3000,0),MATCH('Hàng Theo FCTS 14.09'!K$1,'FCST SDV'!$AC$2:$AZ$2,0))/'Hàng Theo FCTS 14.09'!$C80,0)</f>
        <v>0</v>
      </c>
      <c r="L80" s="134">
        <f t="array" ref="L80">+IFERROR(INDEX('FCST SDV'!$AC$3:$AZ$3000,MATCH('Hàng Theo FCTS 14.09'!$B80,'FCST SDV'!$C$3:$C$3000,0),MATCH('Hàng Theo FCTS 14.09'!L$1,'FCST SDV'!$AC$2:$AZ$2,0))/'Hàng Theo FCTS 14.09'!$C80,0)</f>
        <v>0</v>
      </c>
      <c r="M80" s="134">
        <f t="array" ref="M80">+IFERROR(INDEX('FCST SDV'!$AC$3:$AZ$3000,MATCH('Hàng Theo FCTS 14.09'!$B80,'FCST SDV'!$C$3:$C$3000,0),MATCH('Hàng Theo FCTS 14.09'!M$1,'FCST SDV'!$AC$2:$AZ$2,0))/'Hàng Theo FCTS 14.09'!$C80,0)</f>
        <v>0</v>
      </c>
      <c r="N80" s="134">
        <f t="array" ref="N80">+IFERROR(INDEX('FCST SDV'!$AC$3:$AZ$3000,MATCH('Hàng Theo FCTS 14.09'!$B80,'FCST SDV'!$C$3:$C$3000,0),MATCH('Hàng Theo FCTS 14.09'!N$1,'FCST SDV'!$AC$2:$AZ$2,0))/'Hàng Theo FCTS 14.09'!$C80,0)</f>
        <v>0</v>
      </c>
      <c r="O80" s="134">
        <f t="array" ref="O80">+IFERROR(INDEX('FCST SDV'!$AC$3:$AZ$3000,MATCH('Hàng Theo FCTS 14.09'!$B80,'FCST SDV'!$C$3:$C$3000,0),MATCH('Hàng Theo FCTS 14.09'!O$1,'FCST SDV'!$AC$2:$AZ$2,0))/'Hàng Theo FCTS 14.09'!$C80,0)</f>
        <v>2.1333333333333333</v>
      </c>
      <c r="P80" s="134">
        <f t="array" ref="P80">+IFERROR(INDEX('FCST SDV'!$AC$3:$AZ$3000,MATCH('Hàng Theo FCTS 14.09'!$B80,'FCST SDV'!$C$3:$C$3000,0),MATCH('Hàng Theo FCTS 14.09'!P$1,'FCST SDV'!$AC$2:$AZ$2,0))/'Hàng Theo FCTS 14.09'!$C80,0)</f>
        <v>10.666666666666666</v>
      </c>
      <c r="Q80" s="134">
        <f t="array" ref="Q80">+IFERROR(INDEX('FCST SDV'!$AC$3:$AZ$3000,MATCH('Hàng Theo FCTS 14.09'!$B80,'FCST SDV'!$C$3:$C$3000,0),MATCH('Hàng Theo FCTS 14.09'!Q$1,'FCST SDV'!$AC$2:$AZ$2,0))/'Hàng Theo FCTS 14.09'!$C80,0)</f>
        <v>0</v>
      </c>
    </row>
    <row r="81" spans="1:17">
      <c r="A81" s="562"/>
      <c r="B81" s="131" t="s">
        <v>75</v>
      </c>
      <c r="C81" s="135">
        <v>3000</v>
      </c>
      <c r="D81" s="556"/>
      <c r="E81" s="664"/>
      <c r="F81" s="556"/>
      <c r="G81" s="152">
        <f>+VLOOKUP(B81,'[6]FCST SDV'!$C:$AL,36,0)</f>
        <v>38400</v>
      </c>
      <c r="H81" s="153">
        <f t="shared" si="8"/>
        <v>12.8</v>
      </c>
      <c r="I81" s="134">
        <f t="array" ref="I81">+IFERROR(INDEX('FCST SDV'!$AC$3:$AZ$3000,MATCH('Hàng Theo FCTS 14.09'!$B81,'FCST SDV'!$C$3:$C$3000,0),MATCH('Hàng Theo FCTS 14.09'!I$1,'FCST SDV'!$AC$2:$AZ$2,0))/'Hàng Theo FCTS 14.09'!$C81,0)</f>
        <v>0</v>
      </c>
      <c r="J81" s="134">
        <f t="array" ref="J81">+IFERROR(INDEX('FCST SDV'!$AC$3:$AZ$3000,MATCH('Hàng Theo FCTS 14.09'!$B81,'FCST SDV'!$C$3:$C$3000,0),MATCH('Hàng Theo FCTS 14.09'!J$1,'FCST SDV'!$AC$2:$AZ$2,0))/'Hàng Theo FCTS 14.09'!$C81,0)</f>
        <v>0.11666666666666667</v>
      </c>
      <c r="K81" s="134">
        <f t="array" ref="K81">+IFERROR(INDEX('FCST SDV'!$AC$3:$AZ$3000,MATCH('Hàng Theo FCTS 14.09'!$B81,'FCST SDV'!$C$3:$C$3000,0),MATCH('Hàng Theo FCTS 14.09'!K$1,'FCST SDV'!$AC$2:$AZ$2,0))/'Hàng Theo FCTS 14.09'!$C81,0)</f>
        <v>0</v>
      </c>
      <c r="L81" s="134">
        <f t="array" ref="L81">+IFERROR(INDEX('FCST SDV'!$AC$3:$AZ$3000,MATCH('Hàng Theo FCTS 14.09'!$B81,'FCST SDV'!$C$3:$C$3000,0),MATCH('Hàng Theo FCTS 14.09'!L$1,'FCST SDV'!$AC$2:$AZ$2,0))/'Hàng Theo FCTS 14.09'!$C81,0)</f>
        <v>0.23333333333333334</v>
      </c>
      <c r="M81" s="134">
        <f t="array" ref="M81">+IFERROR(INDEX('FCST SDV'!$AC$3:$AZ$3000,MATCH('Hàng Theo FCTS 14.09'!$B81,'FCST SDV'!$C$3:$C$3000,0),MATCH('Hàng Theo FCTS 14.09'!M$1,'FCST SDV'!$AC$2:$AZ$2,0))/'Hàng Theo FCTS 14.09'!$C81,0)</f>
        <v>0.11666666666666667</v>
      </c>
      <c r="N81" s="134">
        <f t="array" ref="N81">+IFERROR(INDEX('FCST SDV'!$AC$3:$AZ$3000,MATCH('Hàng Theo FCTS 14.09'!$B81,'FCST SDV'!$C$3:$C$3000,0),MATCH('Hàng Theo FCTS 14.09'!N$1,'FCST SDV'!$AC$2:$AZ$2,0))/'Hàng Theo FCTS 14.09'!$C81,0)</f>
        <v>0.11666666666666667</v>
      </c>
      <c r="O81" s="134">
        <f t="array" ref="O81">+IFERROR(INDEX('FCST SDV'!$AC$3:$AZ$3000,MATCH('Hàng Theo FCTS 14.09'!$B81,'FCST SDV'!$C$3:$C$3000,0),MATCH('Hàng Theo FCTS 14.09'!O$1,'FCST SDV'!$AC$2:$AZ$2,0))/'Hàng Theo FCTS 14.09'!$C81,0)</f>
        <v>0.58333333333333337</v>
      </c>
      <c r="P81" s="134">
        <f t="array" ref="P81">+IFERROR(INDEX('FCST SDV'!$AC$3:$AZ$3000,MATCH('Hàng Theo FCTS 14.09'!$B81,'FCST SDV'!$C$3:$C$3000,0),MATCH('Hàng Theo FCTS 14.09'!P$1,'FCST SDV'!$AC$2:$AZ$2,0))/'Hàng Theo FCTS 14.09'!$C81,0)</f>
        <v>0.11666666666666667</v>
      </c>
      <c r="Q81" s="134">
        <f t="array" ref="Q81">+IFERROR(INDEX('FCST SDV'!$AC$3:$AZ$3000,MATCH('Hàng Theo FCTS 14.09'!$B81,'FCST SDV'!$C$3:$C$3000,0),MATCH('Hàng Theo FCTS 14.09'!Q$1,'FCST SDV'!$AC$2:$AZ$2,0))/'Hàng Theo FCTS 14.09'!$C81,0)</f>
        <v>0</v>
      </c>
    </row>
    <row r="82" spans="1:17">
      <c r="A82" s="562"/>
      <c r="B82" s="131" t="s">
        <v>76</v>
      </c>
      <c r="C82" s="135">
        <v>30000</v>
      </c>
      <c r="D82" s="556"/>
      <c r="E82" s="664"/>
      <c r="F82" s="556"/>
      <c r="G82" s="152">
        <f>+VLOOKUP(B82,'[6]FCST SDV'!$C:$AL,36,0)</f>
        <v>38500</v>
      </c>
      <c r="H82" s="153">
        <f t="shared" si="8"/>
        <v>1.2833333333333334</v>
      </c>
      <c r="I82" s="134">
        <f t="array" ref="I82">+IFERROR(INDEX('FCST SDV'!$AC$3:$AZ$3000,MATCH('Hàng Theo FCTS 14.09'!$B82,'FCST SDV'!$C$3:$C$3000,0),MATCH('Hàng Theo FCTS 14.09'!I$1,'FCST SDV'!$AC$2:$AZ$2,0))/'Hàng Theo FCTS 14.09'!$C82,0)</f>
        <v>0</v>
      </c>
      <c r="J82" s="134">
        <f t="array" ref="J82">+IFERROR(INDEX('FCST SDV'!$AC$3:$AZ$3000,MATCH('Hàng Theo FCTS 14.09'!$B82,'FCST SDV'!$C$3:$C$3000,0),MATCH('Hàng Theo FCTS 14.09'!J$1,'FCST SDV'!$AC$2:$AZ$2,0))/'Hàng Theo FCTS 14.09'!$C82,0)</f>
        <v>10</v>
      </c>
      <c r="K82" s="134">
        <f t="array" ref="K82">+IFERROR(INDEX('FCST SDV'!$AC$3:$AZ$3000,MATCH('Hàng Theo FCTS 14.09'!$B82,'FCST SDV'!$C$3:$C$3000,0),MATCH('Hàng Theo FCTS 14.09'!K$1,'FCST SDV'!$AC$2:$AZ$2,0))/'Hàng Theo FCTS 14.09'!$C82,0)</f>
        <v>0</v>
      </c>
      <c r="L82" s="134">
        <f t="array" ref="L82">+IFERROR(INDEX('FCST SDV'!$AC$3:$AZ$3000,MATCH('Hàng Theo FCTS 14.09'!$B82,'FCST SDV'!$C$3:$C$3000,0),MATCH('Hàng Theo FCTS 14.09'!L$1,'FCST SDV'!$AC$2:$AZ$2,0))/'Hàng Theo FCTS 14.09'!$C82,0)</f>
        <v>0</v>
      </c>
      <c r="M82" s="134">
        <f t="array" ref="M82">+IFERROR(INDEX('FCST SDV'!$AC$3:$AZ$3000,MATCH('Hàng Theo FCTS 14.09'!$B82,'FCST SDV'!$C$3:$C$3000,0),MATCH('Hàng Theo FCTS 14.09'!M$1,'FCST SDV'!$AC$2:$AZ$2,0))/'Hàng Theo FCTS 14.09'!$C82,0)</f>
        <v>0</v>
      </c>
      <c r="N82" s="134">
        <f t="array" ref="N82">+IFERROR(INDEX('FCST SDV'!$AC$3:$AZ$3000,MATCH('Hàng Theo FCTS 14.09'!$B82,'FCST SDV'!$C$3:$C$3000,0),MATCH('Hàng Theo FCTS 14.09'!N$1,'FCST SDV'!$AC$2:$AZ$2,0))/'Hàng Theo FCTS 14.09'!$C82,0)</f>
        <v>0</v>
      </c>
      <c r="O82" s="134">
        <f t="array" ref="O82">+IFERROR(INDEX('FCST SDV'!$AC$3:$AZ$3000,MATCH('Hàng Theo FCTS 14.09'!$B82,'FCST SDV'!$C$3:$C$3000,0),MATCH('Hàng Theo FCTS 14.09'!O$1,'FCST SDV'!$AC$2:$AZ$2,0))/'Hàng Theo FCTS 14.09'!$C82,0)</f>
        <v>18.333333333333332</v>
      </c>
      <c r="P82" s="134">
        <f t="array" ref="P82">+IFERROR(INDEX('FCST SDV'!$AC$3:$AZ$3000,MATCH('Hàng Theo FCTS 14.09'!$B82,'FCST SDV'!$C$3:$C$3000,0),MATCH('Hàng Theo FCTS 14.09'!P$1,'FCST SDV'!$AC$2:$AZ$2,0))/'Hàng Theo FCTS 14.09'!$C82,0)</f>
        <v>20.6</v>
      </c>
      <c r="Q82" s="134">
        <f t="array" ref="Q82">+IFERROR(INDEX('FCST SDV'!$AC$3:$AZ$3000,MATCH('Hàng Theo FCTS 14.09'!$B82,'FCST SDV'!$C$3:$C$3000,0),MATCH('Hàng Theo FCTS 14.09'!Q$1,'FCST SDV'!$AC$2:$AZ$2,0))/'Hàng Theo FCTS 14.09'!$C82,0)</f>
        <v>20.6</v>
      </c>
    </row>
    <row r="83" spans="1:17">
      <c r="A83" s="562"/>
      <c r="B83" s="131" t="s">
        <v>77</v>
      </c>
      <c r="C83" s="135">
        <v>3000</v>
      </c>
      <c r="D83" s="556"/>
      <c r="E83" s="664"/>
      <c r="F83" s="556"/>
      <c r="G83" s="152">
        <f>+VLOOKUP(B83,'[6]FCST SDV'!$C:$AL,36,0)</f>
        <v>208600</v>
      </c>
      <c r="H83" s="153">
        <f t="shared" si="8"/>
        <v>69.533333333333331</v>
      </c>
      <c r="I83" s="134">
        <f t="array" ref="I83">+IFERROR(INDEX('FCST SDV'!$AC$3:$AZ$3000,MATCH('Hàng Theo FCTS 14.09'!$B83,'FCST SDV'!$C$3:$C$3000,0),MATCH('Hàng Theo FCTS 14.09'!I$1,'FCST SDV'!$AC$2:$AZ$2,0))/'Hàng Theo FCTS 14.09'!$C83,0)</f>
        <v>0</v>
      </c>
      <c r="J83" s="134">
        <f t="array" ref="J83">+IFERROR(INDEX('FCST SDV'!$AC$3:$AZ$3000,MATCH('Hàng Theo FCTS 14.09'!$B83,'FCST SDV'!$C$3:$C$3000,0),MATCH('Hàng Theo FCTS 14.09'!J$1,'FCST SDV'!$AC$2:$AZ$2,0))/'Hàng Theo FCTS 14.09'!$C83,0)</f>
        <v>1.0454545454545454</v>
      </c>
      <c r="K83" s="134">
        <f t="array" ref="K83">+IFERROR(INDEX('FCST SDV'!$AC$3:$AZ$3000,MATCH('Hàng Theo FCTS 14.09'!$B83,'FCST SDV'!$C$3:$C$3000,0),MATCH('Hàng Theo FCTS 14.09'!K$1,'FCST SDV'!$AC$2:$AZ$2,0))/'Hàng Theo FCTS 14.09'!$C83,0)</f>
        <v>0</v>
      </c>
      <c r="L83" s="134">
        <f t="array" ref="L83">+IFERROR(INDEX('FCST SDV'!$AC$3:$AZ$3000,MATCH('Hàng Theo FCTS 14.09'!$B83,'FCST SDV'!$C$3:$C$3000,0),MATCH('Hàng Theo FCTS 14.09'!L$1,'FCST SDV'!$AC$2:$AZ$2,0))/'Hàng Theo FCTS 14.09'!$C83,0)</f>
        <v>0</v>
      </c>
      <c r="M83" s="134">
        <f t="array" ref="M83">+IFERROR(INDEX('FCST SDV'!$AC$3:$AZ$3000,MATCH('Hàng Theo FCTS 14.09'!$B83,'FCST SDV'!$C$3:$C$3000,0),MATCH('Hàng Theo FCTS 14.09'!M$1,'FCST SDV'!$AC$2:$AZ$2,0))/'Hàng Theo FCTS 14.09'!$C83,0)</f>
        <v>0</v>
      </c>
      <c r="N83" s="134">
        <f t="array" ref="N83">+IFERROR(INDEX('FCST SDV'!$AC$3:$AZ$3000,MATCH('Hàng Theo FCTS 14.09'!$B83,'FCST SDV'!$C$3:$C$3000,0),MATCH('Hàng Theo FCTS 14.09'!N$1,'FCST SDV'!$AC$2:$AZ$2,0))/'Hàng Theo FCTS 14.09'!$C83,0)</f>
        <v>0</v>
      </c>
      <c r="O83" s="134">
        <f t="array" ref="O83">+IFERROR(INDEX('FCST SDV'!$AC$3:$AZ$3000,MATCH('Hàng Theo FCTS 14.09'!$B83,'FCST SDV'!$C$3:$C$3000,0),MATCH('Hàng Theo FCTS 14.09'!O$1,'FCST SDV'!$AC$2:$AZ$2,0))/'Hàng Theo FCTS 14.09'!$C83,0)</f>
        <v>1.0454545454545454</v>
      </c>
      <c r="P83" s="134">
        <f t="array" ref="P83">+IFERROR(INDEX('FCST SDV'!$AC$3:$AZ$3000,MATCH('Hàng Theo FCTS 14.09'!$B83,'FCST SDV'!$C$3:$C$3000,0),MATCH('Hàng Theo FCTS 14.09'!P$1,'FCST SDV'!$AC$2:$AZ$2,0))/'Hàng Theo FCTS 14.09'!$C83,0)</f>
        <v>1.0454545454545454</v>
      </c>
      <c r="Q83" s="134">
        <f t="array" ref="Q83">+IFERROR(INDEX('FCST SDV'!$AC$3:$AZ$3000,MATCH('Hàng Theo FCTS 14.09'!$B83,'FCST SDV'!$C$3:$C$3000,0),MATCH('Hàng Theo FCTS 14.09'!Q$1,'FCST SDV'!$AC$2:$AZ$2,0))/'Hàng Theo FCTS 14.09'!$C83,0)</f>
        <v>0</v>
      </c>
    </row>
    <row r="84" spans="1:17">
      <c r="A84" s="562"/>
      <c r="B84" s="131" t="s">
        <v>78</v>
      </c>
      <c r="C84" s="135">
        <v>11000</v>
      </c>
      <c r="D84" s="556"/>
      <c r="E84" s="664"/>
      <c r="F84" s="556"/>
      <c r="G84" s="152">
        <f>+VLOOKUP(B84,'[6]FCST SDV'!$C:$AL,36,0)</f>
        <v>34500</v>
      </c>
      <c r="H84" s="153">
        <f t="shared" si="8"/>
        <v>3.1363636363636362</v>
      </c>
      <c r="I84" s="134">
        <f t="array" ref="I84">+IFERROR(INDEX('FCST SDV'!$AC$3:$AZ$3000,MATCH('Hàng Theo FCTS 14.09'!$B84,'FCST SDV'!$C$3:$C$3000,0),MATCH('Hàng Theo FCTS 14.09'!I$1,'FCST SDV'!$AC$2:$AZ$2,0))/'Hàng Theo FCTS 14.09'!$C84,0)</f>
        <v>0</v>
      </c>
      <c r="J84" s="134">
        <f t="array" ref="J84">+IFERROR(INDEX('FCST SDV'!$AC$3:$AZ$3000,MATCH('Hàng Theo FCTS 14.09'!$B84,'FCST SDV'!$C$3:$C$3000,0),MATCH('Hàng Theo FCTS 14.09'!J$1,'FCST SDV'!$AC$2:$AZ$2,0))/'Hàng Theo FCTS 14.09'!$C84,0)</f>
        <v>8</v>
      </c>
      <c r="K84" s="134">
        <f t="array" ref="K84">+IFERROR(INDEX('FCST SDV'!$AC$3:$AZ$3000,MATCH('Hàng Theo FCTS 14.09'!$B84,'FCST SDV'!$C$3:$C$3000,0),MATCH('Hàng Theo FCTS 14.09'!K$1,'FCST SDV'!$AC$2:$AZ$2,0))/'Hàng Theo FCTS 14.09'!$C84,0)</f>
        <v>8</v>
      </c>
      <c r="L84" s="134">
        <f t="array" ref="L84">+IFERROR(INDEX('FCST SDV'!$AC$3:$AZ$3000,MATCH('Hàng Theo FCTS 14.09'!$B84,'FCST SDV'!$C$3:$C$3000,0),MATCH('Hàng Theo FCTS 14.09'!L$1,'FCST SDV'!$AC$2:$AZ$2,0))/'Hàng Theo FCTS 14.09'!$C84,0)</f>
        <v>8</v>
      </c>
      <c r="M84" s="134">
        <f t="array" ref="M84">+IFERROR(INDEX('FCST SDV'!$AC$3:$AZ$3000,MATCH('Hàng Theo FCTS 14.09'!$B84,'FCST SDV'!$C$3:$C$3000,0),MATCH('Hàng Theo FCTS 14.09'!M$1,'FCST SDV'!$AC$2:$AZ$2,0))/'Hàng Theo FCTS 14.09'!$C84,0)</f>
        <v>8</v>
      </c>
      <c r="N84" s="134">
        <f t="array" ref="N84">+IFERROR(INDEX('FCST SDV'!$AC$3:$AZ$3000,MATCH('Hàng Theo FCTS 14.09'!$B84,'FCST SDV'!$C$3:$C$3000,0),MATCH('Hàng Theo FCTS 14.09'!N$1,'FCST SDV'!$AC$2:$AZ$2,0))/'Hàng Theo FCTS 14.09'!$C84,0)</f>
        <v>8</v>
      </c>
      <c r="O84" s="134">
        <f t="array" ref="O84">+IFERROR(INDEX('FCST SDV'!$AC$3:$AZ$3000,MATCH('Hàng Theo FCTS 14.09'!$B84,'FCST SDV'!$C$3:$C$3000,0),MATCH('Hàng Theo FCTS 14.09'!O$1,'FCST SDV'!$AC$2:$AZ$2,0))/'Hàng Theo FCTS 14.09'!$C84,0)</f>
        <v>50</v>
      </c>
      <c r="P84" s="134">
        <f t="array" ref="P84">+IFERROR(INDEX('FCST SDV'!$AC$3:$AZ$3000,MATCH('Hàng Theo FCTS 14.09'!$B84,'FCST SDV'!$C$3:$C$3000,0),MATCH('Hàng Theo FCTS 14.09'!P$1,'FCST SDV'!$AC$2:$AZ$2,0))/'Hàng Theo FCTS 14.09'!$C84,0)</f>
        <v>70</v>
      </c>
      <c r="Q84" s="134">
        <f t="array" ref="Q84">+IFERROR(INDEX('FCST SDV'!$AC$3:$AZ$3000,MATCH('Hàng Theo FCTS 14.09'!$B84,'FCST SDV'!$C$3:$C$3000,0),MATCH('Hàng Theo FCTS 14.09'!Q$1,'FCST SDV'!$AC$2:$AZ$2,0))/'Hàng Theo FCTS 14.09'!$C84,0)</f>
        <v>70</v>
      </c>
    </row>
    <row r="85" spans="1:17">
      <c r="A85" s="562"/>
      <c r="B85" s="131" t="s">
        <v>79</v>
      </c>
      <c r="C85" s="135">
        <v>1000</v>
      </c>
      <c r="D85" s="556"/>
      <c r="E85" s="664"/>
      <c r="F85" s="556"/>
      <c r="G85" s="152">
        <f>+VLOOKUP(B85,'[6]FCST SDV'!$C:$AL,36,0)</f>
        <v>230000</v>
      </c>
      <c r="H85" s="153">
        <f t="shared" si="8"/>
        <v>230</v>
      </c>
      <c r="I85" s="134">
        <f t="array" ref="I85">+IFERROR(INDEX('FCST SDV'!$AC$3:$AZ$3000,MATCH('Hàng Theo FCTS 14.09'!$B85,'FCST SDV'!$C$3:$C$3000,0),MATCH('Hàng Theo FCTS 14.09'!I$1,'FCST SDV'!$AC$2:$AZ$2,0))/'Hàng Theo FCTS 14.09'!$C85,0)</f>
        <v>0</v>
      </c>
      <c r="J85" s="134">
        <f t="array" ref="J85">+IFERROR(INDEX('FCST SDV'!$AC$3:$AZ$3000,MATCH('Hàng Theo FCTS 14.09'!$B85,'FCST SDV'!$C$3:$C$3000,0),MATCH('Hàng Theo FCTS 14.09'!J$1,'FCST SDV'!$AC$2:$AZ$2,0))/'Hàng Theo FCTS 14.09'!$C85,0)</f>
        <v>0</v>
      </c>
      <c r="K85" s="134">
        <f t="array" ref="K85">+IFERROR(INDEX('FCST SDV'!$AC$3:$AZ$3000,MATCH('Hàng Theo FCTS 14.09'!$B85,'FCST SDV'!$C$3:$C$3000,0),MATCH('Hàng Theo FCTS 14.09'!K$1,'FCST SDV'!$AC$2:$AZ$2,0))/'Hàng Theo FCTS 14.09'!$C85,0)</f>
        <v>1</v>
      </c>
      <c r="L85" s="134">
        <f t="array" ref="L85">+IFERROR(INDEX('FCST SDV'!$AC$3:$AZ$3000,MATCH('Hàng Theo FCTS 14.09'!$B85,'FCST SDV'!$C$3:$C$3000,0),MATCH('Hàng Theo FCTS 14.09'!L$1,'FCST SDV'!$AC$2:$AZ$2,0))/'Hàng Theo FCTS 14.09'!$C85,0)</f>
        <v>0</v>
      </c>
      <c r="M85" s="134">
        <f t="array" ref="M85">+IFERROR(INDEX('FCST SDV'!$AC$3:$AZ$3000,MATCH('Hàng Theo FCTS 14.09'!$B85,'FCST SDV'!$C$3:$C$3000,0),MATCH('Hàng Theo FCTS 14.09'!M$1,'FCST SDV'!$AC$2:$AZ$2,0))/'Hàng Theo FCTS 14.09'!$C85,0)</f>
        <v>0</v>
      </c>
      <c r="N85" s="134">
        <f t="array" ref="N85">+IFERROR(INDEX('FCST SDV'!$AC$3:$AZ$3000,MATCH('Hàng Theo FCTS 14.09'!$B85,'FCST SDV'!$C$3:$C$3000,0),MATCH('Hàng Theo FCTS 14.09'!N$1,'FCST SDV'!$AC$2:$AZ$2,0))/'Hàng Theo FCTS 14.09'!$C85,0)</f>
        <v>0</v>
      </c>
      <c r="O85" s="134">
        <f t="array" ref="O85">+IFERROR(INDEX('FCST SDV'!$AC$3:$AZ$3000,MATCH('Hàng Theo FCTS 14.09'!$B85,'FCST SDV'!$C$3:$C$3000,0),MATCH('Hàng Theo FCTS 14.09'!O$1,'FCST SDV'!$AC$2:$AZ$2,0))/'Hàng Theo FCTS 14.09'!$C85,0)</f>
        <v>1</v>
      </c>
      <c r="P85" s="134">
        <f t="array" ref="P85">+IFERROR(INDEX('FCST SDV'!$AC$3:$AZ$3000,MATCH('Hàng Theo FCTS 14.09'!$B85,'FCST SDV'!$C$3:$C$3000,0),MATCH('Hàng Theo FCTS 14.09'!P$1,'FCST SDV'!$AC$2:$AZ$2,0))/'Hàng Theo FCTS 14.09'!$C85,0)</f>
        <v>0</v>
      </c>
      <c r="Q85" s="134">
        <f t="array" ref="Q85">+IFERROR(INDEX('FCST SDV'!$AC$3:$AZ$3000,MATCH('Hàng Theo FCTS 14.09'!$B85,'FCST SDV'!$C$3:$C$3000,0),MATCH('Hàng Theo FCTS 14.09'!Q$1,'FCST SDV'!$AC$2:$AZ$2,0))/'Hàng Theo FCTS 14.09'!$C85,0)</f>
        <v>0</v>
      </c>
    </row>
    <row r="86" spans="1:17">
      <c r="A86" s="562"/>
      <c r="B86" s="131" t="s">
        <v>80</v>
      </c>
      <c r="C86" s="135">
        <v>15000</v>
      </c>
      <c r="D86" s="556"/>
      <c r="E86" s="664"/>
      <c r="F86" s="556"/>
      <c r="G86" s="152">
        <f>+VLOOKUP(B86,'[6]FCST SDV'!$C:$AL,36,0)</f>
        <v>30000</v>
      </c>
      <c r="H86" s="153">
        <f t="shared" si="8"/>
        <v>2</v>
      </c>
      <c r="I86" s="134">
        <f t="array" ref="I86">+IFERROR(INDEX('FCST SDV'!$AC$3:$AZ$3000,MATCH('Hàng Theo FCTS 14.09'!$B86,'FCST SDV'!$C$3:$C$3000,0),MATCH('Hàng Theo FCTS 14.09'!I$1,'FCST SDV'!$AC$2:$AZ$2,0))/'Hàng Theo FCTS 14.09'!$C86,0)</f>
        <v>1.0454545454545454</v>
      </c>
      <c r="J86" s="134">
        <f t="array" ref="J86">+IFERROR(INDEX('FCST SDV'!$AC$3:$AZ$3000,MATCH('Hàng Theo FCTS 14.09'!$B86,'FCST SDV'!$C$3:$C$3000,0),MATCH('Hàng Theo FCTS 14.09'!J$1,'FCST SDV'!$AC$2:$AZ$2,0))/'Hàng Theo FCTS 14.09'!$C86,0)</f>
        <v>0</v>
      </c>
      <c r="K86" s="134">
        <f t="array" ref="K86">+IFERROR(INDEX('FCST SDV'!$AC$3:$AZ$3000,MATCH('Hàng Theo FCTS 14.09'!$B86,'FCST SDV'!$C$3:$C$3000,0),MATCH('Hàng Theo FCTS 14.09'!K$1,'FCST SDV'!$AC$2:$AZ$2,0))/'Hàng Theo FCTS 14.09'!$C86,0)</f>
        <v>0</v>
      </c>
      <c r="L86" s="134">
        <f t="array" ref="L86">+IFERROR(INDEX('FCST SDV'!$AC$3:$AZ$3000,MATCH('Hàng Theo FCTS 14.09'!$B86,'FCST SDV'!$C$3:$C$3000,0),MATCH('Hàng Theo FCTS 14.09'!L$1,'FCST SDV'!$AC$2:$AZ$2,0))/'Hàng Theo FCTS 14.09'!$C86,0)</f>
        <v>0</v>
      </c>
      <c r="M86" s="134">
        <f t="array" ref="M86">+IFERROR(INDEX('FCST SDV'!$AC$3:$AZ$3000,MATCH('Hàng Theo FCTS 14.09'!$B86,'FCST SDV'!$C$3:$C$3000,0),MATCH('Hàng Theo FCTS 14.09'!M$1,'FCST SDV'!$AC$2:$AZ$2,0))/'Hàng Theo FCTS 14.09'!$C86,0)</f>
        <v>0</v>
      </c>
      <c r="N86" s="134">
        <f t="array" ref="N86">+IFERROR(INDEX('FCST SDV'!$AC$3:$AZ$3000,MATCH('Hàng Theo FCTS 14.09'!$B86,'FCST SDV'!$C$3:$C$3000,0),MATCH('Hàng Theo FCTS 14.09'!N$1,'FCST SDV'!$AC$2:$AZ$2,0))/'Hàng Theo FCTS 14.09'!$C86,0)</f>
        <v>0</v>
      </c>
      <c r="O86" s="134">
        <f t="array" ref="O86">+IFERROR(INDEX('FCST SDV'!$AC$3:$AZ$3000,MATCH('Hàng Theo FCTS 14.09'!$B86,'FCST SDV'!$C$3:$C$3000,0),MATCH('Hàng Theo FCTS 14.09'!O$1,'FCST SDV'!$AC$2:$AZ$2,0))/'Hàng Theo FCTS 14.09'!$C86,0)</f>
        <v>1.0454545454545454</v>
      </c>
      <c r="P86" s="134">
        <f t="array" ref="P86">+IFERROR(INDEX('FCST SDV'!$AC$3:$AZ$3000,MATCH('Hàng Theo FCTS 14.09'!$B86,'FCST SDV'!$C$3:$C$3000,0),MATCH('Hàng Theo FCTS 14.09'!P$1,'FCST SDV'!$AC$2:$AZ$2,0))/'Hàng Theo FCTS 14.09'!$C86,0)</f>
        <v>2.0909090909090908</v>
      </c>
      <c r="Q86" s="134">
        <f t="array" ref="Q86">+IFERROR(INDEX('FCST SDV'!$AC$3:$AZ$3000,MATCH('Hàng Theo FCTS 14.09'!$B86,'FCST SDV'!$C$3:$C$3000,0),MATCH('Hàng Theo FCTS 14.09'!Q$1,'FCST SDV'!$AC$2:$AZ$2,0))/'Hàng Theo FCTS 14.09'!$C86,0)</f>
        <v>0</v>
      </c>
    </row>
    <row r="87" spans="1:17">
      <c r="A87" s="562"/>
      <c r="B87" s="131" t="s">
        <v>81</v>
      </c>
      <c r="C87" s="135">
        <v>11000</v>
      </c>
      <c r="D87" s="556"/>
      <c r="E87" s="664"/>
      <c r="F87" s="556"/>
      <c r="G87" s="152">
        <f>+VLOOKUP(B87,'[6]FCST SDV'!$C:$AL,36,0)</f>
        <v>46000</v>
      </c>
      <c r="H87" s="153">
        <f t="shared" si="8"/>
        <v>4.1818181818181817</v>
      </c>
      <c r="I87" s="134">
        <f t="array" ref="I87">+IFERROR(INDEX('FCST SDV'!$AC$3:$AZ$3000,MATCH('Hàng Theo FCTS 14.09'!$B87,'FCST SDV'!$C$3:$C$3000,0),MATCH('Hàng Theo FCTS 14.09'!I$1,'FCST SDV'!$AC$2:$AZ$2,0))/'Hàng Theo FCTS 14.09'!$C87,0)</f>
        <v>16</v>
      </c>
      <c r="J87" s="134">
        <f t="array" ref="J87">+IFERROR(INDEX('FCST SDV'!$AC$3:$AZ$3000,MATCH('Hàng Theo FCTS 14.09'!$B87,'FCST SDV'!$C$3:$C$3000,0),MATCH('Hàng Theo FCTS 14.09'!J$1,'FCST SDV'!$AC$2:$AZ$2,0))/'Hàng Theo FCTS 14.09'!$C87,0)</f>
        <v>16</v>
      </c>
      <c r="K87" s="134">
        <f t="array" ref="K87">+IFERROR(INDEX('FCST SDV'!$AC$3:$AZ$3000,MATCH('Hàng Theo FCTS 14.09'!$B87,'FCST SDV'!$C$3:$C$3000,0),MATCH('Hàng Theo FCTS 14.09'!K$1,'FCST SDV'!$AC$2:$AZ$2,0))/'Hàng Theo FCTS 14.09'!$C87,0)</f>
        <v>10.666666666666666</v>
      </c>
      <c r="L87" s="134">
        <f t="array" ref="L87">+IFERROR(INDEX('FCST SDV'!$AC$3:$AZ$3000,MATCH('Hàng Theo FCTS 14.09'!$B87,'FCST SDV'!$C$3:$C$3000,0),MATCH('Hàng Theo FCTS 14.09'!L$1,'FCST SDV'!$AC$2:$AZ$2,0))/'Hàng Theo FCTS 14.09'!$C87,0)</f>
        <v>10.666666666666666</v>
      </c>
      <c r="M87" s="134">
        <f t="array" ref="M87">+IFERROR(INDEX('FCST SDV'!$AC$3:$AZ$3000,MATCH('Hàng Theo FCTS 14.09'!$B87,'FCST SDV'!$C$3:$C$3000,0),MATCH('Hàng Theo FCTS 14.09'!M$1,'FCST SDV'!$AC$2:$AZ$2,0))/'Hàng Theo FCTS 14.09'!$C87,0)</f>
        <v>16</v>
      </c>
      <c r="N87" s="134">
        <f t="array" ref="N87">+IFERROR(INDEX('FCST SDV'!$AC$3:$AZ$3000,MATCH('Hàng Theo FCTS 14.09'!$B87,'FCST SDV'!$C$3:$C$3000,0),MATCH('Hàng Theo FCTS 14.09'!N$1,'FCST SDV'!$AC$2:$AZ$2,0))/'Hàng Theo FCTS 14.09'!$C87,0)</f>
        <v>16</v>
      </c>
      <c r="O87" s="134">
        <f t="array" ref="O87">+IFERROR(INDEX('FCST SDV'!$AC$3:$AZ$3000,MATCH('Hàng Theo FCTS 14.09'!$B87,'FCST SDV'!$C$3:$C$3000,0),MATCH('Hàng Theo FCTS 14.09'!O$1,'FCST SDV'!$AC$2:$AZ$2,0))/'Hàng Theo FCTS 14.09'!$C87,0)</f>
        <v>96</v>
      </c>
      <c r="P87" s="134">
        <f t="array" ref="P87">+IFERROR(INDEX('FCST SDV'!$AC$3:$AZ$3000,MATCH('Hàng Theo FCTS 14.09'!$B87,'FCST SDV'!$C$3:$C$3000,0),MATCH('Hàng Theo FCTS 14.09'!P$1,'FCST SDV'!$AC$2:$AZ$2,0))/'Hàng Theo FCTS 14.09'!$C87,0)</f>
        <v>74.666666666666671</v>
      </c>
      <c r="Q87" s="134">
        <f t="array" ref="Q87">+IFERROR(INDEX('FCST SDV'!$AC$3:$AZ$3000,MATCH('Hàng Theo FCTS 14.09'!$B87,'FCST SDV'!$C$3:$C$3000,0),MATCH('Hàng Theo FCTS 14.09'!Q$1,'FCST SDV'!$AC$2:$AZ$2,0))/'Hàng Theo FCTS 14.09'!$C87,0)</f>
        <v>0</v>
      </c>
    </row>
    <row r="88" spans="1:17">
      <c r="A88" s="562"/>
      <c r="B88" s="131" t="s">
        <v>82</v>
      </c>
      <c r="C88" s="135">
        <v>3000</v>
      </c>
      <c r="D88" s="556"/>
      <c r="E88" s="664"/>
      <c r="F88" s="556"/>
      <c r="G88" s="152">
        <f>+VLOOKUP(B88,'[6]FCST SDV'!$C:$AL,36,0)</f>
        <v>768000</v>
      </c>
      <c r="H88" s="153">
        <f t="shared" si="8"/>
        <v>256</v>
      </c>
      <c r="I88" s="134">
        <f t="array" ref="I88">+IFERROR(INDEX('FCST SDV'!$AC$3:$AZ$3000,MATCH('Hàng Theo FCTS 14.09'!$B88,'FCST SDV'!$C$3:$C$3000,0),MATCH('Hàng Theo FCTS 14.09'!I$1,'FCST SDV'!$AC$2:$AZ$2,0))/'Hàng Theo FCTS 14.09'!$C88,0)</f>
        <v>4.3478260869565215</v>
      </c>
      <c r="J88" s="134">
        <f t="array" ref="J88">+IFERROR(INDEX('FCST SDV'!$AC$3:$AZ$3000,MATCH('Hàng Theo FCTS 14.09'!$B88,'FCST SDV'!$C$3:$C$3000,0),MATCH('Hàng Theo FCTS 14.09'!J$1,'FCST SDV'!$AC$2:$AZ$2,0))/'Hàng Theo FCTS 14.09'!$C88,0)</f>
        <v>4.3478260869565215</v>
      </c>
      <c r="K88" s="134">
        <f t="array" ref="K88">+IFERROR(INDEX('FCST SDV'!$AC$3:$AZ$3000,MATCH('Hàng Theo FCTS 14.09'!$B88,'FCST SDV'!$C$3:$C$3000,0),MATCH('Hàng Theo FCTS 14.09'!K$1,'FCST SDV'!$AC$2:$AZ$2,0))/'Hàng Theo FCTS 14.09'!$C88,0)</f>
        <v>2.6086956521739131</v>
      </c>
      <c r="L88" s="134">
        <f t="array" ref="L88">+IFERROR(INDEX('FCST SDV'!$AC$3:$AZ$3000,MATCH('Hàng Theo FCTS 14.09'!$B88,'FCST SDV'!$C$3:$C$3000,0),MATCH('Hàng Theo FCTS 14.09'!L$1,'FCST SDV'!$AC$2:$AZ$2,0))/'Hàng Theo FCTS 14.09'!$C88,0)</f>
        <v>2.6086956521739131</v>
      </c>
      <c r="M88" s="134">
        <f t="array" ref="M88">+IFERROR(INDEX('FCST SDV'!$AC$3:$AZ$3000,MATCH('Hàng Theo FCTS 14.09'!$B88,'FCST SDV'!$C$3:$C$3000,0),MATCH('Hàng Theo FCTS 14.09'!M$1,'FCST SDV'!$AC$2:$AZ$2,0))/'Hàng Theo FCTS 14.09'!$C88,0)</f>
        <v>3.4782608695652173</v>
      </c>
      <c r="N88" s="134">
        <f t="array" ref="N88">+IFERROR(INDEX('FCST SDV'!$AC$3:$AZ$3000,MATCH('Hàng Theo FCTS 14.09'!$B88,'FCST SDV'!$C$3:$C$3000,0),MATCH('Hàng Theo FCTS 14.09'!N$1,'FCST SDV'!$AC$2:$AZ$2,0))/'Hàng Theo FCTS 14.09'!$C88,0)</f>
        <v>2.6086956521739131</v>
      </c>
      <c r="O88" s="134">
        <f t="array" ref="O88">+IFERROR(INDEX('FCST SDV'!$AC$3:$AZ$3000,MATCH('Hàng Theo FCTS 14.09'!$B88,'FCST SDV'!$C$3:$C$3000,0),MATCH('Hàng Theo FCTS 14.09'!O$1,'FCST SDV'!$AC$2:$AZ$2,0))/'Hàng Theo FCTS 14.09'!$C88,0)</f>
        <v>24.347826086956523</v>
      </c>
      <c r="P88" s="134">
        <f t="array" ref="P88">+IFERROR(INDEX('FCST SDV'!$AC$3:$AZ$3000,MATCH('Hàng Theo FCTS 14.09'!$B88,'FCST SDV'!$C$3:$C$3000,0),MATCH('Hàng Theo FCTS 14.09'!P$1,'FCST SDV'!$AC$2:$AZ$2,0))/'Hàng Theo FCTS 14.09'!$C88,0)</f>
        <v>20.869565217391305</v>
      </c>
      <c r="Q88" s="134">
        <f t="array" ref="Q88">+IFERROR(INDEX('FCST SDV'!$AC$3:$AZ$3000,MATCH('Hàng Theo FCTS 14.09'!$B88,'FCST SDV'!$C$3:$C$3000,0),MATCH('Hàng Theo FCTS 14.09'!Q$1,'FCST SDV'!$AC$2:$AZ$2,0))/'Hàng Theo FCTS 14.09'!$C88,0)</f>
        <v>0</v>
      </c>
    </row>
    <row r="89" spans="1:17">
      <c r="A89" s="562"/>
      <c r="B89" s="131" t="s">
        <v>83</v>
      </c>
      <c r="C89" s="135">
        <v>11500</v>
      </c>
      <c r="D89" s="556"/>
      <c r="E89" s="664"/>
      <c r="F89" s="556"/>
      <c r="G89" s="152">
        <f>+VLOOKUP(B89,'[6]FCST SDV'!$C:$AL,36,0)</f>
        <v>750000</v>
      </c>
      <c r="H89" s="153">
        <f t="shared" si="8"/>
        <v>65.217391304347828</v>
      </c>
      <c r="I89" s="134">
        <f t="array" ref="I89">+IFERROR(INDEX('FCST SDV'!$AC$3:$AZ$3000,MATCH('Hàng Theo FCTS 14.09'!$B89,'FCST SDV'!$C$3:$C$3000,0),MATCH('Hàng Theo FCTS 14.09'!I$1,'FCST SDV'!$AC$2:$AZ$2,0))/'Hàng Theo FCTS 14.09'!$C89,0)</f>
        <v>1.5789473684210527</v>
      </c>
      <c r="J89" s="134">
        <f t="array" ref="J89">+IFERROR(INDEX('FCST SDV'!$AC$3:$AZ$3000,MATCH('Hàng Theo FCTS 14.09'!$B89,'FCST SDV'!$C$3:$C$3000,0),MATCH('Hàng Theo FCTS 14.09'!J$1,'FCST SDV'!$AC$2:$AZ$2,0))/'Hàng Theo FCTS 14.09'!$C89,0)</f>
        <v>2.3684210526315788</v>
      </c>
      <c r="K89" s="134">
        <f t="array" ref="K89">+IFERROR(INDEX('FCST SDV'!$AC$3:$AZ$3000,MATCH('Hàng Theo FCTS 14.09'!$B89,'FCST SDV'!$C$3:$C$3000,0),MATCH('Hàng Theo FCTS 14.09'!K$1,'FCST SDV'!$AC$2:$AZ$2,0))/'Hàng Theo FCTS 14.09'!$C89,0)</f>
        <v>1.5789473684210527</v>
      </c>
      <c r="L89" s="134">
        <f t="array" ref="L89">+IFERROR(INDEX('FCST SDV'!$AC$3:$AZ$3000,MATCH('Hàng Theo FCTS 14.09'!$B89,'FCST SDV'!$C$3:$C$3000,0),MATCH('Hàng Theo FCTS 14.09'!L$1,'FCST SDV'!$AC$2:$AZ$2,0))/'Hàng Theo FCTS 14.09'!$C89,0)</f>
        <v>2.3684210526315788</v>
      </c>
      <c r="M89" s="134">
        <f t="array" ref="M89">+IFERROR(INDEX('FCST SDV'!$AC$3:$AZ$3000,MATCH('Hàng Theo FCTS 14.09'!$B89,'FCST SDV'!$C$3:$C$3000,0),MATCH('Hàng Theo FCTS 14.09'!M$1,'FCST SDV'!$AC$2:$AZ$2,0))/'Hàng Theo FCTS 14.09'!$C89,0)</f>
        <v>1.5789473684210527</v>
      </c>
      <c r="N89" s="134">
        <f t="array" ref="N89">+IFERROR(INDEX('FCST SDV'!$AC$3:$AZ$3000,MATCH('Hàng Theo FCTS 14.09'!$B89,'FCST SDV'!$C$3:$C$3000,0),MATCH('Hàng Theo FCTS 14.09'!N$1,'FCST SDV'!$AC$2:$AZ$2,0))/'Hàng Theo FCTS 14.09'!$C89,0)</f>
        <v>2.3684210526315788</v>
      </c>
      <c r="O89" s="134">
        <f t="array" ref="O89">+IFERROR(INDEX('FCST SDV'!$AC$3:$AZ$3000,MATCH('Hàng Theo FCTS 14.09'!$B89,'FCST SDV'!$C$3:$C$3000,0),MATCH('Hàng Theo FCTS 14.09'!O$1,'FCST SDV'!$AC$2:$AZ$2,0))/'Hàng Theo FCTS 14.09'!$C89,0)</f>
        <v>14.210526315789474</v>
      </c>
      <c r="P89" s="134">
        <f t="array" ref="P89">+IFERROR(INDEX('FCST SDV'!$AC$3:$AZ$3000,MATCH('Hàng Theo FCTS 14.09'!$B89,'FCST SDV'!$C$3:$C$3000,0),MATCH('Hàng Theo FCTS 14.09'!P$1,'FCST SDV'!$AC$2:$AZ$2,0))/'Hàng Theo FCTS 14.09'!$C89,0)</f>
        <v>12.631578947368421</v>
      </c>
      <c r="Q89" s="134">
        <f t="array" ref="Q89">+IFERROR(INDEX('FCST SDV'!$AC$3:$AZ$3000,MATCH('Hàng Theo FCTS 14.09'!$B89,'FCST SDV'!$C$3:$C$3000,0),MATCH('Hàng Theo FCTS 14.09'!Q$1,'FCST SDV'!$AC$2:$AZ$2,0))/'Hàng Theo FCTS 14.09'!$C89,0)</f>
        <v>0</v>
      </c>
    </row>
    <row r="90" spans="1:17">
      <c r="A90" s="562"/>
      <c r="B90" s="131" t="s">
        <v>84</v>
      </c>
      <c r="C90" s="135">
        <v>19000</v>
      </c>
      <c r="D90" s="556"/>
      <c r="E90" s="664"/>
      <c r="F90" s="556"/>
      <c r="G90" s="152">
        <f>+VLOOKUP(B90,'[6]FCST SDV'!$C:$AL,36,0)</f>
        <v>735000</v>
      </c>
      <c r="H90" s="153">
        <f t="shared" si="8"/>
        <v>38.684210526315788</v>
      </c>
      <c r="I90" s="134">
        <f t="array" ref="I90">+IFERROR(INDEX('FCST SDV'!$AC$3:$AZ$3000,MATCH('Hàng Theo FCTS 14.09'!$B90,'FCST SDV'!$C$3:$C$3000,0),MATCH('Hàng Theo FCTS 14.09'!I$1,'FCST SDV'!$AC$2:$AZ$2,0))/'Hàng Theo FCTS 14.09'!$C90,0)</f>
        <v>16</v>
      </c>
      <c r="J90" s="134">
        <f t="array" ref="J90">+IFERROR(INDEX('FCST SDV'!$AC$3:$AZ$3000,MATCH('Hàng Theo FCTS 14.09'!$B90,'FCST SDV'!$C$3:$C$3000,0),MATCH('Hàng Theo FCTS 14.09'!J$1,'FCST SDV'!$AC$2:$AZ$2,0))/'Hàng Theo FCTS 14.09'!$C90,0)</f>
        <v>10</v>
      </c>
      <c r="K90" s="134">
        <f t="array" ref="K90">+IFERROR(INDEX('FCST SDV'!$AC$3:$AZ$3000,MATCH('Hàng Theo FCTS 14.09'!$B90,'FCST SDV'!$C$3:$C$3000,0),MATCH('Hàng Theo FCTS 14.09'!K$1,'FCST SDV'!$AC$2:$AZ$2,0))/'Hàng Theo FCTS 14.09'!$C90,0)</f>
        <v>15</v>
      </c>
      <c r="L90" s="134">
        <f t="array" ref="L90">+IFERROR(INDEX('FCST SDV'!$AC$3:$AZ$3000,MATCH('Hàng Theo FCTS 14.09'!$B90,'FCST SDV'!$C$3:$C$3000,0),MATCH('Hàng Theo FCTS 14.09'!L$1,'FCST SDV'!$AC$2:$AZ$2,0))/'Hàng Theo FCTS 14.09'!$C90,0)</f>
        <v>15</v>
      </c>
      <c r="M90" s="134">
        <f t="array" ref="M90">+IFERROR(INDEX('FCST SDV'!$AC$3:$AZ$3000,MATCH('Hàng Theo FCTS 14.09'!$B90,'FCST SDV'!$C$3:$C$3000,0),MATCH('Hàng Theo FCTS 14.09'!M$1,'FCST SDV'!$AC$2:$AZ$2,0))/'Hàng Theo FCTS 14.09'!$C90,0)</f>
        <v>15</v>
      </c>
      <c r="N90" s="134">
        <f t="array" ref="N90">+IFERROR(INDEX('FCST SDV'!$AC$3:$AZ$3000,MATCH('Hàng Theo FCTS 14.09'!$B90,'FCST SDV'!$C$3:$C$3000,0),MATCH('Hàng Theo FCTS 14.09'!N$1,'FCST SDV'!$AC$2:$AZ$2,0))/'Hàng Theo FCTS 14.09'!$C90,0)</f>
        <v>20</v>
      </c>
      <c r="O90" s="134">
        <f t="array" ref="O90">+IFERROR(INDEX('FCST SDV'!$AC$3:$AZ$3000,MATCH('Hàng Theo FCTS 14.09'!$B90,'FCST SDV'!$C$3:$C$3000,0),MATCH('Hàng Theo FCTS 14.09'!O$1,'FCST SDV'!$AC$2:$AZ$2,0))/'Hàng Theo FCTS 14.09'!$C90,0)</f>
        <v>100</v>
      </c>
      <c r="P90" s="134">
        <f t="array" ref="P90">+IFERROR(INDEX('FCST SDV'!$AC$3:$AZ$3000,MATCH('Hàng Theo FCTS 14.09'!$B90,'FCST SDV'!$C$3:$C$3000,0),MATCH('Hàng Theo FCTS 14.09'!P$1,'FCST SDV'!$AC$2:$AZ$2,0))/'Hàng Theo FCTS 14.09'!$C90,0)</f>
        <v>135</v>
      </c>
      <c r="Q90" s="134">
        <f t="array" ref="Q90">+IFERROR(INDEX('FCST SDV'!$AC$3:$AZ$3000,MATCH('Hàng Theo FCTS 14.09'!$B90,'FCST SDV'!$C$3:$C$3000,0),MATCH('Hàng Theo FCTS 14.09'!Q$1,'FCST SDV'!$AC$2:$AZ$2,0))/'Hàng Theo FCTS 14.09'!$C90,0)</f>
        <v>0</v>
      </c>
    </row>
    <row r="91" spans="1:17">
      <c r="A91" s="562"/>
      <c r="B91" s="131" t="s">
        <v>30</v>
      </c>
      <c r="C91" s="135">
        <v>3000</v>
      </c>
      <c r="D91" s="556"/>
      <c r="E91" s="664"/>
      <c r="F91" s="556"/>
      <c r="G91" s="152">
        <f>+VLOOKUP(B91,'[6]FCST SDV'!$C:$AL,36,0)</f>
        <v>978000</v>
      </c>
      <c r="H91" s="153">
        <f t="shared" si="8"/>
        <v>326</v>
      </c>
      <c r="I91" s="134">
        <f t="array" ref="I91">+IFERROR(INDEX('FCST SDV'!$AC$3:$AZ$3000,MATCH('Hàng Theo FCTS 14.09'!$B91,'FCST SDV'!$C$3:$C$3000,0),MATCH('Hàng Theo FCTS 14.09'!I$1,'FCST SDV'!$AC$2:$AZ$2,0))/'Hàng Theo FCTS 14.09'!$C91,0)</f>
        <v>15</v>
      </c>
      <c r="J91" s="134">
        <f t="array" ref="J91">+IFERROR(INDEX('FCST SDV'!$AC$3:$AZ$3000,MATCH('Hàng Theo FCTS 14.09'!$B91,'FCST SDV'!$C$3:$C$3000,0),MATCH('Hàng Theo FCTS 14.09'!J$1,'FCST SDV'!$AC$2:$AZ$2,0))/'Hàng Theo FCTS 14.09'!$C91,0)</f>
        <v>10</v>
      </c>
      <c r="K91" s="134">
        <f t="array" ref="K91">+IFERROR(INDEX('FCST SDV'!$AC$3:$AZ$3000,MATCH('Hàng Theo FCTS 14.09'!$B91,'FCST SDV'!$C$3:$C$3000,0),MATCH('Hàng Theo FCTS 14.09'!K$1,'FCST SDV'!$AC$2:$AZ$2,0))/'Hàng Theo FCTS 14.09'!$C91,0)</f>
        <v>15</v>
      </c>
      <c r="L91" s="134">
        <f t="array" ref="L91">+IFERROR(INDEX('FCST SDV'!$AC$3:$AZ$3000,MATCH('Hàng Theo FCTS 14.09'!$B91,'FCST SDV'!$C$3:$C$3000,0),MATCH('Hàng Theo FCTS 14.09'!L$1,'FCST SDV'!$AC$2:$AZ$2,0))/'Hàng Theo FCTS 14.09'!$C91,0)</f>
        <v>15</v>
      </c>
      <c r="M91" s="134">
        <f t="array" ref="M91">+IFERROR(INDEX('FCST SDV'!$AC$3:$AZ$3000,MATCH('Hàng Theo FCTS 14.09'!$B91,'FCST SDV'!$C$3:$C$3000,0),MATCH('Hàng Theo FCTS 14.09'!M$1,'FCST SDV'!$AC$2:$AZ$2,0))/'Hàng Theo FCTS 14.09'!$C91,0)</f>
        <v>15</v>
      </c>
      <c r="N91" s="134">
        <f t="array" ref="N91">+IFERROR(INDEX('FCST SDV'!$AC$3:$AZ$3000,MATCH('Hàng Theo FCTS 14.09'!$B91,'FCST SDV'!$C$3:$C$3000,0),MATCH('Hàng Theo FCTS 14.09'!N$1,'FCST SDV'!$AC$2:$AZ$2,0))/'Hàng Theo FCTS 14.09'!$C91,0)</f>
        <v>20</v>
      </c>
      <c r="O91" s="134">
        <f t="array" ref="O91">+IFERROR(INDEX('FCST SDV'!$AC$3:$AZ$3000,MATCH('Hàng Theo FCTS 14.09'!$B91,'FCST SDV'!$C$3:$C$3000,0),MATCH('Hàng Theo FCTS 14.09'!O$1,'FCST SDV'!$AC$2:$AZ$2,0))/'Hàng Theo FCTS 14.09'!$C91,0)</f>
        <v>100</v>
      </c>
      <c r="P91" s="134">
        <f t="array" ref="P91">+IFERROR(INDEX('FCST SDV'!$AC$3:$AZ$3000,MATCH('Hàng Theo FCTS 14.09'!$B91,'FCST SDV'!$C$3:$C$3000,0),MATCH('Hàng Theo FCTS 14.09'!P$1,'FCST SDV'!$AC$2:$AZ$2,0))/'Hàng Theo FCTS 14.09'!$C91,0)</f>
        <v>135</v>
      </c>
      <c r="Q91" s="134">
        <f t="array" ref="Q91">+IFERROR(INDEX('FCST SDV'!$AC$3:$AZ$3000,MATCH('Hàng Theo FCTS 14.09'!$B91,'FCST SDV'!$C$3:$C$3000,0),MATCH('Hàng Theo FCTS 14.09'!Q$1,'FCST SDV'!$AC$2:$AZ$2,0))/'Hàng Theo FCTS 14.09'!$C91,0)</f>
        <v>0</v>
      </c>
    </row>
    <row r="92" spans="1:17">
      <c r="A92" s="562"/>
      <c r="B92" s="131" t="s">
        <v>31</v>
      </c>
      <c r="C92" s="135">
        <v>3000</v>
      </c>
      <c r="D92" s="556"/>
      <c r="E92" s="664"/>
      <c r="F92" s="556"/>
      <c r="G92" s="152">
        <f>+VLOOKUP(B92,'[6]FCST SDV'!$C:$AL,36,0)</f>
        <v>975000</v>
      </c>
      <c r="H92" s="153">
        <f t="shared" si="8"/>
        <v>325</v>
      </c>
      <c r="I92" s="134">
        <f t="array" ref="I92">+IFERROR(INDEX('FCST SDV'!$AC$3:$AZ$3000,MATCH('Hàng Theo FCTS 14.09'!$B92,'FCST SDV'!$C$3:$C$3000,0),MATCH('Hàng Theo FCTS 14.09'!I$1,'FCST SDV'!$AC$2:$AZ$2,0))/'Hàng Theo FCTS 14.09'!$C92,0)</f>
        <v>15</v>
      </c>
      <c r="J92" s="134">
        <f t="array" ref="J92">+IFERROR(INDEX('FCST SDV'!$AC$3:$AZ$3000,MATCH('Hàng Theo FCTS 14.09'!$B92,'FCST SDV'!$C$3:$C$3000,0),MATCH('Hàng Theo FCTS 14.09'!J$1,'FCST SDV'!$AC$2:$AZ$2,0))/'Hàng Theo FCTS 14.09'!$C92,0)</f>
        <v>12</v>
      </c>
      <c r="K92" s="134">
        <f t="array" ref="K92">+IFERROR(INDEX('FCST SDV'!$AC$3:$AZ$3000,MATCH('Hàng Theo FCTS 14.09'!$B92,'FCST SDV'!$C$3:$C$3000,0),MATCH('Hàng Theo FCTS 14.09'!K$1,'FCST SDV'!$AC$2:$AZ$2,0))/'Hàng Theo FCTS 14.09'!$C92,0)</f>
        <v>12</v>
      </c>
      <c r="L92" s="134">
        <f t="array" ref="L92">+IFERROR(INDEX('FCST SDV'!$AC$3:$AZ$3000,MATCH('Hàng Theo FCTS 14.09'!$B92,'FCST SDV'!$C$3:$C$3000,0),MATCH('Hàng Theo FCTS 14.09'!L$1,'FCST SDV'!$AC$2:$AZ$2,0))/'Hàng Theo FCTS 14.09'!$C92,0)</f>
        <v>12</v>
      </c>
      <c r="M92" s="134">
        <f t="array" ref="M92">+IFERROR(INDEX('FCST SDV'!$AC$3:$AZ$3000,MATCH('Hàng Theo FCTS 14.09'!$B92,'FCST SDV'!$C$3:$C$3000,0),MATCH('Hàng Theo FCTS 14.09'!M$1,'FCST SDV'!$AC$2:$AZ$2,0))/'Hàng Theo FCTS 14.09'!$C92,0)</f>
        <v>18</v>
      </c>
      <c r="N92" s="134">
        <f t="array" ref="N92">+IFERROR(INDEX('FCST SDV'!$AC$3:$AZ$3000,MATCH('Hàng Theo FCTS 14.09'!$B92,'FCST SDV'!$C$3:$C$3000,0),MATCH('Hàng Theo FCTS 14.09'!N$1,'FCST SDV'!$AC$2:$AZ$2,0))/'Hàng Theo FCTS 14.09'!$C92,0)</f>
        <v>18</v>
      </c>
      <c r="O92" s="134">
        <f t="array" ref="O92">+IFERROR(INDEX('FCST SDV'!$AC$3:$AZ$3000,MATCH('Hàng Theo FCTS 14.09'!$B92,'FCST SDV'!$C$3:$C$3000,0),MATCH('Hàng Theo FCTS 14.09'!O$1,'FCST SDV'!$AC$2:$AZ$2,0))/'Hàng Theo FCTS 14.09'!$C92,0)</f>
        <v>102</v>
      </c>
      <c r="P92" s="134">
        <f t="array" ref="P92">+IFERROR(INDEX('FCST SDV'!$AC$3:$AZ$3000,MATCH('Hàng Theo FCTS 14.09'!$B92,'FCST SDV'!$C$3:$C$3000,0),MATCH('Hàng Theo FCTS 14.09'!P$1,'FCST SDV'!$AC$2:$AZ$2,0))/'Hàng Theo FCTS 14.09'!$C92,0)</f>
        <v>56</v>
      </c>
      <c r="Q92" s="134">
        <f t="array" ref="Q92">+IFERROR(INDEX('FCST SDV'!$AC$3:$AZ$3000,MATCH('Hàng Theo FCTS 14.09'!$B92,'FCST SDV'!$C$3:$C$3000,0),MATCH('Hàng Theo FCTS 14.09'!Q$1,'FCST SDV'!$AC$2:$AZ$2,0))/'Hàng Theo FCTS 14.09'!$C92,0)</f>
        <v>0</v>
      </c>
    </row>
    <row r="93" spans="1:17">
      <c r="A93" s="562"/>
      <c r="B93" s="131" t="s">
        <v>32</v>
      </c>
      <c r="C93" s="135">
        <v>5000</v>
      </c>
      <c r="D93" s="556"/>
      <c r="E93" s="664"/>
      <c r="F93" s="556"/>
      <c r="G93" s="152">
        <f>+VLOOKUP(B93,'[6]FCST SDV'!$C:$AL,36,0)</f>
        <v>1225000</v>
      </c>
      <c r="H93" s="153">
        <f t="shared" si="8"/>
        <v>245</v>
      </c>
      <c r="I93" s="134">
        <f t="array" ref="I93">+IFERROR(INDEX('FCST SDV'!$AC$3:$AZ$3000,MATCH('Hàng Theo FCTS 14.09'!$B93,'FCST SDV'!$C$3:$C$3000,0),MATCH('Hàng Theo FCTS 14.09'!I$1,'FCST SDV'!$AC$2:$AZ$2,0))/'Hàng Theo FCTS 14.09'!$C93,0)</f>
        <v>20</v>
      </c>
      <c r="J93" s="134">
        <f t="array" ref="J93">+IFERROR(INDEX('FCST SDV'!$AC$3:$AZ$3000,MATCH('Hàng Theo FCTS 14.09'!$B93,'FCST SDV'!$C$3:$C$3000,0),MATCH('Hàng Theo FCTS 14.09'!J$1,'FCST SDV'!$AC$2:$AZ$2,0))/'Hàng Theo FCTS 14.09'!$C93,0)</f>
        <v>20</v>
      </c>
      <c r="K93" s="134">
        <f t="array" ref="K93">+IFERROR(INDEX('FCST SDV'!$AC$3:$AZ$3000,MATCH('Hàng Theo FCTS 14.09'!$B93,'FCST SDV'!$C$3:$C$3000,0),MATCH('Hàng Theo FCTS 14.09'!K$1,'FCST SDV'!$AC$2:$AZ$2,0))/'Hàng Theo FCTS 14.09'!$C93,0)</f>
        <v>20</v>
      </c>
      <c r="L93" s="134">
        <f t="array" ref="L93">+IFERROR(INDEX('FCST SDV'!$AC$3:$AZ$3000,MATCH('Hàng Theo FCTS 14.09'!$B93,'FCST SDV'!$C$3:$C$3000,0),MATCH('Hàng Theo FCTS 14.09'!L$1,'FCST SDV'!$AC$2:$AZ$2,0))/'Hàng Theo FCTS 14.09'!$C93,0)</f>
        <v>20</v>
      </c>
      <c r="M93" s="134">
        <f t="array" ref="M93">+IFERROR(INDEX('FCST SDV'!$AC$3:$AZ$3000,MATCH('Hàng Theo FCTS 14.09'!$B93,'FCST SDV'!$C$3:$C$3000,0),MATCH('Hàng Theo FCTS 14.09'!M$1,'FCST SDV'!$AC$2:$AZ$2,0))/'Hàng Theo FCTS 14.09'!$C93,0)</f>
        <v>20</v>
      </c>
      <c r="N93" s="134">
        <f t="array" ref="N93">+IFERROR(INDEX('FCST SDV'!$AC$3:$AZ$3000,MATCH('Hàng Theo FCTS 14.09'!$B93,'FCST SDV'!$C$3:$C$3000,0),MATCH('Hàng Theo FCTS 14.09'!N$1,'FCST SDV'!$AC$2:$AZ$2,0))/'Hàng Theo FCTS 14.09'!$C93,0)</f>
        <v>10</v>
      </c>
      <c r="O93" s="134">
        <f t="array" ref="O93">+IFERROR(INDEX('FCST SDV'!$AC$3:$AZ$3000,MATCH('Hàng Theo FCTS 14.09'!$B93,'FCST SDV'!$C$3:$C$3000,0),MATCH('Hàng Theo FCTS 14.09'!O$1,'FCST SDV'!$AC$2:$AZ$2,0))/'Hàng Theo FCTS 14.09'!$C93,0)</f>
        <v>130</v>
      </c>
      <c r="P93" s="134">
        <f t="array" ref="P93">+IFERROR(INDEX('FCST SDV'!$AC$3:$AZ$3000,MATCH('Hàng Theo FCTS 14.09'!$B93,'FCST SDV'!$C$3:$C$3000,0),MATCH('Hàng Theo FCTS 14.09'!P$1,'FCST SDV'!$AC$2:$AZ$2,0))/'Hàng Theo FCTS 14.09'!$C93,0)</f>
        <v>150</v>
      </c>
      <c r="Q93" s="134">
        <f t="array" ref="Q93">+IFERROR(INDEX('FCST SDV'!$AC$3:$AZ$3000,MATCH('Hàng Theo FCTS 14.09'!$B93,'FCST SDV'!$C$3:$C$3000,0),MATCH('Hàng Theo FCTS 14.09'!Q$1,'FCST SDV'!$AC$2:$AZ$2,0))/'Hàng Theo FCTS 14.09'!$C93,0)</f>
        <v>0</v>
      </c>
    </row>
    <row r="94" spans="1:17">
      <c r="A94" s="562"/>
      <c r="B94" s="131" t="s">
        <v>34</v>
      </c>
      <c r="C94" s="135">
        <v>2700</v>
      </c>
      <c r="D94" s="556"/>
      <c r="E94" s="664"/>
      <c r="F94" s="556"/>
      <c r="G94" s="152">
        <f>+VLOOKUP(B94,'[6]FCST SDV'!$C:$AL,36,0)</f>
        <v>1053000</v>
      </c>
      <c r="H94" s="153">
        <f t="shared" si="8"/>
        <v>390</v>
      </c>
      <c r="I94" s="134">
        <f t="array" ref="I94">+IFERROR(INDEX('FCST SDV'!$AC$3:$AZ$3000,MATCH('Hàng Theo FCTS 14.09'!$B94,'FCST SDV'!$C$3:$C$3000,0),MATCH('Hàng Theo FCTS 14.09'!I$1,'FCST SDV'!$AC$2:$AZ$2,0))/'Hàng Theo FCTS 14.09'!$C94,0)</f>
        <v>15</v>
      </c>
      <c r="J94" s="134">
        <f t="array" ref="J94">+IFERROR(INDEX('FCST SDV'!$AC$3:$AZ$3000,MATCH('Hàng Theo FCTS 14.09'!$B94,'FCST SDV'!$C$3:$C$3000,0),MATCH('Hàng Theo FCTS 14.09'!J$1,'FCST SDV'!$AC$2:$AZ$2,0))/'Hàng Theo FCTS 14.09'!$C94,0)</f>
        <v>15</v>
      </c>
      <c r="K94" s="134">
        <f t="array" ref="K94">+IFERROR(INDEX('FCST SDV'!$AC$3:$AZ$3000,MATCH('Hàng Theo FCTS 14.09'!$B94,'FCST SDV'!$C$3:$C$3000,0),MATCH('Hàng Theo FCTS 14.09'!K$1,'FCST SDV'!$AC$2:$AZ$2,0))/'Hàng Theo FCTS 14.09'!$C94,0)</f>
        <v>15</v>
      </c>
      <c r="L94" s="134">
        <f t="array" ref="L94">+IFERROR(INDEX('FCST SDV'!$AC$3:$AZ$3000,MATCH('Hàng Theo FCTS 14.09'!$B94,'FCST SDV'!$C$3:$C$3000,0),MATCH('Hàng Theo FCTS 14.09'!L$1,'FCST SDV'!$AC$2:$AZ$2,0))/'Hàng Theo FCTS 14.09'!$C94,0)</f>
        <v>15</v>
      </c>
      <c r="M94" s="134">
        <f t="array" ref="M94">+IFERROR(INDEX('FCST SDV'!$AC$3:$AZ$3000,MATCH('Hàng Theo FCTS 14.09'!$B94,'FCST SDV'!$C$3:$C$3000,0),MATCH('Hàng Theo FCTS 14.09'!M$1,'FCST SDV'!$AC$2:$AZ$2,0))/'Hàng Theo FCTS 14.09'!$C94,0)</f>
        <v>20</v>
      </c>
      <c r="N94" s="134">
        <f t="array" ref="N94">+IFERROR(INDEX('FCST SDV'!$AC$3:$AZ$3000,MATCH('Hàng Theo FCTS 14.09'!$B94,'FCST SDV'!$C$3:$C$3000,0),MATCH('Hàng Theo FCTS 14.09'!N$1,'FCST SDV'!$AC$2:$AZ$2,0))/'Hàng Theo FCTS 14.09'!$C94,0)</f>
        <v>16</v>
      </c>
      <c r="O94" s="134">
        <f t="array" ref="O94">+IFERROR(INDEX('FCST SDV'!$AC$3:$AZ$3000,MATCH('Hàng Theo FCTS 14.09'!$B94,'FCST SDV'!$C$3:$C$3000,0),MATCH('Hàng Theo FCTS 14.09'!O$1,'FCST SDV'!$AC$2:$AZ$2,0))/'Hàng Theo FCTS 14.09'!$C94,0)</f>
        <v>111</v>
      </c>
      <c r="P94" s="134">
        <f t="array" ref="P94">+IFERROR(INDEX('FCST SDV'!$AC$3:$AZ$3000,MATCH('Hàng Theo FCTS 14.09'!$B94,'FCST SDV'!$C$3:$C$3000,0),MATCH('Hàng Theo FCTS 14.09'!P$1,'FCST SDV'!$AC$2:$AZ$2,0))/'Hàng Theo FCTS 14.09'!$C94,0)</f>
        <v>144</v>
      </c>
      <c r="Q94" s="134">
        <f t="array" ref="Q94">+IFERROR(INDEX('FCST SDV'!$AC$3:$AZ$3000,MATCH('Hàng Theo FCTS 14.09'!$B94,'FCST SDV'!$C$3:$C$3000,0),MATCH('Hàng Theo FCTS 14.09'!Q$1,'FCST SDV'!$AC$2:$AZ$2,0))/'Hàng Theo FCTS 14.09'!$C94,0)</f>
        <v>0</v>
      </c>
    </row>
    <row r="95" spans="1:17">
      <c r="A95" s="562"/>
      <c r="B95" s="131" t="s">
        <v>45</v>
      </c>
      <c r="C95" s="135">
        <v>3000</v>
      </c>
      <c r="D95" s="556"/>
      <c r="E95" s="664"/>
      <c r="F95" s="556"/>
      <c r="G95" s="152">
        <f>+VLOOKUP(B95,'[6]FCST SDV'!$C:$AL,36,0)</f>
        <v>1053000</v>
      </c>
      <c r="H95" s="153">
        <f t="shared" si="8"/>
        <v>351</v>
      </c>
      <c r="I95" s="134">
        <f t="array" ref="I95">+IFERROR(INDEX('FCST SDV'!$AC$3:$AZ$3000,MATCH('Hàng Theo FCTS 14.09'!$B95,'FCST SDV'!$C$3:$C$3000,0),MATCH('Hàng Theo FCTS 14.09'!I$1,'FCST SDV'!$AC$2:$AZ$2,0))/'Hàng Theo FCTS 14.09'!$C95,0)</f>
        <v>18</v>
      </c>
      <c r="J95" s="134">
        <f t="array" ref="J95">+IFERROR(INDEX('FCST SDV'!$AC$3:$AZ$3000,MATCH('Hàng Theo FCTS 14.09'!$B95,'FCST SDV'!$C$3:$C$3000,0),MATCH('Hàng Theo FCTS 14.09'!J$1,'FCST SDV'!$AC$2:$AZ$2,0))/'Hàng Theo FCTS 14.09'!$C95,0)</f>
        <v>18</v>
      </c>
      <c r="K95" s="134">
        <f t="array" ref="K95">+IFERROR(INDEX('FCST SDV'!$AC$3:$AZ$3000,MATCH('Hàng Theo FCTS 14.09'!$B95,'FCST SDV'!$C$3:$C$3000,0),MATCH('Hàng Theo FCTS 14.09'!K$1,'FCST SDV'!$AC$2:$AZ$2,0))/'Hàng Theo FCTS 14.09'!$C95,0)</f>
        <v>20</v>
      </c>
      <c r="L95" s="134">
        <f t="array" ref="L95">+IFERROR(INDEX('FCST SDV'!$AC$3:$AZ$3000,MATCH('Hàng Theo FCTS 14.09'!$B95,'FCST SDV'!$C$3:$C$3000,0),MATCH('Hàng Theo FCTS 14.09'!L$1,'FCST SDV'!$AC$2:$AZ$2,0))/'Hàng Theo FCTS 14.09'!$C95,0)</f>
        <v>20</v>
      </c>
      <c r="M95" s="134">
        <f t="array" ref="M95">+IFERROR(INDEX('FCST SDV'!$AC$3:$AZ$3000,MATCH('Hàng Theo FCTS 14.09'!$B95,'FCST SDV'!$C$3:$C$3000,0),MATCH('Hàng Theo FCTS 14.09'!M$1,'FCST SDV'!$AC$2:$AZ$2,0))/'Hàng Theo FCTS 14.09'!$C95,0)</f>
        <v>24</v>
      </c>
      <c r="N95" s="134">
        <f t="array" ref="N95">+IFERROR(INDEX('FCST SDV'!$AC$3:$AZ$3000,MATCH('Hàng Theo FCTS 14.09'!$B95,'FCST SDV'!$C$3:$C$3000,0),MATCH('Hàng Theo FCTS 14.09'!N$1,'FCST SDV'!$AC$2:$AZ$2,0))/'Hàng Theo FCTS 14.09'!$C95,0)</f>
        <v>24</v>
      </c>
      <c r="O95" s="134">
        <f t="array" ref="O95">+IFERROR(INDEX('FCST SDV'!$AC$3:$AZ$3000,MATCH('Hàng Theo FCTS 14.09'!$B95,'FCST SDV'!$C$3:$C$3000,0),MATCH('Hàng Theo FCTS 14.09'!O$1,'FCST SDV'!$AC$2:$AZ$2,0))/'Hàng Theo FCTS 14.09'!$C95,0)</f>
        <v>142</v>
      </c>
      <c r="P95" s="134">
        <f t="array" ref="P95">+IFERROR(INDEX('FCST SDV'!$AC$3:$AZ$3000,MATCH('Hàng Theo FCTS 14.09'!$B95,'FCST SDV'!$C$3:$C$3000,0),MATCH('Hàng Theo FCTS 14.09'!P$1,'FCST SDV'!$AC$2:$AZ$2,0))/'Hàng Theo FCTS 14.09'!$C95,0)</f>
        <v>55</v>
      </c>
      <c r="Q95" s="134">
        <f t="array" ref="Q95">+IFERROR(INDEX('FCST SDV'!$AC$3:$AZ$3000,MATCH('Hàng Theo FCTS 14.09'!$B95,'FCST SDV'!$C$3:$C$3000,0),MATCH('Hàng Theo FCTS 14.09'!Q$1,'FCST SDV'!$AC$2:$AZ$2,0))/'Hàng Theo FCTS 14.09'!$C95,0)</f>
        <v>0</v>
      </c>
    </row>
    <row r="96" spans="1:17">
      <c r="A96" s="562"/>
      <c r="B96" s="131" t="s">
        <v>62</v>
      </c>
      <c r="C96" s="135">
        <v>5000</v>
      </c>
      <c r="D96" s="556"/>
      <c r="E96" s="664"/>
      <c r="F96" s="556"/>
      <c r="G96" s="152">
        <f>+VLOOKUP(B96,'[6]FCST SDV'!$C:$AL,36,0)</f>
        <v>1605000</v>
      </c>
      <c r="H96" s="153">
        <f t="shared" si="8"/>
        <v>321</v>
      </c>
      <c r="I96" s="134">
        <f t="array" ref="I96">+IFERROR(INDEX('FCST SDV'!$AC$3:$AZ$3000,MATCH('Hàng Theo FCTS 14.09'!$B96,'FCST SDV'!$C$3:$C$3000,0),MATCH('Hàng Theo FCTS 14.09'!I$1,'FCST SDV'!$AC$2:$AZ$2,0))/'Hàng Theo FCTS 14.09'!$C96,0)</f>
        <v>15</v>
      </c>
      <c r="J96" s="134">
        <f t="array" ref="J96">+IFERROR(INDEX('FCST SDV'!$AC$3:$AZ$3000,MATCH('Hàng Theo FCTS 14.09'!$B96,'FCST SDV'!$C$3:$C$3000,0),MATCH('Hàng Theo FCTS 14.09'!J$1,'FCST SDV'!$AC$2:$AZ$2,0))/'Hàng Theo FCTS 14.09'!$C96,0)</f>
        <v>15</v>
      </c>
      <c r="K96" s="134">
        <f t="array" ref="K96">+IFERROR(INDEX('FCST SDV'!$AC$3:$AZ$3000,MATCH('Hàng Theo FCTS 14.09'!$B96,'FCST SDV'!$C$3:$C$3000,0),MATCH('Hàng Theo FCTS 14.09'!K$1,'FCST SDV'!$AC$2:$AZ$2,0))/'Hàng Theo FCTS 14.09'!$C96,0)</f>
        <v>15</v>
      </c>
      <c r="L96" s="134">
        <f t="array" ref="L96">+IFERROR(INDEX('FCST SDV'!$AC$3:$AZ$3000,MATCH('Hàng Theo FCTS 14.09'!$B96,'FCST SDV'!$C$3:$C$3000,0),MATCH('Hàng Theo FCTS 14.09'!L$1,'FCST SDV'!$AC$2:$AZ$2,0))/'Hàng Theo FCTS 14.09'!$C96,0)</f>
        <v>15</v>
      </c>
      <c r="M96" s="134">
        <f t="array" ref="M96">+IFERROR(INDEX('FCST SDV'!$AC$3:$AZ$3000,MATCH('Hàng Theo FCTS 14.09'!$B96,'FCST SDV'!$C$3:$C$3000,0),MATCH('Hàng Theo FCTS 14.09'!M$1,'FCST SDV'!$AC$2:$AZ$2,0))/'Hàng Theo FCTS 14.09'!$C96,0)</f>
        <v>20</v>
      </c>
      <c r="N96" s="134">
        <f t="array" ref="N96">+IFERROR(INDEX('FCST SDV'!$AC$3:$AZ$3000,MATCH('Hàng Theo FCTS 14.09'!$B96,'FCST SDV'!$C$3:$C$3000,0),MATCH('Hàng Theo FCTS 14.09'!N$1,'FCST SDV'!$AC$2:$AZ$2,0))/'Hàng Theo FCTS 14.09'!$C96,0)</f>
        <v>16</v>
      </c>
      <c r="O96" s="134">
        <f t="array" ref="O96">+IFERROR(INDEX('FCST SDV'!$AC$3:$AZ$3000,MATCH('Hàng Theo FCTS 14.09'!$B96,'FCST SDV'!$C$3:$C$3000,0),MATCH('Hàng Theo FCTS 14.09'!O$1,'FCST SDV'!$AC$2:$AZ$2,0))/'Hàng Theo FCTS 14.09'!$C96,0)</f>
        <v>111</v>
      </c>
      <c r="P96" s="134">
        <f t="array" ref="P96">+IFERROR(INDEX('FCST SDV'!$AC$3:$AZ$3000,MATCH('Hàng Theo FCTS 14.09'!$B96,'FCST SDV'!$C$3:$C$3000,0),MATCH('Hàng Theo FCTS 14.09'!P$1,'FCST SDV'!$AC$2:$AZ$2,0))/'Hàng Theo FCTS 14.09'!$C96,0)</f>
        <v>144</v>
      </c>
      <c r="Q96" s="134">
        <f t="array" ref="Q96">+IFERROR(INDEX('FCST SDV'!$AC$3:$AZ$3000,MATCH('Hàng Theo FCTS 14.09'!$B96,'FCST SDV'!$C$3:$C$3000,0),MATCH('Hàng Theo FCTS 14.09'!Q$1,'FCST SDV'!$AC$2:$AZ$2,0))/'Hàng Theo FCTS 14.09'!$C96,0)</f>
        <v>0</v>
      </c>
    </row>
    <row r="97" spans="1:17">
      <c r="A97" s="562"/>
      <c r="B97" s="131" t="s">
        <v>44</v>
      </c>
      <c r="C97" s="135">
        <v>3000</v>
      </c>
      <c r="D97" s="556"/>
      <c r="E97" s="664"/>
      <c r="F97" s="556"/>
      <c r="G97" s="152">
        <f>+VLOOKUP(B97,'[6]FCST SDV'!$C:$AL,36,0)</f>
        <v>1053000</v>
      </c>
      <c r="H97" s="153">
        <f t="shared" si="8"/>
        <v>351</v>
      </c>
      <c r="I97" s="134">
        <f t="array" ref="I97">+IFERROR(INDEX('FCST SDV'!$AC$3:$AZ$3000,MATCH('Hàng Theo FCTS 14.09'!$B97,'FCST SDV'!$C$3:$C$3000,0),MATCH('Hàng Theo FCTS 14.09'!I$1,'FCST SDV'!$AC$2:$AZ$2,0))/'Hàng Theo FCTS 14.09'!$C97,0)</f>
        <v>0</v>
      </c>
      <c r="J97" s="134">
        <f t="array" ref="J97">+IFERROR(INDEX('FCST SDV'!$AC$3:$AZ$3000,MATCH('Hàng Theo FCTS 14.09'!$B97,'FCST SDV'!$C$3:$C$3000,0),MATCH('Hàng Theo FCTS 14.09'!J$1,'FCST SDV'!$AC$2:$AZ$2,0))/'Hàng Theo FCTS 14.09'!$C97,0)</f>
        <v>0</v>
      </c>
      <c r="K97" s="134">
        <f t="array" ref="K97">+IFERROR(INDEX('FCST SDV'!$AC$3:$AZ$3000,MATCH('Hàng Theo FCTS 14.09'!$B97,'FCST SDV'!$C$3:$C$3000,0),MATCH('Hàng Theo FCTS 14.09'!K$1,'FCST SDV'!$AC$2:$AZ$2,0))/'Hàng Theo FCTS 14.09'!$C97,0)</f>
        <v>0</v>
      </c>
      <c r="L97" s="134">
        <f t="array" ref="L97">+IFERROR(INDEX('FCST SDV'!$AC$3:$AZ$3000,MATCH('Hàng Theo FCTS 14.09'!$B97,'FCST SDV'!$C$3:$C$3000,0),MATCH('Hàng Theo FCTS 14.09'!L$1,'FCST SDV'!$AC$2:$AZ$2,0))/'Hàng Theo FCTS 14.09'!$C97,0)</f>
        <v>0</v>
      </c>
      <c r="M97" s="134">
        <f t="array" ref="M97">+IFERROR(INDEX('FCST SDV'!$AC$3:$AZ$3000,MATCH('Hàng Theo FCTS 14.09'!$B97,'FCST SDV'!$C$3:$C$3000,0),MATCH('Hàng Theo FCTS 14.09'!M$1,'FCST SDV'!$AC$2:$AZ$2,0))/'Hàng Theo FCTS 14.09'!$C97,0)</f>
        <v>0</v>
      </c>
      <c r="N97" s="134">
        <f t="array" ref="N97">+IFERROR(INDEX('FCST SDV'!$AC$3:$AZ$3000,MATCH('Hàng Theo FCTS 14.09'!$B97,'FCST SDV'!$C$3:$C$3000,0),MATCH('Hàng Theo FCTS 14.09'!N$1,'FCST SDV'!$AC$2:$AZ$2,0))/'Hàng Theo FCTS 14.09'!$C97,0)</f>
        <v>0</v>
      </c>
      <c r="O97" s="134">
        <f t="array" ref="O97">+IFERROR(INDEX('FCST SDV'!$AC$3:$AZ$3000,MATCH('Hàng Theo FCTS 14.09'!$B97,'FCST SDV'!$C$3:$C$3000,0),MATCH('Hàng Theo FCTS 14.09'!O$1,'FCST SDV'!$AC$2:$AZ$2,0))/'Hàng Theo FCTS 14.09'!$C97,0)</f>
        <v>1</v>
      </c>
      <c r="P97" s="134">
        <f t="array" ref="P97">+IFERROR(INDEX('FCST SDV'!$AC$3:$AZ$3000,MATCH('Hàng Theo FCTS 14.09'!$B97,'FCST SDV'!$C$3:$C$3000,0),MATCH('Hàng Theo FCTS 14.09'!P$1,'FCST SDV'!$AC$2:$AZ$2,0))/'Hàng Theo FCTS 14.09'!$C97,0)</f>
        <v>2</v>
      </c>
      <c r="Q97" s="134">
        <f t="array" ref="Q97">+IFERROR(INDEX('FCST SDV'!$AC$3:$AZ$3000,MATCH('Hàng Theo FCTS 14.09'!$B97,'FCST SDV'!$C$3:$C$3000,0),MATCH('Hàng Theo FCTS 14.09'!Q$1,'FCST SDV'!$AC$2:$AZ$2,0))/'Hàng Theo FCTS 14.09'!$C97,0)</f>
        <v>0</v>
      </c>
    </row>
    <row r="98" spans="1:17">
      <c r="A98" s="562"/>
      <c r="B98" s="131" t="s">
        <v>85</v>
      </c>
      <c r="C98" s="135">
        <v>15000</v>
      </c>
      <c r="D98" s="556"/>
      <c r="E98" s="664"/>
      <c r="F98" s="556"/>
      <c r="G98" s="152">
        <f>+VLOOKUP(B98,'[6]FCST SDV'!$C:$AL,36,0)</f>
        <v>45000</v>
      </c>
      <c r="H98" s="153">
        <f t="shared" si="8"/>
        <v>3</v>
      </c>
      <c r="I98" s="134">
        <f t="array" ref="I98">+IFERROR(INDEX('FCST SDV'!$AC$3:$AZ$3000,MATCH('Hàng Theo FCTS 14.09'!$B98,'FCST SDV'!$C$3:$C$3000,0),MATCH('Hàng Theo FCTS 14.09'!I$1,'FCST SDV'!$AC$2:$AZ$2,0))/'Hàng Theo FCTS 14.09'!$C98,0)</f>
        <v>4</v>
      </c>
      <c r="J98" s="134">
        <f t="array" ref="J98">+IFERROR(INDEX('FCST SDV'!$AC$3:$AZ$3000,MATCH('Hàng Theo FCTS 14.09'!$B98,'FCST SDV'!$C$3:$C$3000,0),MATCH('Hàng Theo FCTS 14.09'!J$1,'FCST SDV'!$AC$2:$AZ$2,0))/'Hàng Theo FCTS 14.09'!$C98,0)</f>
        <v>8</v>
      </c>
      <c r="K98" s="134">
        <f t="array" ref="K98">+IFERROR(INDEX('FCST SDV'!$AC$3:$AZ$3000,MATCH('Hàng Theo FCTS 14.09'!$B98,'FCST SDV'!$C$3:$C$3000,0),MATCH('Hàng Theo FCTS 14.09'!K$1,'FCST SDV'!$AC$2:$AZ$2,0))/'Hàng Theo FCTS 14.09'!$C98,0)</f>
        <v>8</v>
      </c>
      <c r="L98" s="134">
        <f t="array" ref="L98">+IFERROR(INDEX('FCST SDV'!$AC$3:$AZ$3000,MATCH('Hàng Theo FCTS 14.09'!$B98,'FCST SDV'!$C$3:$C$3000,0),MATCH('Hàng Theo FCTS 14.09'!L$1,'FCST SDV'!$AC$2:$AZ$2,0))/'Hàng Theo FCTS 14.09'!$C98,0)</f>
        <v>8</v>
      </c>
      <c r="M98" s="134">
        <f t="array" ref="M98">+IFERROR(INDEX('FCST SDV'!$AC$3:$AZ$3000,MATCH('Hàng Theo FCTS 14.09'!$B98,'FCST SDV'!$C$3:$C$3000,0),MATCH('Hàng Theo FCTS 14.09'!M$1,'FCST SDV'!$AC$2:$AZ$2,0))/'Hàng Theo FCTS 14.09'!$C98,0)</f>
        <v>8</v>
      </c>
      <c r="N98" s="134">
        <f t="array" ref="N98">+IFERROR(INDEX('FCST SDV'!$AC$3:$AZ$3000,MATCH('Hàng Theo FCTS 14.09'!$B98,'FCST SDV'!$C$3:$C$3000,0),MATCH('Hàng Theo FCTS 14.09'!N$1,'FCST SDV'!$AC$2:$AZ$2,0))/'Hàng Theo FCTS 14.09'!$C98,0)</f>
        <v>8</v>
      </c>
      <c r="O98" s="134">
        <f t="array" ref="O98">+IFERROR(INDEX('FCST SDV'!$AC$3:$AZ$3000,MATCH('Hàng Theo FCTS 14.09'!$B98,'FCST SDV'!$C$3:$C$3000,0),MATCH('Hàng Theo FCTS 14.09'!O$1,'FCST SDV'!$AC$2:$AZ$2,0))/'Hàng Theo FCTS 14.09'!$C98,0)</f>
        <v>52</v>
      </c>
      <c r="P98" s="134">
        <f t="array" ref="P98">+IFERROR(INDEX('FCST SDV'!$AC$3:$AZ$3000,MATCH('Hàng Theo FCTS 14.09'!$B98,'FCST SDV'!$C$3:$C$3000,0),MATCH('Hàng Theo FCTS 14.09'!P$1,'FCST SDV'!$AC$2:$AZ$2,0))/'Hàng Theo FCTS 14.09'!$C98,0)</f>
        <v>0</v>
      </c>
      <c r="Q98" s="134">
        <f t="array" ref="Q98">+IFERROR(INDEX('FCST SDV'!$AC$3:$AZ$3000,MATCH('Hàng Theo FCTS 14.09'!$B98,'FCST SDV'!$C$3:$C$3000,0),MATCH('Hàng Theo FCTS 14.09'!Q$1,'FCST SDV'!$AC$2:$AZ$2,0))/'Hàng Theo FCTS 14.09'!$C98,0)</f>
        <v>0</v>
      </c>
    </row>
    <row r="99" spans="1:17">
      <c r="A99" s="563"/>
      <c r="B99" s="131" t="s">
        <v>65</v>
      </c>
      <c r="C99" s="135">
        <v>1000</v>
      </c>
      <c r="D99" s="557"/>
      <c r="E99" s="586"/>
      <c r="F99" s="557"/>
      <c r="G99" s="152">
        <f>+VLOOKUP(B99,'[6]FCST SDV'!$C:$AL,36,0)</f>
        <v>96000</v>
      </c>
      <c r="H99" s="153">
        <f t="shared" si="8"/>
        <v>96</v>
      </c>
      <c r="I99" s="134">
        <f t="array" ref="I99">+IFERROR(INDEX('FCST SDV'!$AC$3:$AZ$3000,MATCH('Hàng Theo FCTS 14.09'!$B99,'FCST SDV'!$C$3:$C$3000,0),MATCH('Hàng Theo FCTS 14.09'!I$1,'FCST SDV'!$AC$2:$AZ$2,0))/'Hàng Theo FCTS 14.09'!$C99,0)</f>
        <v>0</v>
      </c>
      <c r="J99" s="134">
        <f t="array" ref="J99">+IFERROR(INDEX('FCST SDV'!$AC$3:$AZ$3000,MATCH('Hàng Theo FCTS 14.09'!$B99,'FCST SDV'!$C$3:$C$3000,0),MATCH('Hàng Theo FCTS 14.09'!J$1,'FCST SDV'!$AC$2:$AZ$2,0))/'Hàng Theo FCTS 14.09'!$C99,0)</f>
        <v>0</v>
      </c>
      <c r="K99" s="134">
        <f t="array" ref="K99">+IFERROR(INDEX('FCST SDV'!$AC$3:$AZ$3000,MATCH('Hàng Theo FCTS 14.09'!$B99,'FCST SDV'!$C$3:$C$3000,0),MATCH('Hàng Theo FCTS 14.09'!K$1,'FCST SDV'!$AC$2:$AZ$2,0))/'Hàng Theo FCTS 14.09'!$C99,0)</f>
        <v>0</v>
      </c>
      <c r="L99" s="134">
        <f t="array" ref="L99">+IFERROR(INDEX('FCST SDV'!$AC$3:$AZ$3000,MATCH('Hàng Theo FCTS 14.09'!$B99,'FCST SDV'!$C$3:$C$3000,0),MATCH('Hàng Theo FCTS 14.09'!L$1,'FCST SDV'!$AC$2:$AZ$2,0))/'Hàng Theo FCTS 14.09'!$C99,0)</f>
        <v>0</v>
      </c>
      <c r="M99" s="134">
        <f t="array" ref="M99">+IFERROR(INDEX('FCST SDV'!$AC$3:$AZ$3000,MATCH('Hàng Theo FCTS 14.09'!$B99,'FCST SDV'!$C$3:$C$3000,0),MATCH('Hàng Theo FCTS 14.09'!M$1,'FCST SDV'!$AC$2:$AZ$2,0))/'Hàng Theo FCTS 14.09'!$C99,0)</f>
        <v>0</v>
      </c>
      <c r="N99" s="134">
        <f t="array" ref="N99">+IFERROR(INDEX('FCST SDV'!$AC$3:$AZ$3000,MATCH('Hàng Theo FCTS 14.09'!$B99,'FCST SDV'!$C$3:$C$3000,0),MATCH('Hàng Theo FCTS 14.09'!N$1,'FCST SDV'!$AC$2:$AZ$2,0))/'Hàng Theo FCTS 14.09'!$C99,0)</f>
        <v>0</v>
      </c>
      <c r="O99" s="134">
        <f t="array" ref="O99">+IFERROR(INDEX('FCST SDV'!$AC$3:$AZ$3000,MATCH('Hàng Theo FCTS 14.09'!$B99,'FCST SDV'!$C$3:$C$3000,0),MATCH('Hàng Theo FCTS 14.09'!O$1,'FCST SDV'!$AC$2:$AZ$2,0))/'Hàng Theo FCTS 14.09'!$C99,0)</f>
        <v>0</v>
      </c>
      <c r="P99" s="134">
        <f t="array" ref="P99">+IFERROR(INDEX('FCST SDV'!$AC$3:$AZ$3000,MATCH('Hàng Theo FCTS 14.09'!$B99,'FCST SDV'!$C$3:$C$3000,0),MATCH('Hàng Theo FCTS 14.09'!P$1,'FCST SDV'!$AC$2:$AZ$2,0))/'Hàng Theo FCTS 14.09'!$C99,0)</f>
        <v>0</v>
      </c>
      <c r="Q99" s="134">
        <f t="array" ref="Q99">+IFERROR(INDEX('FCST SDV'!$AC$3:$AZ$3000,MATCH('Hàng Theo FCTS 14.09'!$B99,'FCST SDV'!$C$3:$C$3000,0),MATCH('Hàng Theo FCTS 14.09'!Q$1,'FCST SDV'!$AC$2:$AZ$2,0))/'Hàng Theo FCTS 14.09'!$C99,0)</f>
        <v>0</v>
      </c>
    </row>
    <row r="100" spans="1:17">
      <c r="A100" s="590" t="s">
        <v>254</v>
      </c>
      <c r="B100" s="591"/>
      <c r="C100" s="591"/>
      <c r="D100" s="591"/>
      <c r="E100" s="591"/>
      <c r="F100" s="592"/>
      <c r="G100" s="156"/>
      <c r="H100" s="155"/>
      <c r="I100" s="138">
        <f>+F70-SUM(I70:I99)</f>
        <v>-186.9722280008321</v>
      </c>
      <c r="J100" s="138">
        <f>+I100-SUM(J70:J99)</f>
        <v>-397.8505963525414</v>
      </c>
      <c r="K100" s="138">
        <f t="shared" ref="K100:Q100" si="9">+J100-SUM(K70:K99)</f>
        <v>-602.70490603980306</v>
      </c>
      <c r="L100" s="138">
        <f t="shared" si="9"/>
        <v>-800.58202274460859</v>
      </c>
      <c r="M100" s="138">
        <f t="shared" si="9"/>
        <v>-1031.8013521947159</v>
      </c>
      <c r="N100" s="138">
        <f t="shared" si="9"/>
        <v>-1253.8951355661882</v>
      </c>
      <c r="O100" s="138">
        <f t="shared" si="9"/>
        <v>-2714.6398516052977</v>
      </c>
      <c r="P100" s="138">
        <f t="shared" si="9"/>
        <v>-4035.3273594064212</v>
      </c>
      <c r="Q100" s="138">
        <f t="shared" si="9"/>
        <v>-4325.9273594064216</v>
      </c>
    </row>
    <row r="101" spans="1:17">
      <c r="A101" s="561" t="s">
        <v>88</v>
      </c>
      <c r="B101" s="131" t="s">
        <v>19</v>
      </c>
      <c r="C101" s="135">
        <v>1000</v>
      </c>
      <c r="D101" s="555">
        <v>4800</v>
      </c>
      <c r="E101" s="585"/>
      <c r="F101" s="555">
        <f>+D101</f>
        <v>4800</v>
      </c>
      <c r="G101" s="152">
        <f>+VLOOKUP(B101,'[6]FCST SDV'!$C:$AL,36,0)</f>
        <v>37800</v>
      </c>
      <c r="H101" s="153">
        <f t="shared" ref="H101:H113" si="10">+G101/C101</f>
        <v>37.799999999999997</v>
      </c>
      <c r="I101" s="134">
        <f t="array" ref="I101">+IFERROR(INDEX('FCST SDV'!$AC$3:$AZ$3000,MATCH('Hàng Theo FCTS 14.09'!$B101,'FCST SDV'!$C$3:$C$3000,0),MATCH('Hàng Theo FCTS 14.09'!I$1,'FCST SDV'!$AC$2:$AZ$2,0))/'Hàng Theo FCTS 14.09'!$C101,0)</f>
        <v>24</v>
      </c>
      <c r="J101" s="134">
        <f t="array" ref="J101">+IFERROR(INDEX('FCST SDV'!$AC$3:$AZ$3000,MATCH('Hàng Theo FCTS 14.09'!$B101,'FCST SDV'!$C$3:$C$3000,0),MATCH('Hàng Theo FCTS 14.09'!J$1,'FCST SDV'!$AC$2:$AZ$2,0))/'Hàng Theo FCTS 14.09'!$C101,0)</f>
        <v>24</v>
      </c>
      <c r="K101" s="134">
        <f t="array" ref="K101">+IFERROR(INDEX('FCST SDV'!$AC$3:$AZ$3000,MATCH('Hàng Theo FCTS 14.09'!$B101,'FCST SDV'!$C$3:$C$3000,0),MATCH('Hàng Theo FCTS 14.09'!K$1,'FCST SDV'!$AC$2:$AZ$2,0))/'Hàng Theo FCTS 14.09'!$C101,0)</f>
        <v>24</v>
      </c>
      <c r="L101" s="134">
        <f t="array" ref="L101">+IFERROR(INDEX('FCST SDV'!$AC$3:$AZ$3000,MATCH('Hàng Theo FCTS 14.09'!$B101,'FCST SDV'!$C$3:$C$3000,0),MATCH('Hàng Theo FCTS 14.09'!L$1,'FCST SDV'!$AC$2:$AZ$2,0))/'Hàng Theo FCTS 14.09'!$C101,0)</f>
        <v>24</v>
      </c>
      <c r="M101" s="134">
        <f t="array" ref="M101">+IFERROR(INDEX('FCST SDV'!$AC$3:$AZ$3000,MATCH('Hàng Theo FCTS 14.09'!$B101,'FCST SDV'!$C$3:$C$3000,0),MATCH('Hàng Theo FCTS 14.09'!M$1,'FCST SDV'!$AC$2:$AZ$2,0))/'Hàng Theo FCTS 14.09'!$C101,0)</f>
        <v>24</v>
      </c>
      <c r="N101" s="134">
        <f t="array" ref="N101">+IFERROR(INDEX('FCST SDV'!$AC$3:$AZ$3000,MATCH('Hàng Theo FCTS 14.09'!$B101,'FCST SDV'!$C$3:$C$3000,0),MATCH('Hàng Theo FCTS 14.09'!N$1,'FCST SDV'!$AC$2:$AZ$2,0))/'Hàng Theo FCTS 14.09'!$C101,0)</f>
        <v>13.333333333333334</v>
      </c>
      <c r="O101" s="134">
        <f t="array" ref="O101">+IFERROR(INDEX('FCST SDV'!$AC$3:$AZ$3000,MATCH('Hàng Theo FCTS 14.09'!$B101,'FCST SDV'!$C$3:$C$3000,0),MATCH('Hàng Theo FCTS 14.09'!O$1,'FCST SDV'!$AC$2:$AZ$2,0))/'Hàng Theo FCTS 14.09'!$C101,0)</f>
        <v>157.33333333333334</v>
      </c>
      <c r="P101" s="134">
        <f t="array" ref="P101">+IFERROR(INDEX('FCST SDV'!$AC$3:$AZ$3000,MATCH('Hàng Theo FCTS 14.09'!$B101,'FCST SDV'!$C$3:$C$3000,0),MATCH('Hàng Theo FCTS 14.09'!P$1,'FCST SDV'!$AC$2:$AZ$2,0))/'Hàng Theo FCTS 14.09'!$C101,0)</f>
        <v>0</v>
      </c>
      <c r="Q101" s="134">
        <f t="array" ref="Q101">+IFERROR(INDEX('FCST SDV'!$AC$3:$AZ$3000,MATCH('Hàng Theo FCTS 14.09'!$B101,'FCST SDV'!$C$3:$C$3000,0),MATCH('Hàng Theo FCTS 14.09'!Q$1,'FCST SDV'!$AC$2:$AZ$2,0))/'Hàng Theo FCTS 14.09'!$C101,0)</f>
        <v>0</v>
      </c>
    </row>
    <row r="102" spans="1:17">
      <c r="A102" s="562"/>
      <c r="B102" s="131" t="s">
        <v>87</v>
      </c>
      <c r="C102" s="135">
        <v>375</v>
      </c>
      <c r="D102" s="556"/>
      <c r="E102" s="664"/>
      <c r="F102" s="556"/>
      <c r="G102" s="152">
        <f>+VLOOKUP(B102,'[6]FCST SDV'!$C:$AL,36,0)</f>
        <v>109000</v>
      </c>
      <c r="H102" s="153">
        <f t="shared" si="10"/>
        <v>290.66666666666669</v>
      </c>
      <c r="I102" s="134">
        <f t="array" ref="I102">+IFERROR(INDEX('FCST SDV'!$AC$3:$AZ$3000,MATCH('Hàng Theo FCTS 14.09'!$B102,'FCST SDV'!$C$3:$C$3000,0),MATCH('Hàng Theo FCTS 14.09'!I$1,'FCST SDV'!$AC$2:$AZ$2,0))/'Hàng Theo FCTS 14.09'!$C102,0)</f>
        <v>0</v>
      </c>
      <c r="J102" s="134">
        <f t="array" ref="J102">+IFERROR(INDEX('FCST SDV'!$AC$3:$AZ$3000,MATCH('Hàng Theo FCTS 14.09'!$B102,'FCST SDV'!$C$3:$C$3000,0),MATCH('Hàng Theo FCTS 14.09'!J$1,'FCST SDV'!$AC$2:$AZ$2,0))/'Hàng Theo FCTS 14.09'!$C102,0)</f>
        <v>0</v>
      </c>
      <c r="K102" s="134">
        <f t="array" ref="K102">+IFERROR(INDEX('FCST SDV'!$AC$3:$AZ$3000,MATCH('Hàng Theo FCTS 14.09'!$B102,'FCST SDV'!$C$3:$C$3000,0),MATCH('Hàng Theo FCTS 14.09'!K$1,'FCST SDV'!$AC$2:$AZ$2,0))/'Hàng Theo FCTS 14.09'!$C102,0)</f>
        <v>10</v>
      </c>
      <c r="L102" s="134">
        <f t="array" ref="L102">+IFERROR(INDEX('FCST SDV'!$AC$3:$AZ$3000,MATCH('Hàng Theo FCTS 14.09'!$B102,'FCST SDV'!$C$3:$C$3000,0),MATCH('Hàng Theo FCTS 14.09'!L$1,'FCST SDV'!$AC$2:$AZ$2,0))/'Hàng Theo FCTS 14.09'!$C102,0)</f>
        <v>20</v>
      </c>
      <c r="M102" s="134">
        <f t="array" ref="M102">+IFERROR(INDEX('FCST SDV'!$AC$3:$AZ$3000,MATCH('Hàng Theo FCTS 14.09'!$B102,'FCST SDV'!$C$3:$C$3000,0),MATCH('Hàng Theo FCTS 14.09'!M$1,'FCST SDV'!$AC$2:$AZ$2,0))/'Hàng Theo FCTS 14.09'!$C102,0)</f>
        <v>20</v>
      </c>
      <c r="N102" s="134">
        <f t="array" ref="N102">+IFERROR(INDEX('FCST SDV'!$AC$3:$AZ$3000,MATCH('Hàng Theo FCTS 14.09'!$B102,'FCST SDV'!$C$3:$C$3000,0),MATCH('Hàng Theo FCTS 14.09'!N$1,'FCST SDV'!$AC$2:$AZ$2,0))/'Hàng Theo FCTS 14.09'!$C102,0)</f>
        <v>0</v>
      </c>
      <c r="O102" s="134">
        <f t="array" ref="O102">+IFERROR(INDEX('FCST SDV'!$AC$3:$AZ$3000,MATCH('Hàng Theo FCTS 14.09'!$B102,'FCST SDV'!$C$3:$C$3000,0),MATCH('Hàng Theo FCTS 14.09'!O$1,'FCST SDV'!$AC$2:$AZ$2,0))/'Hàng Theo FCTS 14.09'!$C102,0)</f>
        <v>50</v>
      </c>
      <c r="P102" s="134">
        <f t="array" ref="P102">+IFERROR(INDEX('FCST SDV'!$AC$3:$AZ$3000,MATCH('Hàng Theo FCTS 14.09'!$B102,'FCST SDV'!$C$3:$C$3000,0),MATCH('Hàng Theo FCTS 14.09'!P$1,'FCST SDV'!$AC$2:$AZ$2,0))/'Hàng Theo FCTS 14.09'!$C102,0)</f>
        <v>65</v>
      </c>
      <c r="Q102" s="134">
        <f t="array" ref="Q102">+IFERROR(INDEX('FCST SDV'!$AC$3:$AZ$3000,MATCH('Hàng Theo FCTS 14.09'!$B102,'FCST SDV'!$C$3:$C$3000,0),MATCH('Hàng Theo FCTS 14.09'!Q$1,'FCST SDV'!$AC$2:$AZ$2,0))/'Hàng Theo FCTS 14.09'!$C102,0)</f>
        <v>0</v>
      </c>
    </row>
    <row r="103" spans="1:17">
      <c r="A103" s="562"/>
      <c r="B103" s="131" t="s">
        <v>20</v>
      </c>
      <c r="C103" s="135">
        <v>525</v>
      </c>
      <c r="D103" s="556"/>
      <c r="E103" s="664"/>
      <c r="F103" s="556"/>
      <c r="G103" s="152">
        <f>+VLOOKUP(B103,'[6]FCST SDV'!$C:$AL,36,0)</f>
        <v>86625</v>
      </c>
      <c r="H103" s="153">
        <f t="shared" si="10"/>
        <v>165</v>
      </c>
      <c r="I103" s="134">
        <f t="array" ref="I103">+IFERROR(INDEX('FCST SDV'!$AC$3:$AZ$3000,MATCH('Hàng Theo FCTS 14.09'!$B103,'FCST SDV'!$C$3:$C$3000,0),MATCH('Hàng Theo FCTS 14.09'!I$1,'FCST SDV'!$AC$2:$AZ$2,0))/'Hàng Theo FCTS 14.09'!$C103,0)</f>
        <v>0</v>
      </c>
      <c r="J103" s="134">
        <f t="array" ref="J103">+IFERROR(INDEX('FCST SDV'!$AC$3:$AZ$3000,MATCH('Hàng Theo FCTS 14.09'!$B103,'FCST SDV'!$C$3:$C$3000,0),MATCH('Hàng Theo FCTS 14.09'!J$1,'FCST SDV'!$AC$2:$AZ$2,0))/'Hàng Theo FCTS 14.09'!$C103,0)</f>
        <v>21.333333333333332</v>
      </c>
      <c r="K103" s="134">
        <f t="array" ref="K103">+IFERROR(INDEX('FCST SDV'!$AC$3:$AZ$3000,MATCH('Hàng Theo FCTS 14.09'!$B103,'FCST SDV'!$C$3:$C$3000,0),MATCH('Hàng Theo FCTS 14.09'!K$1,'FCST SDV'!$AC$2:$AZ$2,0))/'Hàng Theo FCTS 14.09'!$C103,0)</f>
        <v>21.333333333333332</v>
      </c>
      <c r="L103" s="134">
        <f t="array" ref="L103">+IFERROR(INDEX('FCST SDV'!$AC$3:$AZ$3000,MATCH('Hàng Theo FCTS 14.09'!$B103,'FCST SDV'!$C$3:$C$3000,0),MATCH('Hàng Theo FCTS 14.09'!L$1,'FCST SDV'!$AC$2:$AZ$2,0))/'Hàng Theo FCTS 14.09'!$C103,0)</f>
        <v>18.666666666666668</v>
      </c>
      <c r="M103" s="134">
        <f t="array" ref="M103">+IFERROR(INDEX('FCST SDV'!$AC$3:$AZ$3000,MATCH('Hàng Theo FCTS 14.09'!$B103,'FCST SDV'!$C$3:$C$3000,0),MATCH('Hàng Theo FCTS 14.09'!M$1,'FCST SDV'!$AC$2:$AZ$2,0))/'Hàng Theo FCTS 14.09'!$C103,0)</f>
        <v>42.666666666666664</v>
      </c>
      <c r="N103" s="134">
        <f t="array" ref="N103">+IFERROR(INDEX('FCST SDV'!$AC$3:$AZ$3000,MATCH('Hàng Theo FCTS 14.09'!$B103,'FCST SDV'!$C$3:$C$3000,0),MATCH('Hàng Theo FCTS 14.09'!N$1,'FCST SDV'!$AC$2:$AZ$2,0))/'Hàng Theo FCTS 14.09'!$C103,0)</f>
        <v>48</v>
      </c>
      <c r="O103" s="134">
        <f t="array" ref="O103">+IFERROR(INDEX('FCST SDV'!$AC$3:$AZ$3000,MATCH('Hàng Theo FCTS 14.09'!$B103,'FCST SDV'!$C$3:$C$3000,0),MATCH('Hàng Theo FCTS 14.09'!O$1,'FCST SDV'!$AC$2:$AZ$2,0))/'Hàng Theo FCTS 14.09'!$C103,0)</f>
        <v>173.33333333333334</v>
      </c>
      <c r="P103" s="134">
        <f t="array" ref="P103">+IFERROR(INDEX('FCST SDV'!$AC$3:$AZ$3000,MATCH('Hàng Theo FCTS 14.09'!$B103,'FCST SDV'!$C$3:$C$3000,0),MATCH('Hàng Theo FCTS 14.09'!P$1,'FCST SDV'!$AC$2:$AZ$2,0))/'Hàng Theo FCTS 14.09'!$C103,0)</f>
        <v>106.66666666666667</v>
      </c>
      <c r="Q103" s="134">
        <f t="array" ref="Q103">+IFERROR(INDEX('FCST SDV'!$AC$3:$AZ$3000,MATCH('Hàng Theo FCTS 14.09'!$B103,'FCST SDV'!$C$3:$C$3000,0),MATCH('Hàng Theo FCTS 14.09'!Q$1,'FCST SDV'!$AC$2:$AZ$2,0))/'Hàng Theo FCTS 14.09'!$C103,0)</f>
        <v>173.33333333333334</v>
      </c>
    </row>
    <row r="104" spans="1:17">
      <c r="A104" s="562"/>
      <c r="B104" s="131" t="s">
        <v>25</v>
      </c>
      <c r="C104" s="135">
        <v>375</v>
      </c>
      <c r="D104" s="556"/>
      <c r="E104" s="664"/>
      <c r="F104" s="556"/>
      <c r="G104" s="152">
        <f>+VLOOKUP(B104,'[6]FCST SDV'!$C:$AL,36,0)</f>
        <v>227000</v>
      </c>
      <c r="H104" s="153">
        <f t="shared" si="10"/>
        <v>605.33333333333337</v>
      </c>
      <c r="I104" s="134">
        <f t="array" ref="I104">+IFERROR(INDEX('FCST SDV'!$AC$3:$AZ$3000,MATCH('Hàng Theo FCTS 14.09'!$B104,'FCST SDV'!$C$3:$C$3000,0),MATCH('Hàng Theo FCTS 14.09'!I$1,'FCST SDV'!$AC$2:$AZ$2,0))/'Hàng Theo FCTS 14.09'!$C104,0)</f>
        <v>101.33333333333333</v>
      </c>
      <c r="J104" s="134">
        <f t="array" ref="J104">+IFERROR(INDEX('FCST SDV'!$AC$3:$AZ$3000,MATCH('Hàng Theo FCTS 14.09'!$B104,'FCST SDV'!$C$3:$C$3000,0),MATCH('Hàng Theo FCTS 14.09'!J$1,'FCST SDV'!$AC$2:$AZ$2,0))/'Hàng Theo FCTS 14.09'!$C104,0)</f>
        <v>101.33333333333333</v>
      </c>
      <c r="K104" s="134">
        <f t="array" ref="K104">+IFERROR(INDEX('FCST SDV'!$AC$3:$AZ$3000,MATCH('Hàng Theo FCTS 14.09'!$B104,'FCST SDV'!$C$3:$C$3000,0),MATCH('Hàng Theo FCTS 14.09'!K$1,'FCST SDV'!$AC$2:$AZ$2,0))/'Hàng Theo FCTS 14.09'!$C104,0)</f>
        <v>101.33333333333333</v>
      </c>
      <c r="L104" s="134">
        <f t="array" ref="L104">+IFERROR(INDEX('FCST SDV'!$AC$3:$AZ$3000,MATCH('Hàng Theo FCTS 14.09'!$B104,'FCST SDV'!$C$3:$C$3000,0),MATCH('Hàng Theo FCTS 14.09'!L$1,'FCST SDV'!$AC$2:$AZ$2,0))/'Hàng Theo FCTS 14.09'!$C104,0)</f>
        <v>101.33333333333333</v>
      </c>
      <c r="M104" s="134">
        <f t="array" ref="M104">+IFERROR(INDEX('FCST SDV'!$AC$3:$AZ$3000,MATCH('Hàng Theo FCTS 14.09'!$B104,'FCST SDV'!$C$3:$C$3000,0),MATCH('Hàng Theo FCTS 14.09'!M$1,'FCST SDV'!$AC$2:$AZ$2,0))/'Hàng Theo FCTS 14.09'!$C104,0)</f>
        <v>101.33333333333333</v>
      </c>
      <c r="N104" s="134">
        <f t="array" ref="N104">+IFERROR(INDEX('FCST SDV'!$AC$3:$AZ$3000,MATCH('Hàng Theo FCTS 14.09'!$B104,'FCST SDV'!$C$3:$C$3000,0),MATCH('Hàng Theo FCTS 14.09'!N$1,'FCST SDV'!$AC$2:$AZ$2,0))/'Hàng Theo FCTS 14.09'!$C104,0)</f>
        <v>101.33333333333333</v>
      </c>
      <c r="O104" s="134">
        <f t="array" ref="O104">+IFERROR(INDEX('FCST SDV'!$AC$3:$AZ$3000,MATCH('Hàng Theo FCTS 14.09'!$B104,'FCST SDV'!$C$3:$C$3000,0),MATCH('Hàng Theo FCTS 14.09'!O$1,'FCST SDV'!$AC$2:$AZ$2,0))/'Hàng Theo FCTS 14.09'!$C104,0)</f>
        <v>672.5866666666667</v>
      </c>
      <c r="P104" s="134">
        <f t="array" ref="P104">+IFERROR(INDEX('FCST SDV'!$AC$3:$AZ$3000,MATCH('Hàng Theo FCTS 14.09'!$B104,'FCST SDV'!$C$3:$C$3000,0),MATCH('Hàng Theo FCTS 14.09'!P$1,'FCST SDV'!$AC$2:$AZ$2,0))/'Hàng Theo FCTS 14.09'!$C104,0)</f>
        <v>1512</v>
      </c>
      <c r="Q104" s="134">
        <f t="array" ref="Q104">+IFERROR(INDEX('FCST SDV'!$AC$3:$AZ$3000,MATCH('Hàng Theo FCTS 14.09'!$B104,'FCST SDV'!$C$3:$C$3000,0),MATCH('Hàng Theo FCTS 14.09'!Q$1,'FCST SDV'!$AC$2:$AZ$2,0))/'Hàng Theo FCTS 14.09'!$C104,0)</f>
        <v>864</v>
      </c>
    </row>
    <row r="105" spans="1:17">
      <c r="A105" s="562"/>
      <c r="B105" s="131" t="s">
        <v>11</v>
      </c>
      <c r="C105" s="135">
        <v>375</v>
      </c>
      <c r="D105" s="556"/>
      <c r="E105" s="664"/>
      <c r="F105" s="556"/>
      <c r="G105" s="152">
        <f>+VLOOKUP(B105,'[6]FCST SDV'!$C:$AL,36,0)</f>
        <v>1371220</v>
      </c>
      <c r="H105" s="153">
        <f t="shared" si="10"/>
        <v>3656.5866666666666</v>
      </c>
      <c r="I105" s="134">
        <f t="array" ref="I105">+IFERROR(INDEX('FCST SDV'!$AC$3:$AZ$3000,MATCH('Hàng Theo FCTS 14.09'!$B105,'FCST SDV'!$C$3:$C$3000,0),MATCH('Hàng Theo FCTS 14.09'!I$1,'FCST SDV'!$AC$2:$AZ$2,0))/'Hàng Theo FCTS 14.09'!$C105,0)</f>
        <v>0</v>
      </c>
      <c r="J105" s="134">
        <f t="array" ref="J105">+IFERROR(INDEX('FCST SDV'!$AC$3:$AZ$3000,MATCH('Hàng Theo FCTS 14.09'!$B105,'FCST SDV'!$C$3:$C$3000,0),MATCH('Hàng Theo FCTS 14.09'!J$1,'FCST SDV'!$AC$2:$AZ$2,0))/'Hàng Theo FCTS 14.09'!$C105,0)</f>
        <v>0</v>
      </c>
      <c r="K105" s="134">
        <f t="array" ref="K105">+IFERROR(INDEX('FCST SDV'!$AC$3:$AZ$3000,MATCH('Hàng Theo FCTS 14.09'!$B105,'FCST SDV'!$C$3:$C$3000,0),MATCH('Hàng Theo FCTS 14.09'!K$1,'FCST SDV'!$AC$2:$AZ$2,0))/'Hàng Theo FCTS 14.09'!$C105,0)</f>
        <v>0</v>
      </c>
      <c r="L105" s="134">
        <f t="array" ref="L105">+IFERROR(INDEX('FCST SDV'!$AC$3:$AZ$3000,MATCH('Hàng Theo FCTS 14.09'!$B105,'FCST SDV'!$C$3:$C$3000,0),MATCH('Hàng Theo FCTS 14.09'!L$1,'FCST SDV'!$AC$2:$AZ$2,0))/'Hàng Theo FCTS 14.09'!$C105,0)</f>
        <v>0</v>
      </c>
      <c r="M105" s="134">
        <f t="array" ref="M105">+IFERROR(INDEX('FCST SDV'!$AC$3:$AZ$3000,MATCH('Hàng Theo FCTS 14.09'!$B105,'FCST SDV'!$C$3:$C$3000,0),MATCH('Hàng Theo FCTS 14.09'!M$1,'FCST SDV'!$AC$2:$AZ$2,0))/'Hàng Theo FCTS 14.09'!$C105,0)</f>
        <v>0</v>
      </c>
      <c r="N105" s="134">
        <f t="array" ref="N105">+IFERROR(INDEX('FCST SDV'!$AC$3:$AZ$3000,MATCH('Hàng Theo FCTS 14.09'!$B105,'FCST SDV'!$C$3:$C$3000,0),MATCH('Hàng Theo FCTS 14.09'!N$1,'FCST SDV'!$AC$2:$AZ$2,0))/'Hàng Theo FCTS 14.09'!$C105,0)</f>
        <v>0</v>
      </c>
      <c r="O105" s="134">
        <f t="array" ref="O105">+IFERROR(INDEX('FCST SDV'!$AC$3:$AZ$3000,MATCH('Hàng Theo FCTS 14.09'!$B105,'FCST SDV'!$C$3:$C$3000,0),MATCH('Hàng Theo FCTS 14.09'!O$1,'FCST SDV'!$AC$2:$AZ$2,0))/'Hàng Theo FCTS 14.09'!$C105,0)</f>
        <v>0</v>
      </c>
      <c r="P105" s="134">
        <f t="array" ref="P105">+IFERROR(INDEX('FCST SDV'!$AC$3:$AZ$3000,MATCH('Hàng Theo FCTS 14.09'!$B105,'FCST SDV'!$C$3:$C$3000,0),MATCH('Hàng Theo FCTS 14.09'!P$1,'FCST SDV'!$AC$2:$AZ$2,0))/'Hàng Theo FCTS 14.09'!$C105,0)</f>
        <v>42.133333333333333</v>
      </c>
      <c r="Q105" s="134">
        <f t="array" ref="Q105">+IFERROR(INDEX('FCST SDV'!$AC$3:$AZ$3000,MATCH('Hàng Theo FCTS 14.09'!$B105,'FCST SDV'!$C$3:$C$3000,0),MATCH('Hàng Theo FCTS 14.09'!Q$1,'FCST SDV'!$AC$2:$AZ$2,0))/'Hàng Theo FCTS 14.09'!$C105,0)</f>
        <v>0</v>
      </c>
    </row>
    <row r="106" spans="1:17">
      <c r="A106" s="562"/>
      <c r="B106" s="131" t="s">
        <v>23</v>
      </c>
      <c r="C106" s="135">
        <v>375</v>
      </c>
      <c r="D106" s="556"/>
      <c r="E106" s="664"/>
      <c r="F106" s="556"/>
      <c r="G106" s="152">
        <f>+VLOOKUP(B106,'[6]FCST SDV'!$C:$AL,36,0)</f>
        <v>15800</v>
      </c>
      <c r="H106" s="153">
        <f t="shared" si="10"/>
        <v>42.133333333333333</v>
      </c>
      <c r="I106" s="134">
        <f t="array" ref="I106">+IFERROR(INDEX('FCST SDV'!$AC$3:$AZ$3000,MATCH('Hàng Theo FCTS 14.09'!$B106,'FCST SDV'!$C$3:$C$3000,0),MATCH('Hàng Theo FCTS 14.09'!I$1,'FCST SDV'!$AC$2:$AZ$2,0))/'Hàng Theo FCTS 14.09'!$C106,0)</f>
        <v>69.333333333333329</v>
      </c>
      <c r="J106" s="134">
        <f t="array" ref="J106">+IFERROR(INDEX('FCST SDV'!$AC$3:$AZ$3000,MATCH('Hàng Theo FCTS 14.09'!$B106,'FCST SDV'!$C$3:$C$3000,0),MATCH('Hàng Theo FCTS 14.09'!J$1,'FCST SDV'!$AC$2:$AZ$2,0))/'Hàng Theo FCTS 14.09'!$C106,0)</f>
        <v>85.333333333333329</v>
      </c>
      <c r="K106" s="134">
        <f t="array" ref="K106">+IFERROR(INDEX('FCST SDV'!$AC$3:$AZ$3000,MATCH('Hàng Theo FCTS 14.09'!$B106,'FCST SDV'!$C$3:$C$3000,0),MATCH('Hàng Theo FCTS 14.09'!K$1,'FCST SDV'!$AC$2:$AZ$2,0))/'Hàng Theo FCTS 14.09'!$C106,0)</f>
        <v>85.333333333333329</v>
      </c>
      <c r="L106" s="134">
        <f t="array" ref="L106">+IFERROR(INDEX('FCST SDV'!$AC$3:$AZ$3000,MATCH('Hàng Theo FCTS 14.09'!$B106,'FCST SDV'!$C$3:$C$3000,0),MATCH('Hàng Theo FCTS 14.09'!L$1,'FCST SDV'!$AC$2:$AZ$2,0))/'Hàng Theo FCTS 14.09'!$C106,0)</f>
        <v>85.333333333333329</v>
      </c>
      <c r="M106" s="134">
        <f t="array" ref="M106">+IFERROR(INDEX('FCST SDV'!$AC$3:$AZ$3000,MATCH('Hàng Theo FCTS 14.09'!$B106,'FCST SDV'!$C$3:$C$3000,0),MATCH('Hàng Theo FCTS 14.09'!M$1,'FCST SDV'!$AC$2:$AZ$2,0))/'Hàng Theo FCTS 14.09'!$C106,0)</f>
        <v>85.333333333333329</v>
      </c>
      <c r="N106" s="134">
        <f t="array" ref="N106">+IFERROR(INDEX('FCST SDV'!$AC$3:$AZ$3000,MATCH('Hàng Theo FCTS 14.09'!$B106,'FCST SDV'!$C$3:$C$3000,0),MATCH('Hàng Theo FCTS 14.09'!N$1,'FCST SDV'!$AC$2:$AZ$2,0))/'Hàng Theo FCTS 14.09'!$C106,0)</f>
        <v>85.333333333333329</v>
      </c>
      <c r="O106" s="134">
        <f t="array" ref="O106">+IFERROR(INDEX('FCST SDV'!$AC$3:$AZ$3000,MATCH('Hàng Theo FCTS 14.09'!$B106,'FCST SDV'!$C$3:$C$3000,0),MATCH('Hàng Theo FCTS 14.09'!O$1,'FCST SDV'!$AC$2:$AZ$2,0))/'Hàng Theo FCTS 14.09'!$C106,0)</f>
        <v>581.33333333333337</v>
      </c>
      <c r="P106" s="134">
        <f t="array" ref="P106">+IFERROR(INDEX('FCST SDV'!$AC$3:$AZ$3000,MATCH('Hàng Theo FCTS 14.09'!$B106,'FCST SDV'!$C$3:$C$3000,0),MATCH('Hàng Theo FCTS 14.09'!P$1,'FCST SDV'!$AC$2:$AZ$2,0))/'Hàng Theo FCTS 14.09'!$C106,0)</f>
        <v>341.33333333333331</v>
      </c>
      <c r="Q106" s="134">
        <f t="array" ref="Q106">+IFERROR(INDEX('FCST SDV'!$AC$3:$AZ$3000,MATCH('Hàng Theo FCTS 14.09'!$B106,'FCST SDV'!$C$3:$C$3000,0),MATCH('Hàng Theo FCTS 14.09'!Q$1,'FCST SDV'!$AC$2:$AZ$2,0))/'Hàng Theo FCTS 14.09'!$C106,0)</f>
        <v>256</v>
      </c>
    </row>
    <row r="107" spans="1:17">
      <c r="A107" s="562"/>
      <c r="B107" s="131" t="s">
        <v>28</v>
      </c>
      <c r="C107" s="135">
        <v>375</v>
      </c>
      <c r="D107" s="556"/>
      <c r="E107" s="664"/>
      <c r="F107" s="556"/>
      <c r="G107" s="152">
        <f>+VLOOKUP(B107,'[6]FCST SDV'!$C:$AL,36,0)</f>
        <v>628000</v>
      </c>
      <c r="H107" s="153">
        <f t="shared" si="10"/>
        <v>1674.6666666666667</v>
      </c>
      <c r="I107" s="134">
        <f t="array" ref="I107">+IFERROR(INDEX('FCST SDV'!$AC$3:$AZ$3000,MATCH('Hàng Theo FCTS 14.09'!$B107,'FCST SDV'!$C$3:$C$3000,0),MATCH('Hàng Theo FCTS 14.09'!I$1,'FCST SDV'!$AC$2:$AZ$2,0))/'Hàng Theo FCTS 14.09'!$C107,0)</f>
        <v>65.333333333333329</v>
      </c>
      <c r="J107" s="134">
        <f t="array" ref="J107">+IFERROR(INDEX('FCST SDV'!$AC$3:$AZ$3000,MATCH('Hàng Theo FCTS 14.09'!$B107,'FCST SDV'!$C$3:$C$3000,0),MATCH('Hàng Theo FCTS 14.09'!J$1,'FCST SDV'!$AC$2:$AZ$2,0))/'Hàng Theo FCTS 14.09'!$C107,0)</f>
        <v>65.333333333333329</v>
      </c>
      <c r="K107" s="134">
        <f t="array" ref="K107">+IFERROR(INDEX('FCST SDV'!$AC$3:$AZ$3000,MATCH('Hàng Theo FCTS 14.09'!$B107,'FCST SDV'!$C$3:$C$3000,0),MATCH('Hàng Theo FCTS 14.09'!K$1,'FCST SDV'!$AC$2:$AZ$2,0))/'Hàng Theo FCTS 14.09'!$C107,0)</f>
        <v>65.333333333333329</v>
      </c>
      <c r="L107" s="134">
        <f t="array" ref="L107">+IFERROR(INDEX('FCST SDV'!$AC$3:$AZ$3000,MATCH('Hàng Theo FCTS 14.09'!$B107,'FCST SDV'!$C$3:$C$3000,0),MATCH('Hàng Theo FCTS 14.09'!L$1,'FCST SDV'!$AC$2:$AZ$2,0))/'Hàng Theo FCTS 14.09'!$C107,0)</f>
        <v>65.333333333333329</v>
      </c>
      <c r="M107" s="134">
        <f t="array" ref="M107">+IFERROR(INDEX('FCST SDV'!$AC$3:$AZ$3000,MATCH('Hàng Theo FCTS 14.09'!$B107,'FCST SDV'!$C$3:$C$3000,0),MATCH('Hàng Theo FCTS 14.09'!M$1,'FCST SDV'!$AC$2:$AZ$2,0))/'Hàng Theo FCTS 14.09'!$C107,0)</f>
        <v>65.333333333333329</v>
      </c>
      <c r="N107" s="134">
        <f t="array" ref="N107">+IFERROR(INDEX('FCST SDV'!$AC$3:$AZ$3000,MATCH('Hàng Theo FCTS 14.09'!$B107,'FCST SDV'!$C$3:$C$3000,0),MATCH('Hàng Theo FCTS 14.09'!N$1,'FCST SDV'!$AC$2:$AZ$2,0))/'Hàng Theo FCTS 14.09'!$C107,0)</f>
        <v>65.333333333333329</v>
      </c>
      <c r="O107" s="134">
        <f t="array" ref="O107">+IFERROR(INDEX('FCST SDV'!$AC$3:$AZ$3000,MATCH('Hàng Theo FCTS 14.09'!$B107,'FCST SDV'!$C$3:$C$3000,0),MATCH('Hàng Theo FCTS 14.09'!O$1,'FCST SDV'!$AC$2:$AZ$2,0))/'Hàng Theo FCTS 14.09'!$C107,0)</f>
        <v>430</v>
      </c>
      <c r="P107" s="134">
        <f t="array" ref="P107">+IFERROR(INDEX('FCST SDV'!$AC$3:$AZ$3000,MATCH('Hàng Theo FCTS 14.09'!$B107,'FCST SDV'!$C$3:$C$3000,0),MATCH('Hàng Theo FCTS 14.09'!P$1,'FCST SDV'!$AC$2:$AZ$2,0))/'Hàng Theo FCTS 14.09'!$C107,0)</f>
        <v>0</v>
      </c>
      <c r="Q107" s="134">
        <f t="array" ref="Q107">+IFERROR(INDEX('FCST SDV'!$AC$3:$AZ$3000,MATCH('Hàng Theo FCTS 14.09'!$B107,'FCST SDV'!$C$3:$C$3000,0),MATCH('Hàng Theo FCTS 14.09'!Q$1,'FCST SDV'!$AC$2:$AZ$2,0))/'Hàng Theo FCTS 14.09'!$C107,0)</f>
        <v>0</v>
      </c>
    </row>
    <row r="108" spans="1:17">
      <c r="A108" s="562"/>
      <c r="B108" s="131" t="s">
        <v>21</v>
      </c>
      <c r="C108" s="135">
        <v>375</v>
      </c>
      <c r="D108" s="556"/>
      <c r="E108" s="664"/>
      <c r="F108" s="556"/>
      <c r="G108" s="152">
        <f>+VLOOKUP(B108,'[6]FCST SDV'!$C:$AL,36,0)</f>
        <v>308250</v>
      </c>
      <c r="H108" s="153">
        <f t="shared" si="10"/>
        <v>822</v>
      </c>
      <c r="I108" s="134">
        <f t="array" ref="I108">+IFERROR(INDEX('FCST SDV'!$AC$3:$AZ$3000,MATCH('Hàng Theo FCTS 14.09'!$B108,'FCST SDV'!$C$3:$C$3000,0),MATCH('Hàng Theo FCTS 14.09'!I$1,'FCST SDV'!$AC$2:$AZ$2,0))/'Hàng Theo FCTS 14.09'!$C108,0)</f>
        <v>0</v>
      </c>
      <c r="J108" s="134">
        <f t="array" ref="J108">+IFERROR(INDEX('FCST SDV'!$AC$3:$AZ$3000,MATCH('Hàng Theo FCTS 14.09'!$B108,'FCST SDV'!$C$3:$C$3000,0),MATCH('Hàng Theo FCTS 14.09'!J$1,'FCST SDV'!$AC$2:$AZ$2,0))/'Hàng Theo FCTS 14.09'!$C108,0)</f>
        <v>26.666666666666668</v>
      </c>
      <c r="K108" s="134">
        <f t="array" ref="K108">+IFERROR(INDEX('FCST SDV'!$AC$3:$AZ$3000,MATCH('Hàng Theo FCTS 14.09'!$B108,'FCST SDV'!$C$3:$C$3000,0),MATCH('Hàng Theo FCTS 14.09'!K$1,'FCST SDV'!$AC$2:$AZ$2,0))/'Hàng Theo FCTS 14.09'!$C108,0)</f>
        <v>26.666666666666668</v>
      </c>
      <c r="L108" s="134">
        <f t="array" ref="L108">+IFERROR(INDEX('FCST SDV'!$AC$3:$AZ$3000,MATCH('Hàng Theo FCTS 14.09'!$B108,'FCST SDV'!$C$3:$C$3000,0),MATCH('Hàng Theo FCTS 14.09'!L$1,'FCST SDV'!$AC$2:$AZ$2,0))/'Hàng Theo FCTS 14.09'!$C108,0)</f>
        <v>26.666666666666668</v>
      </c>
      <c r="M108" s="134">
        <f t="array" ref="M108">+IFERROR(INDEX('FCST SDV'!$AC$3:$AZ$3000,MATCH('Hàng Theo FCTS 14.09'!$B108,'FCST SDV'!$C$3:$C$3000,0),MATCH('Hàng Theo FCTS 14.09'!M$1,'FCST SDV'!$AC$2:$AZ$2,0))/'Hàng Theo FCTS 14.09'!$C108,0)</f>
        <v>0</v>
      </c>
      <c r="N108" s="134">
        <f t="array" ref="N108">+IFERROR(INDEX('FCST SDV'!$AC$3:$AZ$3000,MATCH('Hàng Theo FCTS 14.09'!$B108,'FCST SDV'!$C$3:$C$3000,0),MATCH('Hàng Theo FCTS 14.09'!N$1,'FCST SDV'!$AC$2:$AZ$2,0))/'Hàng Theo FCTS 14.09'!$C108,0)</f>
        <v>0</v>
      </c>
      <c r="O108" s="134">
        <f t="array" ref="O108">+IFERROR(INDEX('FCST SDV'!$AC$3:$AZ$3000,MATCH('Hàng Theo FCTS 14.09'!$B108,'FCST SDV'!$C$3:$C$3000,0),MATCH('Hàng Theo FCTS 14.09'!O$1,'FCST SDV'!$AC$2:$AZ$2,0))/'Hàng Theo FCTS 14.09'!$C108,0)</f>
        <v>112</v>
      </c>
      <c r="P108" s="134">
        <f t="array" ref="P108">+IFERROR(INDEX('FCST SDV'!$AC$3:$AZ$3000,MATCH('Hàng Theo FCTS 14.09'!$B108,'FCST SDV'!$C$3:$C$3000,0),MATCH('Hàng Theo FCTS 14.09'!P$1,'FCST SDV'!$AC$2:$AZ$2,0))/'Hàng Theo FCTS 14.09'!$C108,0)</f>
        <v>0</v>
      </c>
      <c r="Q108" s="134">
        <f t="array" ref="Q108">+IFERROR(INDEX('FCST SDV'!$AC$3:$AZ$3000,MATCH('Hàng Theo FCTS 14.09'!$B108,'FCST SDV'!$C$3:$C$3000,0),MATCH('Hàng Theo FCTS 14.09'!Q$1,'FCST SDV'!$AC$2:$AZ$2,0))/'Hàng Theo FCTS 14.09'!$C108,0)</f>
        <v>0</v>
      </c>
    </row>
    <row r="109" spans="1:17">
      <c r="A109" s="562"/>
      <c r="B109" s="131" t="s">
        <v>22</v>
      </c>
      <c r="C109" s="135">
        <v>375</v>
      </c>
      <c r="D109" s="556"/>
      <c r="E109" s="664"/>
      <c r="F109" s="556"/>
      <c r="G109" s="152">
        <f>+VLOOKUP(B109,'[6]FCST SDV'!$C:$AL,36,0)</f>
        <v>72000</v>
      </c>
      <c r="H109" s="153">
        <f t="shared" si="10"/>
        <v>192</v>
      </c>
      <c r="I109" s="134">
        <f t="array" ref="I109">+IFERROR(INDEX('FCST SDV'!$AC$3:$AZ$3000,MATCH('Hàng Theo FCTS 14.09'!$B109,'FCST SDV'!$C$3:$C$3000,0),MATCH('Hàng Theo FCTS 14.09'!I$1,'FCST SDV'!$AC$2:$AZ$2,0))/'Hàng Theo FCTS 14.09'!$C109,0)</f>
        <v>20</v>
      </c>
      <c r="J109" s="134">
        <f t="array" ref="J109">+IFERROR(INDEX('FCST SDV'!$AC$3:$AZ$3000,MATCH('Hàng Theo FCTS 14.09'!$B109,'FCST SDV'!$C$3:$C$3000,0),MATCH('Hàng Theo FCTS 14.09'!J$1,'FCST SDV'!$AC$2:$AZ$2,0))/'Hàng Theo FCTS 14.09'!$C109,0)</f>
        <v>20</v>
      </c>
      <c r="K109" s="134">
        <f t="array" ref="K109">+IFERROR(INDEX('FCST SDV'!$AC$3:$AZ$3000,MATCH('Hàng Theo FCTS 14.09'!$B109,'FCST SDV'!$C$3:$C$3000,0),MATCH('Hàng Theo FCTS 14.09'!K$1,'FCST SDV'!$AC$2:$AZ$2,0))/'Hàng Theo FCTS 14.09'!$C109,0)</f>
        <v>20</v>
      </c>
      <c r="L109" s="134">
        <f t="array" ref="L109">+IFERROR(INDEX('FCST SDV'!$AC$3:$AZ$3000,MATCH('Hàng Theo FCTS 14.09'!$B109,'FCST SDV'!$C$3:$C$3000,0),MATCH('Hàng Theo FCTS 14.09'!L$1,'FCST SDV'!$AC$2:$AZ$2,0))/'Hàng Theo FCTS 14.09'!$C109,0)</f>
        <v>20</v>
      </c>
      <c r="M109" s="134">
        <f t="array" ref="M109">+IFERROR(INDEX('FCST SDV'!$AC$3:$AZ$3000,MATCH('Hàng Theo FCTS 14.09'!$B109,'FCST SDV'!$C$3:$C$3000,0),MATCH('Hàng Theo FCTS 14.09'!M$1,'FCST SDV'!$AC$2:$AZ$2,0))/'Hàng Theo FCTS 14.09'!$C109,0)</f>
        <v>20</v>
      </c>
      <c r="N109" s="134">
        <f t="array" ref="N109">+IFERROR(INDEX('FCST SDV'!$AC$3:$AZ$3000,MATCH('Hàng Theo FCTS 14.09'!$B109,'FCST SDV'!$C$3:$C$3000,0),MATCH('Hàng Theo FCTS 14.09'!N$1,'FCST SDV'!$AC$2:$AZ$2,0))/'Hàng Theo FCTS 14.09'!$C109,0)</f>
        <v>20</v>
      </c>
      <c r="O109" s="134">
        <f t="array" ref="O109">+IFERROR(INDEX('FCST SDV'!$AC$3:$AZ$3000,MATCH('Hàng Theo FCTS 14.09'!$B109,'FCST SDV'!$C$3:$C$3000,0),MATCH('Hàng Theo FCTS 14.09'!O$1,'FCST SDV'!$AC$2:$AZ$2,0))/'Hàng Theo FCTS 14.09'!$C109,0)</f>
        <v>140</v>
      </c>
      <c r="P109" s="134">
        <f t="array" ref="P109">+IFERROR(INDEX('FCST SDV'!$AC$3:$AZ$3000,MATCH('Hàng Theo FCTS 14.09'!$B109,'FCST SDV'!$C$3:$C$3000,0),MATCH('Hàng Theo FCTS 14.09'!P$1,'FCST SDV'!$AC$2:$AZ$2,0))/'Hàng Theo FCTS 14.09'!$C109,0)</f>
        <v>140</v>
      </c>
      <c r="Q109" s="134">
        <f t="array" ref="Q109">+IFERROR(INDEX('FCST SDV'!$AC$3:$AZ$3000,MATCH('Hàng Theo FCTS 14.09'!$B109,'FCST SDV'!$C$3:$C$3000,0),MATCH('Hàng Theo FCTS 14.09'!Q$1,'FCST SDV'!$AC$2:$AZ$2,0))/'Hàng Theo FCTS 14.09'!$C109,0)</f>
        <v>130</v>
      </c>
    </row>
    <row r="110" spans="1:17">
      <c r="A110" s="562"/>
      <c r="B110" s="131" t="s">
        <v>26</v>
      </c>
      <c r="C110" s="135">
        <v>1000</v>
      </c>
      <c r="D110" s="556"/>
      <c r="E110" s="664"/>
      <c r="F110" s="556"/>
      <c r="G110" s="152">
        <f>+VLOOKUP(B110,'[6]FCST SDV'!$C:$AL,36,0)</f>
        <v>530000</v>
      </c>
      <c r="H110" s="153">
        <f t="shared" si="10"/>
        <v>530</v>
      </c>
      <c r="I110" s="134">
        <f t="array" ref="I110">+IFERROR(INDEX('FCST SDV'!$AC$3:$AZ$3000,MATCH('Hàng Theo FCTS 14.09'!$B110,'FCST SDV'!$C$3:$C$3000,0),MATCH('Hàng Theo FCTS 14.09'!I$1,'FCST SDV'!$AC$2:$AZ$2,0))/'Hàng Theo FCTS 14.09'!$C110,0)</f>
        <v>15</v>
      </c>
      <c r="J110" s="134">
        <f t="array" ref="J110">+IFERROR(INDEX('FCST SDV'!$AC$3:$AZ$3000,MATCH('Hàng Theo FCTS 14.09'!$B110,'FCST SDV'!$C$3:$C$3000,0),MATCH('Hàng Theo FCTS 14.09'!J$1,'FCST SDV'!$AC$2:$AZ$2,0))/'Hàng Theo FCTS 14.09'!$C110,0)</f>
        <v>15</v>
      </c>
      <c r="K110" s="134">
        <f t="array" ref="K110">+IFERROR(INDEX('FCST SDV'!$AC$3:$AZ$3000,MATCH('Hàng Theo FCTS 14.09'!$B110,'FCST SDV'!$C$3:$C$3000,0),MATCH('Hàng Theo FCTS 14.09'!K$1,'FCST SDV'!$AC$2:$AZ$2,0))/'Hàng Theo FCTS 14.09'!$C110,0)</f>
        <v>15</v>
      </c>
      <c r="L110" s="134">
        <f t="array" ref="L110">+IFERROR(INDEX('FCST SDV'!$AC$3:$AZ$3000,MATCH('Hàng Theo FCTS 14.09'!$B110,'FCST SDV'!$C$3:$C$3000,0),MATCH('Hàng Theo FCTS 14.09'!L$1,'FCST SDV'!$AC$2:$AZ$2,0))/'Hàng Theo FCTS 14.09'!$C110,0)</f>
        <v>15</v>
      </c>
      <c r="M110" s="134">
        <f t="array" ref="M110">+IFERROR(INDEX('FCST SDV'!$AC$3:$AZ$3000,MATCH('Hàng Theo FCTS 14.09'!$B110,'FCST SDV'!$C$3:$C$3000,0),MATCH('Hàng Theo FCTS 14.09'!M$1,'FCST SDV'!$AC$2:$AZ$2,0))/'Hàng Theo FCTS 14.09'!$C110,0)</f>
        <v>20</v>
      </c>
      <c r="N110" s="134">
        <f t="array" ref="N110">+IFERROR(INDEX('FCST SDV'!$AC$3:$AZ$3000,MATCH('Hàng Theo FCTS 14.09'!$B110,'FCST SDV'!$C$3:$C$3000,0),MATCH('Hàng Theo FCTS 14.09'!N$1,'FCST SDV'!$AC$2:$AZ$2,0))/'Hàng Theo FCTS 14.09'!$C110,0)</f>
        <v>16</v>
      </c>
      <c r="O110" s="134">
        <f t="array" ref="O110">+IFERROR(INDEX('FCST SDV'!$AC$3:$AZ$3000,MATCH('Hàng Theo FCTS 14.09'!$B110,'FCST SDV'!$C$3:$C$3000,0),MATCH('Hàng Theo FCTS 14.09'!O$1,'FCST SDV'!$AC$2:$AZ$2,0))/'Hàng Theo FCTS 14.09'!$C110,0)</f>
        <v>111</v>
      </c>
      <c r="P110" s="134">
        <f t="array" ref="P110">+IFERROR(INDEX('FCST SDV'!$AC$3:$AZ$3000,MATCH('Hàng Theo FCTS 14.09'!$B110,'FCST SDV'!$C$3:$C$3000,0),MATCH('Hàng Theo FCTS 14.09'!P$1,'FCST SDV'!$AC$2:$AZ$2,0))/'Hàng Theo FCTS 14.09'!$C110,0)</f>
        <v>144</v>
      </c>
      <c r="Q110" s="134">
        <f t="array" ref="Q110">+IFERROR(INDEX('FCST SDV'!$AC$3:$AZ$3000,MATCH('Hàng Theo FCTS 14.09'!$B110,'FCST SDV'!$C$3:$C$3000,0),MATCH('Hàng Theo FCTS 14.09'!Q$1,'FCST SDV'!$AC$2:$AZ$2,0))/'Hàng Theo FCTS 14.09'!$C110,0)</f>
        <v>0</v>
      </c>
    </row>
    <row r="111" spans="1:17">
      <c r="A111" s="562"/>
      <c r="B111" s="131" t="s">
        <v>44</v>
      </c>
      <c r="C111" s="135">
        <v>3000</v>
      </c>
      <c r="D111" s="556"/>
      <c r="E111" s="664"/>
      <c r="F111" s="556"/>
      <c r="G111" s="152">
        <f>+VLOOKUP(B111,'[6]FCST SDV'!$C:$AL,36,0)</f>
        <v>1053000</v>
      </c>
      <c r="H111" s="153">
        <f t="shared" si="10"/>
        <v>351</v>
      </c>
      <c r="I111" s="134">
        <f t="array" ref="I111">+IFERROR(INDEX('FCST SDV'!$AC$3:$AZ$3000,MATCH('Hàng Theo FCTS 14.09'!$B111,'FCST SDV'!$C$3:$C$3000,0),MATCH('Hàng Theo FCTS 14.09'!I$1,'FCST SDV'!$AC$2:$AZ$2,0))/'Hàng Theo FCTS 14.09'!$C111,0)</f>
        <v>0</v>
      </c>
      <c r="J111" s="134">
        <f t="array" ref="J111">+IFERROR(INDEX('FCST SDV'!$AC$3:$AZ$3000,MATCH('Hàng Theo FCTS 14.09'!$B111,'FCST SDV'!$C$3:$C$3000,0),MATCH('Hàng Theo FCTS 14.09'!J$1,'FCST SDV'!$AC$2:$AZ$2,0))/'Hàng Theo FCTS 14.09'!$C111,0)</f>
        <v>0</v>
      </c>
      <c r="K111" s="134">
        <f t="array" ref="K111">+IFERROR(INDEX('FCST SDV'!$AC$3:$AZ$3000,MATCH('Hàng Theo FCTS 14.09'!$B111,'FCST SDV'!$C$3:$C$3000,0),MATCH('Hàng Theo FCTS 14.09'!K$1,'FCST SDV'!$AC$2:$AZ$2,0))/'Hàng Theo FCTS 14.09'!$C111,0)</f>
        <v>0</v>
      </c>
      <c r="L111" s="134">
        <f t="array" ref="L111">+IFERROR(INDEX('FCST SDV'!$AC$3:$AZ$3000,MATCH('Hàng Theo FCTS 14.09'!$B111,'FCST SDV'!$C$3:$C$3000,0),MATCH('Hàng Theo FCTS 14.09'!L$1,'FCST SDV'!$AC$2:$AZ$2,0))/'Hàng Theo FCTS 14.09'!$C111,0)</f>
        <v>0</v>
      </c>
      <c r="M111" s="134">
        <f t="array" ref="M111">+IFERROR(INDEX('FCST SDV'!$AC$3:$AZ$3000,MATCH('Hàng Theo FCTS 14.09'!$B111,'FCST SDV'!$C$3:$C$3000,0),MATCH('Hàng Theo FCTS 14.09'!M$1,'FCST SDV'!$AC$2:$AZ$2,0))/'Hàng Theo FCTS 14.09'!$C111,0)</f>
        <v>0</v>
      </c>
      <c r="N111" s="134">
        <f t="array" ref="N111">+IFERROR(INDEX('FCST SDV'!$AC$3:$AZ$3000,MATCH('Hàng Theo FCTS 14.09'!$B111,'FCST SDV'!$C$3:$C$3000,0),MATCH('Hàng Theo FCTS 14.09'!N$1,'FCST SDV'!$AC$2:$AZ$2,0))/'Hàng Theo FCTS 14.09'!$C111,0)</f>
        <v>0</v>
      </c>
      <c r="O111" s="134">
        <f t="array" ref="O111">+IFERROR(INDEX('FCST SDV'!$AC$3:$AZ$3000,MATCH('Hàng Theo FCTS 14.09'!$B111,'FCST SDV'!$C$3:$C$3000,0),MATCH('Hàng Theo FCTS 14.09'!O$1,'FCST SDV'!$AC$2:$AZ$2,0))/'Hàng Theo FCTS 14.09'!$C111,0)</f>
        <v>1</v>
      </c>
      <c r="P111" s="134">
        <f t="array" ref="P111">+IFERROR(INDEX('FCST SDV'!$AC$3:$AZ$3000,MATCH('Hàng Theo FCTS 14.09'!$B111,'FCST SDV'!$C$3:$C$3000,0),MATCH('Hàng Theo FCTS 14.09'!P$1,'FCST SDV'!$AC$2:$AZ$2,0))/'Hàng Theo FCTS 14.09'!$C111,0)</f>
        <v>2</v>
      </c>
      <c r="Q111" s="134">
        <f t="array" ref="Q111">+IFERROR(INDEX('FCST SDV'!$AC$3:$AZ$3000,MATCH('Hàng Theo FCTS 14.09'!$B111,'FCST SDV'!$C$3:$C$3000,0),MATCH('Hàng Theo FCTS 14.09'!Q$1,'FCST SDV'!$AC$2:$AZ$2,0))/'Hàng Theo FCTS 14.09'!$C111,0)</f>
        <v>0</v>
      </c>
    </row>
    <row r="112" spans="1:17">
      <c r="A112" s="562"/>
      <c r="B112" s="131" t="s">
        <v>85</v>
      </c>
      <c r="C112" s="135">
        <v>15000</v>
      </c>
      <c r="D112" s="556"/>
      <c r="E112" s="664"/>
      <c r="F112" s="556"/>
      <c r="G112" s="152">
        <f>+VLOOKUP(B112,'[6]FCST SDV'!$C:$AL,36,0)</f>
        <v>45000</v>
      </c>
      <c r="H112" s="153">
        <f t="shared" si="10"/>
        <v>3</v>
      </c>
      <c r="I112" s="134">
        <f t="array" ref="I112">+IFERROR(INDEX('FCST SDV'!$AC$3:$AZ$3000,MATCH('Hàng Theo FCTS 14.09'!$B112,'FCST SDV'!$C$3:$C$3000,0),MATCH('Hàng Theo FCTS 14.09'!I$1,'FCST SDV'!$AC$2:$AZ$2,0))/'Hàng Theo FCTS 14.09'!$C112,0)</f>
        <v>4</v>
      </c>
      <c r="J112" s="134">
        <f t="array" ref="J112">+IFERROR(INDEX('FCST SDV'!$AC$3:$AZ$3000,MATCH('Hàng Theo FCTS 14.09'!$B112,'FCST SDV'!$C$3:$C$3000,0),MATCH('Hàng Theo FCTS 14.09'!J$1,'FCST SDV'!$AC$2:$AZ$2,0))/'Hàng Theo FCTS 14.09'!$C112,0)</f>
        <v>8</v>
      </c>
      <c r="K112" s="134">
        <f t="array" ref="K112">+IFERROR(INDEX('FCST SDV'!$AC$3:$AZ$3000,MATCH('Hàng Theo FCTS 14.09'!$B112,'FCST SDV'!$C$3:$C$3000,0),MATCH('Hàng Theo FCTS 14.09'!K$1,'FCST SDV'!$AC$2:$AZ$2,0))/'Hàng Theo FCTS 14.09'!$C112,0)</f>
        <v>8</v>
      </c>
      <c r="L112" s="134">
        <f t="array" ref="L112">+IFERROR(INDEX('FCST SDV'!$AC$3:$AZ$3000,MATCH('Hàng Theo FCTS 14.09'!$B112,'FCST SDV'!$C$3:$C$3000,0),MATCH('Hàng Theo FCTS 14.09'!L$1,'FCST SDV'!$AC$2:$AZ$2,0))/'Hàng Theo FCTS 14.09'!$C112,0)</f>
        <v>8</v>
      </c>
      <c r="M112" s="134">
        <f t="array" ref="M112">+IFERROR(INDEX('FCST SDV'!$AC$3:$AZ$3000,MATCH('Hàng Theo FCTS 14.09'!$B112,'FCST SDV'!$C$3:$C$3000,0),MATCH('Hàng Theo FCTS 14.09'!M$1,'FCST SDV'!$AC$2:$AZ$2,0))/'Hàng Theo FCTS 14.09'!$C112,0)</f>
        <v>8</v>
      </c>
      <c r="N112" s="134">
        <f t="array" ref="N112">+IFERROR(INDEX('FCST SDV'!$AC$3:$AZ$3000,MATCH('Hàng Theo FCTS 14.09'!$B112,'FCST SDV'!$C$3:$C$3000,0),MATCH('Hàng Theo FCTS 14.09'!N$1,'FCST SDV'!$AC$2:$AZ$2,0))/'Hàng Theo FCTS 14.09'!$C112,0)</f>
        <v>8</v>
      </c>
      <c r="O112" s="134">
        <f t="array" ref="O112">+IFERROR(INDEX('FCST SDV'!$AC$3:$AZ$3000,MATCH('Hàng Theo FCTS 14.09'!$B112,'FCST SDV'!$C$3:$C$3000,0),MATCH('Hàng Theo FCTS 14.09'!O$1,'FCST SDV'!$AC$2:$AZ$2,0))/'Hàng Theo FCTS 14.09'!$C112,0)</f>
        <v>52</v>
      </c>
      <c r="P112" s="134">
        <f t="array" ref="P112">+IFERROR(INDEX('FCST SDV'!$AC$3:$AZ$3000,MATCH('Hàng Theo FCTS 14.09'!$B112,'FCST SDV'!$C$3:$C$3000,0),MATCH('Hàng Theo FCTS 14.09'!P$1,'FCST SDV'!$AC$2:$AZ$2,0))/'Hàng Theo FCTS 14.09'!$C112,0)</f>
        <v>0</v>
      </c>
      <c r="Q112" s="134">
        <f t="array" ref="Q112">+IFERROR(INDEX('FCST SDV'!$AC$3:$AZ$3000,MATCH('Hàng Theo FCTS 14.09'!$B112,'FCST SDV'!$C$3:$C$3000,0),MATCH('Hàng Theo FCTS 14.09'!Q$1,'FCST SDV'!$AC$2:$AZ$2,0))/'Hàng Theo FCTS 14.09'!$C112,0)</f>
        <v>0</v>
      </c>
    </row>
    <row r="113" spans="1:17">
      <c r="A113" s="563"/>
      <c r="B113" s="131" t="s">
        <v>65</v>
      </c>
      <c r="C113" s="135">
        <v>1000</v>
      </c>
      <c r="D113" s="557"/>
      <c r="E113" s="586"/>
      <c r="F113" s="557"/>
      <c r="G113" s="152">
        <f>+VLOOKUP(B113,'[6]FCST SDV'!$C:$AL,36,0)</f>
        <v>96000</v>
      </c>
      <c r="H113" s="153">
        <f t="shared" si="10"/>
        <v>96</v>
      </c>
      <c r="I113" s="134">
        <f t="array" ref="I113">+IFERROR(INDEX('FCST SDV'!$AC$3:$AZ$3000,MATCH('Hàng Theo FCTS 14.09'!$B113,'FCST SDV'!$C$3:$C$3000,0),MATCH('Hàng Theo FCTS 14.09'!I$1,'FCST SDV'!$AC$2:$AZ$2,0))/'Hàng Theo FCTS 14.09'!$C113,0)</f>
        <v>0</v>
      </c>
      <c r="J113" s="134">
        <f t="array" ref="J113">+IFERROR(INDEX('FCST SDV'!$AC$3:$AZ$3000,MATCH('Hàng Theo FCTS 14.09'!$B113,'FCST SDV'!$C$3:$C$3000,0),MATCH('Hàng Theo FCTS 14.09'!J$1,'FCST SDV'!$AC$2:$AZ$2,0))/'Hàng Theo FCTS 14.09'!$C113,0)</f>
        <v>0</v>
      </c>
      <c r="K113" s="134">
        <f t="array" ref="K113">+IFERROR(INDEX('FCST SDV'!$AC$3:$AZ$3000,MATCH('Hàng Theo FCTS 14.09'!$B113,'FCST SDV'!$C$3:$C$3000,0),MATCH('Hàng Theo FCTS 14.09'!K$1,'FCST SDV'!$AC$2:$AZ$2,0))/'Hàng Theo FCTS 14.09'!$C113,0)</f>
        <v>0</v>
      </c>
      <c r="L113" s="134">
        <f t="array" ref="L113">+IFERROR(INDEX('FCST SDV'!$AC$3:$AZ$3000,MATCH('Hàng Theo FCTS 14.09'!$B113,'FCST SDV'!$C$3:$C$3000,0),MATCH('Hàng Theo FCTS 14.09'!L$1,'FCST SDV'!$AC$2:$AZ$2,0))/'Hàng Theo FCTS 14.09'!$C113,0)</f>
        <v>0</v>
      </c>
      <c r="M113" s="134">
        <f t="array" ref="M113">+IFERROR(INDEX('FCST SDV'!$AC$3:$AZ$3000,MATCH('Hàng Theo FCTS 14.09'!$B113,'FCST SDV'!$C$3:$C$3000,0),MATCH('Hàng Theo FCTS 14.09'!M$1,'FCST SDV'!$AC$2:$AZ$2,0))/'Hàng Theo FCTS 14.09'!$C113,0)</f>
        <v>0</v>
      </c>
      <c r="N113" s="134">
        <f t="array" ref="N113">+IFERROR(INDEX('FCST SDV'!$AC$3:$AZ$3000,MATCH('Hàng Theo FCTS 14.09'!$B113,'FCST SDV'!$C$3:$C$3000,0),MATCH('Hàng Theo FCTS 14.09'!N$1,'FCST SDV'!$AC$2:$AZ$2,0))/'Hàng Theo FCTS 14.09'!$C113,0)</f>
        <v>0</v>
      </c>
      <c r="O113" s="134">
        <f t="array" ref="O113">+IFERROR(INDEX('FCST SDV'!$AC$3:$AZ$3000,MATCH('Hàng Theo FCTS 14.09'!$B113,'FCST SDV'!$C$3:$C$3000,0),MATCH('Hàng Theo FCTS 14.09'!O$1,'FCST SDV'!$AC$2:$AZ$2,0))/'Hàng Theo FCTS 14.09'!$C113,0)</f>
        <v>0</v>
      </c>
      <c r="P113" s="134">
        <f t="array" ref="P113">+IFERROR(INDEX('FCST SDV'!$AC$3:$AZ$3000,MATCH('Hàng Theo FCTS 14.09'!$B113,'FCST SDV'!$C$3:$C$3000,0),MATCH('Hàng Theo FCTS 14.09'!P$1,'FCST SDV'!$AC$2:$AZ$2,0))/'Hàng Theo FCTS 14.09'!$C113,0)</f>
        <v>0</v>
      </c>
      <c r="Q113" s="134">
        <f t="array" ref="Q113">+IFERROR(INDEX('FCST SDV'!$AC$3:$AZ$3000,MATCH('Hàng Theo FCTS 14.09'!$B113,'FCST SDV'!$C$3:$C$3000,0),MATCH('Hàng Theo FCTS 14.09'!Q$1,'FCST SDV'!$AC$2:$AZ$2,0))/'Hàng Theo FCTS 14.09'!$C113,0)</f>
        <v>0</v>
      </c>
    </row>
    <row r="114" spans="1:17">
      <c r="A114" s="590" t="s">
        <v>254</v>
      </c>
      <c r="B114" s="591"/>
      <c r="C114" s="591"/>
      <c r="D114" s="591"/>
      <c r="E114" s="591"/>
      <c r="F114" s="592"/>
      <c r="G114" s="156"/>
      <c r="H114" s="155"/>
      <c r="I114" s="138">
        <f>+F101-SUM(I101:I113)</f>
        <v>4501</v>
      </c>
      <c r="J114" s="138">
        <f>+I114-SUM(J101:J113)</f>
        <v>4134</v>
      </c>
      <c r="K114" s="138">
        <f t="shared" ref="K114:Q114" si="11">+J114-SUM(K101:K113)</f>
        <v>3757</v>
      </c>
      <c r="L114" s="138">
        <f t="shared" si="11"/>
        <v>3372.6666666666665</v>
      </c>
      <c r="M114" s="138">
        <f t="shared" si="11"/>
        <v>2986</v>
      </c>
      <c r="N114" s="138">
        <f t="shared" si="11"/>
        <v>2628.6666666666665</v>
      </c>
      <c r="O114" s="138">
        <f t="shared" si="11"/>
        <v>148.07999999999993</v>
      </c>
      <c r="P114" s="138">
        <f t="shared" si="11"/>
        <v>-2205.0533333333337</v>
      </c>
      <c r="Q114" s="138">
        <f t="shared" si="11"/>
        <v>-3628.3866666666672</v>
      </c>
    </row>
    <row r="115" spans="1:17" ht="26.25" customHeight="1">
      <c r="A115" s="561" t="s">
        <v>89</v>
      </c>
      <c r="B115" s="141" t="s">
        <v>90</v>
      </c>
      <c r="C115" s="135">
        <v>3000</v>
      </c>
      <c r="D115" s="555">
        <v>647</v>
      </c>
      <c r="E115" s="585"/>
      <c r="F115" s="555">
        <f>D115</f>
        <v>647</v>
      </c>
      <c r="G115" s="152">
        <f>+VLOOKUP(B115,'[6]FCST SDV'!$C:$AL,36,0)</f>
        <v>111000</v>
      </c>
      <c r="H115" s="153">
        <f t="shared" ref="H115:H124" si="12">+G115/C115</f>
        <v>37</v>
      </c>
      <c r="I115" s="134">
        <f t="array" ref="I115">+IFERROR(INDEX('FCST SDV'!$AC$3:$AZ$3000,MATCH('Hàng Theo FCTS 14.09'!$B115,'FCST SDV'!$C$3:$C$3000,0),MATCH('Hàng Theo FCTS 14.09'!I$1,'FCST SDV'!$AC$2:$AZ$2,0))/'Hàng Theo FCTS 14.09'!$C115,0)</f>
        <v>0</v>
      </c>
      <c r="J115" s="134">
        <f t="array" ref="J115">+IFERROR(INDEX('FCST SDV'!$AC$3:$AZ$3000,MATCH('Hàng Theo FCTS 14.09'!$B115,'FCST SDV'!$C$3:$C$3000,0),MATCH('Hàng Theo FCTS 14.09'!J$1,'FCST SDV'!$AC$2:$AZ$2,0))/'Hàng Theo FCTS 14.09'!$C115,0)</f>
        <v>3</v>
      </c>
      <c r="K115" s="134">
        <f t="array" ref="K115">+IFERROR(INDEX('FCST SDV'!$AC$3:$AZ$3000,MATCH('Hàng Theo FCTS 14.09'!$B115,'FCST SDV'!$C$3:$C$3000,0),MATCH('Hàng Theo FCTS 14.09'!K$1,'FCST SDV'!$AC$2:$AZ$2,0))/'Hàng Theo FCTS 14.09'!$C115,0)</f>
        <v>3</v>
      </c>
      <c r="L115" s="134">
        <f t="array" ref="L115">+IFERROR(INDEX('FCST SDV'!$AC$3:$AZ$3000,MATCH('Hàng Theo FCTS 14.09'!$B115,'FCST SDV'!$C$3:$C$3000,0),MATCH('Hàng Theo FCTS 14.09'!L$1,'FCST SDV'!$AC$2:$AZ$2,0))/'Hàng Theo FCTS 14.09'!$C115,0)</f>
        <v>3</v>
      </c>
      <c r="M115" s="134">
        <f t="array" ref="M115">+IFERROR(INDEX('FCST SDV'!$AC$3:$AZ$3000,MATCH('Hàng Theo FCTS 14.09'!$B115,'FCST SDV'!$C$3:$C$3000,0),MATCH('Hàng Theo FCTS 14.09'!M$1,'FCST SDV'!$AC$2:$AZ$2,0))/'Hàng Theo FCTS 14.09'!$C115,0)</f>
        <v>3</v>
      </c>
      <c r="N115" s="134">
        <f t="array" ref="N115">+IFERROR(INDEX('FCST SDV'!$AC$3:$AZ$3000,MATCH('Hàng Theo FCTS 14.09'!$B115,'FCST SDV'!$C$3:$C$3000,0),MATCH('Hàng Theo FCTS 14.09'!N$1,'FCST SDV'!$AC$2:$AZ$2,0))/'Hàng Theo FCTS 14.09'!$C115,0)</f>
        <v>2</v>
      </c>
      <c r="O115" s="134">
        <f t="array" ref="O115">+IFERROR(INDEX('FCST SDV'!$AC$3:$AZ$3000,MATCH('Hàng Theo FCTS 14.09'!$B115,'FCST SDV'!$C$3:$C$3000,0),MATCH('Hàng Theo FCTS 14.09'!O$1,'FCST SDV'!$AC$2:$AZ$2,0))/'Hàng Theo FCTS 14.09'!$C115,0)</f>
        <v>17</v>
      </c>
      <c r="P115" s="134">
        <f t="array" ref="P115">+IFERROR(INDEX('FCST SDV'!$AC$3:$AZ$3000,MATCH('Hàng Theo FCTS 14.09'!$B115,'FCST SDV'!$C$3:$C$3000,0),MATCH('Hàng Theo FCTS 14.09'!P$1,'FCST SDV'!$AC$2:$AZ$2,0))/'Hàng Theo FCTS 14.09'!$C115,0)</f>
        <v>0</v>
      </c>
      <c r="Q115" s="134">
        <f t="array" ref="Q115">+IFERROR(INDEX('FCST SDV'!$AC$3:$AZ$3000,MATCH('Hàng Theo FCTS 14.09'!$B115,'FCST SDV'!$C$3:$C$3000,0),MATCH('Hàng Theo FCTS 14.09'!Q$1,'FCST SDV'!$AC$2:$AZ$2,0))/'Hàng Theo FCTS 14.09'!$C115,0)</f>
        <v>0</v>
      </c>
    </row>
    <row r="116" spans="1:17" ht="26.25" customHeight="1">
      <c r="A116" s="562"/>
      <c r="B116" s="141" t="s">
        <v>91</v>
      </c>
      <c r="C116" s="135">
        <v>3000</v>
      </c>
      <c r="D116" s="556"/>
      <c r="E116" s="664"/>
      <c r="F116" s="556"/>
      <c r="G116" s="152">
        <f>+VLOOKUP(B116,'[6]FCST SDV'!$C:$AL,36,0)</f>
        <v>93000</v>
      </c>
      <c r="H116" s="153">
        <f t="shared" si="12"/>
        <v>31</v>
      </c>
      <c r="I116" s="134">
        <f t="array" ref="I116">+IFERROR(INDEX('FCST SDV'!$AC$3:$AZ$3000,MATCH('Hàng Theo FCTS 14.09'!$B116,'FCST SDV'!$C$3:$C$3000,0),MATCH('Hàng Theo FCTS 14.09'!I$1,'FCST SDV'!$AC$2:$AZ$2,0))/'Hàng Theo FCTS 14.09'!$C116,0)</f>
        <v>0</v>
      </c>
      <c r="J116" s="134">
        <f t="array" ref="J116">+IFERROR(INDEX('FCST SDV'!$AC$3:$AZ$3000,MATCH('Hàng Theo FCTS 14.09'!$B116,'FCST SDV'!$C$3:$C$3000,0),MATCH('Hàng Theo FCTS 14.09'!J$1,'FCST SDV'!$AC$2:$AZ$2,0))/'Hàng Theo FCTS 14.09'!$C116,0)</f>
        <v>0</v>
      </c>
      <c r="K116" s="134">
        <f t="array" ref="K116">+IFERROR(INDEX('FCST SDV'!$AC$3:$AZ$3000,MATCH('Hàng Theo FCTS 14.09'!$B116,'FCST SDV'!$C$3:$C$3000,0),MATCH('Hàng Theo FCTS 14.09'!K$1,'FCST SDV'!$AC$2:$AZ$2,0))/'Hàng Theo FCTS 14.09'!$C116,0)</f>
        <v>0</v>
      </c>
      <c r="L116" s="134">
        <f t="array" ref="L116">+IFERROR(INDEX('FCST SDV'!$AC$3:$AZ$3000,MATCH('Hàng Theo FCTS 14.09'!$B116,'FCST SDV'!$C$3:$C$3000,0),MATCH('Hàng Theo FCTS 14.09'!L$1,'FCST SDV'!$AC$2:$AZ$2,0))/'Hàng Theo FCTS 14.09'!$C116,0)</f>
        <v>0</v>
      </c>
      <c r="M116" s="134">
        <f t="array" ref="M116">+IFERROR(INDEX('FCST SDV'!$AC$3:$AZ$3000,MATCH('Hàng Theo FCTS 14.09'!$B116,'FCST SDV'!$C$3:$C$3000,0),MATCH('Hàng Theo FCTS 14.09'!M$1,'FCST SDV'!$AC$2:$AZ$2,0))/'Hàng Theo FCTS 14.09'!$C116,0)</f>
        <v>0</v>
      </c>
      <c r="N116" s="134">
        <f t="array" ref="N116">+IFERROR(INDEX('FCST SDV'!$AC$3:$AZ$3000,MATCH('Hàng Theo FCTS 14.09'!$B116,'FCST SDV'!$C$3:$C$3000,0),MATCH('Hàng Theo FCTS 14.09'!N$1,'FCST SDV'!$AC$2:$AZ$2,0))/'Hàng Theo FCTS 14.09'!$C116,0)</f>
        <v>0</v>
      </c>
      <c r="O116" s="134">
        <f t="array" ref="O116">+IFERROR(INDEX('FCST SDV'!$AC$3:$AZ$3000,MATCH('Hàng Theo FCTS 14.09'!$B116,'FCST SDV'!$C$3:$C$3000,0),MATCH('Hàng Theo FCTS 14.09'!O$1,'FCST SDV'!$AC$2:$AZ$2,0))/'Hàng Theo FCTS 14.09'!$C116,0)</f>
        <v>0</v>
      </c>
      <c r="P116" s="134">
        <f t="array" ref="P116">+IFERROR(INDEX('FCST SDV'!$AC$3:$AZ$3000,MATCH('Hàng Theo FCTS 14.09'!$B116,'FCST SDV'!$C$3:$C$3000,0),MATCH('Hàng Theo FCTS 14.09'!P$1,'FCST SDV'!$AC$2:$AZ$2,0))/'Hàng Theo FCTS 14.09'!$C116,0)</f>
        <v>0</v>
      </c>
      <c r="Q116" s="134">
        <f t="array" ref="Q116">+IFERROR(INDEX('FCST SDV'!$AC$3:$AZ$3000,MATCH('Hàng Theo FCTS 14.09'!$B116,'FCST SDV'!$C$3:$C$3000,0),MATCH('Hàng Theo FCTS 14.09'!Q$1,'FCST SDV'!$AC$2:$AZ$2,0))/'Hàng Theo FCTS 14.09'!$C116,0)</f>
        <v>0</v>
      </c>
    </row>
    <row r="117" spans="1:17" ht="26.25" customHeight="1">
      <c r="A117" s="562"/>
      <c r="B117" s="141" t="s">
        <v>92</v>
      </c>
      <c r="C117" s="135">
        <v>3000</v>
      </c>
      <c r="D117" s="556"/>
      <c r="E117" s="664"/>
      <c r="F117" s="556"/>
      <c r="G117" s="152">
        <f>+VLOOKUP(B117,'[6]FCST SDV'!$C:$AL,36,0)</f>
        <v>0</v>
      </c>
      <c r="H117" s="153">
        <f t="shared" si="12"/>
        <v>0</v>
      </c>
      <c r="I117" s="134">
        <f t="array" ref="I117">+IFERROR(INDEX('FCST SDV'!$AC$3:$AZ$3000,MATCH('Hàng Theo FCTS 14.09'!$B117,'FCST SDV'!$C$3:$C$3000,0),MATCH('Hàng Theo FCTS 14.09'!I$1,'FCST SDV'!$AC$2:$AZ$2,0))/'Hàng Theo FCTS 14.09'!$C117,0)</f>
        <v>0</v>
      </c>
      <c r="J117" s="134">
        <f t="array" ref="J117">+IFERROR(INDEX('FCST SDV'!$AC$3:$AZ$3000,MATCH('Hàng Theo FCTS 14.09'!$B117,'FCST SDV'!$C$3:$C$3000,0),MATCH('Hàng Theo FCTS 14.09'!J$1,'FCST SDV'!$AC$2:$AZ$2,0))/'Hàng Theo FCTS 14.09'!$C117,0)</f>
        <v>3</v>
      </c>
      <c r="K117" s="134">
        <f t="array" ref="K117">+IFERROR(INDEX('FCST SDV'!$AC$3:$AZ$3000,MATCH('Hàng Theo FCTS 14.09'!$B117,'FCST SDV'!$C$3:$C$3000,0),MATCH('Hàng Theo FCTS 14.09'!K$1,'FCST SDV'!$AC$2:$AZ$2,0))/'Hàng Theo FCTS 14.09'!$C117,0)</f>
        <v>3</v>
      </c>
      <c r="L117" s="134">
        <f t="array" ref="L117">+IFERROR(INDEX('FCST SDV'!$AC$3:$AZ$3000,MATCH('Hàng Theo FCTS 14.09'!$B117,'FCST SDV'!$C$3:$C$3000,0),MATCH('Hàng Theo FCTS 14.09'!L$1,'FCST SDV'!$AC$2:$AZ$2,0))/'Hàng Theo FCTS 14.09'!$C117,0)</f>
        <v>3</v>
      </c>
      <c r="M117" s="134">
        <f t="array" ref="M117">+IFERROR(INDEX('FCST SDV'!$AC$3:$AZ$3000,MATCH('Hàng Theo FCTS 14.09'!$B117,'FCST SDV'!$C$3:$C$3000,0),MATCH('Hàng Theo FCTS 14.09'!M$1,'FCST SDV'!$AC$2:$AZ$2,0))/'Hàng Theo FCTS 14.09'!$C117,0)</f>
        <v>3</v>
      </c>
      <c r="N117" s="134">
        <f t="array" ref="N117">+IFERROR(INDEX('FCST SDV'!$AC$3:$AZ$3000,MATCH('Hàng Theo FCTS 14.09'!$B117,'FCST SDV'!$C$3:$C$3000,0),MATCH('Hàng Theo FCTS 14.09'!N$1,'FCST SDV'!$AC$2:$AZ$2,0))/'Hàng Theo FCTS 14.09'!$C117,0)</f>
        <v>2</v>
      </c>
      <c r="O117" s="134">
        <f t="array" ref="O117">+IFERROR(INDEX('FCST SDV'!$AC$3:$AZ$3000,MATCH('Hàng Theo FCTS 14.09'!$B117,'FCST SDV'!$C$3:$C$3000,0),MATCH('Hàng Theo FCTS 14.09'!O$1,'FCST SDV'!$AC$2:$AZ$2,0))/'Hàng Theo FCTS 14.09'!$C117,0)</f>
        <v>17</v>
      </c>
      <c r="P117" s="134">
        <f t="array" ref="P117">+IFERROR(INDEX('FCST SDV'!$AC$3:$AZ$3000,MATCH('Hàng Theo FCTS 14.09'!$B117,'FCST SDV'!$C$3:$C$3000,0),MATCH('Hàng Theo FCTS 14.09'!P$1,'FCST SDV'!$AC$2:$AZ$2,0))/'Hàng Theo FCTS 14.09'!$C117,0)</f>
        <v>0</v>
      </c>
      <c r="Q117" s="134">
        <f t="array" ref="Q117">+IFERROR(INDEX('FCST SDV'!$AC$3:$AZ$3000,MATCH('Hàng Theo FCTS 14.09'!$B117,'FCST SDV'!$C$3:$C$3000,0),MATCH('Hàng Theo FCTS 14.09'!Q$1,'FCST SDV'!$AC$2:$AZ$2,0))/'Hàng Theo FCTS 14.09'!$C117,0)</f>
        <v>0</v>
      </c>
    </row>
    <row r="118" spans="1:17" ht="26.25" customHeight="1">
      <c r="A118" s="562"/>
      <c r="B118" s="141" t="s">
        <v>91</v>
      </c>
      <c r="C118" s="135">
        <v>3000</v>
      </c>
      <c r="D118" s="556"/>
      <c r="E118" s="664"/>
      <c r="F118" s="556"/>
      <c r="G118" s="152">
        <f>+VLOOKUP(B118,'[6]FCST SDV'!$C:$AL,36,0)</f>
        <v>93000</v>
      </c>
      <c r="H118" s="153">
        <f t="shared" si="12"/>
        <v>31</v>
      </c>
      <c r="I118" s="134">
        <f t="array" ref="I118">+IFERROR(INDEX('FCST SDV'!$AC$3:$AZ$3000,MATCH('Hàng Theo FCTS 14.09'!$B118,'FCST SDV'!$C$3:$C$3000,0),MATCH('Hàng Theo FCTS 14.09'!I$1,'FCST SDV'!$AC$2:$AZ$2,0))/'Hàng Theo FCTS 14.09'!$C118,0)</f>
        <v>0</v>
      </c>
      <c r="J118" s="134">
        <f t="array" ref="J118">+IFERROR(INDEX('FCST SDV'!$AC$3:$AZ$3000,MATCH('Hàng Theo FCTS 14.09'!$B118,'FCST SDV'!$C$3:$C$3000,0),MATCH('Hàng Theo FCTS 14.09'!J$1,'FCST SDV'!$AC$2:$AZ$2,0))/'Hàng Theo FCTS 14.09'!$C118,0)</f>
        <v>0</v>
      </c>
      <c r="K118" s="134">
        <f t="array" ref="K118">+IFERROR(INDEX('FCST SDV'!$AC$3:$AZ$3000,MATCH('Hàng Theo FCTS 14.09'!$B118,'FCST SDV'!$C$3:$C$3000,0),MATCH('Hàng Theo FCTS 14.09'!K$1,'FCST SDV'!$AC$2:$AZ$2,0))/'Hàng Theo FCTS 14.09'!$C118,0)</f>
        <v>0</v>
      </c>
      <c r="L118" s="134">
        <f t="array" ref="L118">+IFERROR(INDEX('FCST SDV'!$AC$3:$AZ$3000,MATCH('Hàng Theo FCTS 14.09'!$B118,'FCST SDV'!$C$3:$C$3000,0),MATCH('Hàng Theo FCTS 14.09'!L$1,'FCST SDV'!$AC$2:$AZ$2,0))/'Hàng Theo FCTS 14.09'!$C118,0)</f>
        <v>0</v>
      </c>
      <c r="M118" s="134">
        <f t="array" ref="M118">+IFERROR(INDEX('FCST SDV'!$AC$3:$AZ$3000,MATCH('Hàng Theo FCTS 14.09'!$B118,'FCST SDV'!$C$3:$C$3000,0),MATCH('Hàng Theo FCTS 14.09'!M$1,'FCST SDV'!$AC$2:$AZ$2,0))/'Hàng Theo FCTS 14.09'!$C118,0)</f>
        <v>0</v>
      </c>
      <c r="N118" s="134">
        <f t="array" ref="N118">+IFERROR(INDEX('FCST SDV'!$AC$3:$AZ$3000,MATCH('Hàng Theo FCTS 14.09'!$B118,'FCST SDV'!$C$3:$C$3000,0),MATCH('Hàng Theo FCTS 14.09'!N$1,'FCST SDV'!$AC$2:$AZ$2,0))/'Hàng Theo FCTS 14.09'!$C118,0)</f>
        <v>0</v>
      </c>
      <c r="O118" s="134">
        <f t="array" ref="O118">+IFERROR(INDEX('FCST SDV'!$AC$3:$AZ$3000,MATCH('Hàng Theo FCTS 14.09'!$B118,'FCST SDV'!$C$3:$C$3000,0),MATCH('Hàng Theo FCTS 14.09'!O$1,'FCST SDV'!$AC$2:$AZ$2,0))/'Hàng Theo FCTS 14.09'!$C118,0)</f>
        <v>0</v>
      </c>
      <c r="P118" s="134">
        <f t="array" ref="P118">+IFERROR(INDEX('FCST SDV'!$AC$3:$AZ$3000,MATCH('Hàng Theo FCTS 14.09'!$B118,'FCST SDV'!$C$3:$C$3000,0),MATCH('Hàng Theo FCTS 14.09'!P$1,'FCST SDV'!$AC$2:$AZ$2,0))/'Hàng Theo FCTS 14.09'!$C118,0)</f>
        <v>6</v>
      </c>
      <c r="Q118" s="134">
        <f t="array" ref="Q118">+IFERROR(INDEX('FCST SDV'!$AC$3:$AZ$3000,MATCH('Hàng Theo FCTS 14.09'!$B118,'FCST SDV'!$C$3:$C$3000,0),MATCH('Hàng Theo FCTS 14.09'!Q$1,'FCST SDV'!$AC$2:$AZ$2,0))/'Hàng Theo FCTS 14.09'!$C118,0)</f>
        <v>0</v>
      </c>
    </row>
    <row r="119" spans="1:17">
      <c r="A119" s="562"/>
      <c r="B119" s="131" t="s">
        <v>93</v>
      </c>
      <c r="C119" s="135">
        <v>3000</v>
      </c>
      <c r="D119" s="556"/>
      <c r="E119" s="664"/>
      <c r="F119" s="556"/>
      <c r="G119" s="152">
        <f>+VLOOKUP(B119,'[6]FCST SDV'!$C:$AL,36,0)</f>
        <v>18000</v>
      </c>
      <c r="H119" s="153">
        <f t="shared" si="12"/>
        <v>6</v>
      </c>
      <c r="I119" s="134">
        <f t="array" ref="I119">+IFERROR(INDEX('FCST SDV'!$AC$3:$AZ$3000,MATCH('Hàng Theo FCTS 14.09'!$B119,'FCST SDV'!$C$3:$C$3000,0),MATCH('Hàng Theo FCTS 14.09'!I$1,'FCST SDV'!$AC$2:$AZ$2,0))/'Hàng Theo FCTS 14.09'!$C119,0)</f>
        <v>3</v>
      </c>
      <c r="J119" s="134">
        <f t="array" ref="J119">+IFERROR(INDEX('FCST SDV'!$AC$3:$AZ$3000,MATCH('Hàng Theo FCTS 14.09'!$B119,'FCST SDV'!$C$3:$C$3000,0),MATCH('Hàng Theo FCTS 14.09'!J$1,'FCST SDV'!$AC$2:$AZ$2,0))/'Hàng Theo FCTS 14.09'!$C119,0)</f>
        <v>3</v>
      </c>
      <c r="K119" s="134">
        <f t="array" ref="K119">+IFERROR(INDEX('FCST SDV'!$AC$3:$AZ$3000,MATCH('Hàng Theo FCTS 14.09'!$B119,'FCST SDV'!$C$3:$C$3000,0),MATCH('Hàng Theo FCTS 14.09'!K$1,'FCST SDV'!$AC$2:$AZ$2,0))/'Hàng Theo FCTS 14.09'!$C119,0)</f>
        <v>3</v>
      </c>
      <c r="L119" s="134">
        <f t="array" ref="L119">+IFERROR(INDEX('FCST SDV'!$AC$3:$AZ$3000,MATCH('Hàng Theo FCTS 14.09'!$B119,'FCST SDV'!$C$3:$C$3000,0),MATCH('Hàng Theo FCTS 14.09'!L$1,'FCST SDV'!$AC$2:$AZ$2,0))/'Hàng Theo FCTS 14.09'!$C119,0)</f>
        <v>3</v>
      </c>
      <c r="M119" s="134">
        <f t="array" ref="M119">+IFERROR(INDEX('FCST SDV'!$AC$3:$AZ$3000,MATCH('Hàng Theo FCTS 14.09'!$B119,'FCST SDV'!$C$3:$C$3000,0),MATCH('Hàng Theo FCTS 14.09'!M$1,'FCST SDV'!$AC$2:$AZ$2,0))/'Hàng Theo FCTS 14.09'!$C119,0)</f>
        <v>3</v>
      </c>
      <c r="N119" s="134">
        <f t="array" ref="N119">+IFERROR(INDEX('FCST SDV'!$AC$3:$AZ$3000,MATCH('Hàng Theo FCTS 14.09'!$B119,'FCST SDV'!$C$3:$C$3000,0),MATCH('Hàng Theo FCTS 14.09'!N$1,'FCST SDV'!$AC$2:$AZ$2,0))/'Hàng Theo FCTS 14.09'!$C119,0)</f>
        <v>2</v>
      </c>
      <c r="O119" s="134">
        <f t="array" ref="O119">+IFERROR(INDEX('FCST SDV'!$AC$3:$AZ$3000,MATCH('Hàng Theo FCTS 14.09'!$B119,'FCST SDV'!$C$3:$C$3000,0),MATCH('Hàng Theo FCTS 14.09'!O$1,'FCST SDV'!$AC$2:$AZ$2,0))/'Hàng Theo FCTS 14.09'!$C119,0)</f>
        <v>20</v>
      </c>
      <c r="P119" s="134">
        <f t="array" ref="P119">+IFERROR(INDEX('FCST SDV'!$AC$3:$AZ$3000,MATCH('Hàng Theo FCTS 14.09'!$B119,'FCST SDV'!$C$3:$C$3000,0),MATCH('Hàng Theo FCTS 14.09'!P$1,'FCST SDV'!$AC$2:$AZ$2,0))/'Hàng Theo FCTS 14.09'!$C119,0)</f>
        <v>6</v>
      </c>
      <c r="Q119" s="134">
        <f t="array" ref="Q119">+IFERROR(INDEX('FCST SDV'!$AC$3:$AZ$3000,MATCH('Hàng Theo FCTS 14.09'!$B119,'FCST SDV'!$C$3:$C$3000,0),MATCH('Hàng Theo FCTS 14.09'!Q$1,'FCST SDV'!$AC$2:$AZ$2,0))/'Hàng Theo FCTS 14.09'!$C119,0)</f>
        <v>9</v>
      </c>
    </row>
    <row r="120" spans="1:17">
      <c r="A120" s="562"/>
      <c r="B120" s="131" t="s">
        <v>94</v>
      </c>
      <c r="C120" s="135">
        <v>3000</v>
      </c>
      <c r="D120" s="556"/>
      <c r="E120" s="664"/>
      <c r="F120" s="556"/>
      <c r="G120" s="152">
        <f>+VLOOKUP(B120,'[6]FCST SDV'!$C:$AL,36,0)</f>
        <v>156000</v>
      </c>
      <c r="H120" s="153">
        <f t="shared" si="12"/>
        <v>52</v>
      </c>
      <c r="I120" s="134">
        <f t="array" ref="I120">+IFERROR(INDEX('FCST SDV'!$AC$3:$AZ$3000,MATCH('Hàng Theo FCTS 14.09'!$B120,'FCST SDV'!$C$3:$C$3000,0),MATCH('Hàng Theo FCTS 14.09'!I$1,'FCST SDV'!$AC$2:$AZ$2,0))/'Hàng Theo FCTS 14.09'!$C120,0)</f>
        <v>8</v>
      </c>
      <c r="J120" s="134">
        <f t="array" ref="J120">+IFERROR(INDEX('FCST SDV'!$AC$3:$AZ$3000,MATCH('Hàng Theo FCTS 14.09'!$B120,'FCST SDV'!$C$3:$C$3000,0),MATCH('Hàng Theo FCTS 14.09'!J$1,'FCST SDV'!$AC$2:$AZ$2,0))/'Hàng Theo FCTS 14.09'!$C120,0)</f>
        <v>8</v>
      </c>
      <c r="K120" s="134">
        <f t="array" ref="K120">+IFERROR(INDEX('FCST SDV'!$AC$3:$AZ$3000,MATCH('Hàng Theo FCTS 14.09'!$B120,'FCST SDV'!$C$3:$C$3000,0),MATCH('Hàng Theo FCTS 14.09'!K$1,'FCST SDV'!$AC$2:$AZ$2,0))/'Hàng Theo FCTS 14.09'!$C120,0)</f>
        <v>8</v>
      </c>
      <c r="L120" s="134">
        <f t="array" ref="L120">+IFERROR(INDEX('FCST SDV'!$AC$3:$AZ$3000,MATCH('Hàng Theo FCTS 14.09'!$B120,'FCST SDV'!$C$3:$C$3000,0),MATCH('Hàng Theo FCTS 14.09'!L$1,'FCST SDV'!$AC$2:$AZ$2,0))/'Hàng Theo FCTS 14.09'!$C120,0)</f>
        <v>8</v>
      </c>
      <c r="M120" s="134">
        <f t="array" ref="M120">+IFERROR(INDEX('FCST SDV'!$AC$3:$AZ$3000,MATCH('Hàng Theo FCTS 14.09'!$B120,'FCST SDV'!$C$3:$C$3000,0),MATCH('Hàng Theo FCTS 14.09'!M$1,'FCST SDV'!$AC$2:$AZ$2,0))/'Hàng Theo FCTS 14.09'!$C120,0)</f>
        <v>8</v>
      </c>
      <c r="N120" s="134">
        <f t="array" ref="N120">+IFERROR(INDEX('FCST SDV'!$AC$3:$AZ$3000,MATCH('Hàng Theo FCTS 14.09'!$B120,'FCST SDV'!$C$3:$C$3000,0),MATCH('Hàng Theo FCTS 14.09'!N$1,'FCST SDV'!$AC$2:$AZ$2,0))/'Hàng Theo FCTS 14.09'!$C120,0)</f>
        <v>8</v>
      </c>
      <c r="O120" s="134">
        <f t="array" ref="O120">+IFERROR(INDEX('FCST SDV'!$AC$3:$AZ$3000,MATCH('Hàng Theo FCTS 14.09'!$B120,'FCST SDV'!$C$3:$C$3000,0),MATCH('Hàng Theo FCTS 14.09'!O$1,'FCST SDV'!$AC$2:$AZ$2,0))/'Hàng Theo FCTS 14.09'!$C120,0)</f>
        <v>52</v>
      </c>
      <c r="P120" s="134">
        <f t="array" ref="P120">+IFERROR(INDEX('FCST SDV'!$AC$3:$AZ$3000,MATCH('Hàng Theo FCTS 14.09'!$B120,'FCST SDV'!$C$3:$C$3000,0),MATCH('Hàng Theo FCTS 14.09'!P$1,'FCST SDV'!$AC$2:$AZ$2,0))/'Hàng Theo FCTS 14.09'!$C120,0)</f>
        <v>0</v>
      </c>
      <c r="Q120" s="134">
        <f t="array" ref="Q120">+IFERROR(INDEX('FCST SDV'!$AC$3:$AZ$3000,MATCH('Hàng Theo FCTS 14.09'!$B120,'FCST SDV'!$C$3:$C$3000,0),MATCH('Hàng Theo FCTS 14.09'!Q$1,'FCST SDV'!$AC$2:$AZ$2,0))/'Hàng Theo FCTS 14.09'!$C120,0)</f>
        <v>0</v>
      </c>
    </row>
    <row r="121" spans="1:17">
      <c r="A121" s="562"/>
      <c r="B121" s="131" t="s">
        <v>95</v>
      </c>
      <c r="C121" s="135">
        <v>3000</v>
      </c>
      <c r="D121" s="556"/>
      <c r="E121" s="664"/>
      <c r="F121" s="556"/>
      <c r="G121" s="152">
        <f>+VLOOKUP(B121,'[6]FCST SDV'!$C:$AL,36,0)</f>
        <v>300000</v>
      </c>
      <c r="H121" s="153">
        <f t="shared" si="12"/>
        <v>100</v>
      </c>
      <c r="I121" s="134">
        <f t="array" ref="I121">+IFERROR(INDEX('FCST SDV'!$AC$3:$AZ$3000,MATCH('Hàng Theo FCTS 14.09'!$B121,'FCST SDV'!$C$3:$C$3000,0),MATCH('Hàng Theo FCTS 14.09'!I$1,'FCST SDV'!$AC$2:$AZ$2,0))/'Hàng Theo FCTS 14.09'!$C121,0)</f>
        <v>8</v>
      </c>
      <c r="J121" s="134">
        <f t="array" ref="J121">+IFERROR(INDEX('FCST SDV'!$AC$3:$AZ$3000,MATCH('Hàng Theo FCTS 14.09'!$B121,'FCST SDV'!$C$3:$C$3000,0),MATCH('Hàng Theo FCTS 14.09'!J$1,'FCST SDV'!$AC$2:$AZ$2,0))/'Hàng Theo FCTS 14.09'!$C121,0)</f>
        <v>8</v>
      </c>
      <c r="K121" s="134">
        <f t="array" ref="K121">+IFERROR(INDEX('FCST SDV'!$AC$3:$AZ$3000,MATCH('Hàng Theo FCTS 14.09'!$B121,'FCST SDV'!$C$3:$C$3000,0),MATCH('Hàng Theo FCTS 14.09'!K$1,'FCST SDV'!$AC$2:$AZ$2,0))/'Hàng Theo FCTS 14.09'!$C121,0)</f>
        <v>8</v>
      </c>
      <c r="L121" s="134">
        <f t="array" ref="L121">+IFERROR(INDEX('FCST SDV'!$AC$3:$AZ$3000,MATCH('Hàng Theo FCTS 14.09'!$B121,'FCST SDV'!$C$3:$C$3000,0),MATCH('Hàng Theo FCTS 14.09'!L$1,'FCST SDV'!$AC$2:$AZ$2,0))/'Hàng Theo FCTS 14.09'!$C121,0)</f>
        <v>8</v>
      </c>
      <c r="M121" s="134">
        <f t="array" ref="M121">+IFERROR(INDEX('FCST SDV'!$AC$3:$AZ$3000,MATCH('Hàng Theo FCTS 14.09'!$B121,'FCST SDV'!$C$3:$C$3000,0),MATCH('Hàng Theo FCTS 14.09'!M$1,'FCST SDV'!$AC$2:$AZ$2,0))/'Hàng Theo FCTS 14.09'!$C121,0)</f>
        <v>8</v>
      </c>
      <c r="N121" s="134">
        <f t="array" ref="N121">+IFERROR(INDEX('FCST SDV'!$AC$3:$AZ$3000,MATCH('Hàng Theo FCTS 14.09'!$B121,'FCST SDV'!$C$3:$C$3000,0),MATCH('Hàng Theo FCTS 14.09'!N$1,'FCST SDV'!$AC$2:$AZ$2,0))/'Hàng Theo FCTS 14.09'!$C121,0)</f>
        <v>8</v>
      </c>
      <c r="O121" s="134">
        <f t="array" ref="O121">+IFERROR(INDEX('FCST SDV'!$AC$3:$AZ$3000,MATCH('Hàng Theo FCTS 14.09'!$B121,'FCST SDV'!$C$3:$C$3000,0),MATCH('Hàng Theo FCTS 14.09'!O$1,'FCST SDV'!$AC$2:$AZ$2,0))/'Hàng Theo FCTS 14.09'!$C121,0)</f>
        <v>56</v>
      </c>
      <c r="P121" s="134">
        <f t="array" ref="P121">+IFERROR(INDEX('FCST SDV'!$AC$3:$AZ$3000,MATCH('Hàng Theo FCTS 14.09'!$B121,'FCST SDV'!$C$3:$C$3000,0),MATCH('Hàng Theo FCTS 14.09'!P$1,'FCST SDV'!$AC$2:$AZ$2,0))/'Hàng Theo FCTS 14.09'!$C121,0)</f>
        <v>42</v>
      </c>
      <c r="Q121" s="134">
        <f t="array" ref="Q121">+IFERROR(INDEX('FCST SDV'!$AC$3:$AZ$3000,MATCH('Hàng Theo FCTS 14.09'!$B121,'FCST SDV'!$C$3:$C$3000,0),MATCH('Hàng Theo FCTS 14.09'!Q$1,'FCST SDV'!$AC$2:$AZ$2,0))/'Hàng Theo FCTS 14.09'!$C121,0)</f>
        <v>24</v>
      </c>
    </row>
    <row r="122" spans="1:17">
      <c r="A122" s="562"/>
      <c r="B122" s="131" t="s">
        <v>96</v>
      </c>
      <c r="C122" s="135">
        <v>3000</v>
      </c>
      <c r="D122" s="556"/>
      <c r="E122" s="664"/>
      <c r="F122" s="556"/>
      <c r="G122" s="152">
        <f>+VLOOKUP(B122,'[6]FCST SDV'!$C:$AL,36,0)</f>
        <v>510000</v>
      </c>
      <c r="H122" s="153">
        <f t="shared" si="12"/>
        <v>170</v>
      </c>
      <c r="I122" s="134">
        <f t="array" ref="I122">+IFERROR(INDEX('FCST SDV'!$AC$3:$AZ$3000,MATCH('Hàng Theo FCTS 14.09'!$B122,'FCST SDV'!$C$3:$C$3000,0),MATCH('Hàng Theo FCTS 14.09'!I$1,'FCST SDV'!$AC$2:$AZ$2,0))/'Hàng Theo FCTS 14.09'!$C122,0)</f>
        <v>8</v>
      </c>
      <c r="J122" s="134">
        <f t="array" ref="J122">+IFERROR(INDEX('FCST SDV'!$AC$3:$AZ$3000,MATCH('Hàng Theo FCTS 14.09'!$B122,'FCST SDV'!$C$3:$C$3000,0),MATCH('Hàng Theo FCTS 14.09'!J$1,'FCST SDV'!$AC$2:$AZ$2,0))/'Hàng Theo FCTS 14.09'!$C122,0)</f>
        <v>8</v>
      </c>
      <c r="K122" s="134">
        <f t="array" ref="K122">+IFERROR(INDEX('FCST SDV'!$AC$3:$AZ$3000,MATCH('Hàng Theo FCTS 14.09'!$B122,'FCST SDV'!$C$3:$C$3000,0),MATCH('Hàng Theo FCTS 14.09'!K$1,'FCST SDV'!$AC$2:$AZ$2,0))/'Hàng Theo FCTS 14.09'!$C122,0)</f>
        <v>8</v>
      </c>
      <c r="L122" s="134">
        <f t="array" ref="L122">+IFERROR(INDEX('FCST SDV'!$AC$3:$AZ$3000,MATCH('Hàng Theo FCTS 14.09'!$B122,'FCST SDV'!$C$3:$C$3000,0),MATCH('Hàng Theo FCTS 14.09'!L$1,'FCST SDV'!$AC$2:$AZ$2,0))/'Hàng Theo FCTS 14.09'!$C122,0)</f>
        <v>0</v>
      </c>
      <c r="M122" s="134">
        <f t="array" ref="M122">+IFERROR(INDEX('FCST SDV'!$AC$3:$AZ$3000,MATCH('Hàng Theo FCTS 14.09'!$B122,'FCST SDV'!$C$3:$C$3000,0),MATCH('Hàng Theo FCTS 14.09'!M$1,'FCST SDV'!$AC$2:$AZ$2,0))/'Hàng Theo FCTS 14.09'!$C122,0)</f>
        <v>0</v>
      </c>
      <c r="N122" s="134">
        <f t="array" ref="N122">+IFERROR(INDEX('FCST SDV'!$AC$3:$AZ$3000,MATCH('Hàng Theo FCTS 14.09'!$B122,'FCST SDV'!$C$3:$C$3000,0),MATCH('Hàng Theo FCTS 14.09'!N$1,'FCST SDV'!$AC$2:$AZ$2,0))/'Hàng Theo FCTS 14.09'!$C122,0)</f>
        <v>0</v>
      </c>
      <c r="O122" s="134">
        <f t="array" ref="O122">+IFERROR(INDEX('FCST SDV'!$AC$3:$AZ$3000,MATCH('Hàng Theo FCTS 14.09'!$B122,'FCST SDV'!$C$3:$C$3000,0),MATCH('Hàng Theo FCTS 14.09'!O$1,'FCST SDV'!$AC$2:$AZ$2,0))/'Hàng Theo FCTS 14.09'!$C122,0)</f>
        <v>32</v>
      </c>
      <c r="P122" s="134">
        <f t="array" ref="P122">+IFERROR(INDEX('FCST SDV'!$AC$3:$AZ$3000,MATCH('Hàng Theo FCTS 14.09'!$B122,'FCST SDV'!$C$3:$C$3000,0),MATCH('Hàng Theo FCTS 14.09'!P$1,'FCST SDV'!$AC$2:$AZ$2,0))/'Hàng Theo FCTS 14.09'!$C122,0)</f>
        <v>0</v>
      </c>
      <c r="Q122" s="134">
        <f t="array" ref="Q122">+IFERROR(INDEX('FCST SDV'!$AC$3:$AZ$3000,MATCH('Hàng Theo FCTS 14.09'!$B122,'FCST SDV'!$C$3:$C$3000,0),MATCH('Hàng Theo FCTS 14.09'!Q$1,'FCST SDV'!$AC$2:$AZ$2,0))/'Hàng Theo FCTS 14.09'!$C122,0)</f>
        <v>0</v>
      </c>
    </row>
    <row r="123" spans="1:17">
      <c r="A123" s="562"/>
      <c r="B123" s="131" t="s">
        <v>97</v>
      </c>
      <c r="C123" s="135">
        <v>1500</v>
      </c>
      <c r="D123" s="556"/>
      <c r="E123" s="664"/>
      <c r="F123" s="556"/>
      <c r="G123" s="152">
        <f>+VLOOKUP(B123,'[6]FCST SDV'!$C:$AL,36,0)</f>
        <v>84000</v>
      </c>
      <c r="H123" s="153">
        <f t="shared" si="12"/>
        <v>56</v>
      </c>
      <c r="I123" s="134">
        <f t="array" ref="I123">+IFERROR(INDEX('FCST SDV'!$AC$3:$AZ$3000,MATCH('Hàng Theo FCTS 14.09'!$B123,'FCST SDV'!$C$3:$C$3000,0),MATCH('Hàng Theo FCTS 14.09'!I$1,'FCST SDV'!$AC$2:$AZ$2,0))/'Hàng Theo FCTS 14.09'!$C123,0)</f>
        <v>3</v>
      </c>
      <c r="J123" s="134">
        <f t="array" ref="J123">+IFERROR(INDEX('FCST SDV'!$AC$3:$AZ$3000,MATCH('Hàng Theo FCTS 14.09'!$B123,'FCST SDV'!$C$3:$C$3000,0),MATCH('Hàng Theo FCTS 14.09'!J$1,'FCST SDV'!$AC$2:$AZ$2,0))/'Hàng Theo FCTS 14.09'!$C123,0)</f>
        <v>5</v>
      </c>
      <c r="K123" s="134">
        <f t="array" ref="K123">+IFERROR(INDEX('FCST SDV'!$AC$3:$AZ$3000,MATCH('Hàng Theo FCTS 14.09'!$B123,'FCST SDV'!$C$3:$C$3000,0),MATCH('Hàng Theo FCTS 14.09'!K$1,'FCST SDV'!$AC$2:$AZ$2,0))/'Hàng Theo FCTS 14.09'!$C123,0)</f>
        <v>5</v>
      </c>
      <c r="L123" s="134">
        <f t="array" ref="L123">+IFERROR(INDEX('FCST SDV'!$AC$3:$AZ$3000,MATCH('Hàng Theo FCTS 14.09'!$B123,'FCST SDV'!$C$3:$C$3000,0),MATCH('Hàng Theo FCTS 14.09'!L$1,'FCST SDV'!$AC$2:$AZ$2,0))/'Hàng Theo FCTS 14.09'!$C123,0)</f>
        <v>5</v>
      </c>
      <c r="M123" s="134">
        <f t="array" ref="M123">+IFERROR(INDEX('FCST SDV'!$AC$3:$AZ$3000,MATCH('Hàng Theo FCTS 14.09'!$B123,'FCST SDV'!$C$3:$C$3000,0),MATCH('Hàng Theo FCTS 14.09'!M$1,'FCST SDV'!$AC$2:$AZ$2,0))/'Hàng Theo FCTS 14.09'!$C123,0)</f>
        <v>5</v>
      </c>
      <c r="N123" s="134">
        <f t="array" ref="N123">+IFERROR(INDEX('FCST SDV'!$AC$3:$AZ$3000,MATCH('Hàng Theo FCTS 14.09'!$B123,'FCST SDV'!$C$3:$C$3000,0),MATCH('Hàng Theo FCTS 14.09'!N$1,'FCST SDV'!$AC$2:$AZ$2,0))/'Hàng Theo FCTS 14.09'!$C123,0)</f>
        <v>5</v>
      </c>
      <c r="O123" s="134">
        <f t="array" ref="O123">+IFERROR(INDEX('FCST SDV'!$AC$3:$AZ$3000,MATCH('Hàng Theo FCTS 14.09'!$B123,'FCST SDV'!$C$3:$C$3000,0),MATCH('Hàng Theo FCTS 14.09'!O$1,'FCST SDV'!$AC$2:$AZ$2,0))/'Hàng Theo FCTS 14.09'!$C123,0)</f>
        <v>33</v>
      </c>
      <c r="P123" s="134">
        <f t="array" ref="P123">+IFERROR(INDEX('FCST SDV'!$AC$3:$AZ$3000,MATCH('Hàng Theo FCTS 14.09'!$B123,'FCST SDV'!$C$3:$C$3000,0),MATCH('Hàng Theo FCTS 14.09'!P$1,'FCST SDV'!$AC$2:$AZ$2,0))/'Hàng Theo FCTS 14.09'!$C123,0)</f>
        <v>20</v>
      </c>
      <c r="Q123" s="134">
        <f t="array" ref="Q123">+IFERROR(INDEX('FCST SDV'!$AC$3:$AZ$3000,MATCH('Hàng Theo FCTS 14.09'!$B123,'FCST SDV'!$C$3:$C$3000,0),MATCH('Hàng Theo FCTS 14.09'!Q$1,'FCST SDV'!$AC$2:$AZ$2,0))/'Hàng Theo FCTS 14.09'!$C123,0)</f>
        <v>15</v>
      </c>
    </row>
    <row r="124" spans="1:17">
      <c r="A124" s="563"/>
      <c r="B124" s="131" t="s">
        <v>98</v>
      </c>
      <c r="C124" s="135">
        <v>3000</v>
      </c>
      <c r="D124" s="557"/>
      <c r="E124" s="586"/>
      <c r="F124" s="557"/>
      <c r="G124" s="152">
        <f>+VLOOKUP(B124,'[6]FCST SDV'!$C:$AL,36,0)</f>
        <v>288000</v>
      </c>
      <c r="H124" s="153">
        <f t="shared" si="12"/>
        <v>96</v>
      </c>
      <c r="I124" s="134">
        <f t="array" ref="I124">+IFERROR(INDEX('FCST SDV'!$AC$3:$AZ$3000,MATCH('Hàng Theo FCTS 14.09'!$B124,'FCST SDV'!$C$3:$C$3000,0),MATCH('Hàng Theo FCTS 14.09'!I$1,'FCST SDV'!$AC$2:$AZ$2,0))/'Hàng Theo FCTS 14.09'!$C124,0)</f>
        <v>0</v>
      </c>
      <c r="J124" s="134">
        <f t="array" ref="J124">+IFERROR(INDEX('FCST SDV'!$AC$3:$AZ$3000,MATCH('Hàng Theo FCTS 14.09'!$B124,'FCST SDV'!$C$3:$C$3000,0),MATCH('Hàng Theo FCTS 14.09'!J$1,'FCST SDV'!$AC$2:$AZ$2,0))/'Hàng Theo FCTS 14.09'!$C124,0)</f>
        <v>0</v>
      </c>
      <c r="K124" s="134">
        <f t="array" ref="K124">+IFERROR(INDEX('FCST SDV'!$AC$3:$AZ$3000,MATCH('Hàng Theo FCTS 14.09'!$B124,'FCST SDV'!$C$3:$C$3000,0),MATCH('Hàng Theo FCTS 14.09'!K$1,'FCST SDV'!$AC$2:$AZ$2,0))/'Hàng Theo FCTS 14.09'!$C124,0)</f>
        <v>0</v>
      </c>
      <c r="L124" s="134">
        <f t="array" ref="L124">+IFERROR(INDEX('FCST SDV'!$AC$3:$AZ$3000,MATCH('Hàng Theo FCTS 14.09'!$B124,'FCST SDV'!$C$3:$C$3000,0),MATCH('Hàng Theo FCTS 14.09'!L$1,'FCST SDV'!$AC$2:$AZ$2,0))/'Hàng Theo FCTS 14.09'!$C124,0)</f>
        <v>0</v>
      </c>
      <c r="M124" s="134">
        <f t="array" ref="M124">+IFERROR(INDEX('FCST SDV'!$AC$3:$AZ$3000,MATCH('Hàng Theo FCTS 14.09'!$B124,'FCST SDV'!$C$3:$C$3000,0),MATCH('Hàng Theo FCTS 14.09'!M$1,'FCST SDV'!$AC$2:$AZ$2,0))/'Hàng Theo FCTS 14.09'!$C124,0)</f>
        <v>0</v>
      </c>
      <c r="N124" s="134">
        <f t="array" ref="N124">+IFERROR(INDEX('FCST SDV'!$AC$3:$AZ$3000,MATCH('Hàng Theo FCTS 14.09'!$B124,'FCST SDV'!$C$3:$C$3000,0),MATCH('Hàng Theo FCTS 14.09'!N$1,'FCST SDV'!$AC$2:$AZ$2,0))/'Hàng Theo FCTS 14.09'!$C124,0)</f>
        <v>0</v>
      </c>
      <c r="O124" s="134">
        <f t="array" ref="O124">+IFERROR(INDEX('FCST SDV'!$AC$3:$AZ$3000,MATCH('Hàng Theo FCTS 14.09'!$B124,'FCST SDV'!$C$3:$C$3000,0),MATCH('Hàng Theo FCTS 14.09'!O$1,'FCST SDV'!$AC$2:$AZ$2,0))/'Hàng Theo FCTS 14.09'!$C124,0)</f>
        <v>0</v>
      </c>
      <c r="P124" s="134">
        <f t="array" ref="P124">+IFERROR(INDEX('FCST SDV'!$AC$3:$AZ$3000,MATCH('Hàng Theo FCTS 14.09'!$B124,'FCST SDV'!$C$3:$C$3000,0),MATCH('Hàng Theo FCTS 14.09'!P$1,'FCST SDV'!$AC$2:$AZ$2,0))/'Hàng Theo FCTS 14.09'!$C124,0)</f>
        <v>0</v>
      </c>
      <c r="Q124" s="134">
        <f t="array" ref="Q124">+IFERROR(INDEX('FCST SDV'!$AC$3:$AZ$3000,MATCH('Hàng Theo FCTS 14.09'!$B124,'FCST SDV'!$C$3:$C$3000,0),MATCH('Hàng Theo FCTS 14.09'!Q$1,'FCST SDV'!$AC$2:$AZ$2,0))/'Hàng Theo FCTS 14.09'!$C124,0)</f>
        <v>0</v>
      </c>
    </row>
    <row r="125" spans="1:17">
      <c r="A125" s="587" t="s">
        <v>254</v>
      </c>
      <c r="B125" s="588"/>
      <c r="C125" s="588"/>
      <c r="D125" s="588"/>
      <c r="E125" s="588"/>
      <c r="F125" s="589"/>
      <c r="G125" s="156"/>
      <c r="H125" s="155"/>
      <c r="I125" s="138">
        <f>+F115-SUM(I115:I124)</f>
        <v>617</v>
      </c>
      <c r="J125" s="138">
        <f>I125-SUM(J115:J124)</f>
        <v>579</v>
      </c>
      <c r="K125" s="138">
        <f t="shared" ref="K125:Q125" si="13">J125-SUM(K115:K124)</f>
        <v>541</v>
      </c>
      <c r="L125" s="138">
        <f t="shared" si="13"/>
        <v>511</v>
      </c>
      <c r="M125" s="138">
        <f t="shared" si="13"/>
        <v>481</v>
      </c>
      <c r="N125" s="138">
        <f t="shared" si="13"/>
        <v>454</v>
      </c>
      <c r="O125" s="138">
        <f t="shared" si="13"/>
        <v>227</v>
      </c>
      <c r="P125" s="138">
        <f t="shared" si="13"/>
        <v>153</v>
      </c>
      <c r="Q125" s="138">
        <f t="shared" si="13"/>
        <v>105</v>
      </c>
    </row>
    <row r="126" spans="1:17">
      <c r="A126" s="561" t="s">
        <v>99</v>
      </c>
      <c r="B126" s="131" t="s">
        <v>18</v>
      </c>
      <c r="C126" s="135">
        <v>50</v>
      </c>
      <c r="D126" s="555">
        <v>2750</v>
      </c>
      <c r="E126" s="585"/>
      <c r="F126" s="555">
        <f>D126</f>
        <v>2750</v>
      </c>
      <c r="G126" s="152">
        <f>+VLOOKUP(B126,'[6]FCST SDV'!$C:$AL,36,0)</f>
        <v>292500</v>
      </c>
      <c r="H126" s="153">
        <f t="shared" ref="H126:H127" si="14">+G126/C126</f>
        <v>5850</v>
      </c>
      <c r="I126" s="134">
        <f t="array" ref="I126">+IFERROR(INDEX('FCST SDV'!$AC$3:$AZ$3000,MATCH('Hàng Theo FCTS 14.09'!$B126,'FCST SDV'!$C$3:$C$3000,0),MATCH('Hàng Theo FCTS 14.09'!I$1,'FCST SDV'!$AC$2:$AZ$2,0))/'Hàng Theo FCTS 14.09'!$C126,0)</f>
        <v>0</v>
      </c>
      <c r="J126" s="134">
        <f t="array" ref="J126">+IFERROR(INDEX('FCST SDV'!$AC$3:$AZ$3000,MATCH('Hàng Theo FCTS 14.09'!$B126,'FCST SDV'!$C$3:$C$3000,0),MATCH('Hàng Theo FCTS 14.09'!J$1,'FCST SDV'!$AC$2:$AZ$2,0))/'Hàng Theo FCTS 14.09'!$C126,0)</f>
        <v>240</v>
      </c>
      <c r="K126" s="134">
        <f t="array" ref="K126">+IFERROR(INDEX('FCST SDV'!$AC$3:$AZ$3000,MATCH('Hàng Theo FCTS 14.09'!$B126,'FCST SDV'!$C$3:$C$3000,0),MATCH('Hàng Theo FCTS 14.09'!K$1,'FCST SDV'!$AC$2:$AZ$2,0))/'Hàng Theo FCTS 14.09'!$C126,0)</f>
        <v>200</v>
      </c>
      <c r="L126" s="134">
        <f t="array" ref="L126">+IFERROR(INDEX('FCST SDV'!$AC$3:$AZ$3000,MATCH('Hàng Theo FCTS 14.09'!$B126,'FCST SDV'!$C$3:$C$3000,0),MATCH('Hàng Theo FCTS 14.09'!L$1,'FCST SDV'!$AC$2:$AZ$2,0))/'Hàng Theo FCTS 14.09'!$C126,0)</f>
        <v>120</v>
      </c>
      <c r="M126" s="134">
        <f t="array" ref="M126">+IFERROR(INDEX('FCST SDV'!$AC$3:$AZ$3000,MATCH('Hàng Theo FCTS 14.09'!$B126,'FCST SDV'!$C$3:$C$3000,0),MATCH('Hàng Theo FCTS 14.09'!M$1,'FCST SDV'!$AC$2:$AZ$2,0))/'Hàng Theo FCTS 14.09'!$C126,0)</f>
        <v>0</v>
      </c>
      <c r="N126" s="134">
        <f t="array" ref="N126">+IFERROR(INDEX('FCST SDV'!$AC$3:$AZ$3000,MATCH('Hàng Theo FCTS 14.09'!$B126,'FCST SDV'!$C$3:$C$3000,0),MATCH('Hàng Theo FCTS 14.09'!N$1,'FCST SDV'!$AC$2:$AZ$2,0))/'Hàng Theo FCTS 14.09'!$C126,0)</f>
        <v>0</v>
      </c>
      <c r="O126" s="134">
        <f t="array" ref="O126">+IFERROR(INDEX('FCST SDV'!$AC$3:$AZ$3000,MATCH('Hàng Theo FCTS 14.09'!$B126,'FCST SDV'!$C$3:$C$3000,0),MATCH('Hàng Theo FCTS 14.09'!O$1,'FCST SDV'!$AC$2:$AZ$2,0))/'Hàng Theo FCTS 14.09'!$C126,0)</f>
        <v>800</v>
      </c>
      <c r="P126" s="134">
        <f t="array" ref="P126">+IFERROR(INDEX('FCST SDV'!$AC$3:$AZ$3000,MATCH('Hàng Theo FCTS 14.09'!$B126,'FCST SDV'!$C$3:$C$3000,0),MATCH('Hàng Theo FCTS 14.09'!P$1,'FCST SDV'!$AC$2:$AZ$2,0))/'Hàng Theo FCTS 14.09'!$C126,0)</f>
        <v>0</v>
      </c>
      <c r="Q126" s="134">
        <f t="array" ref="Q126">+IFERROR(INDEX('FCST SDV'!$AC$3:$AZ$3000,MATCH('Hàng Theo FCTS 14.09'!$B126,'FCST SDV'!$C$3:$C$3000,0),MATCH('Hàng Theo FCTS 14.09'!Q$1,'FCST SDV'!$AC$2:$AZ$2,0))/'Hàng Theo FCTS 14.09'!$C126,0)</f>
        <v>0</v>
      </c>
    </row>
    <row r="127" spans="1:17" ht="21" customHeight="1">
      <c r="A127" s="563"/>
      <c r="B127" s="131" t="s">
        <v>15</v>
      </c>
      <c r="C127" s="135">
        <v>50</v>
      </c>
      <c r="D127" s="557"/>
      <c r="E127" s="586"/>
      <c r="F127" s="557"/>
      <c r="G127" s="152">
        <f>+VLOOKUP(B127,'[6]FCST SDV'!$C:$AL,36,0)</f>
        <v>68000</v>
      </c>
      <c r="H127" s="153">
        <f t="shared" si="14"/>
        <v>1360</v>
      </c>
      <c r="I127" s="134">
        <f t="array" ref="I127">+IFERROR(INDEX('FCST SDV'!$AC$3:$AZ$3000,MATCH('Hàng Theo FCTS 14.09'!$B127,'FCST SDV'!$C$3:$C$3000,0),MATCH('Hàng Theo FCTS 14.09'!I$1,'FCST SDV'!$AC$2:$AZ$2,0))/'Hàng Theo FCTS 14.09'!$C127,0)</f>
        <v>0</v>
      </c>
      <c r="J127" s="134">
        <f t="array" ref="J127">+IFERROR(INDEX('FCST SDV'!$AC$3:$AZ$3000,MATCH('Hàng Theo FCTS 14.09'!$B127,'FCST SDV'!$C$3:$C$3000,0),MATCH('Hàng Theo FCTS 14.09'!J$1,'FCST SDV'!$AC$2:$AZ$2,0))/'Hàng Theo FCTS 14.09'!$C127,0)</f>
        <v>0</v>
      </c>
      <c r="K127" s="134">
        <f t="array" ref="K127">+IFERROR(INDEX('FCST SDV'!$AC$3:$AZ$3000,MATCH('Hàng Theo FCTS 14.09'!$B127,'FCST SDV'!$C$3:$C$3000,0),MATCH('Hàng Theo FCTS 14.09'!K$1,'FCST SDV'!$AC$2:$AZ$2,0))/'Hàng Theo FCTS 14.09'!$C127,0)</f>
        <v>0</v>
      </c>
      <c r="L127" s="134">
        <f t="array" ref="L127">+IFERROR(INDEX('FCST SDV'!$AC$3:$AZ$3000,MATCH('Hàng Theo FCTS 14.09'!$B127,'FCST SDV'!$C$3:$C$3000,0),MATCH('Hàng Theo FCTS 14.09'!L$1,'FCST SDV'!$AC$2:$AZ$2,0))/'Hàng Theo FCTS 14.09'!$C127,0)</f>
        <v>0</v>
      </c>
      <c r="M127" s="134">
        <f t="array" ref="M127">+IFERROR(INDEX('FCST SDV'!$AC$3:$AZ$3000,MATCH('Hàng Theo FCTS 14.09'!$B127,'FCST SDV'!$C$3:$C$3000,0),MATCH('Hàng Theo FCTS 14.09'!M$1,'FCST SDV'!$AC$2:$AZ$2,0))/'Hàng Theo FCTS 14.09'!$C127,0)</f>
        <v>0</v>
      </c>
      <c r="N127" s="134">
        <f t="array" ref="N127">+IFERROR(INDEX('FCST SDV'!$AC$3:$AZ$3000,MATCH('Hàng Theo FCTS 14.09'!$B127,'FCST SDV'!$C$3:$C$3000,0),MATCH('Hàng Theo FCTS 14.09'!N$1,'FCST SDV'!$AC$2:$AZ$2,0))/'Hàng Theo FCTS 14.09'!$C127,0)</f>
        <v>0</v>
      </c>
      <c r="O127" s="134">
        <f t="array" ref="O127">+IFERROR(INDEX('FCST SDV'!$AC$3:$AZ$3000,MATCH('Hàng Theo FCTS 14.09'!$B127,'FCST SDV'!$C$3:$C$3000,0),MATCH('Hàng Theo FCTS 14.09'!O$1,'FCST SDV'!$AC$2:$AZ$2,0))/'Hàng Theo FCTS 14.09'!$C127,0)</f>
        <v>0</v>
      </c>
      <c r="P127" s="134">
        <f t="array" ref="P127">+IFERROR(INDEX('FCST SDV'!$AC$3:$AZ$3000,MATCH('Hàng Theo FCTS 14.09'!$B127,'FCST SDV'!$C$3:$C$3000,0),MATCH('Hàng Theo FCTS 14.09'!P$1,'FCST SDV'!$AC$2:$AZ$2,0))/'Hàng Theo FCTS 14.09'!$C127,0)</f>
        <v>0</v>
      </c>
      <c r="Q127" s="134">
        <f t="array" ref="Q127">+IFERROR(INDEX('FCST SDV'!$AC$3:$AZ$3000,MATCH('Hàng Theo FCTS 14.09'!$B127,'FCST SDV'!$C$3:$C$3000,0),MATCH('Hàng Theo FCTS 14.09'!Q$1,'FCST SDV'!$AC$2:$AZ$2,0))/'Hàng Theo FCTS 14.09'!$C127,0)</f>
        <v>0</v>
      </c>
    </row>
    <row r="128" spans="1:17" ht="16.5" customHeight="1">
      <c r="A128" s="590" t="s">
        <v>254</v>
      </c>
      <c r="B128" s="591"/>
      <c r="C128" s="591"/>
      <c r="D128" s="591"/>
      <c r="E128" s="591"/>
      <c r="F128" s="592"/>
      <c r="G128" s="156"/>
      <c r="H128" s="155"/>
      <c r="I128" s="138">
        <f>F126-SUM(I126:I127)</f>
        <v>2750</v>
      </c>
      <c r="J128" s="138">
        <f>I128-SUM(J126:J127)</f>
        <v>2510</v>
      </c>
      <c r="K128" s="138">
        <f t="shared" ref="K128:Q128" si="15">J128-SUM(K126:K127)</f>
        <v>2310</v>
      </c>
      <c r="L128" s="138">
        <f t="shared" si="15"/>
        <v>2190</v>
      </c>
      <c r="M128" s="138">
        <f t="shared" si="15"/>
        <v>2190</v>
      </c>
      <c r="N128" s="138">
        <f t="shared" si="15"/>
        <v>2190</v>
      </c>
      <c r="O128" s="138">
        <f t="shared" si="15"/>
        <v>1390</v>
      </c>
      <c r="P128" s="138">
        <f t="shared" si="15"/>
        <v>1390</v>
      </c>
      <c r="Q128" s="138">
        <f t="shared" si="15"/>
        <v>1390</v>
      </c>
    </row>
    <row r="129" spans="1:17">
      <c r="A129" s="561" t="s">
        <v>102</v>
      </c>
      <c r="B129" s="131" t="s">
        <v>100</v>
      </c>
      <c r="C129" s="135">
        <v>100</v>
      </c>
      <c r="D129" s="555">
        <v>0</v>
      </c>
      <c r="E129" s="585"/>
      <c r="F129" s="555">
        <f>D129</f>
        <v>0</v>
      </c>
      <c r="G129" s="152">
        <f>+VLOOKUP(B129,'[6]FCST SDV'!$C:$AL,36,0)</f>
        <v>15800</v>
      </c>
      <c r="H129" s="153">
        <f t="shared" ref="H129:H130" si="16">+G129/C129</f>
        <v>158</v>
      </c>
      <c r="I129" s="134">
        <f t="array" ref="I129">+IFERROR(INDEX('FCST SDV'!$AC$3:$AZ$3000,MATCH('Hàng Theo FCTS 14.09'!$B129,'FCST SDV'!$C$3:$C$3000,0),MATCH('Hàng Theo FCTS 14.09'!I$1,'FCST SDV'!$AC$2:$AZ$2,0))/'Hàng Theo FCTS 14.09'!$C129,0)</f>
        <v>0</v>
      </c>
      <c r="J129" s="134">
        <f t="array" ref="J129">+IFERROR(INDEX('FCST SDV'!$AC$3:$AZ$3000,MATCH('Hàng Theo FCTS 14.09'!$B129,'FCST SDV'!$C$3:$C$3000,0),MATCH('Hàng Theo FCTS 14.09'!J$1,'FCST SDV'!$AC$2:$AZ$2,0))/'Hàng Theo FCTS 14.09'!$C129,0)</f>
        <v>0</v>
      </c>
      <c r="K129" s="134">
        <f t="array" ref="K129">+IFERROR(INDEX('FCST SDV'!$AC$3:$AZ$3000,MATCH('Hàng Theo FCTS 14.09'!$B129,'FCST SDV'!$C$3:$C$3000,0),MATCH('Hàng Theo FCTS 14.09'!K$1,'FCST SDV'!$AC$2:$AZ$2,0))/'Hàng Theo FCTS 14.09'!$C129,0)</f>
        <v>0</v>
      </c>
      <c r="L129" s="134">
        <f t="array" ref="L129">+IFERROR(INDEX('FCST SDV'!$AC$3:$AZ$3000,MATCH('Hàng Theo FCTS 14.09'!$B129,'FCST SDV'!$C$3:$C$3000,0),MATCH('Hàng Theo FCTS 14.09'!L$1,'FCST SDV'!$AC$2:$AZ$2,0))/'Hàng Theo FCTS 14.09'!$C129,0)</f>
        <v>0</v>
      </c>
      <c r="M129" s="134">
        <f t="array" ref="M129">+IFERROR(INDEX('FCST SDV'!$AC$3:$AZ$3000,MATCH('Hàng Theo FCTS 14.09'!$B129,'FCST SDV'!$C$3:$C$3000,0),MATCH('Hàng Theo FCTS 14.09'!M$1,'FCST SDV'!$AC$2:$AZ$2,0))/'Hàng Theo FCTS 14.09'!$C129,0)</f>
        <v>0</v>
      </c>
      <c r="N129" s="134">
        <f t="array" ref="N129">+IFERROR(INDEX('FCST SDV'!$AC$3:$AZ$3000,MATCH('Hàng Theo FCTS 14.09'!$B129,'FCST SDV'!$C$3:$C$3000,0),MATCH('Hàng Theo FCTS 14.09'!N$1,'FCST SDV'!$AC$2:$AZ$2,0))/'Hàng Theo FCTS 14.09'!$C129,0)</f>
        <v>0</v>
      </c>
      <c r="O129" s="134">
        <f t="array" ref="O129">+IFERROR(INDEX('FCST SDV'!$AC$3:$AZ$3000,MATCH('Hàng Theo FCTS 14.09'!$B129,'FCST SDV'!$C$3:$C$3000,0),MATCH('Hàng Theo FCTS 14.09'!O$1,'FCST SDV'!$AC$2:$AZ$2,0))/'Hàng Theo FCTS 14.09'!$C129,0)</f>
        <v>0</v>
      </c>
      <c r="P129" s="134">
        <f t="array" ref="P129">+IFERROR(INDEX('FCST SDV'!$AC$3:$AZ$3000,MATCH('Hàng Theo FCTS 14.09'!$B129,'FCST SDV'!$C$3:$C$3000,0),MATCH('Hàng Theo FCTS 14.09'!P$1,'FCST SDV'!$AC$2:$AZ$2,0))/'Hàng Theo FCTS 14.09'!$C129,0)</f>
        <v>0</v>
      </c>
      <c r="Q129" s="134">
        <f t="array" ref="Q129">+IFERROR(INDEX('FCST SDV'!$AC$3:$AZ$3000,MATCH('Hàng Theo FCTS 14.09'!$B129,'FCST SDV'!$C$3:$C$3000,0),MATCH('Hàng Theo FCTS 14.09'!Q$1,'FCST SDV'!$AC$2:$AZ$2,0))/'Hàng Theo FCTS 14.09'!$C129,0)</f>
        <v>0</v>
      </c>
    </row>
    <row r="130" spans="1:17" ht="20.25" customHeight="1">
      <c r="A130" s="563"/>
      <c r="B130" s="131" t="s">
        <v>101</v>
      </c>
      <c r="C130" s="135">
        <v>1500</v>
      </c>
      <c r="D130" s="557"/>
      <c r="E130" s="586"/>
      <c r="F130" s="557"/>
      <c r="G130" s="152">
        <f>+VLOOKUP(B130,'[6]FCST SDV'!$C:$AL,36,0)</f>
        <v>0</v>
      </c>
      <c r="H130" s="153">
        <f t="shared" si="16"/>
        <v>0</v>
      </c>
      <c r="I130" s="134">
        <f t="array" ref="I130">+IFERROR(INDEX('FCST SDV'!$AC$3:$AZ$3000,MATCH('Hàng Theo FCTS 14.09'!$B130,'FCST SDV'!$C$3:$C$3000,0),MATCH('Hàng Theo FCTS 14.09'!I$1,'FCST SDV'!$AC$2:$AZ$2,0))/'Hàng Theo FCTS 14.09'!$C130,0)</f>
        <v>0</v>
      </c>
      <c r="J130" s="134">
        <f t="array" ref="J130">+IFERROR(INDEX('FCST SDV'!$AC$3:$AZ$3000,MATCH('Hàng Theo FCTS 14.09'!$B130,'FCST SDV'!$C$3:$C$3000,0),MATCH('Hàng Theo FCTS 14.09'!J$1,'FCST SDV'!$AC$2:$AZ$2,0))/'Hàng Theo FCTS 14.09'!$C130,0)</f>
        <v>0</v>
      </c>
      <c r="K130" s="134">
        <f t="array" ref="K130">+IFERROR(INDEX('FCST SDV'!$AC$3:$AZ$3000,MATCH('Hàng Theo FCTS 14.09'!$B130,'FCST SDV'!$C$3:$C$3000,0),MATCH('Hàng Theo FCTS 14.09'!K$1,'FCST SDV'!$AC$2:$AZ$2,0))/'Hàng Theo FCTS 14.09'!$C130,0)</f>
        <v>0</v>
      </c>
      <c r="L130" s="134">
        <f t="array" ref="L130">+IFERROR(INDEX('FCST SDV'!$AC$3:$AZ$3000,MATCH('Hàng Theo FCTS 14.09'!$B130,'FCST SDV'!$C$3:$C$3000,0),MATCH('Hàng Theo FCTS 14.09'!L$1,'FCST SDV'!$AC$2:$AZ$2,0))/'Hàng Theo FCTS 14.09'!$C130,0)</f>
        <v>0</v>
      </c>
      <c r="M130" s="134">
        <f t="array" ref="M130">+IFERROR(INDEX('FCST SDV'!$AC$3:$AZ$3000,MATCH('Hàng Theo FCTS 14.09'!$B130,'FCST SDV'!$C$3:$C$3000,0),MATCH('Hàng Theo FCTS 14.09'!M$1,'FCST SDV'!$AC$2:$AZ$2,0))/'Hàng Theo FCTS 14.09'!$C130,0)</f>
        <v>0</v>
      </c>
      <c r="N130" s="134">
        <f t="array" ref="N130">+IFERROR(INDEX('FCST SDV'!$AC$3:$AZ$3000,MATCH('Hàng Theo FCTS 14.09'!$B130,'FCST SDV'!$C$3:$C$3000,0),MATCH('Hàng Theo FCTS 14.09'!N$1,'FCST SDV'!$AC$2:$AZ$2,0))/'Hàng Theo FCTS 14.09'!$C130,0)</f>
        <v>0</v>
      </c>
      <c r="O130" s="134">
        <f t="array" ref="O130">+IFERROR(INDEX('FCST SDV'!$AC$3:$AZ$3000,MATCH('Hàng Theo FCTS 14.09'!$B130,'FCST SDV'!$C$3:$C$3000,0),MATCH('Hàng Theo FCTS 14.09'!O$1,'FCST SDV'!$AC$2:$AZ$2,0))/'Hàng Theo FCTS 14.09'!$C130,0)</f>
        <v>0</v>
      </c>
      <c r="P130" s="134">
        <f t="array" ref="P130">+IFERROR(INDEX('FCST SDV'!$AC$3:$AZ$3000,MATCH('Hàng Theo FCTS 14.09'!$B130,'FCST SDV'!$C$3:$C$3000,0),MATCH('Hàng Theo FCTS 14.09'!P$1,'FCST SDV'!$AC$2:$AZ$2,0))/'Hàng Theo FCTS 14.09'!$C130,0)</f>
        <v>0</v>
      </c>
      <c r="Q130" s="134">
        <f t="array" ref="Q130">+IFERROR(INDEX('FCST SDV'!$AC$3:$AZ$3000,MATCH('Hàng Theo FCTS 14.09'!$B130,'FCST SDV'!$C$3:$C$3000,0),MATCH('Hàng Theo FCTS 14.09'!Q$1,'FCST SDV'!$AC$2:$AZ$2,0))/'Hàng Theo FCTS 14.09'!$C130,0)</f>
        <v>0</v>
      </c>
    </row>
    <row r="131" spans="1:17">
      <c r="A131" s="590" t="s">
        <v>254</v>
      </c>
      <c r="B131" s="591"/>
      <c r="C131" s="591"/>
      <c r="D131" s="591"/>
      <c r="E131" s="591"/>
      <c r="F131" s="592"/>
      <c r="G131" s="156"/>
      <c r="H131" s="155"/>
      <c r="I131" s="138">
        <f>F129-SUM(I129:I130)</f>
        <v>0</v>
      </c>
      <c r="J131" s="138">
        <f>I131-SUM(J129:J130)</f>
        <v>0</v>
      </c>
      <c r="K131" s="138">
        <f t="shared" ref="K131:Q131" si="17">J131-SUM(K129:K130)</f>
        <v>0</v>
      </c>
      <c r="L131" s="138">
        <f t="shared" si="17"/>
        <v>0</v>
      </c>
      <c r="M131" s="138">
        <f t="shared" si="17"/>
        <v>0</v>
      </c>
      <c r="N131" s="138">
        <f t="shared" si="17"/>
        <v>0</v>
      </c>
      <c r="O131" s="138">
        <f t="shared" si="17"/>
        <v>0</v>
      </c>
      <c r="P131" s="138">
        <f t="shared" si="17"/>
        <v>0</v>
      </c>
      <c r="Q131" s="138">
        <f t="shared" si="17"/>
        <v>0</v>
      </c>
    </row>
    <row r="132" spans="1:17">
      <c r="A132" s="561" t="s">
        <v>105</v>
      </c>
      <c r="B132" s="131" t="s">
        <v>103</v>
      </c>
      <c r="C132" s="135">
        <v>100</v>
      </c>
      <c r="D132" s="555">
        <v>0</v>
      </c>
      <c r="E132" s="585"/>
      <c r="F132" s="555">
        <f>D132</f>
        <v>0</v>
      </c>
      <c r="G132" s="152">
        <f>+VLOOKUP(B132,'[6]FCST SDV'!$C:$AL,36,0)</f>
        <v>0</v>
      </c>
      <c r="H132" s="153">
        <f t="shared" ref="H132:H133" si="18">+G132/C132</f>
        <v>0</v>
      </c>
      <c r="I132" s="134">
        <f t="array" ref="I132">+IFERROR(INDEX('FCST SDV'!$AC$3:$AZ$3000,MATCH('Hàng Theo FCTS 14.09'!$B132,'FCST SDV'!$C$3:$C$3000,0),MATCH('Hàng Theo FCTS 14.09'!I$1,'FCST SDV'!$AC$2:$AZ$2,0))/'Hàng Theo FCTS 14.09'!$C132,0)</f>
        <v>0</v>
      </c>
      <c r="J132" s="134">
        <f t="array" ref="J132">+IFERROR(INDEX('FCST SDV'!$AC$3:$AZ$3000,MATCH('Hàng Theo FCTS 14.09'!$B132,'FCST SDV'!$C$3:$C$3000,0),MATCH('Hàng Theo FCTS 14.09'!J$1,'FCST SDV'!$AC$2:$AZ$2,0))/'Hàng Theo FCTS 14.09'!$C132,0)</f>
        <v>0</v>
      </c>
      <c r="K132" s="134">
        <f t="array" ref="K132">+IFERROR(INDEX('FCST SDV'!$AC$3:$AZ$3000,MATCH('Hàng Theo FCTS 14.09'!$B132,'FCST SDV'!$C$3:$C$3000,0),MATCH('Hàng Theo FCTS 14.09'!K$1,'FCST SDV'!$AC$2:$AZ$2,0))/'Hàng Theo FCTS 14.09'!$C132,0)</f>
        <v>0</v>
      </c>
      <c r="L132" s="134">
        <f t="array" ref="L132">+IFERROR(INDEX('FCST SDV'!$AC$3:$AZ$3000,MATCH('Hàng Theo FCTS 14.09'!$B132,'FCST SDV'!$C$3:$C$3000,0),MATCH('Hàng Theo FCTS 14.09'!L$1,'FCST SDV'!$AC$2:$AZ$2,0))/'Hàng Theo FCTS 14.09'!$C132,0)</f>
        <v>0</v>
      </c>
      <c r="M132" s="134">
        <f t="array" ref="M132">+IFERROR(INDEX('FCST SDV'!$AC$3:$AZ$3000,MATCH('Hàng Theo FCTS 14.09'!$B132,'FCST SDV'!$C$3:$C$3000,0),MATCH('Hàng Theo FCTS 14.09'!M$1,'FCST SDV'!$AC$2:$AZ$2,0))/'Hàng Theo FCTS 14.09'!$C132,0)</f>
        <v>0</v>
      </c>
      <c r="N132" s="134">
        <f t="array" ref="N132">+IFERROR(INDEX('FCST SDV'!$AC$3:$AZ$3000,MATCH('Hàng Theo FCTS 14.09'!$B132,'FCST SDV'!$C$3:$C$3000,0),MATCH('Hàng Theo FCTS 14.09'!N$1,'FCST SDV'!$AC$2:$AZ$2,0))/'Hàng Theo FCTS 14.09'!$C132,0)</f>
        <v>0</v>
      </c>
      <c r="O132" s="134">
        <f t="array" ref="O132">+IFERROR(INDEX('FCST SDV'!$AC$3:$AZ$3000,MATCH('Hàng Theo FCTS 14.09'!$B132,'FCST SDV'!$C$3:$C$3000,0),MATCH('Hàng Theo FCTS 14.09'!O$1,'FCST SDV'!$AC$2:$AZ$2,0))/'Hàng Theo FCTS 14.09'!$C132,0)</f>
        <v>0</v>
      </c>
      <c r="P132" s="134">
        <f t="array" ref="P132">+IFERROR(INDEX('FCST SDV'!$AC$3:$AZ$3000,MATCH('Hàng Theo FCTS 14.09'!$B132,'FCST SDV'!$C$3:$C$3000,0),MATCH('Hàng Theo FCTS 14.09'!P$1,'FCST SDV'!$AC$2:$AZ$2,0))/'Hàng Theo FCTS 14.09'!$C132,0)</f>
        <v>0</v>
      </c>
      <c r="Q132" s="134">
        <f t="array" ref="Q132">+IFERROR(INDEX('FCST SDV'!$AC$3:$AZ$3000,MATCH('Hàng Theo FCTS 14.09'!$B132,'FCST SDV'!$C$3:$C$3000,0),MATCH('Hàng Theo FCTS 14.09'!Q$1,'FCST SDV'!$AC$2:$AZ$2,0))/'Hàng Theo FCTS 14.09'!$C132,0)</f>
        <v>0</v>
      </c>
    </row>
    <row r="133" spans="1:17" ht="23.25" customHeight="1">
      <c r="A133" s="563"/>
      <c r="B133" s="131" t="s">
        <v>104</v>
      </c>
      <c r="C133" s="135">
        <v>100</v>
      </c>
      <c r="D133" s="557"/>
      <c r="E133" s="586"/>
      <c r="F133" s="557"/>
      <c r="G133" s="152">
        <f>+VLOOKUP(B133,'[6]FCST SDV'!$C:$AL,36,0)</f>
        <v>0</v>
      </c>
      <c r="H133" s="153">
        <f t="shared" si="18"/>
        <v>0</v>
      </c>
      <c r="I133" s="134">
        <f t="array" ref="I133">+IFERROR(INDEX('FCST SDV'!$AC$3:$AZ$3000,MATCH('Hàng Theo FCTS 14.09'!$B133,'FCST SDV'!$C$3:$C$3000,0),MATCH('Hàng Theo FCTS 14.09'!I$1,'FCST SDV'!$AC$2:$AZ$2,0))/'Hàng Theo FCTS 14.09'!$C133,0)</f>
        <v>0</v>
      </c>
      <c r="J133" s="134">
        <f t="array" ref="J133">+IFERROR(INDEX('FCST SDV'!$AC$3:$AZ$3000,MATCH('Hàng Theo FCTS 14.09'!$B133,'FCST SDV'!$C$3:$C$3000,0),MATCH('Hàng Theo FCTS 14.09'!J$1,'FCST SDV'!$AC$2:$AZ$2,0))/'Hàng Theo FCTS 14.09'!$C133,0)</f>
        <v>0</v>
      </c>
      <c r="K133" s="134">
        <f t="array" ref="K133">+IFERROR(INDEX('FCST SDV'!$AC$3:$AZ$3000,MATCH('Hàng Theo FCTS 14.09'!$B133,'FCST SDV'!$C$3:$C$3000,0),MATCH('Hàng Theo FCTS 14.09'!K$1,'FCST SDV'!$AC$2:$AZ$2,0))/'Hàng Theo FCTS 14.09'!$C133,0)</f>
        <v>0</v>
      </c>
      <c r="L133" s="134">
        <f t="array" ref="L133">+IFERROR(INDEX('FCST SDV'!$AC$3:$AZ$3000,MATCH('Hàng Theo FCTS 14.09'!$B133,'FCST SDV'!$C$3:$C$3000,0),MATCH('Hàng Theo FCTS 14.09'!L$1,'FCST SDV'!$AC$2:$AZ$2,0))/'Hàng Theo FCTS 14.09'!$C133,0)</f>
        <v>0</v>
      </c>
      <c r="M133" s="134">
        <f t="array" ref="M133">+IFERROR(INDEX('FCST SDV'!$AC$3:$AZ$3000,MATCH('Hàng Theo FCTS 14.09'!$B133,'FCST SDV'!$C$3:$C$3000,0),MATCH('Hàng Theo FCTS 14.09'!M$1,'FCST SDV'!$AC$2:$AZ$2,0))/'Hàng Theo FCTS 14.09'!$C133,0)</f>
        <v>0</v>
      </c>
      <c r="N133" s="134">
        <f t="array" ref="N133">+IFERROR(INDEX('FCST SDV'!$AC$3:$AZ$3000,MATCH('Hàng Theo FCTS 14.09'!$B133,'FCST SDV'!$C$3:$C$3000,0),MATCH('Hàng Theo FCTS 14.09'!N$1,'FCST SDV'!$AC$2:$AZ$2,0))/'Hàng Theo FCTS 14.09'!$C133,0)</f>
        <v>0</v>
      </c>
      <c r="O133" s="134">
        <f t="array" ref="O133">+IFERROR(INDEX('FCST SDV'!$AC$3:$AZ$3000,MATCH('Hàng Theo FCTS 14.09'!$B133,'FCST SDV'!$C$3:$C$3000,0),MATCH('Hàng Theo FCTS 14.09'!O$1,'FCST SDV'!$AC$2:$AZ$2,0))/'Hàng Theo FCTS 14.09'!$C133,0)</f>
        <v>0</v>
      </c>
      <c r="P133" s="134">
        <f t="array" ref="P133">+IFERROR(INDEX('FCST SDV'!$AC$3:$AZ$3000,MATCH('Hàng Theo FCTS 14.09'!$B133,'FCST SDV'!$C$3:$C$3000,0),MATCH('Hàng Theo FCTS 14.09'!P$1,'FCST SDV'!$AC$2:$AZ$2,0))/'Hàng Theo FCTS 14.09'!$C133,0)</f>
        <v>0</v>
      </c>
      <c r="Q133" s="134">
        <f t="array" ref="Q133">+IFERROR(INDEX('FCST SDV'!$AC$3:$AZ$3000,MATCH('Hàng Theo FCTS 14.09'!$B133,'FCST SDV'!$C$3:$C$3000,0),MATCH('Hàng Theo FCTS 14.09'!Q$1,'FCST SDV'!$AC$2:$AZ$2,0))/'Hàng Theo FCTS 14.09'!$C133,0)</f>
        <v>0</v>
      </c>
    </row>
    <row r="134" spans="1:17">
      <c r="A134" s="587" t="s">
        <v>254</v>
      </c>
      <c r="B134" s="588"/>
      <c r="C134" s="588"/>
      <c r="D134" s="588"/>
      <c r="E134" s="588"/>
      <c r="F134" s="588"/>
      <c r="G134" s="589"/>
      <c r="H134" s="155"/>
      <c r="I134" s="138">
        <f>F132-SUM(I132:I133)</f>
        <v>0</v>
      </c>
      <c r="J134" s="138">
        <f>I134-SUM(J132:J133)</f>
        <v>0</v>
      </c>
      <c r="K134" s="138">
        <f t="shared" ref="K134:Q134" si="19">J134-SUM(K132:K133)</f>
        <v>0</v>
      </c>
      <c r="L134" s="138">
        <f t="shared" si="19"/>
        <v>0</v>
      </c>
      <c r="M134" s="138">
        <f t="shared" si="19"/>
        <v>0</v>
      </c>
      <c r="N134" s="138">
        <f t="shared" si="19"/>
        <v>0</v>
      </c>
      <c r="O134" s="138">
        <f t="shared" si="19"/>
        <v>0</v>
      </c>
      <c r="P134" s="138">
        <f t="shared" si="19"/>
        <v>0</v>
      </c>
      <c r="Q134" s="138">
        <f t="shared" si="19"/>
        <v>0</v>
      </c>
    </row>
    <row r="135" spans="1:17">
      <c r="A135" s="561" t="s">
        <v>106</v>
      </c>
      <c r="B135" s="131" t="s">
        <v>18</v>
      </c>
      <c r="C135" s="135">
        <v>50</v>
      </c>
      <c r="D135" s="555">
        <v>96014</v>
      </c>
      <c r="E135" s="585"/>
      <c r="F135" s="555">
        <f>D135</f>
        <v>96014</v>
      </c>
      <c r="G135" s="152">
        <f>+VLOOKUP(B135,'[6]FCST SDV'!$C:$AL,36,0)</f>
        <v>292500</v>
      </c>
      <c r="H135" s="153">
        <f t="shared" ref="H135:H136" si="20">+G135/C135</f>
        <v>5850</v>
      </c>
      <c r="I135" s="134">
        <f t="array" ref="I135">+IFERROR(INDEX('FCST SDV'!$AC$3:$AZ$3000,MATCH('Hàng Theo FCTS 14.09'!$B135,'FCST SDV'!$C$3:$C$3000,0),MATCH('Hàng Theo FCTS 14.09'!I$1,'FCST SDV'!$AC$2:$AZ$2,0))/'Hàng Theo FCTS 14.09'!$C135,0)</f>
        <v>0</v>
      </c>
      <c r="J135" s="134">
        <f t="array" ref="J135">+IFERROR(INDEX('FCST SDV'!$AC$3:$AZ$3000,MATCH('Hàng Theo FCTS 14.09'!$B135,'FCST SDV'!$C$3:$C$3000,0),MATCH('Hàng Theo FCTS 14.09'!J$1,'FCST SDV'!$AC$2:$AZ$2,0))/'Hàng Theo FCTS 14.09'!$C135,0)</f>
        <v>0</v>
      </c>
      <c r="K135" s="134">
        <f t="array" ref="K135">+IFERROR(INDEX('FCST SDV'!$AC$3:$AZ$3000,MATCH('Hàng Theo FCTS 14.09'!$B135,'FCST SDV'!$C$3:$C$3000,0),MATCH('Hàng Theo FCTS 14.09'!K$1,'FCST SDV'!$AC$2:$AZ$2,0))/'Hàng Theo FCTS 14.09'!$C135,0)</f>
        <v>0</v>
      </c>
      <c r="L135" s="134">
        <f t="array" ref="L135">+IFERROR(INDEX('FCST SDV'!$AC$3:$AZ$3000,MATCH('Hàng Theo FCTS 14.09'!$B135,'FCST SDV'!$C$3:$C$3000,0),MATCH('Hàng Theo FCTS 14.09'!L$1,'FCST SDV'!$AC$2:$AZ$2,0))/'Hàng Theo FCTS 14.09'!$C135,0)</f>
        <v>0</v>
      </c>
      <c r="M135" s="134">
        <f t="array" ref="M135">+IFERROR(INDEX('FCST SDV'!$AC$3:$AZ$3000,MATCH('Hàng Theo FCTS 14.09'!$B135,'FCST SDV'!$C$3:$C$3000,0),MATCH('Hàng Theo FCTS 14.09'!M$1,'FCST SDV'!$AC$2:$AZ$2,0))/'Hàng Theo FCTS 14.09'!$C135,0)</f>
        <v>0</v>
      </c>
      <c r="N135" s="134">
        <f t="array" ref="N135">+IFERROR(INDEX('FCST SDV'!$AC$3:$AZ$3000,MATCH('Hàng Theo FCTS 14.09'!$B135,'FCST SDV'!$C$3:$C$3000,0),MATCH('Hàng Theo FCTS 14.09'!N$1,'FCST SDV'!$AC$2:$AZ$2,0))/'Hàng Theo FCTS 14.09'!$C135,0)</f>
        <v>0</v>
      </c>
      <c r="O135" s="134">
        <f t="array" ref="O135">+IFERROR(INDEX('FCST SDV'!$AC$3:$AZ$3000,MATCH('Hàng Theo FCTS 14.09'!$B135,'FCST SDV'!$C$3:$C$3000,0),MATCH('Hàng Theo FCTS 14.09'!O$1,'FCST SDV'!$AC$2:$AZ$2,0))/'Hàng Theo FCTS 14.09'!$C135,0)</f>
        <v>0</v>
      </c>
      <c r="P135" s="134">
        <f t="array" ref="P135">+IFERROR(INDEX('FCST SDV'!$AC$3:$AZ$3000,MATCH('Hàng Theo FCTS 14.09'!$B135,'FCST SDV'!$C$3:$C$3000,0),MATCH('Hàng Theo FCTS 14.09'!P$1,'FCST SDV'!$AC$2:$AZ$2,0))/'Hàng Theo FCTS 14.09'!$C135,0)</f>
        <v>316</v>
      </c>
      <c r="Q135" s="134">
        <f t="array" ref="Q135">+IFERROR(INDEX('FCST SDV'!$AC$3:$AZ$3000,MATCH('Hàng Theo FCTS 14.09'!$B135,'FCST SDV'!$C$3:$C$3000,0),MATCH('Hàng Theo FCTS 14.09'!Q$1,'FCST SDV'!$AC$2:$AZ$2,0))/'Hàng Theo FCTS 14.09'!$C135,0)</f>
        <v>0</v>
      </c>
    </row>
    <row r="136" spans="1:17" ht="37.5" customHeight="1">
      <c r="A136" s="563"/>
      <c r="B136" s="131" t="s">
        <v>100</v>
      </c>
      <c r="C136" s="135">
        <v>50</v>
      </c>
      <c r="D136" s="557"/>
      <c r="E136" s="586"/>
      <c r="F136" s="557"/>
      <c r="G136" s="152">
        <f>+VLOOKUP(B136,'[6]FCST SDV'!$C:$AL,36,0)</f>
        <v>15800</v>
      </c>
      <c r="H136" s="153">
        <f t="shared" si="20"/>
        <v>316</v>
      </c>
      <c r="I136" s="134">
        <f t="array" ref="I136">+IFERROR(INDEX('FCST SDV'!$AC$3:$AZ$3000,MATCH('Hàng Theo FCTS 14.09'!$B136,'FCST SDV'!$C$3:$C$3000,0),MATCH('Hàng Theo FCTS 14.09'!I$1,'FCST SDV'!$AC$2:$AZ$2,0))/'Hàng Theo FCTS 14.09'!$C136,0)</f>
        <v>0</v>
      </c>
      <c r="J136" s="134">
        <f t="array" ref="J136">+IFERROR(INDEX('FCST SDV'!$AC$3:$AZ$3000,MATCH('Hàng Theo FCTS 14.09'!$B136,'FCST SDV'!$C$3:$C$3000,0),MATCH('Hàng Theo FCTS 14.09'!J$1,'FCST SDV'!$AC$2:$AZ$2,0))/'Hàng Theo FCTS 14.09'!$C136,0)</f>
        <v>0</v>
      </c>
      <c r="K136" s="134">
        <f t="array" ref="K136">+IFERROR(INDEX('FCST SDV'!$AC$3:$AZ$3000,MATCH('Hàng Theo FCTS 14.09'!$B136,'FCST SDV'!$C$3:$C$3000,0),MATCH('Hàng Theo FCTS 14.09'!K$1,'FCST SDV'!$AC$2:$AZ$2,0))/'Hàng Theo FCTS 14.09'!$C136,0)</f>
        <v>0</v>
      </c>
      <c r="L136" s="134">
        <f t="array" ref="L136">+IFERROR(INDEX('FCST SDV'!$AC$3:$AZ$3000,MATCH('Hàng Theo FCTS 14.09'!$B136,'FCST SDV'!$C$3:$C$3000,0),MATCH('Hàng Theo FCTS 14.09'!L$1,'FCST SDV'!$AC$2:$AZ$2,0))/'Hàng Theo FCTS 14.09'!$C136,0)</f>
        <v>0</v>
      </c>
      <c r="M136" s="134">
        <f t="array" ref="M136">+IFERROR(INDEX('FCST SDV'!$AC$3:$AZ$3000,MATCH('Hàng Theo FCTS 14.09'!$B136,'FCST SDV'!$C$3:$C$3000,0),MATCH('Hàng Theo FCTS 14.09'!M$1,'FCST SDV'!$AC$2:$AZ$2,0))/'Hàng Theo FCTS 14.09'!$C136,0)</f>
        <v>0</v>
      </c>
      <c r="N136" s="134">
        <f t="array" ref="N136">+IFERROR(INDEX('FCST SDV'!$AC$3:$AZ$3000,MATCH('Hàng Theo FCTS 14.09'!$B136,'FCST SDV'!$C$3:$C$3000,0),MATCH('Hàng Theo FCTS 14.09'!N$1,'FCST SDV'!$AC$2:$AZ$2,0))/'Hàng Theo FCTS 14.09'!$C136,0)</f>
        <v>0</v>
      </c>
      <c r="O136" s="134">
        <f t="array" ref="O136">+IFERROR(INDEX('FCST SDV'!$AC$3:$AZ$3000,MATCH('Hàng Theo FCTS 14.09'!$B136,'FCST SDV'!$C$3:$C$3000,0),MATCH('Hàng Theo FCTS 14.09'!O$1,'FCST SDV'!$AC$2:$AZ$2,0))/'Hàng Theo FCTS 14.09'!$C136,0)</f>
        <v>0</v>
      </c>
      <c r="P136" s="134">
        <f t="array" ref="P136">+IFERROR(INDEX('FCST SDV'!$AC$3:$AZ$3000,MATCH('Hàng Theo FCTS 14.09'!$B136,'FCST SDV'!$C$3:$C$3000,0),MATCH('Hàng Theo FCTS 14.09'!P$1,'FCST SDV'!$AC$2:$AZ$2,0))/'Hàng Theo FCTS 14.09'!$C136,0)</f>
        <v>0</v>
      </c>
      <c r="Q136" s="134">
        <f t="array" ref="Q136">+IFERROR(INDEX('FCST SDV'!$AC$3:$AZ$3000,MATCH('Hàng Theo FCTS 14.09'!$B136,'FCST SDV'!$C$3:$C$3000,0),MATCH('Hàng Theo FCTS 14.09'!Q$1,'FCST SDV'!$AC$2:$AZ$2,0))/'Hàng Theo FCTS 14.09'!$C136,0)</f>
        <v>0</v>
      </c>
    </row>
    <row r="137" spans="1:17">
      <c r="A137" s="580" t="s">
        <v>254</v>
      </c>
      <c r="B137" s="581"/>
      <c r="C137" s="581"/>
      <c r="D137" s="581"/>
      <c r="E137" s="581"/>
      <c r="F137" s="582"/>
      <c r="G137" s="156"/>
      <c r="H137" s="155"/>
      <c r="I137" s="138">
        <f>F135-SUM(I135:I136)</f>
        <v>96014</v>
      </c>
      <c r="J137" s="138">
        <f>I137-SUM(J135:J136)</f>
        <v>96014</v>
      </c>
      <c r="K137" s="138">
        <f t="shared" ref="K137:Q137" si="21">J137-SUM(K135:K136)</f>
        <v>96014</v>
      </c>
      <c r="L137" s="138">
        <f t="shared" si="21"/>
        <v>96014</v>
      </c>
      <c r="M137" s="138">
        <f t="shared" si="21"/>
        <v>96014</v>
      </c>
      <c r="N137" s="138">
        <f t="shared" si="21"/>
        <v>96014</v>
      </c>
      <c r="O137" s="138">
        <f t="shared" si="21"/>
        <v>96014</v>
      </c>
      <c r="P137" s="138">
        <f t="shared" si="21"/>
        <v>95698</v>
      </c>
      <c r="Q137" s="138">
        <f t="shared" si="21"/>
        <v>95698</v>
      </c>
    </row>
    <row r="138" spans="1:17" ht="51">
      <c r="A138" s="174" t="s">
        <v>107</v>
      </c>
      <c r="B138" s="131" t="s">
        <v>100</v>
      </c>
      <c r="C138" s="135">
        <v>100</v>
      </c>
      <c r="D138" s="169">
        <v>27014</v>
      </c>
      <c r="E138" s="170"/>
      <c r="F138" s="169">
        <f>D138</f>
        <v>27014</v>
      </c>
      <c r="G138" s="152">
        <f>+VLOOKUP(B138,'[6]FCST SDV'!$C:$AL,36,0)</f>
        <v>15800</v>
      </c>
      <c r="H138" s="153">
        <f t="shared" ref="H138" si="22">+G138/C138</f>
        <v>158</v>
      </c>
      <c r="I138" s="134">
        <f t="array" ref="I138">+IFERROR(INDEX('FCST SDV'!$AC$3:$AZ$3000,MATCH('Hàng Theo FCTS 14.09'!$B138,'FCST SDV'!$C$3:$C$3000,0),MATCH('Hàng Theo FCTS 14.09'!I$1,'FCST SDV'!$AC$2:$AZ$2,0))/'Hàng Theo FCTS 14.09'!$C138,0)</f>
        <v>0</v>
      </c>
      <c r="J138" s="134">
        <f t="array" ref="J138">+IFERROR(INDEX('FCST SDV'!$AC$3:$AZ$3000,MATCH('Hàng Theo FCTS 14.09'!$B138,'FCST SDV'!$C$3:$C$3000,0),MATCH('Hàng Theo FCTS 14.09'!J$1,'FCST SDV'!$AC$2:$AZ$2,0))/'Hàng Theo FCTS 14.09'!$C138,0)</f>
        <v>0</v>
      </c>
      <c r="K138" s="134">
        <f t="array" ref="K138">+IFERROR(INDEX('FCST SDV'!$AC$3:$AZ$3000,MATCH('Hàng Theo FCTS 14.09'!$B138,'FCST SDV'!$C$3:$C$3000,0),MATCH('Hàng Theo FCTS 14.09'!K$1,'FCST SDV'!$AC$2:$AZ$2,0))/'Hàng Theo FCTS 14.09'!$C138,0)</f>
        <v>0</v>
      </c>
      <c r="L138" s="134">
        <f t="array" ref="L138">+IFERROR(INDEX('FCST SDV'!$AC$3:$AZ$3000,MATCH('Hàng Theo FCTS 14.09'!$B138,'FCST SDV'!$C$3:$C$3000,0),MATCH('Hàng Theo FCTS 14.09'!L$1,'FCST SDV'!$AC$2:$AZ$2,0))/'Hàng Theo FCTS 14.09'!$C138,0)</f>
        <v>0</v>
      </c>
      <c r="M138" s="134">
        <f t="array" ref="M138">+IFERROR(INDEX('FCST SDV'!$AC$3:$AZ$3000,MATCH('Hàng Theo FCTS 14.09'!$B138,'FCST SDV'!$C$3:$C$3000,0),MATCH('Hàng Theo FCTS 14.09'!M$1,'FCST SDV'!$AC$2:$AZ$2,0))/'Hàng Theo FCTS 14.09'!$C138,0)</f>
        <v>0</v>
      </c>
      <c r="N138" s="134">
        <f t="array" ref="N138">+IFERROR(INDEX('FCST SDV'!$AC$3:$AZ$3000,MATCH('Hàng Theo FCTS 14.09'!$B138,'FCST SDV'!$C$3:$C$3000,0),MATCH('Hàng Theo FCTS 14.09'!N$1,'FCST SDV'!$AC$2:$AZ$2,0))/'Hàng Theo FCTS 14.09'!$C138,0)</f>
        <v>0</v>
      </c>
      <c r="O138" s="134">
        <f t="array" ref="O138">+IFERROR(INDEX('FCST SDV'!$AC$3:$AZ$3000,MATCH('Hàng Theo FCTS 14.09'!$B138,'FCST SDV'!$C$3:$C$3000,0),MATCH('Hàng Theo FCTS 14.09'!O$1,'FCST SDV'!$AC$2:$AZ$2,0))/'Hàng Theo FCTS 14.09'!$C138,0)</f>
        <v>0</v>
      </c>
      <c r="P138" s="134">
        <f t="array" ref="P138">+IFERROR(INDEX('FCST SDV'!$AC$3:$AZ$3000,MATCH('Hàng Theo FCTS 14.09'!$B138,'FCST SDV'!$C$3:$C$3000,0),MATCH('Hàng Theo FCTS 14.09'!P$1,'FCST SDV'!$AC$2:$AZ$2,0))/'Hàng Theo FCTS 14.09'!$C138,0)</f>
        <v>0</v>
      </c>
      <c r="Q138" s="134">
        <f t="array" ref="Q138">+IFERROR(INDEX('FCST SDV'!$AC$3:$AZ$3000,MATCH('Hàng Theo FCTS 14.09'!$B138,'FCST SDV'!$C$3:$C$3000,0),MATCH('Hàng Theo FCTS 14.09'!Q$1,'FCST SDV'!$AC$2:$AZ$2,0))/'Hàng Theo FCTS 14.09'!$C138,0)</f>
        <v>0</v>
      </c>
    </row>
    <row r="139" spans="1:17">
      <c r="A139" s="577" t="s">
        <v>254</v>
      </c>
      <c r="B139" s="578"/>
      <c r="C139" s="578"/>
      <c r="D139" s="578"/>
      <c r="E139" s="578"/>
      <c r="F139" s="579"/>
      <c r="G139" s="156"/>
      <c r="H139" s="155"/>
      <c r="I139" s="138">
        <f>F138-SUM(I138)</f>
        <v>27014</v>
      </c>
      <c r="J139" s="138">
        <f>I139-SUM(J138)</f>
        <v>27014</v>
      </c>
      <c r="K139" s="138">
        <f t="shared" ref="K139:Q139" si="23">J139-SUM(K138)</f>
        <v>27014</v>
      </c>
      <c r="L139" s="138">
        <f t="shared" si="23"/>
        <v>27014</v>
      </c>
      <c r="M139" s="138">
        <f t="shared" si="23"/>
        <v>27014</v>
      </c>
      <c r="N139" s="138">
        <f t="shared" si="23"/>
        <v>27014</v>
      </c>
      <c r="O139" s="138">
        <f t="shared" si="23"/>
        <v>27014</v>
      </c>
      <c r="P139" s="138">
        <f t="shared" si="23"/>
        <v>27014</v>
      </c>
      <c r="Q139" s="138">
        <f t="shared" si="23"/>
        <v>27014</v>
      </c>
    </row>
    <row r="140" spans="1:17">
      <c r="A140" s="561" t="s">
        <v>109</v>
      </c>
      <c r="B140" s="131" t="s">
        <v>108</v>
      </c>
      <c r="C140" s="135">
        <v>3000</v>
      </c>
      <c r="D140" s="555">
        <v>45</v>
      </c>
      <c r="E140" s="585"/>
      <c r="F140" s="555">
        <f>D140</f>
        <v>45</v>
      </c>
      <c r="G140" s="152">
        <f>+VLOOKUP(B140,'[6]FCST SDV'!$C:$AL,36,0)</f>
        <v>34100</v>
      </c>
      <c r="H140" s="153">
        <f t="shared" ref="H140:H148" si="24">+G140/C140</f>
        <v>11.366666666666667</v>
      </c>
      <c r="I140" s="134">
        <f t="array" ref="I140">+IFERROR(INDEX('FCST SDV'!$AC$3:$AZ$3000,MATCH('Hàng Theo FCTS 14.09'!$B140,'FCST SDV'!$C$3:$C$3000,0),MATCH('Hàng Theo FCTS 14.09'!I$1,'FCST SDV'!$AC$2:$AZ$2,0))/'Hàng Theo FCTS 14.09'!$C140,0)</f>
        <v>20</v>
      </c>
      <c r="J140" s="134">
        <f t="array" ref="J140">+IFERROR(INDEX('FCST SDV'!$AC$3:$AZ$3000,MATCH('Hàng Theo FCTS 14.09'!$B140,'FCST SDV'!$C$3:$C$3000,0),MATCH('Hàng Theo FCTS 14.09'!J$1,'FCST SDV'!$AC$2:$AZ$2,0))/'Hàng Theo FCTS 14.09'!$C140,0)</f>
        <v>20</v>
      </c>
      <c r="K140" s="134">
        <f t="array" ref="K140">+IFERROR(INDEX('FCST SDV'!$AC$3:$AZ$3000,MATCH('Hàng Theo FCTS 14.09'!$B140,'FCST SDV'!$C$3:$C$3000,0),MATCH('Hàng Theo FCTS 14.09'!K$1,'FCST SDV'!$AC$2:$AZ$2,0))/'Hàng Theo FCTS 14.09'!$C140,0)</f>
        <v>20</v>
      </c>
      <c r="L140" s="134">
        <f t="array" ref="L140">+IFERROR(INDEX('FCST SDV'!$AC$3:$AZ$3000,MATCH('Hàng Theo FCTS 14.09'!$B140,'FCST SDV'!$C$3:$C$3000,0),MATCH('Hàng Theo FCTS 14.09'!L$1,'FCST SDV'!$AC$2:$AZ$2,0))/'Hàng Theo FCTS 14.09'!$C140,0)</f>
        <v>20</v>
      </c>
      <c r="M140" s="134">
        <f t="array" ref="M140">+IFERROR(INDEX('FCST SDV'!$AC$3:$AZ$3000,MATCH('Hàng Theo FCTS 14.09'!$B140,'FCST SDV'!$C$3:$C$3000,0),MATCH('Hàng Theo FCTS 14.09'!M$1,'FCST SDV'!$AC$2:$AZ$2,0))/'Hàng Theo FCTS 14.09'!$C140,0)</f>
        <v>20</v>
      </c>
      <c r="N140" s="134">
        <f t="array" ref="N140">+IFERROR(INDEX('FCST SDV'!$AC$3:$AZ$3000,MATCH('Hàng Theo FCTS 14.09'!$B140,'FCST SDV'!$C$3:$C$3000,0),MATCH('Hàng Theo FCTS 14.09'!N$1,'FCST SDV'!$AC$2:$AZ$2,0))/'Hàng Theo FCTS 14.09'!$C140,0)</f>
        <v>10</v>
      </c>
      <c r="O140" s="134">
        <f t="array" ref="O140">+IFERROR(INDEX('FCST SDV'!$AC$3:$AZ$3000,MATCH('Hàng Theo FCTS 14.09'!$B140,'FCST SDV'!$C$3:$C$3000,0),MATCH('Hàng Theo FCTS 14.09'!O$1,'FCST SDV'!$AC$2:$AZ$2,0))/'Hàng Theo FCTS 14.09'!$C140,0)</f>
        <v>130</v>
      </c>
      <c r="P140" s="134">
        <f t="array" ref="P140">+IFERROR(INDEX('FCST SDV'!$AC$3:$AZ$3000,MATCH('Hàng Theo FCTS 14.09'!$B140,'FCST SDV'!$C$3:$C$3000,0),MATCH('Hàng Theo FCTS 14.09'!P$1,'FCST SDV'!$AC$2:$AZ$2,0))/'Hàng Theo FCTS 14.09'!$C140,0)</f>
        <v>150</v>
      </c>
      <c r="Q140" s="134">
        <f t="array" ref="Q140">+IFERROR(INDEX('FCST SDV'!$AC$3:$AZ$3000,MATCH('Hàng Theo FCTS 14.09'!$B140,'FCST SDV'!$C$3:$C$3000,0),MATCH('Hàng Theo FCTS 14.09'!Q$1,'FCST SDV'!$AC$2:$AZ$2,0))/'Hàng Theo FCTS 14.09'!$C140,0)</f>
        <v>0</v>
      </c>
    </row>
    <row r="141" spans="1:17">
      <c r="A141" s="562"/>
      <c r="B141" s="131" t="s">
        <v>34</v>
      </c>
      <c r="C141" s="135">
        <v>2700</v>
      </c>
      <c r="D141" s="556"/>
      <c r="E141" s="664"/>
      <c r="F141" s="556"/>
      <c r="G141" s="152">
        <f>+VLOOKUP(B141,'[6]FCST SDV'!$C:$AL,36,0)</f>
        <v>1053000</v>
      </c>
      <c r="H141" s="153">
        <f t="shared" si="24"/>
        <v>390</v>
      </c>
      <c r="I141" s="134">
        <f t="array" ref="I141">+IFERROR(INDEX('FCST SDV'!$AC$3:$AZ$3000,MATCH('Hàng Theo FCTS 14.09'!$B141,'FCST SDV'!$C$3:$C$3000,0),MATCH('Hàng Theo FCTS 14.09'!I$1,'FCST SDV'!$AC$2:$AZ$2,0))/'Hàng Theo FCTS 14.09'!$C141,0)</f>
        <v>16</v>
      </c>
      <c r="J141" s="134">
        <f t="array" ref="J141">+IFERROR(INDEX('FCST SDV'!$AC$3:$AZ$3000,MATCH('Hàng Theo FCTS 14.09'!$B141,'FCST SDV'!$C$3:$C$3000,0),MATCH('Hàng Theo FCTS 14.09'!J$1,'FCST SDV'!$AC$2:$AZ$2,0))/'Hàng Theo FCTS 14.09'!$C141,0)</f>
        <v>10</v>
      </c>
      <c r="K141" s="134">
        <f t="array" ref="K141">+IFERROR(INDEX('FCST SDV'!$AC$3:$AZ$3000,MATCH('Hàng Theo FCTS 14.09'!$B141,'FCST SDV'!$C$3:$C$3000,0),MATCH('Hàng Theo FCTS 14.09'!K$1,'FCST SDV'!$AC$2:$AZ$2,0))/'Hàng Theo FCTS 14.09'!$C141,0)</f>
        <v>15</v>
      </c>
      <c r="L141" s="134">
        <f t="array" ref="L141">+IFERROR(INDEX('FCST SDV'!$AC$3:$AZ$3000,MATCH('Hàng Theo FCTS 14.09'!$B141,'FCST SDV'!$C$3:$C$3000,0),MATCH('Hàng Theo FCTS 14.09'!L$1,'FCST SDV'!$AC$2:$AZ$2,0))/'Hàng Theo FCTS 14.09'!$C141,0)</f>
        <v>15</v>
      </c>
      <c r="M141" s="134">
        <f t="array" ref="M141">+IFERROR(INDEX('FCST SDV'!$AC$3:$AZ$3000,MATCH('Hàng Theo FCTS 14.09'!$B141,'FCST SDV'!$C$3:$C$3000,0),MATCH('Hàng Theo FCTS 14.09'!M$1,'FCST SDV'!$AC$2:$AZ$2,0))/'Hàng Theo FCTS 14.09'!$C141,0)</f>
        <v>15</v>
      </c>
      <c r="N141" s="134">
        <f t="array" ref="N141">+IFERROR(INDEX('FCST SDV'!$AC$3:$AZ$3000,MATCH('Hàng Theo FCTS 14.09'!$B141,'FCST SDV'!$C$3:$C$3000,0),MATCH('Hàng Theo FCTS 14.09'!N$1,'FCST SDV'!$AC$2:$AZ$2,0))/'Hàng Theo FCTS 14.09'!$C141,0)</f>
        <v>20</v>
      </c>
      <c r="O141" s="134">
        <f t="array" ref="O141">+IFERROR(INDEX('FCST SDV'!$AC$3:$AZ$3000,MATCH('Hàng Theo FCTS 14.09'!$B141,'FCST SDV'!$C$3:$C$3000,0),MATCH('Hàng Theo FCTS 14.09'!O$1,'FCST SDV'!$AC$2:$AZ$2,0))/'Hàng Theo FCTS 14.09'!$C141,0)</f>
        <v>100</v>
      </c>
      <c r="P141" s="134">
        <f t="array" ref="P141">+IFERROR(INDEX('FCST SDV'!$AC$3:$AZ$3000,MATCH('Hàng Theo FCTS 14.09'!$B141,'FCST SDV'!$C$3:$C$3000,0),MATCH('Hàng Theo FCTS 14.09'!P$1,'FCST SDV'!$AC$2:$AZ$2,0))/'Hàng Theo FCTS 14.09'!$C141,0)</f>
        <v>135</v>
      </c>
      <c r="Q141" s="134">
        <f t="array" ref="Q141">+IFERROR(INDEX('FCST SDV'!$AC$3:$AZ$3000,MATCH('Hàng Theo FCTS 14.09'!$B141,'FCST SDV'!$C$3:$C$3000,0),MATCH('Hàng Theo FCTS 14.09'!Q$1,'FCST SDV'!$AC$2:$AZ$2,0))/'Hàng Theo FCTS 14.09'!$C141,0)</f>
        <v>0</v>
      </c>
    </row>
    <row r="142" spans="1:17">
      <c r="A142" s="562"/>
      <c r="B142" s="131" t="s">
        <v>30</v>
      </c>
      <c r="C142" s="135">
        <v>3000</v>
      </c>
      <c r="D142" s="556"/>
      <c r="E142" s="664"/>
      <c r="F142" s="556"/>
      <c r="G142" s="152">
        <f>+VLOOKUP(B142,'[6]FCST SDV'!$C:$AL,36,0)</f>
        <v>978000</v>
      </c>
      <c r="H142" s="153">
        <f t="shared" si="24"/>
        <v>326</v>
      </c>
      <c r="I142" s="134">
        <f t="array" ref="I142">+IFERROR(INDEX('FCST SDV'!$AC$3:$AZ$3000,MATCH('Hàng Theo FCTS 14.09'!$B142,'FCST SDV'!$C$3:$C$3000,0),MATCH('Hàng Theo FCTS 14.09'!I$1,'FCST SDV'!$AC$2:$AZ$2,0))/'Hàng Theo FCTS 14.09'!$C142,0)</f>
        <v>16</v>
      </c>
      <c r="J142" s="134">
        <f t="array" ref="J142">+IFERROR(INDEX('FCST SDV'!$AC$3:$AZ$3000,MATCH('Hàng Theo FCTS 14.09'!$B142,'FCST SDV'!$C$3:$C$3000,0),MATCH('Hàng Theo FCTS 14.09'!J$1,'FCST SDV'!$AC$2:$AZ$2,0))/'Hàng Theo FCTS 14.09'!$C142,0)</f>
        <v>16</v>
      </c>
      <c r="K142" s="134">
        <f t="array" ref="K142">+IFERROR(INDEX('FCST SDV'!$AC$3:$AZ$3000,MATCH('Hàng Theo FCTS 14.09'!$B142,'FCST SDV'!$C$3:$C$3000,0),MATCH('Hàng Theo FCTS 14.09'!K$1,'FCST SDV'!$AC$2:$AZ$2,0))/'Hàng Theo FCTS 14.09'!$C142,0)</f>
        <v>10.666666666666666</v>
      </c>
      <c r="L142" s="134">
        <f t="array" ref="L142">+IFERROR(INDEX('FCST SDV'!$AC$3:$AZ$3000,MATCH('Hàng Theo FCTS 14.09'!$B142,'FCST SDV'!$C$3:$C$3000,0),MATCH('Hàng Theo FCTS 14.09'!L$1,'FCST SDV'!$AC$2:$AZ$2,0))/'Hàng Theo FCTS 14.09'!$C142,0)</f>
        <v>10.666666666666666</v>
      </c>
      <c r="M142" s="134">
        <f t="array" ref="M142">+IFERROR(INDEX('FCST SDV'!$AC$3:$AZ$3000,MATCH('Hàng Theo FCTS 14.09'!$B142,'FCST SDV'!$C$3:$C$3000,0),MATCH('Hàng Theo FCTS 14.09'!M$1,'FCST SDV'!$AC$2:$AZ$2,0))/'Hàng Theo FCTS 14.09'!$C142,0)</f>
        <v>16</v>
      </c>
      <c r="N142" s="134">
        <f t="array" ref="N142">+IFERROR(INDEX('FCST SDV'!$AC$3:$AZ$3000,MATCH('Hàng Theo FCTS 14.09'!$B142,'FCST SDV'!$C$3:$C$3000,0),MATCH('Hàng Theo FCTS 14.09'!N$1,'FCST SDV'!$AC$2:$AZ$2,0))/'Hàng Theo FCTS 14.09'!$C142,0)</f>
        <v>16</v>
      </c>
      <c r="O142" s="134">
        <f t="array" ref="O142">+IFERROR(INDEX('FCST SDV'!$AC$3:$AZ$3000,MATCH('Hàng Theo FCTS 14.09'!$B142,'FCST SDV'!$C$3:$C$3000,0),MATCH('Hàng Theo FCTS 14.09'!O$1,'FCST SDV'!$AC$2:$AZ$2,0))/'Hàng Theo FCTS 14.09'!$C142,0)</f>
        <v>96</v>
      </c>
      <c r="P142" s="134">
        <f t="array" ref="P142">+IFERROR(INDEX('FCST SDV'!$AC$3:$AZ$3000,MATCH('Hàng Theo FCTS 14.09'!$B142,'FCST SDV'!$C$3:$C$3000,0),MATCH('Hàng Theo FCTS 14.09'!P$1,'FCST SDV'!$AC$2:$AZ$2,0))/'Hàng Theo FCTS 14.09'!$C142,0)</f>
        <v>74.666666666666671</v>
      </c>
      <c r="Q142" s="134">
        <f t="array" ref="Q142">+IFERROR(INDEX('FCST SDV'!$AC$3:$AZ$3000,MATCH('Hàng Theo FCTS 14.09'!$B142,'FCST SDV'!$C$3:$C$3000,0),MATCH('Hàng Theo FCTS 14.09'!Q$1,'FCST SDV'!$AC$2:$AZ$2,0))/'Hàng Theo FCTS 14.09'!$C142,0)</f>
        <v>0</v>
      </c>
    </row>
    <row r="143" spans="1:17">
      <c r="A143" s="562"/>
      <c r="B143" s="131" t="s">
        <v>82</v>
      </c>
      <c r="C143" s="135">
        <v>3000</v>
      </c>
      <c r="D143" s="556"/>
      <c r="E143" s="664"/>
      <c r="F143" s="556"/>
      <c r="G143" s="152">
        <f>+VLOOKUP(B143,'[6]FCST SDV'!$C:$AL,36,0)</f>
        <v>768000</v>
      </c>
      <c r="H143" s="153">
        <f t="shared" si="24"/>
        <v>256</v>
      </c>
      <c r="I143" s="134">
        <f t="array" ref="I143">+IFERROR(INDEX('FCST SDV'!$AC$3:$AZ$3000,MATCH('Hàng Theo FCTS 14.09'!$B143,'FCST SDV'!$C$3:$C$3000,0),MATCH('Hàng Theo FCTS 14.09'!I$1,'FCST SDV'!$AC$2:$AZ$2,0))/'Hàng Theo FCTS 14.09'!$C143,0)</f>
        <v>0</v>
      </c>
      <c r="J143" s="134">
        <f t="array" ref="J143">+IFERROR(INDEX('FCST SDV'!$AC$3:$AZ$3000,MATCH('Hàng Theo FCTS 14.09'!$B143,'FCST SDV'!$C$3:$C$3000,0),MATCH('Hàng Theo FCTS 14.09'!J$1,'FCST SDV'!$AC$2:$AZ$2,0))/'Hàng Theo FCTS 14.09'!$C143,0)</f>
        <v>0</v>
      </c>
      <c r="K143" s="134">
        <f t="array" ref="K143">+IFERROR(INDEX('FCST SDV'!$AC$3:$AZ$3000,MATCH('Hàng Theo FCTS 14.09'!$B143,'FCST SDV'!$C$3:$C$3000,0),MATCH('Hàng Theo FCTS 14.09'!K$1,'FCST SDV'!$AC$2:$AZ$2,0))/'Hàng Theo FCTS 14.09'!$C143,0)</f>
        <v>0</v>
      </c>
      <c r="L143" s="134">
        <f t="array" ref="L143">+IFERROR(INDEX('FCST SDV'!$AC$3:$AZ$3000,MATCH('Hàng Theo FCTS 14.09'!$B143,'FCST SDV'!$C$3:$C$3000,0),MATCH('Hàng Theo FCTS 14.09'!L$1,'FCST SDV'!$AC$2:$AZ$2,0))/'Hàng Theo FCTS 14.09'!$C143,0)</f>
        <v>0</v>
      </c>
      <c r="M143" s="134">
        <f t="array" ref="M143">+IFERROR(INDEX('FCST SDV'!$AC$3:$AZ$3000,MATCH('Hàng Theo FCTS 14.09'!$B143,'FCST SDV'!$C$3:$C$3000,0),MATCH('Hàng Theo FCTS 14.09'!M$1,'FCST SDV'!$AC$2:$AZ$2,0))/'Hàng Theo FCTS 14.09'!$C143,0)</f>
        <v>0</v>
      </c>
      <c r="N143" s="134">
        <f t="array" ref="N143">+IFERROR(INDEX('FCST SDV'!$AC$3:$AZ$3000,MATCH('Hàng Theo FCTS 14.09'!$B143,'FCST SDV'!$C$3:$C$3000,0),MATCH('Hàng Theo FCTS 14.09'!N$1,'FCST SDV'!$AC$2:$AZ$2,0))/'Hàng Theo FCTS 14.09'!$C143,0)</f>
        <v>0</v>
      </c>
      <c r="O143" s="134">
        <f t="array" ref="O143">+IFERROR(INDEX('FCST SDV'!$AC$3:$AZ$3000,MATCH('Hàng Theo FCTS 14.09'!$B143,'FCST SDV'!$C$3:$C$3000,0),MATCH('Hàng Theo FCTS 14.09'!O$1,'FCST SDV'!$AC$2:$AZ$2,0))/'Hàng Theo FCTS 14.09'!$C143,0)</f>
        <v>0</v>
      </c>
      <c r="P143" s="134">
        <f t="array" ref="P143">+IFERROR(INDEX('FCST SDV'!$AC$3:$AZ$3000,MATCH('Hàng Theo FCTS 14.09'!$B143,'FCST SDV'!$C$3:$C$3000,0),MATCH('Hàng Theo FCTS 14.09'!P$1,'FCST SDV'!$AC$2:$AZ$2,0))/'Hàng Theo FCTS 14.09'!$C143,0)</f>
        <v>0</v>
      </c>
      <c r="Q143" s="134">
        <f t="array" ref="Q143">+IFERROR(INDEX('FCST SDV'!$AC$3:$AZ$3000,MATCH('Hàng Theo FCTS 14.09'!$B143,'FCST SDV'!$C$3:$C$3000,0),MATCH('Hàng Theo FCTS 14.09'!Q$1,'FCST SDV'!$AC$2:$AZ$2,0))/'Hàng Theo FCTS 14.09'!$C143,0)</f>
        <v>0</v>
      </c>
    </row>
    <row r="144" spans="1:17">
      <c r="A144" s="562"/>
      <c r="B144" s="131" t="s">
        <v>73</v>
      </c>
      <c r="C144" s="135">
        <v>2000</v>
      </c>
      <c r="D144" s="556"/>
      <c r="E144" s="664"/>
      <c r="F144" s="556"/>
      <c r="G144" s="152">
        <f>+VLOOKUP(B144,'[6]FCST SDV'!$C:$AL,36,0)</f>
        <v>0</v>
      </c>
      <c r="H144" s="153">
        <f t="shared" si="24"/>
        <v>0</v>
      </c>
      <c r="I144" s="134">
        <f t="array" ref="I144">+IFERROR(INDEX('FCST SDV'!$AC$3:$AZ$3000,MATCH('Hàng Theo FCTS 14.09'!$B144,'FCST SDV'!$C$3:$C$3000,0),MATCH('Hàng Theo FCTS 14.09'!I$1,'FCST SDV'!$AC$2:$AZ$2,0))/'Hàng Theo FCTS 14.09'!$C144,0)</f>
        <v>0</v>
      </c>
      <c r="J144" s="134">
        <f t="array" ref="J144">+IFERROR(INDEX('FCST SDV'!$AC$3:$AZ$3000,MATCH('Hàng Theo FCTS 14.09'!$B144,'FCST SDV'!$C$3:$C$3000,0),MATCH('Hàng Theo FCTS 14.09'!J$1,'FCST SDV'!$AC$2:$AZ$2,0))/'Hàng Theo FCTS 14.09'!$C144,0)</f>
        <v>0</v>
      </c>
      <c r="K144" s="134">
        <f t="array" ref="K144">+IFERROR(INDEX('FCST SDV'!$AC$3:$AZ$3000,MATCH('Hàng Theo FCTS 14.09'!$B144,'FCST SDV'!$C$3:$C$3000,0),MATCH('Hàng Theo FCTS 14.09'!K$1,'FCST SDV'!$AC$2:$AZ$2,0))/'Hàng Theo FCTS 14.09'!$C144,0)</f>
        <v>0</v>
      </c>
      <c r="L144" s="134">
        <f t="array" ref="L144">+IFERROR(INDEX('FCST SDV'!$AC$3:$AZ$3000,MATCH('Hàng Theo FCTS 14.09'!$B144,'FCST SDV'!$C$3:$C$3000,0),MATCH('Hàng Theo FCTS 14.09'!L$1,'FCST SDV'!$AC$2:$AZ$2,0))/'Hàng Theo FCTS 14.09'!$C144,0)</f>
        <v>0</v>
      </c>
      <c r="M144" s="134">
        <f t="array" ref="M144">+IFERROR(INDEX('FCST SDV'!$AC$3:$AZ$3000,MATCH('Hàng Theo FCTS 14.09'!$B144,'FCST SDV'!$C$3:$C$3000,0),MATCH('Hàng Theo FCTS 14.09'!M$1,'FCST SDV'!$AC$2:$AZ$2,0))/'Hàng Theo FCTS 14.09'!$C144,0)</f>
        <v>0</v>
      </c>
      <c r="N144" s="134">
        <f t="array" ref="N144">+IFERROR(INDEX('FCST SDV'!$AC$3:$AZ$3000,MATCH('Hàng Theo FCTS 14.09'!$B144,'FCST SDV'!$C$3:$C$3000,0),MATCH('Hàng Theo FCTS 14.09'!N$1,'FCST SDV'!$AC$2:$AZ$2,0))/'Hàng Theo FCTS 14.09'!$C144,0)</f>
        <v>0</v>
      </c>
      <c r="O144" s="134">
        <f t="array" ref="O144">+IFERROR(INDEX('FCST SDV'!$AC$3:$AZ$3000,MATCH('Hàng Theo FCTS 14.09'!$B144,'FCST SDV'!$C$3:$C$3000,0),MATCH('Hàng Theo FCTS 14.09'!O$1,'FCST SDV'!$AC$2:$AZ$2,0))/'Hàng Theo FCTS 14.09'!$C144,0)</f>
        <v>0</v>
      </c>
      <c r="P144" s="134">
        <f t="array" ref="P144">+IFERROR(INDEX('FCST SDV'!$AC$3:$AZ$3000,MATCH('Hàng Theo FCTS 14.09'!$B144,'FCST SDV'!$C$3:$C$3000,0),MATCH('Hàng Theo FCTS 14.09'!P$1,'FCST SDV'!$AC$2:$AZ$2,0))/'Hàng Theo FCTS 14.09'!$C144,0)</f>
        <v>0</v>
      </c>
      <c r="Q144" s="134">
        <f t="array" ref="Q144">+IFERROR(INDEX('FCST SDV'!$AC$3:$AZ$3000,MATCH('Hàng Theo FCTS 14.09'!$B144,'FCST SDV'!$C$3:$C$3000,0),MATCH('Hàng Theo FCTS 14.09'!Q$1,'FCST SDV'!$AC$2:$AZ$2,0))/'Hàng Theo FCTS 14.09'!$C144,0)</f>
        <v>0</v>
      </c>
    </row>
    <row r="145" spans="1:17">
      <c r="A145" s="562"/>
      <c r="B145" s="131" t="s">
        <v>73</v>
      </c>
      <c r="C145" s="135">
        <v>2000</v>
      </c>
      <c r="D145" s="556"/>
      <c r="E145" s="664"/>
      <c r="F145" s="556"/>
      <c r="G145" s="152">
        <f>+VLOOKUP(B145,'[6]FCST SDV'!$C:$AL,36,0)</f>
        <v>0</v>
      </c>
      <c r="H145" s="153">
        <f t="shared" si="24"/>
        <v>0</v>
      </c>
      <c r="I145" s="134">
        <f t="array" ref="I145">+IFERROR(INDEX('FCST SDV'!$AC$3:$AZ$3000,MATCH('Hàng Theo FCTS 14.09'!$B145,'FCST SDV'!$C$3:$C$3000,0),MATCH('Hàng Theo FCTS 14.09'!I$1,'FCST SDV'!$AC$2:$AZ$2,0))/'Hàng Theo FCTS 14.09'!$C145,0)</f>
        <v>0</v>
      </c>
      <c r="J145" s="134">
        <f t="array" ref="J145">+IFERROR(INDEX('FCST SDV'!$AC$3:$AZ$3000,MATCH('Hàng Theo FCTS 14.09'!$B145,'FCST SDV'!$C$3:$C$3000,0),MATCH('Hàng Theo FCTS 14.09'!J$1,'FCST SDV'!$AC$2:$AZ$2,0))/'Hàng Theo FCTS 14.09'!$C145,0)</f>
        <v>10</v>
      </c>
      <c r="K145" s="134">
        <f t="array" ref="K145">+IFERROR(INDEX('FCST SDV'!$AC$3:$AZ$3000,MATCH('Hàng Theo FCTS 14.09'!$B145,'FCST SDV'!$C$3:$C$3000,0),MATCH('Hàng Theo FCTS 14.09'!K$1,'FCST SDV'!$AC$2:$AZ$2,0))/'Hàng Theo FCTS 14.09'!$C145,0)</f>
        <v>0</v>
      </c>
      <c r="L145" s="134">
        <f t="array" ref="L145">+IFERROR(INDEX('FCST SDV'!$AC$3:$AZ$3000,MATCH('Hàng Theo FCTS 14.09'!$B145,'FCST SDV'!$C$3:$C$3000,0),MATCH('Hàng Theo FCTS 14.09'!L$1,'FCST SDV'!$AC$2:$AZ$2,0))/'Hàng Theo FCTS 14.09'!$C145,0)</f>
        <v>0</v>
      </c>
      <c r="M145" s="134">
        <f t="array" ref="M145">+IFERROR(INDEX('FCST SDV'!$AC$3:$AZ$3000,MATCH('Hàng Theo FCTS 14.09'!$B145,'FCST SDV'!$C$3:$C$3000,0),MATCH('Hàng Theo FCTS 14.09'!M$1,'FCST SDV'!$AC$2:$AZ$2,0))/'Hàng Theo FCTS 14.09'!$C145,0)</f>
        <v>0</v>
      </c>
      <c r="N145" s="134">
        <f t="array" ref="N145">+IFERROR(INDEX('FCST SDV'!$AC$3:$AZ$3000,MATCH('Hàng Theo FCTS 14.09'!$B145,'FCST SDV'!$C$3:$C$3000,0),MATCH('Hàng Theo FCTS 14.09'!N$1,'FCST SDV'!$AC$2:$AZ$2,0))/'Hàng Theo FCTS 14.09'!$C145,0)</f>
        <v>0</v>
      </c>
      <c r="O145" s="134">
        <f t="array" ref="O145">+IFERROR(INDEX('FCST SDV'!$AC$3:$AZ$3000,MATCH('Hàng Theo FCTS 14.09'!$B145,'FCST SDV'!$C$3:$C$3000,0),MATCH('Hàng Theo FCTS 14.09'!O$1,'FCST SDV'!$AC$2:$AZ$2,0))/'Hàng Theo FCTS 14.09'!$C145,0)</f>
        <v>18.333333333333332</v>
      </c>
      <c r="P145" s="134">
        <f t="array" ref="P145">+IFERROR(INDEX('FCST SDV'!$AC$3:$AZ$3000,MATCH('Hàng Theo FCTS 14.09'!$B145,'FCST SDV'!$C$3:$C$3000,0),MATCH('Hàng Theo FCTS 14.09'!P$1,'FCST SDV'!$AC$2:$AZ$2,0))/'Hàng Theo FCTS 14.09'!$C145,0)</f>
        <v>20.6</v>
      </c>
      <c r="Q145" s="134">
        <f t="array" ref="Q145">+IFERROR(INDEX('FCST SDV'!$AC$3:$AZ$3000,MATCH('Hàng Theo FCTS 14.09'!$B145,'FCST SDV'!$C$3:$C$3000,0),MATCH('Hàng Theo FCTS 14.09'!Q$1,'FCST SDV'!$AC$2:$AZ$2,0))/'Hàng Theo FCTS 14.09'!$C145,0)</f>
        <v>20.6</v>
      </c>
    </row>
    <row r="146" spans="1:17">
      <c r="A146" s="562"/>
      <c r="B146" s="131" t="s">
        <v>77</v>
      </c>
      <c r="C146" s="135">
        <v>3000</v>
      </c>
      <c r="D146" s="556"/>
      <c r="E146" s="664"/>
      <c r="F146" s="556"/>
      <c r="G146" s="152">
        <f>+VLOOKUP(B146,'[6]FCST SDV'!$C:$AL,36,0)</f>
        <v>208600</v>
      </c>
      <c r="H146" s="153">
        <f t="shared" si="24"/>
        <v>69.533333333333331</v>
      </c>
      <c r="I146" s="134">
        <f t="array" ref="I146">+IFERROR(INDEX('FCST SDV'!$AC$3:$AZ$3000,MATCH('Hàng Theo FCTS 14.09'!$B146,'FCST SDV'!$C$3:$C$3000,0),MATCH('Hàng Theo FCTS 14.09'!I$1,'FCST SDV'!$AC$2:$AZ$2,0))/'Hàng Theo FCTS 14.09'!$C146,0)</f>
        <v>0</v>
      </c>
      <c r="J146" s="134">
        <f t="array" ref="J146">+IFERROR(INDEX('FCST SDV'!$AC$3:$AZ$3000,MATCH('Hàng Theo FCTS 14.09'!$B146,'FCST SDV'!$C$3:$C$3000,0),MATCH('Hàng Theo FCTS 14.09'!J$1,'FCST SDV'!$AC$2:$AZ$2,0))/'Hàng Theo FCTS 14.09'!$C146,0)</f>
        <v>0</v>
      </c>
      <c r="K146" s="134">
        <f t="array" ref="K146">+IFERROR(INDEX('FCST SDV'!$AC$3:$AZ$3000,MATCH('Hàng Theo FCTS 14.09'!$B146,'FCST SDV'!$C$3:$C$3000,0),MATCH('Hàng Theo FCTS 14.09'!K$1,'FCST SDV'!$AC$2:$AZ$2,0))/'Hàng Theo FCTS 14.09'!$C146,0)</f>
        <v>0</v>
      </c>
      <c r="L146" s="134">
        <f t="array" ref="L146">+IFERROR(INDEX('FCST SDV'!$AC$3:$AZ$3000,MATCH('Hàng Theo FCTS 14.09'!$B146,'FCST SDV'!$C$3:$C$3000,0),MATCH('Hàng Theo FCTS 14.09'!L$1,'FCST SDV'!$AC$2:$AZ$2,0))/'Hàng Theo FCTS 14.09'!$C146,0)</f>
        <v>0</v>
      </c>
      <c r="M146" s="134">
        <f t="array" ref="M146">+IFERROR(INDEX('FCST SDV'!$AC$3:$AZ$3000,MATCH('Hàng Theo FCTS 14.09'!$B146,'FCST SDV'!$C$3:$C$3000,0),MATCH('Hàng Theo FCTS 14.09'!M$1,'FCST SDV'!$AC$2:$AZ$2,0))/'Hàng Theo FCTS 14.09'!$C146,0)</f>
        <v>0</v>
      </c>
      <c r="N146" s="134">
        <f t="array" ref="N146">+IFERROR(INDEX('FCST SDV'!$AC$3:$AZ$3000,MATCH('Hàng Theo FCTS 14.09'!$B146,'FCST SDV'!$C$3:$C$3000,0),MATCH('Hàng Theo FCTS 14.09'!N$1,'FCST SDV'!$AC$2:$AZ$2,0))/'Hàng Theo FCTS 14.09'!$C146,0)</f>
        <v>0</v>
      </c>
      <c r="O146" s="134">
        <f t="array" ref="O146">+IFERROR(INDEX('FCST SDV'!$AC$3:$AZ$3000,MATCH('Hàng Theo FCTS 14.09'!$B146,'FCST SDV'!$C$3:$C$3000,0),MATCH('Hàng Theo FCTS 14.09'!O$1,'FCST SDV'!$AC$2:$AZ$2,0))/'Hàng Theo FCTS 14.09'!$C146,0)</f>
        <v>2.1333333333333333</v>
      </c>
      <c r="P146" s="134">
        <f t="array" ref="P146">+IFERROR(INDEX('FCST SDV'!$AC$3:$AZ$3000,MATCH('Hàng Theo FCTS 14.09'!$B146,'FCST SDV'!$C$3:$C$3000,0),MATCH('Hàng Theo FCTS 14.09'!P$1,'FCST SDV'!$AC$2:$AZ$2,0))/'Hàng Theo FCTS 14.09'!$C146,0)</f>
        <v>10.666666666666666</v>
      </c>
      <c r="Q146" s="134">
        <f t="array" ref="Q146">+IFERROR(INDEX('FCST SDV'!$AC$3:$AZ$3000,MATCH('Hàng Theo FCTS 14.09'!$B146,'FCST SDV'!$C$3:$C$3000,0),MATCH('Hàng Theo FCTS 14.09'!Q$1,'FCST SDV'!$AC$2:$AZ$2,0))/'Hàng Theo FCTS 14.09'!$C146,0)</f>
        <v>0</v>
      </c>
    </row>
    <row r="147" spans="1:17">
      <c r="A147" s="562"/>
      <c r="B147" s="131" t="s">
        <v>75</v>
      </c>
      <c r="C147" s="135">
        <v>3000</v>
      </c>
      <c r="D147" s="556"/>
      <c r="E147" s="664"/>
      <c r="F147" s="556"/>
      <c r="G147" s="152">
        <f>+VLOOKUP(B147,'[6]FCST SDV'!$C:$AL,36,0)</f>
        <v>38400</v>
      </c>
      <c r="H147" s="153">
        <f t="shared" si="24"/>
        <v>12.8</v>
      </c>
      <c r="I147" s="134">
        <f t="array" ref="I147">+IFERROR(INDEX('FCST SDV'!$AC$3:$AZ$3000,MATCH('Hàng Theo FCTS 14.09'!$B147,'FCST SDV'!$C$3:$C$3000,0),MATCH('Hàng Theo FCTS 14.09'!I$1,'FCST SDV'!$AC$2:$AZ$2,0))/'Hàng Theo FCTS 14.09'!$C147,0)</f>
        <v>0</v>
      </c>
      <c r="J147" s="134">
        <f t="array" ref="J147">+IFERROR(INDEX('FCST SDV'!$AC$3:$AZ$3000,MATCH('Hàng Theo FCTS 14.09'!$B147,'FCST SDV'!$C$3:$C$3000,0),MATCH('Hàng Theo FCTS 14.09'!J$1,'FCST SDV'!$AC$2:$AZ$2,0))/'Hàng Theo FCTS 14.09'!$C147,0)</f>
        <v>0.11666666666666667</v>
      </c>
      <c r="K147" s="134">
        <f t="array" ref="K147">+IFERROR(INDEX('FCST SDV'!$AC$3:$AZ$3000,MATCH('Hàng Theo FCTS 14.09'!$B147,'FCST SDV'!$C$3:$C$3000,0),MATCH('Hàng Theo FCTS 14.09'!K$1,'FCST SDV'!$AC$2:$AZ$2,0))/'Hàng Theo FCTS 14.09'!$C147,0)</f>
        <v>0</v>
      </c>
      <c r="L147" s="134">
        <f t="array" ref="L147">+IFERROR(INDEX('FCST SDV'!$AC$3:$AZ$3000,MATCH('Hàng Theo FCTS 14.09'!$B147,'FCST SDV'!$C$3:$C$3000,0),MATCH('Hàng Theo FCTS 14.09'!L$1,'FCST SDV'!$AC$2:$AZ$2,0))/'Hàng Theo FCTS 14.09'!$C147,0)</f>
        <v>0.23333333333333334</v>
      </c>
      <c r="M147" s="134">
        <f t="array" ref="M147">+IFERROR(INDEX('FCST SDV'!$AC$3:$AZ$3000,MATCH('Hàng Theo FCTS 14.09'!$B147,'FCST SDV'!$C$3:$C$3000,0),MATCH('Hàng Theo FCTS 14.09'!M$1,'FCST SDV'!$AC$2:$AZ$2,0))/'Hàng Theo FCTS 14.09'!$C147,0)</f>
        <v>0.11666666666666667</v>
      </c>
      <c r="N147" s="134">
        <f t="array" ref="N147">+IFERROR(INDEX('FCST SDV'!$AC$3:$AZ$3000,MATCH('Hàng Theo FCTS 14.09'!$B147,'FCST SDV'!$C$3:$C$3000,0),MATCH('Hàng Theo FCTS 14.09'!N$1,'FCST SDV'!$AC$2:$AZ$2,0))/'Hàng Theo FCTS 14.09'!$C147,0)</f>
        <v>0.11666666666666667</v>
      </c>
      <c r="O147" s="134">
        <f t="array" ref="O147">+IFERROR(INDEX('FCST SDV'!$AC$3:$AZ$3000,MATCH('Hàng Theo FCTS 14.09'!$B147,'FCST SDV'!$C$3:$C$3000,0),MATCH('Hàng Theo FCTS 14.09'!O$1,'FCST SDV'!$AC$2:$AZ$2,0))/'Hàng Theo FCTS 14.09'!$C147,0)</f>
        <v>0.58333333333333337</v>
      </c>
      <c r="P147" s="134">
        <f t="array" ref="P147">+IFERROR(INDEX('FCST SDV'!$AC$3:$AZ$3000,MATCH('Hàng Theo FCTS 14.09'!$B147,'FCST SDV'!$C$3:$C$3000,0),MATCH('Hàng Theo FCTS 14.09'!P$1,'FCST SDV'!$AC$2:$AZ$2,0))/'Hàng Theo FCTS 14.09'!$C147,0)</f>
        <v>0.11666666666666667</v>
      </c>
      <c r="Q147" s="134">
        <f t="array" ref="Q147">+IFERROR(INDEX('FCST SDV'!$AC$3:$AZ$3000,MATCH('Hàng Theo FCTS 14.09'!$B147,'FCST SDV'!$C$3:$C$3000,0),MATCH('Hàng Theo FCTS 14.09'!Q$1,'FCST SDV'!$AC$2:$AZ$2,0))/'Hàng Theo FCTS 14.09'!$C147,0)</f>
        <v>0</v>
      </c>
    </row>
    <row r="148" spans="1:17">
      <c r="A148" s="563"/>
      <c r="B148" s="131" t="s">
        <v>76</v>
      </c>
      <c r="C148" s="135">
        <v>30000</v>
      </c>
      <c r="D148" s="557"/>
      <c r="E148" s="586"/>
      <c r="F148" s="557"/>
      <c r="G148" s="152">
        <f>+VLOOKUP(B148,'[6]FCST SDV'!$C:$AL,36,0)</f>
        <v>38500</v>
      </c>
      <c r="H148" s="153">
        <f t="shared" si="24"/>
        <v>1.2833333333333334</v>
      </c>
      <c r="I148" s="134">
        <f t="array" ref="I148">+IFERROR(INDEX('FCST SDV'!$AC$3:$AZ$3000,MATCH('Hàng Theo FCTS 14.09'!$B148,'FCST SDV'!$C$3:$C$3000,0),MATCH('Hàng Theo FCTS 14.09'!I$1,'FCST SDV'!$AC$2:$AZ$2,0))/'Hàng Theo FCTS 14.09'!$C148,0)</f>
        <v>0</v>
      </c>
      <c r="J148" s="134">
        <f t="array" ref="J148">+IFERROR(INDEX('FCST SDV'!$AC$3:$AZ$3000,MATCH('Hàng Theo FCTS 14.09'!$B148,'FCST SDV'!$C$3:$C$3000,0),MATCH('Hàng Theo FCTS 14.09'!J$1,'FCST SDV'!$AC$2:$AZ$2,0))/'Hàng Theo FCTS 14.09'!$C148,0)</f>
        <v>0</v>
      </c>
      <c r="K148" s="134">
        <f t="array" ref="K148">+IFERROR(INDEX('FCST SDV'!$AC$3:$AZ$3000,MATCH('Hàng Theo FCTS 14.09'!$B148,'FCST SDV'!$C$3:$C$3000,0),MATCH('Hàng Theo FCTS 14.09'!K$1,'FCST SDV'!$AC$2:$AZ$2,0))/'Hàng Theo FCTS 14.09'!$C148,0)</f>
        <v>0</v>
      </c>
      <c r="L148" s="134">
        <f t="array" ref="L148">+IFERROR(INDEX('FCST SDV'!$AC$3:$AZ$3000,MATCH('Hàng Theo FCTS 14.09'!$B148,'FCST SDV'!$C$3:$C$3000,0),MATCH('Hàng Theo FCTS 14.09'!L$1,'FCST SDV'!$AC$2:$AZ$2,0))/'Hàng Theo FCTS 14.09'!$C148,0)</f>
        <v>0</v>
      </c>
      <c r="M148" s="134">
        <f t="array" ref="M148">+IFERROR(INDEX('FCST SDV'!$AC$3:$AZ$3000,MATCH('Hàng Theo FCTS 14.09'!$B148,'FCST SDV'!$C$3:$C$3000,0),MATCH('Hàng Theo FCTS 14.09'!M$1,'FCST SDV'!$AC$2:$AZ$2,0))/'Hàng Theo FCTS 14.09'!$C148,0)</f>
        <v>0</v>
      </c>
      <c r="N148" s="134">
        <f t="array" ref="N148">+IFERROR(INDEX('FCST SDV'!$AC$3:$AZ$3000,MATCH('Hàng Theo FCTS 14.09'!$B148,'FCST SDV'!$C$3:$C$3000,0),MATCH('Hàng Theo FCTS 14.09'!N$1,'FCST SDV'!$AC$2:$AZ$2,0))/'Hàng Theo FCTS 14.09'!$C148,0)</f>
        <v>0</v>
      </c>
      <c r="O148" s="134">
        <f t="array" ref="O148">+IFERROR(INDEX('FCST SDV'!$AC$3:$AZ$3000,MATCH('Hàng Theo FCTS 14.09'!$B148,'FCST SDV'!$C$3:$C$3000,0),MATCH('Hàng Theo FCTS 14.09'!O$1,'FCST SDV'!$AC$2:$AZ$2,0))/'Hàng Theo FCTS 14.09'!$C148,0)</f>
        <v>0</v>
      </c>
      <c r="P148" s="134">
        <f t="array" ref="P148">+IFERROR(INDEX('FCST SDV'!$AC$3:$AZ$3000,MATCH('Hàng Theo FCTS 14.09'!$B148,'FCST SDV'!$C$3:$C$3000,0),MATCH('Hàng Theo FCTS 14.09'!P$1,'FCST SDV'!$AC$2:$AZ$2,0))/'Hàng Theo FCTS 14.09'!$C148,0)</f>
        <v>0</v>
      </c>
      <c r="Q148" s="134">
        <f t="array" ref="Q148">+IFERROR(INDEX('FCST SDV'!$AC$3:$AZ$3000,MATCH('Hàng Theo FCTS 14.09'!$B148,'FCST SDV'!$C$3:$C$3000,0),MATCH('Hàng Theo FCTS 14.09'!Q$1,'FCST SDV'!$AC$2:$AZ$2,0))/'Hàng Theo FCTS 14.09'!$C148,0)</f>
        <v>0</v>
      </c>
    </row>
    <row r="149" spans="1:17">
      <c r="A149" s="580" t="s">
        <v>254</v>
      </c>
      <c r="B149" s="581"/>
      <c r="C149" s="581"/>
      <c r="D149" s="581"/>
      <c r="E149" s="581"/>
      <c r="F149" s="582"/>
      <c r="G149" s="156"/>
      <c r="H149" s="155"/>
      <c r="I149" s="138">
        <f>F140-SUM(I140:I148)</f>
        <v>-7</v>
      </c>
      <c r="J149" s="138">
        <f>I149-SUM(J140:J148)</f>
        <v>-63.116666666666667</v>
      </c>
      <c r="K149" s="138">
        <f t="shared" ref="K149:Q149" si="25">J149-SUM(K140:K148)</f>
        <v>-108.78333333333333</v>
      </c>
      <c r="L149" s="138">
        <f t="shared" si="25"/>
        <v>-154.68333333333334</v>
      </c>
      <c r="M149" s="138">
        <f t="shared" si="25"/>
        <v>-205.8</v>
      </c>
      <c r="N149" s="138">
        <f t="shared" si="25"/>
        <v>-251.91666666666669</v>
      </c>
      <c r="O149" s="138">
        <f t="shared" si="25"/>
        <v>-598.9666666666667</v>
      </c>
      <c r="P149" s="138">
        <f t="shared" si="25"/>
        <v>-990.01666666666677</v>
      </c>
      <c r="Q149" s="138">
        <f t="shared" si="25"/>
        <v>-1010.6166666666668</v>
      </c>
    </row>
    <row r="150" spans="1:17">
      <c r="A150" s="561" t="s">
        <v>110</v>
      </c>
      <c r="B150" s="131" t="s">
        <v>45</v>
      </c>
      <c r="C150" s="135">
        <v>3000</v>
      </c>
      <c r="D150" s="555">
        <v>13</v>
      </c>
      <c r="E150" s="585"/>
      <c r="F150" s="555">
        <f>D150</f>
        <v>13</v>
      </c>
      <c r="G150" s="152">
        <f>+VLOOKUP(B150,'[6]FCST SDV'!$C:$AL,36,0)</f>
        <v>1053000</v>
      </c>
      <c r="H150" s="153">
        <f t="shared" ref="H150:H155" si="26">+G150/C150</f>
        <v>351</v>
      </c>
      <c r="I150" s="134">
        <f t="array" ref="I150">+IFERROR(INDEX('FCST SDV'!$AC$3:$AZ$3000,MATCH('Hàng Theo FCTS 14.09'!$B150,'FCST SDV'!$C$3:$C$3000,0),MATCH('Hàng Theo FCTS 14.09'!I$1,'FCST SDV'!$AC$2:$AZ$2,0))/'Hàng Theo FCTS 14.09'!$C150,0)</f>
        <v>15</v>
      </c>
      <c r="J150" s="134">
        <f t="array" ref="J150">+IFERROR(INDEX('FCST SDV'!$AC$3:$AZ$3000,MATCH('Hàng Theo FCTS 14.09'!$B150,'FCST SDV'!$C$3:$C$3000,0),MATCH('Hàng Theo FCTS 14.09'!J$1,'FCST SDV'!$AC$2:$AZ$2,0))/'Hàng Theo FCTS 14.09'!$C150,0)</f>
        <v>10</v>
      </c>
      <c r="K150" s="134">
        <f t="array" ref="K150">+IFERROR(INDEX('FCST SDV'!$AC$3:$AZ$3000,MATCH('Hàng Theo FCTS 14.09'!$B150,'FCST SDV'!$C$3:$C$3000,0),MATCH('Hàng Theo FCTS 14.09'!K$1,'FCST SDV'!$AC$2:$AZ$2,0))/'Hàng Theo FCTS 14.09'!$C150,0)</f>
        <v>15</v>
      </c>
      <c r="L150" s="134">
        <f t="array" ref="L150">+IFERROR(INDEX('FCST SDV'!$AC$3:$AZ$3000,MATCH('Hàng Theo FCTS 14.09'!$B150,'FCST SDV'!$C$3:$C$3000,0),MATCH('Hàng Theo FCTS 14.09'!L$1,'FCST SDV'!$AC$2:$AZ$2,0))/'Hàng Theo FCTS 14.09'!$C150,0)</f>
        <v>15</v>
      </c>
      <c r="M150" s="134">
        <f t="array" ref="M150">+IFERROR(INDEX('FCST SDV'!$AC$3:$AZ$3000,MATCH('Hàng Theo FCTS 14.09'!$B150,'FCST SDV'!$C$3:$C$3000,0),MATCH('Hàng Theo FCTS 14.09'!M$1,'FCST SDV'!$AC$2:$AZ$2,0))/'Hàng Theo FCTS 14.09'!$C150,0)</f>
        <v>15</v>
      </c>
      <c r="N150" s="134">
        <f t="array" ref="N150">+IFERROR(INDEX('FCST SDV'!$AC$3:$AZ$3000,MATCH('Hàng Theo FCTS 14.09'!$B150,'FCST SDV'!$C$3:$C$3000,0),MATCH('Hàng Theo FCTS 14.09'!N$1,'FCST SDV'!$AC$2:$AZ$2,0))/'Hàng Theo FCTS 14.09'!$C150,0)</f>
        <v>20</v>
      </c>
      <c r="O150" s="134">
        <f t="array" ref="O150">+IFERROR(INDEX('FCST SDV'!$AC$3:$AZ$3000,MATCH('Hàng Theo FCTS 14.09'!$B150,'FCST SDV'!$C$3:$C$3000,0),MATCH('Hàng Theo FCTS 14.09'!O$1,'FCST SDV'!$AC$2:$AZ$2,0))/'Hàng Theo FCTS 14.09'!$C150,0)</f>
        <v>100</v>
      </c>
      <c r="P150" s="134">
        <f t="array" ref="P150">+IFERROR(INDEX('FCST SDV'!$AC$3:$AZ$3000,MATCH('Hàng Theo FCTS 14.09'!$B150,'FCST SDV'!$C$3:$C$3000,0),MATCH('Hàng Theo FCTS 14.09'!P$1,'FCST SDV'!$AC$2:$AZ$2,0))/'Hàng Theo FCTS 14.09'!$C150,0)</f>
        <v>135</v>
      </c>
      <c r="Q150" s="134">
        <f t="array" ref="Q150">+IFERROR(INDEX('FCST SDV'!$AC$3:$AZ$3000,MATCH('Hàng Theo FCTS 14.09'!$B150,'FCST SDV'!$C$3:$C$3000,0),MATCH('Hàng Theo FCTS 14.09'!Q$1,'FCST SDV'!$AC$2:$AZ$2,0))/'Hàng Theo FCTS 14.09'!$C150,0)</f>
        <v>0</v>
      </c>
    </row>
    <row r="151" spans="1:17">
      <c r="A151" s="562"/>
      <c r="B151" s="131" t="s">
        <v>31</v>
      </c>
      <c r="C151" s="135">
        <v>3000</v>
      </c>
      <c r="D151" s="556"/>
      <c r="E151" s="664"/>
      <c r="F151" s="556"/>
      <c r="G151" s="152">
        <f>+VLOOKUP(B151,'[6]FCST SDV'!$C:$AL,36,0)</f>
        <v>975000</v>
      </c>
      <c r="H151" s="153">
        <f t="shared" si="26"/>
        <v>325</v>
      </c>
      <c r="I151" s="134">
        <f t="array" ref="I151">+IFERROR(INDEX('FCST SDV'!$AC$3:$AZ$3000,MATCH('Hàng Theo FCTS 14.09'!$B151,'FCST SDV'!$C$3:$C$3000,0),MATCH('Hàng Theo FCTS 14.09'!I$1,'FCST SDV'!$AC$2:$AZ$2,0))/'Hàng Theo FCTS 14.09'!$C151,0)</f>
        <v>0</v>
      </c>
      <c r="J151" s="134">
        <f t="array" ref="J151">+IFERROR(INDEX('FCST SDV'!$AC$3:$AZ$3000,MATCH('Hàng Theo FCTS 14.09'!$B151,'FCST SDV'!$C$3:$C$3000,0),MATCH('Hàng Theo FCTS 14.09'!J$1,'FCST SDV'!$AC$2:$AZ$2,0))/'Hàng Theo FCTS 14.09'!$C151,0)</f>
        <v>1.0454545454545454</v>
      </c>
      <c r="K151" s="134">
        <f t="array" ref="K151">+IFERROR(INDEX('FCST SDV'!$AC$3:$AZ$3000,MATCH('Hàng Theo FCTS 14.09'!$B151,'FCST SDV'!$C$3:$C$3000,0),MATCH('Hàng Theo FCTS 14.09'!K$1,'FCST SDV'!$AC$2:$AZ$2,0))/'Hàng Theo FCTS 14.09'!$C151,0)</f>
        <v>0</v>
      </c>
      <c r="L151" s="134">
        <f t="array" ref="L151">+IFERROR(INDEX('FCST SDV'!$AC$3:$AZ$3000,MATCH('Hàng Theo FCTS 14.09'!$B151,'FCST SDV'!$C$3:$C$3000,0),MATCH('Hàng Theo FCTS 14.09'!L$1,'FCST SDV'!$AC$2:$AZ$2,0))/'Hàng Theo FCTS 14.09'!$C151,0)</f>
        <v>0</v>
      </c>
      <c r="M151" s="134">
        <f t="array" ref="M151">+IFERROR(INDEX('FCST SDV'!$AC$3:$AZ$3000,MATCH('Hàng Theo FCTS 14.09'!$B151,'FCST SDV'!$C$3:$C$3000,0),MATCH('Hàng Theo FCTS 14.09'!M$1,'FCST SDV'!$AC$2:$AZ$2,0))/'Hàng Theo FCTS 14.09'!$C151,0)</f>
        <v>0</v>
      </c>
      <c r="N151" s="134">
        <f t="array" ref="N151">+IFERROR(INDEX('FCST SDV'!$AC$3:$AZ$3000,MATCH('Hàng Theo FCTS 14.09'!$B151,'FCST SDV'!$C$3:$C$3000,0),MATCH('Hàng Theo FCTS 14.09'!N$1,'FCST SDV'!$AC$2:$AZ$2,0))/'Hàng Theo FCTS 14.09'!$C151,0)</f>
        <v>0</v>
      </c>
      <c r="O151" s="134">
        <f t="array" ref="O151">+IFERROR(INDEX('FCST SDV'!$AC$3:$AZ$3000,MATCH('Hàng Theo FCTS 14.09'!$B151,'FCST SDV'!$C$3:$C$3000,0),MATCH('Hàng Theo FCTS 14.09'!O$1,'FCST SDV'!$AC$2:$AZ$2,0))/'Hàng Theo FCTS 14.09'!$C151,0)</f>
        <v>1.0454545454545454</v>
      </c>
      <c r="P151" s="134">
        <f t="array" ref="P151">+IFERROR(INDEX('FCST SDV'!$AC$3:$AZ$3000,MATCH('Hàng Theo FCTS 14.09'!$B151,'FCST SDV'!$C$3:$C$3000,0),MATCH('Hàng Theo FCTS 14.09'!P$1,'FCST SDV'!$AC$2:$AZ$2,0))/'Hàng Theo FCTS 14.09'!$C151,0)</f>
        <v>1.0454545454545454</v>
      </c>
      <c r="Q151" s="134">
        <f t="array" ref="Q151">+IFERROR(INDEX('FCST SDV'!$AC$3:$AZ$3000,MATCH('Hàng Theo FCTS 14.09'!$B151,'FCST SDV'!$C$3:$C$3000,0),MATCH('Hàng Theo FCTS 14.09'!Q$1,'FCST SDV'!$AC$2:$AZ$2,0))/'Hàng Theo FCTS 14.09'!$C151,0)</f>
        <v>0</v>
      </c>
    </row>
    <row r="152" spans="1:17">
      <c r="A152" s="562"/>
      <c r="B152" s="131" t="s">
        <v>78</v>
      </c>
      <c r="C152" s="135">
        <v>11000</v>
      </c>
      <c r="D152" s="556"/>
      <c r="E152" s="664"/>
      <c r="F152" s="556"/>
      <c r="G152" s="152">
        <f>+VLOOKUP(B152,'[6]FCST SDV'!$C:$AL,36,0)</f>
        <v>34500</v>
      </c>
      <c r="H152" s="153">
        <f t="shared" si="26"/>
        <v>3.1363636363636362</v>
      </c>
      <c r="I152" s="134">
        <f t="array" ref="I152">+IFERROR(INDEX('FCST SDV'!$AC$3:$AZ$3000,MATCH('Hàng Theo FCTS 14.09'!$B152,'FCST SDV'!$C$3:$C$3000,0),MATCH('Hàng Theo FCTS 14.09'!I$1,'FCST SDV'!$AC$2:$AZ$2,0))/'Hàng Theo FCTS 14.09'!$C152,0)</f>
        <v>5</v>
      </c>
      <c r="J152" s="134">
        <f t="array" ref="J152">+IFERROR(INDEX('FCST SDV'!$AC$3:$AZ$3000,MATCH('Hàng Theo FCTS 14.09'!$B152,'FCST SDV'!$C$3:$C$3000,0),MATCH('Hàng Theo FCTS 14.09'!J$1,'FCST SDV'!$AC$2:$AZ$2,0))/'Hàng Theo FCTS 14.09'!$C152,0)</f>
        <v>5</v>
      </c>
      <c r="K152" s="134">
        <f t="array" ref="K152">+IFERROR(INDEX('FCST SDV'!$AC$3:$AZ$3000,MATCH('Hàng Theo FCTS 14.09'!$B152,'FCST SDV'!$C$3:$C$3000,0),MATCH('Hàng Theo FCTS 14.09'!K$1,'FCST SDV'!$AC$2:$AZ$2,0))/'Hàng Theo FCTS 14.09'!$C152,0)</f>
        <v>3</v>
      </c>
      <c r="L152" s="134">
        <f t="array" ref="L152">+IFERROR(INDEX('FCST SDV'!$AC$3:$AZ$3000,MATCH('Hàng Theo FCTS 14.09'!$B152,'FCST SDV'!$C$3:$C$3000,0),MATCH('Hàng Theo FCTS 14.09'!L$1,'FCST SDV'!$AC$2:$AZ$2,0))/'Hàng Theo FCTS 14.09'!$C152,0)</f>
        <v>3</v>
      </c>
      <c r="M152" s="134">
        <f t="array" ref="M152">+IFERROR(INDEX('FCST SDV'!$AC$3:$AZ$3000,MATCH('Hàng Theo FCTS 14.09'!$B152,'FCST SDV'!$C$3:$C$3000,0),MATCH('Hàng Theo FCTS 14.09'!M$1,'FCST SDV'!$AC$2:$AZ$2,0))/'Hàng Theo FCTS 14.09'!$C152,0)</f>
        <v>4</v>
      </c>
      <c r="N152" s="134">
        <f t="array" ref="N152">+IFERROR(INDEX('FCST SDV'!$AC$3:$AZ$3000,MATCH('Hàng Theo FCTS 14.09'!$B152,'FCST SDV'!$C$3:$C$3000,0),MATCH('Hàng Theo FCTS 14.09'!N$1,'FCST SDV'!$AC$2:$AZ$2,0))/'Hàng Theo FCTS 14.09'!$C152,0)</f>
        <v>3</v>
      </c>
      <c r="O152" s="134">
        <f t="array" ref="O152">+IFERROR(INDEX('FCST SDV'!$AC$3:$AZ$3000,MATCH('Hàng Theo FCTS 14.09'!$B152,'FCST SDV'!$C$3:$C$3000,0),MATCH('Hàng Theo FCTS 14.09'!O$1,'FCST SDV'!$AC$2:$AZ$2,0))/'Hàng Theo FCTS 14.09'!$C152,0)</f>
        <v>28</v>
      </c>
      <c r="P152" s="134">
        <f t="array" ref="P152">+IFERROR(INDEX('FCST SDV'!$AC$3:$AZ$3000,MATCH('Hàng Theo FCTS 14.09'!$B152,'FCST SDV'!$C$3:$C$3000,0),MATCH('Hàng Theo FCTS 14.09'!P$1,'FCST SDV'!$AC$2:$AZ$2,0))/'Hàng Theo FCTS 14.09'!$C152,0)</f>
        <v>24</v>
      </c>
      <c r="Q152" s="134">
        <f t="array" ref="Q152">+IFERROR(INDEX('FCST SDV'!$AC$3:$AZ$3000,MATCH('Hàng Theo FCTS 14.09'!$B152,'FCST SDV'!$C$3:$C$3000,0),MATCH('Hàng Theo FCTS 14.09'!Q$1,'FCST SDV'!$AC$2:$AZ$2,0))/'Hàng Theo FCTS 14.09'!$C152,0)</f>
        <v>0</v>
      </c>
    </row>
    <row r="153" spans="1:17">
      <c r="A153" s="562"/>
      <c r="B153" s="131" t="s">
        <v>83</v>
      </c>
      <c r="C153" s="135">
        <v>10000</v>
      </c>
      <c r="D153" s="556"/>
      <c r="E153" s="664"/>
      <c r="F153" s="556"/>
      <c r="G153" s="152">
        <f>+VLOOKUP(B153,'[6]FCST SDV'!$C:$AL,36,0)</f>
        <v>750000</v>
      </c>
      <c r="H153" s="153">
        <f t="shared" si="26"/>
        <v>75</v>
      </c>
      <c r="I153" s="134">
        <f t="array" ref="I153">+IFERROR(INDEX('FCST SDV'!$AC$3:$AZ$3000,MATCH('Hàng Theo FCTS 14.09'!$B153,'FCST SDV'!$C$3:$C$3000,0),MATCH('Hàng Theo FCTS 14.09'!I$1,'FCST SDV'!$AC$2:$AZ$2,0))/'Hàng Theo FCTS 14.09'!$C153,0)</f>
        <v>1.0454545454545454</v>
      </c>
      <c r="J153" s="134">
        <f t="array" ref="J153">+IFERROR(INDEX('FCST SDV'!$AC$3:$AZ$3000,MATCH('Hàng Theo FCTS 14.09'!$B153,'FCST SDV'!$C$3:$C$3000,0),MATCH('Hàng Theo FCTS 14.09'!J$1,'FCST SDV'!$AC$2:$AZ$2,0))/'Hàng Theo FCTS 14.09'!$C153,0)</f>
        <v>0</v>
      </c>
      <c r="K153" s="134">
        <f t="array" ref="K153">+IFERROR(INDEX('FCST SDV'!$AC$3:$AZ$3000,MATCH('Hàng Theo FCTS 14.09'!$B153,'FCST SDV'!$C$3:$C$3000,0),MATCH('Hàng Theo FCTS 14.09'!K$1,'FCST SDV'!$AC$2:$AZ$2,0))/'Hàng Theo FCTS 14.09'!$C153,0)</f>
        <v>0</v>
      </c>
      <c r="L153" s="134">
        <f t="array" ref="L153">+IFERROR(INDEX('FCST SDV'!$AC$3:$AZ$3000,MATCH('Hàng Theo FCTS 14.09'!$B153,'FCST SDV'!$C$3:$C$3000,0),MATCH('Hàng Theo FCTS 14.09'!L$1,'FCST SDV'!$AC$2:$AZ$2,0))/'Hàng Theo FCTS 14.09'!$C153,0)</f>
        <v>0</v>
      </c>
      <c r="M153" s="134">
        <f t="array" ref="M153">+IFERROR(INDEX('FCST SDV'!$AC$3:$AZ$3000,MATCH('Hàng Theo FCTS 14.09'!$B153,'FCST SDV'!$C$3:$C$3000,0),MATCH('Hàng Theo FCTS 14.09'!M$1,'FCST SDV'!$AC$2:$AZ$2,0))/'Hàng Theo FCTS 14.09'!$C153,0)</f>
        <v>0</v>
      </c>
      <c r="N153" s="134">
        <f t="array" ref="N153">+IFERROR(INDEX('FCST SDV'!$AC$3:$AZ$3000,MATCH('Hàng Theo FCTS 14.09'!$B153,'FCST SDV'!$C$3:$C$3000,0),MATCH('Hàng Theo FCTS 14.09'!N$1,'FCST SDV'!$AC$2:$AZ$2,0))/'Hàng Theo FCTS 14.09'!$C153,0)</f>
        <v>0</v>
      </c>
      <c r="O153" s="134">
        <f t="array" ref="O153">+IFERROR(INDEX('FCST SDV'!$AC$3:$AZ$3000,MATCH('Hàng Theo FCTS 14.09'!$B153,'FCST SDV'!$C$3:$C$3000,0),MATCH('Hàng Theo FCTS 14.09'!O$1,'FCST SDV'!$AC$2:$AZ$2,0))/'Hàng Theo FCTS 14.09'!$C153,0)</f>
        <v>1.0454545454545454</v>
      </c>
      <c r="P153" s="134">
        <f t="array" ref="P153">+IFERROR(INDEX('FCST SDV'!$AC$3:$AZ$3000,MATCH('Hàng Theo FCTS 14.09'!$B153,'FCST SDV'!$C$3:$C$3000,0),MATCH('Hàng Theo FCTS 14.09'!P$1,'FCST SDV'!$AC$2:$AZ$2,0))/'Hàng Theo FCTS 14.09'!$C153,0)</f>
        <v>2.0909090909090908</v>
      </c>
      <c r="Q153" s="134">
        <f t="array" ref="Q153">+IFERROR(INDEX('FCST SDV'!$AC$3:$AZ$3000,MATCH('Hàng Theo FCTS 14.09'!$B153,'FCST SDV'!$C$3:$C$3000,0),MATCH('Hàng Theo FCTS 14.09'!Q$1,'FCST SDV'!$AC$2:$AZ$2,0))/'Hàng Theo FCTS 14.09'!$C153,0)</f>
        <v>0</v>
      </c>
    </row>
    <row r="154" spans="1:17">
      <c r="A154" s="562"/>
      <c r="B154" s="131" t="s">
        <v>81</v>
      </c>
      <c r="C154" s="135">
        <v>11000</v>
      </c>
      <c r="D154" s="556"/>
      <c r="E154" s="664"/>
      <c r="F154" s="556"/>
      <c r="G154" s="152">
        <f>+VLOOKUP(B154,'[6]FCST SDV'!$C:$AL,36,0)</f>
        <v>46000</v>
      </c>
      <c r="H154" s="153">
        <f t="shared" si="26"/>
        <v>4.1818181818181817</v>
      </c>
      <c r="I154" s="134">
        <f t="array" ref="I154">+IFERROR(INDEX('FCST SDV'!$AC$3:$AZ$3000,MATCH('Hàng Theo FCTS 14.09'!$B154,'FCST SDV'!$C$3:$C$3000,0),MATCH('Hàng Theo FCTS 14.09'!I$1,'FCST SDV'!$AC$2:$AZ$2,0))/'Hàng Theo FCTS 14.09'!$C154,0)</f>
        <v>0</v>
      </c>
      <c r="J154" s="134">
        <f t="array" ref="J154">+IFERROR(INDEX('FCST SDV'!$AC$3:$AZ$3000,MATCH('Hàng Theo FCTS 14.09'!$B154,'FCST SDV'!$C$3:$C$3000,0),MATCH('Hàng Theo FCTS 14.09'!J$1,'FCST SDV'!$AC$2:$AZ$2,0))/'Hàng Theo FCTS 14.09'!$C154,0)</f>
        <v>0</v>
      </c>
      <c r="K154" s="134">
        <f t="array" ref="K154">+IFERROR(INDEX('FCST SDV'!$AC$3:$AZ$3000,MATCH('Hàng Theo FCTS 14.09'!$B154,'FCST SDV'!$C$3:$C$3000,0),MATCH('Hàng Theo FCTS 14.09'!K$1,'FCST SDV'!$AC$2:$AZ$2,0))/'Hàng Theo FCTS 14.09'!$C154,0)</f>
        <v>0</v>
      </c>
      <c r="L154" s="134">
        <f t="array" ref="L154">+IFERROR(INDEX('FCST SDV'!$AC$3:$AZ$3000,MATCH('Hàng Theo FCTS 14.09'!$B154,'FCST SDV'!$C$3:$C$3000,0),MATCH('Hàng Theo FCTS 14.09'!L$1,'FCST SDV'!$AC$2:$AZ$2,0))/'Hàng Theo FCTS 14.09'!$C154,0)</f>
        <v>0</v>
      </c>
      <c r="M154" s="134">
        <f t="array" ref="M154">+IFERROR(INDEX('FCST SDV'!$AC$3:$AZ$3000,MATCH('Hàng Theo FCTS 14.09'!$B154,'FCST SDV'!$C$3:$C$3000,0),MATCH('Hàng Theo FCTS 14.09'!M$1,'FCST SDV'!$AC$2:$AZ$2,0))/'Hàng Theo FCTS 14.09'!$C154,0)</f>
        <v>1.0454545454545454</v>
      </c>
      <c r="N154" s="134">
        <f t="array" ref="N154">+IFERROR(INDEX('FCST SDV'!$AC$3:$AZ$3000,MATCH('Hàng Theo FCTS 14.09'!$B154,'FCST SDV'!$C$3:$C$3000,0),MATCH('Hàng Theo FCTS 14.09'!N$1,'FCST SDV'!$AC$2:$AZ$2,0))/'Hàng Theo FCTS 14.09'!$C154,0)</f>
        <v>0</v>
      </c>
      <c r="O154" s="134">
        <f t="array" ref="O154">+IFERROR(INDEX('FCST SDV'!$AC$3:$AZ$3000,MATCH('Hàng Theo FCTS 14.09'!$B154,'FCST SDV'!$C$3:$C$3000,0),MATCH('Hàng Theo FCTS 14.09'!O$1,'FCST SDV'!$AC$2:$AZ$2,0))/'Hàng Theo FCTS 14.09'!$C154,0)</f>
        <v>1.0454545454545454</v>
      </c>
      <c r="P154" s="134">
        <f t="array" ref="P154">+IFERROR(INDEX('FCST SDV'!$AC$3:$AZ$3000,MATCH('Hàng Theo FCTS 14.09'!$B154,'FCST SDV'!$C$3:$C$3000,0),MATCH('Hàng Theo FCTS 14.09'!P$1,'FCST SDV'!$AC$2:$AZ$2,0))/'Hàng Theo FCTS 14.09'!$C154,0)</f>
        <v>0</v>
      </c>
      <c r="Q154" s="134">
        <f t="array" ref="Q154">+IFERROR(INDEX('FCST SDV'!$AC$3:$AZ$3000,MATCH('Hàng Theo FCTS 14.09'!$B154,'FCST SDV'!$C$3:$C$3000,0),MATCH('Hàng Theo FCTS 14.09'!Q$1,'FCST SDV'!$AC$2:$AZ$2,0))/'Hàng Theo FCTS 14.09'!$C154,0)</f>
        <v>0</v>
      </c>
    </row>
    <row r="155" spans="1:17">
      <c r="A155" s="563"/>
      <c r="B155" s="131" t="s">
        <v>70</v>
      </c>
      <c r="C155" s="135">
        <v>11000</v>
      </c>
      <c r="D155" s="557"/>
      <c r="E155" s="586"/>
      <c r="F155" s="557"/>
      <c r="G155" s="152">
        <f>+VLOOKUP(B155,'[6]FCST SDV'!$C:$AL,36,0)</f>
        <v>23000</v>
      </c>
      <c r="H155" s="153">
        <f t="shared" si="26"/>
        <v>2.0909090909090908</v>
      </c>
      <c r="I155" s="134">
        <f t="array" ref="I155">+IFERROR(INDEX('FCST SDV'!$AC$3:$AZ$3000,MATCH('Hàng Theo FCTS 14.09'!$B155,'FCST SDV'!$C$3:$C$3000,0),MATCH('Hàng Theo FCTS 14.09'!I$1,'FCST SDV'!$AC$2:$AZ$2,0))/'Hàng Theo FCTS 14.09'!$C155,0)</f>
        <v>0</v>
      </c>
      <c r="J155" s="134">
        <f t="array" ref="J155">+IFERROR(INDEX('FCST SDV'!$AC$3:$AZ$3000,MATCH('Hàng Theo FCTS 14.09'!$B155,'FCST SDV'!$C$3:$C$3000,0),MATCH('Hàng Theo FCTS 14.09'!J$1,'FCST SDV'!$AC$2:$AZ$2,0))/'Hàng Theo FCTS 14.09'!$C155,0)</f>
        <v>0</v>
      </c>
      <c r="K155" s="134">
        <f t="array" ref="K155">+IFERROR(INDEX('FCST SDV'!$AC$3:$AZ$3000,MATCH('Hàng Theo FCTS 14.09'!$B155,'FCST SDV'!$C$3:$C$3000,0),MATCH('Hàng Theo FCTS 14.09'!K$1,'FCST SDV'!$AC$2:$AZ$2,0))/'Hàng Theo FCTS 14.09'!$C155,0)</f>
        <v>0</v>
      </c>
      <c r="L155" s="134">
        <f t="array" ref="L155">+IFERROR(INDEX('FCST SDV'!$AC$3:$AZ$3000,MATCH('Hàng Theo FCTS 14.09'!$B155,'FCST SDV'!$C$3:$C$3000,0),MATCH('Hàng Theo FCTS 14.09'!L$1,'FCST SDV'!$AC$2:$AZ$2,0))/'Hàng Theo FCTS 14.09'!$C155,0)</f>
        <v>0</v>
      </c>
      <c r="M155" s="134">
        <f t="array" ref="M155">+IFERROR(INDEX('FCST SDV'!$AC$3:$AZ$3000,MATCH('Hàng Theo FCTS 14.09'!$B155,'FCST SDV'!$C$3:$C$3000,0),MATCH('Hàng Theo FCTS 14.09'!M$1,'FCST SDV'!$AC$2:$AZ$2,0))/'Hàng Theo FCTS 14.09'!$C155,0)</f>
        <v>0</v>
      </c>
      <c r="N155" s="134">
        <f t="array" ref="N155">+IFERROR(INDEX('FCST SDV'!$AC$3:$AZ$3000,MATCH('Hàng Theo FCTS 14.09'!$B155,'FCST SDV'!$C$3:$C$3000,0),MATCH('Hàng Theo FCTS 14.09'!N$1,'FCST SDV'!$AC$2:$AZ$2,0))/'Hàng Theo FCTS 14.09'!$C155,0)</f>
        <v>0</v>
      </c>
      <c r="O155" s="134">
        <f t="array" ref="O155">+IFERROR(INDEX('FCST SDV'!$AC$3:$AZ$3000,MATCH('Hàng Theo FCTS 14.09'!$B155,'FCST SDV'!$C$3:$C$3000,0),MATCH('Hàng Theo FCTS 14.09'!O$1,'FCST SDV'!$AC$2:$AZ$2,0))/'Hàng Theo FCTS 14.09'!$C155,0)</f>
        <v>0</v>
      </c>
      <c r="P155" s="134">
        <f t="array" ref="P155">+IFERROR(INDEX('FCST SDV'!$AC$3:$AZ$3000,MATCH('Hàng Theo FCTS 14.09'!$B155,'FCST SDV'!$C$3:$C$3000,0),MATCH('Hàng Theo FCTS 14.09'!P$1,'FCST SDV'!$AC$2:$AZ$2,0))/'Hàng Theo FCTS 14.09'!$C155,0)</f>
        <v>0</v>
      </c>
      <c r="Q155" s="134">
        <f t="array" ref="Q155">+IFERROR(INDEX('FCST SDV'!$AC$3:$AZ$3000,MATCH('Hàng Theo FCTS 14.09'!$B155,'FCST SDV'!$C$3:$C$3000,0),MATCH('Hàng Theo FCTS 14.09'!Q$1,'FCST SDV'!$AC$2:$AZ$2,0))/'Hàng Theo FCTS 14.09'!$C155,0)</f>
        <v>0</v>
      </c>
    </row>
    <row r="156" spans="1:17">
      <c r="A156" s="580" t="s">
        <v>254</v>
      </c>
      <c r="B156" s="581"/>
      <c r="C156" s="581"/>
      <c r="D156" s="581"/>
      <c r="E156" s="581"/>
      <c r="F156" s="582"/>
      <c r="G156" s="156"/>
      <c r="H156" s="155"/>
      <c r="I156" s="138">
        <f>F150-SUM(I150:I155)</f>
        <v>-8.0454545454545467</v>
      </c>
      <c r="J156" s="138">
        <f>I156-SUM(J150:J155)</f>
        <v>-24.090909090909093</v>
      </c>
      <c r="K156" s="138">
        <f t="shared" ref="K156:Q156" si="27">J156-SUM(K150:K155)</f>
        <v>-42.090909090909093</v>
      </c>
      <c r="L156" s="138">
        <f t="shared" si="27"/>
        <v>-60.090909090909093</v>
      </c>
      <c r="M156" s="138">
        <f t="shared" si="27"/>
        <v>-80.13636363636364</v>
      </c>
      <c r="N156" s="138">
        <f t="shared" si="27"/>
        <v>-103.13636363636364</v>
      </c>
      <c r="O156" s="138">
        <f t="shared" si="27"/>
        <v>-234.27272727272725</v>
      </c>
      <c r="P156" s="138">
        <f t="shared" si="27"/>
        <v>-396.40909090909088</v>
      </c>
      <c r="Q156" s="138">
        <f t="shared" si="27"/>
        <v>-396.40909090909088</v>
      </c>
    </row>
    <row r="157" spans="1:17">
      <c r="A157" s="561" t="s">
        <v>111</v>
      </c>
      <c r="B157" s="131" t="s">
        <v>71</v>
      </c>
      <c r="C157" s="135">
        <v>19000</v>
      </c>
      <c r="D157" s="555">
        <v>30</v>
      </c>
      <c r="E157" s="585"/>
      <c r="F157" s="555">
        <f>D157</f>
        <v>30</v>
      </c>
      <c r="G157" s="152">
        <f>+VLOOKUP(B157,'[6]FCST SDV'!$C:$AL,36,0)</f>
        <v>19000</v>
      </c>
      <c r="H157" s="153">
        <f t="shared" ref="H157:H164" si="28">+G157/C157</f>
        <v>1</v>
      </c>
      <c r="I157" s="134">
        <f t="array" ref="I157">+IFERROR(INDEX('FCST SDV'!$AC$3:$AZ$3000,MATCH('Hàng Theo FCTS 14.09'!$B157,'FCST SDV'!$C$3:$C$3000,0),MATCH('Hàng Theo FCTS 14.09'!I$1,'FCST SDV'!$AC$2:$AZ$2,0))/'Hàng Theo FCTS 14.09'!$C157,0)</f>
        <v>15</v>
      </c>
      <c r="J157" s="134">
        <f t="array" ref="J157">+IFERROR(INDEX('FCST SDV'!$AC$3:$AZ$3000,MATCH('Hàng Theo FCTS 14.09'!$B157,'FCST SDV'!$C$3:$C$3000,0),MATCH('Hàng Theo FCTS 14.09'!J$1,'FCST SDV'!$AC$2:$AZ$2,0))/'Hàng Theo FCTS 14.09'!$C157,0)</f>
        <v>15</v>
      </c>
      <c r="K157" s="134">
        <f t="array" ref="K157">+IFERROR(INDEX('FCST SDV'!$AC$3:$AZ$3000,MATCH('Hàng Theo FCTS 14.09'!$B157,'FCST SDV'!$C$3:$C$3000,0),MATCH('Hàng Theo FCTS 14.09'!K$1,'FCST SDV'!$AC$2:$AZ$2,0))/'Hàng Theo FCTS 14.09'!$C157,0)</f>
        <v>15</v>
      </c>
      <c r="L157" s="134">
        <f t="array" ref="L157">+IFERROR(INDEX('FCST SDV'!$AC$3:$AZ$3000,MATCH('Hàng Theo FCTS 14.09'!$B157,'FCST SDV'!$C$3:$C$3000,0),MATCH('Hàng Theo FCTS 14.09'!L$1,'FCST SDV'!$AC$2:$AZ$2,0))/'Hàng Theo FCTS 14.09'!$C157,0)</f>
        <v>15</v>
      </c>
      <c r="M157" s="134">
        <f t="array" ref="M157">+IFERROR(INDEX('FCST SDV'!$AC$3:$AZ$3000,MATCH('Hàng Theo FCTS 14.09'!$B157,'FCST SDV'!$C$3:$C$3000,0),MATCH('Hàng Theo FCTS 14.09'!M$1,'FCST SDV'!$AC$2:$AZ$2,0))/'Hàng Theo FCTS 14.09'!$C157,0)</f>
        <v>20</v>
      </c>
      <c r="N157" s="134">
        <f t="array" ref="N157">+IFERROR(INDEX('FCST SDV'!$AC$3:$AZ$3000,MATCH('Hàng Theo FCTS 14.09'!$B157,'FCST SDV'!$C$3:$C$3000,0),MATCH('Hàng Theo FCTS 14.09'!N$1,'FCST SDV'!$AC$2:$AZ$2,0))/'Hàng Theo FCTS 14.09'!$C157,0)</f>
        <v>16</v>
      </c>
      <c r="O157" s="134">
        <f t="array" ref="O157">+IFERROR(INDEX('FCST SDV'!$AC$3:$AZ$3000,MATCH('Hàng Theo FCTS 14.09'!$B157,'FCST SDV'!$C$3:$C$3000,0),MATCH('Hàng Theo FCTS 14.09'!O$1,'FCST SDV'!$AC$2:$AZ$2,0))/'Hàng Theo FCTS 14.09'!$C157,0)</f>
        <v>111</v>
      </c>
      <c r="P157" s="134">
        <f t="array" ref="P157">+IFERROR(INDEX('FCST SDV'!$AC$3:$AZ$3000,MATCH('Hàng Theo FCTS 14.09'!$B157,'FCST SDV'!$C$3:$C$3000,0),MATCH('Hàng Theo FCTS 14.09'!P$1,'FCST SDV'!$AC$2:$AZ$2,0))/'Hàng Theo FCTS 14.09'!$C157,0)</f>
        <v>144</v>
      </c>
      <c r="Q157" s="134">
        <f t="array" ref="Q157">+IFERROR(INDEX('FCST SDV'!$AC$3:$AZ$3000,MATCH('Hàng Theo FCTS 14.09'!$B157,'FCST SDV'!$C$3:$C$3000,0),MATCH('Hàng Theo FCTS 14.09'!Q$1,'FCST SDV'!$AC$2:$AZ$2,0))/'Hàng Theo FCTS 14.09'!$C157,0)</f>
        <v>0</v>
      </c>
    </row>
    <row r="158" spans="1:17">
      <c r="A158" s="562"/>
      <c r="B158" s="131" t="s">
        <v>44</v>
      </c>
      <c r="C158" s="135">
        <v>3000</v>
      </c>
      <c r="D158" s="556"/>
      <c r="E158" s="664"/>
      <c r="F158" s="556"/>
      <c r="G158" s="152">
        <f>+VLOOKUP(B158,'[6]FCST SDV'!$C:$AL,36,0)</f>
        <v>1053000</v>
      </c>
      <c r="H158" s="153">
        <f t="shared" si="28"/>
        <v>351</v>
      </c>
      <c r="I158" s="134">
        <f t="array" ref="I158">+IFERROR(INDEX('FCST SDV'!$AC$3:$AZ$3000,MATCH('Hàng Theo FCTS 14.09'!$B158,'FCST SDV'!$C$3:$C$3000,0),MATCH('Hàng Theo FCTS 14.09'!I$1,'FCST SDV'!$AC$2:$AZ$2,0))/'Hàng Theo FCTS 14.09'!$C158,0)</f>
        <v>18</v>
      </c>
      <c r="J158" s="134">
        <f t="array" ref="J158">+IFERROR(INDEX('FCST SDV'!$AC$3:$AZ$3000,MATCH('Hàng Theo FCTS 14.09'!$B158,'FCST SDV'!$C$3:$C$3000,0),MATCH('Hàng Theo FCTS 14.09'!J$1,'FCST SDV'!$AC$2:$AZ$2,0))/'Hàng Theo FCTS 14.09'!$C158,0)</f>
        <v>18</v>
      </c>
      <c r="K158" s="134">
        <f t="array" ref="K158">+IFERROR(INDEX('FCST SDV'!$AC$3:$AZ$3000,MATCH('Hàng Theo FCTS 14.09'!$B158,'FCST SDV'!$C$3:$C$3000,0),MATCH('Hàng Theo FCTS 14.09'!K$1,'FCST SDV'!$AC$2:$AZ$2,0))/'Hàng Theo FCTS 14.09'!$C158,0)</f>
        <v>20</v>
      </c>
      <c r="L158" s="134">
        <f t="array" ref="L158">+IFERROR(INDEX('FCST SDV'!$AC$3:$AZ$3000,MATCH('Hàng Theo FCTS 14.09'!$B158,'FCST SDV'!$C$3:$C$3000,0),MATCH('Hàng Theo FCTS 14.09'!L$1,'FCST SDV'!$AC$2:$AZ$2,0))/'Hàng Theo FCTS 14.09'!$C158,0)</f>
        <v>20</v>
      </c>
      <c r="M158" s="134">
        <f t="array" ref="M158">+IFERROR(INDEX('FCST SDV'!$AC$3:$AZ$3000,MATCH('Hàng Theo FCTS 14.09'!$B158,'FCST SDV'!$C$3:$C$3000,0),MATCH('Hàng Theo FCTS 14.09'!M$1,'FCST SDV'!$AC$2:$AZ$2,0))/'Hàng Theo FCTS 14.09'!$C158,0)</f>
        <v>24</v>
      </c>
      <c r="N158" s="134">
        <f t="array" ref="N158">+IFERROR(INDEX('FCST SDV'!$AC$3:$AZ$3000,MATCH('Hàng Theo FCTS 14.09'!$B158,'FCST SDV'!$C$3:$C$3000,0),MATCH('Hàng Theo FCTS 14.09'!N$1,'FCST SDV'!$AC$2:$AZ$2,0))/'Hàng Theo FCTS 14.09'!$C158,0)</f>
        <v>24</v>
      </c>
      <c r="O158" s="134">
        <f t="array" ref="O158">+IFERROR(INDEX('FCST SDV'!$AC$3:$AZ$3000,MATCH('Hàng Theo FCTS 14.09'!$B158,'FCST SDV'!$C$3:$C$3000,0),MATCH('Hàng Theo FCTS 14.09'!O$1,'FCST SDV'!$AC$2:$AZ$2,0))/'Hàng Theo FCTS 14.09'!$C158,0)</f>
        <v>142</v>
      </c>
      <c r="P158" s="134">
        <f t="array" ref="P158">+IFERROR(INDEX('FCST SDV'!$AC$3:$AZ$3000,MATCH('Hàng Theo FCTS 14.09'!$B158,'FCST SDV'!$C$3:$C$3000,0),MATCH('Hàng Theo FCTS 14.09'!P$1,'FCST SDV'!$AC$2:$AZ$2,0))/'Hàng Theo FCTS 14.09'!$C158,0)</f>
        <v>55</v>
      </c>
      <c r="Q158" s="134">
        <f t="array" ref="Q158">+IFERROR(INDEX('FCST SDV'!$AC$3:$AZ$3000,MATCH('Hàng Theo FCTS 14.09'!$B158,'FCST SDV'!$C$3:$C$3000,0),MATCH('Hàng Theo FCTS 14.09'!Q$1,'FCST SDV'!$AC$2:$AZ$2,0))/'Hàng Theo FCTS 14.09'!$C158,0)</f>
        <v>0</v>
      </c>
    </row>
    <row r="159" spans="1:17">
      <c r="A159" s="562"/>
      <c r="B159" s="131" t="s">
        <v>62</v>
      </c>
      <c r="C159" s="135">
        <v>5000</v>
      </c>
      <c r="D159" s="556"/>
      <c r="E159" s="664"/>
      <c r="F159" s="556"/>
      <c r="G159" s="152">
        <f>+VLOOKUP(B159,'[6]FCST SDV'!$C:$AL,36,0)</f>
        <v>1605000</v>
      </c>
      <c r="H159" s="153">
        <f t="shared" si="28"/>
        <v>321</v>
      </c>
      <c r="I159" s="134">
        <f t="array" ref="I159">+IFERROR(INDEX('FCST SDV'!$AC$3:$AZ$3000,MATCH('Hàng Theo FCTS 14.09'!$B159,'FCST SDV'!$C$3:$C$3000,0),MATCH('Hàng Theo FCTS 14.09'!I$1,'FCST SDV'!$AC$2:$AZ$2,0))/'Hàng Theo FCTS 14.09'!$C159,0)</f>
        <v>15</v>
      </c>
      <c r="J159" s="134">
        <f t="array" ref="J159">+IFERROR(INDEX('FCST SDV'!$AC$3:$AZ$3000,MATCH('Hàng Theo FCTS 14.09'!$B159,'FCST SDV'!$C$3:$C$3000,0),MATCH('Hàng Theo FCTS 14.09'!J$1,'FCST SDV'!$AC$2:$AZ$2,0))/'Hàng Theo FCTS 14.09'!$C159,0)</f>
        <v>10</v>
      </c>
      <c r="K159" s="134">
        <f t="array" ref="K159">+IFERROR(INDEX('FCST SDV'!$AC$3:$AZ$3000,MATCH('Hàng Theo FCTS 14.09'!$B159,'FCST SDV'!$C$3:$C$3000,0),MATCH('Hàng Theo FCTS 14.09'!K$1,'FCST SDV'!$AC$2:$AZ$2,0))/'Hàng Theo FCTS 14.09'!$C159,0)</f>
        <v>15</v>
      </c>
      <c r="L159" s="134">
        <f t="array" ref="L159">+IFERROR(INDEX('FCST SDV'!$AC$3:$AZ$3000,MATCH('Hàng Theo FCTS 14.09'!$B159,'FCST SDV'!$C$3:$C$3000,0),MATCH('Hàng Theo FCTS 14.09'!L$1,'FCST SDV'!$AC$2:$AZ$2,0))/'Hàng Theo FCTS 14.09'!$C159,0)</f>
        <v>15</v>
      </c>
      <c r="M159" s="134">
        <f t="array" ref="M159">+IFERROR(INDEX('FCST SDV'!$AC$3:$AZ$3000,MATCH('Hàng Theo FCTS 14.09'!$B159,'FCST SDV'!$C$3:$C$3000,0),MATCH('Hàng Theo FCTS 14.09'!M$1,'FCST SDV'!$AC$2:$AZ$2,0))/'Hàng Theo FCTS 14.09'!$C159,0)</f>
        <v>15</v>
      </c>
      <c r="N159" s="134">
        <f t="array" ref="N159">+IFERROR(INDEX('FCST SDV'!$AC$3:$AZ$3000,MATCH('Hàng Theo FCTS 14.09'!$B159,'FCST SDV'!$C$3:$C$3000,0),MATCH('Hàng Theo FCTS 14.09'!N$1,'FCST SDV'!$AC$2:$AZ$2,0))/'Hàng Theo FCTS 14.09'!$C159,0)</f>
        <v>20</v>
      </c>
      <c r="O159" s="134">
        <f t="array" ref="O159">+IFERROR(INDEX('FCST SDV'!$AC$3:$AZ$3000,MATCH('Hàng Theo FCTS 14.09'!$B159,'FCST SDV'!$C$3:$C$3000,0),MATCH('Hàng Theo FCTS 14.09'!O$1,'FCST SDV'!$AC$2:$AZ$2,0))/'Hàng Theo FCTS 14.09'!$C159,0)</f>
        <v>100</v>
      </c>
      <c r="P159" s="134">
        <f t="array" ref="P159">+IFERROR(INDEX('FCST SDV'!$AC$3:$AZ$3000,MATCH('Hàng Theo FCTS 14.09'!$B159,'FCST SDV'!$C$3:$C$3000,0),MATCH('Hàng Theo FCTS 14.09'!P$1,'FCST SDV'!$AC$2:$AZ$2,0))/'Hàng Theo FCTS 14.09'!$C159,0)</f>
        <v>135</v>
      </c>
      <c r="Q159" s="134">
        <f t="array" ref="Q159">+IFERROR(INDEX('FCST SDV'!$AC$3:$AZ$3000,MATCH('Hàng Theo FCTS 14.09'!$B159,'FCST SDV'!$C$3:$C$3000,0),MATCH('Hàng Theo FCTS 14.09'!Q$1,'FCST SDV'!$AC$2:$AZ$2,0))/'Hàng Theo FCTS 14.09'!$C159,0)</f>
        <v>0</v>
      </c>
    </row>
    <row r="160" spans="1:17">
      <c r="A160" s="562"/>
      <c r="B160" s="131" t="s">
        <v>33</v>
      </c>
      <c r="C160" s="135">
        <v>3000</v>
      </c>
      <c r="D160" s="556"/>
      <c r="E160" s="664"/>
      <c r="F160" s="556"/>
      <c r="G160" s="152">
        <f>+VLOOKUP(B160,'[6]FCST SDV'!$C:$AL,36,0)</f>
        <v>975000</v>
      </c>
      <c r="H160" s="153">
        <f t="shared" si="28"/>
        <v>325</v>
      </c>
      <c r="I160" s="134">
        <f t="array" ref="I160">+IFERROR(INDEX('FCST SDV'!$AC$3:$AZ$3000,MATCH('Hàng Theo FCTS 14.09'!$B160,'FCST SDV'!$C$3:$C$3000,0),MATCH('Hàng Theo FCTS 14.09'!I$1,'FCST SDV'!$AC$2:$AZ$2,0))/'Hàng Theo FCTS 14.09'!$C160,0)</f>
        <v>15</v>
      </c>
      <c r="J160" s="134">
        <f t="array" ref="J160">+IFERROR(INDEX('FCST SDV'!$AC$3:$AZ$3000,MATCH('Hàng Theo FCTS 14.09'!$B160,'FCST SDV'!$C$3:$C$3000,0),MATCH('Hàng Theo FCTS 14.09'!J$1,'FCST SDV'!$AC$2:$AZ$2,0))/'Hàng Theo FCTS 14.09'!$C160,0)</f>
        <v>12</v>
      </c>
      <c r="K160" s="134">
        <f t="array" ref="K160">+IFERROR(INDEX('FCST SDV'!$AC$3:$AZ$3000,MATCH('Hàng Theo FCTS 14.09'!$B160,'FCST SDV'!$C$3:$C$3000,0),MATCH('Hàng Theo FCTS 14.09'!K$1,'FCST SDV'!$AC$2:$AZ$2,0))/'Hàng Theo FCTS 14.09'!$C160,0)</f>
        <v>12</v>
      </c>
      <c r="L160" s="134">
        <f t="array" ref="L160">+IFERROR(INDEX('FCST SDV'!$AC$3:$AZ$3000,MATCH('Hàng Theo FCTS 14.09'!$B160,'FCST SDV'!$C$3:$C$3000,0),MATCH('Hàng Theo FCTS 14.09'!L$1,'FCST SDV'!$AC$2:$AZ$2,0))/'Hàng Theo FCTS 14.09'!$C160,0)</f>
        <v>12</v>
      </c>
      <c r="M160" s="134">
        <f t="array" ref="M160">+IFERROR(INDEX('FCST SDV'!$AC$3:$AZ$3000,MATCH('Hàng Theo FCTS 14.09'!$B160,'FCST SDV'!$C$3:$C$3000,0),MATCH('Hàng Theo FCTS 14.09'!M$1,'FCST SDV'!$AC$2:$AZ$2,0))/'Hàng Theo FCTS 14.09'!$C160,0)</f>
        <v>18</v>
      </c>
      <c r="N160" s="134">
        <f t="array" ref="N160">+IFERROR(INDEX('FCST SDV'!$AC$3:$AZ$3000,MATCH('Hàng Theo FCTS 14.09'!$B160,'FCST SDV'!$C$3:$C$3000,0),MATCH('Hàng Theo FCTS 14.09'!N$1,'FCST SDV'!$AC$2:$AZ$2,0))/'Hàng Theo FCTS 14.09'!$C160,0)</f>
        <v>18</v>
      </c>
      <c r="O160" s="134">
        <f t="array" ref="O160">+IFERROR(INDEX('FCST SDV'!$AC$3:$AZ$3000,MATCH('Hàng Theo FCTS 14.09'!$B160,'FCST SDV'!$C$3:$C$3000,0),MATCH('Hàng Theo FCTS 14.09'!O$1,'FCST SDV'!$AC$2:$AZ$2,0))/'Hàng Theo FCTS 14.09'!$C160,0)</f>
        <v>102</v>
      </c>
      <c r="P160" s="134">
        <f t="array" ref="P160">+IFERROR(INDEX('FCST SDV'!$AC$3:$AZ$3000,MATCH('Hàng Theo FCTS 14.09'!$B160,'FCST SDV'!$C$3:$C$3000,0),MATCH('Hàng Theo FCTS 14.09'!P$1,'FCST SDV'!$AC$2:$AZ$2,0))/'Hàng Theo FCTS 14.09'!$C160,0)</f>
        <v>56</v>
      </c>
      <c r="Q160" s="134">
        <f t="array" ref="Q160">+IFERROR(INDEX('FCST SDV'!$AC$3:$AZ$3000,MATCH('Hàng Theo FCTS 14.09'!$B160,'FCST SDV'!$C$3:$C$3000,0),MATCH('Hàng Theo FCTS 14.09'!Q$1,'FCST SDV'!$AC$2:$AZ$2,0))/'Hàng Theo FCTS 14.09'!$C160,0)</f>
        <v>0</v>
      </c>
    </row>
    <row r="161" spans="1:17">
      <c r="A161" s="562"/>
      <c r="B161" s="131" t="s">
        <v>32</v>
      </c>
      <c r="C161" s="135">
        <v>5000</v>
      </c>
      <c r="D161" s="556"/>
      <c r="E161" s="664"/>
      <c r="F161" s="556"/>
      <c r="G161" s="152">
        <f>+VLOOKUP(B161,'[6]FCST SDV'!$C:$AL,36,0)</f>
        <v>1225000</v>
      </c>
      <c r="H161" s="153">
        <f t="shared" si="28"/>
        <v>245</v>
      </c>
      <c r="I161" s="134">
        <f t="array" ref="I161">+IFERROR(INDEX('FCST SDV'!$AC$3:$AZ$3000,MATCH('Hàng Theo FCTS 14.09'!$B161,'FCST SDV'!$C$3:$C$3000,0),MATCH('Hàng Theo FCTS 14.09'!I$1,'FCST SDV'!$AC$2:$AZ$2,0))/'Hàng Theo FCTS 14.09'!$C161,0)</f>
        <v>0</v>
      </c>
      <c r="J161" s="134">
        <f t="array" ref="J161">+IFERROR(INDEX('FCST SDV'!$AC$3:$AZ$3000,MATCH('Hàng Theo FCTS 14.09'!$B161,'FCST SDV'!$C$3:$C$3000,0),MATCH('Hàng Theo FCTS 14.09'!J$1,'FCST SDV'!$AC$2:$AZ$2,0))/'Hàng Theo FCTS 14.09'!$C161,0)</f>
        <v>0</v>
      </c>
      <c r="K161" s="134">
        <f t="array" ref="K161">+IFERROR(INDEX('FCST SDV'!$AC$3:$AZ$3000,MATCH('Hàng Theo FCTS 14.09'!$B161,'FCST SDV'!$C$3:$C$3000,0),MATCH('Hàng Theo FCTS 14.09'!K$1,'FCST SDV'!$AC$2:$AZ$2,0))/'Hàng Theo FCTS 14.09'!$C161,0)</f>
        <v>1</v>
      </c>
      <c r="L161" s="134">
        <f t="array" ref="L161">+IFERROR(INDEX('FCST SDV'!$AC$3:$AZ$3000,MATCH('Hàng Theo FCTS 14.09'!$B161,'FCST SDV'!$C$3:$C$3000,0),MATCH('Hàng Theo FCTS 14.09'!L$1,'FCST SDV'!$AC$2:$AZ$2,0))/'Hàng Theo FCTS 14.09'!$C161,0)</f>
        <v>0</v>
      </c>
      <c r="M161" s="134">
        <f t="array" ref="M161">+IFERROR(INDEX('FCST SDV'!$AC$3:$AZ$3000,MATCH('Hàng Theo FCTS 14.09'!$B161,'FCST SDV'!$C$3:$C$3000,0),MATCH('Hàng Theo FCTS 14.09'!M$1,'FCST SDV'!$AC$2:$AZ$2,0))/'Hàng Theo FCTS 14.09'!$C161,0)</f>
        <v>0</v>
      </c>
      <c r="N161" s="134">
        <f t="array" ref="N161">+IFERROR(INDEX('FCST SDV'!$AC$3:$AZ$3000,MATCH('Hàng Theo FCTS 14.09'!$B161,'FCST SDV'!$C$3:$C$3000,0),MATCH('Hàng Theo FCTS 14.09'!N$1,'FCST SDV'!$AC$2:$AZ$2,0))/'Hàng Theo FCTS 14.09'!$C161,0)</f>
        <v>0</v>
      </c>
      <c r="O161" s="134">
        <f t="array" ref="O161">+IFERROR(INDEX('FCST SDV'!$AC$3:$AZ$3000,MATCH('Hàng Theo FCTS 14.09'!$B161,'FCST SDV'!$C$3:$C$3000,0),MATCH('Hàng Theo FCTS 14.09'!O$1,'FCST SDV'!$AC$2:$AZ$2,0))/'Hàng Theo FCTS 14.09'!$C161,0)</f>
        <v>1</v>
      </c>
      <c r="P161" s="134">
        <f t="array" ref="P161">+IFERROR(INDEX('FCST SDV'!$AC$3:$AZ$3000,MATCH('Hàng Theo FCTS 14.09'!$B161,'FCST SDV'!$C$3:$C$3000,0),MATCH('Hàng Theo FCTS 14.09'!P$1,'FCST SDV'!$AC$2:$AZ$2,0))/'Hàng Theo FCTS 14.09'!$C161,0)</f>
        <v>0</v>
      </c>
      <c r="Q161" s="134">
        <f t="array" ref="Q161">+IFERROR(INDEX('FCST SDV'!$AC$3:$AZ$3000,MATCH('Hàng Theo FCTS 14.09'!$B161,'FCST SDV'!$C$3:$C$3000,0),MATCH('Hàng Theo FCTS 14.09'!Q$1,'FCST SDV'!$AC$2:$AZ$2,0))/'Hàng Theo FCTS 14.09'!$C161,0)</f>
        <v>0</v>
      </c>
    </row>
    <row r="162" spans="1:17">
      <c r="A162" s="562"/>
      <c r="B162" s="143" t="s">
        <v>80</v>
      </c>
      <c r="C162" s="135">
        <v>15000</v>
      </c>
      <c r="D162" s="556"/>
      <c r="E162" s="664"/>
      <c r="F162" s="556"/>
      <c r="G162" s="152">
        <f>+VLOOKUP(B162,'[6]FCST SDV'!$C:$AL,36,0)</f>
        <v>30000</v>
      </c>
      <c r="H162" s="153">
        <f t="shared" si="28"/>
        <v>2</v>
      </c>
      <c r="I162" s="134">
        <f t="array" ref="I162">+IFERROR(INDEX('FCST SDV'!$AC$3:$AZ$3000,MATCH('Hàng Theo FCTS 14.09'!$B162,'FCST SDV'!$C$3:$C$3000,0),MATCH('Hàng Theo FCTS 14.09'!I$1,'FCST SDV'!$AC$2:$AZ$2,0))/'Hàng Theo FCTS 14.09'!$C162,0)</f>
        <v>2</v>
      </c>
      <c r="J162" s="134">
        <f t="array" ref="J162">+IFERROR(INDEX('FCST SDV'!$AC$3:$AZ$3000,MATCH('Hàng Theo FCTS 14.09'!$B162,'FCST SDV'!$C$3:$C$3000,0),MATCH('Hàng Theo FCTS 14.09'!J$1,'FCST SDV'!$AC$2:$AZ$2,0))/'Hàng Theo FCTS 14.09'!$C162,0)</f>
        <v>3</v>
      </c>
      <c r="K162" s="134">
        <f t="array" ref="K162">+IFERROR(INDEX('FCST SDV'!$AC$3:$AZ$3000,MATCH('Hàng Theo FCTS 14.09'!$B162,'FCST SDV'!$C$3:$C$3000,0),MATCH('Hàng Theo FCTS 14.09'!K$1,'FCST SDV'!$AC$2:$AZ$2,0))/'Hàng Theo FCTS 14.09'!$C162,0)</f>
        <v>2</v>
      </c>
      <c r="L162" s="134">
        <f t="array" ref="L162">+IFERROR(INDEX('FCST SDV'!$AC$3:$AZ$3000,MATCH('Hàng Theo FCTS 14.09'!$B162,'FCST SDV'!$C$3:$C$3000,0),MATCH('Hàng Theo FCTS 14.09'!L$1,'FCST SDV'!$AC$2:$AZ$2,0))/'Hàng Theo FCTS 14.09'!$C162,0)</f>
        <v>3</v>
      </c>
      <c r="M162" s="134">
        <f t="array" ref="M162">+IFERROR(INDEX('FCST SDV'!$AC$3:$AZ$3000,MATCH('Hàng Theo FCTS 14.09'!$B162,'FCST SDV'!$C$3:$C$3000,0),MATCH('Hàng Theo FCTS 14.09'!M$1,'FCST SDV'!$AC$2:$AZ$2,0))/'Hàng Theo FCTS 14.09'!$C162,0)</f>
        <v>2</v>
      </c>
      <c r="N162" s="134">
        <f t="array" ref="N162">+IFERROR(INDEX('FCST SDV'!$AC$3:$AZ$3000,MATCH('Hàng Theo FCTS 14.09'!$B162,'FCST SDV'!$C$3:$C$3000,0),MATCH('Hàng Theo FCTS 14.09'!N$1,'FCST SDV'!$AC$2:$AZ$2,0))/'Hàng Theo FCTS 14.09'!$C162,0)</f>
        <v>3</v>
      </c>
      <c r="O162" s="134">
        <f t="array" ref="O162">+IFERROR(INDEX('FCST SDV'!$AC$3:$AZ$3000,MATCH('Hàng Theo FCTS 14.09'!$B162,'FCST SDV'!$C$3:$C$3000,0),MATCH('Hàng Theo FCTS 14.09'!O$1,'FCST SDV'!$AC$2:$AZ$2,0))/'Hàng Theo FCTS 14.09'!$C162,0)</f>
        <v>18</v>
      </c>
      <c r="P162" s="134">
        <f t="array" ref="P162">+IFERROR(INDEX('FCST SDV'!$AC$3:$AZ$3000,MATCH('Hàng Theo FCTS 14.09'!$B162,'FCST SDV'!$C$3:$C$3000,0),MATCH('Hàng Theo FCTS 14.09'!P$1,'FCST SDV'!$AC$2:$AZ$2,0))/'Hàng Theo FCTS 14.09'!$C162,0)</f>
        <v>16</v>
      </c>
      <c r="Q162" s="134">
        <f t="array" ref="Q162">+IFERROR(INDEX('FCST SDV'!$AC$3:$AZ$3000,MATCH('Hàng Theo FCTS 14.09'!$B162,'FCST SDV'!$C$3:$C$3000,0),MATCH('Hàng Theo FCTS 14.09'!Q$1,'FCST SDV'!$AC$2:$AZ$2,0))/'Hàng Theo FCTS 14.09'!$C162,0)</f>
        <v>0</v>
      </c>
    </row>
    <row r="163" spans="1:17">
      <c r="A163" s="562"/>
      <c r="B163" s="143" t="s">
        <v>84</v>
      </c>
      <c r="C163" s="135">
        <v>15000</v>
      </c>
      <c r="D163" s="556"/>
      <c r="E163" s="664"/>
      <c r="F163" s="556"/>
      <c r="G163" s="152">
        <f>+VLOOKUP(B163,'[6]FCST SDV'!$C:$AL,36,0)</f>
        <v>735000</v>
      </c>
      <c r="H163" s="153">
        <f t="shared" si="28"/>
        <v>49</v>
      </c>
      <c r="I163" s="134">
        <f t="array" ref="I163">+IFERROR(INDEX('FCST SDV'!$AC$3:$AZ$3000,MATCH('Hàng Theo FCTS 14.09'!$B163,'FCST SDV'!$C$3:$C$3000,0),MATCH('Hàng Theo FCTS 14.09'!I$1,'FCST SDV'!$AC$2:$AZ$2,0))/'Hàng Theo FCTS 14.09'!$C163,0)</f>
        <v>0</v>
      </c>
      <c r="J163" s="134">
        <f t="array" ref="J163">+IFERROR(INDEX('FCST SDV'!$AC$3:$AZ$3000,MATCH('Hàng Theo FCTS 14.09'!$B163,'FCST SDV'!$C$3:$C$3000,0),MATCH('Hàng Theo FCTS 14.09'!J$1,'FCST SDV'!$AC$2:$AZ$2,0))/'Hàng Theo FCTS 14.09'!$C163,0)</f>
        <v>0</v>
      </c>
      <c r="K163" s="134">
        <f t="array" ref="K163">+IFERROR(INDEX('FCST SDV'!$AC$3:$AZ$3000,MATCH('Hàng Theo FCTS 14.09'!$B163,'FCST SDV'!$C$3:$C$3000,0),MATCH('Hàng Theo FCTS 14.09'!K$1,'FCST SDV'!$AC$2:$AZ$2,0))/'Hàng Theo FCTS 14.09'!$C163,0)</f>
        <v>0</v>
      </c>
      <c r="L163" s="134">
        <f t="array" ref="L163">+IFERROR(INDEX('FCST SDV'!$AC$3:$AZ$3000,MATCH('Hàng Theo FCTS 14.09'!$B163,'FCST SDV'!$C$3:$C$3000,0),MATCH('Hàng Theo FCTS 14.09'!L$1,'FCST SDV'!$AC$2:$AZ$2,0))/'Hàng Theo FCTS 14.09'!$C163,0)</f>
        <v>0</v>
      </c>
      <c r="M163" s="134">
        <f t="array" ref="M163">+IFERROR(INDEX('FCST SDV'!$AC$3:$AZ$3000,MATCH('Hàng Theo FCTS 14.09'!$B163,'FCST SDV'!$C$3:$C$3000,0),MATCH('Hàng Theo FCTS 14.09'!M$1,'FCST SDV'!$AC$2:$AZ$2,0))/'Hàng Theo FCTS 14.09'!$C163,0)</f>
        <v>0</v>
      </c>
      <c r="N163" s="134">
        <f t="array" ref="N163">+IFERROR(INDEX('FCST SDV'!$AC$3:$AZ$3000,MATCH('Hàng Theo FCTS 14.09'!$B163,'FCST SDV'!$C$3:$C$3000,0),MATCH('Hàng Theo FCTS 14.09'!N$1,'FCST SDV'!$AC$2:$AZ$2,0))/'Hàng Theo FCTS 14.09'!$C163,0)</f>
        <v>0</v>
      </c>
      <c r="O163" s="134">
        <f t="array" ref="O163">+IFERROR(INDEX('FCST SDV'!$AC$3:$AZ$3000,MATCH('Hàng Theo FCTS 14.09'!$B163,'FCST SDV'!$C$3:$C$3000,0),MATCH('Hàng Theo FCTS 14.09'!O$1,'FCST SDV'!$AC$2:$AZ$2,0))/'Hàng Theo FCTS 14.09'!$C163,0)</f>
        <v>1</v>
      </c>
      <c r="P163" s="134">
        <f t="array" ref="P163">+IFERROR(INDEX('FCST SDV'!$AC$3:$AZ$3000,MATCH('Hàng Theo FCTS 14.09'!$B163,'FCST SDV'!$C$3:$C$3000,0),MATCH('Hàng Theo FCTS 14.09'!P$1,'FCST SDV'!$AC$2:$AZ$2,0))/'Hàng Theo FCTS 14.09'!$C163,0)</f>
        <v>2</v>
      </c>
      <c r="Q163" s="134">
        <f t="array" ref="Q163">+IFERROR(INDEX('FCST SDV'!$AC$3:$AZ$3000,MATCH('Hàng Theo FCTS 14.09'!$B163,'FCST SDV'!$C$3:$C$3000,0),MATCH('Hàng Theo FCTS 14.09'!Q$1,'FCST SDV'!$AC$2:$AZ$2,0))/'Hàng Theo FCTS 14.09'!$C163,0)</f>
        <v>0</v>
      </c>
    </row>
    <row r="164" spans="1:17">
      <c r="A164" s="563"/>
      <c r="B164" s="131" t="s">
        <v>85</v>
      </c>
      <c r="C164" s="135">
        <v>15000</v>
      </c>
      <c r="D164" s="557"/>
      <c r="E164" s="586"/>
      <c r="F164" s="557"/>
      <c r="G164" s="152">
        <f>+VLOOKUP(B164,'[6]FCST SDV'!$C:$AL,36,0)</f>
        <v>45000</v>
      </c>
      <c r="H164" s="153">
        <f t="shared" si="28"/>
        <v>3</v>
      </c>
      <c r="I164" s="134">
        <f t="array" ref="I164">+IFERROR(INDEX('FCST SDV'!$AC$3:$AZ$3000,MATCH('Hàng Theo FCTS 14.09'!$B164,'FCST SDV'!$C$3:$C$3000,0),MATCH('Hàng Theo FCTS 14.09'!I$1,'FCST SDV'!$AC$2:$AZ$2,0))/'Hàng Theo FCTS 14.09'!$C164,0)</f>
        <v>0</v>
      </c>
      <c r="J164" s="134">
        <f t="array" ref="J164">+IFERROR(INDEX('FCST SDV'!$AC$3:$AZ$3000,MATCH('Hàng Theo FCTS 14.09'!$B164,'FCST SDV'!$C$3:$C$3000,0),MATCH('Hàng Theo FCTS 14.09'!J$1,'FCST SDV'!$AC$2:$AZ$2,0))/'Hàng Theo FCTS 14.09'!$C164,0)</f>
        <v>0</v>
      </c>
      <c r="K164" s="134">
        <f t="array" ref="K164">+IFERROR(INDEX('FCST SDV'!$AC$3:$AZ$3000,MATCH('Hàng Theo FCTS 14.09'!$B164,'FCST SDV'!$C$3:$C$3000,0),MATCH('Hàng Theo FCTS 14.09'!K$1,'FCST SDV'!$AC$2:$AZ$2,0))/'Hàng Theo FCTS 14.09'!$C164,0)</f>
        <v>0</v>
      </c>
      <c r="L164" s="134">
        <f t="array" ref="L164">+IFERROR(INDEX('FCST SDV'!$AC$3:$AZ$3000,MATCH('Hàng Theo FCTS 14.09'!$B164,'FCST SDV'!$C$3:$C$3000,0),MATCH('Hàng Theo FCTS 14.09'!L$1,'FCST SDV'!$AC$2:$AZ$2,0))/'Hàng Theo FCTS 14.09'!$C164,0)</f>
        <v>0</v>
      </c>
      <c r="M164" s="134">
        <f t="array" ref="M164">+IFERROR(INDEX('FCST SDV'!$AC$3:$AZ$3000,MATCH('Hàng Theo FCTS 14.09'!$B164,'FCST SDV'!$C$3:$C$3000,0),MATCH('Hàng Theo FCTS 14.09'!M$1,'FCST SDV'!$AC$2:$AZ$2,0))/'Hàng Theo FCTS 14.09'!$C164,0)</f>
        <v>0</v>
      </c>
      <c r="N164" s="134">
        <f t="array" ref="N164">+IFERROR(INDEX('FCST SDV'!$AC$3:$AZ$3000,MATCH('Hàng Theo FCTS 14.09'!$B164,'FCST SDV'!$C$3:$C$3000,0),MATCH('Hàng Theo FCTS 14.09'!N$1,'FCST SDV'!$AC$2:$AZ$2,0))/'Hàng Theo FCTS 14.09'!$C164,0)</f>
        <v>0</v>
      </c>
      <c r="O164" s="134">
        <f t="array" ref="O164">+IFERROR(INDEX('FCST SDV'!$AC$3:$AZ$3000,MATCH('Hàng Theo FCTS 14.09'!$B164,'FCST SDV'!$C$3:$C$3000,0),MATCH('Hàng Theo FCTS 14.09'!O$1,'FCST SDV'!$AC$2:$AZ$2,0))/'Hàng Theo FCTS 14.09'!$C164,0)</f>
        <v>0</v>
      </c>
      <c r="P164" s="134">
        <f t="array" ref="P164">+IFERROR(INDEX('FCST SDV'!$AC$3:$AZ$3000,MATCH('Hàng Theo FCTS 14.09'!$B164,'FCST SDV'!$C$3:$C$3000,0),MATCH('Hàng Theo FCTS 14.09'!P$1,'FCST SDV'!$AC$2:$AZ$2,0))/'Hàng Theo FCTS 14.09'!$C164,0)</f>
        <v>0</v>
      </c>
      <c r="Q164" s="134">
        <f t="array" ref="Q164">+IFERROR(INDEX('FCST SDV'!$AC$3:$AZ$3000,MATCH('Hàng Theo FCTS 14.09'!$B164,'FCST SDV'!$C$3:$C$3000,0),MATCH('Hàng Theo FCTS 14.09'!Q$1,'FCST SDV'!$AC$2:$AZ$2,0))/'Hàng Theo FCTS 14.09'!$C164,0)</f>
        <v>0</v>
      </c>
    </row>
    <row r="165" spans="1:17">
      <c r="A165" s="577" t="s">
        <v>254</v>
      </c>
      <c r="B165" s="578"/>
      <c r="C165" s="578"/>
      <c r="D165" s="578"/>
      <c r="E165" s="578"/>
      <c r="F165" s="579"/>
      <c r="G165" s="156"/>
      <c r="H165" s="155"/>
      <c r="I165" s="138">
        <f>F157-SUM(I157:I164)</f>
        <v>-35</v>
      </c>
      <c r="J165" s="138">
        <f>+I165-SUM(J157:J164)</f>
        <v>-93</v>
      </c>
      <c r="K165" s="138">
        <f t="shared" ref="K165:Q165" si="29">+J165-SUM(K157:K164)</f>
        <v>-158</v>
      </c>
      <c r="L165" s="138">
        <f t="shared" si="29"/>
        <v>-223</v>
      </c>
      <c r="M165" s="138">
        <f t="shared" si="29"/>
        <v>-302</v>
      </c>
      <c r="N165" s="138">
        <f t="shared" si="29"/>
        <v>-383</v>
      </c>
      <c r="O165" s="138">
        <f t="shared" si="29"/>
        <v>-858</v>
      </c>
      <c r="P165" s="138">
        <f t="shared" si="29"/>
        <v>-1266</v>
      </c>
      <c r="Q165" s="138">
        <f t="shared" si="29"/>
        <v>-1266</v>
      </c>
    </row>
    <row r="166" spans="1:17">
      <c r="A166" s="561" t="s">
        <v>112</v>
      </c>
      <c r="B166" s="131" t="s">
        <v>90</v>
      </c>
      <c r="C166" s="135">
        <v>3000</v>
      </c>
      <c r="D166" s="555">
        <v>0</v>
      </c>
      <c r="E166" s="585"/>
      <c r="F166" s="555">
        <f>D166</f>
        <v>0</v>
      </c>
      <c r="G166" s="152">
        <f>+VLOOKUP(B166,'[6]FCST SDV'!$C:$AL,36,0)</f>
        <v>111000</v>
      </c>
      <c r="H166" s="153">
        <f t="shared" ref="H166:H175" si="30">+G166/C166</f>
        <v>37</v>
      </c>
      <c r="I166" s="134">
        <f t="array" ref="I166">+IFERROR(INDEX('FCST SDV'!$AC$3:$AZ$3000,MATCH('Hàng Theo FCTS 14.09'!$B166,'FCST SDV'!$C$3:$C$3000,0),MATCH('Hàng Theo FCTS 14.09'!I$1,'FCST SDV'!$AC$2:$AZ$2,0))/'Hàng Theo FCTS 14.09'!$C166,0)</f>
        <v>0</v>
      </c>
      <c r="J166" s="134">
        <f t="array" ref="J166">+IFERROR(INDEX('FCST SDV'!$AC$3:$AZ$3000,MATCH('Hàng Theo FCTS 14.09'!$B166,'FCST SDV'!$C$3:$C$3000,0),MATCH('Hàng Theo FCTS 14.09'!J$1,'FCST SDV'!$AC$2:$AZ$2,0))/'Hàng Theo FCTS 14.09'!$C166,0)</f>
        <v>3</v>
      </c>
      <c r="K166" s="134">
        <f t="array" ref="K166">+IFERROR(INDEX('FCST SDV'!$AC$3:$AZ$3000,MATCH('Hàng Theo FCTS 14.09'!$B166,'FCST SDV'!$C$3:$C$3000,0),MATCH('Hàng Theo FCTS 14.09'!K$1,'FCST SDV'!$AC$2:$AZ$2,0))/'Hàng Theo FCTS 14.09'!$C166,0)</f>
        <v>3</v>
      </c>
      <c r="L166" s="134">
        <f t="array" ref="L166">+IFERROR(INDEX('FCST SDV'!$AC$3:$AZ$3000,MATCH('Hàng Theo FCTS 14.09'!$B166,'FCST SDV'!$C$3:$C$3000,0),MATCH('Hàng Theo FCTS 14.09'!L$1,'FCST SDV'!$AC$2:$AZ$2,0))/'Hàng Theo FCTS 14.09'!$C166,0)</f>
        <v>3</v>
      </c>
      <c r="M166" s="134">
        <f t="array" ref="M166">+IFERROR(INDEX('FCST SDV'!$AC$3:$AZ$3000,MATCH('Hàng Theo FCTS 14.09'!$B166,'FCST SDV'!$C$3:$C$3000,0),MATCH('Hàng Theo FCTS 14.09'!M$1,'FCST SDV'!$AC$2:$AZ$2,0))/'Hàng Theo FCTS 14.09'!$C166,0)</f>
        <v>3</v>
      </c>
      <c r="N166" s="134">
        <f t="array" ref="N166">+IFERROR(INDEX('FCST SDV'!$AC$3:$AZ$3000,MATCH('Hàng Theo FCTS 14.09'!$B166,'FCST SDV'!$C$3:$C$3000,0),MATCH('Hàng Theo FCTS 14.09'!N$1,'FCST SDV'!$AC$2:$AZ$2,0))/'Hàng Theo FCTS 14.09'!$C166,0)</f>
        <v>2</v>
      </c>
      <c r="O166" s="134">
        <f t="array" ref="O166">+IFERROR(INDEX('FCST SDV'!$AC$3:$AZ$3000,MATCH('Hàng Theo FCTS 14.09'!$B166,'FCST SDV'!$C$3:$C$3000,0),MATCH('Hàng Theo FCTS 14.09'!O$1,'FCST SDV'!$AC$2:$AZ$2,0))/'Hàng Theo FCTS 14.09'!$C166,0)</f>
        <v>17</v>
      </c>
      <c r="P166" s="134">
        <f t="array" ref="P166">+IFERROR(INDEX('FCST SDV'!$AC$3:$AZ$3000,MATCH('Hàng Theo FCTS 14.09'!$B166,'FCST SDV'!$C$3:$C$3000,0),MATCH('Hàng Theo FCTS 14.09'!P$1,'FCST SDV'!$AC$2:$AZ$2,0))/'Hàng Theo FCTS 14.09'!$C166,0)</f>
        <v>0</v>
      </c>
      <c r="Q166" s="134">
        <f t="array" ref="Q166">+IFERROR(INDEX('FCST SDV'!$AC$3:$AZ$3000,MATCH('Hàng Theo FCTS 14.09'!$B166,'FCST SDV'!$C$3:$C$3000,0),MATCH('Hàng Theo FCTS 14.09'!Q$1,'FCST SDV'!$AC$2:$AZ$2,0))/'Hàng Theo FCTS 14.09'!$C166,0)</f>
        <v>0</v>
      </c>
    </row>
    <row r="167" spans="1:17">
      <c r="A167" s="562"/>
      <c r="B167" s="131" t="s">
        <v>91</v>
      </c>
      <c r="C167" s="135">
        <v>3000</v>
      </c>
      <c r="D167" s="556"/>
      <c r="E167" s="664"/>
      <c r="F167" s="556"/>
      <c r="G167" s="152">
        <f>+VLOOKUP(B167,'[6]FCST SDV'!$C:$AL,36,0)</f>
        <v>93000</v>
      </c>
      <c r="H167" s="153">
        <f t="shared" si="30"/>
        <v>31</v>
      </c>
      <c r="I167" s="134">
        <f t="array" ref="I167">+IFERROR(INDEX('FCST SDV'!$AC$3:$AZ$3000,MATCH('Hàng Theo FCTS 14.09'!$B167,'FCST SDV'!$C$3:$C$3000,0),MATCH('Hàng Theo FCTS 14.09'!I$1,'FCST SDV'!$AC$2:$AZ$2,0))/'Hàng Theo FCTS 14.09'!$C167,0)</f>
        <v>0</v>
      </c>
      <c r="J167" s="134">
        <f t="array" ref="J167">+IFERROR(INDEX('FCST SDV'!$AC$3:$AZ$3000,MATCH('Hàng Theo FCTS 14.09'!$B167,'FCST SDV'!$C$3:$C$3000,0),MATCH('Hàng Theo FCTS 14.09'!J$1,'FCST SDV'!$AC$2:$AZ$2,0))/'Hàng Theo FCTS 14.09'!$C167,0)</f>
        <v>0</v>
      </c>
      <c r="K167" s="134">
        <f t="array" ref="K167">+IFERROR(INDEX('FCST SDV'!$AC$3:$AZ$3000,MATCH('Hàng Theo FCTS 14.09'!$B167,'FCST SDV'!$C$3:$C$3000,0),MATCH('Hàng Theo FCTS 14.09'!K$1,'FCST SDV'!$AC$2:$AZ$2,0))/'Hàng Theo FCTS 14.09'!$C167,0)</f>
        <v>0</v>
      </c>
      <c r="L167" s="134">
        <f t="array" ref="L167">+IFERROR(INDEX('FCST SDV'!$AC$3:$AZ$3000,MATCH('Hàng Theo FCTS 14.09'!$B167,'FCST SDV'!$C$3:$C$3000,0),MATCH('Hàng Theo FCTS 14.09'!L$1,'FCST SDV'!$AC$2:$AZ$2,0))/'Hàng Theo FCTS 14.09'!$C167,0)</f>
        <v>0</v>
      </c>
      <c r="M167" s="134">
        <f t="array" ref="M167">+IFERROR(INDEX('FCST SDV'!$AC$3:$AZ$3000,MATCH('Hàng Theo FCTS 14.09'!$B167,'FCST SDV'!$C$3:$C$3000,0),MATCH('Hàng Theo FCTS 14.09'!M$1,'FCST SDV'!$AC$2:$AZ$2,0))/'Hàng Theo FCTS 14.09'!$C167,0)</f>
        <v>0</v>
      </c>
      <c r="N167" s="134">
        <f t="array" ref="N167">+IFERROR(INDEX('FCST SDV'!$AC$3:$AZ$3000,MATCH('Hàng Theo FCTS 14.09'!$B167,'FCST SDV'!$C$3:$C$3000,0),MATCH('Hàng Theo FCTS 14.09'!N$1,'FCST SDV'!$AC$2:$AZ$2,0))/'Hàng Theo FCTS 14.09'!$C167,0)</f>
        <v>0</v>
      </c>
      <c r="O167" s="134">
        <f t="array" ref="O167">+IFERROR(INDEX('FCST SDV'!$AC$3:$AZ$3000,MATCH('Hàng Theo FCTS 14.09'!$B167,'FCST SDV'!$C$3:$C$3000,0),MATCH('Hàng Theo FCTS 14.09'!O$1,'FCST SDV'!$AC$2:$AZ$2,0))/'Hàng Theo FCTS 14.09'!$C167,0)</f>
        <v>0</v>
      </c>
      <c r="P167" s="134">
        <f t="array" ref="P167">+IFERROR(INDEX('FCST SDV'!$AC$3:$AZ$3000,MATCH('Hàng Theo FCTS 14.09'!$B167,'FCST SDV'!$C$3:$C$3000,0),MATCH('Hàng Theo FCTS 14.09'!P$1,'FCST SDV'!$AC$2:$AZ$2,0))/'Hàng Theo FCTS 14.09'!$C167,0)</f>
        <v>6</v>
      </c>
      <c r="Q167" s="134">
        <f t="array" ref="Q167">+IFERROR(INDEX('FCST SDV'!$AC$3:$AZ$3000,MATCH('Hàng Theo FCTS 14.09'!$B167,'FCST SDV'!$C$3:$C$3000,0),MATCH('Hàng Theo FCTS 14.09'!Q$1,'FCST SDV'!$AC$2:$AZ$2,0))/'Hàng Theo FCTS 14.09'!$C167,0)</f>
        <v>0</v>
      </c>
    </row>
    <row r="168" spans="1:17">
      <c r="A168" s="562"/>
      <c r="B168" s="131" t="s">
        <v>93</v>
      </c>
      <c r="C168" s="135">
        <v>3000</v>
      </c>
      <c r="D168" s="556"/>
      <c r="E168" s="664"/>
      <c r="F168" s="556"/>
      <c r="G168" s="152">
        <f>+VLOOKUP(B168,'[6]FCST SDV'!$C:$AL,36,0)</f>
        <v>18000</v>
      </c>
      <c r="H168" s="153">
        <f t="shared" si="30"/>
        <v>6</v>
      </c>
      <c r="I168" s="134">
        <f t="array" ref="I168">+IFERROR(INDEX('FCST SDV'!$AC$3:$AZ$3000,MATCH('Hàng Theo FCTS 14.09'!$B168,'FCST SDV'!$C$3:$C$3000,0),MATCH('Hàng Theo FCTS 14.09'!I$1,'FCST SDV'!$AC$2:$AZ$2,0))/'Hàng Theo FCTS 14.09'!$C168,0)</f>
        <v>0</v>
      </c>
      <c r="J168" s="134">
        <f t="array" ref="J168">+IFERROR(INDEX('FCST SDV'!$AC$3:$AZ$3000,MATCH('Hàng Theo FCTS 14.09'!$B168,'FCST SDV'!$C$3:$C$3000,0),MATCH('Hàng Theo FCTS 14.09'!J$1,'FCST SDV'!$AC$2:$AZ$2,0))/'Hàng Theo FCTS 14.09'!$C168,0)</f>
        <v>3</v>
      </c>
      <c r="K168" s="134">
        <f t="array" ref="K168">+IFERROR(INDEX('FCST SDV'!$AC$3:$AZ$3000,MATCH('Hàng Theo FCTS 14.09'!$B168,'FCST SDV'!$C$3:$C$3000,0),MATCH('Hàng Theo FCTS 14.09'!K$1,'FCST SDV'!$AC$2:$AZ$2,0))/'Hàng Theo FCTS 14.09'!$C168,0)</f>
        <v>3</v>
      </c>
      <c r="L168" s="134">
        <f t="array" ref="L168">+IFERROR(INDEX('FCST SDV'!$AC$3:$AZ$3000,MATCH('Hàng Theo FCTS 14.09'!$B168,'FCST SDV'!$C$3:$C$3000,0),MATCH('Hàng Theo FCTS 14.09'!L$1,'FCST SDV'!$AC$2:$AZ$2,0))/'Hàng Theo FCTS 14.09'!$C168,0)</f>
        <v>3</v>
      </c>
      <c r="M168" s="134">
        <f t="array" ref="M168">+IFERROR(INDEX('FCST SDV'!$AC$3:$AZ$3000,MATCH('Hàng Theo FCTS 14.09'!$B168,'FCST SDV'!$C$3:$C$3000,0),MATCH('Hàng Theo FCTS 14.09'!M$1,'FCST SDV'!$AC$2:$AZ$2,0))/'Hàng Theo FCTS 14.09'!$C168,0)</f>
        <v>3</v>
      </c>
      <c r="N168" s="134">
        <f t="array" ref="N168">+IFERROR(INDEX('FCST SDV'!$AC$3:$AZ$3000,MATCH('Hàng Theo FCTS 14.09'!$B168,'FCST SDV'!$C$3:$C$3000,0),MATCH('Hàng Theo FCTS 14.09'!N$1,'FCST SDV'!$AC$2:$AZ$2,0))/'Hàng Theo FCTS 14.09'!$C168,0)</f>
        <v>2</v>
      </c>
      <c r="O168" s="134">
        <f t="array" ref="O168">+IFERROR(INDEX('FCST SDV'!$AC$3:$AZ$3000,MATCH('Hàng Theo FCTS 14.09'!$B168,'FCST SDV'!$C$3:$C$3000,0),MATCH('Hàng Theo FCTS 14.09'!O$1,'FCST SDV'!$AC$2:$AZ$2,0))/'Hàng Theo FCTS 14.09'!$C168,0)</f>
        <v>17</v>
      </c>
      <c r="P168" s="134">
        <f t="array" ref="P168">+IFERROR(INDEX('FCST SDV'!$AC$3:$AZ$3000,MATCH('Hàng Theo FCTS 14.09'!$B168,'FCST SDV'!$C$3:$C$3000,0),MATCH('Hàng Theo FCTS 14.09'!P$1,'FCST SDV'!$AC$2:$AZ$2,0))/'Hàng Theo FCTS 14.09'!$C168,0)</f>
        <v>0</v>
      </c>
      <c r="Q168" s="134">
        <f t="array" ref="Q168">+IFERROR(INDEX('FCST SDV'!$AC$3:$AZ$3000,MATCH('Hàng Theo FCTS 14.09'!$B168,'FCST SDV'!$C$3:$C$3000,0),MATCH('Hàng Theo FCTS 14.09'!Q$1,'FCST SDV'!$AC$2:$AZ$2,0))/'Hàng Theo FCTS 14.09'!$C168,0)</f>
        <v>0</v>
      </c>
    </row>
    <row r="169" spans="1:17">
      <c r="A169" s="562"/>
      <c r="B169" s="131" t="s">
        <v>91</v>
      </c>
      <c r="C169" s="135">
        <v>3000</v>
      </c>
      <c r="D169" s="556"/>
      <c r="E169" s="664"/>
      <c r="F169" s="556"/>
      <c r="G169" s="152">
        <f>+VLOOKUP(B169,'[6]FCST SDV'!$C:$AL,36,0)</f>
        <v>93000</v>
      </c>
      <c r="H169" s="153">
        <f t="shared" si="30"/>
        <v>31</v>
      </c>
      <c r="I169" s="134">
        <f t="array" ref="I169">+IFERROR(INDEX('FCST SDV'!$AC$3:$AZ$3000,MATCH('Hàng Theo FCTS 14.09'!$B169,'FCST SDV'!$C$3:$C$3000,0),MATCH('Hàng Theo FCTS 14.09'!I$1,'FCST SDV'!$AC$2:$AZ$2,0))/'Hàng Theo FCTS 14.09'!$C169,0)</f>
        <v>0</v>
      </c>
      <c r="J169" s="134">
        <f t="array" ref="J169">+IFERROR(INDEX('FCST SDV'!$AC$3:$AZ$3000,MATCH('Hàng Theo FCTS 14.09'!$B169,'FCST SDV'!$C$3:$C$3000,0),MATCH('Hàng Theo FCTS 14.09'!J$1,'FCST SDV'!$AC$2:$AZ$2,0))/'Hàng Theo FCTS 14.09'!$C169,0)</f>
        <v>0</v>
      </c>
      <c r="K169" s="134">
        <f t="array" ref="K169">+IFERROR(INDEX('FCST SDV'!$AC$3:$AZ$3000,MATCH('Hàng Theo FCTS 14.09'!$B169,'FCST SDV'!$C$3:$C$3000,0),MATCH('Hàng Theo FCTS 14.09'!K$1,'FCST SDV'!$AC$2:$AZ$2,0))/'Hàng Theo FCTS 14.09'!$C169,0)</f>
        <v>0</v>
      </c>
      <c r="L169" s="134">
        <f t="array" ref="L169">+IFERROR(INDEX('FCST SDV'!$AC$3:$AZ$3000,MATCH('Hàng Theo FCTS 14.09'!$B169,'FCST SDV'!$C$3:$C$3000,0),MATCH('Hàng Theo FCTS 14.09'!L$1,'FCST SDV'!$AC$2:$AZ$2,0))/'Hàng Theo FCTS 14.09'!$C169,0)</f>
        <v>0</v>
      </c>
      <c r="M169" s="134">
        <f t="array" ref="M169">+IFERROR(INDEX('FCST SDV'!$AC$3:$AZ$3000,MATCH('Hàng Theo FCTS 14.09'!$B169,'FCST SDV'!$C$3:$C$3000,0),MATCH('Hàng Theo FCTS 14.09'!M$1,'FCST SDV'!$AC$2:$AZ$2,0))/'Hàng Theo FCTS 14.09'!$C169,0)</f>
        <v>0</v>
      </c>
      <c r="N169" s="134">
        <f t="array" ref="N169">+IFERROR(INDEX('FCST SDV'!$AC$3:$AZ$3000,MATCH('Hàng Theo FCTS 14.09'!$B169,'FCST SDV'!$C$3:$C$3000,0),MATCH('Hàng Theo FCTS 14.09'!N$1,'FCST SDV'!$AC$2:$AZ$2,0))/'Hàng Theo FCTS 14.09'!$C169,0)</f>
        <v>0</v>
      </c>
      <c r="O169" s="134">
        <f t="array" ref="O169">+IFERROR(INDEX('FCST SDV'!$AC$3:$AZ$3000,MATCH('Hàng Theo FCTS 14.09'!$B169,'FCST SDV'!$C$3:$C$3000,0),MATCH('Hàng Theo FCTS 14.09'!O$1,'FCST SDV'!$AC$2:$AZ$2,0))/'Hàng Theo FCTS 14.09'!$C169,0)</f>
        <v>0</v>
      </c>
      <c r="P169" s="134">
        <f t="array" ref="P169">+IFERROR(INDEX('FCST SDV'!$AC$3:$AZ$3000,MATCH('Hàng Theo FCTS 14.09'!$B169,'FCST SDV'!$C$3:$C$3000,0),MATCH('Hàng Theo FCTS 14.09'!P$1,'FCST SDV'!$AC$2:$AZ$2,0))/'Hàng Theo FCTS 14.09'!$C169,0)</f>
        <v>0</v>
      </c>
      <c r="Q169" s="134">
        <f t="array" ref="Q169">+IFERROR(INDEX('FCST SDV'!$AC$3:$AZ$3000,MATCH('Hàng Theo FCTS 14.09'!$B169,'FCST SDV'!$C$3:$C$3000,0),MATCH('Hàng Theo FCTS 14.09'!Q$1,'FCST SDV'!$AC$2:$AZ$2,0))/'Hàng Theo FCTS 14.09'!$C169,0)</f>
        <v>0</v>
      </c>
    </row>
    <row r="170" spans="1:17">
      <c r="A170" s="562"/>
      <c r="B170" s="131" t="s">
        <v>92</v>
      </c>
      <c r="C170" s="135">
        <v>3000</v>
      </c>
      <c r="D170" s="556"/>
      <c r="E170" s="664"/>
      <c r="F170" s="556"/>
      <c r="G170" s="152">
        <f>+VLOOKUP(B170,'[6]FCST SDV'!$C:$AL,36,0)</f>
        <v>0</v>
      </c>
      <c r="H170" s="153">
        <f t="shared" si="30"/>
        <v>0</v>
      </c>
      <c r="I170" s="134">
        <f t="array" ref="I170">+IFERROR(INDEX('FCST SDV'!$AC$3:$AZ$3000,MATCH('Hàng Theo FCTS 14.09'!$B170,'FCST SDV'!$C$3:$C$3000,0),MATCH('Hàng Theo FCTS 14.09'!I$1,'FCST SDV'!$AC$2:$AZ$2,0))/'Hàng Theo FCTS 14.09'!$C170,0)</f>
        <v>8</v>
      </c>
      <c r="J170" s="134">
        <f t="array" ref="J170">+IFERROR(INDEX('FCST SDV'!$AC$3:$AZ$3000,MATCH('Hàng Theo FCTS 14.09'!$B170,'FCST SDV'!$C$3:$C$3000,0),MATCH('Hàng Theo FCTS 14.09'!J$1,'FCST SDV'!$AC$2:$AZ$2,0))/'Hàng Theo FCTS 14.09'!$C170,0)</f>
        <v>8</v>
      </c>
      <c r="K170" s="134">
        <f t="array" ref="K170">+IFERROR(INDEX('FCST SDV'!$AC$3:$AZ$3000,MATCH('Hàng Theo FCTS 14.09'!$B170,'FCST SDV'!$C$3:$C$3000,0),MATCH('Hàng Theo FCTS 14.09'!K$1,'FCST SDV'!$AC$2:$AZ$2,0))/'Hàng Theo FCTS 14.09'!$C170,0)</f>
        <v>8</v>
      </c>
      <c r="L170" s="134">
        <f t="array" ref="L170">+IFERROR(INDEX('FCST SDV'!$AC$3:$AZ$3000,MATCH('Hàng Theo FCTS 14.09'!$B170,'FCST SDV'!$C$3:$C$3000,0),MATCH('Hàng Theo FCTS 14.09'!L$1,'FCST SDV'!$AC$2:$AZ$2,0))/'Hàng Theo FCTS 14.09'!$C170,0)</f>
        <v>8</v>
      </c>
      <c r="M170" s="134">
        <f t="array" ref="M170">+IFERROR(INDEX('FCST SDV'!$AC$3:$AZ$3000,MATCH('Hàng Theo FCTS 14.09'!$B170,'FCST SDV'!$C$3:$C$3000,0),MATCH('Hàng Theo FCTS 14.09'!M$1,'FCST SDV'!$AC$2:$AZ$2,0))/'Hàng Theo FCTS 14.09'!$C170,0)</f>
        <v>8</v>
      </c>
      <c r="N170" s="134">
        <f t="array" ref="N170">+IFERROR(INDEX('FCST SDV'!$AC$3:$AZ$3000,MATCH('Hàng Theo FCTS 14.09'!$B170,'FCST SDV'!$C$3:$C$3000,0),MATCH('Hàng Theo FCTS 14.09'!N$1,'FCST SDV'!$AC$2:$AZ$2,0))/'Hàng Theo FCTS 14.09'!$C170,0)</f>
        <v>8</v>
      </c>
      <c r="O170" s="134">
        <f t="array" ref="O170">+IFERROR(INDEX('FCST SDV'!$AC$3:$AZ$3000,MATCH('Hàng Theo FCTS 14.09'!$B170,'FCST SDV'!$C$3:$C$3000,0),MATCH('Hàng Theo FCTS 14.09'!O$1,'FCST SDV'!$AC$2:$AZ$2,0))/'Hàng Theo FCTS 14.09'!$C170,0)</f>
        <v>56</v>
      </c>
      <c r="P170" s="134">
        <f t="array" ref="P170">+IFERROR(INDEX('FCST SDV'!$AC$3:$AZ$3000,MATCH('Hàng Theo FCTS 14.09'!$B170,'FCST SDV'!$C$3:$C$3000,0),MATCH('Hàng Theo FCTS 14.09'!P$1,'FCST SDV'!$AC$2:$AZ$2,0))/'Hàng Theo FCTS 14.09'!$C170,0)</f>
        <v>42</v>
      </c>
      <c r="Q170" s="134">
        <f t="array" ref="Q170">+IFERROR(INDEX('FCST SDV'!$AC$3:$AZ$3000,MATCH('Hàng Theo FCTS 14.09'!$B170,'FCST SDV'!$C$3:$C$3000,0),MATCH('Hàng Theo FCTS 14.09'!Q$1,'FCST SDV'!$AC$2:$AZ$2,0))/'Hàng Theo FCTS 14.09'!$C170,0)</f>
        <v>24</v>
      </c>
    </row>
    <row r="171" spans="1:17">
      <c r="A171" s="562"/>
      <c r="B171" s="131" t="s">
        <v>96</v>
      </c>
      <c r="C171" s="135">
        <v>3000</v>
      </c>
      <c r="D171" s="556"/>
      <c r="E171" s="664"/>
      <c r="F171" s="556"/>
      <c r="G171" s="152">
        <f>+VLOOKUP(B171,'[6]FCST SDV'!$C:$AL,36,0)</f>
        <v>510000</v>
      </c>
      <c r="H171" s="153">
        <f t="shared" si="30"/>
        <v>170</v>
      </c>
      <c r="I171" s="134">
        <f t="array" ref="I171">+IFERROR(INDEX('FCST SDV'!$AC$3:$AZ$3000,MATCH('Hàng Theo FCTS 14.09'!$B171,'FCST SDV'!$C$3:$C$3000,0),MATCH('Hàng Theo FCTS 14.09'!I$1,'FCST SDV'!$AC$2:$AZ$2,0))/'Hàng Theo FCTS 14.09'!$C171,0)</f>
        <v>4</v>
      </c>
      <c r="J171" s="134">
        <f t="array" ref="J171">+IFERROR(INDEX('FCST SDV'!$AC$3:$AZ$3000,MATCH('Hàng Theo FCTS 14.09'!$B171,'FCST SDV'!$C$3:$C$3000,0),MATCH('Hàng Theo FCTS 14.09'!J$1,'FCST SDV'!$AC$2:$AZ$2,0))/'Hàng Theo FCTS 14.09'!$C171,0)</f>
        <v>4</v>
      </c>
      <c r="K171" s="134">
        <f t="array" ref="K171">+IFERROR(INDEX('FCST SDV'!$AC$3:$AZ$3000,MATCH('Hàng Theo FCTS 14.09'!$B171,'FCST SDV'!$C$3:$C$3000,0),MATCH('Hàng Theo FCTS 14.09'!K$1,'FCST SDV'!$AC$2:$AZ$2,0))/'Hàng Theo FCTS 14.09'!$C171,0)</f>
        <v>4</v>
      </c>
      <c r="L171" s="134">
        <f t="array" ref="L171">+IFERROR(INDEX('FCST SDV'!$AC$3:$AZ$3000,MATCH('Hàng Theo FCTS 14.09'!$B171,'FCST SDV'!$C$3:$C$3000,0),MATCH('Hàng Theo FCTS 14.09'!L$1,'FCST SDV'!$AC$2:$AZ$2,0))/'Hàng Theo FCTS 14.09'!$C171,0)</f>
        <v>0</v>
      </c>
      <c r="M171" s="134">
        <f t="array" ref="M171">+IFERROR(INDEX('FCST SDV'!$AC$3:$AZ$3000,MATCH('Hàng Theo FCTS 14.09'!$B171,'FCST SDV'!$C$3:$C$3000,0),MATCH('Hàng Theo FCTS 14.09'!M$1,'FCST SDV'!$AC$2:$AZ$2,0))/'Hàng Theo FCTS 14.09'!$C171,0)</f>
        <v>0</v>
      </c>
      <c r="N171" s="134">
        <f t="array" ref="N171">+IFERROR(INDEX('FCST SDV'!$AC$3:$AZ$3000,MATCH('Hàng Theo FCTS 14.09'!$B171,'FCST SDV'!$C$3:$C$3000,0),MATCH('Hàng Theo FCTS 14.09'!N$1,'FCST SDV'!$AC$2:$AZ$2,0))/'Hàng Theo FCTS 14.09'!$C171,0)</f>
        <v>0</v>
      </c>
      <c r="O171" s="134">
        <f t="array" ref="O171">+IFERROR(INDEX('FCST SDV'!$AC$3:$AZ$3000,MATCH('Hàng Theo FCTS 14.09'!$B171,'FCST SDV'!$C$3:$C$3000,0),MATCH('Hàng Theo FCTS 14.09'!O$1,'FCST SDV'!$AC$2:$AZ$2,0))/'Hàng Theo FCTS 14.09'!$C171,0)</f>
        <v>16</v>
      </c>
      <c r="P171" s="134">
        <f t="array" ref="P171">+IFERROR(INDEX('FCST SDV'!$AC$3:$AZ$3000,MATCH('Hàng Theo FCTS 14.09'!$B171,'FCST SDV'!$C$3:$C$3000,0),MATCH('Hàng Theo FCTS 14.09'!P$1,'FCST SDV'!$AC$2:$AZ$2,0))/'Hàng Theo FCTS 14.09'!$C171,0)</f>
        <v>0</v>
      </c>
      <c r="Q171" s="134">
        <f t="array" ref="Q171">+IFERROR(INDEX('FCST SDV'!$AC$3:$AZ$3000,MATCH('Hàng Theo FCTS 14.09'!$B171,'FCST SDV'!$C$3:$C$3000,0),MATCH('Hàng Theo FCTS 14.09'!Q$1,'FCST SDV'!$AC$2:$AZ$2,0))/'Hàng Theo FCTS 14.09'!$C171,0)</f>
        <v>0</v>
      </c>
    </row>
    <row r="172" spans="1:17">
      <c r="A172" s="562"/>
      <c r="B172" s="131" t="s">
        <v>97</v>
      </c>
      <c r="C172" s="135">
        <v>3000</v>
      </c>
      <c r="D172" s="556"/>
      <c r="E172" s="664"/>
      <c r="F172" s="556"/>
      <c r="G172" s="152">
        <f>+VLOOKUP(B172,'[6]FCST SDV'!$C:$AL,36,0)</f>
        <v>84000</v>
      </c>
      <c r="H172" s="153">
        <f t="shared" si="30"/>
        <v>28</v>
      </c>
      <c r="I172" s="134">
        <f t="array" ref="I172">+IFERROR(INDEX('FCST SDV'!$AC$3:$AZ$3000,MATCH('Hàng Theo FCTS 14.09'!$B172,'FCST SDV'!$C$3:$C$3000,0),MATCH('Hàng Theo FCTS 14.09'!I$1,'FCST SDV'!$AC$2:$AZ$2,0))/'Hàng Theo FCTS 14.09'!$C172,0)</f>
        <v>3</v>
      </c>
      <c r="J172" s="134">
        <f t="array" ref="J172">+IFERROR(INDEX('FCST SDV'!$AC$3:$AZ$3000,MATCH('Hàng Theo FCTS 14.09'!$B172,'FCST SDV'!$C$3:$C$3000,0),MATCH('Hàng Theo FCTS 14.09'!J$1,'FCST SDV'!$AC$2:$AZ$2,0))/'Hàng Theo FCTS 14.09'!$C172,0)</f>
        <v>5</v>
      </c>
      <c r="K172" s="134">
        <f t="array" ref="K172">+IFERROR(INDEX('FCST SDV'!$AC$3:$AZ$3000,MATCH('Hàng Theo FCTS 14.09'!$B172,'FCST SDV'!$C$3:$C$3000,0),MATCH('Hàng Theo FCTS 14.09'!K$1,'FCST SDV'!$AC$2:$AZ$2,0))/'Hàng Theo FCTS 14.09'!$C172,0)</f>
        <v>5</v>
      </c>
      <c r="L172" s="134">
        <f t="array" ref="L172">+IFERROR(INDEX('FCST SDV'!$AC$3:$AZ$3000,MATCH('Hàng Theo FCTS 14.09'!$B172,'FCST SDV'!$C$3:$C$3000,0),MATCH('Hàng Theo FCTS 14.09'!L$1,'FCST SDV'!$AC$2:$AZ$2,0))/'Hàng Theo FCTS 14.09'!$C172,0)</f>
        <v>5</v>
      </c>
      <c r="M172" s="134">
        <f t="array" ref="M172">+IFERROR(INDEX('FCST SDV'!$AC$3:$AZ$3000,MATCH('Hàng Theo FCTS 14.09'!$B172,'FCST SDV'!$C$3:$C$3000,0),MATCH('Hàng Theo FCTS 14.09'!M$1,'FCST SDV'!$AC$2:$AZ$2,0))/'Hàng Theo FCTS 14.09'!$C172,0)</f>
        <v>5</v>
      </c>
      <c r="N172" s="134">
        <f t="array" ref="N172">+IFERROR(INDEX('FCST SDV'!$AC$3:$AZ$3000,MATCH('Hàng Theo FCTS 14.09'!$B172,'FCST SDV'!$C$3:$C$3000,0),MATCH('Hàng Theo FCTS 14.09'!N$1,'FCST SDV'!$AC$2:$AZ$2,0))/'Hàng Theo FCTS 14.09'!$C172,0)</f>
        <v>5</v>
      </c>
      <c r="O172" s="134">
        <f t="array" ref="O172">+IFERROR(INDEX('FCST SDV'!$AC$3:$AZ$3000,MATCH('Hàng Theo FCTS 14.09'!$B172,'FCST SDV'!$C$3:$C$3000,0),MATCH('Hàng Theo FCTS 14.09'!O$1,'FCST SDV'!$AC$2:$AZ$2,0))/'Hàng Theo FCTS 14.09'!$C172,0)</f>
        <v>33</v>
      </c>
      <c r="P172" s="134">
        <f t="array" ref="P172">+IFERROR(INDEX('FCST SDV'!$AC$3:$AZ$3000,MATCH('Hàng Theo FCTS 14.09'!$B172,'FCST SDV'!$C$3:$C$3000,0),MATCH('Hàng Theo FCTS 14.09'!P$1,'FCST SDV'!$AC$2:$AZ$2,0))/'Hàng Theo FCTS 14.09'!$C172,0)</f>
        <v>20</v>
      </c>
      <c r="Q172" s="134">
        <f t="array" ref="Q172">+IFERROR(INDEX('FCST SDV'!$AC$3:$AZ$3000,MATCH('Hàng Theo FCTS 14.09'!$B172,'FCST SDV'!$C$3:$C$3000,0),MATCH('Hàng Theo FCTS 14.09'!Q$1,'FCST SDV'!$AC$2:$AZ$2,0))/'Hàng Theo FCTS 14.09'!$C172,0)</f>
        <v>15</v>
      </c>
    </row>
    <row r="173" spans="1:17">
      <c r="A173" s="562"/>
      <c r="B173" s="131" t="s">
        <v>98</v>
      </c>
      <c r="C173" s="135">
        <v>3000</v>
      </c>
      <c r="D173" s="556"/>
      <c r="E173" s="664"/>
      <c r="F173" s="556"/>
      <c r="G173" s="152">
        <f>+VLOOKUP(B173,'[6]FCST SDV'!$C:$AL,36,0)</f>
        <v>288000</v>
      </c>
      <c r="H173" s="153">
        <f t="shared" si="30"/>
        <v>96</v>
      </c>
      <c r="I173" s="134">
        <f t="array" ref="I173">+IFERROR(INDEX('FCST SDV'!$AC$3:$AZ$3000,MATCH('Hàng Theo FCTS 14.09'!$B173,'FCST SDV'!$C$3:$C$3000,0),MATCH('Hàng Theo FCTS 14.09'!I$1,'FCST SDV'!$AC$2:$AZ$2,0))/'Hàng Theo FCTS 14.09'!$C173,0)</f>
        <v>3</v>
      </c>
      <c r="J173" s="134">
        <f t="array" ref="J173">+IFERROR(INDEX('FCST SDV'!$AC$3:$AZ$3000,MATCH('Hàng Theo FCTS 14.09'!$B173,'FCST SDV'!$C$3:$C$3000,0),MATCH('Hàng Theo FCTS 14.09'!J$1,'FCST SDV'!$AC$2:$AZ$2,0))/'Hàng Theo FCTS 14.09'!$C173,0)</f>
        <v>3</v>
      </c>
      <c r="K173" s="134">
        <f t="array" ref="K173">+IFERROR(INDEX('FCST SDV'!$AC$3:$AZ$3000,MATCH('Hàng Theo FCTS 14.09'!$B173,'FCST SDV'!$C$3:$C$3000,0),MATCH('Hàng Theo FCTS 14.09'!K$1,'FCST SDV'!$AC$2:$AZ$2,0))/'Hàng Theo FCTS 14.09'!$C173,0)</f>
        <v>3</v>
      </c>
      <c r="L173" s="134">
        <f t="array" ref="L173">+IFERROR(INDEX('FCST SDV'!$AC$3:$AZ$3000,MATCH('Hàng Theo FCTS 14.09'!$B173,'FCST SDV'!$C$3:$C$3000,0),MATCH('Hàng Theo FCTS 14.09'!L$1,'FCST SDV'!$AC$2:$AZ$2,0))/'Hàng Theo FCTS 14.09'!$C173,0)</f>
        <v>3</v>
      </c>
      <c r="M173" s="134">
        <f t="array" ref="M173">+IFERROR(INDEX('FCST SDV'!$AC$3:$AZ$3000,MATCH('Hàng Theo FCTS 14.09'!$B173,'FCST SDV'!$C$3:$C$3000,0),MATCH('Hàng Theo FCTS 14.09'!M$1,'FCST SDV'!$AC$2:$AZ$2,0))/'Hàng Theo FCTS 14.09'!$C173,0)</f>
        <v>3</v>
      </c>
      <c r="N173" s="134">
        <f t="array" ref="N173">+IFERROR(INDEX('FCST SDV'!$AC$3:$AZ$3000,MATCH('Hàng Theo FCTS 14.09'!$B173,'FCST SDV'!$C$3:$C$3000,0),MATCH('Hàng Theo FCTS 14.09'!N$1,'FCST SDV'!$AC$2:$AZ$2,0))/'Hàng Theo FCTS 14.09'!$C173,0)</f>
        <v>2</v>
      </c>
      <c r="O173" s="134">
        <f t="array" ref="O173">+IFERROR(INDEX('FCST SDV'!$AC$3:$AZ$3000,MATCH('Hàng Theo FCTS 14.09'!$B173,'FCST SDV'!$C$3:$C$3000,0),MATCH('Hàng Theo FCTS 14.09'!O$1,'FCST SDV'!$AC$2:$AZ$2,0))/'Hàng Theo FCTS 14.09'!$C173,0)</f>
        <v>20</v>
      </c>
      <c r="P173" s="134">
        <f t="array" ref="P173">+IFERROR(INDEX('FCST SDV'!$AC$3:$AZ$3000,MATCH('Hàng Theo FCTS 14.09'!$B173,'FCST SDV'!$C$3:$C$3000,0),MATCH('Hàng Theo FCTS 14.09'!P$1,'FCST SDV'!$AC$2:$AZ$2,0))/'Hàng Theo FCTS 14.09'!$C173,0)</f>
        <v>6</v>
      </c>
      <c r="Q173" s="134">
        <f t="array" ref="Q173">+IFERROR(INDEX('FCST SDV'!$AC$3:$AZ$3000,MATCH('Hàng Theo FCTS 14.09'!$B173,'FCST SDV'!$C$3:$C$3000,0),MATCH('Hàng Theo FCTS 14.09'!Q$1,'FCST SDV'!$AC$2:$AZ$2,0))/'Hàng Theo FCTS 14.09'!$C173,0)</f>
        <v>9</v>
      </c>
    </row>
    <row r="174" spans="1:17">
      <c r="A174" s="562"/>
      <c r="B174" s="131" t="s">
        <v>94</v>
      </c>
      <c r="C174" s="135">
        <v>3000</v>
      </c>
      <c r="D174" s="556"/>
      <c r="E174" s="664"/>
      <c r="F174" s="556"/>
      <c r="G174" s="152">
        <f>+VLOOKUP(B174,'[6]FCST SDV'!$C:$AL,36,0)</f>
        <v>156000</v>
      </c>
      <c r="H174" s="153">
        <f t="shared" si="30"/>
        <v>52</v>
      </c>
      <c r="I174" s="134">
        <f t="array" ref="I174">+IFERROR(INDEX('FCST SDV'!$AC$3:$AZ$3000,MATCH('Hàng Theo FCTS 14.09'!$B174,'FCST SDV'!$C$3:$C$3000,0),MATCH('Hàng Theo FCTS 14.09'!I$1,'FCST SDV'!$AC$2:$AZ$2,0))/'Hàng Theo FCTS 14.09'!$C174,0)</f>
        <v>8</v>
      </c>
      <c r="J174" s="134">
        <f t="array" ref="J174">+IFERROR(INDEX('FCST SDV'!$AC$3:$AZ$3000,MATCH('Hàng Theo FCTS 14.09'!$B174,'FCST SDV'!$C$3:$C$3000,0),MATCH('Hàng Theo FCTS 14.09'!J$1,'FCST SDV'!$AC$2:$AZ$2,0))/'Hàng Theo FCTS 14.09'!$C174,0)</f>
        <v>8</v>
      </c>
      <c r="K174" s="134">
        <f t="array" ref="K174">+IFERROR(INDEX('FCST SDV'!$AC$3:$AZ$3000,MATCH('Hàng Theo FCTS 14.09'!$B174,'FCST SDV'!$C$3:$C$3000,0),MATCH('Hàng Theo FCTS 14.09'!K$1,'FCST SDV'!$AC$2:$AZ$2,0))/'Hàng Theo FCTS 14.09'!$C174,0)</f>
        <v>8</v>
      </c>
      <c r="L174" s="134">
        <f t="array" ref="L174">+IFERROR(INDEX('FCST SDV'!$AC$3:$AZ$3000,MATCH('Hàng Theo FCTS 14.09'!$B174,'FCST SDV'!$C$3:$C$3000,0),MATCH('Hàng Theo FCTS 14.09'!L$1,'FCST SDV'!$AC$2:$AZ$2,0))/'Hàng Theo FCTS 14.09'!$C174,0)</f>
        <v>8</v>
      </c>
      <c r="M174" s="134">
        <f t="array" ref="M174">+IFERROR(INDEX('FCST SDV'!$AC$3:$AZ$3000,MATCH('Hàng Theo FCTS 14.09'!$B174,'FCST SDV'!$C$3:$C$3000,0),MATCH('Hàng Theo FCTS 14.09'!M$1,'FCST SDV'!$AC$2:$AZ$2,0))/'Hàng Theo FCTS 14.09'!$C174,0)</f>
        <v>8</v>
      </c>
      <c r="N174" s="134">
        <f t="array" ref="N174">+IFERROR(INDEX('FCST SDV'!$AC$3:$AZ$3000,MATCH('Hàng Theo FCTS 14.09'!$B174,'FCST SDV'!$C$3:$C$3000,0),MATCH('Hàng Theo FCTS 14.09'!N$1,'FCST SDV'!$AC$2:$AZ$2,0))/'Hàng Theo FCTS 14.09'!$C174,0)</f>
        <v>8</v>
      </c>
      <c r="O174" s="134">
        <f t="array" ref="O174">+IFERROR(INDEX('FCST SDV'!$AC$3:$AZ$3000,MATCH('Hàng Theo FCTS 14.09'!$B174,'FCST SDV'!$C$3:$C$3000,0),MATCH('Hàng Theo FCTS 14.09'!O$1,'FCST SDV'!$AC$2:$AZ$2,0))/'Hàng Theo FCTS 14.09'!$C174,0)</f>
        <v>52</v>
      </c>
      <c r="P174" s="134">
        <f t="array" ref="P174">+IFERROR(INDEX('FCST SDV'!$AC$3:$AZ$3000,MATCH('Hàng Theo FCTS 14.09'!$B174,'FCST SDV'!$C$3:$C$3000,0),MATCH('Hàng Theo FCTS 14.09'!P$1,'FCST SDV'!$AC$2:$AZ$2,0))/'Hàng Theo FCTS 14.09'!$C174,0)</f>
        <v>0</v>
      </c>
      <c r="Q174" s="134">
        <f t="array" ref="Q174">+IFERROR(INDEX('FCST SDV'!$AC$3:$AZ$3000,MATCH('Hàng Theo FCTS 14.09'!$B174,'FCST SDV'!$C$3:$C$3000,0),MATCH('Hàng Theo FCTS 14.09'!Q$1,'FCST SDV'!$AC$2:$AZ$2,0))/'Hàng Theo FCTS 14.09'!$C174,0)</f>
        <v>0</v>
      </c>
    </row>
    <row r="175" spans="1:17">
      <c r="A175" s="563"/>
      <c r="B175" s="131" t="s">
        <v>95</v>
      </c>
      <c r="C175" s="135">
        <v>3000</v>
      </c>
      <c r="D175" s="557"/>
      <c r="E175" s="586"/>
      <c r="F175" s="557"/>
      <c r="G175" s="152">
        <f>+VLOOKUP(B175,'[6]FCST SDV'!$C:$AL,36,0)</f>
        <v>300000</v>
      </c>
      <c r="H175" s="153">
        <f t="shared" si="30"/>
        <v>100</v>
      </c>
      <c r="I175" s="134">
        <f t="array" ref="I175">+IFERROR(INDEX('FCST SDV'!$AC$3:$AZ$3000,MATCH('Hàng Theo FCTS 14.09'!$B175,'FCST SDV'!$C$3:$C$3000,0),MATCH('Hàng Theo FCTS 14.09'!I$1,'FCST SDV'!$AC$2:$AZ$2,0))/'Hàng Theo FCTS 14.09'!$C175,0)</f>
        <v>0</v>
      </c>
      <c r="J175" s="134">
        <f t="array" ref="J175">+IFERROR(INDEX('FCST SDV'!$AC$3:$AZ$3000,MATCH('Hàng Theo FCTS 14.09'!$B175,'FCST SDV'!$C$3:$C$3000,0),MATCH('Hàng Theo FCTS 14.09'!J$1,'FCST SDV'!$AC$2:$AZ$2,0))/'Hàng Theo FCTS 14.09'!$C175,0)</f>
        <v>0</v>
      </c>
      <c r="K175" s="134">
        <f t="array" ref="K175">+IFERROR(INDEX('FCST SDV'!$AC$3:$AZ$3000,MATCH('Hàng Theo FCTS 14.09'!$B175,'FCST SDV'!$C$3:$C$3000,0),MATCH('Hàng Theo FCTS 14.09'!K$1,'FCST SDV'!$AC$2:$AZ$2,0))/'Hàng Theo FCTS 14.09'!$C175,0)</f>
        <v>0</v>
      </c>
      <c r="L175" s="134">
        <f t="array" ref="L175">+IFERROR(INDEX('FCST SDV'!$AC$3:$AZ$3000,MATCH('Hàng Theo FCTS 14.09'!$B175,'FCST SDV'!$C$3:$C$3000,0),MATCH('Hàng Theo FCTS 14.09'!L$1,'FCST SDV'!$AC$2:$AZ$2,0))/'Hàng Theo FCTS 14.09'!$C175,0)</f>
        <v>0</v>
      </c>
      <c r="M175" s="134">
        <f t="array" ref="M175">+IFERROR(INDEX('FCST SDV'!$AC$3:$AZ$3000,MATCH('Hàng Theo FCTS 14.09'!$B175,'FCST SDV'!$C$3:$C$3000,0),MATCH('Hàng Theo FCTS 14.09'!M$1,'FCST SDV'!$AC$2:$AZ$2,0))/'Hàng Theo FCTS 14.09'!$C175,0)</f>
        <v>0</v>
      </c>
      <c r="N175" s="134">
        <f t="array" ref="N175">+IFERROR(INDEX('FCST SDV'!$AC$3:$AZ$3000,MATCH('Hàng Theo FCTS 14.09'!$B175,'FCST SDV'!$C$3:$C$3000,0),MATCH('Hàng Theo FCTS 14.09'!N$1,'FCST SDV'!$AC$2:$AZ$2,0))/'Hàng Theo FCTS 14.09'!$C175,0)</f>
        <v>0</v>
      </c>
      <c r="O175" s="134">
        <f t="array" ref="O175">+IFERROR(INDEX('FCST SDV'!$AC$3:$AZ$3000,MATCH('Hàng Theo FCTS 14.09'!$B175,'FCST SDV'!$C$3:$C$3000,0),MATCH('Hàng Theo FCTS 14.09'!O$1,'FCST SDV'!$AC$2:$AZ$2,0))/'Hàng Theo FCTS 14.09'!$C175,0)</f>
        <v>0</v>
      </c>
      <c r="P175" s="134">
        <f t="array" ref="P175">+IFERROR(INDEX('FCST SDV'!$AC$3:$AZ$3000,MATCH('Hàng Theo FCTS 14.09'!$B175,'FCST SDV'!$C$3:$C$3000,0),MATCH('Hàng Theo FCTS 14.09'!P$1,'FCST SDV'!$AC$2:$AZ$2,0))/'Hàng Theo FCTS 14.09'!$C175,0)</f>
        <v>0</v>
      </c>
      <c r="Q175" s="134">
        <f t="array" ref="Q175">+IFERROR(INDEX('FCST SDV'!$AC$3:$AZ$3000,MATCH('Hàng Theo FCTS 14.09'!$B175,'FCST SDV'!$C$3:$C$3000,0),MATCH('Hàng Theo FCTS 14.09'!Q$1,'FCST SDV'!$AC$2:$AZ$2,0))/'Hàng Theo FCTS 14.09'!$C175,0)</f>
        <v>0</v>
      </c>
    </row>
    <row r="176" spans="1:17">
      <c r="A176" s="580" t="s">
        <v>254</v>
      </c>
      <c r="B176" s="581"/>
      <c r="C176" s="581"/>
      <c r="D176" s="581"/>
      <c r="E176" s="581"/>
      <c r="F176" s="582"/>
      <c r="G176" s="156"/>
      <c r="H176" s="155"/>
      <c r="I176" s="138">
        <f>+F166-SUM(I166:I175)</f>
        <v>-26</v>
      </c>
      <c r="J176" s="138">
        <f>I176-SUM(J166:J175)</f>
        <v>-60</v>
      </c>
      <c r="K176" s="138">
        <f t="shared" ref="K176:Q176" si="31">J176-SUM(K166:K175)</f>
        <v>-94</v>
      </c>
      <c r="L176" s="138">
        <f t="shared" si="31"/>
        <v>-124</v>
      </c>
      <c r="M176" s="138">
        <f t="shared" si="31"/>
        <v>-154</v>
      </c>
      <c r="N176" s="138">
        <f t="shared" si="31"/>
        <v>-181</v>
      </c>
      <c r="O176" s="138">
        <f t="shared" si="31"/>
        <v>-392</v>
      </c>
      <c r="P176" s="138">
        <f t="shared" si="31"/>
        <v>-466</v>
      </c>
      <c r="Q176" s="138">
        <f t="shared" si="31"/>
        <v>-514</v>
      </c>
    </row>
    <row r="177" spans="1:17">
      <c r="A177" s="665" t="s">
        <v>113</v>
      </c>
      <c r="B177" s="131" t="s">
        <v>114</v>
      </c>
      <c r="C177" s="135">
        <v>2000</v>
      </c>
      <c r="D177" s="555">
        <v>0</v>
      </c>
      <c r="E177" s="585"/>
      <c r="F177" s="555">
        <f>D177</f>
        <v>0</v>
      </c>
      <c r="G177" s="152">
        <f>+VLOOKUP(B177,'[6]FCST SDV'!$C:$AL,36,0)</f>
        <v>0</v>
      </c>
      <c r="H177" s="153">
        <f t="shared" ref="H177:H180" si="32">+G177/C177</f>
        <v>0</v>
      </c>
      <c r="I177" s="134">
        <f t="array" ref="I177">+IFERROR(INDEX('FCST SDV'!$AC$3:$AZ$3000,MATCH('Hàng Theo FCTS 14.09'!$B177,'FCST SDV'!$C$3:$C$3000,0),MATCH('Hàng Theo FCTS 14.09'!I$1,'FCST SDV'!$AC$2:$AZ$2,0))/'Hàng Theo FCTS 14.09'!$C177,0)</f>
        <v>0</v>
      </c>
      <c r="J177" s="134">
        <f t="array" ref="J177">+IFERROR(INDEX('FCST SDV'!$AC$3:$AZ$3000,MATCH('Hàng Theo FCTS 14.09'!$B177,'FCST SDV'!$C$3:$C$3000,0),MATCH('Hàng Theo FCTS 14.09'!J$1,'FCST SDV'!$AC$2:$AZ$2,0))/'Hàng Theo FCTS 14.09'!$C177,0)</f>
        <v>0</v>
      </c>
      <c r="K177" s="134">
        <f t="array" ref="K177">+IFERROR(INDEX('FCST SDV'!$AC$3:$AZ$3000,MATCH('Hàng Theo FCTS 14.09'!$B177,'FCST SDV'!$C$3:$C$3000,0),MATCH('Hàng Theo FCTS 14.09'!K$1,'FCST SDV'!$AC$2:$AZ$2,0))/'Hàng Theo FCTS 14.09'!$C177,0)</f>
        <v>0</v>
      </c>
      <c r="L177" s="134">
        <f t="array" ref="L177">+IFERROR(INDEX('FCST SDV'!$AC$3:$AZ$3000,MATCH('Hàng Theo FCTS 14.09'!$B177,'FCST SDV'!$C$3:$C$3000,0),MATCH('Hàng Theo FCTS 14.09'!L$1,'FCST SDV'!$AC$2:$AZ$2,0))/'Hàng Theo FCTS 14.09'!$C177,0)</f>
        <v>0</v>
      </c>
      <c r="M177" s="134">
        <f t="array" ref="M177">+IFERROR(INDEX('FCST SDV'!$AC$3:$AZ$3000,MATCH('Hàng Theo FCTS 14.09'!$B177,'FCST SDV'!$C$3:$C$3000,0),MATCH('Hàng Theo FCTS 14.09'!M$1,'FCST SDV'!$AC$2:$AZ$2,0))/'Hàng Theo FCTS 14.09'!$C177,0)</f>
        <v>0</v>
      </c>
      <c r="N177" s="134">
        <f t="array" ref="N177">+IFERROR(INDEX('FCST SDV'!$AC$3:$AZ$3000,MATCH('Hàng Theo FCTS 14.09'!$B177,'FCST SDV'!$C$3:$C$3000,0),MATCH('Hàng Theo FCTS 14.09'!N$1,'FCST SDV'!$AC$2:$AZ$2,0))/'Hàng Theo FCTS 14.09'!$C177,0)</f>
        <v>0</v>
      </c>
      <c r="O177" s="134">
        <f t="array" ref="O177">+IFERROR(INDEX('FCST SDV'!$AC$3:$AZ$3000,MATCH('Hàng Theo FCTS 14.09'!$B177,'FCST SDV'!$C$3:$C$3000,0),MATCH('Hàng Theo FCTS 14.09'!O$1,'FCST SDV'!$AC$2:$AZ$2,0))/'Hàng Theo FCTS 14.09'!$C177,0)</f>
        <v>0</v>
      </c>
      <c r="P177" s="134">
        <f t="array" ref="P177">+IFERROR(INDEX('FCST SDV'!$AC$3:$AZ$3000,MATCH('Hàng Theo FCTS 14.09'!$B177,'FCST SDV'!$C$3:$C$3000,0),MATCH('Hàng Theo FCTS 14.09'!P$1,'FCST SDV'!$AC$2:$AZ$2,0))/'Hàng Theo FCTS 14.09'!$C177,0)</f>
        <v>0</v>
      </c>
      <c r="Q177" s="134">
        <f t="array" ref="Q177">+IFERROR(INDEX('FCST SDV'!$AC$3:$AZ$3000,MATCH('Hàng Theo FCTS 14.09'!$B177,'FCST SDV'!$C$3:$C$3000,0),MATCH('Hàng Theo FCTS 14.09'!Q$1,'FCST SDV'!$AC$2:$AZ$2,0))/'Hàng Theo FCTS 14.09'!$C177,0)</f>
        <v>0</v>
      </c>
    </row>
    <row r="178" spans="1:17">
      <c r="A178" s="666"/>
      <c r="B178" s="144" t="s">
        <v>115</v>
      </c>
      <c r="C178" s="135">
        <v>2000</v>
      </c>
      <c r="D178" s="556"/>
      <c r="E178" s="664"/>
      <c r="F178" s="556"/>
      <c r="G178" s="152">
        <f>+VLOOKUP(B178,'[6]FCST SDV'!$C:$AL,36,0)</f>
        <v>0</v>
      </c>
      <c r="H178" s="153">
        <f t="shared" si="32"/>
        <v>0</v>
      </c>
      <c r="I178" s="134">
        <f t="array" ref="I178">+IFERROR(INDEX('FCST SDV'!$AC$3:$AZ$3000,MATCH('Hàng Theo FCTS 14.09'!$B178,'FCST SDV'!$C$3:$C$3000,0),MATCH('Hàng Theo FCTS 14.09'!I$1,'FCST SDV'!$AC$2:$AZ$2,0))/'Hàng Theo FCTS 14.09'!$C178,0)</f>
        <v>0</v>
      </c>
      <c r="J178" s="134">
        <f t="array" ref="J178">+IFERROR(INDEX('FCST SDV'!$AC$3:$AZ$3000,MATCH('Hàng Theo FCTS 14.09'!$B178,'FCST SDV'!$C$3:$C$3000,0),MATCH('Hàng Theo FCTS 14.09'!J$1,'FCST SDV'!$AC$2:$AZ$2,0))/'Hàng Theo FCTS 14.09'!$C178,0)</f>
        <v>0</v>
      </c>
      <c r="K178" s="134">
        <f t="array" ref="K178">+IFERROR(INDEX('FCST SDV'!$AC$3:$AZ$3000,MATCH('Hàng Theo FCTS 14.09'!$B178,'FCST SDV'!$C$3:$C$3000,0),MATCH('Hàng Theo FCTS 14.09'!K$1,'FCST SDV'!$AC$2:$AZ$2,0))/'Hàng Theo FCTS 14.09'!$C178,0)</f>
        <v>0</v>
      </c>
      <c r="L178" s="134">
        <f t="array" ref="L178">+IFERROR(INDEX('FCST SDV'!$AC$3:$AZ$3000,MATCH('Hàng Theo FCTS 14.09'!$B178,'FCST SDV'!$C$3:$C$3000,0),MATCH('Hàng Theo FCTS 14.09'!L$1,'FCST SDV'!$AC$2:$AZ$2,0))/'Hàng Theo FCTS 14.09'!$C178,0)</f>
        <v>0</v>
      </c>
      <c r="M178" s="134">
        <f t="array" ref="M178">+IFERROR(INDEX('FCST SDV'!$AC$3:$AZ$3000,MATCH('Hàng Theo FCTS 14.09'!$B178,'FCST SDV'!$C$3:$C$3000,0),MATCH('Hàng Theo FCTS 14.09'!M$1,'FCST SDV'!$AC$2:$AZ$2,0))/'Hàng Theo FCTS 14.09'!$C178,0)</f>
        <v>0</v>
      </c>
      <c r="N178" s="134">
        <f t="array" ref="N178">+IFERROR(INDEX('FCST SDV'!$AC$3:$AZ$3000,MATCH('Hàng Theo FCTS 14.09'!$B178,'FCST SDV'!$C$3:$C$3000,0),MATCH('Hàng Theo FCTS 14.09'!N$1,'FCST SDV'!$AC$2:$AZ$2,0))/'Hàng Theo FCTS 14.09'!$C178,0)</f>
        <v>0</v>
      </c>
      <c r="O178" s="134">
        <f t="array" ref="O178">+IFERROR(INDEX('FCST SDV'!$AC$3:$AZ$3000,MATCH('Hàng Theo FCTS 14.09'!$B178,'FCST SDV'!$C$3:$C$3000,0),MATCH('Hàng Theo FCTS 14.09'!O$1,'FCST SDV'!$AC$2:$AZ$2,0))/'Hàng Theo FCTS 14.09'!$C178,0)</f>
        <v>0</v>
      </c>
      <c r="P178" s="134">
        <f t="array" ref="P178">+IFERROR(INDEX('FCST SDV'!$AC$3:$AZ$3000,MATCH('Hàng Theo FCTS 14.09'!$B178,'FCST SDV'!$C$3:$C$3000,0),MATCH('Hàng Theo FCTS 14.09'!P$1,'FCST SDV'!$AC$2:$AZ$2,0))/'Hàng Theo FCTS 14.09'!$C178,0)</f>
        <v>0</v>
      </c>
      <c r="Q178" s="134">
        <f t="array" ref="Q178">+IFERROR(INDEX('FCST SDV'!$AC$3:$AZ$3000,MATCH('Hàng Theo FCTS 14.09'!$B178,'FCST SDV'!$C$3:$C$3000,0),MATCH('Hàng Theo FCTS 14.09'!Q$1,'FCST SDV'!$AC$2:$AZ$2,0))/'Hàng Theo FCTS 14.09'!$C178,0)</f>
        <v>0</v>
      </c>
    </row>
    <row r="179" spans="1:17">
      <c r="A179" s="666"/>
      <c r="B179" s="144" t="s">
        <v>116</v>
      </c>
      <c r="C179" s="135">
        <v>2000</v>
      </c>
      <c r="D179" s="556"/>
      <c r="E179" s="664"/>
      <c r="F179" s="556"/>
      <c r="G179" s="152">
        <f>+VLOOKUP(B179,'[6]FCST SDV'!$C:$AL,36,0)</f>
        <v>0</v>
      </c>
      <c r="H179" s="153">
        <f t="shared" si="32"/>
        <v>0</v>
      </c>
      <c r="I179" s="134">
        <f t="array" ref="I179">+IFERROR(INDEX('FCST SDV'!$AC$3:$AZ$3000,MATCH('Hàng Theo FCTS 14.09'!$B179,'FCST SDV'!$C$3:$C$3000,0),MATCH('Hàng Theo FCTS 14.09'!I$1,'FCST SDV'!$AC$2:$AZ$2,0))/'Hàng Theo FCTS 14.09'!$C179,0)</f>
        <v>0</v>
      </c>
      <c r="J179" s="134">
        <f t="array" ref="J179">+IFERROR(INDEX('FCST SDV'!$AC$3:$AZ$3000,MATCH('Hàng Theo FCTS 14.09'!$B179,'FCST SDV'!$C$3:$C$3000,0),MATCH('Hàng Theo FCTS 14.09'!J$1,'FCST SDV'!$AC$2:$AZ$2,0))/'Hàng Theo FCTS 14.09'!$C179,0)</f>
        <v>0</v>
      </c>
      <c r="K179" s="134">
        <f t="array" ref="K179">+IFERROR(INDEX('FCST SDV'!$AC$3:$AZ$3000,MATCH('Hàng Theo FCTS 14.09'!$B179,'FCST SDV'!$C$3:$C$3000,0),MATCH('Hàng Theo FCTS 14.09'!K$1,'FCST SDV'!$AC$2:$AZ$2,0))/'Hàng Theo FCTS 14.09'!$C179,0)</f>
        <v>0</v>
      </c>
      <c r="L179" s="134">
        <f t="array" ref="L179">+IFERROR(INDEX('FCST SDV'!$AC$3:$AZ$3000,MATCH('Hàng Theo FCTS 14.09'!$B179,'FCST SDV'!$C$3:$C$3000,0),MATCH('Hàng Theo FCTS 14.09'!L$1,'FCST SDV'!$AC$2:$AZ$2,0))/'Hàng Theo FCTS 14.09'!$C179,0)</f>
        <v>0</v>
      </c>
      <c r="M179" s="134">
        <f t="array" ref="M179">+IFERROR(INDEX('FCST SDV'!$AC$3:$AZ$3000,MATCH('Hàng Theo FCTS 14.09'!$B179,'FCST SDV'!$C$3:$C$3000,0),MATCH('Hàng Theo FCTS 14.09'!M$1,'FCST SDV'!$AC$2:$AZ$2,0))/'Hàng Theo FCTS 14.09'!$C179,0)</f>
        <v>0</v>
      </c>
      <c r="N179" s="134">
        <f t="array" ref="N179">+IFERROR(INDEX('FCST SDV'!$AC$3:$AZ$3000,MATCH('Hàng Theo FCTS 14.09'!$B179,'FCST SDV'!$C$3:$C$3000,0),MATCH('Hàng Theo FCTS 14.09'!N$1,'FCST SDV'!$AC$2:$AZ$2,0))/'Hàng Theo FCTS 14.09'!$C179,0)</f>
        <v>0</v>
      </c>
      <c r="O179" s="134">
        <f t="array" ref="O179">+IFERROR(INDEX('FCST SDV'!$AC$3:$AZ$3000,MATCH('Hàng Theo FCTS 14.09'!$B179,'FCST SDV'!$C$3:$C$3000,0),MATCH('Hàng Theo FCTS 14.09'!O$1,'FCST SDV'!$AC$2:$AZ$2,0))/'Hàng Theo FCTS 14.09'!$C179,0)</f>
        <v>0</v>
      </c>
      <c r="P179" s="134">
        <f t="array" ref="P179">+IFERROR(INDEX('FCST SDV'!$AC$3:$AZ$3000,MATCH('Hàng Theo FCTS 14.09'!$B179,'FCST SDV'!$C$3:$C$3000,0),MATCH('Hàng Theo FCTS 14.09'!P$1,'FCST SDV'!$AC$2:$AZ$2,0))/'Hàng Theo FCTS 14.09'!$C179,0)</f>
        <v>0</v>
      </c>
      <c r="Q179" s="134">
        <f t="array" ref="Q179">+IFERROR(INDEX('FCST SDV'!$AC$3:$AZ$3000,MATCH('Hàng Theo FCTS 14.09'!$B179,'FCST SDV'!$C$3:$C$3000,0),MATCH('Hàng Theo FCTS 14.09'!Q$1,'FCST SDV'!$AC$2:$AZ$2,0))/'Hàng Theo FCTS 14.09'!$C179,0)</f>
        <v>0</v>
      </c>
    </row>
    <row r="180" spans="1:17">
      <c r="A180" s="667"/>
      <c r="B180" s="131" t="s">
        <v>117</v>
      </c>
      <c r="C180" s="135">
        <v>2000</v>
      </c>
      <c r="D180" s="557"/>
      <c r="E180" s="586"/>
      <c r="F180" s="557"/>
      <c r="G180" s="152">
        <v>0</v>
      </c>
      <c r="H180" s="153">
        <f t="shared" si="32"/>
        <v>0</v>
      </c>
      <c r="I180" s="134">
        <f t="array" ref="I180">+IFERROR(INDEX('FCST SDV'!$AC$3:$AZ$3000,MATCH('Hàng Theo FCTS 14.09'!$B180,'FCST SDV'!$C$3:$C$3000,0),MATCH('Hàng Theo FCTS 14.09'!I$1,'FCST SDV'!$AC$2:$AZ$2,0))/'Hàng Theo FCTS 14.09'!$C180,0)</f>
        <v>0</v>
      </c>
      <c r="J180" s="134">
        <f t="array" ref="J180">+IFERROR(INDEX('FCST SDV'!$AC$3:$AZ$3000,MATCH('Hàng Theo FCTS 14.09'!$B180,'FCST SDV'!$C$3:$C$3000,0),MATCH('Hàng Theo FCTS 14.09'!J$1,'FCST SDV'!$AC$2:$AZ$2,0))/'Hàng Theo FCTS 14.09'!$C180,0)</f>
        <v>0</v>
      </c>
      <c r="K180" s="134">
        <f t="array" ref="K180">+IFERROR(INDEX('FCST SDV'!$AC$3:$AZ$3000,MATCH('Hàng Theo FCTS 14.09'!$B180,'FCST SDV'!$C$3:$C$3000,0),MATCH('Hàng Theo FCTS 14.09'!K$1,'FCST SDV'!$AC$2:$AZ$2,0))/'Hàng Theo FCTS 14.09'!$C180,0)</f>
        <v>0</v>
      </c>
      <c r="L180" s="134">
        <f t="array" ref="L180">+IFERROR(INDEX('FCST SDV'!$AC$3:$AZ$3000,MATCH('Hàng Theo FCTS 14.09'!$B180,'FCST SDV'!$C$3:$C$3000,0),MATCH('Hàng Theo FCTS 14.09'!L$1,'FCST SDV'!$AC$2:$AZ$2,0))/'Hàng Theo FCTS 14.09'!$C180,0)</f>
        <v>0</v>
      </c>
      <c r="M180" s="134">
        <f t="array" ref="M180">+IFERROR(INDEX('FCST SDV'!$AC$3:$AZ$3000,MATCH('Hàng Theo FCTS 14.09'!$B180,'FCST SDV'!$C$3:$C$3000,0),MATCH('Hàng Theo FCTS 14.09'!M$1,'FCST SDV'!$AC$2:$AZ$2,0))/'Hàng Theo FCTS 14.09'!$C180,0)</f>
        <v>0</v>
      </c>
      <c r="N180" s="134">
        <f t="array" ref="N180">+IFERROR(INDEX('FCST SDV'!$AC$3:$AZ$3000,MATCH('Hàng Theo FCTS 14.09'!$B180,'FCST SDV'!$C$3:$C$3000,0),MATCH('Hàng Theo FCTS 14.09'!N$1,'FCST SDV'!$AC$2:$AZ$2,0))/'Hàng Theo FCTS 14.09'!$C180,0)</f>
        <v>0</v>
      </c>
      <c r="O180" s="134">
        <f t="array" ref="O180">+IFERROR(INDEX('FCST SDV'!$AC$3:$AZ$3000,MATCH('Hàng Theo FCTS 14.09'!$B180,'FCST SDV'!$C$3:$C$3000,0),MATCH('Hàng Theo FCTS 14.09'!O$1,'FCST SDV'!$AC$2:$AZ$2,0))/'Hàng Theo FCTS 14.09'!$C180,0)</f>
        <v>0</v>
      </c>
      <c r="P180" s="134">
        <f t="array" ref="P180">+IFERROR(INDEX('FCST SDV'!$AC$3:$AZ$3000,MATCH('Hàng Theo FCTS 14.09'!$B180,'FCST SDV'!$C$3:$C$3000,0),MATCH('Hàng Theo FCTS 14.09'!P$1,'FCST SDV'!$AC$2:$AZ$2,0))/'Hàng Theo FCTS 14.09'!$C180,0)</f>
        <v>0</v>
      </c>
      <c r="Q180" s="134">
        <f t="array" ref="Q180">+IFERROR(INDEX('FCST SDV'!$AC$3:$AZ$3000,MATCH('Hàng Theo FCTS 14.09'!$B180,'FCST SDV'!$C$3:$C$3000,0),MATCH('Hàng Theo FCTS 14.09'!Q$1,'FCST SDV'!$AC$2:$AZ$2,0))/'Hàng Theo FCTS 14.09'!$C180,0)</f>
        <v>0</v>
      </c>
    </row>
    <row r="181" spans="1:17">
      <c r="A181" s="580" t="s">
        <v>254</v>
      </c>
      <c r="B181" s="581"/>
      <c r="C181" s="581"/>
      <c r="D181" s="581"/>
      <c r="E181" s="581"/>
      <c r="F181" s="582"/>
      <c r="G181" s="156"/>
      <c r="H181" s="155"/>
      <c r="I181" s="138">
        <f>F177-SUM(I177:I180)</f>
        <v>0</v>
      </c>
      <c r="J181" s="138">
        <f>I181-SUM(J177:J180)</f>
        <v>0</v>
      </c>
      <c r="K181" s="138">
        <f t="shared" ref="K181:Q181" si="33">J181-SUM(K177:K180)</f>
        <v>0</v>
      </c>
      <c r="L181" s="138">
        <f t="shared" si="33"/>
        <v>0</v>
      </c>
      <c r="M181" s="138">
        <f t="shared" si="33"/>
        <v>0</v>
      </c>
      <c r="N181" s="138">
        <f t="shared" si="33"/>
        <v>0</v>
      </c>
      <c r="O181" s="138">
        <f t="shared" si="33"/>
        <v>0</v>
      </c>
      <c r="P181" s="138">
        <f t="shared" si="33"/>
        <v>0</v>
      </c>
      <c r="Q181" s="138">
        <f t="shared" si="33"/>
        <v>0</v>
      </c>
    </row>
    <row r="182" spans="1:17" ht="38.25">
      <c r="A182" s="174" t="s">
        <v>119</v>
      </c>
      <c r="B182" s="141" t="s">
        <v>118</v>
      </c>
      <c r="C182" s="135">
        <v>6000</v>
      </c>
      <c r="D182" s="169">
        <v>0</v>
      </c>
      <c r="E182" s="170"/>
      <c r="F182" s="169">
        <f>D182</f>
        <v>0</v>
      </c>
      <c r="G182" s="152">
        <v>0</v>
      </c>
      <c r="H182" s="153">
        <f t="shared" ref="H182" si="34">+G182/C182</f>
        <v>0</v>
      </c>
      <c r="I182" s="134">
        <f t="array" ref="I182">+IFERROR(INDEX('FCST SDV'!$AC$3:$AZ$3000,MATCH('Hàng Theo FCTS 14.09'!$B182,'FCST SDV'!$C$3:$C$3000,0),MATCH('Hàng Theo FCTS 14.09'!I$1,'FCST SDV'!$AC$2:$AZ$2,0))/'Hàng Theo FCTS 14.09'!$C182,0)</f>
        <v>0</v>
      </c>
      <c r="J182" s="134">
        <f t="array" ref="J182">+IFERROR(INDEX('FCST SDV'!$AC$3:$AZ$3000,MATCH('Hàng Theo FCTS 14.09'!$B182,'FCST SDV'!$C$3:$C$3000,0),MATCH('Hàng Theo FCTS 14.09'!J$1,'FCST SDV'!$AC$2:$AZ$2,0))/'Hàng Theo FCTS 14.09'!$C182,0)</f>
        <v>0</v>
      </c>
      <c r="K182" s="134">
        <f t="array" ref="K182">+IFERROR(INDEX('FCST SDV'!$AC$3:$AZ$3000,MATCH('Hàng Theo FCTS 14.09'!$B182,'FCST SDV'!$C$3:$C$3000,0),MATCH('Hàng Theo FCTS 14.09'!K$1,'FCST SDV'!$AC$2:$AZ$2,0))/'Hàng Theo FCTS 14.09'!$C182,0)</f>
        <v>0</v>
      </c>
      <c r="L182" s="134">
        <f t="array" ref="L182">+IFERROR(INDEX('FCST SDV'!$AC$3:$AZ$3000,MATCH('Hàng Theo FCTS 14.09'!$B182,'FCST SDV'!$C$3:$C$3000,0),MATCH('Hàng Theo FCTS 14.09'!L$1,'FCST SDV'!$AC$2:$AZ$2,0))/'Hàng Theo FCTS 14.09'!$C182,0)</f>
        <v>0</v>
      </c>
      <c r="M182" s="134">
        <f t="array" ref="M182">+IFERROR(INDEX('FCST SDV'!$AC$3:$AZ$3000,MATCH('Hàng Theo FCTS 14.09'!$B182,'FCST SDV'!$C$3:$C$3000,0),MATCH('Hàng Theo FCTS 14.09'!M$1,'FCST SDV'!$AC$2:$AZ$2,0))/'Hàng Theo FCTS 14.09'!$C182,0)</f>
        <v>0</v>
      </c>
      <c r="N182" s="134">
        <f t="array" ref="N182">+IFERROR(INDEX('FCST SDV'!$AC$3:$AZ$3000,MATCH('Hàng Theo FCTS 14.09'!$B182,'FCST SDV'!$C$3:$C$3000,0),MATCH('Hàng Theo FCTS 14.09'!N$1,'FCST SDV'!$AC$2:$AZ$2,0))/'Hàng Theo FCTS 14.09'!$C182,0)</f>
        <v>0</v>
      </c>
      <c r="O182" s="134">
        <f t="array" ref="O182">+IFERROR(INDEX('FCST SDV'!$AC$3:$AZ$3000,MATCH('Hàng Theo FCTS 14.09'!$B182,'FCST SDV'!$C$3:$C$3000,0),MATCH('Hàng Theo FCTS 14.09'!O$1,'FCST SDV'!$AC$2:$AZ$2,0))/'Hàng Theo FCTS 14.09'!$C182,0)</f>
        <v>0</v>
      </c>
      <c r="P182" s="134">
        <f t="array" ref="P182">+IFERROR(INDEX('FCST SDV'!$AC$3:$AZ$3000,MATCH('Hàng Theo FCTS 14.09'!$B182,'FCST SDV'!$C$3:$C$3000,0),MATCH('Hàng Theo FCTS 14.09'!P$1,'FCST SDV'!$AC$2:$AZ$2,0))/'Hàng Theo FCTS 14.09'!$C182,0)</f>
        <v>0</v>
      </c>
      <c r="Q182" s="134">
        <f t="array" ref="Q182">+IFERROR(INDEX('FCST SDV'!$AC$3:$AZ$3000,MATCH('Hàng Theo FCTS 14.09'!$B182,'FCST SDV'!$C$3:$C$3000,0),MATCH('Hàng Theo FCTS 14.09'!Q$1,'FCST SDV'!$AC$2:$AZ$2,0))/'Hàng Theo FCTS 14.09'!$C182,0)</f>
        <v>0</v>
      </c>
    </row>
    <row r="183" spans="1:17">
      <c r="A183" s="577" t="s">
        <v>254</v>
      </c>
      <c r="B183" s="578"/>
      <c r="C183" s="578"/>
      <c r="D183" s="578"/>
      <c r="E183" s="578"/>
      <c r="F183" s="579"/>
      <c r="G183" s="156"/>
      <c r="H183" s="155"/>
      <c r="I183" s="138">
        <f>F182-SUM(I182)</f>
        <v>0</v>
      </c>
      <c r="J183" s="138">
        <f>I183-SUM(J182)</f>
        <v>0</v>
      </c>
      <c r="K183" s="138">
        <f t="shared" ref="K183:Q183" si="35">J183-SUM(K182)</f>
        <v>0</v>
      </c>
      <c r="L183" s="138">
        <f t="shared" si="35"/>
        <v>0</v>
      </c>
      <c r="M183" s="138">
        <f t="shared" si="35"/>
        <v>0</v>
      </c>
      <c r="N183" s="138">
        <f t="shared" si="35"/>
        <v>0</v>
      </c>
      <c r="O183" s="138">
        <f t="shared" si="35"/>
        <v>0</v>
      </c>
      <c r="P183" s="138">
        <f t="shared" si="35"/>
        <v>0</v>
      </c>
      <c r="Q183" s="138">
        <f t="shared" si="35"/>
        <v>0</v>
      </c>
    </row>
    <row r="184" spans="1:17">
      <c r="A184" s="570" t="s">
        <v>170</v>
      </c>
      <c r="B184" s="131" t="s">
        <v>121</v>
      </c>
      <c r="C184" s="135">
        <v>2500</v>
      </c>
      <c r="D184" s="555">
        <v>0</v>
      </c>
      <c r="E184" s="585"/>
      <c r="F184" s="555">
        <f>D184</f>
        <v>0</v>
      </c>
      <c r="G184" s="152">
        <f>+VLOOKUP(B184,'[6]FCST SDV'!$C:$AL,36,0)</f>
        <v>0</v>
      </c>
      <c r="H184" s="153">
        <f t="shared" ref="H184:H185" si="36">+G184/C184</f>
        <v>0</v>
      </c>
      <c r="I184" s="134">
        <f t="array" ref="I184">+IFERROR(INDEX('FCST SDV'!$AC$3:$AZ$3000,MATCH('Hàng Theo FCTS 14.09'!$B184,'FCST SDV'!$C$3:$C$3000,0),MATCH('Hàng Theo FCTS 14.09'!I$1,'FCST SDV'!$AC$2:$AZ$2,0))/'Hàng Theo FCTS 14.09'!$C184,0)</f>
        <v>0</v>
      </c>
      <c r="J184" s="134">
        <f t="array" ref="J184">+IFERROR(INDEX('FCST SDV'!$AC$3:$AZ$3000,MATCH('Hàng Theo FCTS 14.09'!$B184,'FCST SDV'!$C$3:$C$3000,0),MATCH('Hàng Theo FCTS 14.09'!J$1,'FCST SDV'!$AC$2:$AZ$2,0))/'Hàng Theo FCTS 14.09'!$C184,0)</f>
        <v>0</v>
      </c>
      <c r="K184" s="134">
        <f t="array" ref="K184">+IFERROR(INDEX('FCST SDV'!$AC$3:$AZ$3000,MATCH('Hàng Theo FCTS 14.09'!$B184,'FCST SDV'!$C$3:$C$3000,0),MATCH('Hàng Theo FCTS 14.09'!K$1,'FCST SDV'!$AC$2:$AZ$2,0))/'Hàng Theo FCTS 14.09'!$C184,0)</f>
        <v>0</v>
      </c>
      <c r="L184" s="134">
        <f t="array" ref="L184">+IFERROR(INDEX('FCST SDV'!$AC$3:$AZ$3000,MATCH('Hàng Theo FCTS 14.09'!$B184,'FCST SDV'!$C$3:$C$3000,0),MATCH('Hàng Theo FCTS 14.09'!L$1,'FCST SDV'!$AC$2:$AZ$2,0))/'Hàng Theo FCTS 14.09'!$C184,0)</f>
        <v>0</v>
      </c>
      <c r="M184" s="134">
        <f t="array" ref="M184">+IFERROR(INDEX('FCST SDV'!$AC$3:$AZ$3000,MATCH('Hàng Theo FCTS 14.09'!$B184,'FCST SDV'!$C$3:$C$3000,0),MATCH('Hàng Theo FCTS 14.09'!M$1,'FCST SDV'!$AC$2:$AZ$2,0))/'Hàng Theo FCTS 14.09'!$C184,0)</f>
        <v>0</v>
      </c>
      <c r="N184" s="134">
        <f t="array" ref="N184">+IFERROR(INDEX('FCST SDV'!$AC$3:$AZ$3000,MATCH('Hàng Theo FCTS 14.09'!$B184,'FCST SDV'!$C$3:$C$3000,0),MATCH('Hàng Theo FCTS 14.09'!N$1,'FCST SDV'!$AC$2:$AZ$2,0))/'Hàng Theo FCTS 14.09'!$C184,0)</f>
        <v>0</v>
      </c>
      <c r="O184" s="134">
        <f t="array" ref="O184">+IFERROR(INDEX('FCST SDV'!$AC$3:$AZ$3000,MATCH('Hàng Theo FCTS 14.09'!$B184,'FCST SDV'!$C$3:$C$3000,0),MATCH('Hàng Theo FCTS 14.09'!O$1,'FCST SDV'!$AC$2:$AZ$2,0))/'Hàng Theo FCTS 14.09'!$C184,0)</f>
        <v>0</v>
      </c>
      <c r="P184" s="134">
        <f t="array" ref="P184">+IFERROR(INDEX('FCST SDV'!$AC$3:$AZ$3000,MATCH('Hàng Theo FCTS 14.09'!$B184,'FCST SDV'!$C$3:$C$3000,0),MATCH('Hàng Theo FCTS 14.09'!P$1,'FCST SDV'!$AC$2:$AZ$2,0))/'Hàng Theo FCTS 14.09'!$C184,0)</f>
        <v>0</v>
      </c>
      <c r="Q184" s="134">
        <f t="array" ref="Q184">+IFERROR(INDEX('FCST SDV'!$AC$3:$AZ$3000,MATCH('Hàng Theo FCTS 14.09'!$B184,'FCST SDV'!$C$3:$C$3000,0),MATCH('Hàng Theo FCTS 14.09'!Q$1,'FCST SDV'!$AC$2:$AZ$2,0))/'Hàng Theo FCTS 14.09'!$C184,0)</f>
        <v>0</v>
      </c>
    </row>
    <row r="185" spans="1:17">
      <c r="A185" s="575"/>
      <c r="B185" s="131" t="s">
        <v>122</v>
      </c>
      <c r="C185" s="135">
        <v>2500</v>
      </c>
      <c r="D185" s="556"/>
      <c r="E185" s="664"/>
      <c r="F185" s="556"/>
      <c r="G185" s="152">
        <f>+VLOOKUP(B185,'[6]FCST SDV'!$C:$AL,36,0)</f>
        <v>0</v>
      </c>
      <c r="H185" s="153">
        <f t="shared" si="36"/>
        <v>0</v>
      </c>
      <c r="I185" s="134">
        <f t="array" ref="I185">+IFERROR(INDEX('FCST SDV'!$AC$3:$AZ$3000,MATCH('Hàng Theo FCTS 14.09'!$B185,'FCST SDV'!$C$3:$C$3000,0),MATCH('Hàng Theo FCTS 14.09'!I$1,'FCST SDV'!$AC$2:$AZ$2,0))/'Hàng Theo FCTS 14.09'!$C185,0)</f>
        <v>0</v>
      </c>
      <c r="J185" s="134">
        <f t="array" ref="J185">+IFERROR(INDEX('FCST SDV'!$AC$3:$AZ$3000,MATCH('Hàng Theo FCTS 14.09'!$B185,'FCST SDV'!$C$3:$C$3000,0),MATCH('Hàng Theo FCTS 14.09'!J$1,'FCST SDV'!$AC$2:$AZ$2,0))/'Hàng Theo FCTS 14.09'!$C185,0)</f>
        <v>0</v>
      </c>
      <c r="K185" s="134">
        <f t="array" ref="K185">+IFERROR(INDEX('FCST SDV'!$AC$3:$AZ$3000,MATCH('Hàng Theo FCTS 14.09'!$B185,'FCST SDV'!$C$3:$C$3000,0),MATCH('Hàng Theo FCTS 14.09'!K$1,'FCST SDV'!$AC$2:$AZ$2,0))/'Hàng Theo FCTS 14.09'!$C185,0)</f>
        <v>0</v>
      </c>
      <c r="L185" s="134">
        <f t="array" ref="L185">+IFERROR(INDEX('FCST SDV'!$AC$3:$AZ$3000,MATCH('Hàng Theo FCTS 14.09'!$B185,'FCST SDV'!$C$3:$C$3000,0),MATCH('Hàng Theo FCTS 14.09'!L$1,'FCST SDV'!$AC$2:$AZ$2,0))/'Hàng Theo FCTS 14.09'!$C185,0)</f>
        <v>0</v>
      </c>
      <c r="M185" s="134">
        <f t="array" ref="M185">+IFERROR(INDEX('FCST SDV'!$AC$3:$AZ$3000,MATCH('Hàng Theo FCTS 14.09'!$B185,'FCST SDV'!$C$3:$C$3000,0),MATCH('Hàng Theo FCTS 14.09'!M$1,'FCST SDV'!$AC$2:$AZ$2,0))/'Hàng Theo FCTS 14.09'!$C185,0)</f>
        <v>0</v>
      </c>
      <c r="N185" s="134">
        <f t="array" ref="N185">+IFERROR(INDEX('FCST SDV'!$AC$3:$AZ$3000,MATCH('Hàng Theo FCTS 14.09'!$B185,'FCST SDV'!$C$3:$C$3000,0),MATCH('Hàng Theo FCTS 14.09'!N$1,'FCST SDV'!$AC$2:$AZ$2,0))/'Hàng Theo FCTS 14.09'!$C185,0)</f>
        <v>0</v>
      </c>
      <c r="O185" s="134">
        <f t="array" ref="O185">+IFERROR(INDEX('FCST SDV'!$AC$3:$AZ$3000,MATCH('Hàng Theo FCTS 14.09'!$B185,'FCST SDV'!$C$3:$C$3000,0),MATCH('Hàng Theo FCTS 14.09'!O$1,'FCST SDV'!$AC$2:$AZ$2,0))/'Hàng Theo FCTS 14.09'!$C185,0)</f>
        <v>0</v>
      </c>
      <c r="P185" s="134">
        <f t="array" ref="P185">+IFERROR(INDEX('FCST SDV'!$AC$3:$AZ$3000,MATCH('Hàng Theo FCTS 14.09'!$B185,'FCST SDV'!$C$3:$C$3000,0),MATCH('Hàng Theo FCTS 14.09'!P$1,'FCST SDV'!$AC$2:$AZ$2,0))/'Hàng Theo FCTS 14.09'!$C185,0)</f>
        <v>0</v>
      </c>
      <c r="Q185" s="134">
        <f t="array" ref="Q185">+IFERROR(INDEX('FCST SDV'!$AC$3:$AZ$3000,MATCH('Hàng Theo FCTS 14.09'!$B185,'FCST SDV'!$C$3:$C$3000,0),MATCH('Hàng Theo FCTS 14.09'!Q$1,'FCST SDV'!$AC$2:$AZ$2,0))/'Hàng Theo FCTS 14.09'!$C185,0)</f>
        <v>0</v>
      </c>
    </row>
    <row r="186" spans="1:17">
      <c r="A186" s="571"/>
      <c r="B186" s="131" t="s">
        <v>254</v>
      </c>
      <c r="C186" s="135"/>
      <c r="D186" s="557"/>
      <c r="E186" s="586"/>
      <c r="F186" s="557"/>
      <c r="G186" s="152">
        <v>0</v>
      </c>
      <c r="H186" s="153">
        <v>0</v>
      </c>
      <c r="I186" s="134">
        <f t="array" ref="I186">+IFERROR(INDEX('FCST SDV'!$AC$3:$AZ$3000,MATCH('Hàng Theo FCTS 14.09'!$B186,'FCST SDV'!$C$3:$C$3000,0),MATCH('Hàng Theo FCTS 14.09'!I$1,'FCST SDV'!$AC$2:$AZ$2,0))/'Hàng Theo FCTS 14.09'!$C186,0)</f>
        <v>0</v>
      </c>
      <c r="J186" s="134">
        <f t="array" ref="J186">+IFERROR(INDEX('FCST SDV'!$AC$3:$AZ$3000,MATCH('Hàng Theo FCTS 14.09'!$B186,'FCST SDV'!$C$3:$C$3000,0),MATCH('Hàng Theo FCTS 14.09'!J$1,'FCST SDV'!$AC$2:$AZ$2,0))/'Hàng Theo FCTS 14.09'!$C186,0)</f>
        <v>0</v>
      </c>
      <c r="K186" s="134">
        <f t="array" ref="K186">+IFERROR(INDEX('FCST SDV'!$AC$3:$AZ$3000,MATCH('Hàng Theo FCTS 14.09'!$B186,'FCST SDV'!$C$3:$C$3000,0),MATCH('Hàng Theo FCTS 14.09'!K$1,'FCST SDV'!$AC$2:$AZ$2,0))/'Hàng Theo FCTS 14.09'!$C186,0)</f>
        <v>0</v>
      </c>
      <c r="L186" s="134">
        <f t="array" ref="L186">+IFERROR(INDEX('FCST SDV'!$AC$3:$AZ$3000,MATCH('Hàng Theo FCTS 14.09'!$B186,'FCST SDV'!$C$3:$C$3000,0),MATCH('Hàng Theo FCTS 14.09'!L$1,'FCST SDV'!$AC$2:$AZ$2,0))/'Hàng Theo FCTS 14.09'!$C186,0)</f>
        <v>0</v>
      </c>
      <c r="M186" s="134">
        <f t="array" ref="M186">+IFERROR(INDEX('FCST SDV'!$AC$3:$AZ$3000,MATCH('Hàng Theo FCTS 14.09'!$B186,'FCST SDV'!$C$3:$C$3000,0),MATCH('Hàng Theo FCTS 14.09'!M$1,'FCST SDV'!$AC$2:$AZ$2,0))/'Hàng Theo FCTS 14.09'!$C186,0)</f>
        <v>0</v>
      </c>
      <c r="N186" s="134">
        <f t="array" ref="N186">+IFERROR(INDEX('FCST SDV'!$AC$3:$AZ$3000,MATCH('Hàng Theo FCTS 14.09'!$B186,'FCST SDV'!$C$3:$C$3000,0),MATCH('Hàng Theo FCTS 14.09'!N$1,'FCST SDV'!$AC$2:$AZ$2,0))/'Hàng Theo FCTS 14.09'!$C186,0)</f>
        <v>0</v>
      </c>
      <c r="O186" s="134">
        <f t="array" ref="O186">+IFERROR(INDEX('FCST SDV'!$AC$3:$AZ$3000,MATCH('Hàng Theo FCTS 14.09'!$B186,'FCST SDV'!$C$3:$C$3000,0),MATCH('Hàng Theo FCTS 14.09'!O$1,'FCST SDV'!$AC$2:$AZ$2,0))/'Hàng Theo FCTS 14.09'!$C186,0)</f>
        <v>0</v>
      </c>
      <c r="P186" s="134">
        <f t="array" ref="P186">+IFERROR(INDEX('FCST SDV'!$AC$3:$AZ$3000,MATCH('Hàng Theo FCTS 14.09'!$B186,'FCST SDV'!$C$3:$C$3000,0),MATCH('Hàng Theo FCTS 14.09'!P$1,'FCST SDV'!$AC$2:$AZ$2,0))/'Hàng Theo FCTS 14.09'!$C186,0)</f>
        <v>0</v>
      </c>
      <c r="Q186" s="134">
        <f t="array" ref="Q186">+IFERROR(INDEX('FCST SDV'!$AC$3:$AZ$3000,MATCH('Hàng Theo FCTS 14.09'!$B186,'FCST SDV'!$C$3:$C$3000,0),MATCH('Hàng Theo FCTS 14.09'!Q$1,'FCST SDV'!$AC$2:$AZ$2,0))/'Hàng Theo FCTS 14.09'!$C186,0)</f>
        <v>0</v>
      </c>
    </row>
    <row r="187" spans="1:17">
      <c r="A187" s="572">
        <v>0</v>
      </c>
      <c r="B187" s="573"/>
      <c r="C187" s="573"/>
      <c r="D187" s="573"/>
      <c r="E187" s="573"/>
      <c r="F187" s="574"/>
      <c r="G187" s="156"/>
      <c r="H187" s="155"/>
      <c r="I187" s="138">
        <f>F184-SUM(I184:I186)</f>
        <v>0</v>
      </c>
      <c r="J187" s="138">
        <f>I187-SUM(J184:J186)</f>
        <v>0</v>
      </c>
      <c r="K187" s="138">
        <f t="shared" ref="K187:Q187" si="37">J187-SUM(K184:K186)</f>
        <v>0</v>
      </c>
      <c r="L187" s="138">
        <f t="shared" si="37"/>
        <v>0</v>
      </c>
      <c r="M187" s="138">
        <f t="shared" si="37"/>
        <v>0</v>
      </c>
      <c r="N187" s="138">
        <f t="shared" si="37"/>
        <v>0</v>
      </c>
      <c r="O187" s="138">
        <f t="shared" si="37"/>
        <v>0</v>
      </c>
      <c r="P187" s="138">
        <f t="shared" si="37"/>
        <v>0</v>
      </c>
      <c r="Q187" s="138">
        <f t="shared" si="37"/>
        <v>0</v>
      </c>
    </row>
    <row r="188" spans="1:17">
      <c r="A188" s="570" t="s">
        <v>171</v>
      </c>
      <c r="B188" s="131" t="s">
        <v>124</v>
      </c>
      <c r="C188" s="135">
        <v>2500</v>
      </c>
      <c r="D188" s="555">
        <v>0</v>
      </c>
      <c r="E188" s="585"/>
      <c r="F188" s="555">
        <f>D188</f>
        <v>0</v>
      </c>
      <c r="G188" s="152">
        <f>+VLOOKUP(B188,'[6]FCST SDV'!$C:$AL,36,0)</f>
        <v>0</v>
      </c>
      <c r="H188" s="153">
        <f t="shared" ref="H188:H190" si="38">+G188/C188</f>
        <v>0</v>
      </c>
      <c r="I188" s="134">
        <f t="array" ref="I188">+IFERROR(INDEX('FCST SDV'!$AC$3:$AZ$3000,MATCH('Hàng Theo FCTS 14.09'!$B188,'FCST SDV'!$C$3:$C$3000,0),MATCH('Hàng Theo FCTS 14.09'!I$1,'FCST SDV'!$AC$2:$AZ$2,0))/'Hàng Theo FCTS 14.09'!$C188,0)</f>
        <v>0</v>
      </c>
      <c r="J188" s="134">
        <f t="array" ref="J188">+IFERROR(INDEX('FCST SDV'!$AC$3:$AZ$3000,MATCH('Hàng Theo FCTS 14.09'!$B188,'FCST SDV'!$C$3:$C$3000,0),MATCH('Hàng Theo FCTS 14.09'!J$1,'FCST SDV'!$AC$2:$AZ$2,0))/'Hàng Theo FCTS 14.09'!$C188,0)</f>
        <v>0</v>
      </c>
      <c r="K188" s="134">
        <f t="array" ref="K188">+IFERROR(INDEX('FCST SDV'!$AC$3:$AZ$3000,MATCH('Hàng Theo FCTS 14.09'!$B188,'FCST SDV'!$C$3:$C$3000,0),MATCH('Hàng Theo FCTS 14.09'!K$1,'FCST SDV'!$AC$2:$AZ$2,0))/'Hàng Theo FCTS 14.09'!$C188,0)</f>
        <v>0</v>
      </c>
      <c r="L188" s="134">
        <f t="array" ref="L188">+IFERROR(INDEX('FCST SDV'!$AC$3:$AZ$3000,MATCH('Hàng Theo FCTS 14.09'!$B188,'FCST SDV'!$C$3:$C$3000,0),MATCH('Hàng Theo FCTS 14.09'!L$1,'FCST SDV'!$AC$2:$AZ$2,0))/'Hàng Theo FCTS 14.09'!$C188,0)</f>
        <v>0</v>
      </c>
      <c r="M188" s="134">
        <f t="array" ref="M188">+IFERROR(INDEX('FCST SDV'!$AC$3:$AZ$3000,MATCH('Hàng Theo FCTS 14.09'!$B188,'FCST SDV'!$C$3:$C$3000,0),MATCH('Hàng Theo FCTS 14.09'!M$1,'FCST SDV'!$AC$2:$AZ$2,0))/'Hàng Theo FCTS 14.09'!$C188,0)</f>
        <v>0</v>
      </c>
      <c r="N188" s="134">
        <f t="array" ref="N188">+IFERROR(INDEX('FCST SDV'!$AC$3:$AZ$3000,MATCH('Hàng Theo FCTS 14.09'!$B188,'FCST SDV'!$C$3:$C$3000,0),MATCH('Hàng Theo FCTS 14.09'!N$1,'FCST SDV'!$AC$2:$AZ$2,0))/'Hàng Theo FCTS 14.09'!$C188,0)</f>
        <v>0</v>
      </c>
      <c r="O188" s="134">
        <f t="array" ref="O188">+IFERROR(INDEX('FCST SDV'!$AC$3:$AZ$3000,MATCH('Hàng Theo FCTS 14.09'!$B188,'FCST SDV'!$C$3:$C$3000,0),MATCH('Hàng Theo FCTS 14.09'!O$1,'FCST SDV'!$AC$2:$AZ$2,0))/'Hàng Theo FCTS 14.09'!$C188,0)</f>
        <v>0</v>
      </c>
      <c r="P188" s="134">
        <f t="array" ref="P188">+IFERROR(INDEX('FCST SDV'!$AC$3:$AZ$3000,MATCH('Hàng Theo FCTS 14.09'!$B188,'FCST SDV'!$C$3:$C$3000,0),MATCH('Hàng Theo FCTS 14.09'!P$1,'FCST SDV'!$AC$2:$AZ$2,0))/'Hàng Theo FCTS 14.09'!$C188,0)</f>
        <v>0</v>
      </c>
      <c r="Q188" s="134">
        <f t="array" ref="Q188">+IFERROR(INDEX('FCST SDV'!$AC$3:$AZ$3000,MATCH('Hàng Theo FCTS 14.09'!$B188,'FCST SDV'!$C$3:$C$3000,0),MATCH('Hàng Theo FCTS 14.09'!Q$1,'FCST SDV'!$AC$2:$AZ$2,0))/'Hàng Theo FCTS 14.09'!$C188,0)</f>
        <v>0</v>
      </c>
    </row>
    <row r="189" spans="1:17">
      <c r="A189" s="575"/>
      <c r="B189" s="131" t="s">
        <v>125</v>
      </c>
      <c r="C189" s="135">
        <v>2500</v>
      </c>
      <c r="D189" s="556"/>
      <c r="E189" s="664"/>
      <c r="F189" s="556"/>
      <c r="G189" s="152">
        <f>+VLOOKUP(B189,'[6]FCST SDV'!$C:$AL,36,0)</f>
        <v>0</v>
      </c>
      <c r="H189" s="153">
        <f t="shared" si="38"/>
        <v>0</v>
      </c>
      <c r="I189" s="134">
        <f t="array" ref="I189">+IFERROR(INDEX('FCST SDV'!$AC$3:$AZ$3000,MATCH('Hàng Theo FCTS 14.09'!$B189,'FCST SDV'!$C$3:$C$3000,0),MATCH('Hàng Theo FCTS 14.09'!I$1,'FCST SDV'!$AC$2:$AZ$2,0))/'Hàng Theo FCTS 14.09'!$C189,0)</f>
        <v>0</v>
      </c>
      <c r="J189" s="134">
        <f t="array" ref="J189">+IFERROR(INDEX('FCST SDV'!$AC$3:$AZ$3000,MATCH('Hàng Theo FCTS 14.09'!$B189,'FCST SDV'!$C$3:$C$3000,0),MATCH('Hàng Theo FCTS 14.09'!J$1,'FCST SDV'!$AC$2:$AZ$2,0))/'Hàng Theo FCTS 14.09'!$C189,0)</f>
        <v>0</v>
      </c>
      <c r="K189" s="134">
        <f t="array" ref="K189">+IFERROR(INDEX('FCST SDV'!$AC$3:$AZ$3000,MATCH('Hàng Theo FCTS 14.09'!$B189,'FCST SDV'!$C$3:$C$3000,0),MATCH('Hàng Theo FCTS 14.09'!K$1,'FCST SDV'!$AC$2:$AZ$2,0))/'Hàng Theo FCTS 14.09'!$C189,0)</f>
        <v>0</v>
      </c>
      <c r="L189" s="134">
        <f t="array" ref="L189">+IFERROR(INDEX('FCST SDV'!$AC$3:$AZ$3000,MATCH('Hàng Theo FCTS 14.09'!$B189,'FCST SDV'!$C$3:$C$3000,0),MATCH('Hàng Theo FCTS 14.09'!L$1,'FCST SDV'!$AC$2:$AZ$2,0))/'Hàng Theo FCTS 14.09'!$C189,0)</f>
        <v>0</v>
      </c>
      <c r="M189" s="134">
        <f t="array" ref="M189">+IFERROR(INDEX('FCST SDV'!$AC$3:$AZ$3000,MATCH('Hàng Theo FCTS 14.09'!$B189,'FCST SDV'!$C$3:$C$3000,0),MATCH('Hàng Theo FCTS 14.09'!M$1,'FCST SDV'!$AC$2:$AZ$2,0))/'Hàng Theo FCTS 14.09'!$C189,0)</f>
        <v>0</v>
      </c>
      <c r="N189" s="134">
        <f t="array" ref="N189">+IFERROR(INDEX('FCST SDV'!$AC$3:$AZ$3000,MATCH('Hàng Theo FCTS 14.09'!$B189,'FCST SDV'!$C$3:$C$3000,0),MATCH('Hàng Theo FCTS 14.09'!N$1,'FCST SDV'!$AC$2:$AZ$2,0))/'Hàng Theo FCTS 14.09'!$C189,0)</f>
        <v>0</v>
      </c>
      <c r="O189" s="134">
        <f t="array" ref="O189">+IFERROR(INDEX('FCST SDV'!$AC$3:$AZ$3000,MATCH('Hàng Theo FCTS 14.09'!$B189,'FCST SDV'!$C$3:$C$3000,0),MATCH('Hàng Theo FCTS 14.09'!O$1,'FCST SDV'!$AC$2:$AZ$2,0))/'Hàng Theo FCTS 14.09'!$C189,0)</f>
        <v>0</v>
      </c>
      <c r="P189" s="134">
        <f t="array" ref="P189">+IFERROR(INDEX('FCST SDV'!$AC$3:$AZ$3000,MATCH('Hàng Theo FCTS 14.09'!$B189,'FCST SDV'!$C$3:$C$3000,0),MATCH('Hàng Theo FCTS 14.09'!P$1,'FCST SDV'!$AC$2:$AZ$2,0))/'Hàng Theo FCTS 14.09'!$C189,0)</f>
        <v>0</v>
      </c>
      <c r="Q189" s="134">
        <f t="array" ref="Q189">+IFERROR(INDEX('FCST SDV'!$AC$3:$AZ$3000,MATCH('Hàng Theo FCTS 14.09'!$B189,'FCST SDV'!$C$3:$C$3000,0),MATCH('Hàng Theo FCTS 14.09'!Q$1,'FCST SDV'!$AC$2:$AZ$2,0))/'Hàng Theo FCTS 14.09'!$C189,0)</f>
        <v>0</v>
      </c>
    </row>
    <row r="190" spans="1:17">
      <c r="A190" s="575"/>
      <c r="B190" s="131" t="s">
        <v>126</v>
      </c>
      <c r="C190" s="135">
        <v>2500</v>
      </c>
      <c r="D190" s="556"/>
      <c r="E190" s="664"/>
      <c r="F190" s="556"/>
      <c r="G190" s="152">
        <f>+VLOOKUP(B190,'[6]FCST SDV'!$C:$AL,36,0)</f>
        <v>0</v>
      </c>
      <c r="H190" s="153">
        <f t="shared" si="38"/>
        <v>0</v>
      </c>
      <c r="I190" s="134">
        <f t="array" ref="I190">+IFERROR(INDEX('FCST SDV'!$AC$3:$AZ$3000,MATCH('Hàng Theo FCTS 14.09'!$B190,'FCST SDV'!$C$3:$C$3000,0),MATCH('Hàng Theo FCTS 14.09'!I$1,'FCST SDV'!$AC$2:$AZ$2,0))/'Hàng Theo FCTS 14.09'!$C190,0)</f>
        <v>0</v>
      </c>
      <c r="J190" s="134">
        <f t="array" ref="J190">+IFERROR(INDEX('FCST SDV'!$AC$3:$AZ$3000,MATCH('Hàng Theo FCTS 14.09'!$B190,'FCST SDV'!$C$3:$C$3000,0),MATCH('Hàng Theo FCTS 14.09'!J$1,'FCST SDV'!$AC$2:$AZ$2,0))/'Hàng Theo FCTS 14.09'!$C190,0)</f>
        <v>0</v>
      </c>
      <c r="K190" s="134">
        <f t="array" ref="K190">+IFERROR(INDEX('FCST SDV'!$AC$3:$AZ$3000,MATCH('Hàng Theo FCTS 14.09'!$B190,'FCST SDV'!$C$3:$C$3000,0),MATCH('Hàng Theo FCTS 14.09'!K$1,'FCST SDV'!$AC$2:$AZ$2,0))/'Hàng Theo FCTS 14.09'!$C190,0)</f>
        <v>0</v>
      </c>
      <c r="L190" s="134">
        <f t="array" ref="L190">+IFERROR(INDEX('FCST SDV'!$AC$3:$AZ$3000,MATCH('Hàng Theo FCTS 14.09'!$B190,'FCST SDV'!$C$3:$C$3000,0),MATCH('Hàng Theo FCTS 14.09'!L$1,'FCST SDV'!$AC$2:$AZ$2,0))/'Hàng Theo FCTS 14.09'!$C190,0)</f>
        <v>0</v>
      </c>
      <c r="M190" s="134">
        <f t="array" ref="M190">+IFERROR(INDEX('FCST SDV'!$AC$3:$AZ$3000,MATCH('Hàng Theo FCTS 14.09'!$B190,'FCST SDV'!$C$3:$C$3000,0),MATCH('Hàng Theo FCTS 14.09'!M$1,'FCST SDV'!$AC$2:$AZ$2,0))/'Hàng Theo FCTS 14.09'!$C190,0)</f>
        <v>0</v>
      </c>
      <c r="N190" s="134">
        <f t="array" ref="N190">+IFERROR(INDEX('FCST SDV'!$AC$3:$AZ$3000,MATCH('Hàng Theo FCTS 14.09'!$B190,'FCST SDV'!$C$3:$C$3000,0),MATCH('Hàng Theo FCTS 14.09'!N$1,'FCST SDV'!$AC$2:$AZ$2,0))/'Hàng Theo FCTS 14.09'!$C190,0)</f>
        <v>0</v>
      </c>
      <c r="O190" s="134">
        <f t="array" ref="O190">+IFERROR(INDEX('FCST SDV'!$AC$3:$AZ$3000,MATCH('Hàng Theo FCTS 14.09'!$B190,'FCST SDV'!$C$3:$C$3000,0),MATCH('Hàng Theo FCTS 14.09'!O$1,'FCST SDV'!$AC$2:$AZ$2,0))/'Hàng Theo FCTS 14.09'!$C190,0)</f>
        <v>0</v>
      </c>
      <c r="P190" s="134">
        <f t="array" ref="P190">+IFERROR(INDEX('FCST SDV'!$AC$3:$AZ$3000,MATCH('Hàng Theo FCTS 14.09'!$B190,'FCST SDV'!$C$3:$C$3000,0),MATCH('Hàng Theo FCTS 14.09'!P$1,'FCST SDV'!$AC$2:$AZ$2,0))/'Hàng Theo FCTS 14.09'!$C190,0)</f>
        <v>0</v>
      </c>
      <c r="Q190" s="134">
        <f t="array" ref="Q190">+IFERROR(INDEX('FCST SDV'!$AC$3:$AZ$3000,MATCH('Hàng Theo FCTS 14.09'!$B190,'FCST SDV'!$C$3:$C$3000,0),MATCH('Hàng Theo FCTS 14.09'!Q$1,'FCST SDV'!$AC$2:$AZ$2,0))/'Hàng Theo FCTS 14.09'!$C190,0)</f>
        <v>0</v>
      </c>
    </row>
    <row r="191" spans="1:17">
      <c r="A191" s="571"/>
      <c r="B191" s="131" t="s">
        <v>254</v>
      </c>
      <c r="C191" s="135"/>
      <c r="D191" s="557"/>
      <c r="E191" s="586"/>
      <c r="F191" s="557"/>
      <c r="G191" s="152">
        <v>0</v>
      </c>
      <c r="H191" s="153">
        <v>0</v>
      </c>
      <c r="I191" s="134">
        <f t="array" ref="I191">+IFERROR(INDEX('FCST SDV'!$AC$3:$AZ$3000,MATCH('Hàng Theo FCTS 14.09'!$B191,'FCST SDV'!$C$3:$C$3000,0),MATCH('Hàng Theo FCTS 14.09'!I$1,'FCST SDV'!$AC$2:$AZ$2,0))/'Hàng Theo FCTS 14.09'!$C191,0)</f>
        <v>0</v>
      </c>
      <c r="J191" s="134">
        <f t="array" ref="J191">+IFERROR(INDEX('FCST SDV'!$AC$3:$AZ$3000,MATCH('Hàng Theo FCTS 14.09'!$B191,'FCST SDV'!$C$3:$C$3000,0),MATCH('Hàng Theo FCTS 14.09'!J$1,'FCST SDV'!$AC$2:$AZ$2,0))/'Hàng Theo FCTS 14.09'!$C191,0)</f>
        <v>0</v>
      </c>
      <c r="K191" s="134">
        <f t="array" ref="K191">+IFERROR(INDEX('FCST SDV'!$AC$3:$AZ$3000,MATCH('Hàng Theo FCTS 14.09'!$B191,'FCST SDV'!$C$3:$C$3000,0),MATCH('Hàng Theo FCTS 14.09'!K$1,'FCST SDV'!$AC$2:$AZ$2,0))/'Hàng Theo FCTS 14.09'!$C191,0)</f>
        <v>0</v>
      </c>
      <c r="L191" s="134">
        <f t="array" ref="L191">+IFERROR(INDEX('FCST SDV'!$AC$3:$AZ$3000,MATCH('Hàng Theo FCTS 14.09'!$B191,'FCST SDV'!$C$3:$C$3000,0),MATCH('Hàng Theo FCTS 14.09'!L$1,'FCST SDV'!$AC$2:$AZ$2,0))/'Hàng Theo FCTS 14.09'!$C191,0)</f>
        <v>0</v>
      </c>
      <c r="M191" s="134">
        <f t="array" ref="M191">+IFERROR(INDEX('FCST SDV'!$AC$3:$AZ$3000,MATCH('Hàng Theo FCTS 14.09'!$B191,'FCST SDV'!$C$3:$C$3000,0),MATCH('Hàng Theo FCTS 14.09'!M$1,'FCST SDV'!$AC$2:$AZ$2,0))/'Hàng Theo FCTS 14.09'!$C191,0)</f>
        <v>0</v>
      </c>
      <c r="N191" s="134">
        <f t="array" ref="N191">+IFERROR(INDEX('FCST SDV'!$AC$3:$AZ$3000,MATCH('Hàng Theo FCTS 14.09'!$B191,'FCST SDV'!$C$3:$C$3000,0),MATCH('Hàng Theo FCTS 14.09'!N$1,'FCST SDV'!$AC$2:$AZ$2,0))/'Hàng Theo FCTS 14.09'!$C191,0)</f>
        <v>0</v>
      </c>
      <c r="O191" s="134">
        <f t="array" ref="O191">+IFERROR(INDEX('FCST SDV'!$AC$3:$AZ$3000,MATCH('Hàng Theo FCTS 14.09'!$B191,'FCST SDV'!$C$3:$C$3000,0),MATCH('Hàng Theo FCTS 14.09'!O$1,'FCST SDV'!$AC$2:$AZ$2,0))/'Hàng Theo FCTS 14.09'!$C191,0)</f>
        <v>0</v>
      </c>
      <c r="P191" s="134">
        <f t="array" ref="P191">+IFERROR(INDEX('FCST SDV'!$AC$3:$AZ$3000,MATCH('Hàng Theo FCTS 14.09'!$B191,'FCST SDV'!$C$3:$C$3000,0),MATCH('Hàng Theo FCTS 14.09'!P$1,'FCST SDV'!$AC$2:$AZ$2,0))/'Hàng Theo FCTS 14.09'!$C191,0)</f>
        <v>0</v>
      </c>
      <c r="Q191" s="134">
        <f t="array" ref="Q191">+IFERROR(INDEX('FCST SDV'!$AC$3:$AZ$3000,MATCH('Hàng Theo FCTS 14.09'!$B191,'FCST SDV'!$C$3:$C$3000,0),MATCH('Hàng Theo FCTS 14.09'!Q$1,'FCST SDV'!$AC$2:$AZ$2,0))/'Hàng Theo FCTS 14.09'!$C191,0)</f>
        <v>0</v>
      </c>
    </row>
    <row r="192" spans="1:17">
      <c r="A192" s="572" t="s">
        <v>254</v>
      </c>
      <c r="B192" s="573"/>
      <c r="C192" s="573"/>
      <c r="D192" s="573"/>
      <c r="E192" s="573"/>
      <c r="F192" s="574"/>
      <c r="G192" s="156"/>
      <c r="H192" s="155"/>
      <c r="I192" s="138">
        <f>+F188-SUM(I188:I191)</f>
        <v>0</v>
      </c>
      <c r="J192" s="138">
        <f t="shared" ref="J192:Q192" si="39">+G188-SUM(J188:J191)</f>
        <v>0</v>
      </c>
      <c r="K192" s="138">
        <f t="shared" si="39"/>
        <v>0</v>
      </c>
      <c r="L192" s="138">
        <f t="shared" si="39"/>
        <v>0</v>
      </c>
      <c r="M192" s="138">
        <f t="shared" si="39"/>
        <v>0</v>
      </c>
      <c r="N192" s="138">
        <f t="shared" si="39"/>
        <v>0</v>
      </c>
      <c r="O192" s="138">
        <f t="shared" si="39"/>
        <v>0</v>
      </c>
      <c r="P192" s="138">
        <f t="shared" si="39"/>
        <v>0</v>
      </c>
      <c r="Q192" s="138">
        <f t="shared" si="39"/>
        <v>0</v>
      </c>
    </row>
    <row r="193" spans="1:17">
      <c r="A193" s="570" t="s">
        <v>172</v>
      </c>
      <c r="B193" s="131" t="s">
        <v>127</v>
      </c>
      <c r="C193" s="135">
        <v>2500</v>
      </c>
      <c r="D193" s="555">
        <v>0</v>
      </c>
      <c r="E193" s="585"/>
      <c r="F193" s="555">
        <f>D193</f>
        <v>0</v>
      </c>
      <c r="G193" s="152">
        <f>+VLOOKUP(B193,'[6]FCST SDV'!$C:$AL,36,0)</f>
        <v>0</v>
      </c>
      <c r="H193" s="153">
        <f t="shared" ref="H193" si="40">+G193/C193</f>
        <v>0</v>
      </c>
      <c r="I193" s="134">
        <f t="array" ref="I193">+IFERROR(INDEX('FCST SDV'!$AC$3:$AZ$3000,MATCH('Hàng Theo FCTS 14.09'!$B193,'FCST SDV'!$C$3:$C$3000,0),MATCH('Hàng Theo FCTS 14.09'!I$1,'FCST SDV'!$AC$2:$AZ$2,0))/'Hàng Theo FCTS 14.09'!$C193,0)</f>
        <v>0</v>
      </c>
      <c r="J193" s="134">
        <f t="array" ref="J193">+IFERROR(INDEX('FCST SDV'!$AC$3:$AZ$3000,MATCH('Hàng Theo FCTS 14.09'!$B193,'FCST SDV'!$C$3:$C$3000,0),MATCH('Hàng Theo FCTS 14.09'!J$1,'FCST SDV'!$AC$2:$AZ$2,0))/'Hàng Theo FCTS 14.09'!$C193,0)</f>
        <v>0</v>
      </c>
      <c r="K193" s="134">
        <f t="array" ref="K193">+IFERROR(INDEX('FCST SDV'!$AC$3:$AZ$3000,MATCH('Hàng Theo FCTS 14.09'!$B193,'FCST SDV'!$C$3:$C$3000,0),MATCH('Hàng Theo FCTS 14.09'!K$1,'FCST SDV'!$AC$2:$AZ$2,0))/'Hàng Theo FCTS 14.09'!$C193,0)</f>
        <v>0</v>
      </c>
      <c r="L193" s="134">
        <f t="array" ref="L193">+IFERROR(INDEX('FCST SDV'!$AC$3:$AZ$3000,MATCH('Hàng Theo FCTS 14.09'!$B193,'FCST SDV'!$C$3:$C$3000,0),MATCH('Hàng Theo FCTS 14.09'!L$1,'FCST SDV'!$AC$2:$AZ$2,0))/'Hàng Theo FCTS 14.09'!$C193,0)</f>
        <v>0</v>
      </c>
      <c r="M193" s="134">
        <f t="array" ref="M193">+IFERROR(INDEX('FCST SDV'!$AC$3:$AZ$3000,MATCH('Hàng Theo FCTS 14.09'!$B193,'FCST SDV'!$C$3:$C$3000,0),MATCH('Hàng Theo FCTS 14.09'!M$1,'FCST SDV'!$AC$2:$AZ$2,0))/'Hàng Theo FCTS 14.09'!$C193,0)</f>
        <v>0</v>
      </c>
      <c r="N193" s="134">
        <f t="array" ref="N193">+IFERROR(INDEX('FCST SDV'!$AC$3:$AZ$3000,MATCH('Hàng Theo FCTS 14.09'!$B193,'FCST SDV'!$C$3:$C$3000,0),MATCH('Hàng Theo FCTS 14.09'!N$1,'FCST SDV'!$AC$2:$AZ$2,0))/'Hàng Theo FCTS 14.09'!$C193,0)</f>
        <v>0</v>
      </c>
      <c r="O193" s="134">
        <f t="array" ref="O193">+IFERROR(INDEX('FCST SDV'!$AC$3:$AZ$3000,MATCH('Hàng Theo FCTS 14.09'!$B193,'FCST SDV'!$C$3:$C$3000,0),MATCH('Hàng Theo FCTS 14.09'!O$1,'FCST SDV'!$AC$2:$AZ$2,0))/'Hàng Theo FCTS 14.09'!$C193,0)</f>
        <v>0</v>
      </c>
      <c r="P193" s="134">
        <f t="array" ref="P193">+IFERROR(INDEX('FCST SDV'!$AC$3:$AZ$3000,MATCH('Hàng Theo FCTS 14.09'!$B193,'FCST SDV'!$C$3:$C$3000,0),MATCH('Hàng Theo FCTS 14.09'!P$1,'FCST SDV'!$AC$2:$AZ$2,0))/'Hàng Theo FCTS 14.09'!$C193,0)</f>
        <v>0</v>
      </c>
      <c r="Q193" s="134">
        <f t="array" ref="Q193">+IFERROR(INDEX('FCST SDV'!$AC$3:$AZ$3000,MATCH('Hàng Theo FCTS 14.09'!$B193,'FCST SDV'!$C$3:$C$3000,0),MATCH('Hàng Theo FCTS 14.09'!Q$1,'FCST SDV'!$AC$2:$AZ$2,0))/'Hàng Theo FCTS 14.09'!$C193,0)</f>
        <v>0</v>
      </c>
    </row>
    <row r="194" spans="1:17">
      <c r="A194" s="571"/>
      <c r="B194" s="131" t="s">
        <v>254</v>
      </c>
      <c r="C194" s="135"/>
      <c r="D194" s="557"/>
      <c r="E194" s="586"/>
      <c r="F194" s="557"/>
      <c r="G194" s="152">
        <v>0</v>
      </c>
      <c r="H194" s="153">
        <v>0</v>
      </c>
      <c r="I194" s="134">
        <f t="array" ref="I194">+IFERROR(INDEX('FCST SDV'!$AC$3:$AZ$3000,MATCH('Hàng Theo FCTS 14.09'!$B194,'FCST SDV'!$C$3:$C$3000,0),MATCH('Hàng Theo FCTS 14.09'!I$1,'FCST SDV'!$AC$2:$AZ$2,0))/'Hàng Theo FCTS 14.09'!$C194,0)</f>
        <v>0</v>
      </c>
      <c r="J194" s="134">
        <f t="array" ref="J194">+IFERROR(INDEX('FCST SDV'!$AC$3:$AZ$3000,MATCH('Hàng Theo FCTS 14.09'!$B194,'FCST SDV'!$C$3:$C$3000,0),MATCH('Hàng Theo FCTS 14.09'!J$1,'FCST SDV'!$AC$2:$AZ$2,0))/'Hàng Theo FCTS 14.09'!$C194,0)</f>
        <v>0</v>
      </c>
      <c r="K194" s="134">
        <f t="array" ref="K194">+IFERROR(INDEX('FCST SDV'!$AC$3:$AZ$3000,MATCH('Hàng Theo FCTS 14.09'!$B194,'FCST SDV'!$C$3:$C$3000,0),MATCH('Hàng Theo FCTS 14.09'!K$1,'FCST SDV'!$AC$2:$AZ$2,0))/'Hàng Theo FCTS 14.09'!$C194,0)</f>
        <v>0</v>
      </c>
      <c r="L194" s="134">
        <f t="array" ref="L194">+IFERROR(INDEX('FCST SDV'!$AC$3:$AZ$3000,MATCH('Hàng Theo FCTS 14.09'!$B194,'FCST SDV'!$C$3:$C$3000,0),MATCH('Hàng Theo FCTS 14.09'!L$1,'FCST SDV'!$AC$2:$AZ$2,0))/'Hàng Theo FCTS 14.09'!$C194,0)</f>
        <v>0</v>
      </c>
      <c r="M194" s="134">
        <f t="array" ref="M194">+IFERROR(INDEX('FCST SDV'!$AC$3:$AZ$3000,MATCH('Hàng Theo FCTS 14.09'!$B194,'FCST SDV'!$C$3:$C$3000,0),MATCH('Hàng Theo FCTS 14.09'!M$1,'FCST SDV'!$AC$2:$AZ$2,0))/'Hàng Theo FCTS 14.09'!$C194,0)</f>
        <v>0</v>
      </c>
      <c r="N194" s="134">
        <f t="array" ref="N194">+IFERROR(INDEX('FCST SDV'!$AC$3:$AZ$3000,MATCH('Hàng Theo FCTS 14.09'!$B194,'FCST SDV'!$C$3:$C$3000,0),MATCH('Hàng Theo FCTS 14.09'!N$1,'FCST SDV'!$AC$2:$AZ$2,0))/'Hàng Theo FCTS 14.09'!$C194,0)</f>
        <v>0</v>
      </c>
      <c r="O194" s="134">
        <f t="array" ref="O194">+IFERROR(INDEX('FCST SDV'!$AC$3:$AZ$3000,MATCH('Hàng Theo FCTS 14.09'!$B194,'FCST SDV'!$C$3:$C$3000,0),MATCH('Hàng Theo FCTS 14.09'!O$1,'FCST SDV'!$AC$2:$AZ$2,0))/'Hàng Theo FCTS 14.09'!$C194,0)</f>
        <v>0</v>
      </c>
      <c r="P194" s="134">
        <f t="array" ref="P194">+IFERROR(INDEX('FCST SDV'!$AC$3:$AZ$3000,MATCH('Hàng Theo FCTS 14.09'!$B194,'FCST SDV'!$C$3:$C$3000,0),MATCH('Hàng Theo FCTS 14.09'!P$1,'FCST SDV'!$AC$2:$AZ$2,0))/'Hàng Theo FCTS 14.09'!$C194,0)</f>
        <v>0</v>
      </c>
      <c r="Q194" s="134">
        <f t="array" ref="Q194">+IFERROR(INDEX('FCST SDV'!$AC$3:$AZ$3000,MATCH('Hàng Theo FCTS 14.09'!$B194,'FCST SDV'!$C$3:$C$3000,0),MATCH('Hàng Theo FCTS 14.09'!Q$1,'FCST SDV'!$AC$2:$AZ$2,0))/'Hàng Theo FCTS 14.09'!$C194,0)</f>
        <v>0</v>
      </c>
    </row>
    <row r="195" spans="1:17">
      <c r="A195" s="572" t="s">
        <v>254</v>
      </c>
      <c r="B195" s="573"/>
      <c r="C195" s="573"/>
      <c r="D195" s="573"/>
      <c r="E195" s="573"/>
      <c r="F195" s="574"/>
      <c r="G195" s="156"/>
      <c r="H195" s="155"/>
      <c r="I195" s="138">
        <f>+F193-SUM(I193:I194)</f>
        <v>0</v>
      </c>
      <c r="J195" s="138">
        <f t="shared" ref="J195:Q195" si="41">+G193-SUM(J193:J194)</f>
        <v>0</v>
      </c>
      <c r="K195" s="138">
        <f t="shared" si="41"/>
        <v>0</v>
      </c>
      <c r="L195" s="138">
        <f t="shared" si="41"/>
        <v>0</v>
      </c>
      <c r="M195" s="138">
        <f t="shared" si="41"/>
        <v>0</v>
      </c>
      <c r="N195" s="138">
        <f t="shared" si="41"/>
        <v>0</v>
      </c>
      <c r="O195" s="138">
        <f t="shared" si="41"/>
        <v>0</v>
      </c>
      <c r="P195" s="138">
        <f t="shared" si="41"/>
        <v>0</v>
      </c>
      <c r="Q195" s="138">
        <f t="shared" si="41"/>
        <v>0</v>
      </c>
    </row>
    <row r="196" spans="1:17">
      <c r="A196" s="570" t="s">
        <v>173</v>
      </c>
      <c r="B196" s="131" t="s">
        <v>128</v>
      </c>
      <c r="C196" s="135">
        <v>2500</v>
      </c>
      <c r="D196" s="555">
        <v>0</v>
      </c>
      <c r="E196" s="585"/>
      <c r="F196" s="555">
        <f>D196</f>
        <v>0</v>
      </c>
      <c r="G196" s="152">
        <f>+VLOOKUP(B196,'[6]FCST SDV'!$C:$AL,36,0)</f>
        <v>0</v>
      </c>
      <c r="H196" s="153">
        <f t="shared" ref="H196:H201" si="42">+G196/C196</f>
        <v>0</v>
      </c>
      <c r="I196" s="134">
        <f t="array" ref="I196">+IFERROR(INDEX('FCST SDV'!$AC$3:$AZ$3000,MATCH('Hàng Theo FCTS 14.09'!$B196,'FCST SDV'!$C$3:$C$3000,0),MATCH('Hàng Theo FCTS 14.09'!I$1,'FCST SDV'!$AC$2:$AZ$2,0))/'Hàng Theo FCTS 14.09'!$C196,0)</f>
        <v>0</v>
      </c>
      <c r="J196" s="134">
        <f t="array" ref="J196">+IFERROR(INDEX('FCST SDV'!$AC$3:$AZ$3000,MATCH('Hàng Theo FCTS 14.09'!$B196,'FCST SDV'!$C$3:$C$3000,0),MATCH('Hàng Theo FCTS 14.09'!J$1,'FCST SDV'!$AC$2:$AZ$2,0))/'Hàng Theo FCTS 14.09'!$C196,0)</f>
        <v>0</v>
      </c>
      <c r="K196" s="134">
        <f t="array" ref="K196">+IFERROR(INDEX('FCST SDV'!$AC$3:$AZ$3000,MATCH('Hàng Theo FCTS 14.09'!$B196,'FCST SDV'!$C$3:$C$3000,0),MATCH('Hàng Theo FCTS 14.09'!K$1,'FCST SDV'!$AC$2:$AZ$2,0))/'Hàng Theo FCTS 14.09'!$C196,0)</f>
        <v>0</v>
      </c>
      <c r="L196" s="134">
        <f t="array" ref="L196">+IFERROR(INDEX('FCST SDV'!$AC$3:$AZ$3000,MATCH('Hàng Theo FCTS 14.09'!$B196,'FCST SDV'!$C$3:$C$3000,0),MATCH('Hàng Theo FCTS 14.09'!L$1,'FCST SDV'!$AC$2:$AZ$2,0))/'Hàng Theo FCTS 14.09'!$C196,0)</f>
        <v>0</v>
      </c>
      <c r="M196" s="134">
        <f t="array" ref="M196">+IFERROR(INDEX('FCST SDV'!$AC$3:$AZ$3000,MATCH('Hàng Theo FCTS 14.09'!$B196,'FCST SDV'!$C$3:$C$3000,0),MATCH('Hàng Theo FCTS 14.09'!M$1,'FCST SDV'!$AC$2:$AZ$2,0))/'Hàng Theo FCTS 14.09'!$C196,0)</f>
        <v>0</v>
      </c>
      <c r="N196" s="134">
        <f t="array" ref="N196">+IFERROR(INDEX('FCST SDV'!$AC$3:$AZ$3000,MATCH('Hàng Theo FCTS 14.09'!$B196,'FCST SDV'!$C$3:$C$3000,0),MATCH('Hàng Theo FCTS 14.09'!N$1,'FCST SDV'!$AC$2:$AZ$2,0))/'Hàng Theo FCTS 14.09'!$C196,0)</f>
        <v>0</v>
      </c>
      <c r="O196" s="134">
        <f t="array" ref="O196">+IFERROR(INDEX('FCST SDV'!$AC$3:$AZ$3000,MATCH('Hàng Theo FCTS 14.09'!$B196,'FCST SDV'!$C$3:$C$3000,0),MATCH('Hàng Theo FCTS 14.09'!O$1,'FCST SDV'!$AC$2:$AZ$2,0))/'Hàng Theo FCTS 14.09'!$C196,0)</f>
        <v>0</v>
      </c>
      <c r="P196" s="134">
        <f t="array" ref="P196">+IFERROR(INDEX('FCST SDV'!$AC$3:$AZ$3000,MATCH('Hàng Theo FCTS 14.09'!$B196,'FCST SDV'!$C$3:$C$3000,0),MATCH('Hàng Theo FCTS 14.09'!P$1,'FCST SDV'!$AC$2:$AZ$2,0))/'Hàng Theo FCTS 14.09'!$C196,0)</f>
        <v>0</v>
      </c>
      <c r="Q196" s="134">
        <f t="array" ref="Q196">+IFERROR(INDEX('FCST SDV'!$AC$3:$AZ$3000,MATCH('Hàng Theo FCTS 14.09'!$B196,'FCST SDV'!$C$3:$C$3000,0),MATCH('Hàng Theo FCTS 14.09'!Q$1,'FCST SDV'!$AC$2:$AZ$2,0))/'Hàng Theo FCTS 14.09'!$C196,0)</f>
        <v>0</v>
      </c>
    </row>
    <row r="197" spans="1:17">
      <c r="A197" s="575"/>
      <c r="B197" s="131" t="s">
        <v>129</v>
      </c>
      <c r="C197" s="135">
        <v>2500</v>
      </c>
      <c r="D197" s="556"/>
      <c r="E197" s="664"/>
      <c r="F197" s="556"/>
      <c r="G197" s="152">
        <f>+VLOOKUP(B197,'[6]FCST SDV'!$C:$AL,36,0)</f>
        <v>0</v>
      </c>
      <c r="H197" s="153">
        <f t="shared" si="42"/>
        <v>0</v>
      </c>
      <c r="I197" s="134">
        <f t="array" ref="I197">+IFERROR(INDEX('FCST SDV'!$AC$3:$AZ$3000,MATCH('Hàng Theo FCTS 14.09'!$B197,'FCST SDV'!$C$3:$C$3000,0),MATCH('Hàng Theo FCTS 14.09'!I$1,'FCST SDV'!$AC$2:$AZ$2,0))/'Hàng Theo FCTS 14.09'!$C197,0)</f>
        <v>0</v>
      </c>
      <c r="J197" s="134">
        <f t="array" ref="J197">+IFERROR(INDEX('FCST SDV'!$AC$3:$AZ$3000,MATCH('Hàng Theo FCTS 14.09'!$B197,'FCST SDV'!$C$3:$C$3000,0),MATCH('Hàng Theo FCTS 14.09'!J$1,'FCST SDV'!$AC$2:$AZ$2,0))/'Hàng Theo FCTS 14.09'!$C197,0)</f>
        <v>0</v>
      </c>
      <c r="K197" s="134">
        <f t="array" ref="K197">+IFERROR(INDEX('FCST SDV'!$AC$3:$AZ$3000,MATCH('Hàng Theo FCTS 14.09'!$B197,'FCST SDV'!$C$3:$C$3000,0),MATCH('Hàng Theo FCTS 14.09'!K$1,'FCST SDV'!$AC$2:$AZ$2,0))/'Hàng Theo FCTS 14.09'!$C197,0)</f>
        <v>0</v>
      </c>
      <c r="L197" s="134">
        <f t="array" ref="L197">+IFERROR(INDEX('FCST SDV'!$AC$3:$AZ$3000,MATCH('Hàng Theo FCTS 14.09'!$B197,'FCST SDV'!$C$3:$C$3000,0),MATCH('Hàng Theo FCTS 14.09'!L$1,'FCST SDV'!$AC$2:$AZ$2,0))/'Hàng Theo FCTS 14.09'!$C197,0)</f>
        <v>0</v>
      </c>
      <c r="M197" s="134">
        <f t="array" ref="M197">+IFERROR(INDEX('FCST SDV'!$AC$3:$AZ$3000,MATCH('Hàng Theo FCTS 14.09'!$B197,'FCST SDV'!$C$3:$C$3000,0),MATCH('Hàng Theo FCTS 14.09'!M$1,'FCST SDV'!$AC$2:$AZ$2,0))/'Hàng Theo FCTS 14.09'!$C197,0)</f>
        <v>0</v>
      </c>
      <c r="N197" s="134">
        <f t="array" ref="N197">+IFERROR(INDEX('FCST SDV'!$AC$3:$AZ$3000,MATCH('Hàng Theo FCTS 14.09'!$B197,'FCST SDV'!$C$3:$C$3000,0),MATCH('Hàng Theo FCTS 14.09'!N$1,'FCST SDV'!$AC$2:$AZ$2,0))/'Hàng Theo FCTS 14.09'!$C197,0)</f>
        <v>0</v>
      </c>
      <c r="O197" s="134">
        <f t="array" ref="O197">+IFERROR(INDEX('FCST SDV'!$AC$3:$AZ$3000,MATCH('Hàng Theo FCTS 14.09'!$B197,'FCST SDV'!$C$3:$C$3000,0),MATCH('Hàng Theo FCTS 14.09'!O$1,'FCST SDV'!$AC$2:$AZ$2,0))/'Hàng Theo FCTS 14.09'!$C197,0)</f>
        <v>0</v>
      </c>
      <c r="P197" s="134">
        <f t="array" ref="P197">+IFERROR(INDEX('FCST SDV'!$AC$3:$AZ$3000,MATCH('Hàng Theo FCTS 14.09'!$B197,'FCST SDV'!$C$3:$C$3000,0),MATCH('Hàng Theo FCTS 14.09'!P$1,'FCST SDV'!$AC$2:$AZ$2,0))/'Hàng Theo FCTS 14.09'!$C197,0)</f>
        <v>0</v>
      </c>
      <c r="Q197" s="134">
        <f t="array" ref="Q197">+IFERROR(INDEX('FCST SDV'!$AC$3:$AZ$3000,MATCH('Hàng Theo FCTS 14.09'!$B197,'FCST SDV'!$C$3:$C$3000,0),MATCH('Hàng Theo FCTS 14.09'!Q$1,'FCST SDV'!$AC$2:$AZ$2,0))/'Hàng Theo FCTS 14.09'!$C197,0)</f>
        <v>0</v>
      </c>
    </row>
    <row r="198" spans="1:17">
      <c r="A198" s="575"/>
      <c r="B198" s="131" t="s">
        <v>130</v>
      </c>
      <c r="C198" s="135">
        <v>2500</v>
      </c>
      <c r="D198" s="556"/>
      <c r="E198" s="664"/>
      <c r="F198" s="556"/>
      <c r="G198" s="152">
        <f>+VLOOKUP(B198,'[6]FCST SDV'!$C:$AL,36,0)</f>
        <v>0</v>
      </c>
      <c r="H198" s="153">
        <f t="shared" si="42"/>
        <v>0</v>
      </c>
      <c r="I198" s="134">
        <f t="array" ref="I198">+IFERROR(INDEX('FCST SDV'!$AC$3:$AZ$3000,MATCH('Hàng Theo FCTS 14.09'!$B198,'FCST SDV'!$C$3:$C$3000,0),MATCH('Hàng Theo FCTS 14.09'!I$1,'FCST SDV'!$AC$2:$AZ$2,0))/'Hàng Theo FCTS 14.09'!$C198,0)</f>
        <v>8.1666666666666661</v>
      </c>
      <c r="J198" s="134">
        <f t="array" ref="J198">+IFERROR(INDEX('FCST SDV'!$AC$3:$AZ$3000,MATCH('Hàng Theo FCTS 14.09'!$B198,'FCST SDV'!$C$3:$C$3000,0),MATCH('Hàng Theo FCTS 14.09'!J$1,'FCST SDV'!$AC$2:$AZ$2,0))/'Hàng Theo FCTS 14.09'!$C198,0)</f>
        <v>8.1666666666666661</v>
      </c>
      <c r="K198" s="134">
        <f t="array" ref="K198">+IFERROR(INDEX('FCST SDV'!$AC$3:$AZ$3000,MATCH('Hàng Theo FCTS 14.09'!$B198,'FCST SDV'!$C$3:$C$3000,0),MATCH('Hàng Theo FCTS 14.09'!K$1,'FCST SDV'!$AC$2:$AZ$2,0))/'Hàng Theo FCTS 14.09'!$C198,0)</f>
        <v>8.1666666666666661</v>
      </c>
      <c r="L198" s="134">
        <f t="array" ref="L198">+IFERROR(INDEX('FCST SDV'!$AC$3:$AZ$3000,MATCH('Hàng Theo FCTS 14.09'!$B198,'FCST SDV'!$C$3:$C$3000,0),MATCH('Hàng Theo FCTS 14.09'!L$1,'FCST SDV'!$AC$2:$AZ$2,0))/'Hàng Theo FCTS 14.09'!$C198,0)</f>
        <v>8.1666666666666661</v>
      </c>
      <c r="M198" s="134">
        <f t="array" ref="M198">+IFERROR(INDEX('FCST SDV'!$AC$3:$AZ$3000,MATCH('Hàng Theo FCTS 14.09'!$B198,'FCST SDV'!$C$3:$C$3000,0),MATCH('Hàng Theo FCTS 14.09'!M$1,'FCST SDV'!$AC$2:$AZ$2,0))/'Hàng Theo FCTS 14.09'!$C198,0)</f>
        <v>8.1666666666666661</v>
      </c>
      <c r="N198" s="134">
        <f t="array" ref="N198">+IFERROR(INDEX('FCST SDV'!$AC$3:$AZ$3000,MATCH('Hàng Theo FCTS 14.09'!$B198,'FCST SDV'!$C$3:$C$3000,0),MATCH('Hàng Theo FCTS 14.09'!N$1,'FCST SDV'!$AC$2:$AZ$2,0))/'Hàng Theo FCTS 14.09'!$C198,0)</f>
        <v>8.1666666666666661</v>
      </c>
      <c r="O198" s="134">
        <f t="array" ref="O198">+IFERROR(INDEX('FCST SDV'!$AC$3:$AZ$3000,MATCH('Hàng Theo FCTS 14.09'!$B198,'FCST SDV'!$C$3:$C$3000,0),MATCH('Hàng Theo FCTS 14.09'!O$1,'FCST SDV'!$AC$2:$AZ$2,0))/'Hàng Theo FCTS 14.09'!$C198,0)</f>
        <v>57.166666666666664</v>
      </c>
      <c r="P198" s="134">
        <f t="array" ref="P198">+IFERROR(INDEX('FCST SDV'!$AC$3:$AZ$3000,MATCH('Hàng Theo FCTS 14.09'!$B198,'FCST SDV'!$C$3:$C$3000,0),MATCH('Hàng Theo FCTS 14.09'!P$1,'FCST SDV'!$AC$2:$AZ$2,0))/'Hàng Theo FCTS 14.09'!$C198,0)</f>
        <v>0</v>
      </c>
      <c r="Q198" s="134">
        <f t="array" ref="Q198">+IFERROR(INDEX('FCST SDV'!$AC$3:$AZ$3000,MATCH('Hàng Theo FCTS 14.09'!$B198,'FCST SDV'!$C$3:$C$3000,0),MATCH('Hàng Theo FCTS 14.09'!Q$1,'FCST SDV'!$AC$2:$AZ$2,0))/'Hàng Theo FCTS 14.09'!$C198,0)</f>
        <v>0</v>
      </c>
    </row>
    <row r="199" spans="1:17">
      <c r="A199" s="575"/>
      <c r="B199" s="131" t="s">
        <v>131</v>
      </c>
      <c r="C199" s="135">
        <v>3000</v>
      </c>
      <c r="D199" s="556"/>
      <c r="E199" s="664"/>
      <c r="F199" s="556"/>
      <c r="G199" s="152">
        <f>+VLOOKUP(B199,'[6]FCST SDV'!$C:$AL,36,0)</f>
        <v>318500</v>
      </c>
      <c r="H199" s="153">
        <f t="shared" si="42"/>
        <v>106.16666666666667</v>
      </c>
      <c r="I199" s="134">
        <f t="array" ref="I199">+IFERROR(INDEX('FCST SDV'!$AC$3:$AZ$3000,MATCH('Hàng Theo FCTS 14.09'!$B199,'FCST SDV'!$C$3:$C$3000,0),MATCH('Hàng Theo FCTS 14.09'!I$1,'FCST SDV'!$AC$2:$AZ$2,0))/'Hàng Theo FCTS 14.09'!$C199,0)</f>
        <v>0</v>
      </c>
      <c r="J199" s="134">
        <f t="array" ref="J199">+IFERROR(INDEX('FCST SDV'!$AC$3:$AZ$3000,MATCH('Hàng Theo FCTS 14.09'!$B199,'FCST SDV'!$C$3:$C$3000,0),MATCH('Hàng Theo FCTS 14.09'!J$1,'FCST SDV'!$AC$2:$AZ$2,0))/'Hàng Theo FCTS 14.09'!$C199,0)</f>
        <v>3.5</v>
      </c>
      <c r="K199" s="134">
        <f t="array" ref="K199">+IFERROR(INDEX('FCST SDV'!$AC$3:$AZ$3000,MATCH('Hàng Theo FCTS 14.09'!$B199,'FCST SDV'!$C$3:$C$3000,0),MATCH('Hàng Theo FCTS 14.09'!K$1,'FCST SDV'!$AC$2:$AZ$2,0))/'Hàng Theo FCTS 14.09'!$C199,0)</f>
        <v>3.5</v>
      </c>
      <c r="L199" s="134">
        <f t="array" ref="L199">+IFERROR(INDEX('FCST SDV'!$AC$3:$AZ$3000,MATCH('Hàng Theo FCTS 14.09'!$B199,'FCST SDV'!$C$3:$C$3000,0),MATCH('Hàng Theo FCTS 14.09'!L$1,'FCST SDV'!$AC$2:$AZ$2,0))/'Hàng Theo FCTS 14.09'!$C199,0)</f>
        <v>3.5</v>
      </c>
      <c r="M199" s="134">
        <f t="array" ref="M199">+IFERROR(INDEX('FCST SDV'!$AC$3:$AZ$3000,MATCH('Hàng Theo FCTS 14.09'!$B199,'FCST SDV'!$C$3:$C$3000,0),MATCH('Hàng Theo FCTS 14.09'!M$1,'FCST SDV'!$AC$2:$AZ$2,0))/'Hàng Theo FCTS 14.09'!$C199,0)</f>
        <v>0</v>
      </c>
      <c r="N199" s="134">
        <f t="array" ref="N199">+IFERROR(INDEX('FCST SDV'!$AC$3:$AZ$3000,MATCH('Hàng Theo FCTS 14.09'!$B199,'FCST SDV'!$C$3:$C$3000,0),MATCH('Hàng Theo FCTS 14.09'!N$1,'FCST SDV'!$AC$2:$AZ$2,0))/'Hàng Theo FCTS 14.09'!$C199,0)</f>
        <v>0</v>
      </c>
      <c r="O199" s="134">
        <f t="array" ref="O199">+IFERROR(INDEX('FCST SDV'!$AC$3:$AZ$3000,MATCH('Hàng Theo FCTS 14.09'!$B199,'FCST SDV'!$C$3:$C$3000,0),MATCH('Hàng Theo FCTS 14.09'!O$1,'FCST SDV'!$AC$2:$AZ$2,0))/'Hàng Theo FCTS 14.09'!$C199,0)</f>
        <v>14</v>
      </c>
      <c r="P199" s="134">
        <f t="array" ref="P199">+IFERROR(INDEX('FCST SDV'!$AC$3:$AZ$3000,MATCH('Hàng Theo FCTS 14.09'!$B199,'FCST SDV'!$C$3:$C$3000,0),MATCH('Hàng Theo FCTS 14.09'!P$1,'FCST SDV'!$AC$2:$AZ$2,0))/'Hàng Theo FCTS 14.09'!$C199,0)</f>
        <v>0</v>
      </c>
      <c r="Q199" s="134">
        <f t="array" ref="Q199">+IFERROR(INDEX('FCST SDV'!$AC$3:$AZ$3000,MATCH('Hàng Theo FCTS 14.09'!$B199,'FCST SDV'!$C$3:$C$3000,0),MATCH('Hàng Theo FCTS 14.09'!Q$1,'FCST SDV'!$AC$2:$AZ$2,0))/'Hàng Theo FCTS 14.09'!$C199,0)</f>
        <v>0</v>
      </c>
    </row>
    <row r="200" spans="1:17">
      <c r="A200" s="575"/>
      <c r="B200" s="131" t="s">
        <v>132</v>
      </c>
      <c r="C200" s="135">
        <v>3000</v>
      </c>
      <c r="D200" s="556"/>
      <c r="E200" s="664"/>
      <c r="F200" s="556"/>
      <c r="G200" s="152">
        <f>+VLOOKUP(B200,'[6]FCST SDV'!$C:$AL,36,0)</f>
        <v>73500</v>
      </c>
      <c r="H200" s="153">
        <f t="shared" si="42"/>
        <v>24.5</v>
      </c>
      <c r="I200" s="134">
        <f t="array" ref="I200">+IFERROR(INDEX('FCST SDV'!$AC$3:$AZ$3000,MATCH('Hàng Theo FCTS 14.09'!$B200,'FCST SDV'!$C$3:$C$3000,0),MATCH('Hàng Theo FCTS 14.09'!I$1,'FCST SDV'!$AC$2:$AZ$2,0))/'Hàng Theo FCTS 14.09'!$C200,0)</f>
        <v>0</v>
      </c>
      <c r="J200" s="134">
        <f t="array" ref="J200">+IFERROR(INDEX('FCST SDV'!$AC$3:$AZ$3000,MATCH('Hàng Theo FCTS 14.09'!$B200,'FCST SDV'!$C$3:$C$3000,0),MATCH('Hàng Theo FCTS 14.09'!J$1,'FCST SDV'!$AC$2:$AZ$2,0))/'Hàng Theo FCTS 14.09'!$C200,0)</f>
        <v>1.4</v>
      </c>
      <c r="K200" s="134">
        <f t="array" ref="K200">+IFERROR(INDEX('FCST SDV'!$AC$3:$AZ$3000,MATCH('Hàng Theo FCTS 14.09'!$B200,'FCST SDV'!$C$3:$C$3000,0),MATCH('Hàng Theo FCTS 14.09'!K$1,'FCST SDV'!$AC$2:$AZ$2,0))/'Hàng Theo FCTS 14.09'!$C200,0)</f>
        <v>2.8</v>
      </c>
      <c r="L200" s="134">
        <f t="array" ref="L200">+IFERROR(INDEX('FCST SDV'!$AC$3:$AZ$3000,MATCH('Hàng Theo FCTS 14.09'!$B200,'FCST SDV'!$C$3:$C$3000,0),MATCH('Hàng Theo FCTS 14.09'!L$1,'FCST SDV'!$AC$2:$AZ$2,0))/'Hàng Theo FCTS 14.09'!$C200,0)</f>
        <v>0</v>
      </c>
      <c r="M200" s="134">
        <f t="array" ref="M200">+IFERROR(INDEX('FCST SDV'!$AC$3:$AZ$3000,MATCH('Hàng Theo FCTS 14.09'!$B200,'FCST SDV'!$C$3:$C$3000,0),MATCH('Hàng Theo FCTS 14.09'!M$1,'FCST SDV'!$AC$2:$AZ$2,0))/'Hàng Theo FCTS 14.09'!$C200,0)</f>
        <v>2.8</v>
      </c>
      <c r="N200" s="134">
        <f t="array" ref="N200">+IFERROR(INDEX('FCST SDV'!$AC$3:$AZ$3000,MATCH('Hàng Theo FCTS 14.09'!$B200,'FCST SDV'!$C$3:$C$3000,0),MATCH('Hàng Theo FCTS 14.09'!N$1,'FCST SDV'!$AC$2:$AZ$2,0))/'Hàng Theo FCTS 14.09'!$C200,0)</f>
        <v>4.2</v>
      </c>
      <c r="O200" s="134">
        <f t="array" ref="O200">+IFERROR(INDEX('FCST SDV'!$AC$3:$AZ$3000,MATCH('Hàng Theo FCTS 14.09'!$B200,'FCST SDV'!$C$3:$C$3000,0),MATCH('Hàng Theo FCTS 14.09'!O$1,'FCST SDV'!$AC$2:$AZ$2,0))/'Hàng Theo FCTS 14.09'!$C200,0)</f>
        <v>11.2</v>
      </c>
      <c r="P200" s="134">
        <f t="array" ref="P200">+IFERROR(INDEX('FCST SDV'!$AC$3:$AZ$3000,MATCH('Hàng Theo FCTS 14.09'!$B200,'FCST SDV'!$C$3:$C$3000,0),MATCH('Hàng Theo FCTS 14.09'!P$1,'FCST SDV'!$AC$2:$AZ$2,0))/'Hàng Theo FCTS 14.09'!$C200,0)</f>
        <v>7</v>
      </c>
      <c r="Q200" s="134">
        <f t="array" ref="Q200">+IFERROR(INDEX('FCST SDV'!$AC$3:$AZ$3000,MATCH('Hàng Theo FCTS 14.09'!$B200,'FCST SDV'!$C$3:$C$3000,0),MATCH('Hàng Theo FCTS 14.09'!Q$1,'FCST SDV'!$AC$2:$AZ$2,0))/'Hàng Theo FCTS 14.09'!$C200,0)</f>
        <v>10.6</v>
      </c>
    </row>
    <row r="201" spans="1:17">
      <c r="A201" s="575"/>
      <c r="B201" s="131" t="s">
        <v>133</v>
      </c>
      <c r="C201" s="135">
        <v>2500</v>
      </c>
      <c r="D201" s="556"/>
      <c r="E201" s="664"/>
      <c r="F201" s="556"/>
      <c r="G201" s="152">
        <f>+VLOOKUP(B201,'[6]FCST SDV'!$C:$AL,36,0)</f>
        <v>100000</v>
      </c>
      <c r="H201" s="153">
        <f t="shared" si="42"/>
        <v>40</v>
      </c>
      <c r="I201" s="134">
        <f t="array" ref="I201">+IFERROR(INDEX('FCST SDV'!$AC$3:$AZ$3000,MATCH('Hàng Theo FCTS 14.09'!$B201,'FCST SDV'!$C$3:$C$3000,0),MATCH('Hàng Theo FCTS 14.09'!I$1,'FCST SDV'!$AC$2:$AZ$2,0))/'Hàng Theo FCTS 14.09'!$C201,0)</f>
        <v>0</v>
      </c>
      <c r="J201" s="134">
        <f t="array" ref="J201">+IFERROR(INDEX('FCST SDV'!$AC$3:$AZ$3000,MATCH('Hàng Theo FCTS 14.09'!$B201,'FCST SDV'!$C$3:$C$3000,0),MATCH('Hàng Theo FCTS 14.09'!J$1,'FCST SDV'!$AC$2:$AZ$2,0))/'Hàng Theo FCTS 14.09'!$C201,0)</f>
        <v>0</v>
      </c>
      <c r="K201" s="134">
        <f t="array" ref="K201">+IFERROR(INDEX('FCST SDV'!$AC$3:$AZ$3000,MATCH('Hàng Theo FCTS 14.09'!$B201,'FCST SDV'!$C$3:$C$3000,0),MATCH('Hàng Theo FCTS 14.09'!K$1,'FCST SDV'!$AC$2:$AZ$2,0))/'Hàng Theo FCTS 14.09'!$C201,0)</f>
        <v>0</v>
      </c>
      <c r="L201" s="134">
        <f t="array" ref="L201">+IFERROR(INDEX('FCST SDV'!$AC$3:$AZ$3000,MATCH('Hàng Theo FCTS 14.09'!$B201,'FCST SDV'!$C$3:$C$3000,0),MATCH('Hàng Theo FCTS 14.09'!L$1,'FCST SDV'!$AC$2:$AZ$2,0))/'Hàng Theo FCTS 14.09'!$C201,0)</f>
        <v>0</v>
      </c>
      <c r="M201" s="134">
        <f t="array" ref="M201">+IFERROR(INDEX('FCST SDV'!$AC$3:$AZ$3000,MATCH('Hàng Theo FCTS 14.09'!$B201,'FCST SDV'!$C$3:$C$3000,0),MATCH('Hàng Theo FCTS 14.09'!M$1,'FCST SDV'!$AC$2:$AZ$2,0))/'Hàng Theo FCTS 14.09'!$C201,0)</f>
        <v>0</v>
      </c>
      <c r="N201" s="134">
        <f t="array" ref="N201">+IFERROR(INDEX('FCST SDV'!$AC$3:$AZ$3000,MATCH('Hàng Theo FCTS 14.09'!$B201,'FCST SDV'!$C$3:$C$3000,0),MATCH('Hàng Theo FCTS 14.09'!N$1,'FCST SDV'!$AC$2:$AZ$2,0))/'Hàng Theo FCTS 14.09'!$C201,0)</f>
        <v>0</v>
      </c>
      <c r="O201" s="134">
        <f t="array" ref="O201">+IFERROR(INDEX('FCST SDV'!$AC$3:$AZ$3000,MATCH('Hàng Theo FCTS 14.09'!$B201,'FCST SDV'!$C$3:$C$3000,0),MATCH('Hàng Theo FCTS 14.09'!O$1,'FCST SDV'!$AC$2:$AZ$2,0))/'Hàng Theo FCTS 14.09'!$C201,0)</f>
        <v>0</v>
      </c>
      <c r="P201" s="134">
        <f t="array" ref="P201">+IFERROR(INDEX('FCST SDV'!$AC$3:$AZ$3000,MATCH('Hàng Theo FCTS 14.09'!$B201,'FCST SDV'!$C$3:$C$3000,0),MATCH('Hàng Theo FCTS 14.09'!P$1,'FCST SDV'!$AC$2:$AZ$2,0))/'Hàng Theo FCTS 14.09'!$C201,0)</f>
        <v>0</v>
      </c>
      <c r="Q201" s="134">
        <f t="array" ref="Q201">+IFERROR(INDEX('FCST SDV'!$AC$3:$AZ$3000,MATCH('Hàng Theo FCTS 14.09'!$B201,'FCST SDV'!$C$3:$C$3000,0),MATCH('Hàng Theo FCTS 14.09'!Q$1,'FCST SDV'!$AC$2:$AZ$2,0))/'Hàng Theo FCTS 14.09'!$C201,0)</f>
        <v>0</v>
      </c>
    </row>
    <row r="202" spans="1:17">
      <c r="A202" s="571"/>
      <c r="B202" s="131" t="s">
        <v>254</v>
      </c>
      <c r="C202" s="135"/>
      <c r="D202" s="557"/>
      <c r="E202" s="586"/>
      <c r="F202" s="557"/>
      <c r="G202" s="152">
        <v>0</v>
      </c>
      <c r="H202" s="153">
        <v>0</v>
      </c>
      <c r="I202" s="134">
        <f t="array" ref="I202">+IFERROR(INDEX('FCST SDV'!$AC$3:$AZ$3000,MATCH('Hàng Theo FCTS 14.09'!$B202,'FCST SDV'!$C$3:$C$3000,0),MATCH('Hàng Theo FCTS 14.09'!I$1,'FCST SDV'!$AC$2:$AZ$2,0))/'Hàng Theo FCTS 14.09'!$C202,0)</f>
        <v>0</v>
      </c>
      <c r="J202" s="134">
        <f t="array" ref="J202">+IFERROR(INDEX('FCST SDV'!$AC$3:$AZ$3000,MATCH('Hàng Theo FCTS 14.09'!$B202,'FCST SDV'!$C$3:$C$3000,0),MATCH('Hàng Theo FCTS 14.09'!J$1,'FCST SDV'!$AC$2:$AZ$2,0))/'Hàng Theo FCTS 14.09'!$C202,0)</f>
        <v>0</v>
      </c>
      <c r="K202" s="134">
        <f t="array" ref="K202">+IFERROR(INDEX('FCST SDV'!$AC$3:$AZ$3000,MATCH('Hàng Theo FCTS 14.09'!$B202,'FCST SDV'!$C$3:$C$3000,0),MATCH('Hàng Theo FCTS 14.09'!K$1,'FCST SDV'!$AC$2:$AZ$2,0))/'Hàng Theo FCTS 14.09'!$C202,0)</f>
        <v>0</v>
      </c>
      <c r="L202" s="134">
        <f t="array" ref="L202">+IFERROR(INDEX('FCST SDV'!$AC$3:$AZ$3000,MATCH('Hàng Theo FCTS 14.09'!$B202,'FCST SDV'!$C$3:$C$3000,0),MATCH('Hàng Theo FCTS 14.09'!L$1,'FCST SDV'!$AC$2:$AZ$2,0))/'Hàng Theo FCTS 14.09'!$C202,0)</f>
        <v>0</v>
      </c>
      <c r="M202" s="134">
        <f t="array" ref="M202">+IFERROR(INDEX('FCST SDV'!$AC$3:$AZ$3000,MATCH('Hàng Theo FCTS 14.09'!$B202,'FCST SDV'!$C$3:$C$3000,0),MATCH('Hàng Theo FCTS 14.09'!M$1,'FCST SDV'!$AC$2:$AZ$2,0))/'Hàng Theo FCTS 14.09'!$C202,0)</f>
        <v>0</v>
      </c>
      <c r="N202" s="134">
        <f t="array" ref="N202">+IFERROR(INDEX('FCST SDV'!$AC$3:$AZ$3000,MATCH('Hàng Theo FCTS 14.09'!$B202,'FCST SDV'!$C$3:$C$3000,0),MATCH('Hàng Theo FCTS 14.09'!N$1,'FCST SDV'!$AC$2:$AZ$2,0))/'Hàng Theo FCTS 14.09'!$C202,0)</f>
        <v>0</v>
      </c>
      <c r="O202" s="134">
        <f t="array" ref="O202">+IFERROR(INDEX('FCST SDV'!$AC$3:$AZ$3000,MATCH('Hàng Theo FCTS 14.09'!$B202,'FCST SDV'!$C$3:$C$3000,0),MATCH('Hàng Theo FCTS 14.09'!O$1,'FCST SDV'!$AC$2:$AZ$2,0))/'Hàng Theo FCTS 14.09'!$C202,0)</f>
        <v>0</v>
      </c>
      <c r="P202" s="134">
        <f t="array" ref="P202">+IFERROR(INDEX('FCST SDV'!$AC$3:$AZ$3000,MATCH('Hàng Theo FCTS 14.09'!$B202,'FCST SDV'!$C$3:$C$3000,0),MATCH('Hàng Theo FCTS 14.09'!P$1,'FCST SDV'!$AC$2:$AZ$2,0))/'Hàng Theo FCTS 14.09'!$C202,0)</f>
        <v>0</v>
      </c>
      <c r="Q202" s="134">
        <f t="array" ref="Q202">+IFERROR(INDEX('FCST SDV'!$AC$3:$AZ$3000,MATCH('Hàng Theo FCTS 14.09'!$B202,'FCST SDV'!$C$3:$C$3000,0),MATCH('Hàng Theo FCTS 14.09'!Q$1,'FCST SDV'!$AC$2:$AZ$2,0))/'Hàng Theo FCTS 14.09'!$C202,0)</f>
        <v>0</v>
      </c>
    </row>
    <row r="203" spans="1:17">
      <c r="A203" s="572" t="s">
        <v>254</v>
      </c>
      <c r="B203" s="573"/>
      <c r="C203" s="573"/>
      <c r="D203" s="573"/>
      <c r="E203" s="573"/>
      <c r="F203" s="574"/>
      <c r="G203" s="156"/>
      <c r="H203" s="155"/>
      <c r="I203" s="138">
        <f>+F196-SUM(I196:I202)</f>
        <v>-8.1666666666666661</v>
      </c>
      <c r="J203" s="138">
        <f>+I203-SUM(J196:J202)</f>
        <v>-21.233333333333334</v>
      </c>
      <c r="K203" s="138">
        <f t="shared" ref="K203:Q203" si="43">+J203-SUM(K196:K202)</f>
        <v>-35.700000000000003</v>
      </c>
      <c r="L203" s="138">
        <f t="shared" si="43"/>
        <v>-47.366666666666667</v>
      </c>
      <c r="M203" s="138">
        <f t="shared" si="43"/>
        <v>-58.333333333333329</v>
      </c>
      <c r="N203" s="138">
        <f t="shared" si="43"/>
        <v>-70.699999999999989</v>
      </c>
      <c r="O203" s="138">
        <f t="shared" si="43"/>
        <v>-153.06666666666666</v>
      </c>
      <c r="P203" s="138">
        <f t="shared" si="43"/>
        <v>-160.06666666666666</v>
      </c>
      <c r="Q203" s="138">
        <f t="shared" si="43"/>
        <v>-170.66666666666666</v>
      </c>
    </row>
    <row r="204" spans="1:17">
      <c r="A204" s="570" t="s">
        <v>169</v>
      </c>
      <c r="B204" s="131" t="s">
        <v>134</v>
      </c>
      <c r="C204" s="135">
        <v>600</v>
      </c>
      <c r="D204" s="555">
        <v>0</v>
      </c>
      <c r="E204" s="585"/>
      <c r="F204" s="555">
        <f>D204</f>
        <v>0</v>
      </c>
      <c r="G204" s="152"/>
      <c r="H204" s="153">
        <f t="shared" ref="H204" si="44">+G204/C204</f>
        <v>0</v>
      </c>
      <c r="I204" s="134">
        <f t="array" ref="I204">+IFERROR(INDEX('FCST SDV'!$AC$3:$AZ$3000,MATCH('Hàng Theo FCTS 14.09'!$B204,'FCST SDV'!$C$3:$C$3000,0),MATCH('Hàng Theo FCTS 14.09'!I$1,'FCST SDV'!$AC$2:$AZ$2,0))/'Hàng Theo FCTS 14.09'!$C204,0)</f>
        <v>0</v>
      </c>
      <c r="J204" s="134">
        <f t="array" ref="J204">+IFERROR(INDEX('FCST SDV'!$AC$3:$AZ$3000,MATCH('Hàng Theo FCTS 14.09'!$B204,'FCST SDV'!$C$3:$C$3000,0),MATCH('Hàng Theo FCTS 14.09'!J$1,'FCST SDV'!$AC$2:$AZ$2,0))/'Hàng Theo FCTS 14.09'!$C204,0)</f>
        <v>0</v>
      </c>
      <c r="K204" s="134">
        <f t="array" ref="K204">+IFERROR(INDEX('FCST SDV'!$AC$3:$AZ$3000,MATCH('Hàng Theo FCTS 14.09'!$B204,'FCST SDV'!$C$3:$C$3000,0),MATCH('Hàng Theo FCTS 14.09'!K$1,'FCST SDV'!$AC$2:$AZ$2,0))/'Hàng Theo FCTS 14.09'!$C204,0)</f>
        <v>0</v>
      </c>
      <c r="L204" s="134">
        <f t="array" ref="L204">+IFERROR(INDEX('FCST SDV'!$AC$3:$AZ$3000,MATCH('Hàng Theo FCTS 14.09'!$B204,'FCST SDV'!$C$3:$C$3000,0),MATCH('Hàng Theo FCTS 14.09'!L$1,'FCST SDV'!$AC$2:$AZ$2,0))/'Hàng Theo FCTS 14.09'!$C204,0)</f>
        <v>0</v>
      </c>
      <c r="M204" s="134">
        <f t="array" ref="M204">+IFERROR(INDEX('FCST SDV'!$AC$3:$AZ$3000,MATCH('Hàng Theo FCTS 14.09'!$B204,'FCST SDV'!$C$3:$C$3000,0),MATCH('Hàng Theo FCTS 14.09'!M$1,'FCST SDV'!$AC$2:$AZ$2,0))/'Hàng Theo FCTS 14.09'!$C204,0)</f>
        <v>0</v>
      </c>
      <c r="N204" s="134">
        <f t="array" ref="N204">+IFERROR(INDEX('FCST SDV'!$AC$3:$AZ$3000,MATCH('Hàng Theo FCTS 14.09'!$B204,'FCST SDV'!$C$3:$C$3000,0),MATCH('Hàng Theo FCTS 14.09'!N$1,'FCST SDV'!$AC$2:$AZ$2,0))/'Hàng Theo FCTS 14.09'!$C204,0)</f>
        <v>0</v>
      </c>
      <c r="O204" s="134">
        <f t="array" ref="O204">+IFERROR(INDEX('FCST SDV'!$AC$3:$AZ$3000,MATCH('Hàng Theo FCTS 14.09'!$B204,'FCST SDV'!$C$3:$C$3000,0),MATCH('Hàng Theo FCTS 14.09'!O$1,'FCST SDV'!$AC$2:$AZ$2,0))/'Hàng Theo FCTS 14.09'!$C204,0)</f>
        <v>0</v>
      </c>
      <c r="P204" s="134">
        <f t="array" ref="P204">+IFERROR(INDEX('FCST SDV'!$AC$3:$AZ$3000,MATCH('Hàng Theo FCTS 14.09'!$B204,'FCST SDV'!$C$3:$C$3000,0),MATCH('Hàng Theo FCTS 14.09'!P$1,'FCST SDV'!$AC$2:$AZ$2,0))/'Hàng Theo FCTS 14.09'!$C204,0)</f>
        <v>0</v>
      </c>
      <c r="Q204" s="134">
        <f t="array" ref="Q204">+IFERROR(INDEX('FCST SDV'!$AC$3:$AZ$3000,MATCH('Hàng Theo FCTS 14.09'!$B204,'FCST SDV'!$C$3:$C$3000,0),MATCH('Hàng Theo FCTS 14.09'!Q$1,'FCST SDV'!$AC$2:$AZ$2,0))/'Hàng Theo FCTS 14.09'!$C204,0)</f>
        <v>0</v>
      </c>
    </row>
    <row r="205" spans="1:17">
      <c r="A205" s="571"/>
      <c r="B205" s="131" t="s">
        <v>254</v>
      </c>
      <c r="C205" s="135"/>
      <c r="D205" s="557"/>
      <c r="E205" s="586"/>
      <c r="F205" s="557"/>
      <c r="G205" s="152"/>
      <c r="H205" s="153">
        <v>0</v>
      </c>
      <c r="I205" s="134">
        <f t="array" ref="I205">+IFERROR(INDEX('FCST SDV'!$AC$3:$AZ$3000,MATCH('Hàng Theo FCTS 14.09'!$B205,'FCST SDV'!$C$3:$C$3000,0),MATCH('Hàng Theo FCTS 14.09'!I$1,'FCST SDV'!$AC$2:$AZ$2,0))/'Hàng Theo FCTS 14.09'!$C205,0)</f>
        <v>0</v>
      </c>
      <c r="J205" s="134">
        <f t="array" ref="J205">+IFERROR(INDEX('FCST SDV'!$AC$3:$AZ$3000,MATCH('Hàng Theo FCTS 14.09'!$B205,'FCST SDV'!$C$3:$C$3000,0),MATCH('Hàng Theo FCTS 14.09'!J$1,'FCST SDV'!$AC$2:$AZ$2,0))/'Hàng Theo FCTS 14.09'!$C205,0)</f>
        <v>0</v>
      </c>
      <c r="K205" s="134">
        <f t="array" ref="K205">+IFERROR(INDEX('FCST SDV'!$AC$3:$AZ$3000,MATCH('Hàng Theo FCTS 14.09'!$B205,'FCST SDV'!$C$3:$C$3000,0),MATCH('Hàng Theo FCTS 14.09'!K$1,'FCST SDV'!$AC$2:$AZ$2,0))/'Hàng Theo FCTS 14.09'!$C205,0)</f>
        <v>0</v>
      </c>
      <c r="L205" s="134">
        <f t="array" ref="L205">+IFERROR(INDEX('FCST SDV'!$AC$3:$AZ$3000,MATCH('Hàng Theo FCTS 14.09'!$B205,'FCST SDV'!$C$3:$C$3000,0),MATCH('Hàng Theo FCTS 14.09'!L$1,'FCST SDV'!$AC$2:$AZ$2,0))/'Hàng Theo FCTS 14.09'!$C205,0)</f>
        <v>0</v>
      </c>
      <c r="M205" s="134">
        <f t="array" ref="M205">+IFERROR(INDEX('FCST SDV'!$AC$3:$AZ$3000,MATCH('Hàng Theo FCTS 14.09'!$B205,'FCST SDV'!$C$3:$C$3000,0),MATCH('Hàng Theo FCTS 14.09'!M$1,'FCST SDV'!$AC$2:$AZ$2,0))/'Hàng Theo FCTS 14.09'!$C205,0)</f>
        <v>0</v>
      </c>
      <c r="N205" s="134">
        <f t="array" ref="N205">+IFERROR(INDEX('FCST SDV'!$AC$3:$AZ$3000,MATCH('Hàng Theo FCTS 14.09'!$B205,'FCST SDV'!$C$3:$C$3000,0),MATCH('Hàng Theo FCTS 14.09'!N$1,'FCST SDV'!$AC$2:$AZ$2,0))/'Hàng Theo FCTS 14.09'!$C205,0)</f>
        <v>0</v>
      </c>
      <c r="O205" s="134">
        <f t="array" ref="O205">+IFERROR(INDEX('FCST SDV'!$AC$3:$AZ$3000,MATCH('Hàng Theo FCTS 14.09'!$B205,'FCST SDV'!$C$3:$C$3000,0),MATCH('Hàng Theo FCTS 14.09'!O$1,'FCST SDV'!$AC$2:$AZ$2,0))/'Hàng Theo FCTS 14.09'!$C205,0)</f>
        <v>0</v>
      </c>
      <c r="P205" s="134">
        <f t="array" ref="P205">+IFERROR(INDEX('FCST SDV'!$AC$3:$AZ$3000,MATCH('Hàng Theo FCTS 14.09'!$B205,'FCST SDV'!$C$3:$C$3000,0),MATCH('Hàng Theo FCTS 14.09'!P$1,'FCST SDV'!$AC$2:$AZ$2,0))/'Hàng Theo FCTS 14.09'!$C205,0)</f>
        <v>0</v>
      </c>
      <c r="Q205" s="134">
        <f t="array" ref="Q205">+IFERROR(INDEX('FCST SDV'!$AC$3:$AZ$3000,MATCH('Hàng Theo FCTS 14.09'!$B205,'FCST SDV'!$C$3:$C$3000,0),MATCH('Hàng Theo FCTS 14.09'!Q$1,'FCST SDV'!$AC$2:$AZ$2,0))/'Hàng Theo FCTS 14.09'!$C205,0)</f>
        <v>0</v>
      </c>
    </row>
    <row r="206" spans="1:17">
      <c r="A206" s="572" t="s">
        <v>254</v>
      </c>
      <c r="B206" s="573"/>
      <c r="C206" s="573"/>
      <c r="D206" s="573"/>
      <c r="E206" s="573"/>
      <c r="F206" s="574"/>
      <c r="G206" s="156"/>
      <c r="H206" s="155"/>
      <c r="I206" s="138">
        <f>+F204-SUM(I204:I205)</f>
        <v>0</v>
      </c>
      <c r="J206" s="138">
        <f>+I206-SUM(J204:J205)</f>
        <v>0</v>
      </c>
      <c r="K206" s="138">
        <f t="shared" ref="K206:Q206" si="45">+J206-SUM(K204:K205)</f>
        <v>0</v>
      </c>
      <c r="L206" s="138">
        <f t="shared" si="45"/>
        <v>0</v>
      </c>
      <c r="M206" s="138">
        <f t="shared" si="45"/>
        <v>0</v>
      </c>
      <c r="N206" s="138">
        <f t="shared" si="45"/>
        <v>0</v>
      </c>
      <c r="O206" s="138">
        <f t="shared" si="45"/>
        <v>0</v>
      </c>
      <c r="P206" s="138">
        <f t="shared" si="45"/>
        <v>0</v>
      </c>
      <c r="Q206" s="138">
        <f t="shared" si="45"/>
        <v>0</v>
      </c>
    </row>
    <row r="207" spans="1:17">
      <c r="A207" s="570" t="s">
        <v>174</v>
      </c>
      <c r="B207" s="131" t="s">
        <v>135</v>
      </c>
      <c r="C207" s="135">
        <v>2500</v>
      </c>
      <c r="D207" s="555">
        <v>0</v>
      </c>
      <c r="E207" s="585"/>
      <c r="F207" s="555">
        <f>D207</f>
        <v>0</v>
      </c>
      <c r="G207" s="152">
        <f>+VLOOKUP(B207,'[6]FCST SDV'!$C:$AL,36,0)</f>
        <v>0</v>
      </c>
      <c r="H207" s="153">
        <f t="shared" ref="H207:H208" si="46">+G207/C207</f>
        <v>0</v>
      </c>
      <c r="I207" s="134">
        <f t="array" ref="I207">+IFERROR(INDEX('FCST SDV'!$AC$3:$AZ$3000,MATCH('Hàng Theo FCTS 14.09'!$B207,'FCST SDV'!$C$3:$C$3000,0),MATCH('Hàng Theo FCTS 14.09'!I$1,'FCST SDV'!$AC$2:$AZ$2,0))/'Hàng Theo FCTS 14.09'!$C207,0)</f>
        <v>0</v>
      </c>
      <c r="J207" s="134">
        <f t="array" ref="J207">+IFERROR(INDEX('FCST SDV'!$AC$3:$AZ$3000,MATCH('Hàng Theo FCTS 14.09'!$B207,'FCST SDV'!$C$3:$C$3000,0),MATCH('Hàng Theo FCTS 14.09'!J$1,'FCST SDV'!$AC$2:$AZ$2,0))/'Hàng Theo FCTS 14.09'!$C207,0)</f>
        <v>0</v>
      </c>
      <c r="K207" s="134">
        <f t="array" ref="K207">+IFERROR(INDEX('FCST SDV'!$AC$3:$AZ$3000,MATCH('Hàng Theo FCTS 14.09'!$B207,'FCST SDV'!$C$3:$C$3000,0),MATCH('Hàng Theo FCTS 14.09'!K$1,'FCST SDV'!$AC$2:$AZ$2,0))/'Hàng Theo FCTS 14.09'!$C207,0)</f>
        <v>0</v>
      </c>
      <c r="L207" s="134">
        <f t="array" ref="L207">+IFERROR(INDEX('FCST SDV'!$AC$3:$AZ$3000,MATCH('Hàng Theo FCTS 14.09'!$B207,'FCST SDV'!$C$3:$C$3000,0),MATCH('Hàng Theo FCTS 14.09'!L$1,'FCST SDV'!$AC$2:$AZ$2,0))/'Hàng Theo FCTS 14.09'!$C207,0)</f>
        <v>0</v>
      </c>
      <c r="M207" s="134">
        <f t="array" ref="M207">+IFERROR(INDEX('FCST SDV'!$AC$3:$AZ$3000,MATCH('Hàng Theo FCTS 14.09'!$B207,'FCST SDV'!$C$3:$C$3000,0),MATCH('Hàng Theo FCTS 14.09'!M$1,'FCST SDV'!$AC$2:$AZ$2,0))/'Hàng Theo FCTS 14.09'!$C207,0)</f>
        <v>0</v>
      </c>
      <c r="N207" s="134">
        <f t="array" ref="N207">+IFERROR(INDEX('FCST SDV'!$AC$3:$AZ$3000,MATCH('Hàng Theo FCTS 14.09'!$B207,'FCST SDV'!$C$3:$C$3000,0),MATCH('Hàng Theo FCTS 14.09'!N$1,'FCST SDV'!$AC$2:$AZ$2,0))/'Hàng Theo FCTS 14.09'!$C207,0)</f>
        <v>0</v>
      </c>
      <c r="O207" s="134">
        <f t="array" ref="O207">+IFERROR(INDEX('FCST SDV'!$AC$3:$AZ$3000,MATCH('Hàng Theo FCTS 14.09'!$B207,'FCST SDV'!$C$3:$C$3000,0),MATCH('Hàng Theo FCTS 14.09'!O$1,'FCST SDV'!$AC$2:$AZ$2,0))/'Hàng Theo FCTS 14.09'!$C207,0)</f>
        <v>0</v>
      </c>
      <c r="P207" s="134">
        <f t="array" ref="P207">+IFERROR(INDEX('FCST SDV'!$AC$3:$AZ$3000,MATCH('Hàng Theo FCTS 14.09'!$B207,'FCST SDV'!$C$3:$C$3000,0),MATCH('Hàng Theo FCTS 14.09'!P$1,'FCST SDV'!$AC$2:$AZ$2,0))/'Hàng Theo FCTS 14.09'!$C207,0)</f>
        <v>0</v>
      </c>
      <c r="Q207" s="134">
        <f t="array" ref="Q207">+IFERROR(INDEX('FCST SDV'!$AC$3:$AZ$3000,MATCH('Hàng Theo FCTS 14.09'!$B207,'FCST SDV'!$C$3:$C$3000,0),MATCH('Hàng Theo FCTS 14.09'!Q$1,'FCST SDV'!$AC$2:$AZ$2,0))/'Hàng Theo FCTS 14.09'!$C207,0)</f>
        <v>0</v>
      </c>
    </row>
    <row r="208" spans="1:17">
      <c r="A208" s="571"/>
      <c r="B208" s="131" t="s">
        <v>136</v>
      </c>
      <c r="C208" s="135">
        <v>2500</v>
      </c>
      <c r="D208" s="557"/>
      <c r="E208" s="586"/>
      <c r="F208" s="557"/>
      <c r="G208" s="152">
        <f>+VLOOKUP(B208,'[6]FCST SDV'!$C:$AL,36,0)</f>
        <v>0</v>
      </c>
      <c r="H208" s="153">
        <f t="shared" si="46"/>
        <v>0</v>
      </c>
      <c r="I208" s="134">
        <f t="array" ref="I208">+IFERROR(INDEX('FCST SDV'!$AC$3:$AZ$3000,MATCH('Hàng Theo FCTS 14.09'!$B208,'FCST SDV'!$C$3:$C$3000,0),MATCH('Hàng Theo FCTS 14.09'!I$1,'FCST SDV'!$AC$2:$AZ$2,0))/'Hàng Theo FCTS 14.09'!$C208,0)</f>
        <v>0</v>
      </c>
      <c r="J208" s="134">
        <f t="array" ref="J208">+IFERROR(INDEX('FCST SDV'!$AC$3:$AZ$3000,MATCH('Hàng Theo FCTS 14.09'!$B208,'FCST SDV'!$C$3:$C$3000,0),MATCH('Hàng Theo FCTS 14.09'!J$1,'FCST SDV'!$AC$2:$AZ$2,0))/'Hàng Theo FCTS 14.09'!$C208,0)</f>
        <v>0</v>
      </c>
      <c r="K208" s="134">
        <f t="array" ref="K208">+IFERROR(INDEX('FCST SDV'!$AC$3:$AZ$3000,MATCH('Hàng Theo FCTS 14.09'!$B208,'FCST SDV'!$C$3:$C$3000,0),MATCH('Hàng Theo FCTS 14.09'!K$1,'FCST SDV'!$AC$2:$AZ$2,0))/'Hàng Theo FCTS 14.09'!$C208,0)</f>
        <v>0</v>
      </c>
      <c r="L208" s="134">
        <f t="array" ref="L208">+IFERROR(INDEX('FCST SDV'!$AC$3:$AZ$3000,MATCH('Hàng Theo FCTS 14.09'!$B208,'FCST SDV'!$C$3:$C$3000,0),MATCH('Hàng Theo FCTS 14.09'!L$1,'FCST SDV'!$AC$2:$AZ$2,0))/'Hàng Theo FCTS 14.09'!$C208,0)</f>
        <v>0</v>
      </c>
      <c r="M208" s="134">
        <f t="array" ref="M208">+IFERROR(INDEX('FCST SDV'!$AC$3:$AZ$3000,MATCH('Hàng Theo FCTS 14.09'!$B208,'FCST SDV'!$C$3:$C$3000,0),MATCH('Hàng Theo FCTS 14.09'!M$1,'FCST SDV'!$AC$2:$AZ$2,0))/'Hàng Theo FCTS 14.09'!$C208,0)</f>
        <v>0</v>
      </c>
      <c r="N208" s="134">
        <f t="array" ref="N208">+IFERROR(INDEX('FCST SDV'!$AC$3:$AZ$3000,MATCH('Hàng Theo FCTS 14.09'!$B208,'FCST SDV'!$C$3:$C$3000,0),MATCH('Hàng Theo FCTS 14.09'!N$1,'FCST SDV'!$AC$2:$AZ$2,0))/'Hàng Theo FCTS 14.09'!$C208,0)</f>
        <v>0</v>
      </c>
      <c r="O208" s="134">
        <f t="array" ref="O208">+IFERROR(INDEX('FCST SDV'!$AC$3:$AZ$3000,MATCH('Hàng Theo FCTS 14.09'!$B208,'FCST SDV'!$C$3:$C$3000,0),MATCH('Hàng Theo FCTS 14.09'!O$1,'FCST SDV'!$AC$2:$AZ$2,0))/'Hàng Theo FCTS 14.09'!$C208,0)</f>
        <v>0</v>
      </c>
      <c r="P208" s="134">
        <f t="array" ref="P208">+IFERROR(INDEX('FCST SDV'!$AC$3:$AZ$3000,MATCH('Hàng Theo FCTS 14.09'!$B208,'FCST SDV'!$C$3:$C$3000,0),MATCH('Hàng Theo FCTS 14.09'!P$1,'FCST SDV'!$AC$2:$AZ$2,0))/'Hàng Theo FCTS 14.09'!$C208,0)</f>
        <v>0</v>
      </c>
      <c r="Q208" s="134">
        <f t="array" ref="Q208">+IFERROR(INDEX('FCST SDV'!$AC$3:$AZ$3000,MATCH('Hàng Theo FCTS 14.09'!$B208,'FCST SDV'!$C$3:$C$3000,0),MATCH('Hàng Theo FCTS 14.09'!Q$1,'FCST SDV'!$AC$2:$AZ$2,0))/'Hàng Theo FCTS 14.09'!$C208,0)</f>
        <v>0</v>
      </c>
    </row>
    <row r="209" spans="1:17">
      <c r="A209" s="572" t="s">
        <v>254</v>
      </c>
      <c r="B209" s="573"/>
      <c r="C209" s="573"/>
      <c r="D209" s="573"/>
      <c r="E209" s="573"/>
      <c r="F209" s="574"/>
      <c r="G209" s="156"/>
      <c r="H209" s="155"/>
      <c r="I209" s="138">
        <f>+F207-SUM(I207:I208)</f>
        <v>0</v>
      </c>
      <c r="J209" s="138">
        <f>+I209-SUM(J207:J208)</f>
        <v>0</v>
      </c>
      <c r="K209" s="138">
        <f t="shared" ref="K209:Q209" si="47">+J209-SUM(K207:K208)</f>
        <v>0</v>
      </c>
      <c r="L209" s="138">
        <f t="shared" si="47"/>
        <v>0</v>
      </c>
      <c r="M209" s="138">
        <f t="shared" si="47"/>
        <v>0</v>
      </c>
      <c r="N209" s="138">
        <f t="shared" si="47"/>
        <v>0</v>
      </c>
      <c r="O209" s="138">
        <f t="shared" si="47"/>
        <v>0</v>
      </c>
      <c r="P209" s="138">
        <f t="shared" si="47"/>
        <v>0</v>
      </c>
      <c r="Q209" s="138">
        <f t="shared" si="47"/>
        <v>0</v>
      </c>
    </row>
    <row r="210" spans="1:17">
      <c r="A210" s="570" t="s">
        <v>175</v>
      </c>
      <c r="B210" s="131" t="s">
        <v>137</v>
      </c>
      <c r="C210" s="135">
        <v>1500</v>
      </c>
      <c r="D210" s="555">
        <v>0</v>
      </c>
      <c r="E210" s="585"/>
      <c r="F210" s="555">
        <f>D210</f>
        <v>0</v>
      </c>
      <c r="G210" s="152">
        <f>+VLOOKUP(B210,'[6]FCST SDV'!$C:$AL,36,0)</f>
        <v>0</v>
      </c>
      <c r="H210" s="153">
        <f t="shared" ref="H210:H219" si="48">+G210/C210</f>
        <v>0</v>
      </c>
      <c r="I210" s="134">
        <f t="array" ref="I210">+IFERROR(INDEX('FCST SDV'!$AC$3:$AZ$3000,MATCH('Hàng Theo FCTS 14.09'!$B210,'FCST SDV'!$C$3:$C$3000,0),MATCH('Hàng Theo FCTS 14.09'!I$1,'FCST SDV'!$AC$2:$AZ$2,0))/'Hàng Theo FCTS 14.09'!$C210,0)</f>
        <v>0</v>
      </c>
      <c r="J210" s="134">
        <f t="array" ref="J210">+IFERROR(INDEX('FCST SDV'!$AC$3:$AZ$3000,MATCH('Hàng Theo FCTS 14.09'!$B210,'FCST SDV'!$C$3:$C$3000,0),MATCH('Hàng Theo FCTS 14.09'!J$1,'FCST SDV'!$AC$2:$AZ$2,0))/'Hàng Theo FCTS 14.09'!$C210,0)</f>
        <v>0</v>
      </c>
      <c r="K210" s="134">
        <f t="array" ref="K210">+IFERROR(INDEX('FCST SDV'!$AC$3:$AZ$3000,MATCH('Hàng Theo FCTS 14.09'!$B210,'FCST SDV'!$C$3:$C$3000,0),MATCH('Hàng Theo FCTS 14.09'!K$1,'FCST SDV'!$AC$2:$AZ$2,0))/'Hàng Theo FCTS 14.09'!$C210,0)</f>
        <v>0</v>
      </c>
      <c r="L210" s="134">
        <f t="array" ref="L210">+IFERROR(INDEX('FCST SDV'!$AC$3:$AZ$3000,MATCH('Hàng Theo FCTS 14.09'!$B210,'FCST SDV'!$C$3:$C$3000,0),MATCH('Hàng Theo FCTS 14.09'!L$1,'FCST SDV'!$AC$2:$AZ$2,0))/'Hàng Theo FCTS 14.09'!$C210,0)</f>
        <v>0</v>
      </c>
      <c r="M210" s="134">
        <f t="array" ref="M210">+IFERROR(INDEX('FCST SDV'!$AC$3:$AZ$3000,MATCH('Hàng Theo FCTS 14.09'!$B210,'FCST SDV'!$C$3:$C$3000,0),MATCH('Hàng Theo FCTS 14.09'!M$1,'FCST SDV'!$AC$2:$AZ$2,0))/'Hàng Theo FCTS 14.09'!$C210,0)</f>
        <v>0</v>
      </c>
      <c r="N210" s="134">
        <f t="array" ref="N210">+IFERROR(INDEX('FCST SDV'!$AC$3:$AZ$3000,MATCH('Hàng Theo FCTS 14.09'!$B210,'FCST SDV'!$C$3:$C$3000,0),MATCH('Hàng Theo FCTS 14.09'!N$1,'FCST SDV'!$AC$2:$AZ$2,0))/'Hàng Theo FCTS 14.09'!$C210,0)</f>
        <v>0</v>
      </c>
      <c r="O210" s="134">
        <f t="array" ref="O210">+IFERROR(INDEX('FCST SDV'!$AC$3:$AZ$3000,MATCH('Hàng Theo FCTS 14.09'!$B210,'FCST SDV'!$C$3:$C$3000,0),MATCH('Hàng Theo FCTS 14.09'!O$1,'FCST SDV'!$AC$2:$AZ$2,0))/'Hàng Theo FCTS 14.09'!$C210,0)</f>
        <v>0</v>
      </c>
      <c r="P210" s="134">
        <f t="array" ref="P210">+IFERROR(INDEX('FCST SDV'!$AC$3:$AZ$3000,MATCH('Hàng Theo FCTS 14.09'!$B210,'FCST SDV'!$C$3:$C$3000,0),MATCH('Hàng Theo FCTS 14.09'!P$1,'FCST SDV'!$AC$2:$AZ$2,0))/'Hàng Theo FCTS 14.09'!$C210,0)</f>
        <v>0</v>
      </c>
      <c r="Q210" s="134">
        <f t="array" ref="Q210">+IFERROR(INDEX('FCST SDV'!$AC$3:$AZ$3000,MATCH('Hàng Theo FCTS 14.09'!$B210,'FCST SDV'!$C$3:$C$3000,0),MATCH('Hàng Theo FCTS 14.09'!Q$1,'FCST SDV'!$AC$2:$AZ$2,0))/'Hàng Theo FCTS 14.09'!$C210,0)</f>
        <v>0</v>
      </c>
    </row>
    <row r="211" spans="1:17">
      <c r="A211" s="575"/>
      <c r="B211" s="131" t="s">
        <v>101</v>
      </c>
      <c r="C211" s="135">
        <v>1500</v>
      </c>
      <c r="D211" s="556"/>
      <c r="E211" s="664"/>
      <c r="F211" s="556"/>
      <c r="G211" s="152">
        <f>+VLOOKUP(B211,'[6]FCST SDV'!$C:$AL,36,0)</f>
        <v>0</v>
      </c>
      <c r="H211" s="153">
        <f t="shared" si="48"/>
        <v>0</v>
      </c>
      <c r="I211" s="134">
        <f t="array" ref="I211">+IFERROR(INDEX('FCST SDV'!$AC$3:$AZ$3000,MATCH('Hàng Theo FCTS 14.09'!$B211,'FCST SDV'!$C$3:$C$3000,0),MATCH('Hàng Theo FCTS 14.09'!I$1,'FCST SDV'!$AC$2:$AZ$2,0))/'Hàng Theo FCTS 14.09'!$C211,0)</f>
        <v>0</v>
      </c>
      <c r="J211" s="134">
        <f t="array" ref="J211">+IFERROR(INDEX('FCST SDV'!$AC$3:$AZ$3000,MATCH('Hàng Theo FCTS 14.09'!$B211,'FCST SDV'!$C$3:$C$3000,0),MATCH('Hàng Theo FCTS 14.09'!J$1,'FCST SDV'!$AC$2:$AZ$2,0))/'Hàng Theo FCTS 14.09'!$C211,0)</f>
        <v>0</v>
      </c>
      <c r="K211" s="134">
        <f t="array" ref="K211">+IFERROR(INDEX('FCST SDV'!$AC$3:$AZ$3000,MATCH('Hàng Theo FCTS 14.09'!$B211,'FCST SDV'!$C$3:$C$3000,0),MATCH('Hàng Theo FCTS 14.09'!K$1,'FCST SDV'!$AC$2:$AZ$2,0))/'Hàng Theo FCTS 14.09'!$C211,0)</f>
        <v>0</v>
      </c>
      <c r="L211" s="134">
        <f t="array" ref="L211">+IFERROR(INDEX('FCST SDV'!$AC$3:$AZ$3000,MATCH('Hàng Theo FCTS 14.09'!$B211,'FCST SDV'!$C$3:$C$3000,0),MATCH('Hàng Theo FCTS 14.09'!L$1,'FCST SDV'!$AC$2:$AZ$2,0))/'Hàng Theo FCTS 14.09'!$C211,0)</f>
        <v>0</v>
      </c>
      <c r="M211" s="134">
        <f t="array" ref="M211">+IFERROR(INDEX('FCST SDV'!$AC$3:$AZ$3000,MATCH('Hàng Theo FCTS 14.09'!$B211,'FCST SDV'!$C$3:$C$3000,0),MATCH('Hàng Theo FCTS 14.09'!M$1,'FCST SDV'!$AC$2:$AZ$2,0))/'Hàng Theo FCTS 14.09'!$C211,0)</f>
        <v>0</v>
      </c>
      <c r="N211" s="134">
        <f t="array" ref="N211">+IFERROR(INDEX('FCST SDV'!$AC$3:$AZ$3000,MATCH('Hàng Theo FCTS 14.09'!$B211,'FCST SDV'!$C$3:$C$3000,0),MATCH('Hàng Theo FCTS 14.09'!N$1,'FCST SDV'!$AC$2:$AZ$2,0))/'Hàng Theo FCTS 14.09'!$C211,0)</f>
        <v>0</v>
      </c>
      <c r="O211" s="134">
        <f t="array" ref="O211">+IFERROR(INDEX('FCST SDV'!$AC$3:$AZ$3000,MATCH('Hàng Theo FCTS 14.09'!$B211,'FCST SDV'!$C$3:$C$3000,0),MATCH('Hàng Theo FCTS 14.09'!O$1,'FCST SDV'!$AC$2:$AZ$2,0))/'Hàng Theo FCTS 14.09'!$C211,0)</f>
        <v>0</v>
      </c>
      <c r="P211" s="134">
        <f t="array" ref="P211">+IFERROR(INDEX('FCST SDV'!$AC$3:$AZ$3000,MATCH('Hàng Theo FCTS 14.09'!$B211,'FCST SDV'!$C$3:$C$3000,0),MATCH('Hàng Theo FCTS 14.09'!P$1,'FCST SDV'!$AC$2:$AZ$2,0))/'Hàng Theo FCTS 14.09'!$C211,0)</f>
        <v>0</v>
      </c>
      <c r="Q211" s="134">
        <f t="array" ref="Q211">+IFERROR(INDEX('FCST SDV'!$AC$3:$AZ$3000,MATCH('Hàng Theo FCTS 14.09'!$B211,'FCST SDV'!$C$3:$C$3000,0),MATCH('Hàng Theo FCTS 14.09'!Q$1,'FCST SDV'!$AC$2:$AZ$2,0))/'Hàng Theo FCTS 14.09'!$C211,0)</f>
        <v>0</v>
      </c>
    </row>
    <row r="212" spans="1:17">
      <c r="A212" s="575"/>
      <c r="B212" s="131" t="s">
        <v>138</v>
      </c>
      <c r="C212" s="135">
        <v>1500</v>
      </c>
      <c r="D212" s="556"/>
      <c r="E212" s="664"/>
      <c r="F212" s="556"/>
      <c r="G212" s="152">
        <f>+VLOOKUP(B212,'[6]FCST SDV'!$C:$AL,36,0)</f>
        <v>0</v>
      </c>
      <c r="H212" s="153">
        <f t="shared" si="48"/>
        <v>0</v>
      </c>
      <c r="I212" s="134">
        <f t="array" ref="I212">+IFERROR(INDEX('FCST SDV'!$AC$3:$AZ$3000,MATCH('Hàng Theo FCTS 14.09'!$B212,'FCST SDV'!$C$3:$C$3000,0),MATCH('Hàng Theo FCTS 14.09'!I$1,'FCST SDV'!$AC$2:$AZ$2,0))/'Hàng Theo FCTS 14.09'!$C212,0)</f>
        <v>0</v>
      </c>
      <c r="J212" s="134">
        <f t="array" ref="J212">+IFERROR(INDEX('FCST SDV'!$AC$3:$AZ$3000,MATCH('Hàng Theo FCTS 14.09'!$B212,'FCST SDV'!$C$3:$C$3000,0),MATCH('Hàng Theo FCTS 14.09'!J$1,'FCST SDV'!$AC$2:$AZ$2,0))/'Hàng Theo FCTS 14.09'!$C212,0)</f>
        <v>0</v>
      </c>
      <c r="K212" s="134">
        <f t="array" ref="K212">+IFERROR(INDEX('FCST SDV'!$AC$3:$AZ$3000,MATCH('Hàng Theo FCTS 14.09'!$B212,'FCST SDV'!$C$3:$C$3000,0),MATCH('Hàng Theo FCTS 14.09'!K$1,'FCST SDV'!$AC$2:$AZ$2,0))/'Hàng Theo FCTS 14.09'!$C212,0)</f>
        <v>0</v>
      </c>
      <c r="L212" s="134">
        <f t="array" ref="L212">+IFERROR(INDEX('FCST SDV'!$AC$3:$AZ$3000,MATCH('Hàng Theo FCTS 14.09'!$B212,'FCST SDV'!$C$3:$C$3000,0),MATCH('Hàng Theo FCTS 14.09'!L$1,'FCST SDV'!$AC$2:$AZ$2,0))/'Hàng Theo FCTS 14.09'!$C212,0)</f>
        <v>0</v>
      </c>
      <c r="M212" s="134">
        <f t="array" ref="M212">+IFERROR(INDEX('FCST SDV'!$AC$3:$AZ$3000,MATCH('Hàng Theo FCTS 14.09'!$B212,'FCST SDV'!$C$3:$C$3000,0),MATCH('Hàng Theo FCTS 14.09'!M$1,'FCST SDV'!$AC$2:$AZ$2,0))/'Hàng Theo FCTS 14.09'!$C212,0)</f>
        <v>0</v>
      </c>
      <c r="N212" s="134">
        <f t="array" ref="N212">+IFERROR(INDEX('FCST SDV'!$AC$3:$AZ$3000,MATCH('Hàng Theo FCTS 14.09'!$B212,'FCST SDV'!$C$3:$C$3000,0),MATCH('Hàng Theo FCTS 14.09'!N$1,'FCST SDV'!$AC$2:$AZ$2,0))/'Hàng Theo FCTS 14.09'!$C212,0)</f>
        <v>0</v>
      </c>
      <c r="O212" s="134">
        <f t="array" ref="O212">+IFERROR(INDEX('FCST SDV'!$AC$3:$AZ$3000,MATCH('Hàng Theo FCTS 14.09'!$B212,'FCST SDV'!$C$3:$C$3000,0),MATCH('Hàng Theo FCTS 14.09'!O$1,'FCST SDV'!$AC$2:$AZ$2,0))/'Hàng Theo FCTS 14.09'!$C212,0)</f>
        <v>0</v>
      </c>
      <c r="P212" s="134">
        <f t="array" ref="P212">+IFERROR(INDEX('FCST SDV'!$AC$3:$AZ$3000,MATCH('Hàng Theo FCTS 14.09'!$B212,'FCST SDV'!$C$3:$C$3000,0),MATCH('Hàng Theo FCTS 14.09'!P$1,'FCST SDV'!$AC$2:$AZ$2,0))/'Hàng Theo FCTS 14.09'!$C212,0)</f>
        <v>0</v>
      </c>
      <c r="Q212" s="134">
        <f t="array" ref="Q212">+IFERROR(INDEX('FCST SDV'!$AC$3:$AZ$3000,MATCH('Hàng Theo FCTS 14.09'!$B212,'FCST SDV'!$C$3:$C$3000,0),MATCH('Hàng Theo FCTS 14.09'!Q$1,'FCST SDV'!$AC$2:$AZ$2,0))/'Hàng Theo FCTS 14.09'!$C212,0)</f>
        <v>0</v>
      </c>
    </row>
    <row r="213" spans="1:17">
      <c r="A213" s="575"/>
      <c r="B213" s="131" t="s">
        <v>139</v>
      </c>
      <c r="C213" s="135">
        <v>1500</v>
      </c>
      <c r="D213" s="556"/>
      <c r="E213" s="664"/>
      <c r="F213" s="556"/>
      <c r="G213" s="152">
        <f>+VLOOKUP(B213,'[6]FCST SDV'!$C:$AL,36,0)</f>
        <v>0</v>
      </c>
      <c r="H213" s="153">
        <f t="shared" si="48"/>
        <v>0</v>
      </c>
      <c r="I213" s="134">
        <f t="array" ref="I213">+IFERROR(INDEX('FCST SDV'!$AC$3:$AZ$3000,MATCH('Hàng Theo FCTS 14.09'!$B213,'FCST SDV'!$C$3:$C$3000,0),MATCH('Hàng Theo FCTS 14.09'!I$1,'FCST SDV'!$AC$2:$AZ$2,0))/'Hàng Theo FCTS 14.09'!$C213,0)</f>
        <v>0</v>
      </c>
      <c r="J213" s="134">
        <f t="array" ref="J213">+IFERROR(INDEX('FCST SDV'!$AC$3:$AZ$3000,MATCH('Hàng Theo FCTS 14.09'!$B213,'FCST SDV'!$C$3:$C$3000,0),MATCH('Hàng Theo FCTS 14.09'!J$1,'FCST SDV'!$AC$2:$AZ$2,0))/'Hàng Theo FCTS 14.09'!$C213,0)</f>
        <v>0</v>
      </c>
      <c r="K213" s="134">
        <f t="array" ref="K213">+IFERROR(INDEX('FCST SDV'!$AC$3:$AZ$3000,MATCH('Hàng Theo FCTS 14.09'!$B213,'FCST SDV'!$C$3:$C$3000,0),MATCH('Hàng Theo FCTS 14.09'!K$1,'FCST SDV'!$AC$2:$AZ$2,0))/'Hàng Theo FCTS 14.09'!$C213,0)</f>
        <v>0</v>
      </c>
      <c r="L213" s="134">
        <f t="array" ref="L213">+IFERROR(INDEX('FCST SDV'!$AC$3:$AZ$3000,MATCH('Hàng Theo FCTS 14.09'!$B213,'FCST SDV'!$C$3:$C$3000,0),MATCH('Hàng Theo FCTS 14.09'!L$1,'FCST SDV'!$AC$2:$AZ$2,0))/'Hàng Theo FCTS 14.09'!$C213,0)</f>
        <v>0</v>
      </c>
      <c r="M213" s="134">
        <f t="array" ref="M213">+IFERROR(INDEX('FCST SDV'!$AC$3:$AZ$3000,MATCH('Hàng Theo FCTS 14.09'!$B213,'FCST SDV'!$C$3:$C$3000,0),MATCH('Hàng Theo FCTS 14.09'!M$1,'FCST SDV'!$AC$2:$AZ$2,0))/'Hàng Theo FCTS 14.09'!$C213,0)</f>
        <v>0</v>
      </c>
      <c r="N213" s="134">
        <f t="array" ref="N213">+IFERROR(INDEX('FCST SDV'!$AC$3:$AZ$3000,MATCH('Hàng Theo FCTS 14.09'!$B213,'FCST SDV'!$C$3:$C$3000,0),MATCH('Hàng Theo FCTS 14.09'!N$1,'FCST SDV'!$AC$2:$AZ$2,0))/'Hàng Theo FCTS 14.09'!$C213,0)</f>
        <v>0</v>
      </c>
      <c r="O213" s="134">
        <f t="array" ref="O213">+IFERROR(INDEX('FCST SDV'!$AC$3:$AZ$3000,MATCH('Hàng Theo FCTS 14.09'!$B213,'FCST SDV'!$C$3:$C$3000,0),MATCH('Hàng Theo FCTS 14.09'!O$1,'FCST SDV'!$AC$2:$AZ$2,0))/'Hàng Theo FCTS 14.09'!$C213,0)</f>
        <v>0</v>
      </c>
      <c r="P213" s="134">
        <f t="array" ref="P213">+IFERROR(INDEX('FCST SDV'!$AC$3:$AZ$3000,MATCH('Hàng Theo FCTS 14.09'!$B213,'FCST SDV'!$C$3:$C$3000,0),MATCH('Hàng Theo FCTS 14.09'!P$1,'FCST SDV'!$AC$2:$AZ$2,0))/'Hàng Theo FCTS 14.09'!$C213,0)</f>
        <v>0</v>
      </c>
      <c r="Q213" s="134">
        <f t="array" ref="Q213">+IFERROR(INDEX('FCST SDV'!$AC$3:$AZ$3000,MATCH('Hàng Theo FCTS 14.09'!$B213,'FCST SDV'!$C$3:$C$3000,0),MATCH('Hàng Theo FCTS 14.09'!Q$1,'FCST SDV'!$AC$2:$AZ$2,0))/'Hàng Theo FCTS 14.09'!$C213,0)</f>
        <v>0</v>
      </c>
    </row>
    <row r="214" spans="1:17">
      <c r="A214" s="575"/>
      <c r="B214" s="131" t="s">
        <v>140</v>
      </c>
      <c r="C214" s="135">
        <v>1500</v>
      </c>
      <c r="D214" s="556"/>
      <c r="E214" s="664"/>
      <c r="F214" s="556"/>
      <c r="G214" s="152">
        <f>+VLOOKUP(B214,'[6]FCST SDV'!$C:$AL,36,0)</f>
        <v>0</v>
      </c>
      <c r="H214" s="153">
        <f t="shared" si="48"/>
        <v>0</v>
      </c>
      <c r="I214" s="134">
        <f t="array" ref="I214">+IFERROR(INDEX('FCST SDV'!$AC$3:$AZ$3000,MATCH('Hàng Theo FCTS 14.09'!$B214,'FCST SDV'!$C$3:$C$3000,0),MATCH('Hàng Theo FCTS 14.09'!I$1,'FCST SDV'!$AC$2:$AZ$2,0))/'Hàng Theo FCTS 14.09'!$C214,0)</f>
        <v>0</v>
      </c>
      <c r="J214" s="134">
        <f t="array" ref="J214">+IFERROR(INDEX('FCST SDV'!$AC$3:$AZ$3000,MATCH('Hàng Theo FCTS 14.09'!$B214,'FCST SDV'!$C$3:$C$3000,0),MATCH('Hàng Theo FCTS 14.09'!J$1,'FCST SDV'!$AC$2:$AZ$2,0))/'Hàng Theo FCTS 14.09'!$C214,0)</f>
        <v>0</v>
      </c>
      <c r="K214" s="134">
        <f t="array" ref="K214">+IFERROR(INDEX('FCST SDV'!$AC$3:$AZ$3000,MATCH('Hàng Theo FCTS 14.09'!$B214,'FCST SDV'!$C$3:$C$3000,0),MATCH('Hàng Theo FCTS 14.09'!K$1,'FCST SDV'!$AC$2:$AZ$2,0))/'Hàng Theo FCTS 14.09'!$C214,0)</f>
        <v>0</v>
      </c>
      <c r="L214" s="134">
        <f t="array" ref="L214">+IFERROR(INDEX('FCST SDV'!$AC$3:$AZ$3000,MATCH('Hàng Theo FCTS 14.09'!$B214,'FCST SDV'!$C$3:$C$3000,0),MATCH('Hàng Theo FCTS 14.09'!L$1,'FCST SDV'!$AC$2:$AZ$2,0))/'Hàng Theo FCTS 14.09'!$C214,0)</f>
        <v>0</v>
      </c>
      <c r="M214" s="134">
        <f t="array" ref="M214">+IFERROR(INDEX('FCST SDV'!$AC$3:$AZ$3000,MATCH('Hàng Theo FCTS 14.09'!$B214,'FCST SDV'!$C$3:$C$3000,0),MATCH('Hàng Theo FCTS 14.09'!M$1,'FCST SDV'!$AC$2:$AZ$2,0))/'Hàng Theo FCTS 14.09'!$C214,0)</f>
        <v>0</v>
      </c>
      <c r="N214" s="134">
        <f t="array" ref="N214">+IFERROR(INDEX('FCST SDV'!$AC$3:$AZ$3000,MATCH('Hàng Theo FCTS 14.09'!$B214,'FCST SDV'!$C$3:$C$3000,0),MATCH('Hàng Theo FCTS 14.09'!N$1,'FCST SDV'!$AC$2:$AZ$2,0))/'Hàng Theo FCTS 14.09'!$C214,0)</f>
        <v>0</v>
      </c>
      <c r="O214" s="134">
        <f t="array" ref="O214">+IFERROR(INDEX('FCST SDV'!$AC$3:$AZ$3000,MATCH('Hàng Theo FCTS 14.09'!$B214,'FCST SDV'!$C$3:$C$3000,0),MATCH('Hàng Theo FCTS 14.09'!O$1,'FCST SDV'!$AC$2:$AZ$2,0))/'Hàng Theo FCTS 14.09'!$C214,0)</f>
        <v>0</v>
      </c>
      <c r="P214" s="134">
        <f t="array" ref="P214">+IFERROR(INDEX('FCST SDV'!$AC$3:$AZ$3000,MATCH('Hàng Theo FCTS 14.09'!$B214,'FCST SDV'!$C$3:$C$3000,0),MATCH('Hàng Theo FCTS 14.09'!P$1,'FCST SDV'!$AC$2:$AZ$2,0))/'Hàng Theo FCTS 14.09'!$C214,0)</f>
        <v>0</v>
      </c>
      <c r="Q214" s="134">
        <f t="array" ref="Q214">+IFERROR(INDEX('FCST SDV'!$AC$3:$AZ$3000,MATCH('Hàng Theo FCTS 14.09'!$B214,'FCST SDV'!$C$3:$C$3000,0),MATCH('Hàng Theo FCTS 14.09'!Q$1,'FCST SDV'!$AC$2:$AZ$2,0))/'Hàng Theo FCTS 14.09'!$C214,0)</f>
        <v>0</v>
      </c>
    </row>
    <row r="215" spans="1:17">
      <c r="A215" s="575"/>
      <c r="B215" s="131" t="s">
        <v>141</v>
      </c>
      <c r="C215" s="135">
        <v>1500</v>
      </c>
      <c r="D215" s="556"/>
      <c r="E215" s="664"/>
      <c r="F215" s="556"/>
      <c r="G215" s="152">
        <f>+VLOOKUP(B215,'[6]FCST SDV'!$C:$AL,36,0)</f>
        <v>0</v>
      </c>
      <c r="H215" s="153">
        <f t="shared" si="48"/>
        <v>0</v>
      </c>
      <c r="I215" s="134">
        <f t="array" ref="I215">+IFERROR(INDEX('FCST SDV'!$AC$3:$AZ$3000,MATCH('Hàng Theo FCTS 14.09'!$B215,'FCST SDV'!$C$3:$C$3000,0),MATCH('Hàng Theo FCTS 14.09'!I$1,'FCST SDV'!$AC$2:$AZ$2,0))/'Hàng Theo FCTS 14.09'!$C215,0)</f>
        <v>0</v>
      </c>
      <c r="J215" s="134">
        <f t="array" ref="J215">+IFERROR(INDEX('FCST SDV'!$AC$3:$AZ$3000,MATCH('Hàng Theo FCTS 14.09'!$B215,'FCST SDV'!$C$3:$C$3000,0),MATCH('Hàng Theo FCTS 14.09'!J$1,'FCST SDV'!$AC$2:$AZ$2,0))/'Hàng Theo FCTS 14.09'!$C215,0)</f>
        <v>0</v>
      </c>
      <c r="K215" s="134">
        <f t="array" ref="K215">+IFERROR(INDEX('FCST SDV'!$AC$3:$AZ$3000,MATCH('Hàng Theo FCTS 14.09'!$B215,'FCST SDV'!$C$3:$C$3000,0),MATCH('Hàng Theo FCTS 14.09'!K$1,'FCST SDV'!$AC$2:$AZ$2,0))/'Hàng Theo FCTS 14.09'!$C215,0)</f>
        <v>0</v>
      </c>
      <c r="L215" s="134">
        <f t="array" ref="L215">+IFERROR(INDEX('FCST SDV'!$AC$3:$AZ$3000,MATCH('Hàng Theo FCTS 14.09'!$B215,'FCST SDV'!$C$3:$C$3000,0),MATCH('Hàng Theo FCTS 14.09'!L$1,'FCST SDV'!$AC$2:$AZ$2,0))/'Hàng Theo FCTS 14.09'!$C215,0)</f>
        <v>0</v>
      </c>
      <c r="M215" s="134">
        <f t="array" ref="M215">+IFERROR(INDEX('FCST SDV'!$AC$3:$AZ$3000,MATCH('Hàng Theo FCTS 14.09'!$B215,'FCST SDV'!$C$3:$C$3000,0),MATCH('Hàng Theo FCTS 14.09'!M$1,'FCST SDV'!$AC$2:$AZ$2,0))/'Hàng Theo FCTS 14.09'!$C215,0)</f>
        <v>0</v>
      </c>
      <c r="N215" s="134">
        <f t="array" ref="N215">+IFERROR(INDEX('FCST SDV'!$AC$3:$AZ$3000,MATCH('Hàng Theo FCTS 14.09'!$B215,'FCST SDV'!$C$3:$C$3000,0),MATCH('Hàng Theo FCTS 14.09'!N$1,'FCST SDV'!$AC$2:$AZ$2,0))/'Hàng Theo FCTS 14.09'!$C215,0)</f>
        <v>0</v>
      </c>
      <c r="O215" s="134">
        <f t="array" ref="O215">+IFERROR(INDEX('FCST SDV'!$AC$3:$AZ$3000,MATCH('Hàng Theo FCTS 14.09'!$B215,'FCST SDV'!$C$3:$C$3000,0),MATCH('Hàng Theo FCTS 14.09'!O$1,'FCST SDV'!$AC$2:$AZ$2,0))/'Hàng Theo FCTS 14.09'!$C215,0)</f>
        <v>0</v>
      </c>
      <c r="P215" s="134">
        <f t="array" ref="P215">+IFERROR(INDEX('FCST SDV'!$AC$3:$AZ$3000,MATCH('Hàng Theo FCTS 14.09'!$B215,'FCST SDV'!$C$3:$C$3000,0),MATCH('Hàng Theo FCTS 14.09'!P$1,'FCST SDV'!$AC$2:$AZ$2,0))/'Hàng Theo FCTS 14.09'!$C215,0)</f>
        <v>0</v>
      </c>
      <c r="Q215" s="134">
        <f t="array" ref="Q215">+IFERROR(INDEX('FCST SDV'!$AC$3:$AZ$3000,MATCH('Hàng Theo FCTS 14.09'!$B215,'FCST SDV'!$C$3:$C$3000,0),MATCH('Hàng Theo FCTS 14.09'!Q$1,'FCST SDV'!$AC$2:$AZ$2,0))/'Hàng Theo FCTS 14.09'!$C215,0)</f>
        <v>0</v>
      </c>
    </row>
    <row r="216" spans="1:17">
      <c r="A216" s="575"/>
      <c r="B216" s="131" t="s">
        <v>142</v>
      </c>
      <c r="C216" s="135">
        <v>1500</v>
      </c>
      <c r="D216" s="556"/>
      <c r="E216" s="664"/>
      <c r="F216" s="556"/>
      <c r="G216" s="152">
        <f>+VLOOKUP(B216,'[6]FCST SDV'!$C:$AL,36,0)</f>
        <v>0</v>
      </c>
      <c r="H216" s="153">
        <f t="shared" si="48"/>
        <v>0</v>
      </c>
      <c r="I216" s="134">
        <f t="array" ref="I216">+IFERROR(INDEX('FCST SDV'!$AC$3:$AZ$3000,MATCH('Hàng Theo FCTS 14.09'!$B216,'FCST SDV'!$C$3:$C$3000,0),MATCH('Hàng Theo FCTS 14.09'!I$1,'FCST SDV'!$AC$2:$AZ$2,0))/'Hàng Theo FCTS 14.09'!$C216,0)</f>
        <v>0</v>
      </c>
      <c r="J216" s="134">
        <f t="array" ref="J216">+IFERROR(INDEX('FCST SDV'!$AC$3:$AZ$3000,MATCH('Hàng Theo FCTS 14.09'!$B216,'FCST SDV'!$C$3:$C$3000,0),MATCH('Hàng Theo FCTS 14.09'!J$1,'FCST SDV'!$AC$2:$AZ$2,0))/'Hàng Theo FCTS 14.09'!$C216,0)</f>
        <v>0</v>
      </c>
      <c r="K216" s="134">
        <f t="array" ref="K216">+IFERROR(INDEX('FCST SDV'!$AC$3:$AZ$3000,MATCH('Hàng Theo FCTS 14.09'!$B216,'FCST SDV'!$C$3:$C$3000,0),MATCH('Hàng Theo FCTS 14.09'!K$1,'FCST SDV'!$AC$2:$AZ$2,0))/'Hàng Theo FCTS 14.09'!$C216,0)</f>
        <v>0</v>
      </c>
      <c r="L216" s="134">
        <f t="array" ref="L216">+IFERROR(INDEX('FCST SDV'!$AC$3:$AZ$3000,MATCH('Hàng Theo FCTS 14.09'!$B216,'FCST SDV'!$C$3:$C$3000,0),MATCH('Hàng Theo FCTS 14.09'!L$1,'FCST SDV'!$AC$2:$AZ$2,0))/'Hàng Theo FCTS 14.09'!$C216,0)</f>
        <v>0</v>
      </c>
      <c r="M216" s="134">
        <f t="array" ref="M216">+IFERROR(INDEX('FCST SDV'!$AC$3:$AZ$3000,MATCH('Hàng Theo FCTS 14.09'!$B216,'FCST SDV'!$C$3:$C$3000,0),MATCH('Hàng Theo FCTS 14.09'!M$1,'FCST SDV'!$AC$2:$AZ$2,0))/'Hàng Theo FCTS 14.09'!$C216,0)</f>
        <v>0</v>
      </c>
      <c r="N216" s="134">
        <f t="array" ref="N216">+IFERROR(INDEX('FCST SDV'!$AC$3:$AZ$3000,MATCH('Hàng Theo FCTS 14.09'!$B216,'FCST SDV'!$C$3:$C$3000,0),MATCH('Hàng Theo FCTS 14.09'!N$1,'FCST SDV'!$AC$2:$AZ$2,0))/'Hàng Theo FCTS 14.09'!$C216,0)</f>
        <v>0</v>
      </c>
      <c r="O216" s="134">
        <f t="array" ref="O216">+IFERROR(INDEX('FCST SDV'!$AC$3:$AZ$3000,MATCH('Hàng Theo FCTS 14.09'!$B216,'FCST SDV'!$C$3:$C$3000,0),MATCH('Hàng Theo FCTS 14.09'!O$1,'FCST SDV'!$AC$2:$AZ$2,0))/'Hàng Theo FCTS 14.09'!$C216,0)</f>
        <v>0</v>
      </c>
      <c r="P216" s="134">
        <f t="array" ref="P216">+IFERROR(INDEX('FCST SDV'!$AC$3:$AZ$3000,MATCH('Hàng Theo FCTS 14.09'!$B216,'FCST SDV'!$C$3:$C$3000,0),MATCH('Hàng Theo FCTS 14.09'!P$1,'FCST SDV'!$AC$2:$AZ$2,0))/'Hàng Theo FCTS 14.09'!$C216,0)</f>
        <v>0</v>
      </c>
      <c r="Q216" s="134">
        <f t="array" ref="Q216">+IFERROR(INDEX('FCST SDV'!$AC$3:$AZ$3000,MATCH('Hàng Theo FCTS 14.09'!$B216,'FCST SDV'!$C$3:$C$3000,0),MATCH('Hàng Theo FCTS 14.09'!Q$1,'FCST SDV'!$AC$2:$AZ$2,0))/'Hàng Theo FCTS 14.09'!$C216,0)</f>
        <v>0</v>
      </c>
    </row>
    <row r="217" spans="1:17">
      <c r="A217" s="575"/>
      <c r="B217" s="131" t="s">
        <v>143</v>
      </c>
      <c r="C217" s="135">
        <v>1500</v>
      </c>
      <c r="D217" s="556"/>
      <c r="E217" s="664"/>
      <c r="F217" s="556"/>
      <c r="G217" s="152">
        <f>+VLOOKUP(B217,'[6]FCST SDV'!$C:$AL,36,0)</f>
        <v>0</v>
      </c>
      <c r="H217" s="153">
        <f t="shared" si="48"/>
        <v>0</v>
      </c>
      <c r="I217" s="134">
        <f t="array" ref="I217">+IFERROR(INDEX('FCST SDV'!$AC$3:$AZ$3000,MATCH('Hàng Theo FCTS 14.09'!$B217,'FCST SDV'!$C$3:$C$3000,0),MATCH('Hàng Theo FCTS 14.09'!I$1,'FCST SDV'!$AC$2:$AZ$2,0))/'Hàng Theo FCTS 14.09'!$C217,0)</f>
        <v>0</v>
      </c>
      <c r="J217" s="134">
        <f t="array" ref="J217">+IFERROR(INDEX('FCST SDV'!$AC$3:$AZ$3000,MATCH('Hàng Theo FCTS 14.09'!$B217,'FCST SDV'!$C$3:$C$3000,0),MATCH('Hàng Theo FCTS 14.09'!J$1,'FCST SDV'!$AC$2:$AZ$2,0))/'Hàng Theo FCTS 14.09'!$C217,0)</f>
        <v>0</v>
      </c>
      <c r="K217" s="134">
        <f t="array" ref="K217">+IFERROR(INDEX('FCST SDV'!$AC$3:$AZ$3000,MATCH('Hàng Theo FCTS 14.09'!$B217,'FCST SDV'!$C$3:$C$3000,0),MATCH('Hàng Theo FCTS 14.09'!K$1,'FCST SDV'!$AC$2:$AZ$2,0))/'Hàng Theo FCTS 14.09'!$C217,0)</f>
        <v>0</v>
      </c>
      <c r="L217" s="134">
        <f t="array" ref="L217">+IFERROR(INDEX('FCST SDV'!$AC$3:$AZ$3000,MATCH('Hàng Theo FCTS 14.09'!$B217,'FCST SDV'!$C$3:$C$3000,0),MATCH('Hàng Theo FCTS 14.09'!L$1,'FCST SDV'!$AC$2:$AZ$2,0))/'Hàng Theo FCTS 14.09'!$C217,0)</f>
        <v>0</v>
      </c>
      <c r="M217" s="134">
        <f t="array" ref="M217">+IFERROR(INDEX('FCST SDV'!$AC$3:$AZ$3000,MATCH('Hàng Theo FCTS 14.09'!$B217,'FCST SDV'!$C$3:$C$3000,0),MATCH('Hàng Theo FCTS 14.09'!M$1,'FCST SDV'!$AC$2:$AZ$2,0))/'Hàng Theo FCTS 14.09'!$C217,0)</f>
        <v>0</v>
      </c>
      <c r="N217" s="134">
        <f t="array" ref="N217">+IFERROR(INDEX('FCST SDV'!$AC$3:$AZ$3000,MATCH('Hàng Theo FCTS 14.09'!$B217,'FCST SDV'!$C$3:$C$3000,0),MATCH('Hàng Theo FCTS 14.09'!N$1,'FCST SDV'!$AC$2:$AZ$2,0))/'Hàng Theo FCTS 14.09'!$C217,0)</f>
        <v>0</v>
      </c>
      <c r="O217" s="134">
        <f t="array" ref="O217">+IFERROR(INDEX('FCST SDV'!$AC$3:$AZ$3000,MATCH('Hàng Theo FCTS 14.09'!$B217,'FCST SDV'!$C$3:$C$3000,0),MATCH('Hàng Theo FCTS 14.09'!O$1,'FCST SDV'!$AC$2:$AZ$2,0))/'Hàng Theo FCTS 14.09'!$C217,0)</f>
        <v>0</v>
      </c>
      <c r="P217" s="134">
        <f t="array" ref="P217">+IFERROR(INDEX('FCST SDV'!$AC$3:$AZ$3000,MATCH('Hàng Theo FCTS 14.09'!$B217,'FCST SDV'!$C$3:$C$3000,0),MATCH('Hàng Theo FCTS 14.09'!P$1,'FCST SDV'!$AC$2:$AZ$2,0))/'Hàng Theo FCTS 14.09'!$C217,0)</f>
        <v>0</v>
      </c>
      <c r="Q217" s="134">
        <f t="array" ref="Q217">+IFERROR(INDEX('FCST SDV'!$AC$3:$AZ$3000,MATCH('Hàng Theo FCTS 14.09'!$B217,'FCST SDV'!$C$3:$C$3000,0),MATCH('Hàng Theo FCTS 14.09'!Q$1,'FCST SDV'!$AC$2:$AZ$2,0))/'Hàng Theo FCTS 14.09'!$C217,0)</f>
        <v>0</v>
      </c>
    </row>
    <row r="218" spans="1:17">
      <c r="A218" s="575"/>
      <c r="B218" s="131" t="s">
        <v>144</v>
      </c>
      <c r="C218" s="135">
        <v>1500</v>
      </c>
      <c r="D218" s="556"/>
      <c r="E218" s="664"/>
      <c r="F218" s="556"/>
      <c r="G218" s="152">
        <f>+VLOOKUP(B218,'[6]FCST SDV'!$C:$AL,36,0)</f>
        <v>0</v>
      </c>
      <c r="H218" s="153">
        <f t="shared" si="48"/>
        <v>0</v>
      </c>
      <c r="I218" s="134">
        <f t="array" ref="I218">+IFERROR(INDEX('FCST SDV'!$AC$3:$AZ$3000,MATCH('Hàng Theo FCTS 14.09'!$B218,'FCST SDV'!$C$3:$C$3000,0),MATCH('Hàng Theo FCTS 14.09'!I$1,'FCST SDV'!$AC$2:$AZ$2,0))/'Hàng Theo FCTS 14.09'!$C218,0)</f>
        <v>0</v>
      </c>
      <c r="J218" s="134">
        <f t="array" ref="J218">+IFERROR(INDEX('FCST SDV'!$AC$3:$AZ$3000,MATCH('Hàng Theo FCTS 14.09'!$B218,'FCST SDV'!$C$3:$C$3000,0),MATCH('Hàng Theo FCTS 14.09'!J$1,'FCST SDV'!$AC$2:$AZ$2,0))/'Hàng Theo FCTS 14.09'!$C218,0)</f>
        <v>0</v>
      </c>
      <c r="K218" s="134">
        <f t="array" ref="K218">+IFERROR(INDEX('FCST SDV'!$AC$3:$AZ$3000,MATCH('Hàng Theo FCTS 14.09'!$B218,'FCST SDV'!$C$3:$C$3000,0),MATCH('Hàng Theo FCTS 14.09'!K$1,'FCST SDV'!$AC$2:$AZ$2,0))/'Hàng Theo FCTS 14.09'!$C218,0)</f>
        <v>0</v>
      </c>
      <c r="L218" s="134">
        <f t="array" ref="L218">+IFERROR(INDEX('FCST SDV'!$AC$3:$AZ$3000,MATCH('Hàng Theo FCTS 14.09'!$B218,'FCST SDV'!$C$3:$C$3000,0),MATCH('Hàng Theo FCTS 14.09'!L$1,'FCST SDV'!$AC$2:$AZ$2,0))/'Hàng Theo FCTS 14.09'!$C218,0)</f>
        <v>0</v>
      </c>
      <c r="M218" s="134">
        <f t="array" ref="M218">+IFERROR(INDEX('FCST SDV'!$AC$3:$AZ$3000,MATCH('Hàng Theo FCTS 14.09'!$B218,'FCST SDV'!$C$3:$C$3000,0),MATCH('Hàng Theo FCTS 14.09'!M$1,'FCST SDV'!$AC$2:$AZ$2,0))/'Hàng Theo FCTS 14.09'!$C218,0)</f>
        <v>0</v>
      </c>
      <c r="N218" s="134">
        <f t="array" ref="N218">+IFERROR(INDEX('FCST SDV'!$AC$3:$AZ$3000,MATCH('Hàng Theo FCTS 14.09'!$B218,'FCST SDV'!$C$3:$C$3000,0),MATCH('Hàng Theo FCTS 14.09'!N$1,'FCST SDV'!$AC$2:$AZ$2,0))/'Hàng Theo FCTS 14.09'!$C218,0)</f>
        <v>0</v>
      </c>
      <c r="O218" s="134">
        <f t="array" ref="O218">+IFERROR(INDEX('FCST SDV'!$AC$3:$AZ$3000,MATCH('Hàng Theo FCTS 14.09'!$B218,'FCST SDV'!$C$3:$C$3000,0),MATCH('Hàng Theo FCTS 14.09'!O$1,'FCST SDV'!$AC$2:$AZ$2,0))/'Hàng Theo FCTS 14.09'!$C218,0)</f>
        <v>0</v>
      </c>
      <c r="P218" s="134">
        <f t="array" ref="P218">+IFERROR(INDEX('FCST SDV'!$AC$3:$AZ$3000,MATCH('Hàng Theo FCTS 14.09'!$B218,'FCST SDV'!$C$3:$C$3000,0),MATCH('Hàng Theo FCTS 14.09'!P$1,'FCST SDV'!$AC$2:$AZ$2,0))/'Hàng Theo FCTS 14.09'!$C218,0)</f>
        <v>0</v>
      </c>
      <c r="Q218" s="134">
        <f t="array" ref="Q218">+IFERROR(INDEX('FCST SDV'!$AC$3:$AZ$3000,MATCH('Hàng Theo FCTS 14.09'!$B218,'FCST SDV'!$C$3:$C$3000,0),MATCH('Hàng Theo FCTS 14.09'!Q$1,'FCST SDV'!$AC$2:$AZ$2,0))/'Hàng Theo FCTS 14.09'!$C218,0)</f>
        <v>0</v>
      </c>
    </row>
    <row r="219" spans="1:17">
      <c r="A219" s="571"/>
      <c r="B219" s="131" t="s">
        <v>145</v>
      </c>
      <c r="C219" s="135">
        <v>1500</v>
      </c>
      <c r="D219" s="557"/>
      <c r="E219" s="586"/>
      <c r="F219" s="557"/>
      <c r="G219" s="152">
        <f>+VLOOKUP(B219,'[6]FCST SDV'!$C:$AL,36,0)</f>
        <v>0</v>
      </c>
      <c r="H219" s="153">
        <f t="shared" si="48"/>
        <v>0</v>
      </c>
      <c r="I219" s="134">
        <f t="array" ref="I219">+IFERROR(INDEX('FCST SDV'!$AC$3:$AZ$3000,MATCH('Hàng Theo FCTS 14.09'!$B219,'FCST SDV'!$C$3:$C$3000,0),MATCH('Hàng Theo FCTS 14.09'!I$1,'FCST SDV'!$AC$2:$AZ$2,0))/'Hàng Theo FCTS 14.09'!$C219,0)</f>
        <v>0</v>
      </c>
      <c r="J219" s="134">
        <f t="array" ref="J219">+IFERROR(INDEX('FCST SDV'!$AC$3:$AZ$3000,MATCH('Hàng Theo FCTS 14.09'!$B219,'FCST SDV'!$C$3:$C$3000,0),MATCH('Hàng Theo FCTS 14.09'!J$1,'FCST SDV'!$AC$2:$AZ$2,0))/'Hàng Theo FCTS 14.09'!$C219,0)</f>
        <v>0</v>
      </c>
      <c r="K219" s="134">
        <f t="array" ref="K219">+IFERROR(INDEX('FCST SDV'!$AC$3:$AZ$3000,MATCH('Hàng Theo FCTS 14.09'!$B219,'FCST SDV'!$C$3:$C$3000,0),MATCH('Hàng Theo FCTS 14.09'!K$1,'FCST SDV'!$AC$2:$AZ$2,0))/'Hàng Theo FCTS 14.09'!$C219,0)</f>
        <v>0</v>
      </c>
      <c r="L219" s="134">
        <f t="array" ref="L219">+IFERROR(INDEX('FCST SDV'!$AC$3:$AZ$3000,MATCH('Hàng Theo FCTS 14.09'!$B219,'FCST SDV'!$C$3:$C$3000,0),MATCH('Hàng Theo FCTS 14.09'!L$1,'FCST SDV'!$AC$2:$AZ$2,0))/'Hàng Theo FCTS 14.09'!$C219,0)</f>
        <v>0</v>
      </c>
      <c r="M219" s="134">
        <f t="array" ref="M219">+IFERROR(INDEX('FCST SDV'!$AC$3:$AZ$3000,MATCH('Hàng Theo FCTS 14.09'!$B219,'FCST SDV'!$C$3:$C$3000,0),MATCH('Hàng Theo FCTS 14.09'!M$1,'FCST SDV'!$AC$2:$AZ$2,0))/'Hàng Theo FCTS 14.09'!$C219,0)</f>
        <v>0</v>
      </c>
      <c r="N219" s="134">
        <f t="array" ref="N219">+IFERROR(INDEX('FCST SDV'!$AC$3:$AZ$3000,MATCH('Hàng Theo FCTS 14.09'!$B219,'FCST SDV'!$C$3:$C$3000,0),MATCH('Hàng Theo FCTS 14.09'!N$1,'FCST SDV'!$AC$2:$AZ$2,0))/'Hàng Theo FCTS 14.09'!$C219,0)</f>
        <v>0</v>
      </c>
      <c r="O219" s="134">
        <f t="array" ref="O219">+IFERROR(INDEX('FCST SDV'!$AC$3:$AZ$3000,MATCH('Hàng Theo FCTS 14.09'!$B219,'FCST SDV'!$C$3:$C$3000,0),MATCH('Hàng Theo FCTS 14.09'!O$1,'FCST SDV'!$AC$2:$AZ$2,0))/'Hàng Theo FCTS 14.09'!$C219,0)</f>
        <v>0</v>
      </c>
      <c r="P219" s="134">
        <f t="array" ref="P219">+IFERROR(INDEX('FCST SDV'!$AC$3:$AZ$3000,MATCH('Hàng Theo FCTS 14.09'!$B219,'FCST SDV'!$C$3:$C$3000,0),MATCH('Hàng Theo FCTS 14.09'!P$1,'FCST SDV'!$AC$2:$AZ$2,0))/'Hàng Theo FCTS 14.09'!$C219,0)</f>
        <v>0</v>
      </c>
      <c r="Q219" s="134">
        <f t="array" ref="Q219">+IFERROR(INDEX('FCST SDV'!$AC$3:$AZ$3000,MATCH('Hàng Theo FCTS 14.09'!$B219,'FCST SDV'!$C$3:$C$3000,0),MATCH('Hàng Theo FCTS 14.09'!Q$1,'FCST SDV'!$AC$2:$AZ$2,0))/'Hàng Theo FCTS 14.09'!$C219,0)</f>
        <v>0</v>
      </c>
    </row>
    <row r="220" spans="1:17">
      <c r="A220" s="572" t="s">
        <v>254</v>
      </c>
      <c r="B220" s="573"/>
      <c r="C220" s="573"/>
      <c r="D220" s="573"/>
      <c r="E220" s="573"/>
      <c r="F220" s="574"/>
      <c r="G220" s="156"/>
      <c r="H220" s="155"/>
      <c r="I220" s="138">
        <f>+F210-SUM(I210:I219)</f>
        <v>0</v>
      </c>
      <c r="J220" s="138">
        <f>+I220-SUM(J210:J219)</f>
        <v>0</v>
      </c>
      <c r="K220" s="138">
        <f t="shared" ref="K220:Q220" si="49">+J220-SUM(K210:K219)</f>
        <v>0</v>
      </c>
      <c r="L220" s="138">
        <f t="shared" si="49"/>
        <v>0</v>
      </c>
      <c r="M220" s="138">
        <f t="shared" si="49"/>
        <v>0</v>
      </c>
      <c r="N220" s="138">
        <f t="shared" si="49"/>
        <v>0</v>
      </c>
      <c r="O220" s="138">
        <f t="shared" si="49"/>
        <v>0</v>
      </c>
      <c r="P220" s="138">
        <f t="shared" si="49"/>
        <v>0</v>
      </c>
      <c r="Q220" s="138">
        <f t="shared" si="49"/>
        <v>0</v>
      </c>
    </row>
    <row r="221" spans="1:17" ht="38.25">
      <c r="A221" s="172" t="s">
        <v>176</v>
      </c>
      <c r="B221" s="131" t="s">
        <v>146</v>
      </c>
      <c r="C221" s="135">
        <v>3000</v>
      </c>
      <c r="D221" s="169">
        <v>0</v>
      </c>
      <c r="E221" s="170"/>
      <c r="F221" s="169">
        <f>D221</f>
        <v>0</v>
      </c>
      <c r="G221" s="152">
        <f>+VLOOKUP(B221,'[6]FCST SDV'!$C:$AL,36,0)</f>
        <v>0</v>
      </c>
      <c r="H221" s="153">
        <f t="shared" ref="H221" si="50">+G221/C221</f>
        <v>0</v>
      </c>
      <c r="I221" s="134">
        <f t="array" ref="I221">+IFERROR(INDEX('FCST SDV'!$AC$3:$AZ$3000,MATCH('Hàng Theo FCTS 14.09'!$B221,'FCST SDV'!$C$3:$C$3000,0),MATCH('Hàng Theo FCTS 14.09'!I$1,'FCST SDV'!$AC$2:$AZ$2,0))/'Hàng Theo FCTS 14.09'!$C221,0)</f>
        <v>0</v>
      </c>
      <c r="J221" s="134">
        <f t="array" ref="J221">+IFERROR(INDEX('FCST SDV'!$AC$3:$AZ$3000,MATCH('Hàng Theo FCTS 14.09'!$B221,'FCST SDV'!$C$3:$C$3000,0),MATCH('Hàng Theo FCTS 14.09'!J$1,'FCST SDV'!$AC$2:$AZ$2,0))/'Hàng Theo FCTS 14.09'!$C221,0)</f>
        <v>0</v>
      </c>
      <c r="K221" s="134">
        <f t="array" ref="K221">+IFERROR(INDEX('FCST SDV'!$AC$3:$AZ$3000,MATCH('Hàng Theo FCTS 14.09'!$B221,'FCST SDV'!$C$3:$C$3000,0),MATCH('Hàng Theo FCTS 14.09'!K$1,'FCST SDV'!$AC$2:$AZ$2,0))/'Hàng Theo FCTS 14.09'!$C221,0)</f>
        <v>0</v>
      </c>
      <c r="L221" s="134">
        <f t="array" ref="L221">+IFERROR(INDEX('FCST SDV'!$AC$3:$AZ$3000,MATCH('Hàng Theo FCTS 14.09'!$B221,'FCST SDV'!$C$3:$C$3000,0),MATCH('Hàng Theo FCTS 14.09'!L$1,'FCST SDV'!$AC$2:$AZ$2,0))/'Hàng Theo FCTS 14.09'!$C221,0)</f>
        <v>0</v>
      </c>
      <c r="M221" s="134">
        <f t="array" ref="M221">+IFERROR(INDEX('FCST SDV'!$AC$3:$AZ$3000,MATCH('Hàng Theo FCTS 14.09'!$B221,'FCST SDV'!$C$3:$C$3000,0),MATCH('Hàng Theo FCTS 14.09'!M$1,'FCST SDV'!$AC$2:$AZ$2,0))/'Hàng Theo FCTS 14.09'!$C221,0)</f>
        <v>0</v>
      </c>
      <c r="N221" s="134">
        <f t="array" ref="N221">+IFERROR(INDEX('FCST SDV'!$AC$3:$AZ$3000,MATCH('Hàng Theo FCTS 14.09'!$B221,'FCST SDV'!$C$3:$C$3000,0),MATCH('Hàng Theo FCTS 14.09'!N$1,'FCST SDV'!$AC$2:$AZ$2,0))/'Hàng Theo FCTS 14.09'!$C221,0)</f>
        <v>0</v>
      </c>
      <c r="O221" s="134">
        <f t="array" ref="O221">+IFERROR(INDEX('FCST SDV'!$AC$3:$AZ$3000,MATCH('Hàng Theo FCTS 14.09'!$B221,'FCST SDV'!$C$3:$C$3000,0),MATCH('Hàng Theo FCTS 14.09'!O$1,'FCST SDV'!$AC$2:$AZ$2,0))/'Hàng Theo FCTS 14.09'!$C221,0)</f>
        <v>0</v>
      </c>
      <c r="P221" s="134">
        <f t="array" ref="P221">+IFERROR(INDEX('FCST SDV'!$AC$3:$AZ$3000,MATCH('Hàng Theo FCTS 14.09'!$B221,'FCST SDV'!$C$3:$C$3000,0),MATCH('Hàng Theo FCTS 14.09'!P$1,'FCST SDV'!$AC$2:$AZ$2,0))/'Hàng Theo FCTS 14.09'!$C221,0)</f>
        <v>0</v>
      </c>
      <c r="Q221" s="134">
        <f t="array" ref="Q221">+IFERROR(INDEX('FCST SDV'!$AC$3:$AZ$3000,MATCH('Hàng Theo FCTS 14.09'!$B221,'FCST SDV'!$C$3:$C$3000,0),MATCH('Hàng Theo FCTS 14.09'!Q$1,'FCST SDV'!$AC$2:$AZ$2,0))/'Hàng Theo FCTS 14.09'!$C221,0)</f>
        <v>0</v>
      </c>
    </row>
    <row r="222" spans="1:17">
      <c r="A222" s="572" t="s">
        <v>254</v>
      </c>
      <c r="B222" s="573"/>
      <c r="C222" s="573"/>
      <c r="D222" s="573"/>
      <c r="E222" s="573"/>
      <c r="F222" s="574"/>
      <c r="G222" s="156"/>
      <c r="H222" s="155"/>
      <c r="I222" s="138">
        <f>+F221-SUM(I221)</f>
        <v>0</v>
      </c>
      <c r="J222" s="138">
        <f>+I222-SUM(J221)</f>
        <v>0</v>
      </c>
      <c r="K222" s="138">
        <f t="shared" ref="K222:Q222" si="51">+J222-SUM(K221)</f>
        <v>0</v>
      </c>
      <c r="L222" s="138">
        <f t="shared" si="51"/>
        <v>0</v>
      </c>
      <c r="M222" s="138">
        <f t="shared" si="51"/>
        <v>0</v>
      </c>
      <c r="N222" s="138">
        <f t="shared" si="51"/>
        <v>0</v>
      </c>
      <c r="O222" s="138">
        <f t="shared" si="51"/>
        <v>0</v>
      </c>
      <c r="P222" s="138">
        <f t="shared" si="51"/>
        <v>0</v>
      </c>
      <c r="Q222" s="138">
        <f t="shared" si="51"/>
        <v>0</v>
      </c>
    </row>
    <row r="223" spans="1:17">
      <c r="A223" s="570" t="s">
        <v>177</v>
      </c>
      <c r="B223" s="131" t="s">
        <v>55</v>
      </c>
      <c r="C223" s="135">
        <v>2500</v>
      </c>
      <c r="D223" s="555">
        <v>0</v>
      </c>
      <c r="E223" s="585"/>
      <c r="F223" s="555">
        <f>D223</f>
        <v>0</v>
      </c>
      <c r="G223" s="152">
        <f>+VLOOKUP(B223,'[6]FCST SDV'!$C:$AL,36,0)</f>
        <v>42000</v>
      </c>
      <c r="H223" s="153">
        <f t="shared" ref="H223:H224" si="52">+G223/C223</f>
        <v>16.8</v>
      </c>
      <c r="I223" s="134">
        <f t="array" ref="I223">+IFERROR(INDEX('FCST SDV'!$AC$3:$AZ$3000,MATCH('Hàng Theo FCTS 14.09'!$B223,'FCST SDV'!$C$3:$C$3000,0),MATCH('Hàng Theo FCTS 14.09'!I$1,'FCST SDV'!$AC$2:$AZ$2,0))/'Hàng Theo FCTS 14.09'!$C223,0)</f>
        <v>7.2</v>
      </c>
      <c r="J223" s="134">
        <f t="array" ref="J223">+IFERROR(INDEX('FCST SDV'!$AC$3:$AZ$3000,MATCH('Hàng Theo FCTS 14.09'!$B223,'FCST SDV'!$C$3:$C$3000,0),MATCH('Hàng Theo FCTS 14.09'!J$1,'FCST SDV'!$AC$2:$AZ$2,0))/'Hàng Theo FCTS 14.09'!$C223,0)</f>
        <v>4.8</v>
      </c>
      <c r="K223" s="134">
        <f t="array" ref="K223">+IFERROR(INDEX('FCST SDV'!$AC$3:$AZ$3000,MATCH('Hàng Theo FCTS 14.09'!$B223,'FCST SDV'!$C$3:$C$3000,0),MATCH('Hàng Theo FCTS 14.09'!K$1,'FCST SDV'!$AC$2:$AZ$2,0))/'Hàng Theo FCTS 14.09'!$C223,0)</f>
        <v>0</v>
      </c>
      <c r="L223" s="134">
        <f t="array" ref="L223">+IFERROR(INDEX('FCST SDV'!$AC$3:$AZ$3000,MATCH('Hàng Theo FCTS 14.09'!$B223,'FCST SDV'!$C$3:$C$3000,0),MATCH('Hàng Theo FCTS 14.09'!L$1,'FCST SDV'!$AC$2:$AZ$2,0))/'Hàng Theo FCTS 14.09'!$C223,0)</f>
        <v>0</v>
      </c>
      <c r="M223" s="134">
        <f t="array" ref="M223">+IFERROR(INDEX('FCST SDV'!$AC$3:$AZ$3000,MATCH('Hàng Theo FCTS 14.09'!$B223,'FCST SDV'!$C$3:$C$3000,0),MATCH('Hàng Theo FCTS 14.09'!M$1,'FCST SDV'!$AC$2:$AZ$2,0))/'Hàng Theo FCTS 14.09'!$C223,0)</f>
        <v>0</v>
      </c>
      <c r="N223" s="134">
        <f t="array" ref="N223">+IFERROR(INDEX('FCST SDV'!$AC$3:$AZ$3000,MATCH('Hàng Theo FCTS 14.09'!$B223,'FCST SDV'!$C$3:$C$3000,0),MATCH('Hàng Theo FCTS 14.09'!N$1,'FCST SDV'!$AC$2:$AZ$2,0))/'Hàng Theo FCTS 14.09'!$C223,0)</f>
        <v>0</v>
      </c>
      <c r="O223" s="134">
        <f t="array" ref="O223">+IFERROR(INDEX('FCST SDV'!$AC$3:$AZ$3000,MATCH('Hàng Theo FCTS 14.09'!$B223,'FCST SDV'!$C$3:$C$3000,0),MATCH('Hàng Theo FCTS 14.09'!O$1,'FCST SDV'!$AC$2:$AZ$2,0))/'Hàng Theo FCTS 14.09'!$C223,0)</f>
        <v>16.8</v>
      </c>
      <c r="P223" s="134">
        <f t="array" ref="P223">+IFERROR(INDEX('FCST SDV'!$AC$3:$AZ$3000,MATCH('Hàng Theo FCTS 14.09'!$B223,'FCST SDV'!$C$3:$C$3000,0),MATCH('Hàng Theo FCTS 14.09'!P$1,'FCST SDV'!$AC$2:$AZ$2,0))/'Hàng Theo FCTS 14.09'!$C223,0)</f>
        <v>0</v>
      </c>
      <c r="Q223" s="134">
        <f t="array" ref="Q223">+IFERROR(INDEX('FCST SDV'!$AC$3:$AZ$3000,MATCH('Hàng Theo FCTS 14.09'!$B223,'FCST SDV'!$C$3:$C$3000,0),MATCH('Hàng Theo FCTS 14.09'!Q$1,'FCST SDV'!$AC$2:$AZ$2,0))/'Hàng Theo FCTS 14.09'!$C223,0)</f>
        <v>0</v>
      </c>
    </row>
    <row r="224" spans="1:17">
      <c r="A224" s="571"/>
      <c r="B224" s="146" t="s">
        <v>7</v>
      </c>
      <c r="C224" s="135">
        <v>2500</v>
      </c>
      <c r="D224" s="557"/>
      <c r="E224" s="586"/>
      <c r="F224" s="557"/>
      <c r="G224" s="152">
        <f>+VLOOKUP(B224,'[6]FCST SDV'!$C:$AL,36,0)</f>
        <v>72000</v>
      </c>
      <c r="H224" s="153">
        <f t="shared" si="52"/>
        <v>28.8</v>
      </c>
      <c r="I224" s="134">
        <f t="array" ref="I224">+IFERROR(INDEX('FCST SDV'!$AC$3:$AZ$3000,MATCH('Hàng Theo FCTS 14.09'!$B224,'FCST SDV'!$C$3:$C$3000,0),MATCH('Hàng Theo FCTS 14.09'!I$1,'FCST SDV'!$AC$2:$AZ$2,0))/'Hàng Theo FCTS 14.09'!$C224,0)</f>
        <v>0</v>
      </c>
      <c r="J224" s="134">
        <f t="array" ref="J224">+IFERROR(INDEX('FCST SDV'!$AC$3:$AZ$3000,MATCH('Hàng Theo FCTS 14.09'!$B224,'FCST SDV'!$C$3:$C$3000,0),MATCH('Hàng Theo FCTS 14.09'!J$1,'FCST SDV'!$AC$2:$AZ$2,0))/'Hàng Theo FCTS 14.09'!$C224,0)</f>
        <v>0</v>
      </c>
      <c r="K224" s="134">
        <f t="array" ref="K224">+IFERROR(INDEX('FCST SDV'!$AC$3:$AZ$3000,MATCH('Hàng Theo FCTS 14.09'!$B224,'FCST SDV'!$C$3:$C$3000,0),MATCH('Hàng Theo FCTS 14.09'!K$1,'FCST SDV'!$AC$2:$AZ$2,0))/'Hàng Theo FCTS 14.09'!$C224,0)</f>
        <v>0</v>
      </c>
      <c r="L224" s="134">
        <f t="array" ref="L224">+IFERROR(INDEX('FCST SDV'!$AC$3:$AZ$3000,MATCH('Hàng Theo FCTS 14.09'!$B224,'FCST SDV'!$C$3:$C$3000,0),MATCH('Hàng Theo FCTS 14.09'!L$1,'FCST SDV'!$AC$2:$AZ$2,0))/'Hàng Theo FCTS 14.09'!$C224,0)</f>
        <v>0</v>
      </c>
      <c r="M224" s="134">
        <f t="array" ref="M224">+IFERROR(INDEX('FCST SDV'!$AC$3:$AZ$3000,MATCH('Hàng Theo FCTS 14.09'!$B224,'FCST SDV'!$C$3:$C$3000,0),MATCH('Hàng Theo FCTS 14.09'!M$1,'FCST SDV'!$AC$2:$AZ$2,0))/'Hàng Theo FCTS 14.09'!$C224,0)</f>
        <v>0</v>
      </c>
      <c r="N224" s="134">
        <f t="array" ref="N224">+IFERROR(INDEX('FCST SDV'!$AC$3:$AZ$3000,MATCH('Hàng Theo FCTS 14.09'!$B224,'FCST SDV'!$C$3:$C$3000,0),MATCH('Hàng Theo FCTS 14.09'!N$1,'FCST SDV'!$AC$2:$AZ$2,0))/'Hàng Theo FCTS 14.09'!$C224,0)</f>
        <v>0</v>
      </c>
      <c r="O224" s="134">
        <f t="array" ref="O224">+IFERROR(INDEX('FCST SDV'!$AC$3:$AZ$3000,MATCH('Hàng Theo FCTS 14.09'!$B224,'FCST SDV'!$C$3:$C$3000,0),MATCH('Hàng Theo FCTS 14.09'!O$1,'FCST SDV'!$AC$2:$AZ$2,0))/'Hàng Theo FCTS 14.09'!$C224,0)</f>
        <v>0</v>
      </c>
      <c r="P224" s="134">
        <f t="array" ref="P224">+IFERROR(INDEX('FCST SDV'!$AC$3:$AZ$3000,MATCH('Hàng Theo FCTS 14.09'!$B224,'FCST SDV'!$C$3:$C$3000,0),MATCH('Hàng Theo FCTS 14.09'!P$1,'FCST SDV'!$AC$2:$AZ$2,0))/'Hàng Theo FCTS 14.09'!$C224,0)</f>
        <v>0</v>
      </c>
      <c r="Q224" s="134">
        <f t="array" ref="Q224">+IFERROR(INDEX('FCST SDV'!$AC$3:$AZ$3000,MATCH('Hàng Theo FCTS 14.09'!$B224,'FCST SDV'!$C$3:$C$3000,0),MATCH('Hàng Theo FCTS 14.09'!Q$1,'FCST SDV'!$AC$2:$AZ$2,0))/'Hàng Theo FCTS 14.09'!$C224,0)</f>
        <v>0</v>
      </c>
    </row>
    <row r="225" spans="1:17">
      <c r="A225" s="572" t="s">
        <v>254</v>
      </c>
      <c r="B225" s="573"/>
      <c r="C225" s="573"/>
      <c r="D225" s="573"/>
      <c r="E225" s="573"/>
      <c r="F225" s="574"/>
      <c r="G225" s="156"/>
      <c r="H225" s="155"/>
      <c r="I225" s="138">
        <f>+F223-SUM(I223:I224)</f>
        <v>-7.2</v>
      </c>
      <c r="J225" s="138">
        <f>+I225-SUM(J223:J224)</f>
        <v>-12</v>
      </c>
      <c r="K225" s="138">
        <f t="shared" ref="K225:Q225" si="53">+J225-SUM(K223:K224)</f>
        <v>-12</v>
      </c>
      <c r="L225" s="138">
        <f t="shared" si="53"/>
        <v>-12</v>
      </c>
      <c r="M225" s="138">
        <f t="shared" si="53"/>
        <v>-12</v>
      </c>
      <c r="N225" s="138">
        <f t="shared" si="53"/>
        <v>-12</v>
      </c>
      <c r="O225" s="138">
        <f t="shared" si="53"/>
        <v>-28.8</v>
      </c>
      <c r="P225" s="138">
        <f t="shared" si="53"/>
        <v>-28.8</v>
      </c>
      <c r="Q225" s="138">
        <f t="shared" si="53"/>
        <v>-28.8</v>
      </c>
    </row>
    <row r="226" spans="1:17">
      <c r="A226" s="570" t="s">
        <v>178</v>
      </c>
      <c r="B226" s="131" t="s">
        <v>147</v>
      </c>
      <c r="C226" s="135">
        <v>2500</v>
      </c>
      <c r="D226" s="555">
        <v>0</v>
      </c>
      <c r="E226" s="585"/>
      <c r="F226" s="555">
        <f>D226</f>
        <v>0</v>
      </c>
      <c r="G226" s="152">
        <f>+VLOOKUP(B226,'[6]FCST SDV'!$C:$AL,36,0)</f>
        <v>0</v>
      </c>
      <c r="H226" s="153">
        <f t="shared" ref="H226:H227" si="54">+G226/C226</f>
        <v>0</v>
      </c>
      <c r="I226" s="134">
        <f t="array" ref="I226">+IFERROR(INDEX('FCST SDV'!$AC$3:$AZ$3000,MATCH('Hàng Theo FCTS 14.09'!$B226,'FCST SDV'!$C$3:$C$3000,0),MATCH('Hàng Theo FCTS 14.09'!I$1,'FCST SDV'!$AC$2:$AZ$2,0))/'Hàng Theo FCTS 14.09'!$C226,0)</f>
        <v>0</v>
      </c>
      <c r="J226" s="134">
        <f t="array" ref="J226">+IFERROR(INDEX('FCST SDV'!$AC$3:$AZ$3000,MATCH('Hàng Theo FCTS 14.09'!$B226,'FCST SDV'!$C$3:$C$3000,0),MATCH('Hàng Theo FCTS 14.09'!J$1,'FCST SDV'!$AC$2:$AZ$2,0))/'Hàng Theo FCTS 14.09'!$C226,0)</f>
        <v>0</v>
      </c>
      <c r="K226" s="134">
        <f t="array" ref="K226">+IFERROR(INDEX('FCST SDV'!$AC$3:$AZ$3000,MATCH('Hàng Theo FCTS 14.09'!$B226,'FCST SDV'!$C$3:$C$3000,0),MATCH('Hàng Theo FCTS 14.09'!K$1,'FCST SDV'!$AC$2:$AZ$2,0))/'Hàng Theo FCTS 14.09'!$C226,0)</f>
        <v>0</v>
      </c>
      <c r="L226" s="134">
        <f t="array" ref="L226">+IFERROR(INDEX('FCST SDV'!$AC$3:$AZ$3000,MATCH('Hàng Theo FCTS 14.09'!$B226,'FCST SDV'!$C$3:$C$3000,0),MATCH('Hàng Theo FCTS 14.09'!L$1,'FCST SDV'!$AC$2:$AZ$2,0))/'Hàng Theo FCTS 14.09'!$C226,0)</f>
        <v>0</v>
      </c>
      <c r="M226" s="134">
        <f t="array" ref="M226">+IFERROR(INDEX('FCST SDV'!$AC$3:$AZ$3000,MATCH('Hàng Theo FCTS 14.09'!$B226,'FCST SDV'!$C$3:$C$3000,0),MATCH('Hàng Theo FCTS 14.09'!M$1,'FCST SDV'!$AC$2:$AZ$2,0))/'Hàng Theo FCTS 14.09'!$C226,0)</f>
        <v>0</v>
      </c>
      <c r="N226" s="134">
        <f t="array" ref="N226">+IFERROR(INDEX('FCST SDV'!$AC$3:$AZ$3000,MATCH('Hàng Theo FCTS 14.09'!$B226,'FCST SDV'!$C$3:$C$3000,0),MATCH('Hàng Theo FCTS 14.09'!N$1,'FCST SDV'!$AC$2:$AZ$2,0))/'Hàng Theo FCTS 14.09'!$C226,0)</f>
        <v>0</v>
      </c>
      <c r="O226" s="134">
        <f t="array" ref="O226">+IFERROR(INDEX('FCST SDV'!$AC$3:$AZ$3000,MATCH('Hàng Theo FCTS 14.09'!$B226,'FCST SDV'!$C$3:$C$3000,0),MATCH('Hàng Theo FCTS 14.09'!O$1,'FCST SDV'!$AC$2:$AZ$2,0))/'Hàng Theo FCTS 14.09'!$C226,0)</f>
        <v>0</v>
      </c>
      <c r="P226" s="134">
        <f t="array" ref="P226">+IFERROR(INDEX('FCST SDV'!$AC$3:$AZ$3000,MATCH('Hàng Theo FCTS 14.09'!$B226,'FCST SDV'!$C$3:$C$3000,0),MATCH('Hàng Theo FCTS 14.09'!P$1,'FCST SDV'!$AC$2:$AZ$2,0))/'Hàng Theo FCTS 14.09'!$C226,0)</f>
        <v>0</v>
      </c>
      <c r="Q226" s="134">
        <f t="array" ref="Q226">+IFERROR(INDEX('FCST SDV'!$AC$3:$AZ$3000,MATCH('Hàng Theo FCTS 14.09'!$B226,'FCST SDV'!$C$3:$C$3000,0),MATCH('Hàng Theo FCTS 14.09'!Q$1,'FCST SDV'!$AC$2:$AZ$2,0))/'Hàng Theo FCTS 14.09'!$C226,0)</f>
        <v>0</v>
      </c>
    </row>
    <row r="227" spans="1:17">
      <c r="A227" s="571"/>
      <c r="B227" s="131" t="s">
        <v>148</v>
      </c>
      <c r="C227" s="135">
        <v>2500</v>
      </c>
      <c r="D227" s="557"/>
      <c r="E227" s="586"/>
      <c r="F227" s="557"/>
      <c r="G227" s="152">
        <f>+VLOOKUP(B227,'[6]FCST SDV'!$C:$AL,36,0)</f>
        <v>0</v>
      </c>
      <c r="H227" s="153">
        <f t="shared" si="54"/>
        <v>0</v>
      </c>
      <c r="I227" s="134">
        <f t="array" ref="I227">+IFERROR(INDEX('FCST SDV'!$AC$3:$AZ$3000,MATCH('Hàng Theo FCTS 14.09'!$B227,'FCST SDV'!$C$3:$C$3000,0),MATCH('Hàng Theo FCTS 14.09'!I$1,'FCST SDV'!$AC$2:$AZ$2,0))/'Hàng Theo FCTS 14.09'!$C227,0)</f>
        <v>0</v>
      </c>
      <c r="J227" s="134">
        <f t="array" ref="J227">+IFERROR(INDEX('FCST SDV'!$AC$3:$AZ$3000,MATCH('Hàng Theo FCTS 14.09'!$B227,'FCST SDV'!$C$3:$C$3000,0),MATCH('Hàng Theo FCTS 14.09'!J$1,'FCST SDV'!$AC$2:$AZ$2,0))/'Hàng Theo FCTS 14.09'!$C227,0)</f>
        <v>0</v>
      </c>
      <c r="K227" s="134">
        <f t="array" ref="K227">+IFERROR(INDEX('FCST SDV'!$AC$3:$AZ$3000,MATCH('Hàng Theo FCTS 14.09'!$B227,'FCST SDV'!$C$3:$C$3000,0),MATCH('Hàng Theo FCTS 14.09'!K$1,'FCST SDV'!$AC$2:$AZ$2,0))/'Hàng Theo FCTS 14.09'!$C227,0)</f>
        <v>0</v>
      </c>
      <c r="L227" s="134">
        <f t="array" ref="L227">+IFERROR(INDEX('FCST SDV'!$AC$3:$AZ$3000,MATCH('Hàng Theo FCTS 14.09'!$B227,'FCST SDV'!$C$3:$C$3000,0),MATCH('Hàng Theo FCTS 14.09'!L$1,'FCST SDV'!$AC$2:$AZ$2,0))/'Hàng Theo FCTS 14.09'!$C227,0)</f>
        <v>0</v>
      </c>
      <c r="M227" s="134">
        <f t="array" ref="M227">+IFERROR(INDEX('FCST SDV'!$AC$3:$AZ$3000,MATCH('Hàng Theo FCTS 14.09'!$B227,'FCST SDV'!$C$3:$C$3000,0),MATCH('Hàng Theo FCTS 14.09'!M$1,'FCST SDV'!$AC$2:$AZ$2,0))/'Hàng Theo FCTS 14.09'!$C227,0)</f>
        <v>0</v>
      </c>
      <c r="N227" s="134">
        <f t="array" ref="N227">+IFERROR(INDEX('FCST SDV'!$AC$3:$AZ$3000,MATCH('Hàng Theo FCTS 14.09'!$B227,'FCST SDV'!$C$3:$C$3000,0),MATCH('Hàng Theo FCTS 14.09'!N$1,'FCST SDV'!$AC$2:$AZ$2,0))/'Hàng Theo FCTS 14.09'!$C227,0)</f>
        <v>0</v>
      </c>
      <c r="O227" s="134">
        <f t="array" ref="O227">+IFERROR(INDEX('FCST SDV'!$AC$3:$AZ$3000,MATCH('Hàng Theo FCTS 14.09'!$B227,'FCST SDV'!$C$3:$C$3000,0),MATCH('Hàng Theo FCTS 14.09'!O$1,'FCST SDV'!$AC$2:$AZ$2,0))/'Hàng Theo FCTS 14.09'!$C227,0)</f>
        <v>0</v>
      </c>
      <c r="P227" s="134">
        <f t="array" ref="P227">+IFERROR(INDEX('FCST SDV'!$AC$3:$AZ$3000,MATCH('Hàng Theo FCTS 14.09'!$B227,'FCST SDV'!$C$3:$C$3000,0),MATCH('Hàng Theo FCTS 14.09'!P$1,'FCST SDV'!$AC$2:$AZ$2,0))/'Hàng Theo FCTS 14.09'!$C227,0)</f>
        <v>0</v>
      </c>
      <c r="Q227" s="134">
        <f t="array" ref="Q227">+IFERROR(INDEX('FCST SDV'!$AC$3:$AZ$3000,MATCH('Hàng Theo FCTS 14.09'!$B227,'FCST SDV'!$C$3:$C$3000,0),MATCH('Hàng Theo FCTS 14.09'!Q$1,'FCST SDV'!$AC$2:$AZ$2,0))/'Hàng Theo FCTS 14.09'!$C227,0)</f>
        <v>0</v>
      </c>
    </row>
    <row r="228" spans="1:17">
      <c r="A228" s="572" t="s">
        <v>254</v>
      </c>
      <c r="B228" s="573"/>
      <c r="C228" s="573"/>
      <c r="D228" s="573"/>
      <c r="E228" s="573"/>
      <c r="F228" s="574"/>
      <c r="G228" s="156"/>
      <c r="H228" s="155"/>
      <c r="I228" s="138">
        <f>+F226-SUM(J226:J227)</f>
        <v>0</v>
      </c>
      <c r="J228" s="138">
        <f>+I228-SUM(J226:J227)</f>
        <v>0</v>
      </c>
      <c r="K228" s="138">
        <f t="shared" ref="K228:Q228" si="55">+J228-SUM(K226:K227)</f>
        <v>0</v>
      </c>
      <c r="L228" s="138">
        <f t="shared" si="55"/>
        <v>0</v>
      </c>
      <c r="M228" s="138">
        <f t="shared" si="55"/>
        <v>0</v>
      </c>
      <c r="N228" s="138">
        <f t="shared" si="55"/>
        <v>0</v>
      </c>
      <c r="O228" s="138">
        <f t="shared" si="55"/>
        <v>0</v>
      </c>
      <c r="P228" s="138">
        <f t="shared" si="55"/>
        <v>0</v>
      </c>
      <c r="Q228" s="138">
        <f t="shared" si="55"/>
        <v>0</v>
      </c>
    </row>
    <row r="229" spans="1:17" ht="38.25">
      <c r="A229" s="172" t="s">
        <v>179</v>
      </c>
      <c r="B229" s="131" t="s">
        <v>57</v>
      </c>
      <c r="C229" s="135">
        <v>2500</v>
      </c>
      <c r="D229" s="169">
        <v>0</v>
      </c>
      <c r="E229" s="170"/>
      <c r="F229" s="169">
        <f>D229</f>
        <v>0</v>
      </c>
      <c r="G229" s="152">
        <f>+VLOOKUP(B229,'[6]FCST SDV'!$C:$AL,36,0)</f>
        <v>779000</v>
      </c>
      <c r="H229" s="153">
        <f t="shared" ref="H229" si="56">+G229/C229</f>
        <v>311.60000000000002</v>
      </c>
      <c r="I229" s="134">
        <f t="array" ref="I229">+IFERROR(INDEX('FCST SDV'!$AC$3:$AZ$3000,MATCH('Hàng Theo FCTS 14.09'!$B229,'FCST SDV'!$C$3:$C$3000,0),MATCH('Hàng Theo FCTS 14.09'!I$1,'FCST SDV'!$AC$2:$AZ$2,0))/'Hàng Theo FCTS 14.09'!$C229,0)</f>
        <v>0</v>
      </c>
      <c r="J229" s="134">
        <f t="array" ref="J229">+IFERROR(INDEX('FCST SDV'!$AC$3:$AZ$3000,MATCH('Hàng Theo FCTS 14.09'!$B229,'FCST SDV'!$C$3:$C$3000,0),MATCH('Hàng Theo FCTS 14.09'!J$1,'FCST SDV'!$AC$2:$AZ$2,0))/'Hàng Theo FCTS 14.09'!$C229,0)</f>
        <v>0</v>
      </c>
      <c r="K229" s="134">
        <f t="array" ref="K229">+IFERROR(INDEX('FCST SDV'!$AC$3:$AZ$3000,MATCH('Hàng Theo FCTS 14.09'!$B229,'FCST SDV'!$C$3:$C$3000,0),MATCH('Hàng Theo FCTS 14.09'!K$1,'FCST SDV'!$AC$2:$AZ$2,0))/'Hàng Theo FCTS 14.09'!$C229,0)</f>
        <v>0</v>
      </c>
      <c r="L229" s="134">
        <f t="array" ref="L229">+IFERROR(INDEX('FCST SDV'!$AC$3:$AZ$3000,MATCH('Hàng Theo FCTS 14.09'!$B229,'FCST SDV'!$C$3:$C$3000,0),MATCH('Hàng Theo FCTS 14.09'!L$1,'FCST SDV'!$AC$2:$AZ$2,0))/'Hàng Theo FCTS 14.09'!$C229,0)</f>
        <v>0</v>
      </c>
      <c r="M229" s="134">
        <f t="array" ref="M229">+IFERROR(INDEX('FCST SDV'!$AC$3:$AZ$3000,MATCH('Hàng Theo FCTS 14.09'!$B229,'FCST SDV'!$C$3:$C$3000,0),MATCH('Hàng Theo FCTS 14.09'!M$1,'FCST SDV'!$AC$2:$AZ$2,0))/'Hàng Theo FCTS 14.09'!$C229,0)</f>
        <v>0</v>
      </c>
      <c r="N229" s="134">
        <f t="array" ref="N229">+IFERROR(INDEX('FCST SDV'!$AC$3:$AZ$3000,MATCH('Hàng Theo FCTS 14.09'!$B229,'FCST SDV'!$C$3:$C$3000,0),MATCH('Hàng Theo FCTS 14.09'!N$1,'FCST SDV'!$AC$2:$AZ$2,0))/'Hàng Theo FCTS 14.09'!$C229,0)</f>
        <v>0</v>
      </c>
      <c r="O229" s="134">
        <f t="array" ref="O229">+IFERROR(INDEX('FCST SDV'!$AC$3:$AZ$3000,MATCH('Hàng Theo FCTS 14.09'!$B229,'FCST SDV'!$C$3:$C$3000,0),MATCH('Hàng Theo FCTS 14.09'!O$1,'FCST SDV'!$AC$2:$AZ$2,0))/'Hàng Theo FCTS 14.09'!$C229,0)</f>
        <v>0</v>
      </c>
      <c r="P229" s="134">
        <f t="array" ref="P229">+IFERROR(INDEX('FCST SDV'!$AC$3:$AZ$3000,MATCH('Hàng Theo FCTS 14.09'!$B229,'FCST SDV'!$C$3:$C$3000,0),MATCH('Hàng Theo FCTS 14.09'!P$1,'FCST SDV'!$AC$2:$AZ$2,0))/'Hàng Theo FCTS 14.09'!$C229,0)</f>
        <v>0</v>
      </c>
      <c r="Q229" s="134">
        <f t="array" ref="Q229">+IFERROR(INDEX('FCST SDV'!$AC$3:$AZ$3000,MATCH('Hàng Theo FCTS 14.09'!$B229,'FCST SDV'!$C$3:$C$3000,0),MATCH('Hàng Theo FCTS 14.09'!Q$1,'FCST SDV'!$AC$2:$AZ$2,0))/'Hàng Theo FCTS 14.09'!$C229,0)</f>
        <v>0</v>
      </c>
    </row>
    <row r="230" spans="1:17">
      <c r="A230" s="572" t="s">
        <v>254</v>
      </c>
      <c r="B230" s="573"/>
      <c r="C230" s="573"/>
      <c r="D230" s="573"/>
      <c r="E230" s="573"/>
      <c r="F230" s="574"/>
      <c r="G230" s="156"/>
      <c r="H230" s="155"/>
      <c r="I230" s="138">
        <f>+F229-SUM(I229)</f>
        <v>0</v>
      </c>
      <c r="J230" s="138">
        <f>+I230-SUM(J229)</f>
        <v>0</v>
      </c>
      <c r="K230" s="138">
        <f t="shared" ref="K230:Q230" si="57">+J230-SUM(K229)</f>
        <v>0</v>
      </c>
      <c r="L230" s="138">
        <f t="shared" si="57"/>
        <v>0</v>
      </c>
      <c r="M230" s="138">
        <f t="shared" si="57"/>
        <v>0</v>
      </c>
      <c r="N230" s="138">
        <f t="shared" si="57"/>
        <v>0</v>
      </c>
      <c r="O230" s="138">
        <f t="shared" si="57"/>
        <v>0</v>
      </c>
      <c r="P230" s="138">
        <f t="shared" si="57"/>
        <v>0</v>
      </c>
      <c r="Q230" s="138">
        <f t="shared" si="57"/>
        <v>0</v>
      </c>
    </row>
    <row r="231" spans="1:17">
      <c r="A231" s="570" t="s">
        <v>180</v>
      </c>
      <c r="B231" s="131" t="s">
        <v>149</v>
      </c>
      <c r="C231" s="135">
        <v>2500</v>
      </c>
      <c r="D231" s="555">
        <v>0</v>
      </c>
      <c r="E231" s="585"/>
      <c r="F231" s="555">
        <f>D231</f>
        <v>0</v>
      </c>
      <c r="G231" s="152">
        <f>+VLOOKUP(B231,'[6]FCST SDV'!$C:$AL,36,0)</f>
        <v>0</v>
      </c>
      <c r="H231" s="153">
        <f t="shared" ref="H231:H232" si="58">+G231/C231</f>
        <v>0</v>
      </c>
      <c r="I231" s="134">
        <f t="array" ref="I231">+IFERROR(INDEX('FCST SDV'!$AC$3:$AZ$3000,MATCH('Hàng Theo FCTS 14.09'!$B231,'FCST SDV'!$C$3:$C$3000,0),MATCH('Hàng Theo FCTS 14.09'!I$1,'FCST SDV'!$AC$2:$AZ$2,0))/'Hàng Theo FCTS 14.09'!$C231,0)</f>
        <v>0</v>
      </c>
      <c r="J231" s="134">
        <f t="array" ref="J231">+IFERROR(INDEX('FCST SDV'!$AC$3:$AZ$3000,MATCH('Hàng Theo FCTS 14.09'!$B231,'FCST SDV'!$C$3:$C$3000,0),MATCH('Hàng Theo FCTS 14.09'!J$1,'FCST SDV'!$AC$2:$AZ$2,0))/'Hàng Theo FCTS 14.09'!$C231,0)</f>
        <v>4.8</v>
      </c>
      <c r="K231" s="134">
        <f t="array" ref="K231">+IFERROR(INDEX('FCST SDV'!$AC$3:$AZ$3000,MATCH('Hàng Theo FCTS 14.09'!$B231,'FCST SDV'!$C$3:$C$3000,0),MATCH('Hàng Theo FCTS 14.09'!K$1,'FCST SDV'!$AC$2:$AZ$2,0))/'Hàng Theo FCTS 14.09'!$C231,0)</f>
        <v>0</v>
      </c>
      <c r="L231" s="134">
        <f t="array" ref="L231">+IFERROR(INDEX('FCST SDV'!$AC$3:$AZ$3000,MATCH('Hàng Theo FCTS 14.09'!$B231,'FCST SDV'!$C$3:$C$3000,0),MATCH('Hàng Theo FCTS 14.09'!L$1,'FCST SDV'!$AC$2:$AZ$2,0))/'Hàng Theo FCTS 14.09'!$C231,0)</f>
        <v>0</v>
      </c>
      <c r="M231" s="134">
        <f t="array" ref="M231">+IFERROR(INDEX('FCST SDV'!$AC$3:$AZ$3000,MATCH('Hàng Theo FCTS 14.09'!$B231,'FCST SDV'!$C$3:$C$3000,0),MATCH('Hàng Theo FCTS 14.09'!M$1,'FCST SDV'!$AC$2:$AZ$2,0))/'Hàng Theo FCTS 14.09'!$C231,0)</f>
        <v>0</v>
      </c>
      <c r="N231" s="134">
        <f t="array" ref="N231">+IFERROR(INDEX('FCST SDV'!$AC$3:$AZ$3000,MATCH('Hàng Theo FCTS 14.09'!$B231,'FCST SDV'!$C$3:$C$3000,0),MATCH('Hàng Theo FCTS 14.09'!N$1,'FCST SDV'!$AC$2:$AZ$2,0))/'Hàng Theo FCTS 14.09'!$C231,0)</f>
        <v>0</v>
      </c>
      <c r="O231" s="134">
        <f t="array" ref="O231">+IFERROR(INDEX('FCST SDV'!$AC$3:$AZ$3000,MATCH('Hàng Theo FCTS 14.09'!$B231,'FCST SDV'!$C$3:$C$3000,0),MATCH('Hàng Theo FCTS 14.09'!O$1,'FCST SDV'!$AC$2:$AZ$2,0))/'Hàng Theo FCTS 14.09'!$C231,0)</f>
        <v>14.4</v>
      </c>
      <c r="P231" s="134">
        <f t="array" ref="P231">+IFERROR(INDEX('FCST SDV'!$AC$3:$AZ$3000,MATCH('Hàng Theo FCTS 14.09'!$B231,'FCST SDV'!$C$3:$C$3000,0),MATCH('Hàng Theo FCTS 14.09'!P$1,'FCST SDV'!$AC$2:$AZ$2,0))/'Hàng Theo FCTS 14.09'!$C231,0)</f>
        <v>0</v>
      </c>
      <c r="Q231" s="134">
        <f t="array" ref="Q231">+IFERROR(INDEX('FCST SDV'!$AC$3:$AZ$3000,MATCH('Hàng Theo FCTS 14.09'!$B231,'FCST SDV'!$C$3:$C$3000,0),MATCH('Hàng Theo FCTS 14.09'!Q$1,'FCST SDV'!$AC$2:$AZ$2,0))/'Hàng Theo FCTS 14.09'!$C231,0)</f>
        <v>0</v>
      </c>
    </row>
    <row r="232" spans="1:17">
      <c r="A232" s="571"/>
      <c r="B232" s="131" t="s">
        <v>58</v>
      </c>
      <c r="C232" s="135">
        <v>2500</v>
      </c>
      <c r="D232" s="557"/>
      <c r="E232" s="586"/>
      <c r="F232" s="557"/>
      <c r="G232" s="152">
        <f>+VLOOKUP(B232,'[6]FCST SDV'!$C:$AL,36,0)</f>
        <v>48000</v>
      </c>
      <c r="H232" s="153">
        <f t="shared" si="58"/>
        <v>19.2</v>
      </c>
      <c r="I232" s="134">
        <f t="array" ref="I232">+IFERROR(INDEX('FCST SDV'!$AC$3:$AZ$3000,MATCH('Hàng Theo FCTS 14.09'!$B232,'FCST SDV'!$C$3:$C$3000,0),MATCH('Hàng Theo FCTS 14.09'!I$1,'FCST SDV'!$AC$2:$AZ$2,0))/'Hàng Theo FCTS 14.09'!$C232,0)</f>
        <v>0</v>
      </c>
      <c r="J232" s="134">
        <f t="array" ref="J232">+IFERROR(INDEX('FCST SDV'!$AC$3:$AZ$3000,MATCH('Hàng Theo FCTS 14.09'!$B232,'FCST SDV'!$C$3:$C$3000,0),MATCH('Hàng Theo FCTS 14.09'!J$1,'FCST SDV'!$AC$2:$AZ$2,0))/'Hàng Theo FCTS 14.09'!$C232,0)</f>
        <v>0</v>
      </c>
      <c r="K232" s="134">
        <f t="array" ref="K232">+IFERROR(INDEX('FCST SDV'!$AC$3:$AZ$3000,MATCH('Hàng Theo FCTS 14.09'!$B232,'FCST SDV'!$C$3:$C$3000,0),MATCH('Hàng Theo FCTS 14.09'!K$1,'FCST SDV'!$AC$2:$AZ$2,0))/'Hàng Theo FCTS 14.09'!$C232,0)</f>
        <v>0</v>
      </c>
      <c r="L232" s="134">
        <f t="array" ref="L232">+IFERROR(INDEX('FCST SDV'!$AC$3:$AZ$3000,MATCH('Hàng Theo FCTS 14.09'!$B232,'FCST SDV'!$C$3:$C$3000,0),MATCH('Hàng Theo FCTS 14.09'!L$1,'FCST SDV'!$AC$2:$AZ$2,0))/'Hàng Theo FCTS 14.09'!$C232,0)</f>
        <v>0</v>
      </c>
      <c r="M232" s="134">
        <f t="array" ref="M232">+IFERROR(INDEX('FCST SDV'!$AC$3:$AZ$3000,MATCH('Hàng Theo FCTS 14.09'!$B232,'FCST SDV'!$C$3:$C$3000,0),MATCH('Hàng Theo FCTS 14.09'!M$1,'FCST SDV'!$AC$2:$AZ$2,0))/'Hàng Theo FCTS 14.09'!$C232,0)</f>
        <v>0</v>
      </c>
      <c r="N232" s="134">
        <f t="array" ref="N232">+IFERROR(INDEX('FCST SDV'!$AC$3:$AZ$3000,MATCH('Hàng Theo FCTS 14.09'!$B232,'FCST SDV'!$C$3:$C$3000,0),MATCH('Hàng Theo FCTS 14.09'!N$1,'FCST SDV'!$AC$2:$AZ$2,0))/'Hàng Theo FCTS 14.09'!$C232,0)</f>
        <v>0</v>
      </c>
      <c r="O232" s="134">
        <f t="array" ref="O232">+IFERROR(INDEX('FCST SDV'!$AC$3:$AZ$3000,MATCH('Hàng Theo FCTS 14.09'!$B232,'FCST SDV'!$C$3:$C$3000,0),MATCH('Hàng Theo FCTS 14.09'!O$1,'FCST SDV'!$AC$2:$AZ$2,0))/'Hàng Theo FCTS 14.09'!$C232,0)</f>
        <v>0</v>
      </c>
      <c r="P232" s="134">
        <f t="array" ref="P232">+IFERROR(INDEX('FCST SDV'!$AC$3:$AZ$3000,MATCH('Hàng Theo FCTS 14.09'!$B232,'FCST SDV'!$C$3:$C$3000,0),MATCH('Hàng Theo FCTS 14.09'!P$1,'FCST SDV'!$AC$2:$AZ$2,0))/'Hàng Theo FCTS 14.09'!$C232,0)</f>
        <v>0</v>
      </c>
      <c r="Q232" s="134">
        <f t="array" ref="Q232">+IFERROR(INDEX('FCST SDV'!$AC$3:$AZ$3000,MATCH('Hàng Theo FCTS 14.09'!$B232,'FCST SDV'!$C$3:$C$3000,0),MATCH('Hàng Theo FCTS 14.09'!Q$1,'FCST SDV'!$AC$2:$AZ$2,0))/'Hàng Theo FCTS 14.09'!$C232,0)</f>
        <v>0</v>
      </c>
    </row>
    <row r="233" spans="1:17">
      <c r="A233" s="572" t="s">
        <v>254</v>
      </c>
      <c r="B233" s="573"/>
      <c r="C233" s="573"/>
      <c r="D233" s="573"/>
      <c r="E233" s="573"/>
      <c r="F233" s="574"/>
      <c r="G233" s="156"/>
      <c r="H233" s="155"/>
      <c r="I233" s="138">
        <f>+F231-SUM(I231:I232)</f>
        <v>0</v>
      </c>
      <c r="J233" s="138">
        <f>+I233-SUM(J231:J232)</f>
        <v>-4.8</v>
      </c>
      <c r="K233" s="138">
        <f t="shared" ref="K233:Q233" si="59">+J233-SUM(K231:K232)</f>
        <v>-4.8</v>
      </c>
      <c r="L233" s="138">
        <f t="shared" si="59"/>
        <v>-4.8</v>
      </c>
      <c r="M233" s="138">
        <f t="shared" si="59"/>
        <v>-4.8</v>
      </c>
      <c r="N233" s="138">
        <f t="shared" si="59"/>
        <v>-4.8</v>
      </c>
      <c r="O233" s="138">
        <f t="shared" si="59"/>
        <v>-19.2</v>
      </c>
      <c r="P233" s="138">
        <f t="shared" si="59"/>
        <v>-19.2</v>
      </c>
      <c r="Q233" s="138">
        <f t="shared" si="59"/>
        <v>-19.2</v>
      </c>
    </row>
    <row r="234" spans="1:17" ht="38.25">
      <c r="A234" s="172" t="s">
        <v>181</v>
      </c>
      <c r="B234" s="131" t="s">
        <v>150</v>
      </c>
      <c r="C234" s="135">
        <v>2500</v>
      </c>
      <c r="D234" s="169">
        <v>0</v>
      </c>
      <c r="E234" s="170"/>
      <c r="F234" s="169">
        <f>D234</f>
        <v>0</v>
      </c>
      <c r="G234" s="152">
        <f>+VLOOKUP(B234,'[6]FCST SDV'!$C:$AL,36,0)</f>
        <v>9000</v>
      </c>
      <c r="H234" s="153">
        <f t="shared" ref="H234" si="60">+G234/C234</f>
        <v>3.6</v>
      </c>
      <c r="I234" s="134">
        <f t="array" ref="I234">+IFERROR(INDEX('FCST SDV'!$AC$3:$AZ$3000,MATCH('Hàng Theo FCTS 14.09'!$B234,'FCST SDV'!$C$3:$C$3000,0),MATCH('Hàng Theo FCTS 14.09'!I$1,'FCST SDV'!$AC$2:$AZ$2,0))/'Hàng Theo FCTS 14.09'!$C234,0)</f>
        <v>0</v>
      </c>
      <c r="J234" s="134">
        <f t="array" ref="J234">+IFERROR(INDEX('FCST SDV'!$AC$3:$AZ$3000,MATCH('Hàng Theo FCTS 14.09'!$B234,'FCST SDV'!$C$3:$C$3000,0),MATCH('Hàng Theo FCTS 14.09'!J$1,'FCST SDV'!$AC$2:$AZ$2,0))/'Hàng Theo FCTS 14.09'!$C234,0)</f>
        <v>0</v>
      </c>
      <c r="K234" s="134">
        <f t="array" ref="K234">+IFERROR(INDEX('FCST SDV'!$AC$3:$AZ$3000,MATCH('Hàng Theo FCTS 14.09'!$B234,'FCST SDV'!$C$3:$C$3000,0),MATCH('Hàng Theo FCTS 14.09'!K$1,'FCST SDV'!$AC$2:$AZ$2,0))/'Hàng Theo FCTS 14.09'!$C234,0)</f>
        <v>0</v>
      </c>
      <c r="L234" s="134">
        <f t="array" ref="L234">+IFERROR(INDEX('FCST SDV'!$AC$3:$AZ$3000,MATCH('Hàng Theo FCTS 14.09'!$B234,'FCST SDV'!$C$3:$C$3000,0),MATCH('Hàng Theo FCTS 14.09'!L$1,'FCST SDV'!$AC$2:$AZ$2,0))/'Hàng Theo FCTS 14.09'!$C234,0)</f>
        <v>0</v>
      </c>
      <c r="M234" s="134">
        <f t="array" ref="M234">+IFERROR(INDEX('FCST SDV'!$AC$3:$AZ$3000,MATCH('Hàng Theo FCTS 14.09'!$B234,'FCST SDV'!$C$3:$C$3000,0),MATCH('Hàng Theo FCTS 14.09'!M$1,'FCST SDV'!$AC$2:$AZ$2,0))/'Hàng Theo FCTS 14.09'!$C234,0)</f>
        <v>0</v>
      </c>
      <c r="N234" s="134">
        <f t="array" ref="N234">+IFERROR(INDEX('FCST SDV'!$AC$3:$AZ$3000,MATCH('Hàng Theo FCTS 14.09'!$B234,'FCST SDV'!$C$3:$C$3000,0),MATCH('Hàng Theo FCTS 14.09'!N$1,'FCST SDV'!$AC$2:$AZ$2,0))/'Hàng Theo FCTS 14.09'!$C234,0)</f>
        <v>0</v>
      </c>
      <c r="O234" s="134">
        <f t="array" ref="O234">+IFERROR(INDEX('FCST SDV'!$AC$3:$AZ$3000,MATCH('Hàng Theo FCTS 14.09'!$B234,'FCST SDV'!$C$3:$C$3000,0),MATCH('Hàng Theo FCTS 14.09'!O$1,'FCST SDV'!$AC$2:$AZ$2,0))/'Hàng Theo FCTS 14.09'!$C234,0)</f>
        <v>0</v>
      </c>
      <c r="P234" s="134">
        <f t="array" ref="P234">+IFERROR(INDEX('FCST SDV'!$AC$3:$AZ$3000,MATCH('Hàng Theo FCTS 14.09'!$B234,'FCST SDV'!$C$3:$C$3000,0),MATCH('Hàng Theo FCTS 14.09'!P$1,'FCST SDV'!$AC$2:$AZ$2,0))/'Hàng Theo FCTS 14.09'!$C234,0)</f>
        <v>0</v>
      </c>
      <c r="Q234" s="134">
        <f t="array" ref="Q234">+IFERROR(INDEX('FCST SDV'!$AC$3:$AZ$3000,MATCH('Hàng Theo FCTS 14.09'!$B234,'FCST SDV'!$C$3:$C$3000,0),MATCH('Hàng Theo FCTS 14.09'!Q$1,'FCST SDV'!$AC$2:$AZ$2,0))/'Hàng Theo FCTS 14.09'!$C234,0)</f>
        <v>0</v>
      </c>
    </row>
    <row r="235" spans="1:17">
      <c r="A235" s="572" t="s">
        <v>254</v>
      </c>
      <c r="B235" s="573"/>
      <c r="C235" s="573"/>
      <c r="D235" s="573"/>
      <c r="E235" s="573"/>
      <c r="F235" s="574"/>
      <c r="G235" s="156"/>
      <c r="H235" s="155"/>
      <c r="I235" s="138">
        <f>+F234-SUM(I234)</f>
        <v>0</v>
      </c>
      <c r="J235" s="138">
        <f>+I235-SUM(J234)</f>
        <v>0</v>
      </c>
      <c r="K235" s="138">
        <f t="shared" ref="K235:Q235" si="61">+J235-SUM(K234)</f>
        <v>0</v>
      </c>
      <c r="L235" s="138">
        <f t="shared" si="61"/>
        <v>0</v>
      </c>
      <c r="M235" s="138">
        <f t="shared" si="61"/>
        <v>0</v>
      </c>
      <c r="N235" s="138">
        <f t="shared" si="61"/>
        <v>0</v>
      </c>
      <c r="O235" s="138">
        <f t="shared" si="61"/>
        <v>0</v>
      </c>
      <c r="P235" s="138">
        <f t="shared" si="61"/>
        <v>0</v>
      </c>
      <c r="Q235" s="138">
        <f t="shared" si="61"/>
        <v>0</v>
      </c>
    </row>
    <row r="236" spans="1:17">
      <c r="A236" s="570" t="s">
        <v>182</v>
      </c>
      <c r="B236" s="131" t="s">
        <v>151</v>
      </c>
      <c r="C236" s="135">
        <v>2500</v>
      </c>
      <c r="D236" s="555">
        <v>0</v>
      </c>
      <c r="E236" s="585"/>
      <c r="F236" s="555">
        <f>D236</f>
        <v>0</v>
      </c>
      <c r="G236" s="152">
        <f>+VLOOKUP(B236,'[6]FCST SDV'!$C:$AL,36,0)</f>
        <v>9000</v>
      </c>
      <c r="H236" s="153">
        <f t="shared" ref="H236:H237" si="62">+G236/C236</f>
        <v>3.6</v>
      </c>
      <c r="I236" s="134">
        <f t="array" ref="I236">+IFERROR(INDEX('FCST SDV'!$AC$3:$AZ$3000,MATCH('Hàng Theo FCTS 14.09'!$B236,'FCST SDV'!$C$3:$C$3000,0),MATCH('Hàng Theo FCTS 14.09'!I$1,'FCST SDV'!$AC$2:$AZ$2,0))/'Hàng Theo FCTS 14.09'!$C236,0)</f>
        <v>4.8</v>
      </c>
      <c r="J236" s="134">
        <f t="array" ref="J236">+IFERROR(INDEX('FCST SDV'!$AC$3:$AZ$3000,MATCH('Hàng Theo FCTS 14.09'!$B236,'FCST SDV'!$C$3:$C$3000,0),MATCH('Hàng Theo FCTS 14.09'!J$1,'FCST SDV'!$AC$2:$AZ$2,0))/'Hàng Theo FCTS 14.09'!$C236,0)</f>
        <v>2.4</v>
      </c>
      <c r="K236" s="134">
        <f t="array" ref="K236">+IFERROR(INDEX('FCST SDV'!$AC$3:$AZ$3000,MATCH('Hàng Theo FCTS 14.09'!$B236,'FCST SDV'!$C$3:$C$3000,0),MATCH('Hàng Theo FCTS 14.09'!K$1,'FCST SDV'!$AC$2:$AZ$2,0))/'Hàng Theo FCTS 14.09'!$C236,0)</f>
        <v>0</v>
      </c>
      <c r="L236" s="134">
        <f t="array" ref="L236">+IFERROR(INDEX('FCST SDV'!$AC$3:$AZ$3000,MATCH('Hàng Theo FCTS 14.09'!$B236,'FCST SDV'!$C$3:$C$3000,0),MATCH('Hàng Theo FCTS 14.09'!L$1,'FCST SDV'!$AC$2:$AZ$2,0))/'Hàng Theo FCTS 14.09'!$C236,0)</f>
        <v>0</v>
      </c>
      <c r="M236" s="134">
        <f t="array" ref="M236">+IFERROR(INDEX('FCST SDV'!$AC$3:$AZ$3000,MATCH('Hàng Theo FCTS 14.09'!$B236,'FCST SDV'!$C$3:$C$3000,0),MATCH('Hàng Theo FCTS 14.09'!M$1,'FCST SDV'!$AC$2:$AZ$2,0))/'Hàng Theo FCTS 14.09'!$C236,0)</f>
        <v>0</v>
      </c>
      <c r="N236" s="134">
        <f t="array" ref="N236">+IFERROR(INDEX('FCST SDV'!$AC$3:$AZ$3000,MATCH('Hàng Theo FCTS 14.09'!$B236,'FCST SDV'!$C$3:$C$3000,0),MATCH('Hàng Theo FCTS 14.09'!N$1,'FCST SDV'!$AC$2:$AZ$2,0))/'Hàng Theo FCTS 14.09'!$C236,0)</f>
        <v>0</v>
      </c>
      <c r="O236" s="134">
        <f t="array" ref="O236">+IFERROR(INDEX('FCST SDV'!$AC$3:$AZ$3000,MATCH('Hàng Theo FCTS 14.09'!$B236,'FCST SDV'!$C$3:$C$3000,0),MATCH('Hàng Theo FCTS 14.09'!O$1,'FCST SDV'!$AC$2:$AZ$2,0))/'Hàng Theo FCTS 14.09'!$C236,0)</f>
        <v>12</v>
      </c>
      <c r="P236" s="134">
        <f t="array" ref="P236">+IFERROR(INDEX('FCST SDV'!$AC$3:$AZ$3000,MATCH('Hàng Theo FCTS 14.09'!$B236,'FCST SDV'!$C$3:$C$3000,0),MATCH('Hàng Theo FCTS 14.09'!P$1,'FCST SDV'!$AC$2:$AZ$2,0))/'Hàng Theo FCTS 14.09'!$C236,0)</f>
        <v>0</v>
      </c>
      <c r="Q236" s="134">
        <f t="array" ref="Q236">+IFERROR(INDEX('FCST SDV'!$AC$3:$AZ$3000,MATCH('Hàng Theo FCTS 14.09'!$B236,'FCST SDV'!$C$3:$C$3000,0),MATCH('Hàng Theo FCTS 14.09'!Q$1,'FCST SDV'!$AC$2:$AZ$2,0))/'Hàng Theo FCTS 14.09'!$C236,0)</f>
        <v>0</v>
      </c>
    </row>
    <row r="237" spans="1:17">
      <c r="A237" s="571"/>
      <c r="B237" s="131" t="s">
        <v>17</v>
      </c>
      <c r="C237" s="135">
        <v>2500</v>
      </c>
      <c r="D237" s="557"/>
      <c r="E237" s="586"/>
      <c r="F237" s="557"/>
      <c r="G237" s="152">
        <f>+VLOOKUP(B237,'[6]FCST SDV'!$C:$AL,36,0)</f>
        <v>48000</v>
      </c>
      <c r="H237" s="153">
        <f t="shared" si="62"/>
        <v>19.2</v>
      </c>
      <c r="I237" s="134">
        <f t="array" ref="I237">+IFERROR(INDEX('FCST SDV'!$AC$3:$AZ$3000,MATCH('Hàng Theo FCTS 14.09'!$B237,'FCST SDV'!$C$3:$C$3000,0),MATCH('Hàng Theo FCTS 14.09'!I$1,'FCST SDV'!$AC$2:$AZ$2,0))/'Hàng Theo FCTS 14.09'!$C237,0)</f>
        <v>0</v>
      </c>
      <c r="J237" s="134">
        <f t="array" ref="J237">+IFERROR(INDEX('FCST SDV'!$AC$3:$AZ$3000,MATCH('Hàng Theo FCTS 14.09'!$B237,'FCST SDV'!$C$3:$C$3000,0),MATCH('Hàng Theo FCTS 14.09'!J$1,'FCST SDV'!$AC$2:$AZ$2,0))/'Hàng Theo FCTS 14.09'!$C237,0)</f>
        <v>0</v>
      </c>
      <c r="K237" s="134">
        <f t="array" ref="K237">+IFERROR(INDEX('FCST SDV'!$AC$3:$AZ$3000,MATCH('Hàng Theo FCTS 14.09'!$B237,'FCST SDV'!$C$3:$C$3000,0),MATCH('Hàng Theo FCTS 14.09'!K$1,'FCST SDV'!$AC$2:$AZ$2,0))/'Hàng Theo FCTS 14.09'!$C237,0)</f>
        <v>0</v>
      </c>
      <c r="L237" s="134">
        <f t="array" ref="L237">+IFERROR(INDEX('FCST SDV'!$AC$3:$AZ$3000,MATCH('Hàng Theo FCTS 14.09'!$B237,'FCST SDV'!$C$3:$C$3000,0),MATCH('Hàng Theo FCTS 14.09'!L$1,'FCST SDV'!$AC$2:$AZ$2,0))/'Hàng Theo FCTS 14.09'!$C237,0)</f>
        <v>0</v>
      </c>
      <c r="M237" s="134">
        <f t="array" ref="M237">+IFERROR(INDEX('FCST SDV'!$AC$3:$AZ$3000,MATCH('Hàng Theo FCTS 14.09'!$B237,'FCST SDV'!$C$3:$C$3000,0),MATCH('Hàng Theo FCTS 14.09'!M$1,'FCST SDV'!$AC$2:$AZ$2,0))/'Hàng Theo FCTS 14.09'!$C237,0)</f>
        <v>0</v>
      </c>
      <c r="N237" s="134">
        <f t="array" ref="N237">+IFERROR(INDEX('FCST SDV'!$AC$3:$AZ$3000,MATCH('Hàng Theo FCTS 14.09'!$B237,'FCST SDV'!$C$3:$C$3000,0),MATCH('Hàng Theo FCTS 14.09'!N$1,'FCST SDV'!$AC$2:$AZ$2,0))/'Hàng Theo FCTS 14.09'!$C237,0)</f>
        <v>0</v>
      </c>
      <c r="O237" s="134">
        <f t="array" ref="O237">+IFERROR(INDEX('FCST SDV'!$AC$3:$AZ$3000,MATCH('Hàng Theo FCTS 14.09'!$B237,'FCST SDV'!$C$3:$C$3000,0),MATCH('Hàng Theo FCTS 14.09'!O$1,'FCST SDV'!$AC$2:$AZ$2,0))/'Hàng Theo FCTS 14.09'!$C237,0)</f>
        <v>0</v>
      </c>
      <c r="P237" s="134">
        <f t="array" ref="P237">+IFERROR(INDEX('FCST SDV'!$AC$3:$AZ$3000,MATCH('Hàng Theo FCTS 14.09'!$B237,'FCST SDV'!$C$3:$C$3000,0),MATCH('Hàng Theo FCTS 14.09'!P$1,'FCST SDV'!$AC$2:$AZ$2,0))/'Hàng Theo FCTS 14.09'!$C237,0)</f>
        <v>0</v>
      </c>
      <c r="Q237" s="134">
        <f t="array" ref="Q237">+IFERROR(INDEX('FCST SDV'!$AC$3:$AZ$3000,MATCH('Hàng Theo FCTS 14.09'!$B237,'FCST SDV'!$C$3:$C$3000,0),MATCH('Hàng Theo FCTS 14.09'!Q$1,'FCST SDV'!$AC$2:$AZ$2,0))/'Hàng Theo FCTS 14.09'!$C237,0)</f>
        <v>0</v>
      </c>
    </row>
    <row r="238" spans="1:17">
      <c r="A238" s="572" t="s">
        <v>254</v>
      </c>
      <c r="B238" s="573"/>
      <c r="C238" s="573"/>
      <c r="D238" s="573"/>
      <c r="E238" s="573"/>
      <c r="F238" s="574"/>
      <c r="G238" s="156"/>
      <c r="H238" s="155"/>
      <c r="I238" s="138">
        <f>+F236-SUM(I236:I237)</f>
        <v>-4.8</v>
      </c>
      <c r="J238" s="138">
        <f>+I238-SUM(J236:J237)</f>
        <v>-7.1999999999999993</v>
      </c>
      <c r="K238" s="138">
        <f t="shared" ref="K238:Q238" si="63">+J238-SUM(K236:K237)</f>
        <v>-7.1999999999999993</v>
      </c>
      <c r="L238" s="138">
        <f t="shared" si="63"/>
        <v>-7.1999999999999993</v>
      </c>
      <c r="M238" s="138">
        <f t="shared" si="63"/>
        <v>-7.1999999999999993</v>
      </c>
      <c r="N238" s="138">
        <f t="shared" si="63"/>
        <v>-7.1999999999999993</v>
      </c>
      <c r="O238" s="138">
        <f t="shared" si="63"/>
        <v>-19.2</v>
      </c>
      <c r="P238" s="138">
        <f t="shared" si="63"/>
        <v>-19.2</v>
      </c>
      <c r="Q238" s="138">
        <f t="shared" si="63"/>
        <v>-19.2</v>
      </c>
    </row>
    <row r="239" spans="1:17">
      <c r="A239" s="570" t="s">
        <v>183</v>
      </c>
      <c r="B239" s="131" t="s">
        <v>152</v>
      </c>
      <c r="C239" s="135">
        <v>2500</v>
      </c>
      <c r="D239" s="555">
        <v>0</v>
      </c>
      <c r="E239" s="585"/>
      <c r="F239" s="555">
        <f>D239</f>
        <v>0</v>
      </c>
      <c r="G239" s="152">
        <f>+VLOOKUP(B239,'[6]FCST SDV'!$C:$AL,36,0)</f>
        <v>270000</v>
      </c>
      <c r="H239" s="153">
        <f t="shared" ref="H239:H242" si="64">+G239/C239</f>
        <v>108</v>
      </c>
      <c r="I239" s="134">
        <f t="array" ref="I239">+IFERROR(INDEX('FCST SDV'!$AC$3:$AZ$3000,MATCH('Hàng Theo FCTS 14.09'!$B239,'FCST SDV'!$C$3:$C$3000,0),MATCH('Hàng Theo FCTS 14.09'!I$1,'FCST SDV'!$AC$2:$AZ$2,0))/'Hàng Theo FCTS 14.09'!$C239,0)</f>
        <v>4</v>
      </c>
      <c r="J239" s="134">
        <f t="array" ref="J239">+IFERROR(INDEX('FCST SDV'!$AC$3:$AZ$3000,MATCH('Hàng Theo FCTS 14.09'!$B239,'FCST SDV'!$C$3:$C$3000,0),MATCH('Hàng Theo FCTS 14.09'!J$1,'FCST SDV'!$AC$2:$AZ$2,0))/'Hàng Theo FCTS 14.09'!$C239,0)</f>
        <v>4</v>
      </c>
      <c r="K239" s="134">
        <f t="array" ref="K239">+IFERROR(INDEX('FCST SDV'!$AC$3:$AZ$3000,MATCH('Hàng Theo FCTS 14.09'!$B239,'FCST SDV'!$C$3:$C$3000,0),MATCH('Hàng Theo FCTS 14.09'!K$1,'FCST SDV'!$AC$2:$AZ$2,0))/'Hàng Theo FCTS 14.09'!$C239,0)</f>
        <v>4</v>
      </c>
      <c r="L239" s="134">
        <f t="array" ref="L239">+IFERROR(INDEX('FCST SDV'!$AC$3:$AZ$3000,MATCH('Hàng Theo FCTS 14.09'!$B239,'FCST SDV'!$C$3:$C$3000,0),MATCH('Hàng Theo FCTS 14.09'!L$1,'FCST SDV'!$AC$2:$AZ$2,0))/'Hàng Theo FCTS 14.09'!$C239,0)</f>
        <v>4</v>
      </c>
      <c r="M239" s="134">
        <f t="array" ref="M239">+IFERROR(INDEX('FCST SDV'!$AC$3:$AZ$3000,MATCH('Hàng Theo FCTS 14.09'!$B239,'FCST SDV'!$C$3:$C$3000,0),MATCH('Hàng Theo FCTS 14.09'!M$1,'FCST SDV'!$AC$2:$AZ$2,0))/'Hàng Theo FCTS 14.09'!$C239,0)</f>
        <v>4</v>
      </c>
      <c r="N239" s="134">
        <f t="array" ref="N239">+IFERROR(INDEX('FCST SDV'!$AC$3:$AZ$3000,MATCH('Hàng Theo FCTS 14.09'!$B239,'FCST SDV'!$C$3:$C$3000,0),MATCH('Hàng Theo FCTS 14.09'!N$1,'FCST SDV'!$AC$2:$AZ$2,0))/'Hàng Theo FCTS 14.09'!$C239,0)</f>
        <v>4</v>
      </c>
      <c r="O239" s="134">
        <f t="array" ref="O239">+IFERROR(INDEX('FCST SDV'!$AC$3:$AZ$3000,MATCH('Hàng Theo FCTS 14.09'!$B239,'FCST SDV'!$C$3:$C$3000,0),MATCH('Hàng Theo FCTS 14.09'!O$1,'FCST SDV'!$AC$2:$AZ$2,0))/'Hàng Theo FCTS 14.09'!$C239,0)</f>
        <v>28</v>
      </c>
      <c r="P239" s="134">
        <f t="array" ref="P239">+IFERROR(INDEX('FCST SDV'!$AC$3:$AZ$3000,MATCH('Hàng Theo FCTS 14.09'!$B239,'FCST SDV'!$C$3:$C$3000,0),MATCH('Hàng Theo FCTS 14.09'!P$1,'FCST SDV'!$AC$2:$AZ$2,0))/'Hàng Theo FCTS 14.09'!$C239,0)</f>
        <v>28</v>
      </c>
      <c r="Q239" s="134">
        <f t="array" ref="Q239">+IFERROR(INDEX('FCST SDV'!$AC$3:$AZ$3000,MATCH('Hàng Theo FCTS 14.09'!$B239,'FCST SDV'!$C$3:$C$3000,0),MATCH('Hàng Theo FCTS 14.09'!Q$1,'FCST SDV'!$AC$2:$AZ$2,0))/'Hàng Theo FCTS 14.09'!$C239,0)</f>
        <v>20</v>
      </c>
    </row>
    <row r="240" spans="1:17">
      <c r="A240" s="575"/>
      <c r="B240" s="131" t="s">
        <v>10</v>
      </c>
      <c r="C240" s="135">
        <v>2500</v>
      </c>
      <c r="D240" s="556"/>
      <c r="E240" s="664"/>
      <c r="F240" s="556"/>
      <c r="G240" s="152">
        <f>+VLOOKUP(B240,'[6]FCST SDV'!$C:$AL,36,0)</f>
        <v>250000</v>
      </c>
      <c r="H240" s="153">
        <f t="shared" si="64"/>
        <v>100</v>
      </c>
      <c r="I240" s="134">
        <f t="array" ref="I240">+IFERROR(INDEX('FCST SDV'!$AC$3:$AZ$3000,MATCH('Hàng Theo FCTS 14.09'!$B240,'FCST SDV'!$C$3:$C$3000,0),MATCH('Hàng Theo FCTS 14.09'!I$1,'FCST SDV'!$AC$2:$AZ$2,0))/'Hàng Theo FCTS 14.09'!$C240,0)</f>
        <v>0</v>
      </c>
      <c r="J240" s="134">
        <f t="array" ref="J240">+IFERROR(INDEX('FCST SDV'!$AC$3:$AZ$3000,MATCH('Hàng Theo FCTS 14.09'!$B240,'FCST SDV'!$C$3:$C$3000,0),MATCH('Hàng Theo FCTS 14.09'!J$1,'FCST SDV'!$AC$2:$AZ$2,0))/'Hàng Theo FCTS 14.09'!$C240,0)</f>
        <v>0</v>
      </c>
      <c r="K240" s="134">
        <f t="array" ref="K240">+IFERROR(INDEX('FCST SDV'!$AC$3:$AZ$3000,MATCH('Hàng Theo FCTS 14.09'!$B240,'FCST SDV'!$C$3:$C$3000,0),MATCH('Hàng Theo FCTS 14.09'!K$1,'FCST SDV'!$AC$2:$AZ$2,0))/'Hàng Theo FCTS 14.09'!$C240,0)</f>
        <v>0</v>
      </c>
      <c r="L240" s="134">
        <f t="array" ref="L240">+IFERROR(INDEX('FCST SDV'!$AC$3:$AZ$3000,MATCH('Hàng Theo FCTS 14.09'!$B240,'FCST SDV'!$C$3:$C$3000,0),MATCH('Hàng Theo FCTS 14.09'!L$1,'FCST SDV'!$AC$2:$AZ$2,0))/'Hàng Theo FCTS 14.09'!$C240,0)</f>
        <v>0</v>
      </c>
      <c r="M240" s="134">
        <f t="array" ref="M240">+IFERROR(INDEX('FCST SDV'!$AC$3:$AZ$3000,MATCH('Hàng Theo FCTS 14.09'!$B240,'FCST SDV'!$C$3:$C$3000,0),MATCH('Hàng Theo FCTS 14.09'!M$1,'FCST SDV'!$AC$2:$AZ$2,0))/'Hàng Theo FCTS 14.09'!$C240,0)</f>
        <v>0</v>
      </c>
      <c r="N240" s="134">
        <f t="array" ref="N240">+IFERROR(INDEX('FCST SDV'!$AC$3:$AZ$3000,MATCH('Hàng Theo FCTS 14.09'!$B240,'FCST SDV'!$C$3:$C$3000,0),MATCH('Hàng Theo FCTS 14.09'!N$1,'FCST SDV'!$AC$2:$AZ$2,0))/'Hàng Theo FCTS 14.09'!$C240,0)</f>
        <v>0</v>
      </c>
      <c r="O240" s="134">
        <f t="array" ref="O240">+IFERROR(INDEX('FCST SDV'!$AC$3:$AZ$3000,MATCH('Hàng Theo FCTS 14.09'!$B240,'FCST SDV'!$C$3:$C$3000,0),MATCH('Hàng Theo FCTS 14.09'!O$1,'FCST SDV'!$AC$2:$AZ$2,0))/'Hàng Theo FCTS 14.09'!$C240,0)</f>
        <v>0</v>
      </c>
      <c r="P240" s="134">
        <f t="array" ref="P240">+IFERROR(INDEX('FCST SDV'!$AC$3:$AZ$3000,MATCH('Hàng Theo FCTS 14.09'!$B240,'FCST SDV'!$C$3:$C$3000,0),MATCH('Hàng Theo FCTS 14.09'!P$1,'FCST SDV'!$AC$2:$AZ$2,0))/'Hàng Theo FCTS 14.09'!$C240,0)</f>
        <v>0</v>
      </c>
      <c r="Q240" s="134">
        <f t="array" ref="Q240">+IFERROR(INDEX('FCST SDV'!$AC$3:$AZ$3000,MATCH('Hàng Theo FCTS 14.09'!$B240,'FCST SDV'!$C$3:$C$3000,0),MATCH('Hàng Theo FCTS 14.09'!Q$1,'FCST SDV'!$AC$2:$AZ$2,0))/'Hàng Theo FCTS 14.09'!$C240,0)</f>
        <v>0</v>
      </c>
    </row>
    <row r="241" spans="1:17">
      <c r="A241" s="575"/>
      <c r="B241" s="131" t="s">
        <v>153</v>
      </c>
      <c r="C241" s="135">
        <v>2500</v>
      </c>
      <c r="D241" s="556"/>
      <c r="E241" s="664"/>
      <c r="F241" s="556"/>
      <c r="G241" s="152">
        <f>+VLOOKUP(B241,'[6]FCST SDV'!$C:$AL,36,0)</f>
        <v>0</v>
      </c>
      <c r="H241" s="153">
        <f t="shared" si="64"/>
        <v>0</v>
      </c>
      <c r="I241" s="134">
        <f t="array" ref="I241">+IFERROR(INDEX('FCST SDV'!$AC$3:$AZ$3000,MATCH('Hàng Theo FCTS 14.09'!$B241,'FCST SDV'!$C$3:$C$3000,0),MATCH('Hàng Theo FCTS 14.09'!I$1,'FCST SDV'!$AC$2:$AZ$2,0))/'Hàng Theo FCTS 14.09'!$C241,0)</f>
        <v>4</v>
      </c>
      <c r="J241" s="134">
        <f t="array" ref="J241">+IFERROR(INDEX('FCST SDV'!$AC$3:$AZ$3000,MATCH('Hàng Theo FCTS 14.09'!$B241,'FCST SDV'!$C$3:$C$3000,0),MATCH('Hàng Theo FCTS 14.09'!J$1,'FCST SDV'!$AC$2:$AZ$2,0))/'Hàng Theo FCTS 14.09'!$C241,0)</f>
        <v>4</v>
      </c>
      <c r="K241" s="134">
        <f t="array" ref="K241">+IFERROR(INDEX('FCST SDV'!$AC$3:$AZ$3000,MATCH('Hàng Theo FCTS 14.09'!$B241,'FCST SDV'!$C$3:$C$3000,0),MATCH('Hàng Theo FCTS 14.09'!K$1,'FCST SDV'!$AC$2:$AZ$2,0))/'Hàng Theo FCTS 14.09'!$C241,0)</f>
        <v>4</v>
      </c>
      <c r="L241" s="134">
        <f t="array" ref="L241">+IFERROR(INDEX('FCST SDV'!$AC$3:$AZ$3000,MATCH('Hàng Theo FCTS 14.09'!$B241,'FCST SDV'!$C$3:$C$3000,0),MATCH('Hàng Theo FCTS 14.09'!L$1,'FCST SDV'!$AC$2:$AZ$2,0))/'Hàng Theo FCTS 14.09'!$C241,0)</f>
        <v>4</v>
      </c>
      <c r="M241" s="134">
        <f t="array" ref="M241">+IFERROR(INDEX('FCST SDV'!$AC$3:$AZ$3000,MATCH('Hàng Theo FCTS 14.09'!$B241,'FCST SDV'!$C$3:$C$3000,0),MATCH('Hàng Theo FCTS 14.09'!M$1,'FCST SDV'!$AC$2:$AZ$2,0))/'Hàng Theo FCTS 14.09'!$C241,0)</f>
        <v>4</v>
      </c>
      <c r="N241" s="134">
        <f t="array" ref="N241">+IFERROR(INDEX('FCST SDV'!$AC$3:$AZ$3000,MATCH('Hàng Theo FCTS 14.09'!$B241,'FCST SDV'!$C$3:$C$3000,0),MATCH('Hàng Theo FCTS 14.09'!N$1,'FCST SDV'!$AC$2:$AZ$2,0))/'Hàng Theo FCTS 14.09'!$C241,0)</f>
        <v>4</v>
      </c>
      <c r="O241" s="134">
        <f t="array" ref="O241">+IFERROR(INDEX('FCST SDV'!$AC$3:$AZ$3000,MATCH('Hàng Theo FCTS 14.09'!$B241,'FCST SDV'!$C$3:$C$3000,0),MATCH('Hàng Theo FCTS 14.09'!O$1,'FCST SDV'!$AC$2:$AZ$2,0))/'Hàng Theo FCTS 14.09'!$C241,0)</f>
        <v>28</v>
      </c>
      <c r="P241" s="134">
        <f t="array" ref="P241">+IFERROR(INDEX('FCST SDV'!$AC$3:$AZ$3000,MATCH('Hàng Theo FCTS 14.09'!$B241,'FCST SDV'!$C$3:$C$3000,0),MATCH('Hàng Theo FCTS 14.09'!P$1,'FCST SDV'!$AC$2:$AZ$2,0))/'Hàng Theo FCTS 14.09'!$C241,0)</f>
        <v>28</v>
      </c>
      <c r="Q241" s="134">
        <f t="array" ref="Q241">+IFERROR(INDEX('FCST SDV'!$AC$3:$AZ$3000,MATCH('Hàng Theo FCTS 14.09'!$B241,'FCST SDV'!$C$3:$C$3000,0),MATCH('Hàng Theo FCTS 14.09'!Q$1,'FCST SDV'!$AC$2:$AZ$2,0))/'Hàng Theo FCTS 14.09'!$C241,0)</f>
        <v>28</v>
      </c>
    </row>
    <row r="242" spans="1:17">
      <c r="A242" s="571"/>
      <c r="B242" s="131" t="s">
        <v>154</v>
      </c>
      <c r="C242" s="135">
        <v>2500</v>
      </c>
      <c r="D242" s="557"/>
      <c r="E242" s="586"/>
      <c r="F242" s="557"/>
      <c r="G242" s="152">
        <f>+VLOOKUP(B242,'[6]FCST SDV'!$C:$AL,36,0)</f>
        <v>270000</v>
      </c>
      <c r="H242" s="153">
        <f t="shared" si="64"/>
        <v>108</v>
      </c>
      <c r="I242" s="134">
        <f t="array" ref="I242">+IFERROR(INDEX('FCST SDV'!$AC$3:$AZ$3000,MATCH('Hàng Theo FCTS 14.09'!$B242,'FCST SDV'!$C$3:$C$3000,0),MATCH('Hàng Theo FCTS 14.09'!I$1,'FCST SDV'!$AC$2:$AZ$2,0))/'Hàng Theo FCTS 14.09'!$C242,0)</f>
        <v>0</v>
      </c>
      <c r="J242" s="134">
        <f t="array" ref="J242">+IFERROR(INDEX('FCST SDV'!$AC$3:$AZ$3000,MATCH('Hàng Theo FCTS 14.09'!$B242,'FCST SDV'!$C$3:$C$3000,0),MATCH('Hàng Theo FCTS 14.09'!J$1,'FCST SDV'!$AC$2:$AZ$2,0))/'Hàng Theo FCTS 14.09'!$C242,0)</f>
        <v>0</v>
      </c>
      <c r="K242" s="134">
        <f t="array" ref="K242">+IFERROR(INDEX('FCST SDV'!$AC$3:$AZ$3000,MATCH('Hàng Theo FCTS 14.09'!$B242,'FCST SDV'!$C$3:$C$3000,0),MATCH('Hàng Theo FCTS 14.09'!K$1,'FCST SDV'!$AC$2:$AZ$2,0))/'Hàng Theo FCTS 14.09'!$C242,0)</f>
        <v>0</v>
      </c>
      <c r="L242" s="134">
        <f t="array" ref="L242">+IFERROR(INDEX('FCST SDV'!$AC$3:$AZ$3000,MATCH('Hàng Theo FCTS 14.09'!$B242,'FCST SDV'!$C$3:$C$3000,0),MATCH('Hàng Theo FCTS 14.09'!L$1,'FCST SDV'!$AC$2:$AZ$2,0))/'Hàng Theo FCTS 14.09'!$C242,0)</f>
        <v>0</v>
      </c>
      <c r="M242" s="134">
        <f t="array" ref="M242">+IFERROR(INDEX('FCST SDV'!$AC$3:$AZ$3000,MATCH('Hàng Theo FCTS 14.09'!$B242,'FCST SDV'!$C$3:$C$3000,0),MATCH('Hàng Theo FCTS 14.09'!M$1,'FCST SDV'!$AC$2:$AZ$2,0))/'Hàng Theo FCTS 14.09'!$C242,0)</f>
        <v>0</v>
      </c>
      <c r="N242" s="134">
        <f t="array" ref="N242">+IFERROR(INDEX('FCST SDV'!$AC$3:$AZ$3000,MATCH('Hàng Theo FCTS 14.09'!$B242,'FCST SDV'!$C$3:$C$3000,0),MATCH('Hàng Theo FCTS 14.09'!N$1,'FCST SDV'!$AC$2:$AZ$2,0))/'Hàng Theo FCTS 14.09'!$C242,0)</f>
        <v>0</v>
      </c>
      <c r="O242" s="134">
        <f t="array" ref="O242">+IFERROR(INDEX('FCST SDV'!$AC$3:$AZ$3000,MATCH('Hàng Theo FCTS 14.09'!$B242,'FCST SDV'!$C$3:$C$3000,0),MATCH('Hàng Theo FCTS 14.09'!O$1,'FCST SDV'!$AC$2:$AZ$2,0))/'Hàng Theo FCTS 14.09'!$C242,0)</f>
        <v>0</v>
      </c>
      <c r="P242" s="134">
        <f t="array" ref="P242">+IFERROR(INDEX('FCST SDV'!$AC$3:$AZ$3000,MATCH('Hàng Theo FCTS 14.09'!$B242,'FCST SDV'!$C$3:$C$3000,0),MATCH('Hàng Theo FCTS 14.09'!P$1,'FCST SDV'!$AC$2:$AZ$2,0))/'Hàng Theo FCTS 14.09'!$C242,0)</f>
        <v>0</v>
      </c>
      <c r="Q242" s="134">
        <f t="array" ref="Q242">+IFERROR(INDEX('FCST SDV'!$AC$3:$AZ$3000,MATCH('Hàng Theo FCTS 14.09'!$B242,'FCST SDV'!$C$3:$C$3000,0),MATCH('Hàng Theo FCTS 14.09'!Q$1,'FCST SDV'!$AC$2:$AZ$2,0))/'Hàng Theo FCTS 14.09'!$C242,0)</f>
        <v>0</v>
      </c>
    </row>
    <row r="243" spans="1:17">
      <c r="A243" s="572" t="s">
        <v>254</v>
      </c>
      <c r="B243" s="573"/>
      <c r="C243" s="573"/>
      <c r="D243" s="573"/>
      <c r="E243" s="573"/>
      <c r="F243" s="574"/>
      <c r="G243" s="156"/>
      <c r="H243" s="155"/>
      <c r="I243" s="138">
        <f>+F239-SUM(I239:I242)</f>
        <v>-8</v>
      </c>
      <c r="J243" s="138">
        <f>+I243-SUM(J239:J242)</f>
        <v>-16</v>
      </c>
      <c r="K243" s="138">
        <f t="shared" ref="K243:Q243" si="65">+J243-SUM(K239:K242)</f>
        <v>-24</v>
      </c>
      <c r="L243" s="138">
        <f t="shared" si="65"/>
        <v>-32</v>
      </c>
      <c r="M243" s="138">
        <f t="shared" si="65"/>
        <v>-40</v>
      </c>
      <c r="N243" s="138">
        <f t="shared" si="65"/>
        <v>-48</v>
      </c>
      <c r="O243" s="138">
        <f t="shared" si="65"/>
        <v>-104</v>
      </c>
      <c r="P243" s="138">
        <f t="shared" si="65"/>
        <v>-160</v>
      </c>
      <c r="Q243" s="138">
        <f t="shared" si="65"/>
        <v>-208</v>
      </c>
    </row>
    <row r="244" spans="1:17">
      <c r="A244" s="570" t="s">
        <v>184</v>
      </c>
      <c r="B244" s="131" t="s">
        <v>16</v>
      </c>
      <c r="C244" s="135">
        <v>2500</v>
      </c>
      <c r="D244" s="555">
        <v>0</v>
      </c>
      <c r="E244" s="585"/>
      <c r="F244" s="555">
        <f>D244</f>
        <v>0</v>
      </c>
      <c r="G244" s="152">
        <f>+VLOOKUP(B244,'[6]FCST SDV'!$C:$AL,36,0)</f>
        <v>294000</v>
      </c>
      <c r="H244" s="153">
        <f t="shared" ref="H244:H245" si="66">+G244/C244</f>
        <v>117.6</v>
      </c>
      <c r="I244" s="134">
        <f t="array" ref="I244">+IFERROR(INDEX('FCST SDV'!$AC$3:$AZ$3000,MATCH('Hàng Theo FCTS 14.09'!$B244,'FCST SDV'!$C$3:$C$3000,0),MATCH('Hàng Theo FCTS 14.09'!I$1,'FCST SDV'!$AC$2:$AZ$2,0))/'Hàng Theo FCTS 14.09'!$C244,0)</f>
        <v>3.6</v>
      </c>
      <c r="J244" s="134">
        <f t="array" ref="J244">+IFERROR(INDEX('FCST SDV'!$AC$3:$AZ$3000,MATCH('Hàng Theo FCTS 14.09'!$B244,'FCST SDV'!$C$3:$C$3000,0),MATCH('Hàng Theo FCTS 14.09'!J$1,'FCST SDV'!$AC$2:$AZ$2,0))/'Hàng Theo FCTS 14.09'!$C244,0)</f>
        <v>6</v>
      </c>
      <c r="K244" s="134">
        <f t="array" ref="K244">+IFERROR(INDEX('FCST SDV'!$AC$3:$AZ$3000,MATCH('Hàng Theo FCTS 14.09'!$B244,'FCST SDV'!$C$3:$C$3000,0),MATCH('Hàng Theo FCTS 14.09'!K$1,'FCST SDV'!$AC$2:$AZ$2,0))/'Hàng Theo FCTS 14.09'!$C244,0)</f>
        <v>6</v>
      </c>
      <c r="L244" s="134">
        <f t="array" ref="L244">+IFERROR(INDEX('FCST SDV'!$AC$3:$AZ$3000,MATCH('Hàng Theo FCTS 14.09'!$B244,'FCST SDV'!$C$3:$C$3000,0),MATCH('Hàng Theo FCTS 14.09'!L$1,'FCST SDV'!$AC$2:$AZ$2,0))/'Hàng Theo FCTS 14.09'!$C244,0)</f>
        <v>6</v>
      </c>
      <c r="M244" s="134">
        <f t="array" ref="M244">+IFERROR(INDEX('FCST SDV'!$AC$3:$AZ$3000,MATCH('Hàng Theo FCTS 14.09'!$B244,'FCST SDV'!$C$3:$C$3000,0),MATCH('Hàng Theo FCTS 14.09'!M$1,'FCST SDV'!$AC$2:$AZ$2,0))/'Hàng Theo FCTS 14.09'!$C244,0)</f>
        <v>6</v>
      </c>
      <c r="N244" s="134">
        <f t="array" ref="N244">+IFERROR(INDEX('FCST SDV'!$AC$3:$AZ$3000,MATCH('Hàng Theo FCTS 14.09'!$B244,'FCST SDV'!$C$3:$C$3000,0),MATCH('Hàng Theo FCTS 14.09'!N$1,'FCST SDV'!$AC$2:$AZ$2,0))/'Hàng Theo FCTS 14.09'!$C244,0)</f>
        <v>6</v>
      </c>
      <c r="O244" s="134">
        <f t="array" ref="O244">+IFERROR(INDEX('FCST SDV'!$AC$3:$AZ$3000,MATCH('Hàng Theo FCTS 14.09'!$B244,'FCST SDV'!$C$3:$C$3000,0),MATCH('Hàng Theo FCTS 14.09'!O$1,'FCST SDV'!$AC$2:$AZ$2,0))/'Hàng Theo FCTS 14.09'!$C244,0)</f>
        <v>39.6</v>
      </c>
      <c r="P244" s="134">
        <f t="array" ref="P244">+IFERROR(INDEX('FCST SDV'!$AC$3:$AZ$3000,MATCH('Hàng Theo FCTS 14.09'!$B244,'FCST SDV'!$C$3:$C$3000,0),MATCH('Hàng Theo FCTS 14.09'!P$1,'FCST SDV'!$AC$2:$AZ$2,0))/'Hàng Theo FCTS 14.09'!$C244,0)</f>
        <v>12</v>
      </c>
      <c r="Q244" s="134">
        <f t="array" ref="Q244">+IFERROR(INDEX('FCST SDV'!$AC$3:$AZ$3000,MATCH('Hàng Theo FCTS 14.09'!$B244,'FCST SDV'!$C$3:$C$3000,0),MATCH('Hàng Theo FCTS 14.09'!Q$1,'FCST SDV'!$AC$2:$AZ$2,0))/'Hàng Theo FCTS 14.09'!$C244,0)</f>
        <v>6</v>
      </c>
    </row>
    <row r="245" spans="1:17">
      <c r="A245" s="571"/>
      <c r="B245" s="131" t="s">
        <v>27</v>
      </c>
      <c r="C245" s="135">
        <v>2500</v>
      </c>
      <c r="D245" s="557"/>
      <c r="E245" s="586"/>
      <c r="F245" s="557"/>
      <c r="G245" s="152">
        <f>+VLOOKUP(B245,'[6]FCST SDV'!$C:$AL,36,0)</f>
        <v>228000</v>
      </c>
      <c r="H245" s="153">
        <f t="shared" si="66"/>
        <v>91.2</v>
      </c>
      <c r="I245" s="134">
        <f t="array" ref="I245">+IFERROR(INDEX('FCST SDV'!$AC$3:$AZ$3000,MATCH('Hàng Theo FCTS 14.09'!$B245,'FCST SDV'!$C$3:$C$3000,0),MATCH('Hàng Theo FCTS 14.09'!I$1,'FCST SDV'!$AC$2:$AZ$2,0))/'Hàng Theo FCTS 14.09'!$C245,0)</f>
        <v>0</v>
      </c>
      <c r="J245" s="134">
        <f t="array" ref="J245">+IFERROR(INDEX('FCST SDV'!$AC$3:$AZ$3000,MATCH('Hàng Theo FCTS 14.09'!$B245,'FCST SDV'!$C$3:$C$3000,0),MATCH('Hàng Theo FCTS 14.09'!J$1,'FCST SDV'!$AC$2:$AZ$2,0))/'Hàng Theo FCTS 14.09'!$C245,0)</f>
        <v>0</v>
      </c>
      <c r="K245" s="134">
        <f t="array" ref="K245">+IFERROR(INDEX('FCST SDV'!$AC$3:$AZ$3000,MATCH('Hàng Theo FCTS 14.09'!$B245,'FCST SDV'!$C$3:$C$3000,0),MATCH('Hàng Theo FCTS 14.09'!K$1,'FCST SDV'!$AC$2:$AZ$2,0))/'Hàng Theo FCTS 14.09'!$C245,0)</f>
        <v>0</v>
      </c>
      <c r="L245" s="134">
        <f t="array" ref="L245">+IFERROR(INDEX('FCST SDV'!$AC$3:$AZ$3000,MATCH('Hàng Theo FCTS 14.09'!$B245,'FCST SDV'!$C$3:$C$3000,0),MATCH('Hàng Theo FCTS 14.09'!L$1,'FCST SDV'!$AC$2:$AZ$2,0))/'Hàng Theo FCTS 14.09'!$C245,0)</f>
        <v>0</v>
      </c>
      <c r="M245" s="134">
        <f t="array" ref="M245">+IFERROR(INDEX('FCST SDV'!$AC$3:$AZ$3000,MATCH('Hàng Theo FCTS 14.09'!$B245,'FCST SDV'!$C$3:$C$3000,0),MATCH('Hàng Theo FCTS 14.09'!M$1,'FCST SDV'!$AC$2:$AZ$2,0))/'Hàng Theo FCTS 14.09'!$C245,0)</f>
        <v>0</v>
      </c>
      <c r="N245" s="134">
        <f t="array" ref="N245">+IFERROR(INDEX('FCST SDV'!$AC$3:$AZ$3000,MATCH('Hàng Theo FCTS 14.09'!$B245,'FCST SDV'!$C$3:$C$3000,0),MATCH('Hàng Theo FCTS 14.09'!N$1,'FCST SDV'!$AC$2:$AZ$2,0))/'Hàng Theo FCTS 14.09'!$C245,0)</f>
        <v>0</v>
      </c>
      <c r="O245" s="134">
        <f t="array" ref="O245">+IFERROR(INDEX('FCST SDV'!$AC$3:$AZ$3000,MATCH('Hàng Theo FCTS 14.09'!$B245,'FCST SDV'!$C$3:$C$3000,0),MATCH('Hàng Theo FCTS 14.09'!O$1,'FCST SDV'!$AC$2:$AZ$2,0))/'Hàng Theo FCTS 14.09'!$C245,0)</f>
        <v>0</v>
      </c>
      <c r="P245" s="134">
        <f t="array" ref="P245">+IFERROR(INDEX('FCST SDV'!$AC$3:$AZ$3000,MATCH('Hàng Theo FCTS 14.09'!$B245,'FCST SDV'!$C$3:$C$3000,0),MATCH('Hàng Theo FCTS 14.09'!P$1,'FCST SDV'!$AC$2:$AZ$2,0))/'Hàng Theo FCTS 14.09'!$C245,0)</f>
        <v>0</v>
      </c>
      <c r="Q245" s="134">
        <f t="array" ref="Q245">+IFERROR(INDEX('FCST SDV'!$AC$3:$AZ$3000,MATCH('Hàng Theo FCTS 14.09'!$B245,'FCST SDV'!$C$3:$C$3000,0),MATCH('Hàng Theo FCTS 14.09'!Q$1,'FCST SDV'!$AC$2:$AZ$2,0))/'Hàng Theo FCTS 14.09'!$C245,0)</f>
        <v>0</v>
      </c>
    </row>
    <row r="246" spans="1:17">
      <c r="A246" s="572" t="s">
        <v>254</v>
      </c>
      <c r="B246" s="573"/>
      <c r="C246" s="573"/>
      <c r="D246" s="573"/>
      <c r="E246" s="573"/>
      <c r="F246" s="574"/>
      <c r="G246" s="156"/>
      <c r="H246" s="155"/>
      <c r="I246" s="138">
        <f>+F244-SUM(I244:I245)</f>
        <v>-3.6</v>
      </c>
      <c r="J246" s="138">
        <f>+I246-SUM(J244:J245)</f>
        <v>-9.6</v>
      </c>
      <c r="K246" s="138">
        <f t="shared" ref="K246:Q246" si="67">+J246-SUM(K244:K245)</f>
        <v>-15.6</v>
      </c>
      <c r="L246" s="138">
        <f t="shared" si="67"/>
        <v>-21.6</v>
      </c>
      <c r="M246" s="138">
        <f t="shared" si="67"/>
        <v>-27.6</v>
      </c>
      <c r="N246" s="138">
        <f t="shared" si="67"/>
        <v>-33.6</v>
      </c>
      <c r="O246" s="138">
        <f t="shared" si="67"/>
        <v>-73.2</v>
      </c>
      <c r="P246" s="138">
        <f t="shared" si="67"/>
        <v>-85.2</v>
      </c>
      <c r="Q246" s="138">
        <f t="shared" si="67"/>
        <v>-91.2</v>
      </c>
    </row>
    <row r="247" spans="1:17" ht="38.25">
      <c r="A247" s="172" t="s">
        <v>185</v>
      </c>
      <c r="B247" s="131" t="s">
        <v>29</v>
      </c>
      <c r="C247" s="135">
        <v>2500</v>
      </c>
      <c r="D247" s="169">
        <v>0</v>
      </c>
      <c r="E247" s="170"/>
      <c r="F247" s="169">
        <f>D247</f>
        <v>0</v>
      </c>
      <c r="G247" s="152">
        <f>+VLOOKUP(B247,'[6]FCST SDV'!$C:$AL,36,0)</f>
        <v>300000</v>
      </c>
      <c r="H247" s="153">
        <f t="shared" ref="H247" si="68">+G247/C247</f>
        <v>120</v>
      </c>
      <c r="I247" s="134">
        <f t="array" ref="I247">+IFERROR(INDEX('FCST SDV'!$AC$3:$AZ$3000,MATCH('Hàng Theo FCTS 14.09'!$B247,'FCST SDV'!$C$3:$C$3000,0),MATCH('Hàng Theo FCTS 14.09'!I$1,'FCST SDV'!$AC$2:$AZ$2,0))/'Hàng Theo FCTS 14.09'!$C247,0)</f>
        <v>0</v>
      </c>
      <c r="J247" s="134">
        <f t="array" ref="J247">+IFERROR(INDEX('FCST SDV'!$AC$3:$AZ$3000,MATCH('Hàng Theo FCTS 14.09'!$B247,'FCST SDV'!$C$3:$C$3000,0),MATCH('Hàng Theo FCTS 14.09'!J$1,'FCST SDV'!$AC$2:$AZ$2,0))/'Hàng Theo FCTS 14.09'!$C247,0)</f>
        <v>0</v>
      </c>
      <c r="K247" s="134">
        <f t="array" ref="K247">+IFERROR(INDEX('FCST SDV'!$AC$3:$AZ$3000,MATCH('Hàng Theo FCTS 14.09'!$B247,'FCST SDV'!$C$3:$C$3000,0),MATCH('Hàng Theo FCTS 14.09'!K$1,'FCST SDV'!$AC$2:$AZ$2,0))/'Hàng Theo FCTS 14.09'!$C247,0)</f>
        <v>0</v>
      </c>
      <c r="L247" s="134">
        <f t="array" ref="L247">+IFERROR(INDEX('FCST SDV'!$AC$3:$AZ$3000,MATCH('Hàng Theo FCTS 14.09'!$B247,'FCST SDV'!$C$3:$C$3000,0),MATCH('Hàng Theo FCTS 14.09'!L$1,'FCST SDV'!$AC$2:$AZ$2,0))/'Hàng Theo FCTS 14.09'!$C247,0)</f>
        <v>0</v>
      </c>
      <c r="M247" s="134">
        <f t="array" ref="M247">+IFERROR(INDEX('FCST SDV'!$AC$3:$AZ$3000,MATCH('Hàng Theo FCTS 14.09'!$B247,'FCST SDV'!$C$3:$C$3000,0),MATCH('Hàng Theo FCTS 14.09'!M$1,'FCST SDV'!$AC$2:$AZ$2,0))/'Hàng Theo FCTS 14.09'!$C247,0)</f>
        <v>0</v>
      </c>
      <c r="N247" s="134">
        <f t="array" ref="N247">+IFERROR(INDEX('FCST SDV'!$AC$3:$AZ$3000,MATCH('Hàng Theo FCTS 14.09'!$B247,'FCST SDV'!$C$3:$C$3000,0),MATCH('Hàng Theo FCTS 14.09'!N$1,'FCST SDV'!$AC$2:$AZ$2,0))/'Hàng Theo FCTS 14.09'!$C247,0)</f>
        <v>0</v>
      </c>
      <c r="O247" s="134">
        <f t="array" ref="O247">+IFERROR(INDEX('FCST SDV'!$AC$3:$AZ$3000,MATCH('Hàng Theo FCTS 14.09'!$B247,'FCST SDV'!$C$3:$C$3000,0),MATCH('Hàng Theo FCTS 14.09'!O$1,'FCST SDV'!$AC$2:$AZ$2,0))/'Hàng Theo FCTS 14.09'!$C247,0)</f>
        <v>0</v>
      </c>
      <c r="P247" s="134">
        <f t="array" ref="P247">+IFERROR(INDEX('FCST SDV'!$AC$3:$AZ$3000,MATCH('Hàng Theo FCTS 14.09'!$B247,'FCST SDV'!$C$3:$C$3000,0),MATCH('Hàng Theo FCTS 14.09'!P$1,'FCST SDV'!$AC$2:$AZ$2,0))/'Hàng Theo FCTS 14.09'!$C247,0)</f>
        <v>0</v>
      </c>
      <c r="Q247" s="134">
        <f t="array" ref="Q247">+IFERROR(INDEX('FCST SDV'!$AC$3:$AZ$3000,MATCH('Hàng Theo FCTS 14.09'!$B247,'FCST SDV'!$C$3:$C$3000,0),MATCH('Hàng Theo FCTS 14.09'!Q$1,'FCST SDV'!$AC$2:$AZ$2,0))/'Hàng Theo FCTS 14.09'!$C247,0)</f>
        <v>0</v>
      </c>
    </row>
    <row r="248" spans="1:17">
      <c r="A248" s="572" t="s">
        <v>254</v>
      </c>
      <c r="B248" s="573"/>
      <c r="C248" s="573"/>
      <c r="D248" s="573"/>
      <c r="E248" s="573"/>
      <c r="F248" s="574"/>
      <c r="G248" s="156"/>
      <c r="H248" s="155"/>
      <c r="I248" s="138">
        <f>+F247-SUM(I247)</f>
        <v>0</v>
      </c>
      <c r="J248" s="138">
        <f>+I248-SUM(J247)</f>
        <v>0</v>
      </c>
      <c r="K248" s="138">
        <f t="shared" ref="K248:Q248" si="69">+J248-SUM(K247)</f>
        <v>0</v>
      </c>
      <c r="L248" s="138">
        <f t="shared" si="69"/>
        <v>0</v>
      </c>
      <c r="M248" s="138">
        <f t="shared" si="69"/>
        <v>0</v>
      </c>
      <c r="N248" s="138">
        <f t="shared" si="69"/>
        <v>0</v>
      </c>
      <c r="O248" s="138">
        <f t="shared" si="69"/>
        <v>0</v>
      </c>
      <c r="P248" s="138">
        <f t="shared" si="69"/>
        <v>0</v>
      </c>
      <c r="Q248" s="138">
        <f t="shared" si="69"/>
        <v>0</v>
      </c>
    </row>
    <row r="249" spans="1:17">
      <c r="A249" s="570" t="s">
        <v>186</v>
      </c>
      <c r="B249" s="131" t="s">
        <v>156</v>
      </c>
      <c r="C249" s="135">
        <v>3000</v>
      </c>
      <c r="D249" s="555">
        <v>0</v>
      </c>
      <c r="E249" s="585"/>
      <c r="F249" s="555">
        <f>D249</f>
        <v>0</v>
      </c>
      <c r="G249" s="152">
        <v>0</v>
      </c>
      <c r="H249" s="153">
        <f t="shared" ref="H249:H251" si="70">+G249/C249</f>
        <v>0</v>
      </c>
      <c r="I249" s="134">
        <f t="array" ref="I249">+IFERROR(INDEX('FCST SDV'!$AC$3:$AZ$3000,MATCH('Hàng Theo FCTS 14.09'!$B249,'FCST SDV'!$C$3:$C$3000,0),MATCH('Hàng Theo FCTS 14.09'!I$1,'FCST SDV'!$AC$2:$AZ$2,0))/'Hàng Theo FCTS 14.09'!$C249,0)</f>
        <v>0</v>
      </c>
      <c r="J249" s="134">
        <f t="array" ref="J249">+IFERROR(INDEX('FCST SDV'!$AC$3:$AZ$3000,MATCH('Hàng Theo FCTS 14.09'!$B249,'FCST SDV'!$C$3:$C$3000,0),MATCH('Hàng Theo FCTS 14.09'!J$1,'FCST SDV'!$AC$2:$AZ$2,0))/'Hàng Theo FCTS 14.09'!$C249,0)</f>
        <v>0</v>
      </c>
      <c r="K249" s="134">
        <f t="array" ref="K249">+IFERROR(INDEX('FCST SDV'!$AC$3:$AZ$3000,MATCH('Hàng Theo FCTS 14.09'!$B249,'FCST SDV'!$C$3:$C$3000,0),MATCH('Hàng Theo FCTS 14.09'!K$1,'FCST SDV'!$AC$2:$AZ$2,0))/'Hàng Theo FCTS 14.09'!$C249,0)</f>
        <v>0</v>
      </c>
      <c r="L249" s="134">
        <f t="array" ref="L249">+IFERROR(INDEX('FCST SDV'!$AC$3:$AZ$3000,MATCH('Hàng Theo FCTS 14.09'!$B249,'FCST SDV'!$C$3:$C$3000,0),MATCH('Hàng Theo FCTS 14.09'!L$1,'FCST SDV'!$AC$2:$AZ$2,0))/'Hàng Theo FCTS 14.09'!$C249,0)</f>
        <v>0</v>
      </c>
      <c r="M249" s="134">
        <f t="array" ref="M249">+IFERROR(INDEX('FCST SDV'!$AC$3:$AZ$3000,MATCH('Hàng Theo FCTS 14.09'!$B249,'FCST SDV'!$C$3:$C$3000,0),MATCH('Hàng Theo FCTS 14.09'!M$1,'FCST SDV'!$AC$2:$AZ$2,0))/'Hàng Theo FCTS 14.09'!$C249,0)</f>
        <v>0</v>
      </c>
      <c r="N249" s="134">
        <f t="array" ref="N249">+IFERROR(INDEX('FCST SDV'!$AC$3:$AZ$3000,MATCH('Hàng Theo FCTS 14.09'!$B249,'FCST SDV'!$C$3:$C$3000,0),MATCH('Hàng Theo FCTS 14.09'!N$1,'FCST SDV'!$AC$2:$AZ$2,0))/'Hàng Theo FCTS 14.09'!$C249,0)</f>
        <v>0</v>
      </c>
      <c r="O249" s="134">
        <f t="array" ref="O249">+IFERROR(INDEX('FCST SDV'!$AC$3:$AZ$3000,MATCH('Hàng Theo FCTS 14.09'!$B249,'FCST SDV'!$C$3:$C$3000,0),MATCH('Hàng Theo FCTS 14.09'!O$1,'FCST SDV'!$AC$2:$AZ$2,0))/'Hàng Theo FCTS 14.09'!$C249,0)</f>
        <v>0</v>
      </c>
      <c r="P249" s="134">
        <f t="array" ref="P249">+IFERROR(INDEX('FCST SDV'!$AC$3:$AZ$3000,MATCH('Hàng Theo FCTS 14.09'!$B249,'FCST SDV'!$C$3:$C$3000,0),MATCH('Hàng Theo FCTS 14.09'!P$1,'FCST SDV'!$AC$2:$AZ$2,0))/'Hàng Theo FCTS 14.09'!$C249,0)</f>
        <v>0</v>
      </c>
      <c r="Q249" s="134">
        <f t="array" ref="Q249">+IFERROR(INDEX('FCST SDV'!$AC$3:$AZ$3000,MATCH('Hàng Theo FCTS 14.09'!$B249,'FCST SDV'!$C$3:$C$3000,0),MATCH('Hàng Theo FCTS 14.09'!Q$1,'FCST SDV'!$AC$2:$AZ$2,0))/'Hàng Theo FCTS 14.09'!$C249,0)</f>
        <v>0</v>
      </c>
    </row>
    <row r="250" spans="1:17">
      <c r="A250" s="575"/>
      <c r="B250" s="131" t="s">
        <v>157</v>
      </c>
      <c r="C250" s="135">
        <v>3000</v>
      </c>
      <c r="D250" s="556"/>
      <c r="E250" s="664"/>
      <c r="F250" s="556"/>
      <c r="G250" s="152">
        <v>0</v>
      </c>
      <c r="H250" s="153">
        <f t="shared" si="70"/>
        <v>0</v>
      </c>
      <c r="I250" s="134">
        <f t="array" ref="I250">+IFERROR(INDEX('FCST SDV'!$AC$3:$AZ$3000,MATCH('Hàng Theo FCTS 14.09'!$B250,'FCST SDV'!$C$3:$C$3000,0),MATCH('Hàng Theo FCTS 14.09'!I$1,'FCST SDV'!$AC$2:$AZ$2,0))/'Hàng Theo FCTS 14.09'!$C250,0)</f>
        <v>0</v>
      </c>
      <c r="J250" s="134">
        <f t="array" ref="J250">+IFERROR(INDEX('FCST SDV'!$AC$3:$AZ$3000,MATCH('Hàng Theo FCTS 14.09'!$B250,'FCST SDV'!$C$3:$C$3000,0),MATCH('Hàng Theo FCTS 14.09'!J$1,'FCST SDV'!$AC$2:$AZ$2,0))/'Hàng Theo FCTS 14.09'!$C250,0)</f>
        <v>0</v>
      </c>
      <c r="K250" s="134">
        <f t="array" ref="K250">+IFERROR(INDEX('FCST SDV'!$AC$3:$AZ$3000,MATCH('Hàng Theo FCTS 14.09'!$B250,'FCST SDV'!$C$3:$C$3000,0),MATCH('Hàng Theo FCTS 14.09'!K$1,'FCST SDV'!$AC$2:$AZ$2,0))/'Hàng Theo FCTS 14.09'!$C250,0)</f>
        <v>0</v>
      </c>
      <c r="L250" s="134">
        <f t="array" ref="L250">+IFERROR(INDEX('FCST SDV'!$AC$3:$AZ$3000,MATCH('Hàng Theo FCTS 14.09'!$B250,'FCST SDV'!$C$3:$C$3000,0),MATCH('Hàng Theo FCTS 14.09'!L$1,'FCST SDV'!$AC$2:$AZ$2,0))/'Hàng Theo FCTS 14.09'!$C250,0)</f>
        <v>0</v>
      </c>
      <c r="M250" s="134">
        <f t="array" ref="M250">+IFERROR(INDEX('FCST SDV'!$AC$3:$AZ$3000,MATCH('Hàng Theo FCTS 14.09'!$B250,'FCST SDV'!$C$3:$C$3000,0),MATCH('Hàng Theo FCTS 14.09'!M$1,'FCST SDV'!$AC$2:$AZ$2,0))/'Hàng Theo FCTS 14.09'!$C250,0)</f>
        <v>0</v>
      </c>
      <c r="N250" s="134">
        <f t="array" ref="N250">+IFERROR(INDEX('FCST SDV'!$AC$3:$AZ$3000,MATCH('Hàng Theo FCTS 14.09'!$B250,'FCST SDV'!$C$3:$C$3000,0),MATCH('Hàng Theo FCTS 14.09'!N$1,'FCST SDV'!$AC$2:$AZ$2,0))/'Hàng Theo FCTS 14.09'!$C250,0)</f>
        <v>0</v>
      </c>
      <c r="O250" s="134">
        <f t="array" ref="O250">+IFERROR(INDEX('FCST SDV'!$AC$3:$AZ$3000,MATCH('Hàng Theo FCTS 14.09'!$B250,'FCST SDV'!$C$3:$C$3000,0),MATCH('Hàng Theo FCTS 14.09'!O$1,'FCST SDV'!$AC$2:$AZ$2,0))/'Hàng Theo FCTS 14.09'!$C250,0)</f>
        <v>0</v>
      </c>
      <c r="P250" s="134">
        <f t="array" ref="P250">+IFERROR(INDEX('FCST SDV'!$AC$3:$AZ$3000,MATCH('Hàng Theo FCTS 14.09'!$B250,'FCST SDV'!$C$3:$C$3000,0),MATCH('Hàng Theo FCTS 14.09'!P$1,'FCST SDV'!$AC$2:$AZ$2,0))/'Hàng Theo FCTS 14.09'!$C250,0)</f>
        <v>0</v>
      </c>
      <c r="Q250" s="134">
        <f t="array" ref="Q250">+IFERROR(INDEX('FCST SDV'!$AC$3:$AZ$3000,MATCH('Hàng Theo FCTS 14.09'!$B250,'FCST SDV'!$C$3:$C$3000,0),MATCH('Hàng Theo FCTS 14.09'!Q$1,'FCST SDV'!$AC$2:$AZ$2,0))/'Hàng Theo FCTS 14.09'!$C250,0)</f>
        <v>0</v>
      </c>
    </row>
    <row r="251" spans="1:17">
      <c r="A251" s="571"/>
      <c r="B251" s="131" t="s">
        <v>158</v>
      </c>
      <c r="C251" s="135">
        <v>3000</v>
      </c>
      <c r="D251" s="557"/>
      <c r="E251" s="586"/>
      <c r="F251" s="557"/>
      <c r="G251" s="152">
        <f>+VLOOKUP(B251,'[6]FCST SDV'!$C:$AL,36,0)</f>
        <v>0</v>
      </c>
      <c r="H251" s="153">
        <f t="shared" si="70"/>
        <v>0</v>
      </c>
      <c r="I251" s="134">
        <f t="array" ref="I251">+IFERROR(INDEX('FCST SDV'!$AC$3:$AZ$3000,MATCH('Hàng Theo FCTS 14.09'!$B251,'FCST SDV'!$C$3:$C$3000,0),MATCH('Hàng Theo FCTS 14.09'!I$1,'FCST SDV'!$AC$2:$AZ$2,0))/'Hàng Theo FCTS 14.09'!$C251,0)</f>
        <v>0</v>
      </c>
      <c r="J251" s="134">
        <f t="array" ref="J251">+IFERROR(INDEX('FCST SDV'!$AC$3:$AZ$3000,MATCH('Hàng Theo FCTS 14.09'!$B251,'FCST SDV'!$C$3:$C$3000,0),MATCH('Hàng Theo FCTS 14.09'!J$1,'FCST SDV'!$AC$2:$AZ$2,0))/'Hàng Theo FCTS 14.09'!$C251,0)</f>
        <v>0</v>
      </c>
      <c r="K251" s="134">
        <f t="array" ref="K251">+IFERROR(INDEX('FCST SDV'!$AC$3:$AZ$3000,MATCH('Hàng Theo FCTS 14.09'!$B251,'FCST SDV'!$C$3:$C$3000,0),MATCH('Hàng Theo FCTS 14.09'!K$1,'FCST SDV'!$AC$2:$AZ$2,0))/'Hàng Theo FCTS 14.09'!$C251,0)</f>
        <v>0</v>
      </c>
      <c r="L251" s="134">
        <f t="array" ref="L251">+IFERROR(INDEX('FCST SDV'!$AC$3:$AZ$3000,MATCH('Hàng Theo FCTS 14.09'!$B251,'FCST SDV'!$C$3:$C$3000,0),MATCH('Hàng Theo FCTS 14.09'!L$1,'FCST SDV'!$AC$2:$AZ$2,0))/'Hàng Theo FCTS 14.09'!$C251,0)</f>
        <v>0</v>
      </c>
      <c r="M251" s="134">
        <f t="array" ref="M251">+IFERROR(INDEX('FCST SDV'!$AC$3:$AZ$3000,MATCH('Hàng Theo FCTS 14.09'!$B251,'FCST SDV'!$C$3:$C$3000,0),MATCH('Hàng Theo FCTS 14.09'!M$1,'FCST SDV'!$AC$2:$AZ$2,0))/'Hàng Theo FCTS 14.09'!$C251,0)</f>
        <v>0</v>
      </c>
      <c r="N251" s="134">
        <f t="array" ref="N251">+IFERROR(INDEX('FCST SDV'!$AC$3:$AZ$3000,MATCH('Hàng Theo FCTS 14.09'!$B251,'FCST SDV'!$C$3:$C$3000,0),MATCH('Hàng Theo FCTS 14.09'!N$1,'FCST SDV'!$AC$2:$AZ$2,0))/'Hàng Theo FCTS 14.09'!$C251,0)</f>
        <v>0</v>
      </c>
      <c r="O251" s="134">
        <f t="array" ref="O251">+IFERROR(INDEX('FCST SDV'!$AC$3:$AZ$3000,MATCH('Hàng Theo FCTS 14.09'!$B251,'FCST SDV'!$C$3:$C$3000,0),MATCH('Hàng Theo FCTS 14.09'!O$1,'FCST SDV'!$AC$2:$AZ$2,0))/'Hàng Theo FCTS 14.09'!$C251,0)</f>
        <v>0</v>
      </c>
      <c r="P251" s="134">
        <f t="array" ref="P251">+IFERROR(INDEX('FCST SDV'!$AC$3:$AZ$3000,MATCH('Hàng Theo FCTS 14.09'!$B251,'FCST SDV'!$C$3:$C$3000,0),MATCH('Hàng Theo FCTS 14.09'!P$1,'FCST SDV'!$AC$2:$AZ$2,0))/'Hàng Theo FCTS 14.09'!$C251,0)</f>
        <v>0</v>
      </c>
      <c r="Q251" s="134">
        <f t="array" ref="Q251">+IFERROR(INDEX('FCST SDV'!$AC$3:$AZ$3000,MATCH('Hàng Theo FCTS 14.09'!$B251,'FCST SDV'!$C$3:$C$3000,0),MATCH('Hàng Theo FCTS 14.09'!Q$1,'FCST SDV'!$AC$2:$AZ$2,0))/'Hàng Theo FCTS 14.09'!$C251,0)</f>
        <v>0</v>
      </c>
    </row>
    <row r="252" spans="1:17">
      <c r="A252" s="567" t="s">
        <v>254</v>
      </c>
      <c r="B252" s="568"/>
      <c r="C252" s="568"/>
      <c r="D252" s="568"/>
      <c r="E252" s="568"/>
      <c r="F252" s="569"/>
      <c r="G252" s="156"/>
      <c r="H252" s="155"/>
      <c r="I252" s="138">
        <f>+F249-SUM(I249:I251)</f>
        <v>0</v>
      </c>
      <c r="J252" s="138">
        <f>+I252-SUM(J249:J251)</f>
        <v>0</v>
      </c>
      <c r="K252" s="138">
        <f t="shared" ref="K252:Q252" si="71">+J252-SUM(K249:K251)</f>
        <v>0</v>
      </c>
      <c r="L252" s="138">
        <f t="shared" si="71"/>
        <v>0</v>
      </c>
      <c r="M252" s="138">
        <f t="shared" si="71"/>
        <v>0</v>
      </c>
      <c r="N252" s="138">
        <f t="shared" si="71"/>
        <v>0</v>
      </c>
      <c r="O252" s="138">
        <f t="shared" si="71"/>
        <v>0</v>
      </c>
      <c r="P252" s="138">
        <f t="shared" si="71"/>
        <v>0</v>
      </c>
      <c r="Q252" s="138">
        <f t="shared" si="71"/>
        <v>0</v>
      </c>
    </row>
    <row r="253" spans="1:17">
      <c r="A253" s="570" t="s">
        <v>187</v>
      </c>
      <c r="B253" s="131" t="s">
        <v>159</v>
      </c>
      <c r="C253" s="135">
        <v>2500</v>
      </c>
      <c r="D253" s="555">
        <v>0</v>
      </c>
      <c r="E253" s="585"/>
      <c r="F253" s="555">
        <f>D253</f>
        <v>0</v>
      </c>
      <c r="G253" s="152">
        <v>0</v>
      </c>
      <c r="H253" s="153">
        <f t="shared" ref="H253:H254" si="72">+G253/C253</f>
        <v>0</v>
      </c>
      <c r="I253" s="134">
        <f t="array" ref="I253">+IFERROR(INDEX('FCST SDV'!$AC$3:$AZ$3000,MATCH('Hàng Theo FCTS 14.09'!$B253,'FCST SDV'!$C$3:$C$3000,0),MATCH('Hàng Theo FCTS 14.09'!I$1,'FCST SDV'!$AC$2:$AZ$2,0))/'Hàng Theo FCTS 14.09'!$C253,0)</f>
        <v>8</v>
      </c>
      <c r="J253" s="134">
        <f t="array" ref="J253">+IFERROR(INDEX('FCST SDV'!$AC$3:$AZ$3000,MATCH('Hàng Theo FCTS 14.09'!$B253,'FCST SDV'!$C$3:$C$3000,0),MATCH('Hàng Theo FCTS 14.09'!J$1,'FCST SDV'!$AC$2:$AZ$2,0))/'Hàng Theo FCTS 14.09'!$C253,0)</f>
        <v>8</v>
      </c>
      <c r="K253" s="134">
        <f t="array" ref="K253">+IFERROR(INDEX('FCST SDV'!$AC$3:$AZ$3000,MATCH('Hàng Theo FCTS 14.09'!$B253,'FCST SDV'!$C$3:$C$3000,0),MATCH('Hàng Theo FCTS 14.09'!K$1,'FCST SDV'!$AC$2:$AZ$2,0))/'Hàng Theo FCTS 14.09'!$C253,0)</f>
        <v>8</v>
      </c>
      <c r="L253" s="134">
        <f t="array" ref="L253">+IFERROR(INDEX('FCST SDV'!$AC$3:$AZ$3000,MATCH('Hàng Theo FCTS 14.09'!$B253,'FCST SDV'!$C$3:$C$3000,0),MATCH('Hàng Theo FCTS 14.09'!L$1,'FCST SDV'!$AC$2:$AZ$2,0))/'Hàng Theo FCTS 14.09'!$C253,0)</f>
        <v>8</v>
      </c>
      <c r="M253" s="134">
        <f t="array" ref="M253">+IFERROR(INDEX('FCST SDV'!$AC$3:$AZ$3000,MATCH('Hàng Theo FCTS 14.09'!$B253,'FCST SDV'!$C$3:$C$3000,0),MATCH('Hàng Theo FCTS 14.09'!M$1,'FCST SDV'!$AC$2:$AZ$2,0))/'Hàng Theo FCTS 14.09'!$C253,0)</f>
        <v>8</v>
      </c>
      <c r="N253" s="134">
        <f t="array" ref="N253">+IFERROR(INDEX('FCST SDV'!$AC$3:$AZ$3000,MATCH('Hàng Theo FCTS 14.09'!$B253,'FCST SDV'!$C$3:$C$3000,0),MATCH('Hàng Theo FCTS 14.09'!N$1,'FCST SDV'!$AC$2:$AZ$2,0))/'Hàng Theo FCTS 14.09'!$C253,0)</f>
        <v>8</v>
      </c>
      <c r="O253" s="134">
        <f t="array" ref="O253">+IFERROR(INDEX('FCST SDV'!$AC$3:$AZ$3000,MATCH('Hàng Theo FCTS 14.09'!$B253,'FCST SDV'!$C$3:$C$3000,0),MATCH('Hàng Theo FCTS 14.09'!O$1,'FCST SDV'!$AC$2:$AZ$2,0))/'Hàng Theo FCTS 14.09'!$C253,0)</f>
        <v>56</v>
      </c>
      <c r="P253" s="134">
        <f t="array" ref="P253">+IFERROR(INDEX('FCST SDV'!$AC$3:$AZ$3000,MATCH('Hàng Theo FCTS 14.09'!$B253,'FCST SDV'!$C$3:$C$3000,0),MATCH('Hàng Theo FCTS 14.09'!P$1,'FCST SDV'!$AC$2:$AZ$2,0))/'Hàng Theo FCTS 14.09'!$C253,0)</f>
        <v>61.6</v>
      </c>
      <c r="Q253" s="134">
        <f t="array" ref="Q253">+IFERROR(INDEX('FCST SDV'!$AC$3:$AZ$3000,MATCH('Hàng Theo FCTS 14.09'!$B253,'FCST SDV'!$C$3:$C$3000,0),MATCH('Hàng Theo FCTS 14.09'!Q$1,'FCST SDV'!$AC$2:$AZ$2,0))/'Hàng Theo FCTS 14.09'!$C253,0)</f>
        <v>61.6</v>
      </c>
    </row>
    <row r="254" spans="1:17">
      <c r="A254" s="571"/>
      <c r="B254" s="131" t="s">
        <v>9</v>
      </c>
      <c r="C254" s="135">
        <v>2500</v>
      </c>
      <c r="D254" s="557"/>
      <c r="E254" s="586"/>
      <c r="F254" s="557"/>
      <c r="G254" s="152">
        <f>+VLOOKUP(B254,'[6]FCST SDV'!$C:$AL,36,0)</f>
        <v>568000</v>
      </c>
      <c r="H254" s="153">
        <f t="shared" si="72"/>
        <v>227.2</v>
      </c>
      <c r="I254" s="134">
        <f t="array" ref="I254">+IFERROR(INDEX('FCST SDV'!$AC$3:$AZ$3000,MATCH('Hàng Theo FCTS 14.09'!$B254,'FCST SDV'!$C$3:$C$3000,0),MATCH('Hàng Theo FCTS 14.09'!I$1,'FCST SDV'!$AC$2:$AZ$2,0))/'Hàng Theo FCTS 14.09'!$C254,0)</f>
        <v>0</v>
      </c>
      <c r="J254" s="134">
        <f t="array" ref="J254">+IFERROR(INDEX('FCST SDV'!$AC$3:$AZ$3000,MATCH('Hàng Theo FCTS 14.09'!$B254,'FCST SDV'!$C$3:$C$3000,0),MATCH('Hàng Theo FCTS 14.09'!J$1,'FCST SDV'!$AC$2:$AZ$2,0))/'Hàng Theo FCTS 14.09'!$C254,0)</f>
        <v>0</v>
      </c>
      <c r="K254" s="134">
        <f t="array" ref="K254">+IFERROR(INDEX('FCST SDV'!$AC$3:$AZ$3000,MATCH('Hàng Theo FCTS 14.09'!$B254,'FCST SDV'!$C$3:$C$3000,0),MATCH('Hàng Theo FCTS 14.09'!K$1,'FCST SDV'!$AC$2:$AZ$2,0))/'Hàng Theo FCTS 14.09'!$C254,0)</f>
        <v>0</v>
      </c>
      <c r="L254" s="134">
        <f t="array" ref="L254">+IFERROR(INDEX('FCST SDV'!$AC$3:$AZ$3000,MATCH('Hàng Theo FCTS 14.09'!$B254,'FCST SDV'!$C$3:$C$3000,0),MATCH('Hàng Theo FCTS 14.09'!L$1,'FCST SDV'!$AC$2:$AZ$2,0))/'Hàng Theo FCTS 14.09'!$C254,0)</f>
        <v>0</v>
      </c>
      <c r="M254" s="134">
        <f t="array" ref="M254">+IFERROR(INDEX('FCST SDV'!$AC$3:$AZ$3000,MATCH('Hàng Theo FCTS 14.09'!$B254,'FCST SDV'!$C$3:$C$3000,0),MATCH('Hàng Theo FCTS 14.09'!M$1,'FCST SDV'!$AC$2:$AZ$2,0))/'Hàng Theo FCTS 14.09'!$C254,0)</f>
        <v>0</v>
      </c>
      <c r="N254" s="134">
        <f t="array" ref="N254">+IFERROR(INDEX('FCST SDV'!$AC$3:$AZ$3000,MATCH('Hàng Theo FCTS 14.09'!$B254,'FCST SDV'!$C$3:$C$3000,0),MATCH('Hàng Theo FCTS 14.09'!N$1,'FCST SDV'!$AC$2:$AZ$2,0))/'Hàng Theo FCTS 14.09'!$C254,0)</f>
        <v>0</v>
      </c>
      <c r="O254" s="134">
        <f t="array" ref="O254">+IFERROR(INDEX('FCST SDV'!$AC$3:$AZ$3000,MATCH('Hàng Theo FCTS 14.09'!$B254,'FCST SDV'!$C$3:$C$3000,0),MATCH('Hàng Theo FCTS 14.09'!O$1,'FCST SDV'!$AC$2:$AZ$2,0))/'Hàng Theo FCTS 14.09'!$C254,0)</f>
        <v>0</v>
      </c>
      <c r="P254" s="134">
        <f t="array" ref="P254">+IFERROR(INDEX('FCST SDV'!$AC$3:$AZ$3000,MATCH('Hàng Theo FCTS 14.09'!$B254,'FCST SDV'!$C$3:$C$3000,0),MATCH('Hàng Theo FCTS 14.09'!P$1,'FCST SDV'!$AC$2:$AZ$2,0))/'Hàng Theo FCTS 14.09'!$C254,0)</f>
        <v>0</v>
      </c>
      <c r="Q254" s="134">
        <f t="array" ref="Q254">+IFERROR(INDEX('FCST SDV'!$AC$3:$AZ$3000,MATCH('Hàng Theo FCTS 14.09'!$B254,'FCST SDV'!$C$3:$C$3000,0),MATCH('Hàng Theo FCTS 14.09'!Q$1,'FCST SDV'!$AC$2:$AZ$2,0))/'Hàng Theo FCTS 14.09'!$C254,0)</f>
        <v>0</v>
      </c>
    </row>
    <row r="255" spans="1:17">
      <c r="A255" s="572" t="s">
        <v>254</v>
      </c>
      <c r="B255" s="573"/>
      <c r="C255" s="573"/>
      <c r="D255" s="573"/>
      <c r="E255" s="573"/>
      <c r="F255" s="574"/>
      <c r="G255" s="156"/>
      <c r="H255" s="155"/>
      <c r="I255" s="138">
        <f>+F253-SUM(I253:I254)</f>
        <v>-8</v>
      </c>
      <c r="J255" s="138">
        <f>+I255-SUM(J253:J254)</f>
        <v>-16</v>
      </c>
      <c r="K255" s="138">
        <f t="shared" ref="K255:Q255" si="73">+J255-SUM(K253:K254)</f>
        <v>-24</v>
      </c>
      <c r="L255" s="138">
        <f t="shared" si="73"/>
        <v>-32</v>
      </c>
      <c r="M255" s="138">
        <f t="shared" si="73"/>
        <v>-40</v>
      </c>
      <c r="N255" s="138">
        <f t="shared" si="73"/>
        <v>-48</v>
      </c>
      <c r="O255" s="138">
        <f t="shared" si="73"/>
        <v>-104</v>
      </c>
      <c r="P255" s="138">
        <f t="shared" si="73"/>
        <v>-165.6</v>
      </c>
      <c r="Q255" s="138">
        <f t="shared" si="73"/>
        <v>-227.2</v>
      </c>
    </row>
    <row r="256" spans="1:17">
      <c r="A256" s="668" t="s">
        <v>188</v>
      </c>
      <c r="B256" s="131" t="s">
        <v>160</v>
      </c>
      <c r="C256" s="135">
        <v>2500</v>
      </c>
      <c r="D256" s="555">
        <v>0</v>
      </c>
      <c r="E256" s="585"/>
      <c r="F256" s="555">
        <f>D256</f>
        <v>0</v>
      </c>
      <c r="G256" s="152">
        <f>+VLOOKUP(B256,'[6]FCST SDV'!$C:$AL,36,0)</f>
        <v>30000</v>
      </c>
      <c r="H256" s="153">
        <f t="shared" ref="H256:H258" si="74">+G256/C256</f>
        <v>12</v>
      </c>
      <c r="I256" s="134">
        <f t="array" ref="I256">+IFERROR(INDEX('FCST SDV'!$AC$3:$AZ$3000,MATCH('Hàng Theo FCTS 14.09'!$B256,'FCST SDV'!$C$3:$C$3000,0),MATCH('Hàng Theo FCTS 14.09'!I$1,'FCST SDV'!$AC$2:$AZ$2,0))/'Hàng Theo FCTS 14.09'!$C256,0)</f>
        <v>3.3333333333333335</v>
      </c>
      <c r="J256" s="134">
        <f t="array" ref="J256">+IFERROR(INDEX('FCST SDV'!$AC$3:$AZ$3000,MATCH('Hàng Theo FCTS 14.09'!$B256,'FCST SDV'!$C$3:$C$3000,0),MATCH('Hàng Theo FCTS 14.09'!J$1,'FCST SDV'!$AC$2:$AZ$2,0))/'Hàng Theo FCTS 14.09'!$C256,0)</f>
        <v>3.3333333333333335</v>
      </c>
      <c r="K256" s="134">
        <f t="array" ref="K256">+IFERROR(INDEX('FCST SDV'!$AC$3:$AZ$3000,MATCH('Hàng Theo FCTS 14.09'!$B256,'FCST SDV'!$C$3:$C$3000,0),MATCH('Hàng Theo FCTS 14.09'!K$1,'FCST SDV'!$AC$2:$AZ$2,0))/'Hàng Theo FCTS 14.09'!$C256,0)</f>
        <v>3.3333333333333335</v>
      </c>
      <c r="L256" s="134">
        <f t="array" ref="L256">+IFERROR(INDEX('FCST SDV'!$AC$3:$AZ$3000,MATCH('Hàng Theo FCTS 14.09'!$B256,'FCST SDV'!$C$3:$C$3000,0),MATCH('Hàng Theo FCTS 14.09'!L$1,'FCST SDV'!$AC$2:$AZ$2,0))/'Hàng Theo FCTS 14.09'!$C256,0)</f>
        <v>3.3333333333333335</v>
      </c>
      <c r="M256" s="134">
        <f t="array" ref="M256">+IFERROR(INDEX('FCST SDV'!$AC$3:$AZ$3000,MATCH('Hàng Theo FCTS 14.09'!$B256,'FCST SDV'!$C$3:$C$3000,0),MATCH('Hàng Theo FCTS 14.09'!M$1,'FCST SDV'!$AC$2:$AZ$2,0))/'Hàng Theo FCTS 14.09'!$C256,0)</f>
        <v>3.3333333333333335</v>
      </c>
      <c r="N256" s="134">
        <f t="array" ref="N256">+IFERROR(INDEX('FCST SDV'!$AC$3:$AZ$3000,MATCH('Hàng Theo FCTS 14.09'!$B256,'FCST SDV'!$C$3:$C$3000,0),MATCH('Hàng Theo FCTS 14.09'!N$1,'FCST SDV'!$AC$2:$AZ$2,0))/'Hàng Theo FCTS 14.09'!$C256,0)</f>
        <v>3.3333333333333335</v>
      </c>
      <c r="O256" s="134">
        <f t="array" ref="O256">+IFERROR(INDEX('FCST SDV'!$AC$3:$AZ$3000,MATCH('Hàng Theo FCTS 14.09'!$B256,'FCST SDV'!$C$3:$C$3000,0),MATCH('Hàng Theo FCTS 14.09'!O$1,'FCST SDV'!$AC$2:$AZ$2,0))/'Hàng Theo FCTS 14.09'!$C256,0)</f>
        <v>23.333333333333332</v>
      </c>
      <c r="P256" s="134">
        <f t="array" ref="P256">+IFERROR(INDEX('FCST SDV'!$AC$3:$AZ$3000,MATCH('Hàng Theo FCTS 14.09'!$B256,'FCST SDV'!$C$3:$C$3000,0),MATCH('Hàng Theo FCTS 14.09'!P$1,'FCST SDV'!$AC$2:$AZ$2,0))/'Hàng Theo FCTS 14.09'!$C256,0)</f>
        <v>23.333333333333332</v>
      </c>
      <c r="Q256" s="134">
        <f t="array" ref="Q256">+IFERROR(INDEX('FCST SDV'!$AC$3:$AZ$3000,MATCH('Hàng Theo FCTS 14.09'!$B256,'FCST SDV'!$C$3:$C$3000,0),MATCH('Hàng Theo FCTS 14.09'!Q$1,'FCST SDV'!$AC$2:$AZ$2,0))/'Hàng Theo FCTS 14.09'!$C256,0)</f>
        <v>23.333333333333332</v>
      </c>
    </row>
    <row r="257" spans="1:17">
      <c r="A257" s="669"/>
      <c r="B257" s="131" t="s">
        <v>51</v>
      </c>
      <c r="C257" s="135">
        <v>3000</v>
      </c>
      <c r="D257" s="556"/>
      <c r="E257" s="664"/>
      <c r="F257" s="556"/>
      <c r="G257" s="152">
        <f>+VLOOKUP(B257,'[6]FCST SDV'!$C:$AL,36,0)</f>
        <v>270000</v>
      </c>
      <c r="H257" s="153">
        <f t="shared" si="74"/>
        <v>90</v>
      </c>
      <c r="I257" s="134">
        <f t="array" ref="I257">+IFERROR(INDEX('FCST SDV'!$AC$3:$AZ$3000,MATCH('Hàng Theo FCTS 14.09'!$B257,'FCST SDV'!$C$3:$C$3000,0),MATCH('Hàng Theo FCTS 14.09'!I$1,'FCST SDV'!$AC$2:$AZ$2,0))/'Hàng Theo FCTS 14.09'!$C257,0)</f>
        <v>0</v>
      </c>
      <c r="J257" s="134">
        <f t="array" ref="J257">+IFERROR(INDEX('FCST SDV'!$AC$3:$AZ$3000,MATCH('Hàng Theo FCTS 14.09'!$B257,'FCST SDV'!$C$3:$C$3000,0),MATCH('Hàng Theo FCTS 14.09'!J$1,'FCST SDV'!$AC$2:$AZ$2,0))/'Hàng Theo FCTS 14.09'!$C257,0)</f>
        <v>0</v>
      </c>
      <c r="K257" s="134">
        <f t="array" ref="K257">+IFERROR(INDEX('FCST SDV'!$AC$3:$AZ$3000,MATCH('Hàng Theo FCTS 14.09'!$B257,'FCST SDV'!$C$3:$C$3000,0),MATCH('Hàng Theo FCTS 14.09'!K$1,'FCST SDV'!$AC$2:$AZ$2,0))/'Hàng Theo FCTS 14.09'!$C257,0)</f>
        <v>0</v>
      </c>
      <c r="L257" s="134">
        <f t="array" ref="L257">+IFERROR(INDEX('FCST SDV'!$AC$3:$AZ$3000,MATCH('Hàng Theo FCTS 14.09'!$B257,'FCST SDV'!$C$3:$C$3000,0),MATCH('Hàng Theo FCTS 14.09'!L$1,'FCST SDV'!$AC$2:$AZ$2,0))/'Hàng Theo FCTS 14.09'!$C257,0)</f>
        <v>0</v>
      </c>
      <c r="M257" s="134">
        <f t="array" ref="M257">+IFERROR(INDEX('FCST SDV'!$AC$3:$AZ$3000,MATCH('Hàng Theo FCTS 14.09'!$B257,'FCST SDV'!$C$3:$C$3000,0),MATCH('Hàng Theo FCTS 14.09'!M$1,'FCST SDV'!$AC$2:$AZ$2,0))/'Hàng Theo FCTS 14.09'!$C257,0)</f>
        <v>0</v>
      </c>
      <c r="N257" s="134">
        <f t="array" ref="N257">+IFERROR(INDEX('FCST SDV'!$AC$3:$AZ$3000,MATCH('Hàng Theo FCTS 14.09'!$B257,'FCST SDV'!$C$3:$C$3000,0),MATCH('Hàng Theo FCTS 14.09'!N$1,'FCST SDV'!$AC$2:$AZ$2,0))/'Hàng Theo FCTS 14.09'!$C257,0)</f>
        <v>0</v>
      </c>
      <c r="O257" s="134">
        <f t="array" ref="O257">+IFERROR(INDEX('FCST SDV'!$AC$3:$AZ$3000,MATCH('Hàng Theo FCTS 14.09'!$B257,'FCST SDV'!$C$3:$C$3000,0),MATCH('Hàng Theo FCTS 14.09'!O$1,'FCST SDV'!$AC$2:$AZ$2,0))/'Hàng Theo FCTS 14.09'!$C257,0)</f>
        <v>0</v>
      </c>
      <c r="P257" s="134">
        <f t="array" ref="P257">+IFERROR(INDEX('FCST SDV'!$AC$3:$AZ$3000,MATCH('Hàng Theo FCTS 14.09'!$B257,'FCST SDV'!$C$3:$C$3000,0),MATCH('Hàng Theo FCTS 14.09'!P$1,'FCST SDV'!$AC$2:$AZ$2,0))/'Hàng Theo FCTS 14.09'!$C257,0)</f>
        <v>0</v>
      </c>
      <c r="Q257" s="134">
        <f t="array" ref="Q257">+IFERROR(INDEX('FCST SDV'!$AC$3:$AZ$3000,MATCH('Hàng Theo FCTS 14.09'!$B257,'FCST SDV'!$C$3:$C$3000,0),MATCH('Hàng Theo FCTS 14.09'!Q$1,'FCST SDV'!$AC$2:$AZ$2,0))/'Hàng Theo FCTS 14.09'!$C257,0)</f>
        <v>0</v>
      </c>
    </row>
    <row r="258" spans="1:17">
      <c r="A258" s="670"/>
      <c r="B258" s="131" t="s">
        <v>161</v>
      </c>
      <c r="C258" s="135">
        <v>2500</v>
      </c>
      <c r="D258" s="557"/>
      <c r="E258" s="586"/>
      <c r="F258" s="557"/>
      <c r="G258" s="152">
        <f>+VLOOKUP(B258,'[6]FCST SDV'!$C:$AL,36,0)</f>
        <v>0</v>
      </c>
      <c r="H258" s="153">
        <f t="shared" si="74"/>
        <v>0</v>
      </c>
      <c r="I258" s="134">
        <f t="array" ref="I258">+IFERROR(INDEX('FCST SDV'!$AC$3:$AZ$3000,MATCH('Hàng Theo FCTS 14.09'!$B258,'FCST SDV'!$C$3:$C$3000,0),MATCH('Hàng Theo FCTS 14.09'!I$1,'FCST SDV'!$AC$2:$AZ$2,0))/'Hàng Theo FCTS 14.09'!$C258,0)</f>
        <v>0</v>
      </c>
      <c r="J258" s="134">
        <f t="array" ref="J258">+IFERROR(INDEX('FCST SDV'!$AC$3:$AZ$3000,MATCH('Hàng Theo FCTS 14.09'!$B258,'FCST SDV'!$C$3:$C$3000,0),MATCH('Hàng Theo FCTS 14.09'!J$1,'FCST SDV'!$AC$2:$AZ$2,0))/'Hàng Theo FCTS 14.09'!$C258,0)</f>
        <v>0</v>
      </c>
      <c r="K258" s="134">
        <f t="array" ref="K258">+IFERROR(INDEX('FCST SDV'!$AC$3:$AZ$3000,MATCH('Hàng Theo FCTS 14.09'!$B258,'FCST SDV'!$C$3:$C$3000,0),MATCH('Hàng Theo FCTS 14.09'!K$1,'FCST SDV'!$AC$2:$AZ$2,0))/'Hàng Theo FCTS 14.09'!$C258,0)</f>
        <v>0</v>
      </c>
      <c r="L258" s="134">
        <f t="array" ref="L258">+IFERROR(INDEX('FCST SDV'!$AC$3:$AZ$3000,MATCH('Hàng Theo FCTS 14.09'!$B258,'FCST SDV'!$C$3:$C$3000,0),MATCH('Hàng Theo FCTS 14.09'!L$1,'FCST SDV'!$AC$2:$AZ$2,0))/'Hàng Theo FCTS 14.09'!$C258,0)</f>
        <v>0</v>
      </c>
      <c r="M258" s="134">
        <f t="array" ref="M258">+IFERROR(INDEX('FCST SDV'!$AC$3:$AZ$3000,MATCH('Hàng Theo FCTS 14.09'!$B258,'FCST SDV'!$C$3:$C$3000,0),MATCH('Hàng Theo FCTS 14.09'!M$1,'FCST SDV'!$AC$2:$AZ$2,0))/'Hàng Theo FCTS 14.09'!$C258,0)</f>
        <v>0</v>
      </c>
      <c r="N258" s="134">
        <f t="array" ref="N258">+IFERROR(INDEX('FCST SDV'!$AC$3:$AZ$3000,MATCH('Hàng Theo FCTS 14.09'!$B258,'FCST SDV'!$C$3:$C$3000,0),MATCH('Hàng Theo FCTS 14.09'!N$1,'FCST SDV'!$AC$2:$AZ$2,0))/'Hàng Theo FCTS 14.09'!$C258,0)</f>
        <v>0</v>
      </c>
      <c r="O258" s="134">
        <f t="array" ref="O258">+IFERROR(INDEX('FCST SDV'!$AC$3:$AZ$3000,MATCH('Hàng Theo FCTS 14.09'!$B258,'FCST SDV'!$C$3:$C$3000,0),MATCH('Hàng Theo FCTS 14.09'!O$1,'FCST SDV'!$AC$2:$AZ$2,0))/'Hàng Theo FCTS 14.09'!$C258,0)</f>
        <v>0</v>
      </c>
      <c r="P258" s="134">
        <f t="array" ref="P258">+IFERROR(INDEX('FCST SDV'!$AC$3:$AZ$3000,MATCH('Hàng Theo FCTS 14.09'!$B258,'FCST SDV'!$C$3:$C$3000,0),MATCH('Hàng Theo FCTS 14.09'!P$1,'FCST SDV'!$AC$2:$AZ$2,0))/'Hàng Theo FCTS 14.09'!$C258,0)</f>
        <v>0</v>
      </c>
      <c r="Q258" s="134">
        <f t="array" ref="Q258">+IFERROR(INDEX('FCST SDV'!$AC$3:$AZ$3000,MATCH('Hàng Theo FCTS 14.09'!$B258,'FCST SDV'!$C$3:$C$3000,0),MATCH('Hàng Theo FCTS 14.09'!Q$1,'FCST SDV'!$AC$2:$AZ$2,0))/'Hàng Theo FCTS 14.09'!$C258,0)</f>
        <v>0</v>
      </c>
    </row>
    <row r="259" spans="1:17" ht="21.75" customHeight="1">
      <c r="A259" s="558" t="s">
        <v>254</v>
      </c>
      <c r="B259" s="559"/>
      <c r="C259" s="559"/>
      <c r="D259" s="559"/>
      <c r="E259" s="559"/>
      <c r="F259" s="560"/>
      <c r="G259" s="156"/>
      <c r="H259" s="155"/>
      <c r="I259" s="138">
        <f>+F256-SUM(I256:I258)</f>
        <v>-3.3333333333333335</v>
      </c>
      <c r="J259" s="138">
        <f>+I259-SUM(J256:J258)</f>
        <v>-6.666666666666667</v>
      </c>
      <c r="K259" s="138">
        <f t="shared" ref="K259:Q259" si="75">+J259-SUM(K256:K258)</f>
        <v>-10</v>
      </c>
      <c r="L259" s="138">
        <f t="shared" si="75"/>
        <v>-13.333333333333334</v>
      </c>
      <c r="M259" s="138">
        <f t="shared" si="75"/>
        <v>-16.666666666666668</v>
      </c>
      <c r="N259" s="138">
        <f t="shared" si="75"/>
        <v>-20</v>
      </c>
      <c r="O259" s="138">
        <f t="shared" si="75"/>
        <v>-43.333333333333329</v>
      </c>
      <c r="P259" s="138">
        <f t="shared" si="75"/>
        <v>-66.666666666666657</v>
      </c>
      <c r="Q259" s="138">
        <f t="shared" si="75"/>
        <v>-89.999999999999986</v>
      </c>
    </row>
    <row r="260" spans="1:17">
      <c r="A260" s="668" t="s">
        <v>189</v>
      </c>
      <c r="B260" s="131" t="s">
        <v>24</v>
      </c>
      <c r="C260" s="135">
        <v>2500</v>
      </c>
      <c r="D260" s="555">
        <v>0</v>
      </c>
      <c r="E260" s="585"/>
      <c r="F260" s="555">
        <f>D260</f>
        <v>0</v>
      </c>
      <c r="G260" s="152">
        <f>+VLOOKUP(B260,'[6]FCST SDV'!$C:$AL,36,0)</f>
        <v>237000</v>
      </c>
      <c r="H260" s="153">
        <f t="shared" ref="H260:H262" si="76">+G260/C260</f>
        <v>94.8</v>
      </c>
      <c r="I260" s="134">
        <f t="array" ref="I260">+IFERROR(INDEX('FCST SDV'!$AC$3:$AZ$3000,MATCH('Hàng Theo FCTS 14.09'!$B260,'FCST SDV'!$C$3:$C$3000,0),MATCH('Hàng Theo FCTS 14.09'!I$1,'FCST SDV'!$AC$2:$AZ$2,0))/'Hàng Theo FCTS 14.09'!$C260,0)</f>
        <v>0</v>
      </c>
      <c r="J260" s="134">
        <f t="array" ref="J260">+IFERROR(INDEX('FCST SDV'!$AC$3:$AZ$3000,MATCH('Hàng Theo FCTS 14.09'!$B260,'FCST SDV'!$C$3:$C$3000,0),MATCH('Hàng Theo FCTS 14.09'!J$1,'FCST SDV'!$AC$2:$AZ$2,0))/'Hàng Theo FCTS 14.09'!$C260,0)</f>
        <v>0</v>
      </c>
      <c r="K260" s="134">
        <f t="array" ref="K260">+IFERROR(INDEX('FCST SDV'!$AC$3:$AZ$3000,MATCH('Hàng Theo FCTS 14.09'!$B260,'FCST SDV'!$C$3:$C$3000,0),MATCH('Hàng Theo FCTS 14.09'!K$1,'FCST SDV'!$AC$2:$AZ$2,0))/'Hàng Theo FCTS 14.09'!$C260,0)</f>
        <v>0</v>
      </c>
      <c r="L260" s="134">
        <f t="array" ref="L260">+IFERROR(INDEX('FCST SDV'!$AC$3:$AZ$3000,MATCH('Hàng Theo FCTS 14.09'!$B260,'FCST SDV'!$C$3:$C$3000,0),MATCH('Hàng Theo FCTS 14.09'!L$1,'FCST SDV'!$AC$2:$AZ$2,0))/'Hàng Theo FCTS 14.09'!$C260,0)</f>
        <v>0</v>
      </c>
      <c r="M260" s="134">
        <f t="array" ref="M260">+IFERROR(INDEX('FCST SDV'!$AC$3:$AZ$3000,MATCH('Hàng Theo FCTS 14.09'!$B260,'FCST SDV'!$C$3:$C$3000,0),MATCH('Hàng Theo FCTS 14.09'!M$1,'FCST SDV'!$AC$2:$AZ$2,0))/'Hàng Theo FCTS 14.09'!$C260,0)</f>
        <v>0</v>
      </c>
      <c r="N260" s="134">
        <f t="array" ref="N260">+IFERROR(INDEX('FCST SDV'!$AC$3:$AZ$3000,MATCH('Hàng Theo FCTS 14.09'!$B260,'FCST SDV'!$C$3:$C$3000,0),MATCH('Hàng Theo FCTS 14.09'!N$1,'FCST SDV'!$AC$2:$AZ$2,0))/'Hàng Theo FCTS 14.09'!$C260,0)</f>
        <v>0</v>
      </c>
      <c r="O260" s="134">
        <f t="array" ref="O260">+IFERROR(INDEX('FCST SDV'!$AC$3:$AZ$3000,MATCH('Hàng Theo FCTS 14.09'!$B260,'FCST SDV'!$C$3:$C$3000,0),MATCH('Hàng Theo FCTS 14.09'!O$1,'FCST SDV'!$AC$2:$AZ$2,0))/'Hàng Theo FCTS 14.09'!$C260,0)</f>
        <v>0</v>
      </c>
      <c r="P260" s="134">
        <f t="array" ref="P260">+IFERROR(INDEX('FCST SDV'!$AC$3:$AZ$3000,MATCH('Hàng Theo FCTS 14.09'!$B260,'FCST SDV'!$C$3:$C$3000,0),MATCH('Hàng Theo FCTS 14.09'!P$1,'FCST SDV'!$AC$2:$AZ$2,0))/'Hàng Theo FCTS 14.09'!$C260,0)</f>
        <v>0</v>
      </c>
      <c r="Q260" s="134">
        <f t="array" ref="Q260">+IFERROR(INDEX('FCST SDV'!$AC$3:$AZ$3000,MATCH('Hàng Theo FCTS 14.09'!$B260,'FCST SDV'!$C$3:$C$3000,0),MATCH('Hàng Theo FCTS 14.09'!Q$1,'FCST SDV'!$AC$2:$AZ$2,0))/'Hàng Theo FCTS 14.09'!$C260,0)</f>
        <v>0</v>
      </c>
    </row>
    <row r="261" spans="1:17">
      <c r="A261" s="669"/>
      <c r="B261" s="131" t="s">
        <v>162</v>
      </c>
      <c r="C261" s="135">
        <v>2500</v>
      </c>
      <c r="D261" s="556"/>
      <c r="E261" s="664"/>
      <c r="F261" s="556"/>
      <c r="G261" s="152">
        <f>+VLOOKUP(B261,'[6]FCST SDV'!$C:$AL,36,0)</f>
        <v>0</v>
      </c>
      <c r="H261" s="153">
        <f t="shared" si="76"/>
        <v>0</v>
      </c>
      <c r="I261" s="134">
        <f t="array" ref="I261">+IFERROR(INDEX('FCST SDV'!$AC$3:$AZ$3000,MATCH('Hàng Theo FCTS 14.09'!$B261,'FCST SDV'!$C$3:$C$3000,0),MATCH('Hàng Theo FCTS 14.09'!I$1,'FCST SDV'!$AC$2:$AZ$2,0))/'Hàng Theo FCTS 14.09'!$C261,0)</f>
        <v>16.8</v>
      </c>
      <c r="J261" s="134">
        <f t="array" ref="J261">+IFERROR(INDEX('FCST SDV'!$AC$3:$AZ$3000,MATCH('Hàng Theo FCTS 14.09'!$B261,'FCST SDV'!$C$3:$C$3000,0),MATCH('Hàng Theo FCTS 14.09'!J$1,'FCST SDV'!$AC$2:$AZ$2,0))/'Hàng Theo FCTS 14.09'!$C261,0)</f>
        <v>16.8</v>
      </c>
      <c r="K261" s="134">
        <f t="array" ref="K261">+IFERROR(INDEX('FCST SDV'!$AC$3:$AZ$3000,MATCH('Hàng Theo FCTS 14.09'!$B261,'FCST SDV'!$C$3:$C$3000,0),MATCH('Hàng Theo FCTS 14.09'!K$1,'FCST SDV'!$AC$2:$AZ$2,0))/'Hàng Theo FCTS 14.09'!$C261,0)</f>
        <v>19.2</v>
      </c>
      <c r="L261" s="134">
        <f t="array" ref="L261">+IFERROR(INDEX('FCST SDV'!$AC$3:$AZ$3000,MATCH('Hàng Theo FCTS 14.09'!$B261,'FCST SDV'!$C$3:$C$3000,0),MATCH('Hàng Theo FCTS 14.09'!L$1,'FCST SDV'!$AC$2:$AZ$2,0))/'Hàng Theo FCTS 14.09'!$C261,0)</f>
        <v>19.2</v>
      </c>
      <c r="M261" s="134">
        <f t="array" ref="M261">+IFERROR(INDEX('FCST SDV'!$AC$3:$AZ$3000,MATCH('Hàng Theo FCTS 14.09'!$B261,'FCST SDV'!$C$3:$C$3000,0),MATCH('Hàng Theo FCTS 14.09'!M$1,'FCST SDV'!$AC$2:$AZ$2,0))/'Hàng Theo FCTS 14.09'!$C261,0)</f>
        <v>19.2</v>
      </c>
      <c r="N261" s="134">
        <f t="array" ref="N261">+IFERROR(INDEX('FCST SDV'!$AC$3:$AZ$3000,MATCH('Hàng Theo FCTS 14.09'!$B261,'FCST SDV'!$C$3:$C$3000,0),MATCH('Hàng Theo FCTS 14.09'!N$1,'FCST SDV'!$AC$2:$AZ$2,0))/'Hàng Theo FCTS 14.09'!$C261,0)</f>
        <v>19.2</v>
      </c>
      <c r="O261" s="134">
        <f t="array" ref="O261">+IFERROR(INDEX('FCST SDV'!$AC$3:$AZ$3000,MATCH('Hàng Theo FCTS 14.09'!$B261,'FCST SDV'!$C$3:$C$3000,0),MATCH('Hàng Theo FCTS 14.09'!O$1,'FCST SDV'!$AC$2:$AZ$2,0))/'Hàng Theo FCTS 14.09'!$C261,0)</f>
        <v>129.6</v>
      </c>
      <c r="P261" s="134">
        <f t="array" ref="P261">+IFERROR(INDEX('FCST SDV'!$AC$3:$AZ$3000,MATCH('Hàng Theo FCTS 14.09'!$B261,'FCST SDV'!$C$3:$C$3000,0),MATCH('Hàng Theo FCTS 14.09'!P$1,'FCST SDV'!$AC$2:$AZ$2,0))/'Hàng Theo FCTS 14.09'!$C261,0)</f>
        <v>208.8</v>
      </c>
      <c r="Q261" s="134">
        <f t="array" ref="Q261">+IFERROR(INDEX('FCST SDV'!$AC$3:$AZ$3000,MATCH('Hàng Theo FCTS 14.09'!$B261,'FCST SDV'!$C$3:$C$3000,0),MATCH('Hàng Theo FCTS 14.09'!Q$1,'FCST SDV'!$AC$2:$AZ$2,0))/'Hàng Theo FCTS 14.09'!$C261,0)</f>
        <v>126</v>
      </c>
    </row>
    <row r="262" spans="1:17" ht="25.5" customHeight="1">
      <c r="A262" s="670"/>
      <c r="B262" s="131" t="s">
        <v>163</v>
      </c>
      <c r="C262" s="135">
        <v>2500</v>
      </c>
      <c r="D262" s="557"/>
      <c r="E262" s="586"/>
      <c r="F262" s="557"/>
      <c r="G262" s="152">
        <f>+VLOOKUP(B262,'[6]FCST SDV'!$C:$AL,36,0)</f>
        <v>1437000</v>
      </c>
      <c r="H262" s="153">
        <f t="shared" si="76"/>
        <v>574.79999999999995</v>
      </c>
      <c r="I262" s="134">
        <f t="array" ref="I262">+IFERROR(INDEX('FCST SDV'!$AC$3:$AZ$3000,MATCH('Hàng Theo FCTS 14.09'!$B262,'FCST SDV'!$C$3:$C$3000,0),MATCH('Hàng Theo FCTS 14.09'!I$1,'FCST SDV'!$AC$2:$AZ$2,0))/'Hàng Theo FCTS 14.09'!$C262,0)</f>
        <v>0</v>
      </c>
      <c r="J262" s="134">
        <f t="array" ref="J262">+IFERROR(INDEX('FCST SDV'!$AC$3:$AZ$3000,MATCH('Hàng Theo FCTS 14.09'!$B262,'FCST SDV'!$C$3:$C$3000,0),MATCH('Hàng Theo FCTS 14.09'!J$1,'FCST SDV'!$AC$2:$AZ$2,0))/'Hàng Theo FCTS 14.09'!$C262,0)</f>
        <v>0</v>
      </c>
      <c r="K262" s="134">
        <f t="array" ref="K262">+IFERROR(INDEX('FCST SDV'!$AC$3:$AZ$3000,MATCH('Hàng Theo FCTS 14.09'!$B262,'FCST SDV'!$C$3:$C$3000,0),MATCH('Hàng Theo FCTS 14.09'!K$1,'FCST SDV'!$AC$2:$AZ$2,0))/'Hàng Theo FCTS 14.09'!$C262,0)</f>
        <v>0</v>
      </c>
      <c r="L262" s="134">
        <f t="array" ref="L262">+IFERROR(INDEX('FCST SDV'!$AC$3:$AZ$3000,MATCH('Hàng Theo FCTS 14.09'!$B262,'FCST SDV'!$C$3:$C$3000,0),MATCH('Hàng Theo FCTS 14.09'!L$1,'FCST SDV'!$AC$2:$AZ$2,0))/'Hàng Theo FCTS 14.09'!$C262,0)</f>
        <v>0</v>
      </c>
      <c r="M262" s="134">
        <f t="array" ref="M262">+IFERROR(INDEX('FCST SDV'!$AC$3:$AZ$3000,MATCH('Hàng Theo FCTS 14.09'!$B262,'FCST SDV'!$C$3:$C$3000,0),MATCH('Hàng Theo FCTS 14.09'!M$1,'FCST SDV'!$AC$2:$AZ$2,0))/'Hàng Theo FCTS 14.09'!$C262,0)</f>
        <v>0</v>
      </c>
      <c r="N262" s="134">
        <f t="array" ref="N262">+IFERROR(INDEX('FCST SDV'!$AC$3:$AZ$3000,MATCH('Hàng Theo FCTS 14.09'!$B262,'FCST SDV'!$C$3:$C$3000,0),MATCH('Hàng Theo FCTS 14.09'!N$1,'FCST SDV'!$AC$2:$AZ$2,0))/'Hàng Theo FCTS 14.09'!$C262,0)</f>
        <v>0</v>
      </c>
      <c r="O262" s="134">
        <f t="array" ref="O262">+IFERROR(INDEX('FCST SDV'!$AC$3:$AZ$3000,MATCH('Hàng Theo FCTS 14.09'!$B262,'FCST SDV'!$C$3:$C$3000,0),MATCH('Hàng Theo FCTS 14.09'!O$1,'FCST SDV'!$AC$2:$AZ$2,0))/'Hàng Theo FCTS 14.09'!$C262,0)</f>
        <v>0</v>
      </c>
      <c r="P262" s="134">
        <f t="array" ref="P262">+IFERROR(INDEX('FCST SDV'!$AC$3:$AZ$3000,MATCH('Hàng Theo FCTS 14.09'!$B262,'FCST SDV'!$C$3:$C$3000,0),MATCH('Hàng Theo FCTS 14.09'!P$1,'FCST SDV'!$AC$2:$AZ$2,0))/'Hàng Theo FCTS 14.09'!$C262,0)</f>
        <v>0</v>
      </c>
      <c r="Q262" s="134">
        <f t="array" ref="Q262">+IFERROR(INDEX('FCST SDV'!$AC$3:$AZ$3000,MATCH('Hàng Theo FCTS 14.09'!$B262,'FCST SDV'!$C$3:$C$3000,0),MATCH('Hàng Theo FCTS 14.09'!Q$1,'FCST SDV'!$AC$2:$AZ$2,0))/'Hàng Theo FCTS 14.09'!$C262,0)</f>
        <v>0</v>
      </c>
    </row>
    <row r="263" spans="1:17">
      <c r="A263" s="558" t="s">
        <v>254</v>
      </c>
      <c r="B263" s="559"/>
      <c r="C263" s="559"/>
      <c r="D263" s="559"/>
      <c r="E263" s="559"/>
      <c r="F263" s="560"/>
      <c r="G263" s="156"/>
      <c r="H263" s="155"/>
      <c r="I263" s="138">
        <f>+F260-SUM(I260:I262)</f>
        <v>-16.8</v>
      </c>
      <c r="J263" s="138">
        <f>+I263-SUM(J260:J262)</f>
        <v>-33.6</v>
      </c>
      <c r="K263" s="138">
        <f t="shared" ref="K263:Q263" si="77">+J263-SUM(K260:K262)</f>
        <v>-52.8</v>
      </c>
      <c r="L263" s="138">
        <f t="shared" si="77"/>
        <v>-72</v>
      </c>
      <c r="M263" s="138">
        <f t="shared" si="77"/>
        <v>-91.2</v>
      </c>
      <c r="N263" s="138">
        <f t="shared" si="77"/>
        <v>-110.4</v>
      </c>
      <c r="O263" s="138">
        <f t="shared" si="77"/>
        <v>-240</v>
      </c>
      <c r="P263" s="138">
        <f t="shared" si="77"/>
        <v>-448.8</v>
      </c>
      <c r="Q263" s="138">
        <f t="shared" si="77"/>
        <v>-574.79999999999995</v>
      </c>
    </row>
    <row r="264" spans="1:17">
      <c r="A264" s="668" t="s">
        <v>190</v>
      </c>
      <c r="B264" s="131" t="s">
        <v>164</v>
      </c>
      <c r="C264" s="135">
        <v>3000</v>
      </c>
      <c r="D264" s="555">
        <v>0</v>
      </c>
      <c r="E264" s="585"/>
      <c r="F264" s="555">
        <f>D264</f>
        <v>0</v>
      </c>
      <c r="G264" s="152">
        <f>+VLOOKUP(B264,'[6]FCST SDV'!$C:$AL,36,0)</f>
        <v>220500</v>
      </c>
      <c r="H264" s="153">
        <f t="shared" ref="H264:H265" si="78">+G264/C264</f>
        <v>73.5</v>
      </c>
      <c r="I264" s="134">
        <f t="array" ref="I264">+IFERROR(INDEX('FCST SDV'!$AC$3:$AZ$3000,MATCH('Hàng Theo FCTS 14.09'!$B264,'FCST SDV'!$C$3:$C$3000,0),MATCH('Hàng Theo FCTS 14.09'!I$1,'FCST SDV'!$AC$2:$AZ$2,0))/'Hàng Theo FCTS 14.09'!$C264,0)</f>
        <v>4.666666666666667</v>
      </c>
      <c r="J264" s="134">
        <f t="array" ref="J264">+IFERROR(INDEX('FCST SDV'!$AC$3:$AZ$3000,MATCH('Hàng Theo FCTS 14.09'!$B264,'FCST SDV'!$C$3:$C$3000,0),MATCH('Hàng Theo FCTS 14.09'!J$1,'FCST SDV'!$AC$2:$AZ$2,0))/'Hàng Theo FCTS 14.09'!$C264,0)</f>
        <v>12.833333333333334</v>
      </c>
      <c r="K264" s="134">
        <f t="array" ref="K264">+IFERROR(INDEX('FCST SDV'!$AC$3:$AZ$3000,MATCH('Hàng Theo FCTS 14.09'!$B264,'FCST SDV'!$C$3:$C$3000,0),MATCH('Hàng Theo FCTS 14.09'!K$1,'FCST SDV'!$AC$2:$AZ$2,0))/'Hàng Theo FCTS 14.09'!$C264,0)</f>
        <v>12.833333333333334</v>
      </c>
      <c r="L264" s="134">
        <f t="array" ref="L264">+IFERROR(INDEX('FCST SDV'!$AC$3:$AZ$3000,MATCH('Hàng Theo FCTS 14.09'!$B264,'FCST SDV'!$C$3:$C$3000,0),MATCH('Hàng Theo FCTS 14.09'!L$1,'FCST SDV'!$AC$2:$AZ$2,0))/'Hàng Theo FCTS 14.09'!$C264,0)</f>
        <v>12.833333333333334</v>
      </c>
      <c r="M264" s="134">
        <f t="array" ref="M264">+IFERROR(INDEX('FCST SDV'!$AC$3:$AZ$3000,MATCH('Hàng Theo FCTS 14.09'!$B264,'FCST SDV'!$C$3:$C$3000,0),MATCH('Hàng Theo FCTS 14.09'!M$1,'FCST SDV'!$AC$2:$AZ$2,0))/'Hàng Theo FCTS 14.09'!$C264,0)</f>
        <v>12.833333333333334</v>
      </c>
      <c r="N264" s="134">
        <f t="array" ref="N264">+IFERROR(INDEX('FCST SDV'!$AC$3:$AZ$3000,MATCH('Hàng Theo FCTS 14.09'!$B264,'FCST SDV'!$C$3:$C$3000,0),MATCH('Hàng Theo FCTS 14.09'!N$1,'FCST SDV'!$AC$2:$AZ$2,0))/'Hàng Theo FCTS 14.09'!$C264,0)</f>
        <v>12.833333333333334</v>
      </c>
      <c r="O264" s="134">
        <f t="array" ref="O264">+IFERROR(INDEX('FCST SDV'!$AC$3:$AZ$3000,MATCH('Hàng Theo FCTS 14.09'!$B264,'FCST SDV'!$C$3:$C$3000,0),MATCH('Hàng Theo FCTS 14.09'!O$1,'FCST SDV'!$AC$2:$AZ$2,0))/'Hàng Theo FCTS 14.09'!$C264,0)</f>
        <v>81.666666666666671</v>
      </c>
      <c r="P264" s="134">
        <f t="array" ref="P264">+IFERROR(INDEX('FCST SDV'!$AC$3:$AZ$3000,MATCH('Hàng Theo FCTS 14.09'!$B264,'FCST SDV'!$C$3:$C$3000,0),MATCH('Hàng Theo FCTS 14.09'!P$1,'FCST SDV'!$AC$2:$AZ$2,0))/'Hàng Theo FCTS 14.09'!$C264,0)</f>
        <v>189</v>
      </c>
      <c r="Q264" s="134">
        <f t="array" ref="Q264">+IFERROR(INDEX('FCST SDV'!$AC$3:$AZ$3000,MATCH('Hàng Theo FCTS 14.09'!$B264,'FCST SDV'!$C$3:$C$3000,0),MATCH('Hàng Theo FCTS 14.09'!Q$1,'FCST SDV'!$AC$2:$AZ$2,0))/'Hàng Theo FCTS 14.09'!$C264,0)</f>
        <v>129</v>
      </c>
    </row>
    <row r="265" spans="1:17" ht="41.25" customHeight="1">
      <c r="A265" s="670"/>
      <c r="B265" s="131" t="s">
        <v>165</v>
      </c>
      <c r="C265" s="135">
        <v>3000</v>
      </c>
      <c r="D265" s="557"/>
      <c r="E265" s="586"/>
      <c r="F265" s="557"/>
      <c r="G265" s="152">
        <f>+VLOOKUP(B265,'[6]FCST SDV'!$C:$AL,36,0)</f>
        <v>1405500</v>
      </c>
      <c r="H265" s="153">
        <f t="shared" si="78"/>
        <v>468.5</v>
      </c>
      <c r="I265" s="134">
        <f t="array" ref="I265">+IFERROR(INDEX('FCST SDV'!$AC$3:$AZ$3000,MATCH('Hàng Theo FCTS 14.09'!$B265,'FCST SDV'!$C$3:$C$3000,0),MATCH('Hàng Theo FCTS 14.09'!I$1,'FCST SDV'!$AC$2:$AZ$2,0))/'Hàng Theo FCTS 14.09'!$C265,0)</f>
        <v>0</v>
      </c>
      <c r="J265" s="134">
        <f t="array" ref="J265">+IFERROR(INDEX('FCST SDV'!$AC$3:$AZ$3000,MATCH('Hàng Theo FCTS 14.09'!$B265,'FCST SDV'!$C$3:$C$3000,0),MATCH('Hàng Theo FCTS 14.09'!J$1,'FCST SDV'!$AC$2:$AZ$2,0))/'Hàng Theo FCTS 14.09'!$C265,0)</f>
        <v>0</v>
      </c>
      <c r="K265" s="134">
        <f t="array" ref="K265">+IFERROR(INDEX('FCST SDV'!$AC$3:$AZ$3000,MATCH('Hàng Theo FCTS 14.09'!$B265,'FCST SDV'!$C$3:$C$3000,0),MATCH('Hàng Theo FCTS 14.09'!K$1,'FCST SDV'!$AC$2:$AZ$2,0))/'Hàng Theo FCTS 14.09'!$C265,0)</f>
        <v>0</v>
      </c>
      <c r="L265" s="134">
        <f t="array" ref="L265">+IFERROR(INDEX('FCST SDV'!$AC$3:$AZ$3000,MATCH('Hàng Theo FCTS 14.09'!$B265,'FCST SDV'!$C$3:$C$3000,0),MATCH('Hàng Theo FCTS 14.09'!L$1,'FCST SDV'!$AC$2:$AZ$2,0))/'Hàng Theo FCTS 14.09'!$C265,0)</f>
        <v>0</v>
      </c>
      <c r="M265" s="134">
        <f t="array" ref="M265">+IFERROR(INDEX('FCST SDV'!$AC$3:$AZ$3000,MATCH('Hàng Theo FCTS 14.09'!$B265,'FCST SDV'!$C$3:$C$3000,0),MATCH('Hàng Theo FCTS 14.09'!M$1,'FCST SDV'!$AC$2:$AZ$2,0))/'Hàng Theo FCTS 14.09'!$C265,0)</f>
        <v>0</v>
      </c>
      <c r="N265" s="134">
        <f t="array" ref="N265">+IFERROR(INDEX('FCST SDV'!$AC$3:$AZ$3000,MATCH('Hàng Theo FCTS 14.09'!$B265,'FCST SDV'!$C$3:$C$3000,0),MATCH('Hàng Theo FCTS 14.09'!N$1,'FCST SDV'!$AC$2:$AZ$2,0))/'Hàng Theo FCTS 14.09'!$C265,0)</f>
        <v>0</v>
      </c>
      <c r="O265" s="134">
        <f t="array" ref="O265">+IFERROR(INDEX('FCST SDV'!$AC$3:$AZ$3000,MATCH('Hàng Theo FCTS 14.09'!$B265,'FCST SDV'!$C$3:$C$3000,0),MATCH('Hàng Theo FCTS 14.09'!O$1,'FCST SDV'!$AC$2:$AZ$2,0))/'Hàng Theo FCTS 14.09'!$C265,0)</f>
        <v>0</v>
      </c>
      <c r="P265" s="134">
        <f t="array" ref="P265">+IFERROR(INDEX('FCST SDV'!$AC$3:$AZ$3000,MATCH('Hàng Theo FCTS 14.09'!$B265,'FCST SDV'!$C$3:$C$3000,0),MATCH('Hàng Theo FCTS 14.09'!P$1,'FCST SDV'!$AC$2:$AZ$2,0))/'Hàng Theo FCTS 14.09'!$C265,0)</f>
        <v>0</v>
      </c>
      <c r="Q265" s="134">
        <f t="array" ref="Q265">+IFERROR(INDEX('FCST SDV'!$AC$3:$AZ$3000,MATCH('Hàng Theo FCTS 14.09'!$B265,'FCST SDV'!$C$3:$C$3000,0),MATCH('Hàng Theo FCTS 14.09'!Q$1,'FCST SDV'!$AC$2:$AZ$2,0))/'Hàng Theo FCTS 14.09'!$C265,0)</f>
        <v>0</v>
      </c>
    </row>
    <row r="266" spans="1:17">
      <c r="A266" s="558" t="s">
        <v>254</v>
      </c>
      <c r="B266" s="559"/>
      <c r="C266" s="559"/>
      <c r="D266" s="559"/>
      <c r="E266" s="559"/>
      <c r="F266" s="560"/>
      <c r="G266" s="156"/>
      <c r="H266" s="155"/>
      <c r="I266" s="138">
        <f>+F264-SUM(I264:I265)</f>
        <v>-4.666666666666667</v>
      </c>
      <c r="J266" s="138">
        <f>+I266-SUM(J264:J265)</f>
        <v>-17.5</v>
      </c>
      <c r="K266" s="138">
        <f t="shared" ref="K266:Q266" si="79">+J266-SUM(K264:K265)</f>
        <v>-30.333333333333336</v>
      </c>
      <c r="L266" s="138">
        <f t="shared" si="79"/>
        <v>-43.166666666666671</v>
      </c>
      <c r="M266" s="138">
        <f t="shared" si="79"/>
        <v>-56.000000000000007</v>
      </c>
      <c r="N266" s="138">
        <f t="shared" si="79"/>
        <v>-68.833333333333343</v>
      </c>
      <c r="O266" s="138">
        <f t="shared" si="79"/>
        <v>-150.5</v>
      </c>
      <c r="P266" s="138">
        <f t="shared" si="79"/>
        <v>-339.5</v>
      </c>
      <c r="Q266" s="138">
        <f t="shared" si="79"/>
        <v>-468.5</v>
      </c>
    </row>
    <row r="267" spans="1:17" ht="38.25">
      <c r="A267" s="171" t="s">
        <v>191</v>
      </c>
      <c r="B267" s="131" t="s">
        <v>46</v>
      </c>
      <c r="C267" s="135">
        <v>3500</v>
      </c>
      <c r="D267" s="169">
        <v>0</v>
      </c>
      <c r="E267" s="170"/>
      <c r="F267" s="169">
        <f>D267</f>
        <v>0</v>
      </c>
      <c r="G267" s="152">
        <f>+VLOOKUP(B267,'[6]FCST SDV'!$C:$AL,36,0)</f>
        <v>133000</v>
      </c>
      <c r="H267" s="153">
        <f t="shared" ref="H267" si="80">+G267/C267</f>
        <v>38</v>
      </c>
      <c r="I267" s="134">
        <f t="array" ref="I267">+IFERROR(INDEX('FCST SDV'!$AC$3:$AZ$3000,MATCH('Hàng Theo FCTS 14.09'!$B267,'FCST SDV'!$C$3:$C$3000,0),MATCH('Hàng Theo FCTS 14.09'!I$1,'FCST SDV'!$AC$2:$AZ$2,0))/'Hàng Theo FCTS 14.09'!$C267,0)</f>
        <v>0</v>
      </c>
      <c r="J267" s="134">
        <f t="array" ref="J267">+IFERROR(INDEX('FCST SDV'!$AC$3:$AZ$3000,MATCH('Hàng Theo FCTS 14.09'!$B267,'FCST SDV'!$C$3:$C$3000,0),MATCH('Hàng Theo FCTS 14.09'!J$1,'FCST SDV'!$AC$2:$AZ$2,0))/'Hàng Theo FCTS 14.09'!$C267,0)</f>
        <v>0</v>
      </c>
      <c r="K267" s="134">
        <f t="array" ref="K267">+IFERROR(INDEX('FCST SDV'!$AC$3:$AZ$3000,MATCH('Hàng Theo FCTS 14.09'!$B267,'FCST SDV'!$C$3:$C$3000,0),MATCH('Hàng Theo FCTS 14.09'!K$1,'FCST SDV'!$AC$2:$AZ$2,0))/'Hàng Theo FCTS 14.09'!$C267,0)</f>
        <v>0</v>
      </c>
      <c r="L267" s="134">
        <f t="array" ref="L267">+IFERROR(INDEX('FCST SDV'!$AC$3:$AZ$3000,MATCH('Hàng Theo FCTS 14.09'!$B267,'FCST SDV'!$C$3:$C$3000,0),MATCH('Hàng Theo FCTS 14.09'!L$1,'FCST SDV'!$AC$2:$AZ$2,0))/'Hàng Theo FCTS 14.09'!$C267,0)</f>
        <v>0</v>
      </c>
      <c r="M267" s="134">
        <f t="array" ref="M267">+IFERROR(INDEX('FCST SDV'!$AC$3:$AZ$3000,MATCH('Hàng Theo FCTS 14.09'!$B267,'FCST SDV'!$C$3:$C$3000,0),MATCH('Hàng Theo FCTS 14.09'!M$1,'FCST SDV'!$AC$2:$AZ$2,0))/'Hàng Theo FCTS 14.09'!$C267,0)</f>
        <v>0</v>
      </c>
      <c r="N267" s="134">
        <f t="array" ref="N267">+IFERROR(INDEX('FCST SDV'!$AC$3:$AZ$3000,MATCH('Hàng Theo FCTS 14.09'!$B267,'FCST SDV'!$C$3:$C$3000,0),MATCH('Hàng Theo FCTS 14.09'!N$1,'FCST SDV'!$AC$2:$AZ$2,0))/'Hàng Theo FCTS 14.09'!$C267,0)</f>
        <v>0</v>
      </c>
      <c r="O267" s="134">
        <f t="array" ref="O267">+IFERROR(INDEX('FCST SDV'!$AC$3:$AZ$3000,MATCH('Hàng Theo FCTS 14.09'!$B267,'FCST SDV'!$C$3:$C$3000,0),MATCH('Hàng Theo FCTS 14.09'!O$1,'FCST SDV'!$AC$2:$AZ$2,0))/'Hàng Theo FCTS 14.09'!$C267,0)</f>
        <v>0</v>
      </c>
      <c r="P267" s="134">
        <f t="array" ref="P267">+IFERROR(INDEX('FCST SDV'!$AC$3:$AZ$3000,MATCH('Hàng Theo FCTS 14.09'!$B267,'FCST SDV'!$C$3:$C$3000,0),MATCH('Hàng Theo FCTS 14.09'!P$1,'FCST SDV'!$AC$2:$AZ$2,0))/'Hàng Theo FCTS 14.09'!$C267,0)</f>
        <v>0</v>
      </c>
      <c r="Q267" s="134">
        <f t="array" ref="Q267">+IFERROR(INDEX('FCST SDV'!$AC$3:$AZ$3000,MATCH('Hàng Theo FCTS 14.09'!$B267,'FCST SDV'!$C$3:$C$3000,0),MATCH('Hàng Theo FCTS 14.09'!Q$1,'FCST SDV'!$AC$2:$AZ$2,0))/'Hàng Theo FCTS 14.09'!$C267,0)</f>
        <v>0</v>
      </c>
    </row>
    <row r="268" spans="1:17">
      <c r="A268" s="558" t="s">
        <v>254</v>
      </c>
      <c r="B268" s="559"/>
      <c r="C268" s="559"/>
      <c r="D268" s="559"/>
      <c r="E268" s="559"/>
      <c r="F268" s="560"/>
      <c r="G268" s="156"/>
      <c r="H268" s="155"/>
      <c r="I268" s="138">
        <f>+F267-SUM(I267)</f>
        <v>0</v>
      </c>
      <c r="J268" s="138">
        <f>+I268-SUM(J267)</f>
        <v>0</v>
      </c>
      <c r="K268" s="138">
        <f t="shared" ref="K268:Q268" si="81">+J268-SUM(K267)</f>
        <v>0</v>
      </c>
      <c r="L268" s="138">
        <f t="shared" si="81"/>
        <v>0</v>
      </c>
      <c r="M268" s="138">
        <f t="shared" si="81"/>
        <v>0</v>
      </c>
      <c r="N268" s="138">
        <f t="shared" si="81"/>
        <v>0</v>
      </c>
      <c r="O268" s="138">
        <f t="shared" si="81"/>
        <v>0</v>
      </c>
      <c r="P268" s="138">
        <f t="shared" si="81"/>
        <v>0</v>
      </c>
      <c r="Q268" s="138">
        <f t="shared" si="81"/>
        <v>0</v>
      </c>
    </row>
    <row r="269" spans="1:17" ht="38.25">
      <c r="A269" s="171" t="s">
        <v>176</v>
      </c>
      <c r="B269" s="131" t="s">
        <v>146</v>
      </c>
      <c r="C269" s="135">
        <v>3000</v>
      </c>
      <c r="D269" s="169">
        <v>0</v>
      </c>
      <c r="E269" s="170"/>
      <c r="F269" s="169">
        <f>D269</f>
        <v>0</v>
      </c>
      <c r="G269" s="152">
        <f>+VLOOKUP(B269,'[6]FCST SDV'!$C:$AL,36,0)</f>
        <v>0</v>
      </c>
      <c r="H269" s="153">
        <f t="shared" ref="H269" si="82">+G269/C269</f>
        <v>0</v>
      </c>
      <c r="I269" s="134">
        <f t="array" ref="I269">+IFERROR(INDEX('FCST SDV'!$AC$3:$AZ$3000,MATCH('Hàng Theo FCTS 14.09'!$B269,'FCST SDV'!$C$3:$C$3000,0),MATCH('Hàng Theo FCTS 14.09'!I$1,'FCST SDV'!$AC$2:$AZ$2,0))/'Hàng Theo FCTS 14.09'!$C269,0)</f>
        <v>0</v>
      </c>
      <c r="J269" s="134">
        <f t="array" ref="J269">+IFERROR(INDEX('FCST SDV'!$AC$3:$AZ$3000,MATCH('Hàng Theo FCTS 14.09'!$B269,'FCST SDV'!$C$3:$C$3000,0),MATCH('Hàng Theo FCTS 14.09'!J$1,'FCST SDV'!$AC$2:$AZ$2,0))/'Hàng Theo FCTS 14.09'!$C269,0)</f>
        <v>0</v>
      </c>
      <c r="K269" s="134">
        <f t="array" ref="K269">+IFERROR(INDEX('FCST SDV'!$AC$3:$AZ$3000,MATCH('Hàng Theo FCTS 14.09'!$B269,'FCST SDV'!$C$3:$C$3000,0),MATCH('Hàng Theo FCTS 14.09'!K$1,'FCST SDV'!$AC$2:$AZ$2,0))/'Hàng Theo FCTS 14.09'!$C269,0)</f>
        <v>0</v>
      </c>
      <c r="L269" s="134">
        <f t="array" ref="L269">+IFERROR(INDEX('FCST SDV'!$AC$3:$AZ$3000,MATCH('Hàng Theo FCTS 14.09'!$B269,'FCST SDV'!$C$3:$C$3000,0),MATCH('Hàng Theo FCTS 14.09'!L$1,'FCST SDV'!$AC$2:$AZ$2,0))/'Hàng Theo FCTS 14.09'!$C269,0)</f>
        <v>0</v>
      </c>
      <c r="M269" s="134">
        <f t="array" ref="M269">+IFERROR(INDEX('FCST SDV'!$AC$3:$AZ$3000,MATCH('Hàng Theo FCTS 14.09'!$B269,'FCST SDV'!$C$3:$C$3000,0),MATCH('Hàng Theo FCTS 14.09'!M$1,'FCST SDV'!$AC$2:$AZ$2,0))/'Hàng Theo FCTS 14.09'!$C269,0)</f>
        <v>0</v>
      </c>
      <c r="N269" s="134">
        <f t="array" ref="N269">+IFERROR(INDEX('FCST SDV'!$AC$3:$AZ$3000,MATCH('Hàng Theo FCTS 14.09'!$B269,'FCST SDV'!$C$3:$C$3000,0),MATCH('Hàng Theo FCTS 14.09'!N$1,'FCST SDV'!$AC$2:$AZ$2,0))/'Hàng Theo FCTS 14.09'!$C269,0)</f>
        <v>0</v>
      </c>
      <c r="O269" s="134">
        <f t="array" ref="O269">+IFERROR(INDEX('FCST SDV'!$AC$3:$AZ$3000,MATCH('Hàng Theo FCTS 14.09'!$B269,'FCST SDV'!$C$3:$C$3000,0),MATCH('Hàng Theo FCTS 14.09'!O$1,'FCST SDV'!$AC$2:$AZ$2,0))/'Hàng Theo FCTS 14.09'!$C269,0)</f>
        <v>0</v>
      </c>
      <c r="P269" s="134">
        <f t="array" ref="P269">+IFERROR(INDEX('FCST SDV'!$AC$3:$AZ$3000,MATCH('Hàng Theo FCTS 14.09'!$B269,'FCST SDV'!$C$3:$C$3000,0),MATCH('Hàng Theo FCTS 14.09'!P$1,'FCST SDV'!$AC$2:$AZ$2,0))/'Hàng Theo FCTS 14.09'!$C269,0)</f>
        <v>0</v>
      </c>
      <c r="Q269" s="134">
        <f t="array" ref="Q269">+IFERROR(INDEX('FCST SDV'!$AC$3:$AZ$3000,MATCH('Hàng Theo FCTS 14.09'!$B269,'FCST SDV'!$C$3:$C$3000,0),MATCH('Hàng Theo FCTS 14.09'!Q$1,'FCST SDV'!$AC$2:$AZ$2,0))/'Hàng Theo FCTS 14.09'!$C269,0)</f>
        <v>0</v>
      </c>
    </row>
    <row r="270" spans="1:17">
      <c r="A270" s="558" t="s">
        <v>254</v>
      </c>
      <c r="B270" s="559"/>
      <c r="C270" s="559"/>
      <c r="D270" s="559"/>
      <c r="E270" s="559"/>
      <c r="F270" s="560"/>
      <c r="G270" s="156"/>
      <c r="H270" s="155"/>
      <c r="I270" s="138">
        <f>+F269-SUM(I269)</f>
        <v>0</v>
      </c>
      <c r="J270" s="138">
        <f>+I270-SUM(J269)</f>
        <v>0</v>
      </c>
      <c r="K270" s="138">
        <f t="shared" ref="K270:Q270" si="83">+J270-SUM(K269)</f>
        <v>0</v>
      </c>
      <c r="L270" s="138">
        <f t="shared" si="83"/>
        <v>0</v>
      </c>
      <c r="M270" s="138">
        <f t="shared" si="83"/>
        <v>0</v>
      </c>
      <c r="N270" s="138">
        <f t="shared" si="83"/>
        <v>0</v>
      </c>
      <c r="O270" s="138">
        <f t="shared" si="83"/>
        <v>0</v>
      </c>
      <c r="P270" s="138">
        <f t="shared" si="83"/>
        <v>0</v>
      </c>
      <c r="Q270" s="138">
        <f t="shared" si="83"/>
        <v>0</v>
      </c>
    </row>
    <row r="271" spans="1:17" ht="38.25">
      <c r="A271" s="171" t="s">
        <v>192</v>
      </c>
      <c r="B271" s="131" t="s">
        <v>166</v>
      </c>
      <c r="C271" s="135">
        <v>3000</v>
      </c>
      <c r="D271" s="169">
        <v>0</v>
      </c>
      <c r="E271" s="170"/>
      <c r="F271" s="169">
        <f>D271</f>
        <v>0</v>
      </c>
      <c r="G271" s="152">
        <v>0</v>
      </c>
      <c r="H271" s="153">
        <f t="shared" ref="H271" si="84">+G271/C271</f>
        <v>0</v>
      </c>
      <c r="I271" s="134">
        <f t="array" ref="I271">+IFERROR(INDEX('FCST SDV'!$AC$3:$AZ$3000,MATCH('Hàng Theo FCTS 14.09'!$B271,'FCST SDV'!$C$3:$C$3000,0),MATCH('Hàng Theo FCTS 14.09'!I$1,'FCST SDV'!$AC$2:$AZ$2,0))/'Hàng Theo FCTS 14.09'!$C271,0)</f>
        <v>0</v>
      </c>
      <c r="J271" s="134">
        <f t="array" ref="J271">+IFERROR(INDEX('FCST SDV'!$AC$3:$AZ$3000,MATCH('Hàng Theo FCTS 14.09'!$B271,'FCST SDV'!$C$3:$C$3000,0),MATCH('Hàng Theo FCTS 14.09'!J$1,'FCST SDV'!$AC$2:$AZ$2,0))/'Hàng Theo FCTS 14.09'!$C271,0)</f>
        <v>0</v>
      </c>
      <c r="K271" s="134">
        <f t="array" ref="K271">+IFERROR(INDEX('FCST SDV'!$AC$3:$AZ$3000,MATCH('Hàng Theo FCTS 14.09'!$B271,'FCST SDV'!$C$3:$C$3000,0),MATCH('Hàng Theo FCTS 14.09'!K$1,'FCST SDV'!$AC$2:$AZ$2,0))/'Hàng Theo FCTS 14.09'!$C271,0)</f>
        <v>0</v>
      </c>
      <c r="L271" s="134">
        <f t="array" ref="L271">+IFERROR(INDEX('FCST SDV'!$AC$3:$AZ$3000,MATCH('Hàng Theo FCTS 14.09'!$B271,'FCST SDV'!$C$3:$C$3000,0),MATCH('Hàng Theo FCTS 14.09'!L$1,'FCST SDV'!$AC$2:$AZ$2,0))/'Hàng Theo FCTS 14.09'!$C271,0)</f>
        <v>0</v>
      </c>
      <c r="M271" s="134">
        <f t="array" ref="M271">+IFERROR(INDEX('FCST SDV'!$AC$3:$AZ$3000,MATCH('Hàng Theo FCTS 14.09'!$B271,'FCST SDV'!$C$3:$C$3000,0),MATCH('Hàng Theo FCTS 14.09'!M$1,'FCST SDV'!$AC$2:$AZ$2,0))/'Hàng Theo FCTS 14.09'!$C271,0)</f>
        <v>0</v>
      </c>
      <c r="N271" s="134">
        <f t="array" ref="N271">+IFERROR(INDEX('FCST SDV'!$AC$3:$AZ$3000,MATCH('Hàng Theo FCTS 14.09'!$B271,'FCST SDV'!$C$3:$C$3000,0),MATCH('Hàng Theo FCTS 14.09'!N$1,'FCST SDV'!$AC$2:$AZ$2,0))/'Hàng Theo FCTS 14.09'!$C271,0)</f>
        <v>0</v>
      </c>
      <c r="O271" s="134">
        <f t="array" ref="O271">+IFERROR(INDEX('FCST SDV'!$AC$3:$AZ$3000,MATCH('Hàng Theo FCTS 14.09'!$B271,'FCST SDV'!$C$3:$C$3000,0),MATCH('Hàng Theo FCTS 14.09'!O$1,'FCST SDV'!$AC$2:$AZ$2,0))/'Hàng Theo FCTS 14.09'!$C271,0)</f>
        <v>0</v>
      </c>
      <c r="P271" s="134">
        <f t="array" ref="P271">+IFERROR(INDEX('FCST SDV'!$AC$3:$AZ$3000,MATCH('Hàng Theo FCTS 14.09'!$B271,'FCST SDV'!$C$3:$C$3000,0),MATCH('Hàng Theo FCTS 14.09'!P$1,'FCST SDV'!$AC$2:$AZ$2,0))/'Hàng Theo FCTS 14.09'!$C271,0)</f>
        <v>0</v>
      </c>
      <c r="Q271" s="134">
        <f t="array" ref="Q271">+IFERROR(INDEX('FCST SDV'!$AC$3:$AZ$3000,MATCH('Hàng Theo FCTS 14.09'!$B271,'FCST SDV'!$C$3:$C$3000,0),MATCH('Hàng Theo FCTS 14.09'!Q$1,'FCST SDV'!$AC$2:$AZ$2,0))/'Hàng Theo FCTS 14.09'!$C271,0)</f>
        <v>0</v>
      </c>
    </row>
    <row r="272" spans="1:17">
      <c r="A272" s="558" t="s">
        <v>254</v>
      </c>
      <c r="B272" s="559"/>
      <c r="C272" s="559"/>
      <c r="D272" s="559"/>
      <c r="E272" s="559"/>
      <c r="F272" s="560"/>
      <c r="G272" s="156"/>
      <c r="H272" s="155"/>
      <c r="I272" s="138">
        <f>+F271-SUM(I271)</f>
        <v>0</v>
      </c>
      <c r="J272" s="138">
        <f>+I272-SUM(J271)</f>
        <v>0</v>
      </c>
      <c r="K272" s="138">
        <f t="shared" ref="K272:Q272" si="85">+J272-SUM(K271)</f>
        <v>0</v>
      </c>
      <c r="L272" s="138">
        <f t="shared" si="85"/>
        <v>0</v>
      </c>
      <c r="M272" s="138">
        <f t="shared" si="85"/>
        <v>0</v>
      </c>
      <c r="N272" s="138">
        <f t="shared" si="85"/>
        <v>0</v>
      </c>
      <c r="O272" s="138">
        <f t="shared" si="85"/>
        <v>0</v>
      </c>
      <c r="P272" s="138">
        <f t="shared" si="85"/>
        <v>0</v>
      </c>
      <c r="Q272" s="138">
        <f t="shared" si="85"/>
        <v>0</v>
      </c>
    </row>
    <row r="273" spans="1:17" ht="25.5">
      <c r="A273" s="171" t="s">
        <v>193</v>
      </c>
      <c r="B273" s="131" t="s">
        <v>54</v>
      </c>
      <c r="C273" s="135">
        <v>2500</v>
      </c>
      <c r="D273" s="169">
        <v>0</v>
      </c>
      <c r="E273" s="170"/>
      <c r="F273" s="169">
        <f>D273</f>
        <v>0</v>
      </c>
      <c r="G273" s="152">
        <f>+VLOOKUP(B273,'[6]FCST SDV'!$C:$AL,36,0)</f>
        <v>168000</v>
      </c>
      <c r="H273" s="153">
        <f t="shared" ref="H273" si="86">+G273/C273</f>
        <v>67.2</v>
      </c>
      <c r="I273" s="134">
        <f t="array" ref="I273">+IFERROR(INDEX('FCST SDV'!$AC$3:$AZ$3000,MATCH('Hàng Theo FCTS 14.09'!$B273,'FCST SDV'!$C$3:$C$3000,0),MATCH('Hàng Theo FCTS 14.09'!I$1,'FCST SDV'!$AC$2:$AZ$2,0))/'Hàng Theo FCTS 14.09'!$C273,0)</f>
        <v>0</v>
      </c>
      <c r="J273" s="134">
        <f t="array" ref="J273">+IFERROR(INDEX('FCST SDV'!$AC$3:$AZ$3000,MATCH('Hàng Theo FCTS 14.09'!$B273,'FCST SDV'!$C$3:$C$3000,0),MATCH('Hàng Theo FCTS 14.09'!J$1,'FCST SDV'!$AC$2:$AZ$2,0))/'Hàng Theo FCTS 14.09'!$C273,0)</f>
        <v>0</v>
      </c>
      <c r="K273" s="134">
        <f t="array" ref="K273">+IFERROR(INDEX('FCST SDV'!$AC$3:$AZ$3000,MATCH('Hàng Theo FCTS 14.09'!$B273,'FCST SDV'!$C$3:$C$3000,0),MATCH('Hàng Theo FCTS 14.09'!K$1,'FCST SDV'!$AC$2:$AZ$2,0))/'Hàng Theo FCTS 14.09'!$C273,0)</f>
        <v>0</v>
      </c>
      <c r="L273" s="134">
        <f t="array" ref="L273">+IFERROR(INDEX('FCST SDV'!$AC$3:$AZ$3000,MATCH('Hàng Theo FCTS 14.09'!$B273,'FCST SDV'!$C$3:$C$3000,0),MATCH('Hàng Theo FCTS 14.09'!L$1,'FCST SDV'!$AC$2:$AZ$2,0))/'Hàng Theo FCTS 14.09'!$C273,0)</f>
        <v>0</v>
      </c>
      <c r="M273" s="134">
        <f t="array" ref="M273">+IFERROR(INDEX('FCST SDV'!$AC$3:$AZ$3000,MATCH('Hàng Theo FCTS 14.09'!$B273,'FCST SDV'!$C$3:$C$3000,0),MATCH('Hàng Theo FCTS 14.09'!M$1,'FCST SDV'!$AC$2:$AZ$2,0))/'Hàng Theo FCTS 14.09'!$C273,0)</f>
        <v>0</v>
      </c>
      <c r="N273" s="134">
        <f t="array" ref="N273">+IFERROR(INDEX('FCST SDV'!$AC$3:$AZ$3000,MATCH('Hàng Theo FCTS 14.09'!$B273,'FCST SDV'!$C$3:$C$3000,0),MATCH('Hàng Theo FCTS 14.09'!N$1,'FCST SDV'!$AC$2:$AZ$2,0))/'Hàng Theo FCTS 14.09'!$C273,0)</f>
        <v>0</v>
      </c>
      <c r="O273" s="134">
        <f t="array" ref="O273">+IFERROR(INDEX('FCST SDV'!$AC$3:$AZ$3000,MATCH('Hàng Theo FCTS 14.09'!$B273,'FCST SDV'!$C$3:$C$3000,0),MATCH('Hàng Theo FCTS 14.09'!O$1,'FCST SDV'!$AC$2:$AZ$2,0))/'Hàng Theo FCTS 14.09'!$C273,0)</f>
        <v>0</v>
      </c>
      <c r="P273" s="134">
        <f t="array" ref="P273">+IFERROR(INDEX('FCST SDV'!$AC$3:$AZ$3000,MATCH('Hàng Theo FCTS 14.09'!$B273,'FCST SDV'!$C$3:$C$3000,0),MATCH('Hàng Theo FCTS 14.09'!P$1,'FCST SDV'!$AC$2:$AZ$2,0))/'Hàng Theo FCTS 14.09'!$C273,0)</f>
        <v>0</v>
      </c>
      <c r="Q273" s="134">
        <f t="array" ref="Q273">+IFERROR(INDEX('FCST SDV'!$AC$3:$AZ$3000,MATCH('Hàng Theo FCTS 14.09'!$B273,'FCST SDV'!$C$3:$C$3000,0),MATCH('Hàng Theo FCTS 14.09'!Q$1,'FCST SDV'!$AC$2:$AZ$2,0))/'Hàng Theo FCTS 14.09'!$C273,0)</f>
        <v>0</v>
      </c>
    </row>
    <row r="274" spans="1:17">
      <c r="A274" s="558" t="s">
        <v>254</v>
      </c>
      <c r="B274" s="559"/>
      <c r="C274" s="559"/>
      <c r="D274" s="559"/>
      <c r="E274" s="559"/>
      <c r="F274" s="560"/>
      <c r="G274" s="156"/>
      <c r="H274" s="155"/>
      <c r="I274" s="138">
        <f>+F273-SUM(I273)</f>
        <v>0</v>
      </c>
      <c r="J274" s="138">
        <f>+I274-SUM(J273)</f>
        <v>0</v>
      </c>
      <c r="K274" s="138">
        <f t="shared" ref="K274:Q274" si="87">+J274-SUM(K273)</f>
        <v>0</v>
      </c>
      <c r="L274" s="138">
        <f t="shared" si="87"/>
        <v>0</v>
      </c>
      <c r="M274" s="138">
        <f t="shared" si="87"/>
        <v>0</v>
      </c>
      <c r="N274" s="138">
        <f t="shared" si="87"/>
        <v>0</v>
      </c>
      <c r="O274" s="138">
        <f t="shared" si="87"/>
        <v>0</v>
      </c>
      <c r="P274" s="138">
        <f t="shared" si="87"/>
        <v>0</v>
      </c>
      <c r="Q274" s="138">
        <f t="shared" si="87"/>
        <v>0</v>
      </c>
    </row>
    <row r="275" spans="1:17" ht="25.5">
      <c r="A275" s="171" t="s">
        <v>194</v>
      </c>
      <c r="B275" s="131" t="s">
        <v>167</v>
      </c>
      <c r="C275" s="135">
        <v>2500</v>
      </c>
      <c r="D275" s="169">
        <v>0</v>
      </c>
      <c r="E275" s="170"/>
      <c r="F275" s="169">
        <f>D275</f>
        <v>0</v>
      </c>
      <c r="G275" s="152">
        <f>+VLOOKUP(B275,'[6]FCST SDV'!$C:$AL,36,0)</f>
        <v>0</v>
      </c>
      <c r="H275" s="153">
        <f t="shared" ref="H275" si="88">+G275/C275</f>
        <v>0</v>
      </c>
      <c r="I275" s="134">
        <f t="array" ref="I275">+IFERROR(INDEX('FCST SDV'!$AC$3:$AZ$3000,MATCH('Hàng Theo FCTS 14.09'!$B275,'FCST SDV'!$C$3:$C$3000,0),MATCH('Hàng Theo FCTS 14.09'!I$1,'FCST SDV'!$AC$2:$AZ$2,0))/'Hàng Theo FCTS 14.09'!$C275,0)</f>
        <v>0</v>
      </c>
      <c r="J275" s="134">
        <f t="array" ref="J275">+IFERROR(INDEX('FCST SDV'!$AC$3:$AZ$3000,MATCH('Hàng Theo FCTS 14.09'!$B275,'FCST SDV'!$C$3:$C$3000,0),MATCH('Hàng Theo FCTS 14.09'!J$1,'FCST SDV'!$AC$2:$AZ$2,0))/'Hàng Theo FCTS 14.09'!$C275,0)</f>
        <v>0</v>
      </c>
      <c r="K275" s="134">
        <f t="array" ref="K275">+IFERROR(INDEX('FCST SDV'!$AC$3:$AZ$3000,MATCH('Hàng Theo FCTS 14.09'!$B275,'FCST SDV'!$C$3:$C$3000,0),MATCH('Hàng Theo FCTS 14.09'!K$1,'FCST SDV'!$AC$2:$AZ$2,0))/'Hàng Theo FCTS 14.09'!$C275,0)</f>
        <v>0</v>
      </c>
      <c r="L275" s="134">
        <f t="array" ref="L275">+IFERROR(INDEX('FCST SDV'!$AC$3:$AZ$3000,MATCH('Hàng Theo FCTS 14.09'!$B275,'FCST SDV'!$C$3:$C$3000,0),MATCH('Hàng Theo FCTS 14.09'!L$1,'FCST SDV'!$AC$2:$AZ$2,0))/'Hàng Theo FCTS 14.09'!$C275,0)</f>
        <v>0</v>
      </c>
      <c r="M275" s="134">
        <f t="array" ref="M275">+IFERROR(INDEX('FCST SDV'!$AC$3:$AZ$3000,MATCH('Hàng Theo FCTS 14.09'!$B275,'FCST SDV'!$C$3:$C$3000,0),MATCH('Hàng Theo FCTS 14.09'!M$1,'FCST SDV'!$AC$2:$AZ$2,0))/'Hàng Theo FCTS 14.09'!$C275,0)</f>
        <v>0</v>
      </c>
      <c r="N275" s="134">
        <f t="array" ref="N275">+IFERROR(INDEX('FCST SDV'!$AC$3:$AZ$3000,MATCH('Hàng Theo FCTS 14.09'!$B275,'FCST SDV'!$C$3:$C$3000,0),MATCH('Hàng Theo FCTS 14.09'!N$1,'FCST SDV'!$AC$2:$AZ$2,0))/'Hàng Theo FCTS 14.09'!$C275,0)</f>
        <v>0</v>
      </c>
      <c r="O275" s="134">
        <f t="array" ref="O275">+IFERROR(INDEX('FCST SDV'!$AC$3:$AZ$3000,MATCH('Hàng Theo FCTS 14.09'!$B275,'FCST SDV'!$C$3:$C$3000,0),MATCH('Hàng Theo FCTS 14.09'!O$1,'FCST SDV'!$AC$2:$AZ$2,0))/'Hàng Theo FCTS 14.09'!$C275,0)</f>
        <v>0</v>
      </c>
      <c r="P275" s="134">
        <f t="array" ref="P275">+IFERROR(INDEX('FCST SDV'!$AC$3:$AZ$3000,MATCH('Hàng Theo FCTS 14.09'!$B275,'FCST SDV'!$C$3:$C$3000,0),MATCH('Hàng Theo FCTS 14.09'!P$1,'FCST SDV'!$AC$2:$AZ$2,0))/'Hàng Theo FCTS 14.09'!$C275,0)</f>
        <v>0</v>
      </c>
      <c r="Q275" s="134">
        <f t="array" ref="Q275">+IFERROR(INDEX('FCST SDV'!$AC$3:$AZ$3000,MATCH('Hàng Theo FCTS 14.09'!$B275,'FCST SDV'!$C$3:$C$3000,0),MATCH('Hàng Theo FCTS 14.09'!Q$1,'FCST SDV'!$AC$2:$AZ$2,0))/'Hàng Theo FCTS 14.09'!$C275,0)</f>
        <v>0</v>
      </c>
    </row>
    <row r="276" spans="1:17">
      <c r="A276" s="558" t="s">
        <v>254</v>
      </c>
      <c r="B276" s="559"/>
      <c r="C276" s="559"/>
      <c r="D276" s="559"/>
      <c r="E276" s="559"/>
      <c r="F276" s="560"/>
      <c r="G276" s="156"/>
      <c r="H276" s="155"/>
      <c r="I276" s="138">
        <f>+F275-SUM(I275)</f>
        <v>0</v>
      </c>
      <c r="J276" s="138">
        <f>+I276-SUM(J275)</f>
        <v>0</v>
      </c>
      <c r="K276" s="138">
        <f t="shared" ref="K276:Q276" si="89">+J276-SUM(K275)</f>
        <v>0</v>
      </c>
      <c r="L276" s="138">
        <f t="shared" si="89"/>
        <v>0</v>
      </c>
      <c r="M276" s="138">
        <f t="shared" si="89"/>
        <v>0</v>
      </c>
      <c r="N276" s="138">
        <f t="shared" si="89"/>
        <v>0</v>
      </c>
      <c r="O276" s="138">
        <f t="shared" si="89"/>
        <v>0</v>
      </c>
      <c r="P276" s="138">
        <f t="shared" si="89"/>
        <v>0</v>
      </c>
      <c r="Q276" s="138">
        <f t="shared" si="89"/>
        <v>0</v>
      </c>
    </row>
    <row r="277" spans="1:17">
      <c r="A277" s="668" t="s">
        <v>195</v>
      </c>
      <c r="B277" s="131" t="s">
        <v>56</v>
      </c>
      <c r="C277" s="135">
        <v>2500</v>
      </c>
      <c r="D277" s="555">
        <v>0</v>
      </c>
      <c r="E277" s="585"/>
      <c r="F277" s="555">
        <f>D277</f>
        <v>0</v>
      </c>
      <c r="G277" s="152">
        <f>+VLOOKUP(B277,'[6]FCST SDV'!$C:$AL,36,0)</f>
        <v>108000</v>
      </c>
      <c r="H277" s="153">
        <f t="shared" ref="H277" si="90">+G277/C277</f>
        <v>43.2</v>
      </c>
      <c r="I277" s="134">
        <f t="array" ref="I277">+IFERROR(INDEX('FCST SDV'!$AC$3:$AZ$3000,MATCH('Hàng Theo FCTS 14.09'!$B277,'FCST SDV'!$C$3:$C$3000,0),MATCH('Hàng Theo FCTS 14.09'!I$1,'FCST SDV'!$AC$2:$AZ$2,0))/'Hàng Theo FCTS 14.09'!$C277,0)</f>
        <v>0</v>
      </c>
      <c r="J277" s="134">
        <f t="array" ref="J277">+IFERROR(INDEX('FCST SDV'!$AC$3:$AZ$3000,MATCH('Hàng Theo FCTS 14.09'!$B277,'FCST SDV'!$C$3:$C$3000,0),MATCH('Hàng Theo FCTS 14.09'!J$1,'FCST SDV'!$AC$2:$AZ$2,0))/'Hàng Theo FCTS 14.09'!$C277,0)</f>
        <v>0</v>
      </c>
      <c r="K277" s="134">
        <f t="array" ref="K277">+IFERROR(INDEX('FCST SDV'!$AC$3:$AZ$3000,MATCH('Hàng Theo FCTS 14.09'!$B277,'FCST SDV'!$C$3:$C$3000,0),MATCH('Hàng Theo FCTS 14.09'!K$1,'FCST SDV'!$AC$2:$AZ$2,0))/'Hàng Theo FCTS 14.09'!$C277,0)</f>
        <v>0</v>
      </c>
      <c r="L277" s="134">
        <f t="array" ref="L277">+IFERROR(INDEX('FCST SDV'!$AC$3:$AZ$3000,MATCH('Hàng Theo FCTS 14.09'!$B277,'FCST SDV'!$C$3:$C$3000,0),MATCH('Hàng Theo FCTS 14.09'!L$1,'FCST SDV'!$AC$2:$AZ$2,0))/'Hàng Theo FCTS 14.09'!$C277,0)</f>
        <v>0</v>
      </c>
      <c r="M277" s="134">
        <f t="array" ref="M277">+IFERROR(INDEX('FCST SDV'!$AC$3:$AZ$3000,MATCH('Hàng Theo FCTS 14.09'!$B277,'FCST SDV'!$C$3:$C$3000,0),MATCH('Hàng Theo FCTS 14.09'!M$1,'FCST SDV'!$AC$2:$AZ$2,0))/'Hàng Theo FCTS 14.09'!$C277,0)</f>
        <v>0</v>
      </c>
      <c r="N277" s="134">
        <f t="array" ref="N277">+IFERROR(INDEX('FCST SDV'!$AC$3:$AZ$3000,MATCH('Hàng Theo FCTS 14.09'!$B277,'FCST SDV'!$C$3:$C$3000,0),MATCH('Hàng Theo FCTS 14.09'!N$1,'FCST SDV'!$AC$2:$AZ$2,0))/'Hàng Theo FCTS 14.09'!$C277,0)</f>
        <v>0</v>
      </c>
      <c r="O277" s="134">
        <f t="array" ref="O277">+IFERROR(INDEX('FCST SDV'!$AC$3:$AZ$3000,MATCH('Hàng Theo FCTS 14.09'!$B277,'FCST SDV'!$C$3:$C$3000,0),MATCH('Hàng Theo FCTS 14.09'!O$1,'FCST SDV'!$AC$2:$AZ$2,0))/'Hàng Theo FCTS 14.09'!$C277,0)</f>
        <v>0</v>
      </c>
      <c r="P277" s="134">
        <f t="array" ref="P277">+IFERROR(INDEX('FCST SDV'!$AC$3:$AZ$3000,MATCH('Hàng Theo FCTS 14.09'!$B277,'FCST SDV'!$C$3:$C$3000,0),MATCH('Hàng Theo FCTS 14.09'!P$1,'FCST SDV'!$AC$2:$AZ$2,0))/'Hàng Theo FCTS 14.09'!$C277,0)</f>
        <v>0</v>
      </c>
      <c r="Q277" s="134">
        <f t="array" ref="Q277">+IFERROR(INDEX('FCST SDV'!$AC$3:$AZ$3000,MATCH('Hàng Theo FCTS 14.09'!$B277,'FCST SDV'!$C$3:$C$3000,0),MATCH('Hàng Theo FCTS 14.09'!Q$1,'FCST SDV'!$AC$2:$AZ$2,0))/'Hàng Theo FCTS 14.09'!$C277,0)</f>
        <v>0</v>
      </c>
    </row>
    <row r="278" spans="1:17">
      <c r="A278" s="670"/>
      <c r="B278" s="131" t="s">
        <v>123</v>
      </c>
      <c r="C278" s="135" t="s">
        <v>120</v>
      </c>
      <c r="D278" s="557"/>
      <c r="E278" s="586"/>
      <c r="F278" s="557"/>
      <c r="G278" s="152">
        <v>0</v>
      </c>
      <c r="H278" s="153">
        <v>0</v>
      </c>
      <c r="I278" s="134">
        <f t="array" ref="I278">+IFERROR(INDEX('FCST SDV'!$AC$3:$AZ$3000,MATCH('Hàng Theo FCTS 14.09'!$B278,'FCST SDV'!$C$3:$C$3000,0),MATCH('Hàng Theo FCTS 14.09'!I$1,'FCST SDV'!$AC$2:$AZ$2,0))/'Hàng Theo FCTS 14.09'!$C278,0)</f>
        <v>0</v>
      </c>
      <c r="J278" s="134">
        <f t="array" ref="J278">+IFERROR(INDEX('FCST SDV'!$AC$3:$AZ$3000,MATCH('Hàng Theo FCTS 14.09'!$B278,'FCST SDV'!$C$3:$C$3000,0),MATCH('Hàng Theo FCTS 14.09'!J$1,'FCST SDV'!$AC$2:$AZ$2,0))/'Hàng Theo FCTS 14.09'!$C278,0)</f>
        <v>0</v>
      </c>
      <c r="K278" s="134">
        <f t="array" ref="K278">+IFERROR(INDEX('FCST SDV'!$AC$3:$AZ$3000,MATCH('Hàng Theo FCTS 14.09'!$B278,'FCST SDV'!$C$3:$C$3000,0),MATCH('Hàng Theo FCTS 14.09'!K$1,'FCST SDV'!$AC$2:$AZ$2,0))/'Hàng Theo FCTS 14.09'!$C278,0)</f>
        <v>0</v>
      </c>
      <c r="L278" s="134">
        <f t="array" ref="L278">+IFERROR(INDEX('FCST SDV'!$AC$3:$AZ$3000,MATCH('Hàng Theo FCTS 14.09'!$B278,'FCST SDV'!$C$3:$C$3000,0),MATCH('Hàng Theo FCTS 14.09'!L$1,'FCST SDV'!$AC$2:$AZ$2,0))/'Hàng Theo FCTS 14.09'!$C278,0)</f>
        <v>0</v>
      </c>
      <c r="M278" s="134">
        <f t="array" ref="M278">+IFERROR(INDEX('FCST SDV'!$AC$3:$AZ$3000,MATCH('Hàng Theo FCTS 14.09'!$B278,'FCST SDV'!$C$3:$C$3000,0),MATCH('Hàng Theo FCTS 14.09'!M$1,'FCST SDV'!$AC$2:$AZ$2,0))/'Hàng Theo FCTS 14.09'!$C278,0)</f>
        <v>0</v>
      </c>
      <c r="N278" s="134">
        <f t="array" ref="N278">+IFERROR(INDEX('FCST SDV'!$AC$3:$AZ$3000,MATCH('Hàng Theo FCTS 14.09'!$B278,'FCST SDV'!$C$3:$C$3000,0),MATCH('Hàng Theo FCTS 14.09'!N$1,'FCST SDV'!$AC$2:$AZ$2,0))/'Hàng Theo FCTS 14.09'!$C278,0)</f>
        <v>0</v>
      </c>
      <c r="O278" s="134">
        <f t="array" ref="O278">+IFERROR(INDEX('FCST SDV'!$AC$3:$AZ$3000,MATCH('Hàng Theo FCTS 14.09'!$B278,'FCST SDV'!$C$3:$C$3000,0),MATCH('Hàng Theo FCTS 14.09'!O$1,'FCST SDV'!$AC$2:$AZ$2,0))/'Hàng Theo FCTS 14.09'!$C278,0)</f>
        <v>0</v>
      </c>
      <c r="P278" s="134">
        <f t="array" ref="P278">+IFERROR(INDEX('FCST SDV'!$AC$3:$AZ$3000,MATCH('Hàng Theo FCTS 14.09'!$B278,'FCST SDV'!$C$3:$C$3000,0),MATCH('Hàng Theo FCTS 14.09'!P$1,'FCST SDV'!$AC$2:$AZ$2,0))/'Hàng Theo FCTS 14.09'!$C278,0)</f>
        <v>0</v>
      </c>
      <c r="Q278" s="134">
        <f t="array" ref="Q278">+IFERROR(INDEX('FCST SDV'!$AC$3:$AZ$3000,MATCH('Hàng Theo FCTS 14.09'!$B278,'FCST SDV'!$C$3:$C$3000,0),MATCH('Hàng Theo FCTS 14.09'!Q$1,'FCST SDV'!$AC$2:$AZ$2,0))/'Hàng Theo FCTS 14.09'!$C278,0)</f>
        <v>0</v>
      </c>
    </row>
    <row r="279" spans="1:17">
      <c r="A279" s="558" t="s">
        <v>254</v>
      </c>
      <c r="B279" s="559"/>
      <c r="C279" s="559"/>
      <c r="D279" s="559"/>
      <c r="E279" s="559"/>
      <c r="F279" s="560"/>
      <c r="G279" s="156"/>
      <c r="H279" s="155"/>
      <c r="I279" s="138">
        <f>+F277-SUM(I277:I278)</f>
        <v>0</v>
      </c>
      <c r="J279" s="138">
        <f>+I279-SUM(J277:J278)</f>
        <v>0</v>
      </c>
      <c r="K279" s="138">
        <f t="shared" ref="K279:Q279" si="91">+J279-SUM(K277:K278)</f>
        <v>0</v>
      </c>
      <c r="L279" s="138">
        <f t="shared" si="91"/>
        <v>0</v>
      </c>
      <c r="M279" s="138">
        <f t="shared" si="91"/>
        <v>0</v>
      </c>
      <c r="N279" s="138">
        <f t="shared" si="91"/>
        <v>0</v>
      </c>
      <c r="O279" s="138">
        <f t="shared" si="91"/>
        <v>0</v>
      </c>
      <c r="P279" s="138">
        <f t="shared" si="91"/>
        <v>0</v>
      </c>
      <c r="Q279" s="138">
        <f t="shared" si="91"/>
        <v>0</v>
      </c>
    </row>
    <row r="280" spans="1:17" ht="25.5">
      <c r="A280" s="171" t="s">
        <v>196</v>
      </c>
      <c r="B280" s="131" t="s">
        <v>168</v>
      </c>
      <c r="C280" s="135">
        <v>2500</v>
      </c>
      <c r="D280" s="169">
        <v>0</v>
      </c>
      <c r="E280" s="170"/>
      <c r="F280" s="169">
        <f>D280</f>
        <v>0</v>
      </c>
      <c r="G280" s="152">
        <v>0</v>
      </c>
      <c r="H280" s="153">
        <f t="shared" ref="H280" si="92">+G280/C280</f>
        <v>0</v>
      </c>
      <c r="I280" s="134">
        <f t="array" ref="I280">+IFERROR(INDEX('FCST SDV'!$AC$3:$AZ$3000,MATCH('Hàng Theo FCTS 14.09'!$B280,'FCST SDV'!$C$3:$C$3000,0),MATCH('Hàng Theo FCTS 14.09'!I$1,'FCST SDV'!$AC$2:$AZ$2,0))/'Hàng Theo FCTS 14.09'!$C280,0)</f>
        <v>0</v>
      </c>
      <c r="J280" s="134">
        <f t="array" ref="J280">+IFERROR(INDEX('FCST SDV'!$AC$3:$AZ$3000,MATCH('Hàng Theo FCTS 14.09'!$B280,'FCST SDV'!$C$3:$C$3000,0),MATCH('Hàng Theo FCTS 14.09'!J$1,'FCST SDV'!$AC$2:$AZ$2,0))/'Hàng Theo FCTS 14.09'!$C280,0)</f>
        <v>0</v>
      </c>
      <c r="K280" s="134">
        <f t="array" ref="K280">+IFERROR(INDEX('FCST SDV'!$AC$3:$AZ$3000,MATCH('Hàng Theo FCTS 14.09'!$B280,'FCST SDV'!$C$3:$C$3000,0),MATCH('Hàng Theo FCTS 14.09'!K$1,'FCST SDV'!$AC$2:$AZ$2,0))/'Hàng Theo FCTS 14.09'!$C280,0)</f>
        <v>0</v>
      </c>
      <c r="L280" s="134">
        <f t="array" ref="L280">+IFERROR(INDEX('FCST SDV'!$AC$3:$AZ$3000,MATCH('Hàng Theo FCTS 14.09'!$B280,'FCST SDV'!$C$3:$C$3000,0),MATCH('Hàng Theo FCTS 14.09'!L$1,'FCST SDV'!$AC$2:$AZ$2,0))/'Hàng Theo FCTS 14.09'!$C280,0)</f>
        <v>0</v>
      </c>
      <c r="M280" s="134">
        <f t="array" ref="M280">+IFERROR(INDEX('FCST SDV'!$AC$3:$AZ$3000,MATCH('Hàng Theo FCTS 14.09'!$B280,'FCST SDV'!$C$3:$C$3000,0),MATCH('Hàng Theo FCTS 14.09'!M$1,'FCST SDV'!$AC$2:$AZ$2,0))/'Hàng Theo FCTS 14.09'!$C280,0)</f>
        <v>0</v>
      </c>
      <c r="N280" s="134">
        <f t="array" ref="N280">+IFERROR(INDEX('FCST SDV'!$AC$3:$AZ$3000,MATCH('Hàng Theo FCTS 14.09'!$B280,'FCST SDV'!$C$3:$C$3000,0),MATCH('Hàng Theo FCTS 14.09'!N$1,'FCST SDV'!$AC$2:$AZ$2,0))/'Hàng Theo FCTS 14.09'!$C280,0)</f>
        <v>0</v>
      </c>
      <c r="O280" s="134">
        <f t="array" ref="O280">+IFERROR(INDEX('FCST SDV'!$AC$3:$AZ$3000,MATCH('Hàng Theo FCTS 14.09'!$B280,'FCST SDV'!$C$3:$C$3000,0),MATCH('Hàng Theo FCTS 14.09'!O$1,'FCST SDV'!$AC$2:$AZ$2,0))/'Hàng Theo FCTS 14.09'!$C280,0)</f>
        <v>0</v>
      </c>
      <c r="P280" s="134">
        <f t="array" ref="P280">+IFERROR(INDEX('FCST SDV'!$AC$3:$AZ$3000,MATCH('Hàng Theo FCTS 14.09'!$B280,'FCST SDV'!$C$3:$C$3000,0),MATCH('Hàng Theo FCTS 14.09'!P$1,'FCST SDV'!$AC$2:$AZ$2,0))/'Hàng Theo FCTS 14.09'!$C280,0)</f>
        <v>0</v>
      </c>
      <c r="Q280" s="134">
        <f t="array" ref="Q280">+IFERROR(INDEX('FCST SDV'!$AC$3:$AZ$3000,MATCH('Hàng Theo FCTS 14.09'!$B280,'FCST SDV'!$C$3:$C$3000,0),MATCH('Hàng Theo FCTS 14.09'!Q$1,'FCST SDV'!$AC$2:$AZ$2,0))/'Hàng Theo FCTS 14.09'!$C280,0)</f>
        <v>0</v>
      </c>
    </row>
    <row r="281" spans="1:17">
      <c r="A281" s="558" t="s">
        <v>254</v>
      </c>
      <c r="B281" s="559"/>
      <c r="C281" s="559"/>
      <c r="D281" s="559"/>
      <c r="E281" s="559"/>
      <c r="F281" s="560"/>
      <c r="G281" s="156"/>
      <c r="H281" s="155"/>
      <c r="I281" s="138">
        <f>+F280-SUM(I280)</f>
        <v>0</v>
      </c>
      <c r="J281" s="138">
        <f>+I281-SUM(J280)</f>
        <v>0</v>
      </c>
      <c r="K281" s="138">
        <f t="shared" ref="K281:Q281" si="93">+J281-SUM(K280)</f>
        <v>0</v>
      </c>
      <c r="L281" s="138">
        <f t="shared" si="93"/>
        <v>0</v>
      </c>
      <c r="M281" s="138">
        <f t="shared" si="93"/>
        <v>0</v>
      </c>
      <c r="N281" s="138">
        <f t="shared" si="93"/>
        <v>0</v>
      </c>
      <c r="O281" s="138">
        <f t="shared" si="93"/>
        <v>0</v>
      </c>
      <c r="P281" s="138">
        <f t="shared" si="93"/>
        <v>0</v>
      </c>
      <c r="Q281" s="138">
        <f t="shared" si="93"/>
        <v>0</v>
      </c>
    </row>
    <row r="282" spans="1:17">
      <c r="A282" s="561" t="s">
        <v>199</v>
      </c>
      <c r="B282" s="131" t="s">
        <v>61</v>
      </c>
      <c r="C282" s="148">
        <v>0.2</v>
      </c>
      <c r="D282" s="555">
        <v>28</v>
      </c>
      <c r="E282" s="585"/>
      <c r="F282" s="555">
        <f>D282</f>
        <v>28</v>
      </c>
      <c r="G282" s="152">
        <f>+VLOOKUP(B282,'[6]FCST SDV'!$C:$AL,36,0)</f>
        <v>576744</v>
      </c>
      <c r="H282" s="153">
        <f>+G282*C282/3290</f>
        <v>35.060425531914895</v>
      </c>
      <c r="I282" s="134">
        <f>+IFERROR(INDEX('FCST SDV'!$AC$3:$AZ$3000,MATCH('Hàng Theo FCTS 14.09'!$B282,'FCST SDV'!$C$3:$C$3000,0),MATCH('Hàng Theo FCTS 14.09'!I$1,'FCST SDV'!$AC$2:$AZ$2,0))*'Hàng Theo FCTS 14.09'!$C282/3290,0)</f>
        <v>4.1033434650455929</v>
      </c>
      <c r="J282" s="134">
        <f>+IFERROR(INDEX('FCST SDV'!$AC$3:$AZ$3000,MATCH('Hàng Theo FCTS 14.09'!$B282,'FCST SDV'!$C$3:$C$3000,0),MATCH('Hàng Theo FCTS 14.09'!J$1,'FCST SDV'!$AC$2:$AZ$2,0))*'Hàng Theo FCTS 14.09'!$C282/3290,0)</f>
        <v>2.735562310030395</v>
      </c>
      <c r="K282" s="134">
        <f>+IFERROR(INDEX('FCST SDV'!$AC$3:$AZ$3000,MATCH('Hàng Theo FCTS 14.09'!$B282,'FCST SDV'!$C$3:$C$3000,0),MATCH('Hàng Theo FCTS 14.09'!K$1,'FCST SDV'!$AC$2:$AZ$2,0))*'Hàng Theo FCTS 14.09'!$C282/3290,0)</f>
        <v>4.1033434650455929</v>
      </c>
      <c r="L282" s="134">
        <f>+IFERROR(INDEX('FCST SDV'!$AC$3:$AZ$3000,MATCH('Hàng Theo FCTS 14.09'!$B282,'FCST SDV'!$C$3:$C$3000,0),MATCH('Hàng Theo FCTS 14.09'!L$1,'FCST SDV'!$AC$2:$AZ$2,0))*'Hàng Theo FCTS 14.09'!$C282/3290,0)</f>
        <v>4.1033434650455929</v>
      </c>
      <c r="M282" s="134">
        <f>+IFERROR(INDEX('FCST SDV'!$AC$3:$AZ$3000,MATCH('Hàng Theo FCTS 14.09'!$B282,'FCST SDV'!$C$3:$C$3000,0),MATCH('Hàng Theo FCTS 14.09'!M$1,'FCST SDV'!$AC$2:$AZ$2,0))*'Hàng Theo FCTS 14.09'!$C282/3290,0)</f>
        <v>4.1033434650455929</v>
      </c>
      <c r="N282" s="134">
        <f>+IFERROR(INDEX('FCST SDV'!$AC$3:$AZ$3000,MATCH('Hàng Theo FCTS 14.09'!$B282,'FCST SDV'!$C$3:$C$3000,0),MATCH('Hàng Theo FCTS 14.09'!N$1,'FCST SDV'!$AC$2:$AZ$2,0))*'Hàng Theo FCTS 14.09'!$C282/3290,0)</f>
        <v>5.4711246200607899</v>
      </c>
      <c r="O282" s="134">
        <f>+IFERROR(INDEX('FCST SDV'!$AC$3:$AZ$3000,MATCH('Hàng Theo FCTS 14.09'!$B282,'FCST SDV'!$C$3:$C$3000,0),MATCH('Hàng Theo FCTS 14.09'!O$1,'FCST SDV'!$AC$2:$AZ$2,0))*'Hàng Theo FCTS 14.09'!$C282/3290,0)</f>
        <v>27.355623100303951</v>
      </c>
      <c r="P282" s="134">
        <f>+IFERROR(INDEX('FCST SDV'!$AC$3:$AZ$3000,MATCH('Hàng Theo FCTS 14.09'!$B282,'FCST SDV'!$C$3:$C$3000,0),MATCH('Hàng Theo FCTS 14.09'!P$1,'FCST SDV'!$AC$2:$AZ$2,0))*'Hàng Theo FCTS 14.09'!$C282/3290,0)</f>
        <v>36.930091185410333</v>
      </c>
      <c r="Q282" s="134">
        <f>+IFERROR(INDEX('FCST SDV'!$AC$3:$AZ$3000,MATCH('Hàng Theo FCTS 14.09'!$B282,'FCST SDV'!$C$3:$C$3000,0),MATCH('Hàng Theo FCTS 14.09'!Q$1,'FCST SDV'!$AC$2:$AZ$2,0))*'Hàng Theo FCTS 14.09'!$C282/3290,0)</f>
        <v>0</v>
      </c>
    </row>
    <row r="283" spans="1:17">
      <c r="A283" s="562"/>
      <c r="B283" s="131" t="s">
        <v>33</v>
      </c>
      <c r="C283" s="148">
        <v>0.3</v>
      </c>
      <c r="D283" s="556"/>
      <c r="E283" s="664"/>
      <c r="F283" s="556"/>
      <c r="G283" s="152">
        <f>+VLOOKUP(B283,'[6]FCST SDV'!$C:$AL,36,0)</f>
        <v>975000</v>
      </c>
      <c r="H283" s="153">
        <f t="shared" ref="H283:H296" si="94">+G283*C283/3290</f>
        <v>88.905775075987847</v>
      </c>
      <c r="I283" s="134">
        <f>+IFERROR(INDEX('FCST SDV'!$AC$3:$AZ$3000,MATCH('Hàng Theo FCTS 14.09'!$B283,'FCST SDV'!$C$3:$C$3000,0),MATCH('Hàng Theo FCTS 14.09'!I$1,'FCST SDV'!$AC$2:$AZ$2,0))*'Hàng Theo FCTS 14.09'!$C283/3290,0)</f>
        <v>0</v>
      </c>
      <c r="J283" s="134">
        <f>+IFERROR(INDEX('FCST SDV'!$AC$3:$AZ$3000,MATCH('Hàng Theo FCTS 14.09'!$B283,'FCST SDV'!$C$3:$C$3000,0),MATCH('Hàng Theo FCTS 14.09'!J$1,'FCST SDV'!$AC$2:$AZ$2,0))*'Hàng Theo FCTS 14.09'!$C283/3290,0)</f>
        <v>0</v>
      </c>
      <c r="K283" s="134">
        <f>+IFERROR(INDEX('FCST SDV'!$AC$3:$AZ$3000,MATCH('Hàng Theo FCTS 14.09'!$B283,'FCST SDV'!$C$3:$C$3000,0),MATCH('Hàng Theo FCTS 14.09'!K$1,'FCST SDV'!$AC$2:$AZ$2,0))*'Hàng Theo FCTS 14.09'!$C283/3290,0)</f>
        <v>0</v>
      </c>
      <c r="L283" s="134">
        <f>+IFERROR(INDEX('FCST SDV'!$AC$3:$AZ$3000,MATCH('Hàng Theo FCTS 14.09'!$B283,'FCST SDV'!$C$3:$C$3000,0),MATCH('Hàng Theo FCTS 14.09'!L$1,'FCST SDV'!$AC$2:$AZ$2,0))*'Hàng Theo FCTS 14.09'!$C283/3290,0)</f>
        <v>0</v>
      </c>
      <c r="M283" s="134">
        <f>+IFERROR(INDEX('FCST SDV'!$AC$3:$AZ$3000,MATCH('Hàng Theo FCTS 14.09'!$B283,'FCST SDV'!$C$3:$C$3000,0),MATCH('Hàng Theo FCTS 14.09'!M$1,'FCST SDV'!$AC$2:$AZ$2,0))*'Hàng Theo FCTS 14.09'!$C283/3290,0)</f>
        <v>0</v>
      </c>
      <c r="N283" s="134">
        <f>+IFERROR(INDEX('FCST SDV'!$AC$3:$AZ$3000,MATCH('Hàng Theo FCTS 14.09'!$B283,'FCST SDV'!$C$3:$C$3000,0),MATCH('Hàng Theo FCTS 14.09'!N$1,'FCST SDV'!$AC$2:$AZ$2,0))*'Hàng Theo FCTS 14.09'!$C283/3290,0)</f>
        <v>0</v>
      </c>
      <c r="O283" s="134">
        <f>+IFERROR(INDEX('FCST SDV'!$AC$3:$AZ$3000,MATCH('Hàng Theo FCTS 14.09'!$B283,'FCST SDV'!$C$3:$C$3000,0),MATCH('Hàng Theo FCTS 14.09'!O$1,'FCST SDV'!$AC$2:$AZ$2,0))*'Hàng Theo FCTS 14.09'!$C283/3290,0)</f>
        <v>0</v>
      </c>
      <c r="P283" s="134">
        <f>+IFERROR(INDEX('FCST SDV'!$AC$3:$AZ$3000,MATCH('Hàng Theo FCTS 14.09'!$B283,'FCST SDV'!$C$3:$C$3000,0),MATCH('Hàng Theo FCTS 14.09'!P$1,'FCST SDV'!$AC$2:$AZ$2,0))*'Hàng Theo FCTS 14.09'!$C283/3290,0)</f>
        <v>2.4012158054711246</v>
      </c>
      <c r="Q283" s="134">
        <f>+IFERROR(INDEX('FCST SDV'!$AC$3:$AZ$3000,MATCH('Hàng Theo FCTS 14.09'!$B283,'FCST SDV'!$C$3:$C$3000,0),MATCH('Hàng Theo FCTS 14.09'!Q$1,'FCST SDV'!$AC$2:$AZ$2,0))*'Hàng Theo FCTS 14.09'!$C283/3290,0)</f>
        <v>0</v>
      </c>
    </row>
    <row r="284" spans="1:17">
      <c r="A284" s="562"/>
      <c r="B284" s="131" t="s">
        <v>100</v>
      </c>
      <c r="C284" s="148">
        <v>0.5</v>
      </c>
      <c r="D284" s="556"/>
      <c r="E284" s="664"/>
      <c r="F284" s="556"/>
      <c r="G284" s="152">
        <f>+VLOOKUP(B284,'[6]FCST SDV'!$C:$AL,36,0)</f>
        <v>15800</v>
      </c>
      <c r="H284" s="153">
        <f t="shared" si="94"/>
        <v>2.4012158054711246</v>
      </c>
      <c r="I284" s="134">
        <f>+IFERROR(INDEX('FCST SDV'!$AC$3:$AZ$3000,MATCH('Hàng Theo FCTS 14.09'!$B284,'FCST SDV'!$C$3:$C$3000,0),MATCH('Hàng Theo FCTS 14.09'!I$1,'FCST SDV'!$AC$2:$AZ$2,0))*'Hàng Theo FCTS 14.09'!$C284/3290,0)</f>
        <v>4.1033434650455929</v>
      </c>
      <c r="J284" s="134">
        <f>+IFERROR(INDEX('FCST SDV'!$AC$3:$AZ$3000,MATCH('Hàng Theo FCTS 14.09'!$B284,'FCST SDV'!$C$3:$C$3000,0),MATCH('Hàng Theo FCTS 14.09'!J$1,'FCST SDV'!$AC$2:$AZ$2,0))*'Hàng Theo FCTS 14.09'!$C284/3290,0)</f>
        <v>2.735562310030395</v>
      </c>
      <c r="K284" s="134">
        <f>+IFERROR(INDEX('FCST SDV'!$AC$3:$AZ$3000,MATCH('Hàng Theo FCTS 14.09'!$B284,'FCST SDV'!$C$3:$C$3000,0),MATCH('Hàng Theo FCTS 14.09'!K$1,'FCST SDV'!$AC$2:$AZ$2,0))*'Hàng Theo FCTS 14.09'!$C284/3290,0)</f>
        <v>4.1033434650455929</v>
      </c>
      <c r="L284" s="134">
        <f>+IFERROR(INDEX('FCST SDV'!$AC$3:$AZ$3000,MATCH('Hàng Theo FCTS 14.09'!$B284,'FCST SDV'!$C$3:$C$3000,0),MATCH('Hàng Theo FCTS 14.09'!L$1,'FCST SDV'!$AC$2:$AZ$2,0))*'Hàng Theo FCTS 14.09'!$C284/3290,0)</f>
        <v>4.1033434650455929</v>
      </c>
      <c r="M284" s="134">
        <f>+IFERROR(INDEX('FCST SDV'!$AC$3:$AZ$3000,MATCH('Hàng Theo FCTS 14.09'!$B284,'FCST SDV'!$C$3:$C$3000,0),MATCH('Hàng Theo FCTS 14.09'!M$1,'FCST SDV'!$AC$2:$AZ$2,0))*'Hàng Theo FCTS 14.09'!$C284/3290,0)</f>
        <v>4.1033434650455929</v>
      </c>
      <c r="N284" s="134">
        <f>+IFERROR(INDEX('FCST SDV'!$AC$3:$AZ$3000,MATCH('Hàng Theo FCTS 14.09'!$B284,'FCST SDV'!$C$3:$C$3000,0),MATCH('Hàng Theo FCTS 14.09'!N$1,'FCST SDV'!$AC$2:$AZ$2,0))*'Hàng Theo FCTS 14.09'!$C284/3290,0)</f>
        <v>5.4711246200607899</v>
      </c>
      <c r="O284" s="134">
        <f>+IFERROR(INDEX('FCST SDV'!$AC$3:$AZ$3000,MATCH('Hàng Theo FCTS 14.09'!$B284,'FCST SDV'!$C$3:$C$3000,0),MATCH('Hàng Theo FCTS 14.09'!O$1,'FCST SDV'!$AC$2:$AZ$2,0))*'Hàng Theo FCTS 14.09'!$C284/3290,0)</f>
        <v>27.355623100303951</v>
      </c>
      <c r="P284" s="134">
        <f>+IFERROR(INDEX('FCST SDV'!$AC$3:$AZ$3000,MATCH('Hàng Theo FCTS 14.09'!$B284,'FCST SDV'!$C$3:$C$3000,0),MATCH('Hàng Theo FCTS 14.09'!P$1,'FCST SDV'!$AC$2:$AZ$2,0))*'Hàng Theo FCTS 14.09'!$C284/3290,0)</f>
        <v>36.930091185410333</v>
      </c>
      <c r="Q284" s="134">
        <f>+IFERROR(INDEX('FCST SDV'!$AC$3:$AZ$3000,MATCH('Hàng Theo FCTS 14.09'!$B284,'FCST SDV'!$C$3:$C$3000,0),MATCH('Hàng Theo FCTS 14.09'!Q$1,'FCST SDV'!$AC$2:$AZ$2,0))*'Hàng Theo FCTS 14.09'!$C284/3290,0)</f>
        <v>0</v>
      </c>
    </row>
    <row r="285" spans="1:17">
      <c r="A285" s="562"/>
      <c r="B285" s="131" t="s">
        <v>31</v>
      </c>
      <c r="C285" s="148">
        <v>0.3</v>
      </c>
      <c r="D285" s="556"/>
      <c r="E285" s="664"/>
      <c r="F285" s="556"/>
      <c r="G285" s="152">
        <f>+VLOOKUP(B285,'[6]FCST SDV'!$C:$AL,36,0)</f>
        <v>975000</v>
      </c>
      <c r="H285" s="153">
        <f t="shared" si="94"/>
        <v>88.905775075987847</v>
      </c>
      <c r="I285" s="134">
        <f>+IFERROR(INDEX('FCST SDV'!$AC$3:$AZ$3000,MATCH('Hàng Theo FCTS 14.09'!$B285,'FCST SDV'!$C$3:$C$3000,0),MATCH('Hàng Theo FCTS 14.09'!I$1,'FCST SDV'!$AC$2:$AZ$2,0))*'Hàng Theo FCTS 14.09'!$C285/3290,0)</f>
        <v>0</v>
      </c>
      <c r="J285" s="134">
        <f>+IFERROR(INDEX('FCST SDV'!$AC$3:$AZ$3000,MATCH('Hàng Theo FCTS 14.09'!$B285,'FCST SDV'!$C$3:$C$3000,0),MATCH('Hàng Theo FCTS 14.09'!J$1,'FCST SDV'!$AC$2:$AZ$2,0))*'Hàng Theo FCTS 14.09'!$C285/3290,0)</f>
        <v>0</v>
      </c>
      <c r="K285" s="134">
        <f>+IFERROR(INDEX('FCST SDV'!$AC$3:$AZ$3000,MATCH('Hàng Theo FCTS 14.09'!$B285,'FCST SDV'!$C$3:$C$3000,0),MATCH('Hàng Theo FCTS 14.09'!K$1,'FCST SDV'!$AC$2:$AZ$2,0))*'Hàng Theo FCTS 14.09'!$C285/3290,0)</f>
        <v>0</v>
      </c>
      <c r="L285" s="134">
        <f>+IFERROR(INDEX('FCST SDV'!$AC$3:$AZ$3000,MATCH('Hàng Theo FCTS 14.09'!$B285,'FCST SDV'!$C$3:$C$3000,0),MATCH('Hàng Theo FCTS 14.09'!L$1,'FCST SDV'!$AC$2:$AZ$2,0))*'Hàng Theo FCTS 14.09'!$C285/3290,0)</f>
        <v>0</v>
      </c>
      <c r="M285" s="134">
        <f>+IFERROR(INDEX('FCST SDV'!$AC$3:$AZ$3000,MATCH('Hàng Theo FCTS 14.09'!$B285,'FCST SDV'!$C$3:$C$3000,0),MATCH('Hàng Theo FCTS 14.09'!M$1,'FCST SDV'!$AC$2:$AZ$2,0))*'Hàng Theo FCTS 14.09'!$C285/3290,0)</f>
        <v>0</v>
      </c>
      <c r="N285" s="134">
        <f>+IFERROR(INDEX('FCST SDV'!$AC$3:$AZ$3000,MATCH('Hàng Theo FCTS 14.09'!$B285,'FCST SDV'!$C$3:$C$3000,0),MATCH('Hàng Theo FCTS 14.09'!N$1,'FCST SDV'!$AC$2:$AZ$2,0))*'Hàng Theo FCTS 14.09'!$C285/3290,0)</f>
        <v>0</v>
      </c>
      <c r="O285" s="134">
        <f>+IFERROR(INDEX('FCST SDV'!$AC$3:$AZ$3000,MATCH('Hàng Theo FCTS 14.09'!$B285,'FCST SDV'!$C$3:$C$3000,0),MATCH('Hàng Theo FCTS 14.09'!O$1,'FCST SDV'!$AC$2:$AZ$2,0))*'Hàng Theo FCTS 14.09'!$C285/3290,0)</f>
        <v>0</v>
      </c>
      <c r="P285" s="134">
        <f>+IFERROR(INDEX('FCST SDV'!$AC$3:$AZ$3000,MATCH('Hàng Theo FCTS 14.09'!$B285,'FCST SDV'!$C$3:$C$3000,0),MATCH('Hàng Theo FCTS 14.09'!P$1,'FCST SDV'!$AC$2:$AZ$2,0))*'Hàng Theo FCTS 14.09'!$C285/3290,0)</f>
        <v>0</v>
      </c>
      <c r="Q285" s="134">
        <f>+IFERROR(INDEX('FCST SDV'!$AC$3:$AZ$3000,MATCH('Hàng Theo FCTS 14.09'!$B285,'FCST SDV'!$C$3:$C$3000,0),MATCH('Hàng Theo FCTS 14.09'!Q$1,'FCST SDV'!$AC$2:$AZ$2,0))*'Hàng Theo FCTS 14.09'!$C285/3290,0)</f>
        <v>0</v>
      </c>
    </row>
    <row r="286" spans="1:17">
      <c r="A286" s="562"/>
      <c r="B286" s="131" t="s">
        <v>14</v>
      </c>
      <c r="C286" s="148">
        <v>0.4</v>
      </c>
      <c r="D286" s="556"/>
      <c r="E286" s="664"/>
      <c r="F286" s="556"/>
      <c r="G286" s="152">
        <f>+VLOOKUP(B286,'[6]FCST SDV'!$C:$AL,36,0)</f>
        <v>0</v>
      </c>
      <c r="H286" s="153">
        <f t="shared" si="94"/>
        <v>0</v>
      </c>
      <c r="I286" s="134">
        <f>+IFERROR(INDEX('FCST SDV'!$AC$3:$AZ$3000,MATCH('Hàng Theo FCTS 14.09'!$B286,'FCST SDV'!$C$3:$C$3000,0),MATCH('Hàng Theo FCTS 14.09'!I$1,'FCST SDV'!$AC$2:$AZ$2,0))*'Hàng Theo FCTS 14.09'!$C286/3290,0)</f>
        <v>0</v>
      </c>
      <c r="J286" s="134">
        <f>+IFERROR(INDEX('FCST SDV'!$AC$3:$AZ$3000,MATCH('Hàng Theo FCTS 14.09'!$B286,'FCST SDV'!$C$3:$C$3000,0),MATCH('Hàng Theo FCTS 14.09'!J$1,'FCST SDV'!$AC$2:$AZ$2,0))*'Hàng Theo FCTS 14.09'!$C286/3290,0)</f>
        <v>1.094224924012158</v>
      </c>
      <c r="K286" s="134">
        <f>+IFERROR(INDEX('FCST SDV'!$AC$3:$AZ$3000,MATCH('Hàng Theo FCTS 14.09'!$B286,'FCST SDV'!$C$3:$C$3000,0),MATCH('Hàng Theo FCTS 14.09'!K$1,'FCST SDV'!$AC$2:$AZ$2,0))*'Hàng Theo FCTS 14.09'!$C286/3290,0)</f>
        <v>0.91185410334346506</v>
      </c>
      <c r="L286" s="134">
        <f>+IFERROR(INDEX('FCST SDV'!$AC$3:$AZ$3000,MATCH('Hàng Theo FCTS 14.09'!$B286,'FCST SDV'!$C$3:$C$3000,0),MATCH('Hàng Theo FCTS 14.09'!L$1,'FCST SDV'!$AC$2:$AZ$2,0))*'Hàng Theo FCTS 14.09'!$C286/3290,0)</f>
        <v>0.54711246200607899</v>
      </c>
      <c r="M286" s="134">
        <f>+IFERROR(INDEX('FCST SDV'!$AC$3:$AZ$3000,MATCH('Hàng Theo FCTS 14.09'!$B286,'FCST SDV'!$C$3:$C$3000,0),MATCH('Hàng Theo FCTS 14.09'!M$1,'FCST SDV'!$AC$2:$AZ$2,0))*'Hàng Theo FCTS 14.09'!$C286/3290,0)</f>
        <v>0</v>
      </c>
      <c r="N286" s="134">
        <f>+IFERROR(INDEX('FCST SDV'!$AC$3:$AZ$3000,MATCH('Hàng Theo FCTS 14.09'!$B286,'FCST SDV'!$C$3:$C$3000,0),MATCH('Hàng Theo FCTS 14.09'!N$1,'FCST SDV'!$AC$2:$AZ$2,0))*'Hàng Theo FCTS 14.09'!$C286/3290,0)</f>
        <v>0</v>
      </c>
      <c r="O286" s="134">
        <f>+IFERROR(INDEX('FCST SDV'!$AC$3:$AZ$3000,MATCH('Hàng Theo FCTS 14.09'!$B286,'FCST SDV'!$C$3:$C$3000,0),MATCH('Hàng Theo FCTS 14.09'!O$1,'FCST SDV'!$AC$2:$AZ$2,0))*'Hàng Theo FCTS 14.09'!$C286/3290,0)</f>
        <v>3.6474164133738602</v>
      </c>
      <c r="P286" s="134">
        <f>+IFERROR(INDEX('FCST SDV'!$AC$3:$AZ$3000,MATCH('Hàng Theo FCTS 14.09'!$B286,'FCST SDV'!$C$3:$C$3000,0),MATCH('Hàng Theo FCTS 14.09'!P$1,'FCST SDV'!$AC$2:$AZ$2,0))*'Hàng Theo FCTS 14.09'!$C286/3290,0)</f>
        <v>0</v>
      </c>
      <c r="Q286" s="134">
        <f>+IFERROR(INDEX('FCST SDV'!$AC$3:$AZ$3000,MATCH('Hàng Theo FCTS 14.09'!$B286,'FCST SDV'!$C$3:$C$3000,0),MATCH('Hàng Theo FCTS 14.09'!Q$1,'FCST SDV'!$AC$2:$AZ$2,0))*'Hàng Theo FCTS 14.09'!$C286/3290,0)</f>
        <v>0</v>
      </c>
    </row>
    <row r="287" spans="1:17">
      <c r="A287" s="562"/>
      <c r="B287" s="131" t="s">
        <v>15</v>
      </c>
      <c r="C287" s="148">
        <v>0.3</v>
      </c>
      <c r="D287" s="556"/>
      <c r="E287" s="664"/>
      <c r="F287" s="556"/>
      <c r="G287" s="152">
        <f>+VLOOKUP(B287,'[6]FCST SDV'!$C:$AL,36,0)</f>
        <v>68000</v>
      </c>
      <c r="H287" s="153">
        <f>+G287*C287/3290</f>
        <v>6.2006079027355625</v>
      </c>
      <c r="I287" s="134">
        <f>+IFERROR(INDEX('FCST SDV'!$AC$3:$AZ$3000,MATCH('Hàng Theo FCTS 14.09'!$B287,'FCST SDV'!$C$3:$C$3000,0),MATCH('Hàng Theo FCTS 14.09'!I$1,'FCST SDV'!$AC$2:$AZ$2,0))*'Hàng Theo FCTS 14.09'!$C287/3290,0)</f>
        <v>0.72948328267477203</v>
      </c>
      <c r="J287" s="134">
        <f>+IFERROR(INDEX('FCST SDV'!$AC$3:$AZ$3000,MATCH('Hàng Theo FCTS 14.09'!$B287,'FCST SDV'!$C$3:$C$3000,0),MATCH('Hàng Theo FCTS 14.09'!J$1,'FCST SDV'!$AC$2:$AZ$2,0))*'Hàng Theo FCTS 14.09'!$C287/3290,0)</f>
        <v>0.72948328267477203</v>
      </c>
      <c r="K287" s="134">
        <f>+IFERROR(INDEX('FCST SDV'!$AC$3:$AZ$3000,MATCH('Hàng Theo FCTS 14.09'!$B287,'FCST SDV'!$C$3:$C$3000,0),MATCH('Hàng Theo FCTS 14.09'!K$1,'FCST SDV'!$AC$2:$AZ$2,0))*'Hàng Theo FCTS 14.09'!$C287/3290,0)</f>
        <v>0.72948328267477203</v>
      </c>
      <c r="L287" s="134">
        <f>+IFERROR(INDEX('FCST SDV'!$AC$3:$AZ$3000,MATCH('Hàng Theo FCTS 14.09'!$B287,'FCST SDV'!$C$3:$C$3000,0),MATCH('Hàng Theo FCTS 14.09'!L$1,'FCST SDV'!$AC$2:$AZ$2,0))*'Hàng Theo FCTS 14.09'!$C287/3290,0)</f>
        <v>0.72948328267477203</v>
      </c>
      <c r="M287" s="134">
        <f>+IFERROR(INDEX('FCST SDV'!$AC$3:$AZ$3000,MATCH('Hàng Theo FCTS 14.09'!$B287,'FCST SDV'!$C$3:$C$3000,0),MATCH('Hàng Theo FCTS 14.09'!M$1,'FCST SDV'!$AC$2:$AZ$2,0))*'Hàng Theo FCTS 14.09'!$C287/3290,0)</f>
        <v>0.72948328267477203</v>
      </c>
      <c r="N287" s="134">
        <f>+IFERROR(INDEX('FCST SDV'!$AC$3:$AZ$3000,MATCH('Hàng Theo FCTS 14.09'!$B287,'FCST SDV'!$C$3:$C$3000,0),MATCH('Hàng Theo FCTS 14.09'!N$1,'FCST SDV'!$AC$2:$AZ$2,0))*'Hàng Theo FCTS 14.09'!$C287/3290,0)</f>
        <v>0.72948328267477203</v>
      </c>
      <c r="O287" s="134">
        <f>+IFERROR(INDEX('FCST SDV'!$AC$3:$AZ$3000,MATCH('Hàng Theo FCTS 14.09'!$B287,'FCST SDV'!$C$3:$C$3000,0),MATCH('Hàng Theo FCTS 14.09'!O$1,'FCST SDV'!$AC$2:$AZ$2,0))*'Hàng Theo FCTS 14.09'!$C287/3290,0)</f>
        <v>5.1063829787234045</v>
      </c>
      <c r="P287" s="134">
        <f>+IFERROR(INDEX('FCST SDV'!$AC$3:$AZ$3000,MATCH('Hàng Theo FCTS 14.09'!$B287,'FCST SDV'!$C$3:$C$3000,0),MATCH('Hàng Theo FCTS 14.09'!P$1,'FCST SDV'!$AC$2:$AZ$2,0))*'Hàng Theo FCTS 14.09'!$C287/3290,0)</f>
        <v>1.094224924012158</v>
      </c>
      <c r="Q287" s="134">
        <f>+IFERROR(INDEX('FCST SDV'!$AC$3:$AZ$3000,MATCH('Hàng Theo FCTS 14.09'!$B287,'FCST SDV'!$C$3:$C$3000,0),MATCH('Hàng Theo FCTS 14.09'!Q$1,'FCST SDV'!$AC$2:$AZ$2,0))*'Hàng Theo FCTS 14.09'!$C287/3290,0)</f>
        <v>0</v>
      </c>
    </row>
    <row r="288" spans="1:17">
      <c r="A288" s="562"/>
      <c r="B288" s="131" t="s">
        <v>197</v>
      </c>
      <c r="C288" s="148">
        <v>0.4</v>
      </c>
      <c r="D288" s="556"/>
      <c r="E288" s="664"/>
      <c r="F288" s="556"/>
      <c r="G288" s="152">
        <f>+VLOOKUP(B288,'[6]FCST SDV'!$C:$AL,36,0)</f>
        <v>87000</v>
      </c>
      <c r="H288" s="153">
        <f t="shared" si="94"/>
        <v>10.577507598784194</v>
      </c>
      <c r="I288" s="134">
        <f>+IFERROR(INDEX('FCST SDV'!$AC$3:$AZ$3000,MATCH('Hàng Theo FCTS 14.09'!$B288,'FCST SDV'!$C$3:$C$3000,0),MATCH('Hàng Theo FCTS 14.09'!I$1,'FCST SDV'!$AC$2:$AZ$2,0))*'Hàng Theo FCTS 14.09'!$C288/3290,0)</f>
        <v>0.54711246200607899</v>
      </c>
      <c r="J288" s="134">
        <f>+IFERROR(INDEX('FCST SDV'!$AC$3:$AZ$3000,MATCH('Hàng Theo FCTS 14.09'!$B288,'FCST SDV'!$C$3:$C$3000,0),MATCH('Hàng Theo FCTS 14.09'!J$1,'FCST SDV'!$AC$2:$AZ$2,0))*'Hàng Theo FCTS 14.09'!$C288/3290,0)</f>
        <v>0.54711246200607899</v>
      </c>
      <c r="K288" s="134">
        <f>+IFERROR(INDEX('FCST SDV'!$AC$3:$AZ$3000,MATCH('Hàng Theo FCTS 14.09'!$B288,'FCST SDV'!$C$3:$C$3000,0),MATCH('Hàng Theo FCTS 14.09'!K$1,'FCST SDV'!$AC$2:$AZ$2,0))*'Hàng Theo FCTS 14.09'!$C288/3290,0)</f>
        <v>0.54711246200607899</v>
      </c>
      <c r="L288" s="134">
        <f>+IFERROR(INDEX('FCST SDV'!$AC$3:$AZ$3000,MATCH('Hàng Theo FCTS 14.09'!$B288,'FCST SDV'!$C$3:$C$3000,0),MATCH('Hàng Theo FCTS 14.09'!L$1,'FCST SDV'!$AC$2:$AZ$2,0))*'Hàng Theo FCTS 14.09'!$C288/3290,0)</f>
        <v>0.54711246200607899</v>
      </c>
      <c r="M288" s="134">
        <f>+IFERROR(INDEX('FCST SDV'!$AC$3:$AZ$3000,MATCH('Hàng Theo FCTS 14.09'!$B288,'FCST SDV'!$C$3:$C$3000,0),MATCH('Hàng Theo FCTS 14.09'!M$1,'FCST SDV'!$AC$2:$AZ$2,0))*'Hàng Theo FCTS 14.09'!$C288/3290,0)</f>
        <v>0.54711246200607899</v>
      </c>
      <c r="N288" s="134">
        <f>+IFERROR(INDEX('FCST SDV'!$AC$3:$AZ$3000,MATCH('Hàng Theo FCTS 14.09'!$B288,'FCST SDV'!$C$3:$C$3000,0),MATCH('Hàng Theo FCTS 14.09'!N$1,'FCST SDV'!$AC$2:$AZ$2,0))*'Hàng Theo FCTS 14.09'!$C288/3290,0)</f>
        <v>0.54711246200607899</v>
      </c>
      <c r="O288" s="134">
        <f>+IFERROR(INDEX('FCST SDV'!$AC$3:$AZ$3000,MATCH('Hàng Theo FCTS 14.09'!$B288,'FCST SDV'!$C$3:$C$3000,0),MATCH('Hàng Theo FCTS 14.09'!O$1,'FCST SDV'!$AC$2:$AZ$2,0))*'Hàng Theo FCTS 14.09'!$C288/3290,0)</f>
        <v>3.282674772036474</v>
      </c>
      <c r="P288" s="134">
        <f>+IFERROR(INDEX('FCST SDV'!$AC$3:$AZ$3000,MATCH('Hàng Theo FCTS 14.09'!$B288,'FCST SDV'!$C$3:$C$3000,0),MATCH('Hàng Theo FCTS 14.09'!P$1,'FCST SDV'!$AC$2:$AZ$2,0))*'Hàng Theo FCTS 14.09'!$C288/3290,0)</f>
        <v>3.8297872340425534</v>
      </c>
      <c r="Q288" s="134">
        <f>+IFERROR(INDEX('FCST SDV'!$AC$3:$AZ$3000,MATCH('Hàng Theo FCTS 14.09'!$B288,'FCST SDV'!$C$3:$C$3000,0),MATCH('Hàng Theo FCTS 14.09'!Q$1,'FCST SDV'!$AC$2:$AZ$2,0))*'Hàng Theo FCTS 14.09'!$C288/3290,0)</f>
        <v>3.8297872340425534</v>
      </c>
    </row>
    <row r="289" spans="1:17">
      <c r="A289" s="562"/>
      <c r="B289" s="131" t="s">
        <v>47</v>
      </c>
      <c r="C289" s="148">
        <v>0.3</v>
      </c>
      <c r="D289" s="556"/>
      <c r="E289" s="664"/>
      <c r="F289" s="556"/>
      <c r="G289" s="152">
        <f>+VLOOKUP(B289,'[6]FCST SDV'!$C:$AL,36,0)</f>
        <v>156000</v>
      </c>
      <c r="H289" s="153">
        <f t="shared" si="94"/>
        <v>14.224924012158056</v>
      </c>
      <c r="I289" s="134">
        <f>+IFERROR(INDEX('FCST SDV'!$AC$3:$AZ$3000,MATCH('Hàng Theo FCTS 14.09'!$B289,'FCST SDV'!$C$3:$C$3000,0),MATCH('Hàng Theo FCTS 14.09'!I$1,'FCST SDV'!$AC$2:$AZ$2,0))*'Hàng Theo FCTS 14.09'!$C289/3290,0)</f>
        <v>4.9240121580547109</v>
      </c>
      <c r="J289" s="134">
        <f>+IFERROR(INDEX('FCST SDV'!$AC$3:$AZ$3000,MATCH('Hàng Theo FCTS 14.09'!$B289,'FCST SDV'!$C$3:$C$3000,0),MATCH('Hàng Theo FCTS 14.09'!J$1,'FCST SDV'!$AC$2:$AZ$2,0))*'Hàng Theo FCTS 14.09'!$C289/3290,0)</f>
        <v>4.9240121580547109</v>
      </c>
      <c r="K289" s="134">
        <f>+IFERROR(INDEX('FCST SDV'!$AC$3:$AZ$3000,MATCH('Hàng Theo FCTS 14.09'!$B289,'FCST SDV'!$C$3:$C$3000,0),MATCH('Hàng Theo FCTS 14.09'!K$1,'FCST SDV'!$AC$2:$AZ$2,0))*'Hàng Theo FCTS 14.09'!$C289/3290,0)</f>
        <v>4.9240121580547109</v>
      </c>
      <c r="L289" s="134">
        <f>+IFERROR(INDEX('FCST SDV'!$AC$3:$AZ$3000,MATCH('Hàng Theo FCTS 14.09'!$B289,'FCST SDV'!$C$3:$C$3000,0),MATCH('Hàng Theo FCTS 14.09'!L$1,'FCST SDV'!$AC$2:$AZ$2,0))*'Hàng Theo FCTS 14.09'!$C289/3290,0)</f>
        <v>4.9240121580547109</v>
      </c>
      <c r="M289" s="134">
        <f>+IFERROR(INDEX('FCST SDV'!$AC$3:$AZ$3000,MATCH('Hàng Theo FCTS 14.09'!$B289,'FCST SDV'!$C$3:$C$3000,0),MATCH('Hàng Theo FCTS 14.09'!M$1,'FCST SDV'!$AC$2:$AZ$2,0))*'Hàng Theo FCTS 14.09'!$C289/3290,0)</f>
        <v>4.9240121580547109</v>
      </c>
      <c r="N289" s="134">
        <f>+IFERROR(INDEX('FCST SDV'!$AC$3:$AZ$3000,MATCH('Hàng Theo FCTS 14.09'!$B289,'FCST SDV'!$C$3:$C$3000,0),MATCH('Hàng Theo FCTS 14.09'!N$1,'FCST SDV'!$AC$2:$AZ$2,0))*'Hàng Theo FCTS 14.09'!$C289/3290,0)</f>
        <v>2.4620060790273555</v>
      </c>
      <c r="O289" s="134">
        <f>+IFERROR(INDEX('FCST SDV'!$AC$3:$AZ$3000,MATCH('Hàng Theo FCTS 14.09'!$B289,'FCST SDV'!$C$3:$C$3000,0),MATCH('Hàng Theo FCTS 14.09'!O$1,'FCST SDV'!$AC$2:$AZ$2,0))*'Hàng Theo FCTS 14.09'!$C289/3290,0)</f>
        <v>32.006079027355625</v>
      </c>
      <c r="P289" s="134">
        <f>+IFERROR(INDEX('FCST SDV'!$AC$3:$AZ$3000,MATCH('Hàng Theo FCTS 14.09'!$B289,'FCST SDV'!$C$3:$C$3000,0),MATCH('Hàng Theo FCTS 14.09'!P$1,'FCST SDV'!$AC$2:$AZ$2,0))*'Hàng Theo FCTS 14.09'!$C289/3290,0)</f>
        <v>36.930091185410333</v>
      </c>
      <c r="Q289" s="134">
        <f>+IFERROR(INDEX('FCST SDV'!$AC$3:$AZ$3000,MATCH('Hàng Theo FCTS 14.09'!$B289,'FCST SDV'!$C$3:$C$3000,0),MATCH('Hàng Theo FCTS 14.09'!Q$1,'FCST SDV'!$AC$2:$AZ$2,0))*'Hàng Theo FCTS 14.09'!$C289/3290,0)</f>
        <v>0</v>
      </c>
    </row>
    <row r="290" spans="1:17">
      <c r="A290" s="562"/>
      <c r="B290" s="131" t="s">
        <v>34</v>
      </c>
      <c r="C290" s="148">
        <v>0.3</v>
      </c>
      <c r="D290" s="556"/>
      <c r="E290" s="664"/>
      <c r="F290" s="556"/>
      <c r="G290" s="152">
        <f>+VLOOKUP(B290,'[6]FCST SDV'!$C:$AL,36,0)</f>
        <v>1053000</v>
      </c>
      <c r="H290" s="153">
        <f t="shared" si="94"/>
        <v>96.018237082066875</v>
      </c>
      <c r="I290" s="134">
        <f>+IFERROR(INDEX('FCST SDV'!$AC$3:$AZ$3000,MATCH('Hàng Theo FCTS 14.09'!$B290,'FCST SDV'!$C$3:$C$3000,0),MATCH('Hàng Theo FCTS 14.09'!I$1,'FCST SDV'!$AC$2:$AZ$2,0))*'Hàng Theo FCTS 14.09'!$C290/3290,0)</f>
        <v>1.21580547112462</v>
      </c>
      <c r="J290" s="134">
        <f>+IFERROR(INDEX('FCST SDV'!$AC$3:$AZ$3000,MATCH('Hàng Theo FCTS 14.09'!$B290,'FCST SDV'!$C$3:$C$3000,0),MATCH('Hàng Theo FCTS 14.09'!J$1,'FCST SDV'!$AC$2:$AZ$2,0))*'Hàng Theo FCTS 14.09'!$C290/3290,0)</f>
        <v>1.21580547112462</v>
      </c>
      <c r="K290" s="134">
        <f>+IFERROR(INDEX('FCST SDV'!$AC$3:$AZ$3000,MATCH('Hàng Theo FCTS 14.09'!$B290,'FCST SDV'!$C$3:$C$3000,0),MATCH('Hàng Theo FCTS 14.09'!K$1,'FCST SDV'!$AC$2:$AZ$2,0))*'Hàng Theo FCTS 14.09'!$C290/3290,0)</f>
        <v>1.21580547112462</v>
      </c>
      <c r="L290" s="134">
        <f>+IFERROR(INDEX('FCST SDV'!$AC$3:$AZ$3000,MATCH('Hàng Theo FCTS 14.09'!$B290,'FCST SDV'!$C$3:$C$3000,0),MATCH('Hàng Theo FCTS 14.09'!L$1,'FCST SDV'!$AC$2:$AZ$2,0))*'Hàng Theo FCTS 14.09'!$C290/3290,0)</f>
        <v>1.21580547112462</v>
      </c>
      <c r="M290" s="134">
        <f>+IFERROR(INDEX('FCST SDV'!$AC$3:$AZ$3000,MATCH('Hàng Theo FCTS 14.09'!$B290,'FCST SDV'!$C$3:$C$3000,0),MATCH('Hàng Theo FCTS 14.09'!M$1,'FCST SDV'!$AC$2:$AZ$2,0))*'Hàng Theo FCTS 14.09'!$C290/3290,0)</f>
        <v>1.21580547112462</v>
      </c>
      <c r="N290" s="134">
        <f>+IFERROR(INDEX('FCST SDV'!$AC$3:$AZ$3000,MATCH('Hàng Theo FCTS 14.09'!$B290,'FCST SDV'!$C$3:$C$3000,0),MATCH('Hàng Theo FCTS 14.09'!N$1,'FCST SDV'!$AC$2:$AZ$2,0))*'Hàng Theo FCTS 14.09'!$C290/3290,0)</f>
        <v>1.21580547112462</v>
      </c>
      <c r="O290" s="134">
        <f>+IFERROR(INDEX('FCST SDV'!$AC$3:$AZ$3000,MATCH('Hàng Theo FCTS 14.09'!$B290,'FCST SDV'!$C$3:$C$3000,0),MATCH('Hàng Theo FCTS 14.09'!O$1,'FCST SDV'!$AC$2:$AZ$2,0))*'Hàng Theo FCTS 14.09'!$C290/3290,0)</f>
        <v>8.5106382978723403</v>
      </c>
      <c r="P290" s="134">
        <f>+IFERROR(INDEX('FCST SDV'!$AC$3:$AZ$3000,MATCH('Hàng Theo FCTS 14.09'!$B290,'FCST SDV'!$C$3:$C$3000,0),MATCH('Hàng Theo FCTS 14.09'!P$1,'FCST SDV'!$AC$2:$AZ$2,0))*'Hàng Theo FCTS 14.09'!$C290/3290,0)</f>
        <v>8.5106382978723403</v>
      </c>
      <c r="Q290" s="134">
        <f>+IFERROR(INDEX('FCST SDV'!$AC$3:$AZ$3000,MATCH('Hàng Theo FCTS 14.09'!$B290,'FCST SDV'!$C$3:$C$3000,0),MATCH('Hàng Theo FCTS 14.09'!Q$1,'FCST SDV'!$AC$2:$AZ$2,0))*'Hàng Theo FCTS 14.09'!$C290/3290,0)</f>
        <v>8.5106382978723403</v>
      </c>
    </row>
    <row r="291" spans="1:17">
      <c r="A291" s="562"/>
      <c r="B291" s="131" t="s">
        <v>152</v>
      </c>
      <c r="C291" s="148">
        <v>0.4</v>
      </c>
      <c r="D291" s="556"/>
      <c r="E291" s="664"/>
      <c r="F291" s="556"/>
      <c r="G291" s="152">
        <f>+VLOOKUP(B291,'[6]FCST SDV'!$C:$AL,36,0)</f>
        <v>270000</v>
      </c>
      <c r="H291" s="153">
        <f t="shared" si="94"/>
        <v>32.826747720364743</v>
      </c>
      <c r="I291" s="134">
        <f>+IFERROR(INDEX('FCST SDV'!$AC$3:$AZ$3000,MATCH('Hàng Theo FCTS 14.09'!$B291,'FCST SDV'!$C$3:$C$3000,0),MATCH('Hàng Theo FCTS 14.09'!I$1,'FCST SDV'!$AC$2:$AZ$2,0))*'Hàng Theo FCTS 14.09'!$C291/3290,0)</f>
        <v>0</v>
      </c>
      <c r="J291" s="134">
        <f>+IFERROR(INDEX('FCST SDV'!$AC$3:$AZ$3000,MATCH('Hàng Theo FCTS 14.09'!$B291,'FCST SDV'!$C$3:$C$3000,0),MATCH('Hàng Theo FCTS 14.09'!J$1,'FCST SDV'!$AC$2:$AZ$2,0))*'Hàng Theo FCTS 14.09'!$C291/3290,0)</f>
        <v>0.72948328267477203</v>
      </c>
      <c r="K291" s="134">
        <f>+IFERROR(INDEX('FCST SDV'!$AC$3:$AZ$3000,MATCH('Hàng Theo FCTS 14.09'!$B291,'FCST SDV'!$C$3:$C$3000,0),MATCH('Hàng Theo FCTS 14.09'!K$1,'FCST SDV'!$AC$2:$AZ$2,0))*'Hàng Theo FCTS 14.09'!$C291/3290,0)</f>
        <v>0.72948328267477203</v>
      </c>
      <c r="L291" s="134">
        <f>+IFERROR(INDEX('FCST SDV'!$AC$3:$AZ$3000,MATCH('Hàng Theo FCTS 14.09'!$B291,'FCST SDV'!$C$3:$C$3000,0),MATCH('Hàng Theo FCTS 14.09'!L$1,'FCST SDV'!$AC$2:$AZ$2,0))*'Hàng Theo FCTS 14.09'!$C291/3290,0)</f>
        <v>0.72948328267477203</v>
      </c>
      <c r="M291" s="134">
        <f>+IFERROR(INDEX('FCST SDV'!$AC$3:$AZ$3000,MATCH('Hàng Theo FCTS 14.09'!$B291,'FCST SDV'!$C$3:$C$3000,0),MATCH('Hàng Theo FCTS 14.09'!M$1,'FCST SDV'!$AC$2:$AZ$2,0))*'Hàng Theo FCTS 14.09'!$C291/3290,0)</f>
        <v>0.72948328267477203</v>
      </c>
      <c r="N291" s="134">
        <f>+IFERROR(INDEX('FCST SDV'!$AC$3:$AZ$3000,MATCH('Hàng Theo FCTS 14.09'!$B291,'FCST SDV'!$C$3:$C$3000,0),MATCH('Hàng Theo FCTS 14.09'!N$1,'FCST SDV'!$AC$2:$AZ$2,0))*'Hàng Theo FCTS 14.09'!$C291/3290,0)</f>
        <v>0.72948328267477203</v>
      </c>
      <c r="O291" s="134">
        <f>+IFERROR(INDEX('FCST SDV'!$AC$3:$AZ$3000,MATCH('Hàng Theo FCTS 14.09'!$B291,'FCST SDV'!$C$3:$C$3000,0),MATCH('Hàng Theo FCTS 14.09'!O$1,'FCST SDV'!$AC$2:$AZ$2,0))*'Hàng Theo FCTS 14.09'!$C291/3290,0)</f>
        <v>4.3768996960486319</v>
      </c>
      <c r="P291" s="134">
        <f>+IFERROR(INDEX('FCST SDV'!$AC$3:$AZ$3000,MATCH('Hàng Theo FCTS 14.09'!$B291,'FCST SDV'!$C$3:$C$3000,0),MATCH('Hàng Theo FCTS 14.09'!P$1,'FCST SDV'!$AC$2:$AZ$2,0))*'Hàng Theo FCTS 14.09'!$C291/3290,0)</f>
        <v>1.7325227963525835</v>
      </c>
      <c r="Q291" s="134">
        <f>+IFERROR(INDEX('FCST SDV'!$AC$3:$AZ$3000,MATCH('Hàng Theo FCTS 14.09'!$B291,'FCST SDV'!$C$3:$C$3000,0),MATCH('Hàng Theo FCTS 14.09'!Q$1,'FCST SDV'!$AC$2:$AZ$2,0))*'Hàng Theo FCTS 14.09'!$C291/3290,0)</f>
        <v>0.72948328267477203</v>
      </c>
    </row>
    <row r="292" spans="1:17">
      <c r="A292" s="562"/>
      <c r="B292" s="131" t="s">
        <v>74</v>
      </c>
      <c r="C292" s="148">
        <v>0.3</v>
      </c>
      <c r="D292" s="556"/>
      <c r="E292" s="664"/>
      <c r="F292" s="556"/>
      <c r="G292" s="152">
        <f>+VLOOKUP(B292,'[6]FCST SDV'!$C:$AL,36,0)</f>
        <v>115000</v>
      </c>
      <c r="H292" s="153">
        <f t="shared" si="94"/>
        <v>10.486322188449847</v>
      </c>
      <c r="I292" s="134">
        <f>+IFERROR(INDEX('FCST SDV'!$AC$3:$AZ$3000,MATCH('Hàng Theo FCTS 14.09'!$B292,'FCST SDV'!$C$3:$C$3000,0),MATCH('Hàng Theo FCTS 14.09'!I$1,'FCST SDV'!$AC$2:$AZ$2,0))*'Hàng Theo FCTS 14.09'!$C292/3290,0)</f>
        <v>3.6474164133738602</v>
      </c>
      <c r="J292" s="134">
        <f>+IFERROR(INDEX('FCST SDV'!$AC$3:$AZ$3000,MATCH('Hàng Theo FCTS 14.09'!$B292,'FCST SDV'!$C$3:$C$3000,0),MATCH('Hàng Theo FCTS 14.09'!J$1,'FCST SDV'!$AC$2:$AZ$2,0))*'Hàng Theo FCTS 14.09'!$C292/3290,0)</f>
        <v>3.6474164133738602</v>
      </c>
      <c r="K292" s="134">
        <f>+IFERROR(INDEX('FCST SDV'!$AC$3:$AZ$3000,MATCH('Hàng Theo FCTS 14.09'!$B292,'FCST SDV'!$C$3:$C$3000,0),MATCH('Hàng Theo FCTS 14.09'!K$1,'FCST SDV'!$AC$2:$AZ$2,0))*'Hàng Theo FCTS 14.09'!$C292/3290,0)</f>
        <v>3.6474164133738602</v>
      </c>
      <c r="L292" s="134">
        <f>+IFERROR(INDEX('FCST SDV'!$AC$3:$AZ$3000,MATCH('Hàng Theo FCTS 14.09'!$B292,'FCST SDV'!$C$3:$C$3000,0),MATCH('Hàng Theo FCTS 14.09'!L$1,'FCST SDV'!$AC$2:$AZ$2,0))*'Hàng Theo FCTS 14.09'!$C292/3290,0)</f>
        <v>0</v>
      </c>
      <c r="M292" s="134">
        <f>+IFERROR(INDEX('FCST SDV'!$AC$3:$AZ$3000,MATCH('Hàng Theo FCTS 14.09'!$B292,'FCST SDV'!$C$3:$C$3000,0),MATCH('Hàng Theo FCTS 14.09'!M$1,'FCST SDV'!$AC$2:$AZ$2,0))*'Hàng Theo FCTS 14.09'!$C292/3290,0)</f>
        <v>0</v>
      </c>
      <c r="N292" s="134">
        <f>+IFERROR(INDEX('FCST SDV'!$AC$3:$AZ$3000,MATCH('Hàng Theo FCTS 14.09'!$B292,'FCST SDV'!$C$3:$C$3000,0),MATCH('Hàng Theo FCTS 14.09'!N$1,'FCST SDV'!$AC$2:$AZ$2,0))*'Hàng Theo FCTS 14.09'!$C292/3290,0)</f>
        <v>0</v>
      </c>
      <c r="O292" s="134">
        <f>+IFERROR(INDEX('FCST SDV'!$AC$3:$AZ$3000,MATCH('Hàng Theo FCTS 14.09'!$B292,'FCST SDV'!$C$3:$C$3000,0),MATCH('Hàng Theo FCTS 14.09'!O$1,'FCST SDV'!$AC$2:$AZ$2,0))*'Hàng Theo FCTS 14.09'!$C292/3290,0)</f>
        <v>16.109422492401215</v>
      </c>
      <c r="P292" s="134">
        <f>+IFERROR(INDEX('FCST SDV'!$AC$3:$AZ$3000,MATCH('Hàng Theo FCTS 14.09'!$B292,'FCST SDV'!$C$3:$C$3000,0),MATCH('Hàng Theo FCTS 14.09'!P$1,'FCST SDV'!$AC$2:$AZ$2,0))*'Hàng Theo FCTS 14.09'!$C292/3290,0)</f>
        <v>8.5106382978723403</v>
      </c>
      <c r="Q292" s="134">
        <f>+IFERROR(INDEX('FCST SDV'!$AC$3:$AZ$3000,MATCH('Hàng Theo FCTS 14.09'!$B292,'FCST SDV'!$C$3:$C$3000,0),MATCH('Hàng Theo FCTS 14.09'!Q$1,'FCST SDV'!$AC$2:$AZ$2,0))*'Hàng Theo FCTS 14.09'!$C292/3290,0)</f>
        <v>0</v>
      </c>
    </row>
    <row r="293" spans="1:17">
      <c r="A293" s="562"/>
      <c r="B293" s="131" t="s">
        <v>18</v>
      </c>
      <c r="C293" s="148">
        <v>0.4</v>
      </c>
      <c r="D293" s="556"/>
      <c r="E293" s="664"/>
      <c r="F293" s="556"/>
      <c r="G293" s="152">
        <f>+VLOOKUP(B293,'[6]FCST SDV'!$C:$AL,36,0)</f>
        <v>292500</v>
      </c>
      <c r="H293" s="153">
        <f t="shared" si="94"/>
        <v>35.562310030395139</v>
      </c>
      <c r="I293" s="134">
        <f>+IFERROR(INDEX('FCST SDV'!$AC$3:$AZ$3000,MATCH('Hàng Theo FCTS 14.09'!$B293,'FCST SDV'!$C$3:$C$3000,0),MATCH('Hàng Theo FCTS 14.09'!I$1,'FCST SDV'!$AC$2:$AZ$2,0))*'Hàng Theo FCTS 14.09'!$C293/3290,0)</f>
        <v>2.188449848024316</v>
      </c>
      <c r="J293" s="134">
        <f>+IFERROR(INDEX('FCST SDV'!$AC$3:$AZ$3000,MATCH('Hàng Theo FCTS 14.09'!$B293,'FCST SDV'!$C$3:$C$3000,0),MATCH('Hàng Theo FCTS 14.09'!J$1,'FCST SDV'!$AC$2:$AZ$2,0))*'Hàng Theo FCTS 14.09'!$C293/3290,0)</f>
        <v>2.188449848024316</v>
      </c>
      <c r="K293" s="134">
        <f>+IFERROR(INDEX('FCST SDV'!$AC$3:$AZ$3000,MATCH('Hàng Theo FCTS 14.09'!$B293,'FCST SDV'!$C$3:$C$3000,0),MATCH('Hàng Theo FCTS 14.09'!K$1,'FCST SDV'!$AC$2:$AZ$2,0))*'Hàng Theo FCTS 14.09'!$C293/3290,0)</f>
        <v>2.188449848024316</v>
      </c>
      <c r="L293" s="134">
        <f>+IFERROR(INDEX('FCST SDV'!$AC$3:$AZ$3000,MATCH('Hàng Theo FCTS 14.09'!$B293,'FCST SDV'!$C$3:$C$3000,0),MATCH('Hàng Theo FCTS 14.09'!L$1,'FCST SDV'!$AC$2:$AZ$2,0))*'Hàng Theo FCTS 14.09'!$C293/3290,0)</f>
        <v>2.188449848024316</v>
      </c>
      <c r="M293" s="134">
        <f>+IFERROR(INDEX('FCST SDV'!$AC$3:$AZ$3000,MATCH('Hàng Theo FCTS 14.09'!$B293,'FCST SDV'!$C$3:$C$3000,0),MATCH('Hàng Theo FCTS 14.09'!M$1,'FCST SDV'!$AC$2:$AZ$2,0))*'Hàng Theo FCTS 14.09'!$C293/3290,0)</f>
        <v>2.188449848024316</v>
      </c>
      <c r="N293" s="134">
        <f>+IFERROR(INDEX('FCST SDV'!$AC$3:$AZ$3000,MATCH('Hàng Theo FCTS 14.09'!$B293,'FCST SDV'!$C$3:$C$3000,0),MATCH('Hàng Theo FCTS 14.09'!N$1,'FCST SDV'!$AC$2:$AZ$2,0))*'Hàng Theo FCTS 14.09'!$C293/3290,0)</f>
        <v>2.188449848024316</v>
      </c>
      <c r="O293" s="134">
        <f>+IFERROR(INDEX('FCST SDV'!$AC$3:$AZ$3000,MATCH('Hàng Theo FCTS 14.09'!$B293,'FCST SDV'!$C$3:$C$3000,0),MATCH('Hàng Theo FCTS 14.09'!O$1,'FCST SDV'!$AC$2:$AZ$2,0))*'Hàng Theo FCTS 14.09'!$C293/3290,0)</f>
        <v>15.319148936170214</v>
      </c>
      <c r="P293" s="134">
        <f>+IFERROR(INDEX('FCST SDV'!$AC$3:$AZ$3000,MATCH('Hàng Theo FCTS 14.09'!$B293,'FCST SDV'!$C$3:$C$3000,0),MATCH('Hàng Theo FCTS 14.09'!P$1,'FCST SDV'!$AC$2:$AZ$2,0))*'Hàng Theo FCTS 14.09'!$C293/3290,0)</f>
        <v>11.48936170212766</v>
      </c>
      <c r="Q293" s="134">
        <f>+IFERROR(INDEX('FCST SDV'!$AC$3:$AZ$3000,MATCH('Hàng Theo FCTS 14.09'!$B293,'FCST SDV'!$C$3:$C$3000,0),MATCH('Hàng Theo FCTS 14.09'!Q$1,'FCST SDV'!$AC$2:$AZ$2,0))*'Hàng Theo FCTS 14.09'!$C293/3290,0)</f>
        <v>6.5653495440729479</v>
      </c>
    </row>
    <row r="294" spans="1:17">
      <c r="A294" s="562"/>
      <c r="B294" s="131" t="s">
        <v>72</v>
      </c>
      <c r="C294" s="148">
        <v>0.3</v>
      </c>
      <c r="D294" s="556"/>
      <c r="E294" s="664"/>
      <c r="F294" s="556"/>
      <c r="G294" s="152">
        <f>+VLOOKUP(B294,'[6]FCST SDV'!$C:$AL,36,0)</f>
        <v>510000</v>
      </c>
      <c r="H294" s="153">
        <f t="shared" si="94"/>
        <v>46.504559270516715</v>
      </c>
      <c r="I294" s="134">
        <f>+IFERROR(INDEX('FCST SDV'!$AC$3:$AZ$3000,MATCH('Hàng Theo FCTS 14.09'!$B294,'FCST SDV'!$C$3:$C$3000,0),MATCH('Hàng Theo FCTS 14.09'!I$1,'FCST SDV'!$AC$2:$AZ$2,0))*'Hàng Theo FCTS 14.09'!$C294/3290,0)</f>
        <v>0</v>
      </c>
      <c r="J294" s="134">
        <f>+IFERROR(INDEX('FCST SDV'!$AC$3:$AZ$3000,MATCH('Hàng Theo FCTS 14.09'!$B294,'FCST SDV'!$C$3:$C$3000,0),MATCH('Hàng Theo FCTS 14.09'!J$1,'FCST SDV'!$AC$2:$AZ$2,0))*'Hàng Theo FCTS 14.09'!$C294/3290,0)</f>
        <v>0.91185410334346506</v>
      </c>
      <c r="K294" s="134">
        <f>+IFERROR(INDEX('FCST SDV'!$AC$3:$AZ$3000,MATCH('Hàng Theo FCTS 14.09'!$B294,'FCST SDV'!$C$3:$C$3000,0),MATCH('Hàng Theo FCTS 14.09'!K$1,'FCST SDV'!$AC$2:$AZ$2,0))*'Hàng Theo FCTS 14.09'!$C294/3290,0)</f>
        <v>0.91185410334346506</v>
      </c>
      <c r="L294" s="134">
        <f>+IFERROR(INDEX('FCST SDV'!$AC$3:$AZ$3000,MATCH('Hàng Theo FCTS 14.09'!$B294,'FCST SDV'!$C$3:$C$3000,0),MATCH('Hàng Theo FCTS 14.09'!L$1,'FCST SDV'!$AC$2:$AZ$2,0))*'Hàng Theo FCTS 14.09'!$C294/3290,0)</f>
        <v>0.91185410334346506</v>
      </c>
      <c r="M294" s="134">
        <f>+IFERROR(INDEX('FCST SDV'!$AC$3:$AZ$3000,MATCH('Hàng Theo FCTS 14.09'!$B294,'FCST SDV'!$C$3:$C$3000,0),MATCH('Hàng Theo FCTS 14.09'!M$1,'FCST SDV'!$AC$2:$AZ$2,0))*'Hàng Theo FCTS 14.09'!$C294/3290,0)</f>
        <v>0.91185410334346506</v>
      </c>
      <c r="N294" s="134">
        <f>+IFERROR(INDEX('FCST SDV'!$AC$3:$AZ$3000,MATCH('Hàng Theo FCTS 14.09'!$B294,'FCST SDV'!$C$3:$C$3000,0),MATCH('Hàng Theo FCTS 14.09'!N$1,'FCST SDV'!$AC$2:$AZ$2,0))*'Hàng Theo FCTS 14.09'!$C294/3290,0)</f>
        <v>0.91185410334346506</v>
      </c>
      <c r="O294" s="134">
        <f>+IFERROR(INDEX('FCST SDV'!$AC$3:$AZ$3000,MATCH('Hàng Theo FCTS 14.09'!$B294,'FCST SDV'!$C$3:$C$3000,0),MATCH('Hàng Theo FCTS 14.09'!O$1,'FCST SDV'!$AC$2:$AZ$2,0))*'Hàng Theo FCTS 14.09'!$C294/3290,0)</f>
        <v>5.4711246200607899</v>
      </c>
      <c r="P294" s="134">
        <f>+IFERROR(INDEX('FCST SDV'!$AC$3:$AZ$3000,MATCH('Hàng Theo FCTS 14.09'!$B294,'FCST SDV'!$C$3:$C$3000,0),MATCH('Hàng Theo FCTS 14.09'!P$1,'FCST SDV'!$AC$2:$AZ$2,0))*'Hàng Theo FCTS 14.09'!$C294/3290,0)</f>
        <v>6.3829787234042552</v>
      </c>
      <c r="Q294" s="134">
        <f>+IFERROR(INDEX('FCST SDV'!$AC$3:$AZ$3000,MATCH('Hàng Theo FCTS 14.09'!$B294,'FCST SDV'!$C$3:$C$3000,0),MATCH('Hàng Theo FCTS 14.09'!Q$1,'FCST SDV'!$AC$2:$AZ$2,0))*'Hàng Theo FCTS 14.09'!$C294/3290,0)</f>
        <v>4.5592705167173255</v>
      </c>
    </row>
    <row r="295" spans="1:17">
      <c r="A295" s="562"/>
      <c r="B295" s="132" t="s">
        <v>66</v>
      </c>
      <c r="C295" s="132">
        <v>0.3</v>
      </c>
      <c r="D295" s="556"/>
      <c r="E295" s="664"/>
      <c r="F295" s="556"/>
      <c r="G295" s="152">
        <f>+VLOOKUP(B295,'[6]FCST SDV'!$C:$AL,36,0)</f>
        <v>230000</v>
      </c>
      <c r="H295" s="153">
        <f t="shared" si="94"/>
        <v>20.972644376899694</v>
      </c>
      <c r="I295" s="134">
        <f>+IFERROR(INDEX('FCST SDV'!$AC$3:$AZ$3000,MATCH('Hàng Theo FCTS 14.09'!$B295,'FCST SDV'!$C$3:$C$3000,0),MATCH('Hàng Theo FCTS 14.09'!I$1,'FCST SDV'!$AC$2:$AZ$2,0))*'Hàng Theo FCTS 14.09'!$C295/3290,0)</f>
        <v>0</v>
      </c>
      <c r="J295" s="134">
        <f>+IFERROR(INDEX('FCST SDV'!$AC$3:$AZ$3000,MATCH('Hàng Theo FCTS 14.09'!$B295,'FCST SDV'!$C$3:$C$3000,0),MATCH('Hàng Theo FCTS 14.09'!J$1,'FCST SDV'!$AC$2:$AZ$2,0))*'Hàng Theo FCTS 14.09'!$C295/3290,0)</f>
        <v>0</v>
      </c>
      <c r="K295" s="134">
        <f>+IFERROR(INDEX('FCST SDV'!$AC$3:$AZ$3000,MATCH('Hàng Theo FCTS 14.09'!$B295,'FCST SDV'!$C$3:$C$3000,0),MATCH('Hàng Theo FCTS 14.09'!K$1,'FCST SDV'!$AC$2:$AZ$2,0))*'Hàng Theo FCTS 14.09'!$C295/3290,0)</f>
        <v>0</v>
      </c>
      <c r="L295" s="134">
        <f>+IFERROR(INDEX('FCST SDV'!$AC$3:$AZ$3000,MATCH('Hàng Theo FCTS 14.09'!$B295,'FCST SDV'!$C$3:$C$3000,0),MATCH('Hàng Theo FCTS 14.09'!L$1,'FCST SDV'!$AC$2:$AZ$2,0))*'Hàng Theo FCTS 14.09'!$C295/3290,0)</f>
        <v>0</v>
      </c>
      <c r="M295" s="134">
        <f>+IFERROR(INDEX('FCST SDV'!$AC$3:$AZ$3000,MATCH('Hàng Theo FCTS 14.09'!$B295,'FCST SDV'!$C$3:$C$3000,0),MATCH('Hàng Theo FCTS 14.09'!M$1,'FCST SDV'!$AC$2:$AZ$2,0))*'Hàng Theo FCTS 14.09'!$C295/3290,0)</f>
        <v>0</v>
      </c>
      <c r="N295" s="134">
        <f>+IFERROR(INDEX('FCST SDV'!$AC$3:$AZ$3000,MATCH('Hàng Theo FCTS 14.09'!$B295,'FCST SDV'!$C$3:$C$3000,0),MATCH('Hàng Theo FCTS 14.09'!N$1,'FCST SDV'!$AC$2:$AZ$2,0))*'Hàng Theo FCTS 14.09'!$C295/3290,0)</f>
        <v>0</v>
      </c>
      <c r="O295" s="134">
        <f>+IFERROR(INDEX('FCST SDV'!$AC$3:$AZ$3000,MATCH('Hàng Theo FCTS 14.09'!$B295,'FCST SDV'!$C$3:$C$3000,0),MATCH('Hàng Theo FCTS 14.09'!O$1,'FCST SDV'!$AC$2:$AZ$2,0))*'Hàng Theo FCTS 14.09'!$C295/3290,0)</f>
        <v>0</v>
      </c>
      <c r="P295" s="134">
        <f>+IFERROR(INDEX('FCST SDV'!$AC$3:$AZ$3000,MATCH('Hàng Theo FCTS 14.09'!$B295,'FCST SDV'!$C$3:$C$3000,0),MATCH('Hàng Theo FCTS 14.09'!P$1,'FCST SDV'!$AC$2:$AZ$2,0))*'Hàng Theo FCTS 14.09'!$C295/3290,0)</f>
        <v>0</v>
      </c>
      <c r="Q295" s="134">
        <f>+IFERROR(INDEX('FCST SDV'!$AC$3:$AZ$3000,MATCH('Hàng Theo FCTS 14.09'!$B295,'FCST SDV'!$C$3:$C$3000,0),MATCH('Hàng Theo FCTS 14.09'!Q$1,'FCST SDV'!$AC$2:$AZ$2,0))*'Hàng Theo FCTS 14.09'!$C295/3290,0)</f>
        <v>0</v>
      </c>
    </row>
    <row r="296" spans="1:17">
      <c r="A296" s="563"/>
      <c r="B296" s="131" t="s">
        <v>198</v>
      </c>
      <c r="C296" s="148">
        <v>0.3</v>
      </c>
      <c r="D296" s="557"/>
      <c r="E296" s="586"/>
      <c r="F296" s="557"/>
      <c r="G296" s="152">
        <f>+VLOOKUP(B296,'[6]FCST SDV'!$C:$AL,36,0)</f>
        <v>0</v>
      </c>
      <c r="H296" s="153">
        <f t="shared" si="94"/>
        <v>0</v>
      </c>
      <c r="I296" s="134">
        <f>+IFERROR(INDEX('FCST SDV'!$AC$3:$AZ$3000,MATCH('Hàng Theo FCTS 14.09'!$B296,'FCST SDV'!$C$3:$C$3000,0),MATCH('Hàng Theo FCTS 14.09'!I$1,'FCST SDV'!$AC$2:$AZ$2,0))*'Hàng Theo FCTS 14.09'!$C296/3290,0)</f>
        <v>0</v>
      </c>
      <c r="J296" s="134">
        <f>+IFERROR(INDEX('FCST SDV'!$AC$3:$AZ$3000,MATCH('Hàng Theo FCTS 14.09'!$B296,'FCST SDV'!$C$3:$C$3000,0),MATCH('Hàng Theo FCTS 14.09'!J$1,'FCST SDV'!$AC$2:$AZ$2,0))*'Hàng Theo FCTS 14.09'!$C296/3290,0)</f>
        <v>0</v>
      </c>
      <c r="K296" s="134">
        <f>+IFERROR(INDEX('FCST SDV'!$AC$3:$AZ$3000,MATCH('Hàng Theo FCTS 14.09'!$B296,'FCST SDV'!$C$3:$C$3000,0),MATCH('Hàng Theo FCTS 14.09'!K$1,'FCST SDV'!$AC$2:$AZ$2,0))*'Hàng Theo FCTS 14.09'!$C296/3290,0)</f>
        <v>0</v>
      </c>
      <c r="L296" s="134">
        <f>+IFERROR(INDEX('FCST SDV'!$AC$3:$AZ$3000,MATCH('Hàng Theo FCTS 14.09'!$B296,'FCST SDV'!$C$3:$C$3000,0),MATCH('Hàng Theo FCTS 14.09'!L$1,'FCST SDV'!$AC$2:$AZ$2,0))*'Hàng Theo FCTS 14.09'!$C296/3290,0)</f>
        <v>0</v>
      </c>
      <c r="M296" s="134">
        <f>+IFERROR(INDEX('FCST SDV'!$AC$3:$AZ$3000,MATCH('Hàng Theo FCTS 14.09'!$B296,'FCST SDV'!$C$3:$C$3000,0),MATCH('Hàng Theo FCTS 14.09'!M$1,'FCST SDV'!$AC$2:$AZ$2,0))*'Hàng Theo FCTS 14.09'!$C296/3290,0)</f>
        <v>0</v>
      </c>
      <c r="N296" s="134">
        <f>+IFERROR(INDEX('FCST SDV'!$AC$3:$AZ$3000,MATCH('Hàng Theo FCTS 14.09'!$B296,'FCST SDV'!$C$3:$C$3000,0),MATCH('Hàng Theo FCTS 14.09'!N$1,'FCST SDV'!$AC$2:$AZ$2,0))*'Hàng Theo FCTS 14.09'!$C296/3290,0)</f>
        <v>0</v>
      </c>
      <c r="O296" s="134">
        <f>+IFERROR(INDEX('FCST SDV'!$AC$3:$AZ$3000,MATCH('Hàng Theo FCTS 14.09'!$B296,'FCST SDV'!$C$3:$C$3000,0),MATCH('Hàng Theo FCTS 14.09'!O$1,'FCST SDV'!$AC$2:$AZ$2,0))*'Hàng Theo FCTS 14.09'!$C296/3290,0)</f>
        <v>0</v>
      </c>
      <c r="P296" s="134">
        <f>+IFERROR(INDEX('FCST SDV'!$AC$3:$AZ$3000,MATCH('Hàng Theo FCTS 14.09'!$B296,'FCST SDV'!$C$3:$C$3000,0),MATCH('Hàng Theo FCTS 14.09'!P$1,'FCST SDV'!$AC$2:$AZ$2,0))*'Hàng Theo FCTS 14.09'!$C296/3290,0)</f>
        <v>0</v>
      </c>
      <c r="Q296" s="134">
        <f>+IFERROR(INDEX('FCST SDV'!$AC$3:$AZ$3000,MATCH('Hàng Theo FCTS 14.09'!$B296,'FCST SDV'!$C$3:$C$3000,0),MATCH('Hàng Theo FCTS 14.09'!Q$1,'FCST SDV'!$AC$2:$AZ$2,0))*'Hàng Theo FCTS 14.09'!$C296/3290,0)</f>
        <v>0</v>
      </c>
    </row>
    <row r="297" spans="1:17">
      <c r="A297" s="593" t="s">
        <v>254</v>
      </c>
      <c r="B297" s="594"/>
      <c r="C297" s="594"/>
      <c r="D297" s="594"/>
      <c r="E297" s="594"/>
      <c r="F297" s="595"/>
      <c r="G297" s="156"/>
      <c r="H297" s="155"/>
      <c r="I297" s="138">
        <f>F282-SUM(I282:I296)</f>
        <v>6.5410334346504548</v>
      </c>
      <c r="J297" s="138">
        <f>I297-SUM(J282:J296)</f>
        <v>-14.91793313069909</v>
      </c>
      <c r="K297" s="138">
        <f t="shared" ref="K297:Q297" si="95">J297-SUM(K282:K296)</f>
        <v>-38.93009118541034</v>
      </c>
      <c r="L297" s="138">
        <f t="shared" si="95"/>
        <v>-58.93009118541034</v>
      </c>
      <c r="M297" s="138">
        <f t="shared" si="95"/>
        <v>-78.382978723404264</v>
      </c>
      <c r="N297" s="138">
        <f t="shared" si="95"/>
        <v>-98.109422492401222</v>
      </c>
      <c r="O297" s="138">
        <f t="shared" si="95"/>
        <v>-246.65045592705169</v>
      </c>
      <c r="P297" s="138">
        <f t="shared" si="95"/>
        <v>-401.39209726443767</v>
      </c>
      <c r="Q297" s="138">
        <f t="shared" si="95"/>
        <v>-425.58662613981761</v>
      </c>
    </row>
  </sheetData>
  <mergeCells count="192">
    <mergeCell ref="A46:G46"/>
    <mergeCell ref="A47:A63"/>
    <mergeCell ref="D47:D63"/>
    <mergeCell ref="E47:E63"/>
    <mergeCell ref="F47:F63"/>
    <mergeCell ref="A64:F64"/>
    <mergeCell ref="A3:A38"/>
    <mergeCell ref="D3:D38"/>
    <mergeCell ref="E3:E38"/>
    <mergeCell ref="F3:F38"/>
    <mergeCell ref="A39:G39"/>
    <mergeCell ref="A40:A45"/>
    <mergeCell ref="D40:D45"/>
    <mergeCell ref="E40:E45"/>
    <mergeCell ref="F40:F45"/>
    <mergeCell ref="A100:F100"/>
    <mergeCell ref="A101:A113"/>
    <mergeCell ref="D101:D113"/>
    <mergeCell ref="E101:E113"/>
    <mergeCell ref="F101:F113"/>
    <mergeCell ref="A114:F114"/>
    <mergeCell ref="A65:A68"/>
    <mergeCell ref="D65:D68"/>
    <mergeCell ref="E65:E68"/>
    <mergeCell ref="F65:F68"/>
    <mergeCell ref="A69:F69"/>
    <mergeCell ref="A70:A99"/>
    <mergeCell ref="D70:D99"/>
    <mergeCell ref="E70:E99"/>
    <mergeCell ref="F70:F99"/>
    <mergeCell ref="A128:F128"/>
    <mergeCell ref="A129:A130"/>
    <mergeCell ref="D129:D130"/>
    <mergeCell ref="E129:E130"/>
    <mergeCell ref="F129:F130"/>
    <mergeCell ref="A131:F131"/>
    <mergeCell ref="A115:A124"/>
    <mergeCell ref="D115:D124"/>
    <mergeCell ref="F115:F124"/>
    <mergeCell ref="A125:F125"/>
    <mergeCell ref="A126:A127"/>
    <mergeCell ref="D126:D127"/>
    <mergeCell ref="E126:E127"/>
    <mergeCell ref="F126:F127"/>
    <mergeCell ref="A132:A133"/>
    <mergeCell ref="D132:D133"/>
    <mergeCell ref="E132:E133"/>
    <mergeCell ref="F132:F133"/>
    <mergeCell ref="A134:G134"/>
    <mergeCell ref="A135:A136"/>
    <mergeCell ref="D135:D136"/>
    <mergeCell ref="E135:E136"/>
    <mergeCell ref="F135:F136"/>
    <mergeCell ref="A149:F149"/>
    <mergeCell ref="A150:A155"/>
    <mergeCell ref="D150:D155"/>
    <mergeCell ref="E150:E155"/>
    <mergeCell ref="F150:F155"/>
    <mergeCell ref="A156:F156"/>
    <mergeCell ref="A137:F137"/>
    <mergeCell ref="A139:F139"/>
    <mergeCell ref="A140:A148"/>
    <mergeCell ref="D140:D148"/>
    <mergeCell ref="E140:E148"/>
    <mergeCell ref="F140:F148"/>
    <mergeCell ref="A157:A164"/>
    <mergeCell ref="D157:D164"/>
    <mergeCell ref="E157:E164"/>
    <mergeCell ref="F157:F164"/>
    <mergeCell ref="A165:F165"/>
    <mergeCell ref="A166:A175"/>
    <mergeCell ref="D166:D175"/>
    <mergeCell ref="E166:E175"/>
    <mergeCell ref="F166:F175"/>
    <mergeCell ref="A183:F183"/>
    <mergeCell ref="A184:A186"/>
    <mergeCell ref="D184:D186"/>
    <mergeCell ref="E184:E186"/>
    <mergeCell ref="F184:F186"/>
    <mergeCell ref="A187:F187"/>
    <mergeCell ref="A176:F176"/>
    <mergeCell ref="A177:A180"/>
    <mergeCell ref="D177:D180"/>
    <mergeCell ref="E177:E180"/>
    <mergeCell ref="F177:F180"/>
    <mergeCell ref="A181:F181"/>
    <mergeCell ref="A195:F195"/>
    <mergeCell ref="A196:A202"/>
    <mergeCell ref="D196:D202"/>
    <mergeCell ref="E196:E202"/>
    <mergeCell ref="F196:F202"/>
    <mergeCell ref="A203:F203"/>
    <mergeCell ref="A188:A191"/>
    <mergeCell ref="D188:D191"/>
    <mergeCell ref="E188:E191"/>
    <mergeCell ref="F188:F191"/>
    <mergeCell ref="A192:F192"/>
    <mergeCell ref="A193:A194"/>
    <mergeCell ref="D193:D194"/>
    <mergeCell ref="E193:E194"/>
    <mergeCell ref="F193:F194"/>
    <mergeCell ref="A204:A205"/>
    <mergeCell ref="D204:D205"/>
    <mergeCell ref="E204:E205"/>
    <mergeCell ref="F204:F205"/>
    <mergeCell ref="A206:F206"/>
    <mergeCell ref="A207:A208"/>
    <mergeCell ref="D207:D208"/>
    <mergeCell ref="E207:E208"/>
    <mergeCell ref="F207:F208"/>
    <mergeCell ref="A222:F222"/>
    <mergeCell ref="A223:A224"/>
    <mergeCell ref="D223:D224"/>
    <mergeCell ref="E223:E224"/>
    <mergeCell ref="F223:F224"/>
    <mergeCell ref="A225:F225"/>
    <mergeCell ref="A209:F209"/>
    <mergeCell ref="A210:A219"/>
    <mergeCell ref="D210:D219"/>
    <mergeCell ref="E210:E219"/>
    <mergeCell ref="F210:F219"/>
    <mergeCell ref="A220:F220"/>
    <mergeCell ref="A231:A232"/>
    <mergeCell ref="D231:D232"/>
    <mergeCell ref="E231:E232"/>
    <mergeCell ref="F231:F232"/>
    <mergeCell ref="A233:F233"/>
    <mergeCell ref="A235:F235"/>
    <mergeCell ref="A226:A227"/>
    <mergeCell ref="D226:D227"/>
    <mergeCell ref="E226:E227"/>
    <mergeCell ref="F226:F227"/>
    <mergeCell ref="A228:F228"/>
    <mergeCell ref="A230:F230"/>
    <mergeCell ref="A236:A237"/>
    <mergeCell ref="D236:D237"/>
    <mergeCell ref="E236:E237"/>
    <mergeCell ref="F236:F237"/>
    <mergeCell ref="A238:F238"/>
    <mergeCell ref="A239:A242"/>
    <mergeCell ref="D239:D242"/>
    <mergeCell ref="E239:E242"/>
    <mergeCell ref="F239:F242"/>
    <mergeCell ref="A248:F248"/>
    <mergeCell ref="A249:A251"/>
    <mergeCell ref="D249:D251"/>
    <mergeCell ref="E249:E251"/>
    <mergeCell ref="F249:F251"/>
    <mergeCell ref="A252:F252"/>
    <mergeCell ref="A243:F243"/>
    <mergeCell ref="A244:A245"/>
    <mergeCell ref="D244:D245"/>
    <mergeCell ref="E244:E245"/>
    <mergeCell ref="F244:F245"/>
    <mergeCell ref="A246:F246"/>
    <mergeCell ref="D260:D262"/>
    <mergeCell ref="E260:E262"/>
    <mergeCell ref="F260:F262"/>
    <mergeCell ref="A263:F263"/>
    <mergeCell ref="A253:A254"/>
    <mergeCell ref="D253:D254"/>
    <mergeCell ref="E253:E254"/>
    <mergeCell ref="F253:F254"/>
    <mergeCell ref="A255:F255"/>
    <mergeCell ref="A256:A258"/>
    <mergeCell ref="D256:D258"/>
    <mergeCell ref="E256:E258"/>
    <mergeCell ref="F256:F258"/>
    <mergeCell ref="A297:F297"/>
    <mergeCell ref="E115:E124"/>
    <mergeCell ref="A279:F279"/>
    <mergeCell ref="A281:F281"/>
    <mergeCell ref="A282:A296"/>
    <mergeCell ref="D282:D296"/>
    <mergeCell ref="E282:E296"/>
    <mergeCell ref="F282:F296"/>
    <mergeCell ref="A270:F270"/>
    <mergeCell ref="A272:F272"/>
    <mergeCell ref="A274:F274"/>
    <mergeCell ref="A276:F276"/>
    <mergeCell ref="A277:A278"/>
    <mergeCell ref="D277:D278"/>
    <mergeCell ref="E277:E278"/>
    <mergeCell ref="F277:F278"/>
    <mergeCell ref="A264:A265"/>
    <mergeCell ref="D264:D265"/>
    <mergeCell ref="E264:E265"/>
    <mergeCell ref="F264:F265"/>
    <mergeCell ref="A266:F266"/>
    <mergeCell ref="A268:F268"/>
    <mergeCell ref="A259:F259"/>
    <mergeCell ref="A260:A26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9" tint="0.79998168889431442"/>
  </sheetPr>
  <dimension ref="A2:Q297"/>
  <sheetViews>
    <sheetView topLeftCell="A237" workbookViewId="0">
      <selection activeCell="F282" sqref="F282:F296"/>
    </sheetView>
  </sheetViews>
  <sheetFormatPr defaultRowHeight="15"/>
  <cols>
    <col min="1" max="1" width="16.7109375" customWidth="1"/>
    <col min="2" max="2" width="13.5703125" customWidth="1"/>
    <col min="3" max="3" width="15.85546875" customWidth="1"/>
    <col min="4" max="4" width="15.5703125" customWidth="1"/>
    <col min="8" max="8" width="10.140625" customWidth="1"/>
    <col min="15" max="15" width="10.85546875" customWidth="1"/>
    <col min="16" max="16" width="12" customWidth="1"/>
    <col min="17" max="17" width="10.140625" customWidth="1"/>
  </cols>
  <sheetData>
    <row r="2" spans="1:17">
      <c r="A2" s="173" t="s">
        <v>0</v>
      </c>
      <c r="B2" s="173" t="s">
        <v>1</v>
      </c>
      <c r="C2" s="173" t="s">
        <v>2</v>
      </c>
      <c r="D2" s="169" t="s">
        <v>698</v>
      </c>
      <c r="E2" s="169" t="s">
        <v>4</v>
      </c>
      <c r="F2" s="169" t="s">
        <v>5</v>
      </c>
      <c r="G2" s="127" t="s">
        <v>697</v>
      </c>
      <c r="H2" s="169" t="s">
        <v>255</v>
      </c>
      <c r="I2" s="128">
        <v>44089</v>
      </c>
      <c r="J2" s="128">
        <v>44090</v>
      </c>
      <c r="K2" s="128">
        <v>44091</v>
      </c>
      <c r="L2" s="128">
        <v>44092</v>
      </c>
      <c r="M2" s="128">
        <v>44093</v>
      </c>
      <c r="N2" s="128">
        <v>44094</v>
      </c>
      <c r="O2" s="129" t="s">
        <v>262</v>
      </c>
      <c r="P2" s="129" t="s">
        <v>263</v>
      </c>
      <c r="Q2" s="129" t="s">
        <v>264</v>
      </c>
    </row>
    <row r="3" spans="1:17">
      <c r="A3" s="561" t="s">
        <v>42</v>
      </c>
      <c r="B3" s="131" t="s">
        <v>6</v>
      </c>
      <c r="C3" s="132">
        <v>1000</v>
      </c>
      <c r="D3" s="555">
        <v>41700</v>
      </c>
      <c r="E3" s="585"/>
      <c r="F3" s="555">
        <f>+D3</f>
        <v>41700</v>
      </c>
      <c r="G3" s="152">
        <f>+VLOOKUP(B3,'[6]FCST SDV'!$C:$AL,36,0)</f>
        <v>270000</v>
      </c>
      <c r="H3" s="153">
        <f>+G3/C3</f>
        <v>270</v>
      </c>
      <c r="I3" s="134">
        <f t="array" ref="I3">+IFERROR(INDEX('FCST SDV'!$AC$3:$AZ$3000,MATCH('Hàng Theo FCTS 14.09'!$B3,'FCST SDV'!$C$3:$C$3000,0),MATCH('Hàng Theo FCTS 14.09'!I$1,'FCST SDV'!$AC$2:$AZ$2,0))/'Hàng Theo FCTS 14.09'!$C3,0)</f>
        <v>7.2</v>
      </c>
      <c r="J3" s="134">
        <f t="array" ref="J3">+IFERROR(INDEX('FCST SDV'!$AC$3:$AZ$3000,MATCH('Hàng Theo FCTS 14.09'!$B3,'FCST SDV'!$C$3:$C$3000,0),MATCH('Hàng Theo FCTS 14.09'!J$1,'FCST SDV'!$AC$2:$AZ$2,0))/'Hàng Theo FCTS 14.09'!$C3,0)</f>
        <v>4.8</v>
      </c>
      <c r="K3" s="134">
        <f t="array" ref="K3">+IFERROR(INDEX('FCST SDV'!$AC$3:$AZ$3000,MATCH('Hàng Theo FCTS 14.09'!$B3,'FCST SDV'!$C$3:$C$3000,0),MATCH('Hàng Theo FCTS 14.09'!K$1,'FCST SDV'!$AC$2:$AZ$2,0))/'Hàng Theo FCTS 14.09'!$C3,0)</f>
        <v>0</v>
      </c>
      <c r="L3" s="134">
        <f t="array" ref="L3">+IFERROR(INDEX('FCST SDV'!$AC$3:$AZ$3000,MATCH('Hàng Theo FCTS 14.09'!$B3,'FCST SDV'!$C$3:$C$3000,0),MATCH('Hàng Theo FCTS 14.09'!L$1,'FCST SDV'!$AC$2:$AZ$2,0))/'Hàng Theo FCTS 14.09'!$C3,0)</f>
        <v>0</v>
      </c>
      <c r="M3" s="134">
        <f t="array" ref="M3">+IFERROR(INDEX('FCST SDV'!$AC$3:$AZ$3000,MATCH('Hàng Theo FCTS 14.09'!$B3,'FCST SDV'!$C$3:$C$3000,0),MATCH('Hàng Theo FCTS 14.09'!M$1,'FCST SDV'!$AC$2:$AZ$2,0))/'Hàng Theo FCTS 14.09'!$C3,0)</f>
        <v>0</v>
      </c>
      <c r="N3" s="134">
        <f t="array" ref="N3">+IFERROR(INDEX('FCST SDV'!$AC$3:$AZ$3000,MATCH('Hàng Theo FCTS 14.09'!$B3,'FCST SDV'!$C$3:$C$3000,0),MATCH('Hàng Theo FCTS 14.09'!N$1,'FCST SDV'!$AC$2:$AZ$2,0))/'Hàng Theo FCTS 14.09'!$C3,0)</f>
        <v>0</v>
      </c>
      <c r="O3" s="134">
        <f t="array" ref="O3">+IFERROR(INDEX('FCST SDV'!$AC$3:$AZ$3000,MATCH('Hàng Theo FCTS 14.09'!$B3,'FCST SDV'!$C$3:$C$3000,0),MATCH('Hàng Theo FCTS 14.09'!O$1,'FCST SDV'!$AC$2:$AZ$2,0))/'Hàng Theo FCTS 14.09'!$C3,0)</f>
        <v>16.8</v>
      </c>
      <c r="P3" s="134">
        <f t="array" ref="P3">+IFERROR(INDEX('FCST SDV'!$AC$3:$AZ$3000,MATCH('Hàng Theo FCTS 14.09'!$B3,'FCST SDV'!$C$3:$C$3000,0),MATCH('Hàng Theo FCTS 14.09'!P$1,'FCST SDV'!$AC$2:$AZ$2,0))/'Hàng Theo FCTS 14.09'!$C3,0)</f>
        <v>0</v>
      </c>
      <c r="Q3" s="134">
        <f t="array" ref="Q3">+IFERROR(INDEX('FCST SDV'!$AC$3:$AZ$3000,MATCH('Hàng Theo FCTS 14.09'!$B3,'FCST SDV'!$C$3:$C$3000,0),MATCH('Hàng Theo FCTS 14.09'!Q$1,'FCST SDV'!$AC$2:$AZ$2,0))/'Hàng Theo FCTS 14.09'!$C3,0)</f>
        <v>0</v>
      </c>
    </row>
    <row r="4" spans="1:17">
      <c r="A4" s="562"/>
      <c r="B4" s="131" t="s">
        <v>7</v>
      </c>
      <c r="C4" s="132">
        <v>2500</v>
      </c>
      <c r="D4" s="556"/>
      <c r="E4" s="664"/>
      <c r="F4" s="556"/>
      <c r="G4" s="152">
        <f>+VLOOKUP(B4,'[6]FCST SDV'!$C:$AL,36,0)</f>
        <v>72000</v>
      </c>
      <c r="H4" s="153">
        <f t="shared" ref="H4:H38" si="0">+G4/C4</f>
        <v>28.8</v>
      </c>
      <c r="I4" s="134">
        <f t="array" ref="I4">+IFERROR(INDEX('FCST SDV'!$AC$3:$AZ$3000,MATCH('Hàng Theo FCTS 14.09'!$B4,'FCST SDV'!$C$3:$C$3000,0),MATCH('Hàng Theo FCTS 14.09'!I$1,'FCST SDV'!$AC$2:$AZ$2,0))/'Hàng Theo FCTS 14.09'!$C4,0)</f>
        <v>0</v>
      </c>
      <c r="J4" s="134">
        <f t="array" ref="J4">+IFERROR(INDEX('FCST SDV'!$AC$3:$AZ$3000,MATCH('Hàng Theo FCTS 14.09'!$B4,'FCST SDV'!$C$3:$C$3000,0),MATCH('Hàng Theo FCTS 14.09'!J$1,'FCST SDV'!$AC$2:$AZ$2,0))/'Hàng Theo FCTS 14.09'!$C4,0)</f>
        <v>18</v>
      </c>
      <c r="K4" s="134">
        <f t="array" ref="K4">+IFERROR(INDEX('FCST SDV'!$AC$3:$AZ$3000,MATCH('Hàng Theo FCTS 14.09'!$B4,'FCST SDV'!$C$3:$C$3000,0),MATCH('Hàng Theo FCTS 14.09'!K$1,'FCST SDV'!$AC$2:$AZ$2,0))/'Hàng Theo FCTS 14.09'!$C4,0)</f>
        <v>18</v>
      </c>
      <c r="L4" s="134">
        <f t="array" ref="L4">+IFERROR(INDEX('FCST SDV'!$AC$3:$AZ$3000,MATCH('Hàng Theo FCTS 14.09'!$B4,'FCST SDV'!$C$3:$C$3000,0),MATCH('Hàng Theo FCTS 14.09'!L$1,'FCST SDV'!$AC$2:$AZ$2,0))/'Hàng Theo FCTS 14.09'!$C4,0)</f>
        <v>18</v>
      </c>
      <c r="M4" s="134">
        <f t="array" ref="M4">+IFERROR(INDEX('FCST SDV'!$AC$3:$AZ$3000,MATCH('Hàng Theo FCTS 14.09'!$B4,'FCST SDV'!$C$3:$C$3000,0),MATCH('Hàng Theo FCTS 14.09'!M$1,'FCST SDV'!$AC$2:$AZ$2,0))/'Hàng Theo FCTS 14.09'!$C4,0)</f>
        <v>18</v>
      </c>
      <c r="N4" s="134">
        <f t="array" ref="N4">+IFERROR(INDEX('FCST SDV'!$AC$3:$AZ$3000,MATCH('Hàng Theo FCTS 14.09'!$B4,'FCST SDV'!$C$3:$C$3000,0),MATCH('Hàng Theo FCTS 14.09'!N$1,'FCST SDV'!$AC$2:$AZ$2,0))/'Hàng Theo FCTS 14.09'!$C4,0)</f>
        <v>11.6</v>
      </c>
      <c r="O4" s="134">
        <f t="array" ref="O4">+IFERROR(INDEX('FCST SDV'!$AC$3:$AZ$3000,MATCH('Hàng Theo FCTS 14.09'!$B4,'FCST SDV'!$C$3:$C$3000,0),MATCH('Hàng Theo FCTS 14.09'!O$1,'FCST SDV'!$AC$2:$AZ$2,0))/'Hàng Theo FCTS 14.09'!$C4,0)</f>
        <v>101.6</v>
      </c>
      <c r="P4" s="134">
        <f t="array" ref="P4">+IFERROR(INDEX('FCST SDV'!$AC$3:$AZ$3000,MATCH('Hàng Theo FCTS 14.09'!$B4,'FCST SDV'!$C$3:$C$3000,0),MATCH('Hàng Theo FCTS 14.09'!P$1,'FCST SDV'!$AC$2:$AZ$2,0))/'Hàng Theo FCTS 14.09'!$C4,0)</f>
        <v>0</v>
      </c>
      <c r="Q4" s="134">
        <f t="array" ref="Q4">+IFERROR(INDEX('FCST SDV'!$AC$3:$AZ$3000,MATCH('Hàng Theo FCTS 14.09'!$B4,'FCST SDV'!$C$3:$C$3000,0),MATCH('Hàng Theo FCTS 14.09'!Q$1,'FCST SDV'!$AC$2:$AZ$2,0))/'Hàng Theo FCTS 14.09'!$C4,0)</f>
        <v>0</v>
      </c>
    </row>
    <row r="5" spans="1:17">
      <c r="A5" s="562"/>
      <c r="B5" s="131" t="s">
        <v>8</v>
      </c>
      <c r="C5" s="132">
        <v>500</v>
      </c>
      <c r="D5" s="556"/>
      <c r="E5" s="664"/>
      <c r="F5" s="556"/>
      <c r="G5" s="152">
        <f>+VLOOKUP(B5,'[6]FCST SDV'!$C:$AL,36,0)</f>
        <v>92600</v>
      </c>
      <c r="H5" s="153">
        <f t="shared" si="0"/>
        <v>185.2</v>
      </c>
      <c r="I5" s="134">
        <f t="array" ref="I5">+IFERROR(INDEX('FCST SDV'!$AC$3:$AZ$3000,MATCH('Hàng Theo FCTS 14.09'!$B5,'FCST SDV'!$C$3:$C$3000,0),MATCH('Hàng Theo FCTS 14.09'!I$1,'FCST SDV'!$AC$2:$AZ$2,0))/'Hàng Theo FCTS 14.09'!$C5,0)</f>
        <v>8</v>
      </c>
      <c r="J5" s="134">
        <f t="array" ref="J5">+IFERROR(INDEX('FCST SDV'!$AC$3:$AZ$3000,MATCH('Hàng Theo FCTS 14.09'!$B5,'FCST SDV'!$C$3:$C$3000,0),MATCH('Hàng Theo FCTS 14.09'!J$1,'FCST SDV'!$AC$2:$AZ$2,0))/'Hàng Theo FCTS 14.09'!$C5,0)</f>
        <v>8</v>
      </c>
      <c r="K5" s="134">
        <f t="array" ref="K5">+IFERROR(INDEX('FCST SDV'!$AC$3:$AZ$3000,MATCH('Hàng Theo FCTS 14.09'!$B5,'FCST SDV'!$C$3:$C$3000,0),MATCH('Hàng Theo FCTS 14.09'!K$1,'FCST SDV'!$AC$2:$AZ$2,0))/'Hàng Theo FCTS 14.09'!$C5,0)</f>
        <v>8</v>
      </c>
      <c r="L5" s="134">
        <f t="array" ref="L5">+IFERROR(INDEX('FCST SDV'!$AC$3:$AZ$3000,MATCH('Hàng Theo FCTS 14.09'!$B5,'FCST SDV'!$C$3:$C$3000,0),MATCH('Hàng Theo FCTS 14.09'!L$1,'FCST SDV'!$AC$2:$AZ$2,0))/'Hàng Theo FCTS 14.09'!$C5,0)</f>
        <v>8</v>
      </c>
      <c r="M5" s="134">
        <f t="array" ref="M5">+IFERROR(INDEX('FCST SDV'!$AC$3:$AZ$3000,MATCH('Hàng Theo FCTS 14.09'!$B5,'FCST SDV'!$C$3:$C$3000,0),MATCH('Hàng Theo FCTS 14.09'!M$1,'FCST SDV'!$AC$2:$AZ$2,0))/'Hàng Theo FCTS 14.09'!$C5,0)</f>
        <v>8</v>
      </c>
      <c r="N5" s="134">
        <f t="array" ref="N5">+IFERROR(INDEX('FCST SDV'!$AC$3:$AZ$3000,MATCH('Hàng Theo FCTS 14.09'!$B5,'FCST SDV'!$C$3:$C$3000,0),MATCH('Hàng Theo FCTS 14.09'!N$1,'FCST SDV'!$AC$2:$AZ$2,0))/'Hàng Theo FCTS 14.09'!$C5,0)</f>
        <v>8</v>
      </c>
      <c r="O5" s="134">
        <f t="array" ref="O5">+IFERROR(INDEX('FCST SDV'!$AC$3:$AZ$3000,MATCH('Hàng Theo FCTS 14.09'!$B5,'FCST SDV'!$C$3:$C$3000,0),MATCH('Hàng Theo FCTS 14.09'!O$1,'FCST SDV'!$AC$2:$AZ$2,0))/'Hàng Theo FCTS 14.09'!$C5,0)</f>
        <v>56</v>
      </c>
      <c r="P5" s="134">
        <f t="array" ref="P5">+IFERROR(INDEX('FCST SDV'!$AC$3:$AZ$3000,MATCH('Hàng Theo FCTS 14.09'!$B5,'FCST SDV'!$C$3:$C$3000,0),MATCH('Hàng Theo FCTS 14.09'!P$1,'FCST SDV'!$AC$2:$AZ$2,0))/'Hàng Theo FCTS 14.09'!$C5,0)</f>
        <v>61.6</v>
      </c>
      <c r="Q5" s="134">
        <f t="array" ref="Q5">+IFERROR(INDEX('FCST SDV'!$AC$3:$AZ$3000,MATCH('Hàng Theo FCTS 14.09'!$B5,'FCST SDV'!$C$3:$C$3000,0),MATCH('Hàng Theo FCTS 14.09'!Q$1,'FCST SDV'!$AC$2:$AZ$2,0))/'Hàng Theo FCTS 14.09'!$C5,0)</f>
        <v>61.6</v>
      </c>
    </row>
    <row r="6" spans="1:17">
      <c r="A6" s="562"/>
      <c r="B6" s="131" t="s">
        <v>9</v>
      </c>
      <c r="C6" s="132">
        <v>2500</v>
      </c>
      <c r="D6" s="556"/>
      <c r="E6" s="664"/>
      <c r="F6" s="556"/>
      <c r="G6" s="152">
        <f>+VLOOKUP(B6,'[6]FCST SDV'!$C:$AL,36,0)</f>
        <v>568000</v>
      </c>
      <c r="H6" s="153">
        <f t="shared" si="0"/>
        <v>227.2</v>
      </c>
      <c r="I6" s="134">
        <f t="array" ref="I6">+IFERROR(INDEX('FCST SDV'!$AC$3:$AZ$3000,MATCH('Hàng Theo FCTS 14.09'!$B6,'FCST SDV'!$C$3:$C$3000,0),MATCH('Hàng Theo FCTS 14.09'!I$1,'FCST SDV'!$AC$2:$AZ$2,0))/'Hàng Theo FCTS 14.09'!$C6,0)</f>
        <v>4</v>
      </c>
      <c r="J6" s="134">
        <f t="array" ref="J6">+IFERROR(INDEX('FCST SDV'!$AC$3:$AZ$3000,MATCH('Hàng Theo FCTS 14.09'!$B6,'FCST SDV'!$C$3:$C$3000,0),MATCH('Hàng Theo FCTS 14.09'!J$1,'FCST SDV'!$AC$2:$AZ$2,0))/'Hàng Theo FCTS 14.09'!$C6,0)</f>
        <v>4</v>
      </c>
      <c r="K6" s="134">
        <f t="array" ref="K6">+IFERROR(INDEX('FCST SDV'!$AC$3:$AZ$3000,MATCH('Hàng Theo FCTS 14.09'!$B6,'FCST SDV'!$C$3:$C$3000,0),MATCH('Hàng Theo FCTS 14.09'!K$1,'FCST SDV'!$AC$2:$AZ$2,0))/'Hàng Theo FCTS 14.09'!$C6,0)</f>
        <v>4</v>
      </c>
      <c r="L6" s="134">
        <f t="array" ref="L6">+IFERROR(INDEX('FCST SDV'!$AC$3:$AZ$3000,MATCH('Hàng Theo FCTS 14.09'!$B6,'FCST SDV'!$C$3:$C$3000,0),MATCH('Hàng Theo FCTS 14.09'!L$1,'FCST SDV'!$AC$2:$AZ$2,0))/'Hàng Theo FCTS 14.09'!$C6,0)</f>
        <v>4</v>
      </c>
      <c r="M6" s="134">
        <f t="array" ref="M6">+IFERROR(INDEX('FCST SDV'!$AC$3:$AZ$3000,MATCH('Hàng Theo FCTS 14.09'!$B6,'FCST SDV'!$C$3:$C$3000,0),MATCH('Hàng Theo FCTS 14.09'!M$1,'FCST SDV'!$AC$2:$AZ$2,0))/'Hàng Theo FCTS 14.09'!$C6,0)</f>
        <v>4</v>
      </c>
      <c r="N6" s="134">
        <f t="array" ref="N6">+IFERROR(INDEX('FCST SDV'!$AC$3:$AZ$3000,MATCH('Hàng Theo FCTS 14.09'!$B6,'FCST SDV'!$C$3:$C$3000,0),MATCH('Hàng Theo FCTS 14.09'!N$1,'FCST SDV'!$AC$2:$AZ$2,0))/'Hàng Theo FCTS 14.09'!$C6,0)</f>
        <v>4</v>
      </c>
      <c r="O6" s="134">
        <f t="array" ref="O6">+IFERROR(INDEX('FCST SDV'!$AC$3:$AZ$3000,MATCH('Hàng Theo FCTS 14.09'!$B6,'FCST SDV'!$C$3:$C$3000,0),MATCH('Hàng Theo FCTS 14.09'!O$1,'FCST SDV'!$AC$2:$AZ$2,0))/'Hàng Theo FCTS 14.09'!$C6,0)</f>
        <v>28</v>
      </c>
      <c r="P6" s="134">
        <f t="array" ref="P6">+IFERROR(INDEX('FCST SDV'!$AC$3:$AZ$3000,MATCH('Hàng Theo FCTS 14.09'!$B6,'FCST SDV'!$C$3:$C$3000,0),MATCH('Hàng Theo FCTS 14.09'!P$1,'FCST SDV'!$AC$2:$AZ$2,0))/'Hàng Theo FCTS 14.09'!$C6,0)</f>
        <v>28</v>
      </c>
      <c r="Q6" s="134">
        <f t="array" ref="Q6">+IFERROR(INDEX('FCST SDV'!$AC$3:$AZ$3000,MATCH('Hàng Theo FCTS 14.09'!$B6,'FCST SDV'!$C$3:$C$3000,0),MATCH('Hàng Theo FCTS 14.09'!Q$1,'FCST SDV'!$AC$2:$AZ$2,0))/'Hàng Theo FCTS 14.09'!$C6,0)</f>
        <v>20</v>
      </c>
    </row>
    <row r="7" spans="1:17">
      <c r="A7" s="562"/>
      <c r="B7" s="131" t="s">
        <v>10</v>
      </c>
      <c r="C7" s="132">
        <v>2500</v>
      </c>
      <c r="D7" s="556"/>
      <c r="E7" s="664"/>
      <c r="F7" s="556"/>
      <c r="G7" s="152">
        <f>+VLOOKUP(B7,'[6]FCST SDV'!$C:$AL,36,0)</f>
        <v>250000</v>
      </c>
      <c r="H7" s="153">
        <f t="shared" si="0"/>
        <v>100</v>
      </c>
      <c r="I7" s="134">
        <f t="array" ref="I7">+IFERROR(INDEX('FCST SDV'!$AC$3:$AZ$3000,MATCH('Hàng Theo FCTS 14.09'!$B7,'FCST SDV'!$C$3:$C$3000,0),MATCH('Hàng Theo FCTS 14.09'!I$1,'FCST SDV'!$AC$2:$AZ$2,0))/'Hàng Theo FCTS 14.09'!$C7,0)</f>
        <v>38</v>
      </c>
      <c r="J7" s="134">
        <f t="array" ref="J7">+IFERROR(INDEX('FCST SDV'!$AC$3:$AZ$3000,MATCH('Hàng Theo FCTS 14.09'!$B7,'FCST SDV'!$C$3:$C$3000,0),MATCH('Hàng Theo FCTS 14.09'!J$1,'FCST SDV'!$AC$2:$AZ$2,0))/'Hàng Theo FCTS 14.09'!$C7,0)</f>
        <v>38</v>
      </c>
      <c r="K7" s="134">
        <f t="array" ref="K7">+IFERROR(INDEX('FCST SDV'!$AC$3:$AZ$3000,MATCH('Hàng Theo FCTS 14.09'!$B7,'FCST SDV'!$C$3:$C$3000,0),MATCH('Hàng Theo FCTS 14.09'!K$1,'FCST SDV'!$AC$2:$AZ$2,0))/'Hàng Theo FCTS 14.09'!$C7,0)</f>
        <v>38</v>
      </c>
      <c r="L7" s="134">
        <f t="array" ref="L7">+IFERROR(INDEX('FCST SDV'!$AC$3:$AZ$3000,MATCH('Hàng Theo FCTS 14.09'!$B7,'FCST SDV'!$C$3:$C$3000,0),MATCH('Hàng Theo FCTS 14.09'!L$1,'FCST SDV'!$AC$2:$AZ$2,0))/'Hàng Theo FCTS 14.09'!$C7,0)</f>
        <v>38</v>
      </c>
      <c r="M7" s="134">
        <f t="array" ref="M7">+IFERROR(INDEX('FCST SDV'!$AC$3:$AZ$3000,MATCH('Hàng Theo FCTS 14.09'!$B7,'FCST SDV'!$C$3:$C$3000,0),MATCH('Hàng Theo FCTS 14.09'!M$1,'FCST SDV'!$AC$2:$AZ$2,0))/'Hàng Theo FCTS 14.09'!$C7,0)</f>
        <v>38</v>
      </c>
      <c r="N7" s="134">
        <f t="array" ref="N7">+IFERROR(INDEX('FCST SDV'!$AC$3:$AZ$3000,MATCH('Hàng Theo FCTS 14.09'!$B7,'FCST SDV'!$C$3:$C$3000,0),MATCH('Hàng Theo FCTS 14.09'!N$1,'FCST SDV'!$AC$2:$AZ$2,0))/'Hàng Theo FCTS 14.09'!$C7,0)</f>
        <v>38</v>
      </c>
      <c r="O7" s="134">
        <f t="array" ref="O7">+IFERROR(INDEX('FCST SDV'!$AC$3:$AZ$3000,MATCH('Hàng Theo FCTS 14.09'!$B7,'FCST SDV'!$C$3:$C$3000,0),MATCH('Hàng Theo FCTS 14.09'!O$1,'FCST SDV'!$AC$2:$AZ$2,0))/'Hàng Theo FCTS 14.09'!$C7,0)</f>
        <v>252.22</v>
      </c>
      <c r="P7" s="134">
        <f t="array" ref="P7">+IFERROR(INDEX('FCST SDV'!$AC$3:$AZ$3000,MATCH('Hàng Theo FCTS 14.09'!$B7,'FCST SDV'!$C$3:$C$3000,0),MATCH('Hàng Theo FCTS 14.09'!P$1,'FCST SDV'!$AC$2:$AZ$2,0))/'Hàng Theo FCTS 14.09'!$C7,0)</f>
        <v>567</v>
      </c>
      <c r="Q7" s="134">
        <f t="array" ref="Q7">+IFERROR(INDEX('FCST SDV'!$AC$3:$AZ$3000,MATCH('Hàng Theo FCTS 14.09'!$B7,'FCST SDV'!$C$3:$C$3000,0),MATCH('Hàng Theo FCTS 14.09'!Q$1,'FCST SDV'!$AC$2:$AZ$2,0))/'Hàng Theo FCTS 14.09'!$C7,0)</f>
        <v>324</v>
      </c>
    </row>
    <row r="8" spans="1:17">
      <c r="A8" s="562"/>
      <c r="B8" s="131" t="s">
        <v>11</v>
      </c>
      <c r="C8" s="132">
        <v>1000</v>
      </c>
      <c r="D8" s="556"/>
      <c r="E8" s="664"/>
      <c r="F8" s="556"/>
      <c r="G8" s="152">
        <f>+VLOOKUP(B8,'[6]FCST SDV'!$C:$AL,36,0)</f>
        <v>1371220</v>
      </c>
      <c r="H8" s="153">
        <f t="shared" si="0"/>
        <v>1371.22</v>
      </c>
      <c r="I8" s="134">
        <f t="array" ref="I8">+IFERROR(INDEX('FCST SDV'!$AC$3:$AZ$3000,MATCH('Hàng Theo FCTS 14.09'!$B8,'FCST SDV'!$C$3:$C$3000,0),MATCH('Hàng Theo FCTS 14.09'!I$1,'FCST SDV'!$AC$2:$AZ$2,0))/'Hàng Theo FCTS 14.09'!$C8,0)</f>
        <v>10</v>
      </c>
      <c r="J8" s="134">
        <f t="array" ref="J8">+IFERROR(INDEX('FCST SDV'!$AC$3:$AZ$3000,MATCH('Hàng Theo FCTS 14.09'!$B8,'FCST SDV'!$C$3:$C$3000,0),MATCH('Hàng Theo FCTS 14.09'!J$1,'FCST SDV'!$AC$2:$AZ$2,0))/'Hàng Theo FCTS 14.09'!$C8,0)</f>
        <v>10</v>
      </c>
      <c r="K8" s="134">
        <f t="array" ref="K8">+IFERROR(INDEX('FCST SDV'!$AC$3:$AZ$3000,MATCH('Hàng Theo FCTS 14.09'!$B8,'FCST SDV'!$C$3:$C$3000,0),MATCH('Hàng Theo FCTS 14.09'!K$1,'FCST SDV'!$AC$2:$AZ$2,0))/'Hàng Theo FCTS 14.09'!$C8,0)</f>
        <v>10</v>
      </c>
      <c r="L8" s="134">
        <f t="array" ref="L8">+IFERROR(INDEX('FCST SDV'!$AC$3:$AZ$3000,MATCH('Hàng Theo FCTS 14.09'!$B8,'FCST SDV'!$C$3:$C$3000,0),MATCH('Hàng Theo FCTS 14.09'!L$1,'FCST SDV'!$AC$2:$AZ$2,0))/'Hàng Theo FCTS 14.09'!$C8,0)</f>
        <v>10</v>
      </c>
      <c r="M8" s="134">
        <f t="array" ref="M8">+IFERROR(INDEX('FCST SDV'!$AC$3:$AZ$3000,MATCH('Hàng Theo FCTS 14.09'!$B8,'FCST SDV'!$C$3:$C$3000,0),MATCH('Hàng Theo FCTS 14.09'!M$1,'FCST SDV'!$AC$2:$AZ$2,0))/'Hàng Theo FCTS 14.09'!$C8,0)</f>
        <v>10</v>
      </c>
      <c r="N8" s="134">
        <f t="array" ref="N8">+IFERROR(INDEX('FCST SDV'!$AC$3:$AZ$3000,MATCH('Hàng Theo FCTS 14.09'!$B8,'FCST SDV'!$C$3:$C$3000,0),MATCH('Hàng Theo FCTS 14.09'!N$1,'FCST SDV'!$AC$2:$AZ$2,0))/'Hàng Theo FCTS 14.09'!$C8,0)</f>
        <v>10</v>
      </c>
      <c r="O8" s="134">
        <f t="array" ref="O8">+IFERROR(INDEX('FCST SDV'!$AC$3:$AZ$3000,MATCH('Hàng Theo FCTS 14.09'!$B8,'FCST SDV'!$C$3:$C$3000,0),MATCH('Hàng Theo FCTS 14.09'!O$1,'FCST SDV'!$AC$2:$AZ$2,0))/'Hàng Theo FCTS 14.09'!$C8,0)</f>
        <v>70</v>
      </c>
      <c r="P8" s="134">
        <f t="array" ref="P8">+IFERROR(INDEX('FCST SDV'!$AC$3:$AZ$3000,MATCH('Hàng Theo FCTS 14.09'!$B8,'FCST SDV'!$C$3:$C$3000,0),MATCH('Hàng Theo FCTS 14.09'!P$1,'FCST SDV'!$AC$2:$AZ$2,0))/'Hàng Theo FCTS 14.09'!$C8,0)</f>
        <v>60</v>
      </c>
      <c r="Q8" s="134">
        <f t="array" ref="Q8">+IFERROR(INDEX('FCST SDV'!$AC$3:$AZ$3000,MATCH('Hàng Theo FCTS 14.09'!$B8,'FCST SDV'!$C$3:$C$3000,0),MATCH('Hàng Theo FCTS 14.09'!Q$1,'FCST SDV'!$AC$2:$AZ$2,0))/'Hàng Theo FCTS 14.09'!$C8,0)</f>
        <v>60</v>
      </c>
    </row>
    <row r="9" spans="1:17">
      <c r="A9" s="562"/>
      <c r="B9" s="131" t="s">
        <v>12</v>
      </c>
      <c r="C9" s="132">
        <v>1000</v>
      </c>
      <c r="D9" s="556"/>
      <c r="E9" s="664"/>
      <c r="F9" s="556"/>
      <c r="G9" s="152">
        <f>+VLOOKUP(B9,'[6]FCST SDV'!$C:$AL,36,0)</f>
        <v>250000</v>
      </c>
      <c r="H9" s="153">
        <f t="shared" si="0"/>
        <v>250</v>
      </c>
      <c r="I9" s="134">
        <f t="array" ref="I9">+IFERROR(INDEX('FCST SDV'!$AC$3:$AZ$3000,MATCH('Hàng Theo FCTS 14.09'!$B9,'FCST SDV'!$C$3:$C$3000,0),MATCH('Hàng Theo FCTS 14.09'!I$1,'FCST SDV'!$AC$2:$AZ$2,0))/'Hàng Theo FCTS 14.09'!$C9,0)</f>
        <v>10</v>
      </c>
      <c r="J9" s="134">
        <f t="array" ref="J9">+IFERROR(INDEX('FCST SDV'!$AC$3:$AZ$3000,MATCH('Hàng Theo FCTS 14.09'!$B9,'FCST SDV'!$C$3:$C$3000,0),MATCH('Hàng Theo FCTS 14.09'!J$1,'FCST SDV'!$AC$2:$AZ$2,0))/'Hàng Theo FCTS 14.09'!$C9,0)</f>
        <v>10</v>
      </c>
      <c r="K9" s="134">
        <f t="array" ref="K9">+IFERROR(INDEX('FCST SDV'!$AC$3:$AZ$3000,MATCH('Hàng Theo FCTS 14.09'!$B9,'FCST SDV'!$C$3:$C$3000,0),MATCH('Hàng Theo FCTS 14.09'!K$1,'FCST SDV'!$AC$2:$AZ$2,0))/'Hàng Theo FCTS 14.09'!$C9,0)</f>
        <v>10</v>
      </c>
      <c r="L9" s="134">
        <f t="array" ref="L9">+IFERROR(INDEX('FCST SDV'!$AC$3:$AZ$3000,MATCH('Hàng Theo FCTS 14.09'!$B9,'FCST SDV'!$C$3:$C$3000,0),MATCH('Hàng Theo FCTS 14.09'!L$1,'FCST SDV'!$AC$2:$AZ$2,0))/'Hàng Theo FCTS 14.09'!$C9,0)</f>
        <v>10</v>
      </c>
      <c r="M9" s="134">
        <f t="array" ref="M9">+IFERROR(INDEX('FCST SDV'!$AC$3:$AZ$3000,MATCH('Hàng Theo FCTS 14.09'!$B9,'FCST SDV'!$C$3:$C$3000,0),MATCH('Hàng Theo FCTS 14.09'!M$1,'FCST SDV'!$AC$2:$AZ$2,0))/'Hàng Theo FCTS 14.09'!$C9,0)</f>
        <v>10</v>
      </c>
      <c r="N9" s="134">
        <f t="array" ref="N9">+IFERROR(INDEX('FCST SDV'!$AC$3:$AZ$3000,MATCH('Hàng Theo FCTS 14.09'!$B9,'FCST SDV'!$C$3:$C$3000,0),MATCH('Hàng Theo FCTS 14.09'!N$1,'FCST SDV'!$AC$2:$AZ$2,0))/'Hàng Theo FCTS 14.09'!$C9,0)</f>
        <v>10</v>
      </c>
      <c r="O9" s="134">
        <f t="array" ref="O9">+IFERROR(INDEX('FCST SDV'!$AC$3:$AZ$3000,MATCH('Hàng Theo FCTS 14.09'!$B9,'FCST SDV'!$C$3:$C$3000,0),MATCH('Hàng Theo FCTS 14.09'!O$1,'FCST SDV'!$AC$2:$AZ$2,0))/'Hàng Theo FCTS 14.09'!$C9,0)</f>
        <v>70</v>
      </c>
      <c r="P9" s="134">
        <f t="array" ref="P9">+IFERROR(INDEX('FCST SDV'!$AC$3:$AZ$3000,MATCH('Hàng Theo FCTS 14.09'!$B9,'FCST SDV'!$C$3:$C$3000,0),MATCH('Hàng Theo FCTS 14.09'!P$1,'FCST SDV'!$AC$2:$AZ$2,0))/'Hàng Theo FCTS 14.09'!$C9,0)</f>
        <v>70</v>
      </c>
      <c r="Q9" s="134">
        <f t="array" ref="Q9">+IFERROR(INDEX('FCST SDV'!$AC$3:$AZ$3000,MATCH('Hàng Theo FCTS 14.09'!$B9,'FCST SDV'!$C$3:$C$3000,0),MATCH('Hàng Theo FCTS 14.09'!Q$1,'FCST SDV'!$AC$2:$AZ$2,0))/'Hàng Theo FCTS 14.09'!$C9,0)</f>
        <v>50</v>
      </c>
    </row>
    <row r="10" spans="1:17">
      <c r="A10" s="562"/>
      <c r="B10" s="131" t="s">
        <v>13</v>
      </c>
      <c r="C10" s="132">
        <v>1000</v>
      </c>
      <c r="D10" s="556"/>
      <c r="E10" s="664"/>
      <c r="F10" s="556"/>
      <c r="G10" s="152">
        <f>+VLOOKUP(B10,'[6]FCST SDV'!$C:$AL,36,0)</f>
        <v>250000</v>
      </c>
      <c r="H10" s="153">
        <f t="shared" si="0"/>
        <v>250</v>
      </c>
      <c r="I10" s="134">
        <f t="array" ref="I10">+IFERROR(INDEX('FCST SDV'!$AC$3:$AZ$3000,MATCH('Hàng Theo FCTS 14.09'!$B10,'FCST SDV'!$C$3:$C$3000,0),MATCH('Hàng Theo FCTS 14.09'!I$1,'FCST SDV'!$AC$2:$AZ$2,0))/'Hàng Theo FCTS 14.09'!$C10,0)</f>
        <v>0</v>
      </c>
      <c r="J10" s="134">
        <f t="array" ref="J10">+IFERROR(INDEX('FCST SDV'!$AC$3:$AZ$3000,MATCH('Hàng Theo FCTS 14.09'!$B10,'FCST SDV'!$C$3:$C$3000,0),MATCH('Hàng Theo FCTS 14.09'!J$1,'FCST SDV'!$AC$2:$AZ$2,0))/'Hàng Theo FCTS 14.09'!$C10,0)</f>
        <v>0</v>
      </c>
      <c r="K10" s="134">
        <f t="array" ref="K10">+IFERROR(INDEX('FCST SDV'!$AC$3:$AZ$3000,MATCH('Hàng Theo FCTS 14.09'!$B10,'FCST SDV'!$C$3:$C$3000,0),MATCH('Hàng Theo FCTS 14.09'!K$1,'FCST SDV'!$AC$2:$AZ$2,0))/'Hàng Theo FCTS 14.09'!$C10,0)</f>
        <v>0</v>
      </c>
      <c r="L10" s="134">
        <f t="array" ref="L10">+IFERROR(INDEX('FCST SDV'!$AC$3:$AZ$3000,MATCH('Hàng Theo FCTS 14.09'!$B10,'FCST SDV'!$C$3:$C$3000,0),MATCH('Hàng Theo FCTS 14.09'!L$1,'FCST SDV'!$AC$2:$AZ$2,0))/'Hàng Theo FCTS 14.09'!$C10,0)</f>
        <v>0</v>
      </c>
      <c r="M10" s="134">
        <f t="array" ref="M10">+IFERROR(INDEX('FCST SDV'!$AC$3:$AZ$3000,MATCH('Hàng Theo FCTS 14.09'!$B10,'FCST SDV'!$C$3:$C$3000,0),MATCH('Hàng Theo FCTS 14.09'!M$1,'FCST SDV'!$AC$2:$AZ$2,0))/'Hàng Theo FCTS 14.09'!$C10,0)</f>
        <v>0</v>
      </c>
      <c r="N10" s="134">
        <f t="array" ref="N10">+IFERROR(INDEX('FCST SDV'!$AC$3:$AZ$3000,MATCH('Hàng Theo FCTS 14.09'!$B10,'FCST SDV'!$C$3:$C$3000,0),MATCH('Hàng Theo FCTS 14.09'!N$1,'FCST SDV'!$AC$2:$AZ$2,0))/'Hàng Theo FCTS 14.09'!$C10,0)</f>
        <v>0</v>
      </c>
      <c r="O10" s="134">
        <f t="array" ref="O10">+IFERROR(INDEX('FCST SDV'!$AC$3:$AZ$3000,MATCH('Hàng Theo FCTS 14.09'!$B10,'FCST SDV'!$C$3:$C$3000,0),MATCH('Hàng Theo FCTS 14.09'!O$1,'FCST SDV'!$AC$2:$AZ$2,0))/'Hàng Theo FCTS 14.09'!$C10,0)</f>
        <v>0</v>
      </c>
      <c r="P10" s="134">
        <f t="array" ref="P10">+IFERROR(INDEX('FCST SDV'!$AC$3:$AZ$3000,MATCH('Hàng Theo FCTS 14.09'!$B10,'FCST SDV'!$C$3:$C$3000,0),MATCH('Hàng Theo FCTS 14.09'!P$1,'FCST SDV'!$AC$2:$AZ$2,0))/'Hàng Theo FCTS 14.09'!$C10,0)</f>
        <v>0</v>
      </c>
      <c r="Q10" s="134">
        <f t="array" ref="Q10">+IFERROR(INDEX('FCST SDV'!$AC$3:$AZ$3000,MATCH('Hàng Theo FCTS 14.09'!$B10,'FCST SDV'!$C$3:$C$3000,0),MATCH('Hàng Theo FCTS 14.09'!Q$1,'FCST SDV'!$AC$2:$AZ$2,0))/'Hàng Theo FCTS 14.09'!$C10,0)</f>
        <v>0</v>
      </c>
    </row>
    <row r="11" spans="1:17">
      <c r="A11" s="562"/>
      <c r="B11" s="132" t="s">
        <v>14</v>
      </c>
      <c r="C11" s="132">
        <v>100</v>
      </c>
      <c r="D11" s="556"/>
      <c r="E11" s="664"/>
      <c r="F11" s="556"/>
      <c r="G11" s="152">
        <f>+VLOOKUP(B11,'[6]FCST SDV'!$C:$AL,36,0)</f>
        <v>0</v>
      </c>
      <c r="H11" s="153">
        <f t="shared" si="0"/>
        <v>0</v>
      </c>
      <c r="I11" s="134">
        <f t="array" ref="I11">+IFERROR(INDEX('FCST SDV'!$AC$3:$AZ$3000,MATCH('Hàng Theo FCTS 14.09'!$B11,'FCST SDV'!$C$3:$C$3000,0),MATCH('Hàng Theo FCTS 14.09'!I$1,'FCST SDV'!$AC$2:$AZ$2,0))/'Hàng Theo FCTS 14.09'!$C11,0)</f>
        <v>0</v>
      </c>
      <c r="J11" s="134">
        <f t="array" ref="J11">+IFERROR(INDEX('FCST SDV'!$AC$3:$AZ$3000,MATCH('Hàng Theo FCTS 14.09'!$B11,'FCST SDV'!$C$3:$C$3000,0),MATCH('Hàng Theo FCTS 14.09'!J$1,'FCST SDV'!$AC$2:$AZ$2,0))/'Hàng Theo FCTS 14.09'!$C11,0)</f>
        <v>120</v>
      </c>
      <c r="K11" s="134">
        <f t="array" ref="K11">+IFERROR(INDEX('FCST SDV'!$AC$3:$AZ$3000,MATCH('Hàng Theo FCTS 14.09'!$B11,'FCST SDV'!$C$3:$C$3000,0),MATCH('Hàng Theo FCTS 14.09'!K$1,'FCST SDV'!$AC$2:$AZ$2,0))/'Hàng Theo FCTS 14.09'!$C11,0)</f>
        <v>100</v>
      </c>
      <c r="L11" s="134">
        <f t="array" ref="L11">+IFERROR(INDEX('FCST SDV'!$AC$3:$AZ$3000,MATCH('Hàng Theo FCTS 14.09'!$B11,'FCST SDV'!$C$3:$C$3000,0),MATCH('Hàng Theo FCTS 14.09'!L$1,'FCST SDV'!$AC$2:$AZ$2,0))/'Hàng Theo FCTS 14.09'!$C11,0)</f>
        <v>60</v>
      </c>
      <c r="M11" s="134">
        <f t="array" ref="M11">+IFERROR(INDEX('FCST SDV'!$AC$3:$AZ$3000,MATCH('Hàng Theo FCTS 14.09'!$B11,'FCST SDV'!$C$3:$C$3000,0),MATCH('Hàng Theo FCTS 14.09'!M$1,'FCST SDV'!$AC$2:$AZ$2,0))/'Hàng Theo FCTS 14.09'!$C11,0)</f>
        <v>0</v>
      </c>
      <c r="N11" s="134">
        <f t="array" ref="N11">+IFERROR(INDEX('FCST SDV'!$AC$3:$AZ$3000,MATCH('Hàng Theo FCTS 14.09'!$B11,'FCST SDV'!$C$3:$C$3000,0),MATCH('Hàng Theo FCTS 14.09'!N$1,'FCST SDV'!$AC$2:$AZ$2,0))/'Hàng Theo FCTS 14.09'!$C11,0)</f>
        <v>0</v>
      </c>
      <c r="O11" s="134">
        <f t="array" ref="O11">+IFERROR(INDEX('FCST SDV'!$AC$3:$AZ$3000,MATCH('Hàng Theo FCTS 14.09'!$B11,'FCST SDV'!$C$3:$C$3000,0),MATCH('Hàng Theo FCTS 14.09'!O$1,'FCST SDV'!$AC$2:$AZ$2,0))/'Hàng Theo FCTS 14.09'!$C11,0)</f>
        <v>400</v>
      </c>
      <c r="P11" s="134">
        <f t="array" ref="P11">+IFERROR(INDEX('FCST SDV'!$AC$3:$AZ$3000,MATCH('Hàng Theo FCTS 14.09'!$B11,'FCST SDV'!$C$3:$C$3000,0),MATCH('Hàng Theo FCTS 14.09'!P$1,'FCST SDV'!$AC$2:$AZ$2,0))/'Hàng Theo FCTS 14.09'!$C11,0)</f>
        <v>0</v>
      </c>
      <c r="Q11" s="134">
        <f t="array" ref="Q11">+IFERROR(INDEX('FCST SDV'!$AC$3:$AZ$3000,MATCH('Hàng Theo FCTS 14.09'!$B11,'FCST SDV'!$C$3:$C$3000,0),MATCH('Hàng Theo FCTS 14.09'!Q$1,'FCST SDV'!$AC$2:$AZ$2,0))/'Hàng Theo FCTS 14.09'!$C11,0)</f>
        <v>0</v>
      </c>
    </row>
    <row r="12" spans="1:17">
      <c r="A12" s="562"/>
      <c r="B12" s="131" t="s">
        <v>15</v>
      </c>
      <c r="C12" s="132">
        <v>100</v>
      </c>
      <c r="D12" s="556"/>
      <c r="E12" s="664"/>
      <c r="F12" s="556"/>
      <c r="G12" s="152">
        <f>+VLOOKUP(B12,'[6]FCST SDV'!$C:$AL,36,0)</f>
        <v>68000</v>
      </c>
      <c r="H12" s="153">
        <f t="shared" si="0"/>
        <v>680</v>
      </c>
      <c r="I12" s="134">
        <f t="array" ref="I12">+IFERROR(INDEX('FCST SDV'!$AC$3:$AZ$3000,MATCH('Hàng Theo FCTS 14.09'!$B12,'FCST SDV'!$C$3:$C$3000,0),MATCH('Hàng Theo FCTS 14.09'!I$1,'FCST SDV'!$AC$2:$AZ$2,0))/'Hàng Theo FCTS 14.09'!$C12,0)</f>
        <v>6</v>
      </c>
      <c r="J12" s="134">
        <f t="array" ref="J12">+IFERROR(INDEX('FCST SDV'!$AC$3:$AZ$3000,MATCH('Hàng Theo FCTS 14.09'!$B12,'FCST SDV'!$C$3:$C$3000,0),MATCH('Hàng Theo FCTS 14.09'!J$1,'FCST SDV'!$AC$2:$AZ$2,0))/'Hàng Theo FCTS 14.09'!$C12,0)</f>
        <v>6</v>
      </c>
      <c r="K12" s="134">
        <f t="array" ref="K12">+IFERROR(INDEX('FCST SDV'!$AC$3:$AZ$3000,MATCH('Hàng Theo FCTS 14.09'!$B12,'FCST SDV'!$C$3:$C$3000,0),MATCH('Hàng Theo FCTS 14.09'!K$1,'FCST SDV'!$AC$2:$AZ$2,0))/'Hàng Theo FCTS 14.09'!$C12,0)</f>
        <v>12</v>
      </c>
      <c r="L12" s="134">
        <f t="array" ref="L12">+IFERROR(INDEX('FCST SDV'!$AC$3:$AZ$3000,MATCH('Hàng Theo FCTS 14.09'!$B12,'FCST SDV'!$C$3:$C$3000,0),MATCH('Hàng Theo FCTS 14.09'!L$1,'FCST SDV'!$AC$2:$AZ$2,0))/'Hàng Theo FCTS 14.09'!$C12,0)</f>
        <v>12</v>
      </c>
      <c r="M12" s="134">
        <f t="array" ref="M12">+IFERROR(INDEX('FCST SDV'!$AC$3:$AZ$3000,MATCH('Hàng Theo FCTS 14.09'!$B12,'FCST SDV'!$C$3:$C$3000,0),MATCH('Hàng Theo FCTS 14.09'!M$1,'FCST SDV'!$AC$2:$AZ$2,0))/'Hàng Theo FCTS 14.09'!$C12,0)</f>
        <v>12</v>
      </c>
      <c r="N12" s="134">
        <f t="array" ref="N12">+IFERROR(INDEX('FCST SDV'!$AC$3:$AZ$3000,MATCH('Hàng Theo FCTS 14.09'!$B12,'FCST SDV'!$C$3:$C$3000,0),MATCH('Hàng Theo FCTS 14.09'!N$1,'FCST SDV'!$AC$2:$AZ$2,0))/'Hàng Theo FCTS 14.09'!$C12,0)</f>
        <v>6</v>
      </c>
      <c r="O12" s="134">
        <f t="array" ref="O12">+IFERROR(INDEX('FCST SDV'!$AC$3:$AZ$3000,MATCH('Hàng Theo FCTS 14.09'!$B12,'FCST SDV'!$C$3:$C$3000,0),MATCH('Hàng Theo FCTS 14.09'!O$1,'FCST SDV'!$AC$2:$AZ$2,0))/'Hàng Theo FCTS 14.09'!$C12,0)</f>
        <v>63.6</v>
      </c>
      <c r="P12" s="134">
        <f t="array" ref="P12">+IFERROR(INDEX('FCST SDV'!$AC$3:$AZ$3000,MATCH('Hàng Theo FCTS 14.09'!$B12,'FCST SDV'!$C$3:$C$3000,0),MATCH('Hàng Theo FCTS 14.09'!P$1,'FCST SDV'!$AC$2:$AZ$2,0))/'Hàng Theo FCTS 14.09'!$C12,0)</f>
        <v>0</v>
      </c>
      <c r="Q12" s="134">
        <f t="array" ref="Q12">+IFERROR(INDEX('FCST SDV'!$AC$3:$AZ$3000,MATCH('Hàng Theo FCTS 14.09'!$B12,'FCST SDV'!$C$3:$C$3000,0),MATCH('Hàng Theo FCTS 14.09'!Q$1,'FCST SDV'!$AC$2:$AZ$2,0))/'Hàng Theo FCTS 14.09'!$C12,0)</f>
        <v>0</v>
      </c>
    </row>
    <row r="13" spans="1:17">
      <c r="A13" s="562"/>
      <c r="B13" s="132" t="s">
        <v>16</v>
      </c>
      <c r="C13" s="132">
        <v>2500</v>
      </c>
      <c r="D13" s="556"/>
      <c r="E13" s="664"/>
      <c r="F13" s="556"/>
      <c r="G13" s="152">
        <f>+VLOOKUP(B13,'[6]FCST SDV'!$C:$AL,36,0)</f>
        <v>294000</v>
      </c>
      <c r="H13" s="153">
        <f t="shared" si="0"/>
        <v>117.6</v>
      </c>
      <c r="I13" s="134">
        <f t="array" ref="I13">+IFERROR(INDEX('FCST SDV'!$AC$3:$AZ$3000,MATCH('Hàng Theo FCTS 14.09'!$B13,'FCST SDV'!$C$3:$C$3000,0),MATCH('Hàng Theo FCTS 14.09'!I$1,'FCST SDV'!$AC$2:$AZ$2,0))/'Hàng Theo FCTS 14.09'!$C13,0)</f>
        <v>4.8</v>
      </c>
      <c r="J13" s="134">
        <f t="array" ref="J13">+IFERROR(INDEX('FCST SDV'!$AC$3:$AZ$3000,MATCH('Hàng Theo FCTS 14.09'!$B13,'FCST SDV'!$C$3:$C$3000,0),MATCH('Hàng Theo FCTS 14.09'!J$1,'FCST SDV'!$AC$2:$AZ$2,0))/'Hàng Theo FCTS 14.09'!$C13,0)</f>
        <v>2.4</v>
      </c>
      <c r="K13" s="134">
        <f t="array" ref="K13">+IFERROR(INDEX('FCST SDV'!$AC$3:$AZ$3000,MATCH('Hàng Theo FCTS 14.09'!$B13,'FCST SDV'!$C$3:$C$3000,0),MATCH('Hàng Theo FCTS 14.09'!K$1,'FCST SDV'!$AC$2:$AZ$2,0))/'Hàng Theo FCTS 14.09'!$C13,0)</f>
        <v>0</v>
      </c>
      <c r="L13" s="134">
        <f t="array" ref="L13">+IFERROR(INDEX('FCST SDV'!$AC$3:$AZ$3000,MATCH('Hàng Theo FCTS 14.09'!$B13,'FCST SDV'!$C$3:$C$3000,0),MATCH('Hàng Theo FCTS 14.09'!L$1,'FCST SDV'!$AC$2:$AZ$2,0))/'Hàng Theo FCTS 14.09'!$C13,0)</f>
        <v>0</v>
      </c>
      <c r="M13" s="134">
        <f t="array" ref="M13">+IFERROR(INDEX('FCST SDV'!$AC$3:$AZ$3000,MATCH('Hàng Theo FCTS 14.09'!$B13,'FCST SDV'!$C$3:$C$3000,0),MATCH('Hàng Theo FCTS 14.09'!M$1,'FCST SDV'!$AC$2:$AZ$2,0))/'Hàng Theo FCTS 14.09'!$C13,0)</f>
        <v>0</v>
      </c>
      <c r="N13" s="134">
        <f t="array" ref="N13">+IFERROR(INDEX('FCST SDV'!$AC$3:$AZ$3000,MATCH('Hàng Theo FCTS 14.09'!$B13,'FCST SDV'!$C$3:$C$3000,0),MATCH('Hàng Theo FCTS 14.09'!N$1,'FCST SDV'!$AC$2:$AZ$2,0))/'Hàng Theo FCTS 14.09'!$C13,0)</f>
        <v>0</v>
      </c>
      <c r="O13" s="134">
        <f t="array" ref="O13">+IFERROR(INDEX('FCST SDV'!$AC$3:$AZ$3000,MATCH('Hàng Theo FCTS 14.09'!$B13,'FCST SDV'!$C$3:$C$3000,0),MATCH('Hàng Theo FCTS 14.09'!O$1,'FCST SDV'!$AC$2:$AZ$2,0))/'Hàng Theo FCTS 14.09'!$C13,0)</f>
        <v>12</v>
      </c>
      <c r="P13" s="134">
        <f t="array" ref="P13">+IFERROR(INDEX('FCST SDV'!$AC$3:$AZ$3000,MATCH('Hàng Theo FCTS 14.09'!$B13,'FCST SDV'!$C$3:$C$3000,0),MATCH('Hàng Theo FCTS 14.09'!P$1,'FCST SDV'!$AC$2:$AZ$2,0))/'Hàng Theo FCTS 14.09'!$C13,0)</f>
        <v>0</v>
      </c>
      <c r="Q13" s="134">
        <f t="array" ref="Q13">+IFERROR(INDEX('FCST SDV'!$AC$3:$AZ$3000,MATCH('Hàng Theo FCTS 14.09'!$B13,'FCST SDV'!$C$3:$C$3000,0),MATCH('Hàng Theo FCTS 14.09'!Q$1,'FCST SDV'!$AC$2:$AZ$2,0))/'Hàng Theo FCTS 14.09'!$C13,0)</f>
        <v>0</v>
      </c>
    </row>
    <row r="14" spans="1:17">
      <c r="A14" s="562"/>
      <c r="B14" s="132" t="s">
        <v>17</v>
      </c>
      <c r="C14" s="132">
        <v>2500</v>
      </c>
      <c r="D14" s="556"/>
      <c r="E14" s="664"/>
      <c r="F14" s="556"/>
      <c r="G14" s="152">
        <f>+VLOOKUP(B14,'[6]FCST SDV'!$C:$AL,36,0)</f>
        <v>48000</v>
      </c>
      <c r="H14" s="153">
        <f t="shared" si="0"/>
        <v>19.2</v>
      </c>
      <c r="I14" s="134">
        <f t="array" ref="I14">+IFERROR(INDEX('FCST SDV'!$AC$3:$AZ$3000,MATCH('Hàng Theo FCTS 14.09'!$B14,'FCST SDV'!$C$3:$C$3000,0),MATCH('Hàng Theo FCTS 14.09'!I$1,'FCST SDV'!$AC$2:$AZ$2,0))/'Hàng Theo FCTS 14.09'!$C14,0)</f>
        <v>300</v>
      </c>
      <c r="J14" s="134">
        <f t="array" ref="J14">+IFERROR(INDEX('FCST SDV'!$AC$3:$AZ$3000,MATCH('Hàng Theo FCTS 14.09'!$B14,'FCST SDV'!$C$3:$C$3000,0),MATCH('Hàng Theo FCTS 14.09'!J$1,'FCST SDV'!$AC$2:$AZ$2,0))/'Hàng Theo FCTS 14.09'!$C14,0)</f>
        <v>300</v>
      </c>
      <c r="K14" s="134">
        <f t="array" ref="K14">+IFERROR(INDEX('FCST SDV'!$AC$3:$AZ$3000,MATCH('Hàng Theo FCTS 14.09'!$B14,'FCST SDV'!$C$3:$C$3000,0),MATCH('Hàng Theo FCTS 14.09'!K$1,'FCST SDV'!$AC$2:$AZ$2,0))/'Hàng Theo FCTS 14.09'!$C14,0)</f>
        <v>300</v>
      </c>
      <c r="L14" s="134">
        <f t="array" ref="L14">+IFERROR(INDEX('FCST SDV'!$AC$3:$AZ$3000,MATCH('Hàng Theo FCTS 14.09'!$B14,'FCST SDV'!$C$3:$C$3000,0),MATCH('Hàng Theo FCTS 14.09'!L$1,'FCST SDV'!$AC$2:$AZ$2,0))/'Hàng Theo FCTS 14.09'!$C14,0)</f>
        <v>0</v>
      </c>
      <c r="M14" s="134">
        <f t="array" ref="M14">+IFERROR(INDEX('FCST SDV'!$AC$3:$AZ$3000,MATCH('Hàng Theo FCTS 14.09'!$B14,'FCST SDV'!$C$3:$C$3000,0),MATCH('Hàng Theo FCTS 14.09'!M$1,'FCST SDV'!$AC$2:$AZ$2,0))/'Hàng Theo FCTS 14.09'!$C14,0)</f>
        <v>0</v>
      </c>
      <c r="N14" s="134">
        <f t="array" ref="N14">+IFERROR(INDEX('FCST SDV'!$AC$3:$AZ$3000,MATCH('Hàng Theo FCTS 14.09'!$B14,'FCST SDV'!$C$3:$C$3000,0),MATCH('Hàng Theo FCTS 14.09'!N$1,'FCST SDV'!$AC$2:$AZ$2,0))/'Hàng Theo FCTS 14.09'!$C14,0)</f>
        <v>0</v>
      </c>
      <c r="O14" s="134">
        <f t="array" ref="O14">+IFERROR(INDEX('FCST SDV'!$AC$3:$AZ$3000,MATCH('Hàng Theo FCTS 14.09'!$B14,'FCST SDV'!$C$3:$C$3000,0),MATCH('Hàng Theo FCTS 14.09'!O$1,'FCST SDV'!$AC$2:$AZ$2,0))/'Hàng Theo FCTS 14.09'!$C14,0)</f>
        <v>1325</v>
      </c>
      <c r="P14" s="134">
        <f t="array" ref="P14">+IFERROR(INDEX('FCST SDV'!$AC$3:$AZ$3000,MATCH('Hàng Theo FCTS 14.09'!$B14,'FCST SDV'!$C$3:$C$3000,0),MATCH('Hàng Theo FCTS 14.09'!P$1,'FCST SDV'!$AC$2:$AZ$2,0))/'Hàng Theo FCTS 14.09'!$C14,0)</f>
        <v>700</v>
      </c>
      <c r="Q14" s="134">
        <f t="array" ref="Q14">+IFERROR(INDEX('FCST SDV'!$AC$3:$AZ$3000,MATCH('Hàng Theo FCTS 14.09'!$B14,'FCST SDV'!$C$3:$C$3000,0),MATCH('Hàng Theo FCTS 14.09'!Q$1,'FCST SDV'!$AC$2:$AZ$2,0))/'Hàng Theo FCTS 14.09'!$C14,0)</f>
        <v>0</v>
      </c>
    </row>
    <row r="15" spans="1:17">
      <c r="A15" s="562"/>
      <c r="B15" s="132" t="s">
        <v>18</v>
      </c>
      <c r="C15" s="132">
        <v>100</v>
      </c>
      <c r="D15" s="556"/>
      <c r="E15" s="664"/>
      <c r="F15" s="556"/>
      <c r="G15" s="152">
        <f>+VLOOKUP(B15,'[6]FCST SDV'!$C:$AL,36,0)</f>
        <v>292500</v>
      </c>
      <c r="H15" s="153">
        <f t="shared" si="0"/>
        <v>2925</v>
      </c>
      <c r="I15" s="134">
        <f t="array" ref="I15">+IFERROR(INDEX('FCST SDV'!$AC$3:$AZ$3000,MATCH('Hàng Theo FCTS 14.09'!$B15,'FCST SDV'!$C$3:$C$3000,0),MATCH('Hàng Theo FCTS 14.09'!I$1,'FCST SDV'!$AC$2:$AZ$2,0))/'Hàng Theo FCTS 14.09'!$C15,0)</f>
        <v>0</v>
      </c>
      <c r="J15" s="134">
        <f t="array" ref="J15">+IFERROR(INDEX('FCST SDV'!$AC$3:$AZ$3000,MATCH('Hàng Theo FCTS 14.09'!$B15,'FCST SDV'!$C$3:$C$3000,0),MATCH('Hàng Theo FCTS 14.09'!J$1,'FCST SDV'!$AC$2:$AZ$2,0))/'Hàng Theo FCTS 14.09'!$C15,0)</f>
        <v>0</v>
      </c>
      <c r="K15" s="134">
        <f t="array" ref="K15">+IFERROR(INDEX('FCST SDV'!$AC$3:$AZ$3000,MATCH('Hàng Theo FCTS 14.09'!$B15,'FCST SDV'!$C$3:$C$3000,0),MATCH('Hàng Theo FCTS 14.09'!K$1,'FCST SDV'!$AC$2:$AZ$2,0))/'Hàng Theo FCTS 14.09'!$C15,0)</f>
        <v>0</v>
      </c>
      <c r="L15" s="134">
        <f t="array" ref="L15">+IFERROR(INDEX('FCST SDV'!$AC$3:$AZ$3000,MATCH('Hàng Theo FCTS 14.09'!$B15,'FCST SDV'!$C$3:$C$3000,0),MATCH('Hàng Theo FCTS 14.09'!L$1,'FCST SDV'!$AC$2:$AZ$2,0))/'Hàng Theo FCTS 14.09'!$C15,0)</f>
        <v>18.899999999999999</v>
      </c>
      <c r="M15" s="134">
        <f t="array" ref="M15">+IFERROR(INDEX('FCST SDV'!$AC$3:$AZ$3000,MATCH('Hàng Theo FCTS 14.09'!$B15,'FCST SDV'!$C$3:$C$3000,0),MATCH('Hàng Theo FCTS 14.09'!M$1,'FCST SDV'!$AC$2:$AZ$2,0))/'Hàng Theo FCTS 14.09'!$C15,0)</f>
        <v>0</v>
      </c>
      <c r="N15" s="134">
        <f t="array" ref="N15">+IFERROR(INDEX('FCST SDV'!$AC$3:$AZ$3000,MATCH('Hàng Theo FCTS 14.09'!$B15,'FCST SDV'!$C$3:$C$3000,0),MATCH('Hàng Theo FCTS 14.09'!N$1,'FCST SDV'!$AC$2:$AZ$2,0))/'Hàng Theo FCTS 14.09'!$C15,0)</f>
        <v>0</v>
      </c>
      <c r="O15" s="134">
        <f t="array" ref="O15">+IFERROR(INDEX('FCST SDV'!$AC$3:$AZ$3000,MATCH('Hàng Theo FCTS 14.09'!$B15,'FCST SDV'!$C$3:$C$3000,0),MATCH('Hàng Theo FCTS 14.09'!O$1,'FCST SDV'!$AC$2:$AZ$2,0))/'Hàng Theo FCTS 14.09'!$C15,0)</f>
        <v>18.899999999999999</v>
      </c>
      <c r="P15" s="134">
        <f t="array" ref="P15">+IFERROR(INDEX('FCST SDV'!$AC$3:$AZ$3000,MATCH('Hàng Theo FCTS 14.09'!$B15,'FCST SDV'!$C$3:$C$3000,0),MATCH('Hàng Theo FCTS 14.09'!P$1,'FCST SDV'!$AC$2:$AZ$2,0))/'Hàng Theo FCTS 14.09'!$C15,0)</f>
        <v>0</v>
      </c>
      <c r="Q15" s="134">
        <f t="array" ref="Q15">+IFERROR(INDEX('FCST SDV'!$AC$3:$AZ$3000,MATCH('Hàng Theo FCTS 14.09'!$B15,'FCST SDV'!$C$3:$C$3000,0),MATCH('Hàng Theo FCTS 14.09'!Q$1,'FCST SDV'!$AC$2:$AZ$2,0))/'Hàng Theo FCTS 14.09'!$C15,0)</f>
        <v>0</v>
      </c>
    </row>
    <row r="16" spans="1:17">
      <c r="A16" s="562"/>
      <c r="B16" s="132" t="s">
        <v>19</v>
      </c>
      <c r="C16" s="132">
        <v>1000</v>
      </c>
      <c r="D16" s="556"/>
      <c r="E16" s="664"/>
      <c r="F16" s="556"/>
      <c r="G16" s="152">
        <f>+VLOOKUP(B16,'[6]FCST SDV'!$C:$AL,36,0)</f>
        <v>37800</v>
      </c>
      <c r="H16" s="153">
        <f t="shared" si="0"/>
        <v>37.799999999999997</v>
      </c>
      <c r="I16" s="134">
        <f t="array" ref="I16">+IFERROR(INDEX('FCST SDV'!$AC$3:$AZ$3000,MATCH('Hàng Theo FCTS 14.09'!$B16,'FCST SDV'!$C$3:$C$3000,0),MATCH('Hàng Theo FCTS 14.09'!I$1,'FCST SDV'!$AC$2:$AZ$2,0))/'Hàng Theo FCTS 14.09'!$C16,0)</f>
        <v>0</v>
      </c>
      <c r="J16" s="134">
        <f t="array" ref="J16">+IFERROR(INDEX('FCST SDV'!$AC$3:$AZ$3000,MATCH('Hàng Theo FCTS 14.09'!$B16,'FCST SDV'!$C$3:$C$3000,0),MATCH('Hàng Theo FCTS 14.09'!J$1,'FCST SDV'!$AC$2:$AZ$2,0))/'Hàng Theo FCTS 14.09'!$C16,0)</f>
        <v>0</v>
      </c>
      <c r="K16" s="134">
        <f t="array" ref="K16">+IFERROR(INDEX('FCST SDV'!$AC$3:$AZ$3000,MATCH('Hàng Theo FCTS 14.09'!$B16,'FCST SDV'!$C$3:$C$3000,0),MATCH('Hàng Theo FCTS 14.09'!K$1,'FCST SDV'!$AC$2:$AZ$2,0))/'Hàng Theo FCTS 14.09'!$C16,0)</f>
        <v>5.25</v>
      </c>
      <c r="L16" s="134">
        <f t="array" ref="L16">+IFERROR(INDEX('FCST SDV'!$AC$3:$AZ$3000,MATCH('Hàng Theo FCTS 14.09'!$B16,'FCST SDV'!$C$3:$C$3000,0),MATCH('Hàng Theo FCTS 14.09'!L$1,'FCST SDV'!$AC$2:$AZ$2,0))/'Hàng Theo FCTS 14.09'!$C16,0)</f>
        <v>10.5</v>
      </c>
      <c r="M16" s="134">
        <f t="array" ref="M16">+IFERROR(INDEX('FCST SDV'!$AC$3:$AZ$3000,MATCH('Hàng Theo FCTS 14.09'!$B16,'FCST SDV'!$C$3:$C$3000,0),MATCH('Hàng Theo FCTS 14.09'!M$1,'FCST SDV'!$AC$2:$AZ$2,0))/'Hàng Theo FCTS 14.09'!$C16,0)</f>
        <v>10.5</v>
      </c>
      <c r="N16" s="134">
        <f t="array" ref="N16">+IFERROR(INDEX('FCST SDV'!$AC$3:$AZ$3000,MATCH('Hàng Theo FCTS 14.09'!$B16,'FCST SDV'!$C$3:$C$3000,0),MATCH('Hàng Theo FCTS 14.09'!N$1,'FCST SDV'!$AC$2:$AZ$2,0))/'Hàng Theo FCTS 14.09'!$C16,0)</f>
        <v>0</v>
      </c>
      <c r="O16" s="134">
        <f t="array" ref="O16">+IFERROR(INDEX('FCST SDV'!$AC$3:$AZ$3000,MATCH('Hàng Theo FCTS 14.09'!$B16,'FCST SDV'!$C$3:$C$3000,0),MATCH('Hàng Theo FCTS 14.09'!O$1,'FCST SDV'!$AC$2:$AZ$2,0))/'Hàng Theo FCTS 14.09'!$C16,0)</f>
        <v>26.25</v>
      </c>
      <c r="P16" s="134">
        <f t="array" ref="P16">+IFERROR(INDEX('FCST SDV'!$AC$3:$AZ$3000,MATCH('Hàng Theo FCTS 14.09'!$B16,'FCST SDV'!$C$3:$C$3000,0),MATCH('Hàng Theo FCTS 14.09'!P$1,'FCST SDV'!$AC$2:$AZ$2,0))/'Hàng Theo FCTS 14.09'!$C16,0)</f>
        <v>34.125</v>
      </c>
      <c r="Q16" s="134">
        <f t="array" ref="Q16">+IFERROR(INDEX('FCST SDV'!$AC$3:$AZ$3000,MATCH('Hàng Theo FCTS 14.09'!$B16,'FCST SDV'!$C$3:$C$3000,0),MATCH('Hàng Theo FCTS 14.09'!Q$1,'FCST SDV'!$AC$2:$AZ$2,0))/'Hàng Theo FCTS 14.09'!$C16,0)</f>
        <v>0</v>
      </c>
    </row>
    <row r="17" spans="1:17">
      <c r="A17" s="562"/>
      <c r="B17" s="132" t="s">
        <v>20</v>
      </c>
      <c r="C17" s="132">
        <v>1000</v>
      </c>
      <c r="D17" s="556"/>
      <c r="E17" s="664"/>
      <c r="F17" s="556"/>
      <c r="G17" s="152">
        <f>+VLOOKUP(B17,'[6]FCST SDV'!$C:$AL,36,0)</f>
        <v>86625</v>
      </c>
      <c r="H17" s="153">
        <f t="shared" si="0"/>
        <v>86.625</v>
      </c>
      <c r="I17" s="134">
        <f t="array" ref="I17">+IFERROR(INDEX('FCST SDV'!$AC$3:$AZ$3000,MATCH('Hàng Theo FCTS 14.09'!$B17,'FCST SDV'!$C$3:$C$3000,0),MATCH('Hàng Theo FCTS 14.09'!I$1,'FCST SDV'!$AC$2:$AZ$2,0))/'Hàng Theo FCTS 14.09'!$C17,0)</f>
        <v>24.5</v>
      </c>
      <c r="J17" s="134">
        <f t="array" ref="J17">+IFERROR(INDEX('FCST SDV'!$AC$3:$AZ$3000,MATCH('Hàng Theo FCTS 14.09'!$B17,'FCST SDV'!$C$3:$C$3000,0),MATCH('Hàng Theo FCTS 14.09'!J$1,'FCST SDV'!$AC$2:$AZ$2,0))/'Hàng Theo FCTS 14.09'!$C17,0)</f>
        <v>24.5</v>
      </c>
      <c r="K17" s="134">
        <f t="array" ref="K17">+IFERROR(INDEX('FCST SDV'!$AC$3:$AZ$3000,MATCH('Hàng Theo FCTS 14.09'!$B17,'FCST SDV'!$C$3:$C$3000,0),MATCH('Hàng Theo FCTS 14.09'!K$1,'FCST SDV'!$AC$2:$AZ$2,0))/'Hàng Theo FCTS 14.09'!$C17,0)</f>
        <v>24.5</v>
      </c>
      <c r="L17" s="134">
        <f t="array" ref="L17">+IFERROR(INDEX('FCST SDV'!$AC$3:$AZ$3000,MATCH('Hàng Theo FCTS 14.09'!$B17,'FCST SDV'!$C$3:$C$3000,0),MATCH('Hàng Theo FCTS 14.09'!L$1,'FCST SDV'!$AC$2:$AZ$2,0))/'Hàng Theo FCTS 14.09'!$C17,0)</f>
        <v>24.5</v>
      </c>
      <c r="M17" s="134">
        <f t="array" ref="M17">+IFERROR(INDEX('FCST SDV'!$AC$3:$AZ$3000,MATCH('Hàng Theo FCTS 14.09'!$B17,'FCST SDV'!$C$3:$C$3000,0),MATCH('Hàng Theo FCTS 14.09'!M$1,'FCST SDV'!$AC$2:$AZ$2,0))/'Hàng Theo FCTS 14.09'!$C17,0)</f>
        <v>24.5</v>
      </c>
      <c r="N17" s="134">
        <f t="array" ref="N17">+IFERROR(INDEX('FCST SDV'!$AC$3:$AZ$3000,MATCH('Hàng Theo FCTS 14.09'!$B17,'FCST SDV'!$C$3:$C$3000,0),MATCH('Hàng Theo FCTS 14.09'!N$1,'FCST SDV'!$AC$2:$AZ$2,0))/'Hàng Theo FCTS 14.09'!$C17,0)</f>
        <v>24.5</v>
      </c>
      <c r="O17" s="134">
        <f t="array" ref="O17">+IFERROR(INDEX('FCST SDV'!$AC$3:$AZ$3000,MATCH('Hàng Theo FCTS 14.09'!$B17,'FCST SDV'!$C$3:$C$3000,0),MATCH('Hàng Theo FCTS 14.09'!O$1,'FCST SDV'!$AC$2:$AZ$2,0))/'Hàng Theo FCTS 14.09'!$C17,0)</f>
        <v>161.25</v>
      </c>
      <c r="P17" s="134">
        <f t="array" ref="P17">+IFERROR(INDEX('FCST SDV'!$AC$3:$AZ$3000,MATCH('Hàng Theo FCTS 14.09'!$B17,'FCST SDV'!$C$3:$C$3000,0),MATCH('Hàng Theo FCTS 14.09'!P$1,'FCST SDV'!$AC$2:$AZ$2,0))/'Hàng Theo FCTS 14.09'!$C17,0)</f>
        <v>0</v>
      </c>
      <c r="Q17" s="134">
        <f t="array" ref="Q17">+IFERROR(INDEX('FCST SDV'!$AC$3:$AZ$3000,MATCH('Hàng Theo FCTS 14.09'!$B17,'FCST SDV'!$C$3:$C$3000,0),MATCH('Hàng Theo FCTS 14.09'!Q$1,'FCST SDV'!$AC$2:$AZ$2,0))/'Hàng Theo FCTS 14.09'!$C17,0)</f>
        <v>0</v>
      </c>
    </row>
    <row r="18" spans="1:17">
      <c r="A18" s="562"/>
      <c r="B18" s="132" t="s">
        <v>21</v>
      </c>
      <c r="C18" s="132">
        <v>1000</v>
      </c>
      <c r="D18" s="556"/>
      <c r="E18" s="664"/>
      <c r="F18" s="556"/>
      <c r="G18" s="152">
        <f>+VLOOKUP(B18,'[6]FCST SDV'!$C:$AL,36,0)</f>
        <v>308250</v>
      </c>
      <c r="H18" s="153">
        <f t="shared" si="0"/>
        <v>308.25</v>
      </c>
      <c r="I18" s="134">
        <f t="array" ref="I18">+IFERROR(INDEX('FCST SDV'!$AC$3:$AZ$3000,MATCH('Hàng Theo FCTS 14.09'!$B18,'FCST SDV'!$C$3:$C$3000,0),MATCH('Hàng Theo FCTS 14.09'!I$1,'FCST SDV'!$AC$2:$AZ$2,0))/'Hàng Theo FCTS 14.09'!$C18,0)</f>
        <v>0</v>
      </c>
      <c r="J18" s="134">
        <f t="array" ref="J18">+IFERROR(INDEX('FCST SDV'!$AC$3:$AZ$3000,MATCH('Hàng Theo FCTS 14.09'!$B18,'FCST SDV'!$C$3:$C$3000,0),MATCH('Hàng Theo FCTS 14.09'!J$1,'FCST SDV'!$AC$2:$AZ$2,0))/'Hàng Theo FCTS 14.09'!$C18,0)</f>
        <v>10</v>
      </c>
      <c r="K18" s="134">
        <f t="array" ref="K18">+IFERROR(INDEX('FCST SDV'!$AC$3:$AZ$3000,MATCH('Hàng Theo FCTS 14.09'!$B18,'FCST SDV'!$C$3:$C$3000,0),MATCH('Hàng Theo FCTS 14.09'!K$1,'FCST SDV'!$AC$2:$AZ$2,0))/'Hàng Theo FCTS 14.09'!$C18,0)</f>
        <v>10</v>
      </c>
      <c r="L18" s="134">
        <f t="array" ref="L18">+IFERROR(INDEX('FCST SDV'!$AC$3:$AZ$3000,MATCH('Hàng Theo FCTS 14.09'!$B18,'FCST SDV'!$C$3:$C$3000,0),MATCH('Hàng Theo FCTS 14.09'!L$1,'FCST SDV'!$AC$2:$AZ$2,0))/'Hàng Theo FCTS 14.09'!$C18,0)</f>
        <v>10</v>
      </c>
      <c r="M18" s="134">
        <f t="array" ref="M18">+IFERROR(INDEX('FCST SDV'!$AC$3:$AZ$3000,MATCH('Hàng Theo FCTS 14.09'!$B18,'FCST SDV'!$C$3:$C$3000,0),MATCH('Hàng Theo FCTS 14.09'!M$1,'FCST SDV'!$AC$2:$AZ$2,0))/'Hàng Theo FCTS 14.09'!$C18,0)</f>
        <v>0</v>
      </c>
      <c r="N18" s="134">
        <f t="array" ref="N18">+IFERROR(INDEX('FCST SDV'!$AC$3:$AZ$3000,MATCH('Hàng Theo FCTS 14.09'!$B18,'FCST SDV'!$C$3:$C$3000,0),MATCH('Hàng Theo FCTS 14.09'!N$1,'FCST SDV'!$AC$2:$AZ$2,0))/'Hàng Theo FCTS 14.09'!$C18,0)</f>
        <v>0</v>
      </c>
      <c r="O18" s="134">
        <f t="array" ref="O18">+IFERROR(INDEX('FCST SDV'!$AC$3:$AZ$3000,MATCH('Hàng Theo FCTS 14.09'!$B18,'FCST SDV'!$C$3:$C$3000,0),MATCH('Hàng Theo FCTS 14.09'!O$1,'FCST SDV'!$AC$2:$AZ$2,0))/'Hàng Theo FCTS 14.09'!$C18,0)</f>
        <v>42</v>
      </c>
      <c r="P18" s="134">
        <f t="array" ref="P18">+IFERROR(INDEX('FCST SDV'!$AC$3:$AZ$3000,MATCH('Hàng Theo FCTS 14.09'!$B18,'FCST SDV'!$C$3:$C$3000,0),MATCH('Hàng Theo FCTS 14.09'!P$1,'FCST SDV'!$AC$2:$AZ$2,0))/'Hàng Theo FCTS 14.09'!$C18,0)</f>
        <v>0</v>
      </c>
      <c r="Q18" s="134">
        <f t="array" ref="Q18">+IFERROR(INDEX('FCST SDV'!$AC$3:$AZ$3000,MATCH('Hàng Theo FCTS 14.09'!$B18,'FCST SDV'!$C$3:$C$3000,0),MATCH('Hàng Theo FCTS 14.09'!Q$1,'FCST SDV'!$AC$2:$AZ$2,0))/'Hàng Theo FCTS 14.09'!$C18,0)</f>
        <v>0</v>
      </c>
    </row>
    <row r="19" spans="1:17">
      <c r="A19" s="562"/>
      <c r="B19" s="132" t="s">
        <v>22</v>
      </c>
      <c r="C19" s="132">
        <v>1000</v>
      </c>
      <c r="D19" s="556"/>
      <c r="E19" s="664"/>
      <c r="F19" s="556"/>
      <c r="G19" s="152">
        <f>+VLOOKUP(B19,'[6]FCST SDV'!$C:$AL,36,0)</f>
        <v>72000</v>
      </c>
      <c r="H19" s="153">
        <f t="shared" si="0"/>
        <v>72</v>
      </c>
      <c r="I19" s="134">
        <f t="array" ref="I19">+IFERROR(INDEX('FCST SDV'!$AC$3:$AZ$3000,MATCH('Hàng Theo FCTS 14.09'!$B19,'FCST SDV'!$C$3:$C$3000,0),MATCH('Hàng Theo FCTS 14.09'!I$1,'FCST SDV'!$AC$2:$AZ$2,0))/'Hàng Theo FCTS 14.09'!$C19,0)</f>
        <v>0</v>
      </c>
      <c r="J19" s="134">
        <f t="array" ref="J19">+IFERROR(INDEX('FCST SDV'!$AC$3:$AZ$3000,MATCH('Hàng Theo FCTS 14.09'!$B19,'FCST SDV'!$C$3:$C$3000,0),MATCH('Hàng Theo FCTS 14.09'!J$1,'FCST SDV'!$AC$2:$AZ$2,0))/'Hàng Theo FCTS 14.09'!$C19,0)</f>
        <v>0</v>
      </c>
      <c r="K19" s="134">
        <f t="array" ref="K19">+IFERROR(INDEX('FCST SDV'!$AC$3:$AZ$3000,MATCH('Hàng Theo FCTS 14.09'!$B19,'FCST SDV'!$C$3:$C$3000,0),MATCH('Hàng Theo FCTS 14.09'!K$1,'FCST SDV'!$AC$2:$AZ$2,0))/'Hàng Theo FCTS 14.09'!$C19,0)</f>
        <v>0</v>
      </c>
      <c r="L19" s="134">
        <f t="array" ref="L19">+IFERROR(INDEX('FCST SDV'!$AC$3:$AZ$3000,MATCH('Hàng Theo FCTS 14.09'!$B19,'FCST SDV'!$C$3:$C$3000,0),MATCH('Hàng Theo FCTS 14.09'!L$1,'FCST SDV'!$AC$2:$AZ$2,0))/'Hàng Theo FCTS 14.09'!$C19,0)</f>
        <v>0</v>
      </c>
      <c r="M19" s="134">
        <f t="array" ref="M19">+IFERROR(INDEX('FCST SDV'!$AC$3:$AZ$3000,MATCH('Hàng Theo FCTS 14.09'!$B19,'FCST SDV'!$C$3:$C$3000,0),MATCH('Hàng Theo FCTS 14.09'!M$1,'FCST SDV'!$AC$2:$AZ$2,0))/'Hàng Theo FCTS 14.09'!$C19,0)</f>
        <v>0</v>
      </c>
      <c r="N19" s="134">
        <f t="array" ref="N19">+IFERROR(INDEX('FCST SDV'!$AC$3:$AZ$3000,MATCH('Hàng Theo FCTS 14.09'!$B19,'FCST SDV'!$C$3:$C$3000,0),MATCH('Hàng Theo FCTS 14.09'!N$1,'FCST SDV'!$AC$2:$AZ$2,0))/'Hàng Theo FCTS 14.09'!$C19,0)</f>
        <v>0</v>
      </c>
      <c r="O19" s="134">
        <f t="array" ref="O19">+IFERROR(INDEX('FCST SDV'!$AC$3:$AZ$3000,MATCH('Hàng Theo FCTS 14.09'!$B19,'FCST SDV'!$C$3:$C$3000,0),MATCH('Hàng Theo FCTS 14.09'!O$1,'FCST SDV'!$AC$2:$AZ$2,0))/'Hàng Theo FCTS 14.09'!$C19,0)</f>
        <v>0</v>
      </c>
      <c r="P19" s="134">
        <f t="array" ref="P19">+IFERROR(INDEX('FCST SDV'!$AC$3:$AZ$3000,MATCH('Hàng Theo FCTS 14.09'!$B19,'FCST SDV'!$C$3:$C$3000,0),MATCH('Hàng Theo FCTS 14.09'!P$1,'FCST SDV'!$AC$2:$AZ$2,0))/'Hàng Theo FCTS 14.09'!$C19,0)</f>
        <v>42.133333333333333</v>
      </c>
      <c r="Q19" s="134">
        <f t="array" ref="Q19">+IFERROR(INDEX('FCST SDV'!$AC$3:$AZ$3000,MATCH('Hàng Theo FCTS 14.09'!$B19,'FCST SDV'!$C$3:$C$3000,0),MATCH('Hàng Theo FCTS 14.09'!Q$1,'FCST SDV'!$AC$2:$AZ$2,0))/'Hàng Theo FCTS 14.09'!$C19,0)</f>
        <v>0</v>
      </c>
    </row>
    <row r="20" spans="1:17">
      <c r="A20" s="562"/>
      <c r="B20" s="132" t="s">
        <v>23</v>
      </c>
      <c r="C20" s="132">
        <v>375</v>
      </c>
      <c r="D20" s="556"/>
      <c r="E20" s="664"/>
      <c r="F20" s="556"/>
      <c r="G20" s="152">
        <f>+VLOOKUP(B20,'[6]FCST SDV'!$C:$AL,36,0)</f>
        <v>15800</v>
      </c>
      <c r="H20" s="153">
        <f t="shared" si="0"/>
        <v>42.133333333333333</v>
      </c>
      <c r="I20" s="134">
        <f t="array" ref="I20">+IFERROR(INDEX('FCST SDV'!$AC$3:$AZ$3000,MATCH('Hàng Theo FCTS 14.09'!$B20,'FCST SDV'!$C$3:$C$3000,0),MATCH('Hàng Theo FCTS 14.09'!I$1,'FCST SDV'!$AC$2:$AZ$2,0))/'Hàng Theo FCTS 14.09'!$C20,0)</f>
        <v>0</v>
      </c>
      <c r="J20" s="134">
        <f t="array" ref="J20">+IFERROR(INDEX('FCST SDV'!$AC$3:$AZ$3000,MATCH('Hàng Theo FCTS 14.09'!$B20,'FCST SDV'!$C$3:$C$3000,0),MATCH('Hàng Theo FCTS 14.09'!J$1,'FCST SDV'!$AC$2:$AZ$2,0))/'Hàng Theo FCTS 14.09'!$C20,0)</f>
        <v>3.6</v>
      </c>
      <c r="K20" s="134">
        <f t="array" ref="K20">+IFERROR(INDEX('FCST SDV'!$AC$3:$AZ$3000,MATCH('Hàng Theo FCTS 14.09'!$B20,'FCST SDV'!$C$3:$C$3000,0),MATCH('Hàng Theo FCTS 14.09'!K$1,'FCST SDV'!$AC$2:$AZ$2,0))/'Hàng Theo FCTS 14.09'!$C20,0)</f>
        <v>3.6</v>
      </c>
      <c r="L20" s="134">
        <f t="array" ref="L20">+IFERROR(INDEX('FCST SDV'!$AC$3:$AZ$3000,MATCH('Hàng Theo FCTS 14.09'!$B20,'FCST SDV'!$C$3:$C$3000,0),MATCH('Hàng Theo FCTS 14.09'!L$1,'FCST SDV'!$AC$2:$AZ$2,0))/'Hàng Theo FCTS 14.09'!$C20,0)</f>
        <v>3.6</v>
      </c>
      <c r="M20" s="134">
        <f t="array" ref="M20">+IFERROR(INDEX('FCST SDV'!$AC$3:$AZ$3000,MATCH('Hàng Theo FCTS 14.09'!$B20,'FCST SDV'!$C$3:$C$3000,0),MATCH('Hàng Theo FCTS 14.09'!M$1,'FCST SDV'!$AC$2:$AZ$2,0))/'Hàng Theo FCTS 14.09'!$C20,0)</f>
        <v>3.6</v>
      </c>
      <c r="N20" s="134">
        <f t="array" ref="N20">+IFERROR(INDEX('FCST SDV'!$AC$3:$AZ$3000,MATCH('Hàng Theo FCTS 14.09'!$B20,'FCST SDV'!$C$3:$C$3000,0),MATCH('Hàng Theo FCTS 14.09'!N$1,'FCST SDV'!$AC$2:$AZ$2,0))/'Hàng Theo FCTS 14.09'!$C20,0)</f>
        <v>7.2</v>
      </c>
      <c r="O20" s="134">
        <f t="array" ref="O20">+IFERROR(INDEX('FCST SDV'!$AC$3:$AZ$3000,MATCH('Hàng Theo FCTS 14.09'!$B20,'FCST SDV'!$C$3:$C$3000,0),MATCH('Hàng Theo FCTS 14.09'!O$1,'FCST SDV'!$AC$2:$AZ$2,0))/'Hàng Theo FCTS 14.09'!$C20,0)</f>
        <v>25.2</v>
      </c>
      <c r="P20" s="134">
        <f t="array" ref="P20">+IFERROR(INDEX('FCST SDV'!$AC$3:$AZ$3000,MATCH('Hàng Theo FCTS 14.09'!$B20,'FCST SDV'!$C$3:$C$3000,0),MATCH('Hàng Theo FCTS 14.09'!P$1,'FCST SDV'!$AC$2:$AZ$2,0))/'Hàng Theo FCTS 14.09'!$C20,0)</f>
        <v>25.2</v>
      </c>
      <c r="Q20" s="134">
        <f t="array" ref="Q20">+IFERROR(INDEX('FCST SDV'!$AC$3:$AZ$3000,MATCH('Hàng Theo FCTS 14.09'!$B20,'FCST SDV'!$C$3:$C$3000,0),MATCH('Hàng Theo FCTS 14.09'!Q$1,'FCST SDV'!$AC$2:$AZ$2,0))/'Hàng Theo FCTS 14.09'!$C20,0)</f>
        <v>22.8</v>
      </c>
    </row>
    <row r="21" spans="1:17">
      <c r="A21" s="562"/>
      <c r="B21" s="132" t="s">
        <v>24</v>
      </c>
      <c r="C21" s="132">
        <v>2500</v>
      </c>
      <c r="D21" s="556"/>
      <c r="E21" s="664"/>
      <c r="F21" s="556"/>
      <c r="G21" s="152">
        <f>+VLOOKUP(B21,'[6]FCST SDV'!$C:$AL,36,0)</f>
        <v>237000</v>
      </c>
      <c r="H21" s="153">
        <f t="shared" si="0"/>
        <v>94.8</v>
      </c>
      <c r="I21" s="134">
        <f t="array" ref="I21">+IFERROR(INDEX('FCST SDV'!$AC$3:$AZ$3000,MATCH('Hàng Theo FCTS 14.09'!$B21,'FCST SDV'!$C$3:$C$3000,0),MATCH('Hàng Theo FCTS 14.09'!I$1,'FCST SDV'!$AC$2:$AZ$2,0))/'Hàng Theo FCTS 14.09'!$C21,0)</f>
        <v>0</v>
      </c>
      <c r="J21" s="134">
        <f t="array" ref="J21">+IFERROR(INDEX('FCST SDV'!$AC$3:$AZ$3000,MATCH('Hàng Theo FCTS 14.09'!$B21,'FCST SDV'!$C$3:$C$3000,0),MATCH('Hàng Theo FCTS 14.09'!J$1,'FCST SDV'!$AC$2:$AZ$2,0))/'Hàng Theo FCTS 14.09'!$C21,0)</f>
        <v>8</v>
      </c>
      <c r="K21" s="134">
        <f t="array" ref="K21">+IFERROR(INDEX('FCST SDV'!$AC$3:$AZ$3000,MATCH('Hàng Theo FCTS 14.09'!$B21,'FCST SDV'!$C$3:$C$3000,0),MATCH('Hàng Theo FCTS 14.09'!K$1,'FCST SDV'!$AC$2:$AZ$2,0))/'Hàng Theo FCTS 14.09'!$C21,0)</f>
        <v>8</v>
      </c>
      <c r="L21" s="134">
        <f t="array" ref="L21">+IFERROR(INDEX('FCST SDV'!$AC$3:$AZ$3000,MATCH('Hàng Theo FCTS 14.09'!$B21,'FCST SDV'!$C$3:$C$3000,0),MATCH('Hàng Theo FCTS 14.09'!L$1,'FCST SDV'!$AC$2:$AZ$2,0))/'Hàng Theo FCTS 14.09'!$C21,0)</f>
        <v>7</v>
      </c>
      <c r="M21" s="134">
        <f t="array" ref="M21">+IFERROR(INDEX('FCST SDV'!$AC$3:$AZ$3000,MATCH('Hàng Theo FCTS 14.09'!$B21,'FCST SDV'!$C$3:$C$3000,0),MATCH('Hàng Theo FCTS 14.09'!M$1,'FCST SDV'!$AC$2:$AZ$2,0))/'Hàng Theo FCTS 14.09'!$C21,0)</f>
        <v>16</v>
      </c>
      <c r="N21" s="134">
        <f t="array" ref="N21">+IFERROR(INDEX('FCST SDV'!$AC$3:$AZ$3000,MATCH('Hàng Theo FCTS 14.09'!$B21,'FCST SDV'!$C$3:$C$3000,0),MATCH('Hàng Theo FCTS 14.09'!N$1,'FCST SDV'!$AC$2:$AZ$2,0))/'Hàng Theo FCTS 14.09'!$C21,0)</f>
        <v>18</v>
      </c>
      <c r="O21" s="134">
        <f t="array" ref="O21">+IFERROR(INDEX('FCST SDV'!$AC$3:$AZ$3000,MATCH('Hàng Theo FCTS 14.09'!$B21,'FCST SDV'!$C$3:$C$3000,0),MATCH('Hàng Theo FCTS 14.09'!O$1,'FCST SDV'!$AC$2:$AZ$2,0))/'Hàng Theo FCTS 14.09'!$C21,0)</f>
        <v>65</v>
      </c>
      <c r="P21" s="134">
        <f t="array" ref="P21">+IFERROR(INDEX('FCST SDV'!$AC$3:$AZ$3000,MATCH('Hàng Theo FCTS 14.09'!$B21,'FCST SDV'!$C$3:$C$3000,0),MATCH('Hàng Theo FCTS 14.09'!P$1,'FCST SDV'!$AC$2:$AZ$2,0))/'Hàng Theo FCTS 14.09'!$C21,0)</f>
        <v>40</v>
      </c>
      <c r="Q21" s="134">
        <f t="array" ref="Q21">+IFERROR(INDEX('FCST SDV'!$AC$3:$AZ$3000,MATCH('Hàng Theo FCTS 14.09'!$B21,'FCST SDV'!$C$3:$C$3000,0),MATCH('Hàng Theo FCTS 14.09'!Q$1,'FCST SDV'!$AC$2:$AZ$2,0))/'Hàng Theo FCTS 14.09'!$C21,0)</f>
        <v>65</v>
      </c>
    </row>
    <row r="22" spans="1:17">
      <c r="A22" s="562"/>
      <c r="B22" s="132" t="s">
        <v>25</v>
      </c>
      <c r="C22" s="132">
        <v>1000</v>
      </c>
      <c r="D22" s="556"/>
      <c r="E22" s="664"/>
      <c r="F22" s="556"/>
      <c r="G22" s="152">
        <f>+VLOOKUP(B22,'[6]FCST SDV'!$C:$AL,36,0)</f>
        <v>227000</v>
      </c>
      <c r="H22" s="153">
        <f t="shared" si="0"/>
        <v>227</v>
      </c>
      <c r="I22" s="134">
        <f t="array" ref="I22">+IFERROR(INDEX('FCST SDV'!$AC$3:$AZ$3000,MATCH('Hàng Theo FCTS 14.09'!$B22,'FCST SDV'!$C$3:$C$3000,0),MATCH('Hàng Theo FCTS 14.09'!I$1,'FCST SDV'!$AC$2:$AZ$2,0))/'Hàng Theo FCTS 14.09'!$C22,0)</f>
        <v>20</v>
      </c>
      <c r="J22" s="134">
        <f t="array" ref="J22">+IFERROR(INDEX('FCST SDV'!$AC$3:$AZ$3000,MATCH('Hàng Theo FCTS 14.09'!$B22,'FCST SDV'!$C$3:$C$3000,0),MATCH('Hàng Theo FCTS 14.09'!J$1,'FCST SDV'!$AC$2:$AZ$2,0))/'Hàng Theo FCTS 14.09'!$C22,0)</f>
        <v>20</v>
      </c>
      <c r="K22" s="134">
        <f t="array" ref="K22">+IFERROR(INDEX('FCST SDV'!$AC$3:$AZ$3000,MATCH('Hàng Theo FCTS 14.09'!$B22,'FCST SDV'!$C$3:$C$3000,0),MATCH('Hàng Theo FCTS 14.09'!K$1,'FCST SDV'!$AC$2:$AZ$2,0))/'Hàng Theo FCTS 14.09'!$C22,0)</f>
        <v>20</v>
      </c>
      <c r="L22" s="134">
        <f t="array" ref="L22">+IFERROR(INDEX('FCST SDV'!$AC$3:$AZ$3000,MATCH('Hàng Theo FCTS 14.09'!$B22,'FCST SDV'!$C$3:$C$3000,0),MATCH('Hàng Theo FCTS 14.09'!L$1,'FCST SDV'!$AC$2:$AZ$2,0))/'Hàng Theo FCTS 14.09'!$C22,0)</f>
        <v>20</v>
      </c>
      <c r="M22" s="134">
        <f t="array" ref="M22">+IFERROR(INDEX('FCST SDV'!$AC$3:$AZ$3000,MATCH('Hàng Theo FCTS 14.09'!$B22,'FCST SDV'!$C$3:$C$3000,0),MATCH('Hàng Theo FCTS 14.09'!M$1,'FCST SDV'!$AC$2:$AZ$2,0))/'Hàng Theo FCTS 14.09'!$C22,0)</f>
        <v>20</v>
      </c>
      <c r="N22" s="134">
        <f t="array" ref="N22">+IFERROR(INDEX('FCST SDV'!$AC$3:$AZ$3000,MATCH('Hàng Theo FCTS 14.09'!$B22,'FCST SDV'!$C$3:$C$3000,0),MATCH('Hàng Theo FCTS 14.09'!N$1,'FCST SDV'!$AC$2:$AZ$2,0))/'Hàng Theo FCTS 14.09'!$C22,0)</f>
        <v>20</v>
      </c>
      <c r="O22" s="134">
        <f t="array" ref="O22">+IFERROR(INDEX('FCST SDV'!$AC$3:$AZ$3000,MATCH('Hàng Theo FCTS 14.09'!$B22,'FCST SDV'!$C$3:$C$3000,0),MATCH('Hàng Theo FCTS 14.09'!O$1,'FCST SDV'!$AC$2:$AZ$2,0))/'Hàng Theo FCTS 14.09'!$C22,0)</f>
        <v>140</v>
      </c>
      <c r="P22" s="134">
        <f t="array" ref="P22">+IFERROR(INDEX('FCST SDV'!$AC$3:$AZ$3000,MATCH('Hàng Theo FCTS 14.09'!$B22,'FCST SDV'!$C$3:$C$3000,0),MATCH('Hàng Theo FCTS 14.09'!P$1,'FCST SDV'!$AC$2:$AZ$2,0))/'Hàng Theo FCTS 14.09'!$C22,0)</f>
        <v>140</v>
      </c>
      <c r="Q22" s="134">
        <f t="array" ref="Q22">+IFERROR(INDEX('FCST SDV'!$AC$3:$AZ$3000,MATCH('Hàng Theo FCTS 14.09'!$B22,'FCST SDV'!$C$3:$C$3000,0),MATCH('Hàng Theo FCTS 14.09'!Q$1,'FCST SDV'!$AC$2:$AZ$2,0))/'Hàng Theo FCTS 14.09'!$C22,0)</f>
        <v>130</v>
      </c>
    </row>
    <row r="23" spans="1:17">
      <c r="A23" s="562"/>
      <c r="B23" s="132" t="s">
        <v>26</v>
      </c>
      <c r="C23" s="132">
        <v>1000</v>
      </c>
      <c r="D23" s="556"/>
      <c r="E23" s="664"/>
      <c r="F23" s="556"/>
      <c r="G23" s="152">
        <f>+VLOOKUP(B23,'[6]FCST SDV'!$C:$AL,36,0)</f>
        <v>530000</v>
      </c>
      <c r="H23" s="153">
        <f t="shared" si="0"/>
        <v>530</v>
      </c>
      <c r="I23" s="134">
        <f t="array" ref="I23">+IFERROR(INDEX('FCST SDV'!$AC$3:$AZ$3000,MATCH('Hàng Theo FCTS 14.09'!$B23,'FCST SDV'!$C$3:$C$3000,0),MATCH('Hàng Theo FCTS 14.09'!I$1,'FCST SDV'!$AC$2:$AZ$2,0))/'Hàng Theo FCTS 14.09'!$C23,0)</f>
        <v>3.6</v>
      </c>
      <c r="J23" s="134">
        <f t="array" ref="J23">+IFERROR(INDEX('FCST SDV'!$AC$3:$AZ$3000,MATCH('Hàng Theo FCTS 14.09'!$B23,'FCST SDV'!$C$3:$C$3000,0),MATCH('Hàng Theo FCTS 14.09'!J$1,'FCST SDV'!$AC$2:$AZ$2,0))/'Hàng Theo FCTS 14.09'!$C23,0)</f>
        <v>6</v>
      </c>
      <c r="K23" s="134">
        <f t="array" ref="K23">+IFERROR(INDEX('FCST SDV'!$AC$3:$AZ$3000,MATCH('Hàng Theo FCTS 14.09'!$B23,'FCST SDV'!$C$3:$C$3000,0),MATCH('Hàng Theo FCTS 14.09'!K$1,'FCST SDV'!$AC$2:$AZ$2,0))/'Hàng Theo FCTS 14.09'!$C23,0)</f>
        <v>6</v>
      </c>
      <c r="L23" s="134">
        <f t="array" ref="L23">+IFERROR(INDEX('FCST SDV'!$AC$3:$AZ$3000,MATCH('Hàng Theo FCTS 14.09'!$B23,'FCST SDV'!$C$3:$C$3000,0),MATCH('Hàng Theo FCTS 14.09'!L$1,'FCST SDV'!$AC$2:$AZ$2,0))/'Hàng Theo FCTS 14.09'!$C23,0)</f>
        <v>6</v>
      </c>
      <c r="M23" s="134">
        <f t="array" ref="M23">+IFERROR(INDEX('FCST SDV'!$AC$3:$AZ$3000,MATCH('Hàng Theo FCTS 14.09'!$B23,'FCST SDV'!$C$3:$C$3000,0),MATCH('Hàng Theo FCTS 14.09'!M$1,'FCST SDV'!$AC$2:$AZ$2,0))/'Hàng Theo FCTS 14.09'!$C23,0)</f>
        <v>6</v>
      </c>
      <c r="N23" s="134">
        <f t="array" ref="N23">+IFERROR(INDEX('FCST SDV'!$AC$3:$AZ$3000,MATCH('Hàng Theo FCTS 14.09'!$B23,'FCST SDV'!$C$3:$C$3000,0),MATCH('Hàng Theo FCTS 14.09'!N$1,'FCST SDV'!$AC$2:$AZ$2,0))/'Hàng Theo FCTS 14.09'!$C23,0)</f>
        <v>6</v>
      </c>
      <c r="O23" s="134">
        <f t="array" ref="O23">+IFERROR(INDEX('FCST SDV'!$AC$3:$AZ$3000,MATCH('Hàng Theo FCTS 14.09'!$B23,'FCST SDV'!$C$3:$C$3000,0),MATCH('Hàng Theo FCTS 14.09'!O$1,'FCST SDV'!$AC$2:$AZ$2,0))/'Hàng Theo FCTS 14.09'!$C23,0)</f>
        <v>39.6</v>
      </c>
      <c r="P23" s="134">
        <f t="array" ref="P23">+IFERROR(INDEX('FCST SDV'!$AC$3:$AZ$3000,MATCH('Hàng Theo FCTS 14.09'!$B23,'FCST SDV'!$C$3:$C$3000,0),MATCH('Hàng Theo FCTS 14.09'!P$1,'FCST SDV'!$AC$2:$AZ$2,0))/'Hàng Theo FCTS 14.09'!$C23,0)</f>
        <v>12</v>
      </c>
      <c r="Q23" s="134">
        <f t="array" ref="Q23">+IFERROR(INDEX('FCST SDV'!$AC$3:$AZ$3000,MATCH('Hàng Theo FCTS 14.09'!$B23,'FCST SDV'!$C$3:$C$3000,0),MATCH('Hàng Theo FCTS 14.09'!Q$1,'FCST SDV'!$AC$2:$AZ$2,0))/'Hàng Theo FCTS 14.09'!$C23,0)</f>
        <v>6</v>
      </c>
    </row>
    <row r="24" spans="1:17">
      <c r="A24" s="562"/>
      <c r="B24" s="132" t="s">
        <v>27</v>
      </c>
      <c r="C24" s="132">
        <v>2500</v>
      </c>
      <c r="D24" s="556"/>
      <c r="E24" s="664"/>
      <c r="F24" s="556"/>
      <c r="G24" s="152">
        <f>+VLOOKUP(B24,'[6]FCST SDV'!$C:$AL,36,0)</f>
        <v>228000</v>
      </c>
      <c r="H24" s="153">
        <f t="shared" si="0"/>
        <v>91.2</v>
      </c>
      <c r="I24" s="134">
        <f t="array" ref="I24">+IFERROR(INDEX('FCST SDV'!$AC$3:$AZ$3000,MATCH('Hàng Theo FCTS 14.09'!$B24,'FCST SDV'!$C$3:$C$3000,0),MATCH('Hàng Theo FCTS 14.09'!I$1,'FCST SDV'!$AC$2:$AZ$2,0))/'Hàng Theo FCTS 14.09'!$C24,0)</f>
        <v>26</v>
      </c>
      <c r="J24" s="134">
        <f t="array" ref="J24">+IFERROR(INDEX('FCST SDV'!$AC$3:$AZ$3000,MATCH('Hàng Theo FCTS 14.09'!$B24,'FCST SDV'!$C$3:$C$3000,0),MATCH('Hàng Theo FCTS 14.09'!J$1,'FCST SDV'!$AC$2:$AZ$2,0))/'Hàng Theo FCTS 14.09'!$C24,0)</f>
        <v>32</v>
      </c>
      <c r="K24" s="134">
        <f t="array" ref="K24">+IFERROR(INDEX('FCST SDV'!$AC$3:$AZ$3000,MATCH('Hàng Theo FCTS 14.09'!$B24,'FCST SDV'!$C$3:$C$3000,0),MATCH('Hàng Theo FCTS 14.09'!K$1,'FCST SDV'!$AC$2:$AZ$2,0))/'Hàng Theo FCTS 14.09'!$C24,0)</f>
        <v>32</v>
      </c>
      <c r="L24" s="134">
        <f t="array" ref="L24">+IFERROR(INDEX('FCST SDV'!$AC$3:$AZ$3000,MATCH('Hàng Theo FCTS 14.09'!$B24,'FCST SDV'!$C$3:$C$3000,0),MATCH('Hàng Theo FCTS 14.09'!L$1,'FCST SDV'!$AC$2:$AZ$2,0))/'Hàng Theo FCTS 14.09'!$C24,0)</f>
        <v>32</v>
      </c>
      <c r="M24" s="134">
        <f t="array" ref="M24">+IFERROR(INDEX('FCST SDV'!$AC$3:$AZ$3000,MATCH('Hàng Theo FCTS 14.09'!$B24,'FCST SDV'!$C$3:$C$3000,0),MATCH('Hàng Theo FCTS 14.09'!M$1,'FCST SDV'!$AC$2:$AZ$2,0))/'Hàng Theo FCTS 14.09'!$C24,0)</f>
        <v>32</v>
      </c>
      <c r="N24" s="134">
        <f t="array" ref="N24">+IFERROR(INDEX('FCST SDV'!$AC$3:$AZ$3000,MATCH('Hàng Theo FCTS 14.09'!$B24,'FCST SDV'!$C$3:$C$3000,0),MATCH('Hàng Theo FCTS 14.09'!N$1,'FCST SDV'!$AC$2:$AZ$2,0))/'Hàng Theo FCTS 14.09'!$C24,0)</f>
        <v>32</v>
      </c>
      <c r="O24" s="134">
        <f t="array" ref="O24">+IFERROR(INDEX('FCST SDV'!$AC$3:$AZ$3000,MATCH('Hàng Theo FCTS 14.09'!$B24,'FCST SDV'!$C$3:$C$3000,0),MATCH('Hàng Theo FCTS 14.09'!O$1,'FCST SDV'!$AC$2:$AZ$2,0))/'Hàng Theo FCTS 14.09'!$C24,0)</f>
        <v>218</v>
      </c>
      <c r="P24" s="134">
        <f t="array" ref="P24">+IFERROR(INDEX('FCST SDV'!$AC$3:$AZ$3000,MATCH('Hàng Theo FCTS 14.09'!$B24,'FCST SDV'!$C$3:$C$3000,0),MATCH('Hàng Theo FCTS 14.09'!P$1,'FCST SDV'!$AC$2:$AZ$2,0))/'Hàng Theo FCTS 14.09'!$C24,0)</f>
        <v>128</v>
      </c>
      <c r="Q24" s="134">
        <f t="array" ref="Q24">+IFERROR(INDEX('FCST SDV'!$AC$3:$AZ$3000,MATCH('Hàng Theo FCTS 14.09'!$B24,'FCST SDV'!$C$3:$C$3000,0),MATCH('Hàng Theo FCTS 14.09'!Q$1,'FCST SDV'!$AC$2:$AZ$2,0))/'Hàng Theo FCTS 14.09'!$C24,0)</f>
        <v>96</v>
      </c>
    </row>
    <row r="25" spans="1:17">
      <c r="A25" s="562"/>
      <c r="B25" s="131" t="s">
        <v>28</v>
      </c>
      <c r="C25" s="135">
        <v>1000</v>
      </c>
      <c r="D25" s="556"/>
      <c r="E25" s="664"/>
      <c r="F25" s="556"/>
      <c r="G25" s="152">
        <f>+VLOOKUP(B25,'[6]FCST SDV'!$C:$AL,36,0)</f>
        <v>628000</v>
      </c>
      <c r="H25" s="153">
        <f t="shared" si="0"/>
        <v>628</v>
      </c>
      <c r="I25" s="134">
        <f t="array" ref="I25">+IFERROR(INDEX('FCST SDV'!$AC$3:$AZ$3000,MATCH('Hàng Theo FCTS 14.09'!$B25,'FCST SDV'!$C$3:$C$3000,0),MATCH('Hàng Theo FCTS 14.09'!I$1,'FCST SDV'!$AC$2:$AZ$2,0))/'Hàng Theo FCTS 14.09'!$C25,0)</f>
        <v>6</v>
      </c>
      <c r="J25" s="134">
        <f t="array" ref="J25">+IFERROR(INDEX('FCST SDV'!$AC$3:$AZ$3000,MATCH('Hàng Theo FCTS 14.09'!$B25,'FCST SDV'!$C$3:$C$3000,0),MATCH('Hàng Theo FCTS 14.09'!J$1,'FCST SDV'!$AC$2:$AZ$2,0))/'Hàng Theo FCTS 14.09'!$C25,0)</f>
        <v>6</v>
      </c>
      <c r="K25" s="134">
        <f t="array" ref="K25">+IFERROR(INDEX('FCST SDV'!$AC$3:$AZ$3000,MATCH('Hàng Theo FCTS 14.09'!$B25,'FCST SDV'!$C$3:$C$3000,0),MATCH('Hàng Theo FCTS 14.09'!K$1,'FCST SDV'!$AC$2:$AZ$2,0))/'Hàng Theo FCTS 14.09'!$C25,0)</f>
        <v>6</v>
      </c>
      <c r="L25" s="134">
        <f t="array" ref="L25">+IFERROR(INDEX('FCST SDV'!$AC$3:$AZ$3000,MATCH('Hàng Theo FCTS 14.09'!$B25,'FCST SDV'!$C$3:$C$3000,0),MATCH('Hàng Theo FCTS 14.09'!L$1,'FCST SDV'!$AC$2:$AZ$2,0))/'Hàng Theo FCTS 14.09'!$C25,0)</f>
        <v>6</v>
      </c>
      <c r="M25" s="134">
        <f t="array" ref="M25">+IFERROR(INDEX('FCST SDV'!$AC$3:$AZ$3000,MATCH('Hàng Theo FCTS 14.09'!$B25,'FCST SDV'!$C$3:$C$3000,0),MATCH('Hàng Theo FCTS 14.09'!M$1,'FCST SDV'!$AC$2:$AZ$2,0))/'Hàng Theo FCTS 14.09'!$C25,0)</f>
        <v>6</v>
      </c>
      <c r="N25" s="134">
        <f t="array" ref="N25">+IFERROR(INDEX('FCST SDV'!$AC$3:$AZ$3000,MATCH('Hàng Theo FCTS 14.09'!$B25,'FCST SDV'!$C$3:$C$3000,0),MATCH('Hàng Theo FCTS 14.09'!N$1,'FCST SDV'!$AC$2:$AZ$2,0))/'Hàng Theo FCTS 14.09'!$C25,0)</f>
        <v>6</v>
      </c>
      <c r="O25" s="134">
        <f t="array" ref="O25">+IFERROR(INDEX('FCST SDV'!$AC$3:$AZ$3000,MATCH('Hàng Theo FCTS 14.09'!$B25,'FCST SDV'!$C$3:$C$3000,0),MATCH('Hàng Theo FCTS 14.09'!O$1,'FCST SDV'!$AC$2:$AZ$2,0))/'Hàng Theo FCTS 14.09'!$C25,0)</f>
        <v>42</v>
      </c>
      <c r="P25" s="134">
        <f t="array" ref="P25">+IFERROR(INDEX('FCST SDV'!$AC$3:$AZ$3000,MATCH('Hàng Theo FCTS 14.09'!$B25,'FCST SDV'!$C$3:$C$3000,0),MATCH('Hàng Theo FCTS 14.09'!P$1,'FCST SDV'!$AC$2:$AZ$2,0))/'Hàng Theo FCTS 14.09'!$C25,0)</f>
        <v>24</v>
      </c>
      <c r="Q25" s="134">
        <f t="array" ref="Q25">+IFERROR(INDEX('FCST SDV'!$AC$3:$AZ$3000,MATCH('Hàng Theo FCTS 14.09'!$B25,'FCST SDV'!$C$3:$C$3000,0),MATCH('Hàng Theo FCTS 14.09'!Q$1,'FCST SDV'!$AC$2:$AZ$2,0))/'Hàng Theo FCTS 14.09'!$C25,0)</f>
        <v>18</v>
      </c>
    </row>
    <row r="26" spans="1:17">
      <c r="A26" s="562"/>
      <c r="B26" s="136" t="s">
        <v>29</v>
      </c>
      <c r="C26" s="132">
        <v>2500</v>
      </c>
      <c r="D26" s="556"/>
      <c r="E26" s="664"/>
      <c r="F26" s="556"/>
      <c r="G26" s="152">
        <f>+VLOOKUP(B26,'[6]FCST SDV'!$C:$AL,36,0)</f>
        <v>300000</v>
      </c>
      <c r="H26" s="153">
        <f t="shared" si="0"/>
        <v>120</v>
      </c>
      <c r="I26" s="134">
        <f t="array" ref="I26">+IFERROR(INDEX('FCST SDV'!$AC$3:$AZ$3000,MATCH('Hàng Theo FCTS 14.09'!$B26,'FCST SDV'!$C$3:$C$3000,0),MATCH('Hàng Theo FCTS 14.09'!I$1,'FCST SDV'!$AC$2:$AZ$2,0))/'Hàng Theo FCTS 14.09'!$C26,0)</f>
        <v>266.66666666666669</v>
      </c>
      <c r="J26" s="134">
        <f t="array" ref="J26">+IFERROR(INDEX('FCST SDV'!$AC$3:$AZ$3000,MATCH('Hàng Theo FCTS 14.09'!$B26,'FCST SDV'!$C$3:$C$3000,0),MATCH('Hàng Theo FCTS 14.09'!J$1,'FCST SDV'!$AC$2:$AZ$2,0))/'Hàng Theo FCTS 14.09'!$C26,0)</f>
        <v>166.66666666666666</v>
      </c>
      <c r="K26" s="134">
        <f t="array" ref="K26">+IFERROR(INDEX('FCST SDV'!$AC$3:$AZ$3000,MATCH('Hàng Theo FCTS 14.09'!$B26,'FCST SDV'!$C$3:$C$3000,0),MATCH('Hàng Theo FCTS 14.09'!K$1,'FCST SDV'!$AC$2:$AZ$2,0))/'Hàng Theo FCTS 14.09'!$C26,0)</f>
        <v>250</v>
      </c>
      <c r="L26" s="134">
        <f t="array" ref="L26">+IFERROR(INDEX('FCST SDV'!$AC$3:$AZ$3000,MATCH('Hàng Theo FCTS 14.09'!$B26,'FCST SDV'!$C$3:$C$3000,0),MATCH('Hàng Theo FCTS 14.09'!L$1,'FCST SDV'!$AC$2:$AZ$2,0))/'Hàng Theo FCTS 14.09'!$C26,0)</f>
        <v>250</v>
      </c>
      <c r="M26" s="134">
        <f t="array" ref="M26">+IFERROR(INDEX('FCST SDV'!$AC$3:$AZ$3000,MATCH('Hàng Theo FCTS 14.09'!$B26,'FCST SDV'!$C$3:$C$3000,0),MATCH('Hàng Theo FCTS 14.09'!M$1,'FCST SDV'!$AC$2:$AZ$2,0))/'Hàng Theo FCTS 14.09'!$C26,0)</f>
        <v>250</v>
      </c>
      <c r="N26" s="134">
        <f t="array" ref="N26">+IFERROR(INDEX('FCST SDV'!$AC$3:$AZ$3000,MATCH('Hàng Theo FCTS 14.09'!$B26,'FCST SDV'!$C$3:$C$3000,0),MATCH('Hàng Theo FCTS 14.09'!N$1,'FCST SDV'!$AC$2:$AZ$2,0))/'Hàng Theo FCTS 14.09'!$C26,0)</f>
        <v>333.33333333333331</v>
      </c>
      <c r="O26" s="134">
        <f t="array" ref="O26">+IFERROR(INDEX('FCST SDV'!$AC$3:$AZ$3000,MATCH('Hàng Theo FCTS 14.09'!$B26,'FCST SDV'!$C$3:$C$3000,0),MATCH('Hàng Theo FCTS 14.09'!O$1,'FCST SDV'!$AC$2:$AZ$2,0))/'Hàng Theo FCTS 14.09'!$C26,0)</f>
        <v>1666.6666666666667</v>
      </c>
      <c r="P26" s="134">
        <f t="array" ref="P26">+IFERROR(INDEX('FCST SDV'!$AC$3:$AZ$3000,MATCH('Hàng Theo FCTS 14.09'!$B26,'FCST SDV'!$C$3:$C$3000,0),MATCH('Hàng Theo FCTS 14.09'!P$1,'FCST SDV'!$AC$2:$AZ$2,0))/'Hàng Theo FCTS 14.09'!$C26,0)</f>
        <v>2250</v>
      </c>
      <c r="Q26" s="134">
        <f t="array" ref="Q26">+IFERROR(INDEX('FCST SDV'!$AC$3:$AZ$3000,MATCH('Hàng Theo FCTS 14.09'!$B26,'FCST SDV'!$C$3:$C$3000,0),MATCH('Hàng Theo FCTS 14.09'!Q$1,'FCST SDV'!$AC$2:$AZ$2,0))/'Hàng Theo FCTS 14.09'!$C26,0)</f>
        <v>0</v>
      </c>
    </row>
    <row r="27" spans="1:17">
      <c r="A27" s="562"/>
      <c r="B27" s="132" t="s">
        <v>30</v>
      </c>
      <c r="C27" s="132">
        <v>180</v>
      </c>
      <c r="D27" s="556"/>
      <c r="E27" s="664"/>
      <c r="F27" s="556"/>
      <c r="G27" s="152">
        <f>+VLOOKUP(B27,'[6]FCST SDV'!$C:$AL,36,0)</f>
        <v>978000</v>
      </c>
      <c r="H27" s="153">
        <f t="shared" si="0"/>
        <v>5433.333333333333</v>
      </c>
      <c r="I27" s="134">
        <f t="array" ref="I27">+IFERROR(INDEX('FCST SDV'!$AC$3:$AZ$3000,MATCH('Hàng Theo FCTS 14.09'!$B27,'FCST SDV'!$C$3:$C$3000,0),MATCH('Hàng Theo FCTS 14.09'!I$1,'FCST SDV'!$AC$2:$AZ$2,0))/'Hàng Theo FCTS 14.09'!$C27,0)</f>
        <v>250</v>
      </c>
      <c r="J27" s="134">
        <f t="array" ref="J27">+IFERROR(INDEX('FCST SDV'!$AC$3:$AZ$3000,MATCH('Hàng Theo FCTS 14.09'!$B27,'FCST SDV'!$C$3:$C$3000,0),MATCH('Hàng Theo FCTS 14.09'!J$1,'FCST SDV'!$AC$2:$AZ$2,0))/'Hàng Theo FCTS 14.09'!$C27,0)</f>
        <v>166.66666666666666</v>
      </c>
      <c r="K27" s="134">
        <f t="array" ref="K27">+IFERROR(INDEX('FCST SDV'!$AC$3:$AZ$3000,MATCH('Hàng Theo FCTS 14.09'!$B27,'FCST SDV'!$C$3:$C$3000,0),MATCH('Hàng Theo FCTS 14.09'!K$1,'FCST SDV'!$AC$2:$AZ$2,0))/'Hàng Theo FCTS 14.09'!$C27,0)</f>
        <v>250</v>
      </c>
      <c r="L27" s="134">
        <f t="array" ref="L27">+IFERROR(INDEX('FCST SDV'!$AC$3:$AZ$3000,MATCH('Hàng Theo FCTS 14.09'!$B27,'FCST SDV'!$C$3:$C$3000,0),MATCH('Hàng Theo FCTS 14.09'!L$1,'FCST SDV'!$AC$2:$AZ$2,0))/'Hàng Theo FCTS 14.09'!$C27,0)</f>
        <v>250</v>
      </c>
      <c r="M27" s="134">
        <f t="array" ref="M27">+IFERROR(INDEX('FCST SDV'!$AC$3:$AZ$3000,MATCH('Hàng Theo FCTS 14.09'!$B27,'FCST SDV'!$C$3:$C$3000,0),MATCH('Hàng Theo FCTS 14.09'!M$1,'FCST SDV'!$AC$2:$AZ$2,0))/'Hàng Theo FCTS 14.09'!$C27,0)</f>
        <v>250</v>
      </c>
      <c r="N27" s="134">
        <f t="array" ref="N27">+IFERROR(INDEX('FCST SDV'!$AC$3:$AZ$3000,MATCH('Hàng Theo FCTS 14.09'!$B27,'FCST SDV'!$C$3:$C$3000,0),MATCH('Hàng Theo FCTS 14.09'!N$1,'FCST SDV'!$AC$2:$AZ$2,0))/'Hàng Theo FCTS 14.09'!$C27,0)</f>
        <v>333.33333333333331</v>
      </c>
      <c r="O27" s="134">
        <f t="array" ref="O27">+IFERROR(INDEX('FCST SDV'!$AC$3:$AZ$3000,MATCH('Hàng Theo FCTS 14.09'!$B27,'FCST SDV'!$C$3:$C$3000,0),MATCH('Hàng Theo FCTS 14.09'!O$1,'FCST SDV'!$AC$2:$AZ$2,0))/'Hàng Theo FCTS 14.09'!$C27,0)</f>
        <v>1666.6666666666667</v>
      </c>
      <c r="P27" s="134">
        <f t="array" ref="P27">+IFERROR(INDEX('FCST SDV'!$AC$3:$AZ$3000,MATCH('Hàng Theo FCTS 14.09'!$B27,'FCST SDV'!$C$3:$C$3000,0),MATCH('Hàng Theo FCTS 14.09'!P$1,'FCST SDV'!$AC$2:$AZ$2,0))/'Hàng Theo FCTS 14.09'!$C27,0)</f>
        <v>2250</v>
      </c>
      <c r="Q27" s="134">
        <f t="array" ref="Q27">+IFERROR(INDEX('FCST SDV'!$AC$3:$AZ$3000,MATCH('Hàng Theo FCTS 14.09'!$B27,'FCST SDV'!$C$3:$C$3000,0),MATCH('Hàng Theo FCTS 14.09'!Q$1,'FCST SDV'!$AC$2:$AZ$2,0))/'Hàng Theo FCTS 14.09'!$C27,0)</f>
        <v>0</v>
      </c>
    </row>
    <row r="28" spans="1:17">
      <c r="A28" s="562"/>
      <c r="B28" s="132" t="s">
        <v>31</v>
      </c>
      <c r="C28" s="132">
        <v>180</v>
      </c>
      <c r="D28" s="556"/>
      <c r="E28" s="664"/>
      <c r="F28" s="556"/>
      <c r="G28" s="152">
        <f>+VLOOKUP(B28,'[6]FCST SDV'!$C:$AL,36,0)</f>
        <v>975000</v>
      </c>
      <c r="H28" s="153">
        <f t="shared" si="0"/>
        <v>5416.666666666667</v>
      </c>
      <c r="I28" s="134">
        <f t="array" ref="I28">+IFERROR(INDEX('FCST SDV'!$AC$3:$AZ$3000,MATCH('Hàng Theo FCTS 14.09'!$B28,'FCST SDV'!$C$3:$C$3000,0),MATCH('Hàng Theo FCTS 14.09'!I$1,'FCST SDV'!$AC$2:$AZ$2,0))/'Hàng Theo FCTS 14.09'!$C28,0)</f>
        <v>416.66666666666669</v>
      </c>
      <c r="J28" s="134">
        <f t="array" ref="J28">+IFERROR(INDEX('FCST SDV'!$AC$3:$AZ$3000,MATCH('Hàng Theo FCTS 14.09'!$B28,'FCST SDV'!$C$3:$C$3000,0),MATCH('Hàng Theo FCTS 14.09'!J$1,'FCST SDV'!$AC$2:$AZ$2,0))/'Hàng Theo FCTS 14.09'!$C28,0)</f>
        <v>333.33333333333331</v>
      </c>
      <c r="K28" s="134">
        <f t="array" ref="K28">+IFERROR(INDEX('FCST SDV'!$AC$3:$AZ$3000,MATCH('Hàng Theo FCTS 14.09'!$B28,'FCST SDV'!$C$3:$C$3000,0),MATCH('Hàng Theo FCTS 14.09'!K$1,'FCST SDV'!$AC$2:$AZ$2,0))/'Hàng Theo FCTS 14.09'!$C28,0)</f>
        <v>333.33333333333331</v>
      </c>
      <c r="L28" s="134">
        <f t="array" ref="L28">+IFERROR(INDEX('FCST SDV'!$AC$3:$AZ$3000,MATCH('Hàng Theo FCTS 14.09'!$B28,'FCST SDV'!$C$3:$C$3000,0),MATCH('Hàng Theo FCTS 14.09'!L$1,'FCST SDV'!$AC$2:$AZ$2,0))/'Hàng Theo FCTS 14.09'!$C28,0)</f>
        <v>333.33333333333331</v>
      </c>
      <c r="M28" s="134">
        <f t="array" ref="M28">+IFERROR(INDEX('FCST SDV'!$AC$3:$AZ$3000,MATCH('Hàng Theo FCTS 14.09'!$B28,'FCST SDV'!$C$3:$C$3000,0),MATCH('Hàng Theo FCTS 14.09'!M$1,'FCST SDV'!$AC$2:$AZ$2,0))/'Hàng Theo FCTS 14.09'!$C28,0)</f>
        <v>500</v>
      </c>
      <c r="N28" s="134">
        <f t="array" ref="N28">+IFERROR(INDEX('FCST SDV'!$AC$3:$AZ$3000,MATCH('Hàng Theo FCTS 14.09'!$B28,'FCST SDV'!$C$3:$C$3000,0),MATCH('Hàng Theo FCTS 14.09'!N$1,'FCST SDV'!$AC$2:$AZ$2,0))/'Hàng Theo FCTS 14.09'!$C28,0)</f>
        <v>500</v>
      </c>
      <c r="O28" s="134">
        <f t="array" ref="O28">+IFERROR(INDEX('FCST SDV'!$AC$3:$AZ$3000,MATCH('Hàng Theo FCTS 14.09'!$B28,'FCST SDV'!$C$3:$C$3000,0),MATCH('Hàng Theo FCTS 14.09'!O$1,'FCST SDV'!$AC$2:$AZ$2,0))/'Hàng Theo FCTS 14.09'!$C28,0)</f>
        <v>2833.3333333333335</v>
      </c>
      <c r="P28" s="134">
        <f t="array" ref="P28">+IFERROR(INDEX('FCST SDV'!$AC$3:$AZ$3000,MATCH('Hàng Theo FCTS 14.09'!$B28,'FCST SDV'!$C$3:$C$3000,0),MATCH('Hàng Theo FCTS 14.09'!P$1,'FCST SDV'!$AC$2:$AZ$2,0))/'Hàng Theo FCTS 14.09'!$C28,0)</f>
        <v>1555.5555555555557</v>
      </c>
      <c r="Q28" s="134">
        <f t="array" ref="Q28">+IFERROR(INDEX('FCST SDV'!$AC$3:$AZ$3000,MATCH('Hàng Theo FCTS 14.09'!$B28,'FCST SDV'!$C$3:$C$3000,0),MATCH('Hàng Theo FCTS 14.09'!Q$1,'FCST SDV'!$AC$2:$AZ$2,0))/'Hàng Theo FCTS 14.09'!$C28,0)</f>
        <v>0</v>
      </c>
    </row>
    <row r="29" spans="1:17">
      <c r="A29" s="562"/>
      <c r="B29" s="132" t="s">
        <v>32</v>
      </c>
      <c r="C29" s="132">
        <v>180</v>
      </c>
      <c r="D29" s="556"/>
      <c r="E29" s="664"/>
      <c r="F29" s="556"/>
      <c r="G29" s="152">
        <f>+VLOOKUP(B29,'[6]FCST SDV'!$C:$AL,36,0)</f>
        <v>1225000</v>
      </c>
      <c r="H29" s="153">
        <f t="shared" si="0"/>
        <v>6805.5555555555557</v>
      </c>
      <c r="I29" s="134">
        <f t="array" ref="I29">+IFERROR(INDEX('FCST SDV'!$AC$3:$AZ$3000,MATCH('Hàng Theo FCTS 14.09'!$B29,'FCST SDV'!$C$3:$C$3000,0),MATCH('Hàng Theo FCTS 14.09'!I$1,'FCST SDV'!$AC$2:$AZ$2,0))/'Hàng Theo FCTS 14.09'!$C29,0)</f>
        <v>250</v>
      </c>
      <c r="J29" s="134">
        <f t="array" ref="J29">+IFERROR(INDEX('FCST SDV'!$AC$3:$AZ$3000,MATCH('Hàng Theo FCTS 14.09'!$B29,'FCST SDV'!$C$3:$C$3000,0),MATCH('Hàng Theo FCTS 14.09'!J$1,'FCST SDV'!$AC$2:$AZ$2,0))/'Hàng Theo FCTS 14.09'!$C29,0)</f>
        <v>166.66666666666666</v>
      </c>
      <c r="K29" s="134">
        <f t="array" ref="K29">+IFERROR(INDEX('FCST SDV'!$AC$3:$AZ$3000,MATCH('Hàng Theo FCTS 14.09'!$B29,'FCST SDV'!$C$3:$C$3000,0),MATCH('Hàng Theo FCTS 14.09'!K$1,'FCST SDV'!$AC$2:$AZ$2,0))/'Hàng Theo FCTS 14.09'!$C29,0)</f>
        <v>250</v>
      </c>
      <c r="L29" s="134">
        <f t="array" ref="L29">+IFERROR(INDEX('FCST SDV'!$AC$3:$AZ$3000,MATCH('Hàng Theo FCTS 14.09'!$B29,'FCST SDV'!$C$3:$C$3000,0),MATCH('Hàng Theo FCTS 14.09'!L$1,'FCST SDV'!$AC$2:$AZ$2,0))/'Hàng Theo FCTS 14.09'!$C29,0)</f>
        <v>250</v>
      </c>
      <c r="M29" s="134">
        <f t="array" ref="M29">+IFERROR(INDEX('FCST SDV'!$AC$3:$AZ$3000,MATCH('Hàng Theo FCTS 14.09'!$B29,'FCST SDV'!$C$3:$C$3000,0),MATCH('Hàng Theo FCTS 14.09'!M$1,'FCST SDV'!$AC$2:$AZ$2,0))/'Hàng Theo FCTS 14.09'!$C29,0)</f>
        <v>250</v>
      </c>
      <c r="N29" s="134">
        <f t="array" ref="N29">+IFERROR(INDEX('FCST SDV'!$AC$3:$AZ$3000,MATCH('Hàng Theo FCTS 14.09'!$B29,'FCST SDV'!$C$3:$C$3000,0),MATCH('Hàng Theo FCTS 14.09'!N$1,'FCST SDV'!$AC$2:$AZ$2,0))/'Hàng Theo FCTS 14.09'!$C29,0)</f>
        <v>333.33333333333331</v>
      </c>
      <c r="O29" s="134">
        <f t="array" ref="O29">+IFERROR(INDEX('FCST SDV'!$AC$3:$AZ$3000,MATCH('Hàng Theo FCTS 14.09'!$B29,'FCST SDV'!$C$3:$C$3000,0),MATCH('Hàng Theo FCTS 14.09'!O$1,'FCST SDV'!$AC$2:$AZ$2,0))/'Hàng Theo FCTS 14.09'!$C29,0)</f>
        <v>1666.6666666666667</v>
      </c>
      <c r="P29" s="134">
        <f t="array" ref="P29">+IFERROR(INDEX('FCST SDV'!$AC$3:$AZ$3000,MATCH('Hàng Theo FCTS 14.09'!$B29,'FCST SDV'!$C$3:$C$3000,0),MATCH('Hàng Theo FCTS 14.09'!P$1,'FCST SDV'!$AC$2:$AZ$2,0))/'Hàng Theo FCTS 14.09'!$C29,0)</f>
        <v>2250</v>
      </c>
      <c r="Q29" s="134">
        <f t="array" ref="Q29">+IFERROR(INDEX('FCST SDV'!$AC$3:$AZ$3000,MATCH('Hàng Theo FCTS 14.09'!$B29,'FCST SDV'!$C$3:$C$3000,0),MATCH('Hàng Theo FCTS 14.09'!Q$1,'FCST SDV'!$AC$2:$AZ$2,0))/'Hàng Theo FCTS 14.09'!$C29,0)</f>
        <v>0</v>
      </c>
    </row>
    <row r="30" spans="1:17">
      <c r="A30" s="562"/>
      <c r="B30" s="132" t="s">
        <v>33</v>
      </c>
      <c r="C30" s="132">
        <v>180</v>
      </c>
      <c r="D30" s="556"/>
      <c r="E30" s="664"/>
      <c r="F30" s="556"/>
      <c r="G30" s="152">
        <f>+VLOOKUP(B30,'[6]FCST SDV'!$C:$AL,36,0)</f>
        <v>975000</v>
      </c>
      <c r="H30" s="153">
        <f t="shared" si="0"/>
        <v>5416.666666666667</v>
      </c>
      <c r="I30" s="134">
        <f t="array" ref="I30">+IFERROR(INDEX('FCST SDV'!$AC$3:$AZ$3000,MATCH('Hàng Theo FCTS 14.09'!$B30,'FCST SDV'!$C$3:$C$3000,0),MATCH('Hàng Theo FCTS 14.09'!I$1,'FCST SDV'!$AC$2:$AZ$2,0))/'Hàng Theo FCTS 14.09'!$C30,0)</f>
        <v>300</v>
      </c>
      <c r="J30" s="134">
        <f t="array" ref="J30">+IFERROR(INDEX('FCST SDV'!$AC$3:$AZ$3000,MATCH('Hàng Theo FCTS 14.09'!$B30,'FCST SDV'!$C$3:$C$3000,0),MATCH('Hàng Theo FCTS 14.09'!J$1,'FCST SDV'!$AC$2:$AZ$2,0))/'Hàng Theo FCTS 14.09'!$C30,0)</f>
        <v>300</v>
      </c>
      <c r="K30" s="134">
        <f t="array" ref="K30">+IFERROR(INDEX('FCST SDV'!$AC$3:$AZ$3000,MATCH('Hàng Theo FCTS 14.09'!$B30,'FCST SDV'!$C$3:$C$3000,0),MATCH('Hàng Theo FCTS 14.09'!K$1,'FCST SDV'!$AC$2:$AZ$2,0))/'Hàng Theo FCTS 14.09'!$C30,0)</f>
        <v>300</v>
      </c>
      <c r="L30" s="134">
        <f t="array" ref="L30">+IFERROR(INDEX('FCST SDV'!$AC$3:$AZ$3000,MATCH('Hàng Theo FCTS 14.09'!$B30,'FCST SDV'!$C$3:$C$3000,0),MATCH('Hàng Theo FCTS 14.09'!L$1,'FCST SDV'!$AC$2:$AZ$2,0))/'Hàng Theo FCTS 14.09'!$C30,0)</f>
        <v>300</v>
      </c>
      <c r="M30" s="134">
        <f t="array" ref="M30">+IFERROR(INDEX('FCST SDV'!$AC$3:$AZ$3000,MATCH('Hàng Theo FCTS 14.09'!$B30,'FCST SDV'!$C$3:$C$3000,0),MATCH('Hàng Theo FCTS 14.09'!M$1,'FCST SDV'!$AC$2:$AZ$2,0))/'Hàng Theo FCTS 14.09'!$C30,0)</f>
        <v>300</v>
      </c>
      <c r="N30" s="134">
        <f t="array" ref="N30">+IFERROR(INDEX('FCST SDV'!$AC$3:$AZ$3000,MATCH('Hàng Theo FCTS 14.09'!$B30,'FCST SDV'!$C$3:$C$3000,0),MATCH('Hàng Theo FCTS 14.09'!N$1,'FCST SDV'!$AC$2:$AZ$2,0))/'Hàng Theo FCTS 14.09'!$C30,0)</f>
        <v>150</v>
      </c>
      <c r="O30" s="134">
        <f t="array" ref="O30">+IFERROR(INDEX('FCST SDV'!$AC$3:$AZ$3000,MATCH('Hàng Theo FCTS 14.09'!$B30,'FCST SDV'!$C$3:$C$3000,0),MATCH('Hàng Theo FCTS 14.09'!O$1,'FCST SDV'!$AC$2:$AZ$2,0))/'Hàng Theo FCTS 14.09'!$C30,0)</f>
        <v>1950</v>
      </c>
      <c r="P30" s="134">
        <f t="array" ref="P30">+IFERROR(INDEX('FCST SDV'!$AC$3:$AZ$3000,MATCH('Hàng Theo FCTS 14.09'!$B30,'FCST SDV'!$C$3:$C$3000,0),MATCH('Hàng Theo FCTS 14.09'!P$1,'FCST SDV'!$AC$2:$AZ$2,0))/'Hàng Theo FCTS 14.09'!$C30,0)</f>
        <v>2250</v>
      </c>
      <c r="Q30" s="134">
        <f t="array" ref="Q30">+IFERROR(INDEX('FCST SDV'!$AC$3:$AZ$3000,MATCH('Hàng Theo FCTS 14.09'!$B30,'FCST SDV'!$C$3:$C$3000,0),MATCH('Hàng Theo FCTS 14.09'!Q$1,'FCST SDV'!$AC$2:$AZ$2,0))/'Hàng Theo FCTS 14.09'!$C30,0)</f>
        <v>0</v>
      </c>
    </row>
    <row r="31" spans="1:17">
      <c r="A31" s="562"/>
      <c r="B31" s="132" t="s">
        <v>34</v>
      </c>
      <c r="C31" s="132">
        <v>180</v>
      </c>
      <c r="D31" s="556"/>
      <c r="E31" s="664"/>
      <c r="F31" s="556"/>
      <c r="G31" s="152">
        <f>+VLOOKUP(B31,'[6]FCST SDV'!$C:$AL,36,0)</f>
        <v>1053000</v>
      </c>
      <c r="H31" s="153">
        <f t="shared" si="0"/>
        <v>5850</v>
      </c>
      <c r="I31" s="134">
        <f t="array" ref="I31">+IFERROR(INDEX('FCST SDV'!$AC$3:$AZ$3000,MATCH('Hàng Theo FCTS 14.09'!$B31,'FCST SDV'!$C$3:$C$3000,0),MATCH('Hàng Theo FCTS 14.09'!I$1,'FCST SDV'!$AC$2:$AZ$2,0))/'Hàng Theo FCTS 14.09'!$C31,0)</f>
        <v>300</v>
      </c>
      <c r="J31" s="134">
        <f t="array" ref="J31">+IFERROR(INDEX('FCST SDV'!$AC$3:$AZ$3000,MATCH('Hàng Theo FCTS 14.09'!$B31,'FCST SDV'!$C$3:$C$3000,0),MATCH('Hàng Theo FCTS 14.09'!J$1,'FCST SDV'!$AC$2:$AZ$2,0))/'Hàng Theo FCTS 14.09'!$C31,0)</f>
        <v>300</v>
      </c>
      <c r="K31" s="134">
        <f t="array" ref="K31">+IFERROR(INDEX('FCST SDV'!$AC$3:$AZ$3000,MATCH('Hàng Theo FCTS 14.09'!$B31,'FCST SDV'!$C$3:$C$3000,0),MATCH('Hàng Theo FCTS 14.09'!K$1,'FCST SDV'!$AC$2:$AZ$2,0))/'Hàng Theo FCTS 14.09'!$C31,0)</f>
        <v>300</v>
      </c>
      <c r="L31" s="134">
        <f t="array" ref="L31">+IFERROR(INDEX('FCST SDV'!$AC$3:$AZ$3000,MATCH('Hàng Theo FCTS 14.09'!$B31,'FCST SDV'!$C$3:$C$3000,0),MATCH('Hàng Theo FCTS 14.09'!L$1,'FCST SDV'!$AC$2:$AZ$2,0))/'Hàng Theo FCTS 14.09'!$C31,0)</f>
        <v>300</v>
      </c>
      <c r="M31" s="134">
        <f t="array" ref="M31">+IFERROR(INDEX('FCST SDV'!$AC$3:$AZ$3000,MATCH('Hàng Theo FCTS 14.09'!$B31,'FCST SDV'!$C$3:$C$3000,0),MATCH('Hàng Theo FCTS 14.09'!M$1,'FCST SDV'!$AC$2:$AZ$2,0))/'Hàng Theo FCTS 14.09'!$C31,0)</f>
        <v>300</v>
      </c>
      <c r="N31" s="134">
        <f t="array" ref="N31">+IFERROR(INDEX('FCST SDV'!$AC$3:$AZ$3000,MATCH('Hàng Theo FCTS 14.09'!$B31,'FCST SDV'!$C$3:$C$3000,0),MATCH('Hàng Theo FCTS 14.09'!N$1,'FCST SDV'!$AC$2:$AZ$2,0))/'Hàng Theo FCTS 14.09'!$C31,0)</f>
        <v>300</v>
      </c>
      <c r="O31" s="134">
        <f t="array" ref="O31">+IFERROR(INDEX('FCST SDV'!$AC$3:$AZ$3000,MATCH('Hàng Theo FCTS 14.09'!$B31,'FCST SDV'!$C$3:$C$3000,0),MATCH('Hàng Theo FCTS 14.09'!O$1,'FCST SDV'!$AC$2:$AZ$2,0))/'Hàng Theo FCTS 14.09'!$C31,0)</f>
        <v>2100</v>
      </c>
      <c r="P31" s="134">
        <f t="array" ref="P31">+IFERROR(INDEX('FCST SDV'!$AC$3:$AZ$3000,MATCH('Hàng Theo FCTS 14.09'!$B31,'FCST SDV'!$C$3:$C$3000,0),MATCH('Hàng Theo FCTS 14.09'!P$1,'FCST SDV'!$AC$2:$AZ$2,0))/'Hàng Theo FCTS 14.09'!$C31,0)</f>
        <v>1600</v>
      </c>
      <c r="Q31" s="134">
        <f t="array" ref="Q31">+IFERROR(INDEX('FCST SDV'!$AC$3:$AZ$3000,MATCH('Hàng Theo FCTS 14.09'!$B31,'FCST SDV'!$C$3:$C$3000,0),MATCH('Hàng Theo FCTS 14.09'!Q$1,'FCST SDV'!$AC$2:$AZ$2,0))/'Hàng Theo FCTS 14.09'!$C31,0)</f>
        <v>0</v>
      </c>
    </row>
    <row r="32" spans="1:17">
      <c r="A32" s="562"/>
      <c r="B32" s="132" t="s">
        <v>35</v>
      </c>
      <c r="C32" s="132">
        <v>50</v>
      </c>
      <c r="D32" s="556"/>
      <c r="E32" s="664"/>
      <c r="F32" s="556"/>
      <c r="G32" s="152">
        <f>+VLOOKUP(B32,'[6]FCST SDV'!$C:$AL,36,0)</f>
        <v>275000</v>
      </c>
      <c r="H32" s="153">
        <f t="shared" si="0"/>
        <v>5500</v>
      </c>
      <c r="I32" s="134">
        <f t="array" ref="I32">+IFERROR(INDEX('FCST SDV'!$AC$3:$AZ$3000,MATCH('Hàng Theo FCTS 14.09'!$B32,'FCST SDV'!$C$3:$C$3000,0),MATCH('Hàng Theo FCTS 14.09'!I$1,'FCST SDV'!$AC$2:$AZ$2,0))/'Hàng Theo FCTS 14.09'!$C32,0)</f>
        <v>300</v>
      </c>
      <c r="J32" s="134">
        <f t="array" ref="J32">+IFERROR(INDEX('FCST SDV'!$AC$3:$AZ$3000,MATCH('Hàng Theo FCTS 14.09'!$B32,'FCST SDV'!$C$3:$C$3000,0),MATCH('Hàng Theo FCTS 14.09'!J$1,'FCST SDV'!$AC$2:$AZ$2,0))/'Hàng Theo FCTS 14.09'!$C32,0)</f>
        <v>300</v>
      </c>
      <c r="K32" s="134">
        <f t="array" ref="K32">+IFERROR(INDEX('FCST SDV'!$AC$3:$AZ$3000,MATCH('Hàng Theo FCTS 14.09'!$B32,'FCST SDV'!$C$3:$C$3000,0),MATCH('Hàng Theo FCTS 14.09'!K$1,'FCST SDV'!$AC$2:$AZ$2,0))/'Hàng Theo FCTS 14.09'!$C32,0)</f>
        <v>300</v>
      </c>
      <c r="L32" s="134">
        <f t="array" ref="L32">+IFERROR(INDEX('FCST SDV'!$AC$3:$AZ$3000,MATCH('Hàng Theo FCTS 14.09'!$B32,'FCST SDV'!$C$3:$C$3000,0),MATCH('Hàng Theo FCTS 14.09'!L$1,'FCST SDV'!$AC$2:$AZ$2,0))/'Hàng Theo FCTS 14.09'!$C32,0)</f>
        <v>300</v>
      </c>
      <c r="M32" s="134">
        <f t="array" ref="M32">+IFERROR(INDEX('FCST SDV'!$AC$3:$AZ$3000,MATCH('Hàng Theo FCTS 14.09'!$B32,'FCST SDV'!$C$3:$C$3000,0),MATCH('Hàng Theo FCTS 14.09'!M$1,'FCST SDV'!$AC$2:$AZ$2,0))/'Hàng Theo FCTS 14.09'!$C32,0)</f>
        <v>300</v>
      </c>
      <c r="N32" s="134">
        <f t="array" ref="N32">+IFERROR(INDEX('FCST SDV'!$AC$3:$AZ$3000,MATCH('Hàng Theo FCTS 14.09'!$B32,'FCST SDV'!$C$3:$C$3000,0),MATCH('Hàng Theo FCTS 14.09'!N$1,'FCST SDV'!$AC$2:$AZ$2,0))/'Hàng Theo FCTS 14.09'!$C32,0)</f>
        <v>300</v>
      </c>
      <c r="O32" s="134">
        <f t="array" ref="O32">+IFERROR(INDEX('FCST SDV'!$AC$3:$AZ$3000,MATCH('Hàng Theo FCTS 14.09'!$B32,'FCST SDV'!$C$3:$C$3000,0),MATCH('Hàng Theo FCTS 14.09'!O$1,'FCST SDV'!$AC$2:$AZ$2,0))/'Hàng Theo FCTS 14.09'!$C32,0)</f>
        <v>2100</v>
      </c>
      <c r="P32" s="134">
        <f t="array" ref="P32">+IFERROR(INDEX('FCST SDV'!$AC$3:$AZ$3000,MATCH('Hàng Theo FCTS 14.09'!$B32,'FCST SDV'!$C$3:$C$3000,0),MATCH('Hàng Theo FCTS 14.09'!P$1,'FCST SDV'!$AC$2:$AZ$2,0))/'Hàng Theo FCTS 14.09'!$C32,0)</f>
        <v>1600</v>
      </c>
      <c r="Q32" s="134">
        <f t="array" ref="Q32">+IFERROR(INDEX('FCST SDV'!$AC$3:$AZ$3000,MATCH('Hàng Theo FCTS 14.09'!$B32,'FCST SDV'!$C$3:$C$3000,0),MATCH('Hàng Theo FCTS 14.09'!Q$1,'FCST SDV'!$AC$2:$AZ$2,0))/'Hàng Theo FCTS 14.09'!$C32,0)</f>
        <v>0</v>
      </c>
    </row>
    <row r="33" spans="1:17">
      <c r="A33" s="562"/>
      <c r="B33" s="132" t="s">
        <v>36</v>
      </c>
      <c r="C33" s="132">
        <v>50</v>
      </c>
      <c r="D33" s="556"/>
      <c r="E33" s="664"/>
      <c r="F33" s="556"/>
      <c r="G33" s="152">
        <f>+VLOOKUP(B33,'[6]FCST SDV'!$C:$AL,36,0)</f>
        <v>275000</v>
      </c>
      <c r="H33" s="153">
        <f t="shared" si="0"/>
        <v>5500</v>
      </c>
      <c r="I33" s="134">
        <f t="array" ref="I33">+IFERROR(INDEX('FCST SDV'!$AC$3:$AZ$3000,MATCH('Hàng Theo FCTS 14.09'!$B33,'FCST SDV'!$C$3:$C$3000,0),MATCH('Hàng Theo FCTS 14.09'!I$1,'FCST SDV'!$AC$2:$AZ$2,0))/'Hàng Theo FCTS 14.09'!$C33,0)</f>
        <v>300</v>
      </c>
      <c r="J33" s="134">
        <f t="array" ref="J33">+IFERROR(INDEX('FCST SDV'!$AC$3:$AZ$3000,MATCH('Hàng Theo FCTS 14.09'!$B33,'FCST SDV'!$C$3:$C$3000,0),MATCH('Hàng Theo FCTS 14.09'!J$1,'FCST SDV'!$AC$2:$AZ$2,0))/'Hàng Theo FCTS 14.09'!$C33,0)</f>
        <v>300</v>
      </c>
      <c r="K33" s="134">
        <f t="array" ref="K33">+IFERROR(INDEX('FCST SDV'!$AC$3:$AZ$3000,MATCH('Hàng Theo FCTS 14.09'!$B33,'FCST SDV'!$C$3:$C$3000,0),MATCH('Hàng Theo FCTS 14.09'!K$1,'FCST SDV'!$AC$2:$AZ$2,0))/'Hàng Theo FCTS 14.09'!$C33,0)</f>
        <v>300</v>
      </c>
      <c r="L33" s="134">
        <f t="array" ref="L33">+IFERROR(INDEX('FCST SDV'!$AC$3:$AZ$3000,MATCH('Hàng Theo FCTS 14.09'!$B33,'FCST SDV'!$C$3:$C$3000,0),MATCH('Hàng Theo FCTS 14.09'!L$1,'FCST SDV'!$AC$2:$AZ$2,0))/'Hàng Theo FCTS 14.09'!$C33,0)</f>
        <v>300</v>
      </c>
      <c r="M33" s="134">
        <f t="array" ref="M33">+IFERROR(INDEX('FCST SDV'!$AC$3:$AZ$3000,MATCH('Hàng Theo FCTS 14.09'!$B33,'FCST SDV'!$C$3:$C$3000,0),MATCH('Hàng Theo FCTS 14.09'!M$1,'FCST SDV'!$AC$2:$AZ$2,0))/'Hàng Theo FCTS 14.09'!$C33,0)</f>
        <v>300</v>
      </c>
      <c r="N33" s="134">
        <f t="array" ref="N33">+IFERROR(INDEX('FCST SDV'!$AC$3:$AZ$3000,MATCH('Hàng Theo FCTS 14.09'!$B33,'FCST SDV'!$C$3:$C$3000,0),MATCH('Hàng Theo FCTS 14.09'!N$1,'FCST SDV'!$AC$2:$AZ$2,0))/'Hàng Theo FCTS 14.09'!$C33,0)</f>
        <v>300</v>
      </c>
      <c r="O33" s="134">
        <f t="array" ref="O33">+IFERROR(INDEX('FCST SDV'!$AC$3:$AZ$3000,MATCH('Hàng Theo FCTS 14.09'!$B33,'FCST SDV'!$C$3:$C$3000,0),MATCH('Hàng Theo FCTS 14.09'!O$1,'FCST SDV'!$AC$2:$AZ$2,0))/'Hàng Theo FCTS 14.09'!$C33,0)</f>
        <v>2100</v>
      </c>
      <c r="P33" s="134">
        <f t="array" ref="P33">+IFERROR(INDEX('FCST SDV'!$AC$3:$AZ$3000,MATCH('Hàng Theo FCTS 14.09'!$B33,'FCST SDV'!$C$3:$C$3000,0),MATCH('Hàng Theo FCTS 14.09'!P$1,'FCST SDV'!$AC$2:$AZ$2,0))/'Hàng Theo FCTS 14.09'!$C33,0)</f>
        <v>1600</v>
      </c>
      <c r="Q33" s="134">
        <f t="array" ref="Q33">+IFERROR(INDEX('FCST SDV'!$AC$3:$AZ$3000,MATCH('Hàng Theo FCTS 14.09'!$B33,'FCST SDV'!$C$3:$C$3000,0),MATCH('Hàng Theo FCTS 14.09'!Q$1,'FCST SDV'!$AC$2:$AZ$2,0))/'Hàng Theo FCTS 14.09'!$C33,0)</f>
        <v>0</v>
      </c>
    </row>
    <row r="34" spans="1:17">
      <c r="A34" s="562"/>
      <c r="B34" s="132" t="s">
        <v>37</v>
      </c>
      <c r="C34" s="132">
        <v>50</v>
      </c>
      <c r="D34" s="556"/>
      <c r="E34" s="664"/>
      <c r="F34" s="556"/>
      <c r="G34" s="152">
        <f>+VLOOKUP(B34,'[6]FCST SDV'!$C:$AL,36,0)</f>
        <v>275000</v>
      </c>
      <c r="H34" s="153">
        <f t="shared" si="0"/>
        <v>5500</v>
      </c>
      <c r="I34" s="134">
        <f t="array" ref="I34">+IFERROR(INDEX('FCST SDV'!$AC$3:$AZ$3000,MATCH('Hàng Theo FCTS 14.09'!$B34,'FCST SDV'!$C$3:$C$3000,0),MATCH('Hàng Theo FCTS 14.09'!I$1,'FCST SDV'!$AC$2:$AZ$2,0))/'Hàng Theo FCTS 14.09'!$C34,0)</f>
        <v>300</v>
      </c>
      <c r="J34" s="134">
        <f t="array" ref="J34">+IFERROR(INDEX('FCST SDV'!$AC$3:$AZ$3000,MATCH('Hàng Theo FCTS 14.09'!$B34,'FCST SDV'!$C$3:$C$3000,0),MATCH('Hàng Theo FCTS 14.09'!J$1,'FCST SDV'!$AC$2:$AZ$2,0))/'Hàng Theo FCTS 14.09'!$C34,0)</f>
        <v>300</v>
      </c>
      <c r="K34" s="134">
        <f t="array" ref="K34">+IFERROR(INDEX('FCST SDV'!$AC$3:$AZ$3000,MATCH('Hàng Theo FCTS 14.09'!$B34,'FCST SDV'!$C$3:$C$3000,0),MATCH('Hàng Theo FCTS 14.09'!K$1,'FCST SDV'!$AC$2:$AZ$2,0))/'Hàng Theo FCTS 14.09'!$C34,0)</f>
        <v>300</v>
      </c>
      <c r="L34" s="134">
        <f t="array" ref="L34">+IFERROR(INDEX('FCST SDV'!$AC$3:$AZ$3000,MATCH('Hàng Theo FCTS 14.09'!$B34,'FCST SDV'!$C$3:$C$3000,0),MATCH('Hàng Theo FCTS 14.09'!L$1,'FCST SDV'!$AC$2:$AZ$2,0))/'Hàng Theo FCTS 14.09'!$C34,0)</f>
        <v>300</v>
      </c>
      <c r="M34" s="134">
        <f t="array" ref="M34">+IFERROR(INDEX('FCST SDV'!$AC$3:$AZ$3000,MATCH('Hàng Theo FCTS 14.09'!$B34,'FCST SDV'!$C$3:$C$3000,0),MATCH('Hàng Theo FCTS 14.09'!M$1,'FCST SDV'!$AC$2:$AZ$2,0))/'Hàng Theo FCTS 14.09'!$C34,0)</f>
        <v>300</v>
      </c>
      <c r="N34" s="134">
        <f t="array" ref="N34">+IFERROR(INDEX('FCST SDV'!$AC$3:$AZ$3000,MATCH('Hàng Theo FCTS 14.09'!$B34,'FCST SDV'!$C$3:$C$3000,0),MATCH('Hàng Theo FCTS 14.09'!N$1,'FCST SDV'!$AC$2:$AZ$2,0))/'Hàng Theo FCTS 14.09'!$C34,0)</f>
        <v>300</v>
      </c>
      <c r="O34" s="134">
        <f t="array" ref="O34">+IFERROR(INDEX('FCST SDV'!$AC$3:$AZ$3000,MATCH('Hàng Theo FCTS 14.09'!$B34,'FCST SDV'!$C$3:$C$3000,0),MATCH('Hàng Theo FCTS 14.09'!O$1,'FCST SDV'!$AC$2:$AZ$2,0))/'Hàng Theo FCTS 14.09'!$C34,0)</f>
        <v>2100</v>
      </c>
      <c r="P34" s="134">
        <f t="array" ref="P34">+IFERROR(INDEX('FCST SDV'!$AC$3:$AZ$3000,MATCH('Hàng Theo FCTS 14.09'!$B34,'FCST SDV'!$C$3:$C$3000,0),MATCH('Hàng Theo FCTS 14.09'!P$1,'FCST SDV'!$AC$2:$AZ$2,0))/'Hàng Theo FCTS 14.09'!$C34,0)</f>
        <v>1600</v>
      </c>
      <c r="Q34" s="134">
        <f t="array" ref="Q34">+IFERROR(INDEX('FCST SDV'!$AC$3:$AZ$3000,MATCH('Hàng Theo FCTS 14.09'!$B34,'FCST SDV'!$C$3:$C$3000,0),MATCH('Hàng Theo FCTS 14.09'!Q$1,'FCST SDV'!$AC$2:$AZ$2,0))/'Hàng Theo FCTS 14.09'!$C34,0)</f>
        <v>0</v>
      </c>
    </row>
    <row r="35" spans="1:17">
      <c r="A35" s="562"/>
      <c r="B35" s="132" t="s">
        <v>38</v>
      </c>
      <c r="C35" s="132">
        <v>50</v>
      </c>
      <c r="D35" s="556"/>
      <c r="E35" s="664"/>
      <c r="F35" s="556"/>
      <c r="G35" s="152">
        <f>+VLOOKUP(B35,'[6]FCST SDV'!$C:$AL,36,0)</f>
        <v>275000</v>
      </c>
      <c r="H35" s="153">
        <f t="shared" si="0"/>
        <v>5500</v>
      </c>
      <c r="I35" s="134">
        <f t="array" ref="I35">+IFERROR(INDEX('FCST SDV'!$AC$3:$AZ$3000,MATCH('Hàng Theo FCTS 14.09'!$B35,'FCST SDV'!$C$3:$C$3000,0),MATCH('Hàng Theo FCTS 14.09'!I$1,'FCST SDV'!$AC$2:$AZ$2,0))/'Hàng Theo FCTS 14.09'!$C35,0)</f>
        <v>300</v>
      </c>
      <c r="J35" s="134">
        <f t="array" ref="J35">+IFERROR(INDEX('FCST SDV'!$AC$3:$AZ$3000,MATCH('Hàng Theo FCTS 14.09'!$B35,'FCST SDV'!$C$3:$C$3000,0),MATCH('Hàng Theo FCTS 14.09'!J$1,'FCST SDV'!$AC$2:$AZ$2,0))/'Hàng Theo FCTS 14.09'!$C35,0)</f>
        <v>300</v>
      </c>
      <c r="K35" s="134">
        <f t="array" ref="K35">+IFERROR(INDEX('FCST SDV'!$AC$3:$AZ$3000,MATCH('Hàng Theo FCTS 14.09'!$B35,'FCST SDV'!$C$3:$C$3000,0),MATCH('Hàng Theo FCTS 14.09'!K$1,'FCST SDV'!$AC$2:$AZ$2,0))/'Hàng Theo FCTS 14.09'!$C35,0)</f>
        <v>300</v>
      </c>
      <c r="L35" s="134">
        <f t="array" ref="L35">+IFERROR(INDEX('FCST SDV'!$AC$3:$AZ$3000,MATCH('Hàng Theo FCTS 14.09'!$B35,'FCST SDV'!$C$3:$C$3000,0),MATCH('Hàng Theo FCTS 14.09'!L$1,'FCST SDV'!$AC$2:$AZ$2,0))/'Hàng Theo FCTS 14.09'!$C35,0)</f>
        <v>300</v>
      </c>
      <c r="M35" s="134">
        <f t="array" ref="M35">+IFERROR(INDEX('FCST SDV'!$AC$3:$AZ$3000,MATCH('Hàng Theo FCTS 14.09'!$B35,'FCST SDV'!$C$3:$C$3000,0),MATCH('Hàng Theo FCTS 14.09'!M$1,'FCST SDV'!$AC$2:$AZ$2,0))/'Hàng Theo FCTS 14.09'!$C35,0)</f>
        <v>300</v>
      </c>
      <c r="N35" s="134">
        <f t="array" ref="N35">+IFERROR(INDEX('FCST SDV'!$AC$3:$AZ$3000,MATCH('Hàng Theo FCTS 14.09'!$B35,'FCST SDV'!$C$3:$C$3000,0),MATCH('Hàng Theo FCTS 14.09'!N$1,'FCST SDV'!$AC$2:$AZ$2,0))/'Hàng Theo FCTS 14.09'!$C35,0)</f>
        <v>300</v>
      </c>
      <c r="O35" s="134">
        <f t="array" ref="O35">+IFERROR(INDEX('FCST SDV'!$AC$3:$AZ$3000,MATCH('Hàng Theo FCTS 14.09'!$B35,'FCST SDV'!$C$3:$C$3000,0),MATCH('Hàng Theo FCTS 14.09'!O$1,'FCST SDV'!$AC$2:$AZ$2,0))/'Hàng Theo FCTS 14.09'!$C35,0)</f>
        <v>2100</v>
      </c>
      <c r="P35" s="134">
        <f t="array" ref="P35">+IFERROR(INDEX('FCST SDV'!$AC$3:$AZ$3000,MATCH('Hàng Theo FCTS 14.09'!$B35,'FCST SDV'!$C$3:$C$3000,0),MATCH('Hàng Theo FCTS 14.09'!P$1,'FCST SDV'!$AC$2:$AZ$2,0))/'Hàng Theo FCTS 14.09'!$C35,0)</f>
        <v>1600</v>
      </c>
      <c r="Q35" s="134">
        <f t="array" ref="Q35">+IFERROR(INDEX('FCST SDV'!$AC$3:$AZ$3000,MATCH('Hàng Theo FCTS 14.09'!$B35,'FCST SDV'!$C$3:$C$3000,0),MATCH('Hàng Theo FCTS 14.09'!Q$1,'FCST SDV'!$AC$2:$AZ$2,0))/'Hàng Theo FCTS 14.09'!$C35,0)</f>
        <v>0</v>
      </c>
    </row>
    <row r="36" spans="1:17">
      <c r="A36" s="562"/>
      <c r="B36" s="132" t="s">
        <v>39</v>
      </c>
      <c r="C36" s="132">
        <v>50</v>
      </c>
      <c r="D36" s="556"/>
      <c r="E36" s="664"/>
      <c r="F36" s="556"/>
      <c r="G36" s="152">
        <f>+VLOOKUP(B36,'[6]FCST SDV'!$C:$AL,36,0)</f>
        <v>275000</v>
      </c>
      <c r="H36" s="153">
        <f t="shared" si="0"/>
        <v>5500</v>
      </c>
      <c r="I36" s="134">
        <f t="array" ref="I36">+IFERROR(INDEX('FCST SDV'!$AC$3:$AZ$3000,MATCH('Hàng Theo FCTS 14.09'!$B36,'FCST SDV'!$C$3:$C$3000,0),MATCH('Hàng Theo FCTS 14.09'!I$1,'FCST SDV'!$AC$2:$AZ$2,0))/'Hàng Theo FCTS 14.09'!$C36,0)</f>
        <v>874</v>
      </c>
      <c r="J36" s="134">
        <f t="array" ref="J36">+IFERROR(INDEX('FCST SDV'!$AC$3:$AZ$3000,MATCH('Hàng Theo FCTS 14.09'!$B36,'FCST SDV'!$C$3:$C$3000,0),MATCH('Hàng Theo FCTS 14.09'!J$1,'FCST SDV'!$AC$2:$AZ$2,0))/'Hàng Theo FCTS 14.09'!$C36,0)</f>
        <v>300</v>
      </c>
      <c r="K36" s="134">
        <f t="array" ref="K36">+IFERROR(INDEX('FCST SDV'!$AC$3:$AZ$3000,MATCH('Hàng Theo FCTS 14.09'!$B36,'FCST SDV'!$C$3:$C$3000,0),MATCH('Hàng Theo FCTS 14.09'!K$1,'FCST SDV'!$AC$2:$AZ$2,0))/'Hàng Theo FCTS 14.09'!$C36,0)</f>
        <v>300</v>
      </c>
      <c r="L36" s="134">
        <f t="array" ref="L36">+IFERROR(INDEX('FCST SDV'!$AC$3:$AZ$3000,MATCH('Hàng Theo FCTS 14.09'!$B36,'FCST SDV'!$C$3:$C$3000,0),MATCH('Hàng Theo FCTS 14.09'!L$1,'FCST SDV'!$AC$2:$AZ$2,0))/'Hàng Theo FCTS 14.09'!$C36,0)</f>
        <v>300</v>
      </c>
      <c r="M36" s="134">
        <f t="array" ref="M36">+IFERROR(INDEX('FCST SDV'!$AC$3:$AZ$3000,MATCH('Hàng Theo FCTS 14.09'!$B36,'FCST SDV'!$C$3:$C$3000,0),MATCH('Hàng Theo FCTS 14.09'!M$1,'FCST SDV'!$AC$2:$AZ$2,0))/'Hàng Theo FCTS 14.09'!$C36,0)</f>
        <v>300</v>
      </c>
      <c r="N36" s="134">
        <f t="array" ref="N36">+IFERROR(INDEX('FCST SDV'!$AC$3:$AZ$3000,MATCH('Hàng Theo FCTS 14.09'!$B36,'FCST SDV'!$C$3:$C$3000,0),MATCH('Hàng Theo FCTS 14.09'!N$1,'FCST SDV'!$AC$2:$AZ$2,0))/'Hàng Theo FCTS 14.09'!$C36,0)</f>
        <v>300</v>
      </c>
      <c r="O36" s="134">
        <f t="array" ref="O36">+IFERROR(INDEX('FCST SDV'!$AC$3:$AZ$3000,MATCH('Hàng Theo FCTS 14.09'!$B36,'FCST SDV'!$C$3:$C$3000,0),MATCH('Hàng Theo FCTS 14.09'!O$1,'FCST SDV'!$AC$2:$AZ$2,0))/'Hàng Theo FCTS 14.09'!$C36,0)</f>
        <v>2520</v>
      </c>
      <c r="P36" s="134">
        <f t="array" ref="P36">+IFERROR(INDEX('FCST SDV'!$AC$3:$AZ$3000,MATCH('Hàng Theo FCTS 14.09'!$B36,'FCST SDV'!$C$3:$C$3000,0),MATCH('Hàng Theo FCTS 14.09'!P$1,'FCST SDV'!$AC$2:$AZ$2,0))/'Hàng Theo FCTS 14.09'!$C36,0)</f>
        <v>1600</v>
      </c>
      <c r="Q36" s="134">
        <f t="array" ref="Q36">+IFERROR(INDEX('FCST SDV'!$AC$3:$AZ$3000,MATCH('Hàng Theo FCTS 14.09'!$B36,'FCST SDV'!$C$3:$C$3000,0),MATCH('Hàng Theo FCTS 14.09'!Q$1,'FCST SDV'!$AC$2:$AZ$2,0))/'Hàng Theo FCTS 14.09'!$C36,0)</f>
        <v>0</v>
      </c>
    </row>
    <row r="37" spans="1:17">
      <c r="A37" s="562"/>
      <c r="B37" s="132" t="s">
        <v>40</v>
      </c>
      <c r="C37" s="132">
        <v>50</v>
      </c>
      <c r="D37" s="556"/>
      <c r="E37" s="664"/>
      <c r="F37" s="556"/>
      <c r="G37" s="152">
        <f>+VLOOKUP(B37,'[6]FCST SDV'!$C:$AL,36,0)</f>
        <v>324700</v>
      </c>
      <c r="H37" s="153">
        <f t="shared" si="0"/>
        <v>6494</v>
      </c>
      <c r="I37" s="134">
        <f t="array" ref="I37">+IFERROR(INDEX('FCST SDV'!$AC$3:$AZ$3000,MATCH('Hàng Theo FCTS 14.09'!$B37,'FCST SDV'!$C$3:$C$3000,0),MATCH('Hàng Theo FCTS 14.09'!I$1,'FCST SDV'!$AC$2:$AZ$2,0))/'Hàng Theo FCTS 14.09'!$C37,0)</f>
        <v>300</v>
      </c>
      <c r="J37" s="134">
        <f t="array" ref="J37">+IFERROR(INDEX('FCST SDV'!$AC$3:$AZ$3000,MATCH('Hàng Theo FCTS 14.09'!$B37,'FCST SDV'!$C$3:$C$3000,0),MATCH('Hàng Theo FCTS 14.09'!J$1,'FCST SDV'!$AC$2:$AZ$2,0))/'Hàng Theo FCTS 14.09'!$C37,0)</f>
        <v>300</v>
      </c>
      <c r="K37" s="134">
        <f t="array" ref="K37">+IFERROR(INDEX('FCST SDV'!$AC$3:$AZ$3000,MATCH('Hàng Theo FCTS 14.09'!$B37,'FCST SDV'!$C$3:$C$3000,0),MATCH('Hàng Theo FCTS 14.09'!K$1,'FCST SDV'!$AC$2:$AZ$2,0))/'Hàng Theo FCTS 14.09'!$C37,0)</f>
        <v>300</v>
      </c>
      <c r="L37" s="134">
        <f t="array" ref="L37">+IFERROR(INDEX('FCST SDV'!$AC$3:$AZ$3000,MATCH('Hàng Theo FCTS 14.09'!$B37,'FCST SDV'!$C$3:$C$3000,0),MATCH('Hàng Theo FCTS 14.09'!L$1,'FCST SDV'!$AC$2:$AZ$2,0))/'Hàng Theo FCTS 14.09'!$C37,0)</f>
        <v>300</v>
      </c>
      <c r="M37" s="134">
        <f t="array" ref="M37">+IFERROR(INDEX('FCST SDV'!$AC$3:$AZ$3000,MATCH('Hàng Theo FCTS 14.09'!$B37,'FCST SDV'!$C$3:$C$3000,0),MATCH('Hàng Theo FCTS 14.09'!M$1,'FCST SDV'!$AC$2:$AZ$2,0))/'Hàng Theo FCTS 14.09'!$C37,0)</f>
        <v>300</v>
      </c>
      <c r="N37" s="134">
        <f t="array" ref="N37">+IFERROR(INDEX('FCST SDV'!$AC$3:$AZ$3000,MATCH('Hàng Theo FCTS 14.09'!$B37,'FCST SDV'!$C$3:$C$3000,0),MATCH('Hàng Theo FCTS 14.09'!N$1,'FCST SDV'!$AC$2:$AZ$2,0))/'Hàng Theo FCTS 14.09'!$C37,0)</f>
        <v>300</v>
      </c>
      <c r="O37" s="134">
        <f t="array" ref="O37">+IFERROR(INDEX('FCST SDV'!$AC$3:$AZ$3000,MATCH('Hàng Theo FCTS 14.09'!$B37,'FCST SDV'!$C$3:$C$3000,0),MATCH('Hàng Theo FCTS 14.09'!O$1,'FCST SDV'!$AC$2:$AZ$2,0))/'Hàng Theo FCTS 14.09'!$C37,0)</f>
        <v>2100</v>
      </c>
      <c r="P37" s="134">
        <f t="array" ref="P37">+IFERROR(INDEX('FCST SDV'!$AC$3:$AZ$3000,MATCH('Hàng Theo FCTS 14.09'!$B37,'FCST SDV'!$C$3:$C$3000,0),MATCH('Hàng Theo FCTS 14.09'!P$1,'FCST SDV'!$AC$2:$AZ$2,0))/'Hàng Theo FCTS 14.09'!$C37,0)</f>
        <v>1600</v>
      </c>
      <c r="Q37" s="134">
        <f t="array" ref="Q37">+IFERROR(INDEX('FCST SDV'!$AC$3:$AZ$3000,MATCH('Hàng Theo FCTS 14.09'!$B37,'FCST SDV'!$C$3:$C$3000,0),MATCH('Hàng Theo FCTS 14.09'!Q$1,'FCST SDV'!$AC$2:$AZ$2,0))/'Hàng Theo FCTS 14.09'!$C37,0)</f>
        <v>0</v>
      </c>
    </row>
    <row r="38" spans="1:17">
      <c r="A38" s="563"/>
      <c r="B38" s="132" t="s">
        <v>41</v>
      </c>
      <c r="C38" s="132">
        <v>50</v>
      </c>
      <c r="D38" s="557"/>
      <c r="E38" s="586"/>
      <c r="F38" s="557"/>
      <c r="G38" s="152">
        <f>+VLOOKUP(B38,'[6]FCST SDV'!$C:$AL,36,0)</f>
        <v>275000</v>
      </c>
      <c r="H38" s="153">
        <f t="shared" si="0"/>
        <v>5500</v>
      </c>
      <c r="I38" s="134">
        <f t="array" ref="I38">+IFERROR(INDEX('FCST SDV'!$AC$3:$AZ$3000,MATCH('Hàng Theo FCTS 14.09'!$B38,'FCST SDV'!$C$3:$C$3000,0),MATCH('Hàng Theo FCTS 14.09'!I$1,'FCST SDV'!$AC$2:$AZ$2,0))/'Hàng Theo FCTS 14.09'!$C38,0)</f>
        <v>0</v>
      </c>
      <c r="J38" s="134">
        <f t="array" ref="J38">+IFERROR(INDEX('FCST SDV'!$AC$3:$AZ$3000,MATCH('Hàng Theo FCTS 14.09'!$B38,'FCST SDV'!$C$3:$C$3000,0),MATCH('Hàng Theo FCTS 14.09'!J$1,'FCST SDV'!$AC$2:$AZ$2,0))/'Hàng Theo FCTS 14.09'!$C38,0)</f>
        <v>0</v>
      </c>
      <c r="K38" s="134">
        <f t="array" ref="K38">+IFERROR(INDEX('FCST SDV'!$AC$3:$AZ$3000,MATCH('Hàng Theo FCTS 14.09'!$B38,'FCST SDV'!$C$3:$C$3000,0),MATCH('Hàng Theo FCTS 14.09'!K$1,'FCST SDV'!$AC$2:$AZ$2,0))/'Hàng Theo FCTS 14.09'!$C38,0)</f>
        <v>0</v>
      </c>
      <c r="L38" s="134">
        <f t="array" ref="L38">+IFERROR(INDEX('FCST SDV'!$AC$3:$AZ$3000,MATCH('Hàng Theo FCTS 14.09'!$B38,'FCST SDV'!$C$3:$C$3000,0),MATCH('Hàng Theo FCTS 14.09'!L$1,'FCST SDV'!$AC$2:$AZ$2,0))/'Hàng Theo FCTS 14.09'!$C38,0)</f>
        <v>0</v>
      </c>
      <c r="M38" s="134">
        <f t="array" ref="M38">+IFERROR(INDEX('FCST SDV'!$AC$3:$AZ$3000,MATCH('Hàng Theo FCTS 14.09'!$B38,'FCST SDV'!$C$3:$C$3000,0),MATCH('Hàng Theo FCTS 14.09'!M$1,'FCST SDV'!$AC$2:$AZ$2,0))/'Hàng Theo FCTS 14.09'!$C38,0)</f>
        <v>0</v>
      </c>
      <c r="N38" s="134">
        <f t="array" ref="N38">+IFERROR(INDEX('FCST SDV'!$AC$3:$AZ$3000,MATCH('Hàng Theo FCTS 14.09'!$B38,'FCST SDV'!$C$3:$C$3000,0),MATCH('Hàng Theo FCTS 14.09'!N$1,'FCST SDV'!$AC$2:$AZ$2,0))/'Hàng Theo FCTS 14.09'!$C38,0)</f>
        <v>0</v>
      </c>
      <c r="O38" s="134">
        <f t="array" ref="O38">+IFERROR(INDEX('FCST SDV'!$AC$3:$AZ$3000,MATCH('Hàng Theo FCTS 14.09'!$B38,'FCST SDV'!$C$3:$C$3000,0),MATCH('Hàng Theo FCTS 14.09'!O$1,'FCST SDV'!$AC$2:$AZ$2,0))/'Hàng Theo FCTS 14.09'!$C38,0)</f>
        <v>0</v>
      </c>
      <c r="P38" s="134">
        <f t="array" ref="P38">+IFERROR(INDEX('FCST SDV'!$AC$3:$AZ$3000,MATCH('Hàng Theo FCTS 14.09'!$B38,'FCST SDV'!$C$3:$C$3000,0),MATCH('Hàng Theo FCTS 14.09'!P$1,'FCST SDV'!$AC$2:$AZ$2,0))/'Hàng Theo FCTS 14.09'!$C38,0)</f>
        <v>0</v>
      </c>
      <c r="Q38" s="134">
        <f t="array" ref="Q38">+IFERROR(INDEX('FCST SDV'!$AC$3:$AZ$3000,MATCH('Hàng Theo FCTS 14.09'!$B38,'FCST SDV'!$C$3:$C$3000,0),MATCH('Hàng Theo FCTS 14.09'!Q$1,'FCST SDV'!$AC$2:$AZ$2,0))/'Hàng Theo FCTS 14.09'!$C38,0)</f>
        <v>0</v>
      </c>
    </row>
    <row r="39" spans="1:17">
      <c r="A39" s="596" t="s">
        <v>254</v>
      </c>
      <c r="B39" s="597"/>
      <c r="C39" s="597"/>
      <c r="D39" s="597"/>
      <c r="E39" s="597"/>
      <c r="F39" s="597"/>
      <c r="G39" s="598"/>
      <c r="H39" s="155"/>
      <c r="I39" s="137">
        <f>+F3-SUM(I3:I38)</f>
        <v>37074.566666666666</v>
      </c>
      <c r="J39" s="137">
        <f>+I39-SUM(J3:J38)</f>
        <v>33209.933333333334</v>
      </c>
      <c r="K39" s="137">
        <f t="shared" ref="K39:Q39" si="1">+J39-SUM(K3:K38)</f>
        <v>29111.25</v>
      </c>
      <c r="L39" s="137">
        <f t="shared" si="1"/>
        <v>25329.416666666668</v>
      </c>
      <c r="M39" s="137">
        <f t="shared" si="1"/>
        <v>21460.816666666669</v>
      </c>
      <c r="N39" s="137">
        <f t="shared" si="1"/>
        <v>17509.51666666667</v>
      </c>
      <c r="O39" s="137">
        <f t="shared" si="1"/>
        <v>-10567.236666666664</v>
      </c>
      <c r="P39" s="137">
        <f t="shared" si="1"/>
        <v>-34254.850555555553</v>
      </c>
      <c r="Q39" s="137">
        <f t="shared" si="1"/>
        <v>-35108.250555555554</v>
      </c>
    </row>
    <row r="40" spans="1:17">
      <c r="A40" s="561" t="s">
        <v>43</v>
      </c>
      <c r="B40" s="131" t="s">
        <v>44</v>
      </c>
      <c r="C40" s="132">
        <v>180</v>
      </c>
      <c r="D40" s="555">
        <v>46000</v>
      </c>
      <c r="E40" s="585"/>
      <c r="F40" s="555">
        <f>+D40</f>
        <v>46000</v>
      </c>
      <c r="G40" s="152">
        <f>+VLOOKUP(B40,'[6]FCST SDV'!$C:$AL,36,0)</f>
        <v>1053000</v>
      </c>
      <c r="H40" s="153">
        <f t="shared" ref="H40:H45" si="2">+G40/C40</f>
        <v>5850</v>
      </c>
      <c r="I40" s="134">
        <f t="array" ref="I40">+IFERROR(INDEX('FCST SDV'!$AC$3:$AZ$3000,MATCH('Hàng Theo FCTS 14.09'!$B40,'FCST SDV'!$C$3:$C$3000,0),MATCH('Hàng Theo FCTS 14.09'!I$1,'FCST SDV'!$AC$2:$AZ$2,0))/'Hàng Theo FCTS 14.09'!$C40,0)</f>
        <v>250</v>
      </c>
      <c r="J40" s="134">
        <f t="array" ref="J40">+IFERROR(INDEX('FCST SDV'!$AC$3:$AZ$3000,MATCH('Hàng Theo FCTS 14.09'!$B40,'FCST SDV'!$C$3:$C$3000,0),MATCH('Hàng Theo FCTS 14.09'!J$1,'FCST SDV'!$AC$2:$AZ$2,0))/'Hàng Theo FCTS 14.09'!$C40,0)</f>
        <v>250</v>
      </c>
      <c r="K40" s="134">
        <f t="array" ref="K40">+IFERROR(INDEX('FCST SDV'!$AC$3:$AZ$3000,MATCH('Hàng Theo FCTS 14.09'!$B40,'FCST SDV'!$C$3:$C$3000,0),MATCH('Hàng Theo FCTS 14.09'!K$1,'FCST SDV'!$AC$2:$AZ$2,0))/'Hàng Theo FCTS 14.09'!$C40,0)</f>
        <v>250</v>
      </c>
      <c r="L40" s="134">
        <f t="array" ref="L40">+IFERROR(INDEX('FCST SDV'!$AC$3:$AZ$3000,MATCH('Hàng Theo FCTS 14.09'!$B40,'FCST SDV'!$C$3:$C$3000,0),MATCH('Hàng Theo FCTS 14.09'!L$1,'FCST SDV'!$AC$2:$AZ$2,0))/'Hàng Theo FCTS 14.09'!$C40,0)</f>
        <v>250</v>
      </c>
      <c r="M40" s="134">
        <f t="array" ref="M40">+IFERROR(INDEX('FCST SDV'!$AC$3:$AZ$3000,MATCH('Hàng Theo FCTS 14.09'!$B40,'FCST SDV'!$C$3:$C$3000,0),MATCH('Hàng Theo FCTS 14.09'!M$1,'FCST SDV'!$AC$2:$AZ$2,0))/'Hàng Theo FCTS 14.09'!$C40,0)</f>
        <v>333.33333333333331</v>
      </c>
      <c r="N40" s="134">
        <f t="array" ref="N40">+IFERROR(INDEX('FCST SDV'!$AC$3:$AZ$3000,MATCH('Hàng Theo FCTS 14.09'!$B40,'FCST SDV'!$C$3:$C$3000,0),MATCH('Hàng Theo FCTS 14.09'!N$1,'FCST SDV'!$AC$2:$AZ$2,0))/'Hàng Theo FCTS 14.09'!$C40,0)</f>
        <v>266.66666666666669</v>
      </c>
      <c r="O40" s="134">
        <f t="array" ref="O40">+IFERROR(INDEX('FCST SDV'!$AC$3:$AZ$3000,MATCH('Hàng Theo FCTS 14.09'!$B40,'FCST SDV'!$C$3:$C$3000,0),MATCH('Hàng Theo FCTS 14.09'!O$1,'FCST SDV'!$AC$2:$AZ$2,0))/'Hàng Theo FCTS 14.09'!$C40,0)</f>
        <v>1850</v>
      </c>
      <c r="P40" s="134">
        <f t="array" ref="P40">+IFERROR(INDEX('FCST SDV'!$AC$3:$AZ$3000,MATCH('Hàng Theo FCTS 14.09'!$B40,'FCST SDV'!$C$3:$C$3000,0),MATCH('Hàng Theo FCTS 14.09'!P$1,'FCST SDV'!$AC$2:$AZ$2,0))/'Hàng Theo FCTS 14.09'!$C40,0)</f>
        <v>2400</v>
      </c>
      <c r="Q40" s="134">
        <f t="array" ref="Q40">+IFERROR(INDEX('FCST SDV'!$AC$3:$AZ$3000,MATCH('Hàng Theo FCTS 14.09'!$B40,'FCST SDV'!$C$3:$C$3000,0),MATCH('Hàng Theo FCTS 14.09'!Q$1,'FCST SDV'!$AC$2:$AZ$2,0))/'Hàng Theo FCTS 14.09'!$C40,0)</f>
        <v>0</v>
      </c>
    </row>
    <row r="41" spans="1:17">
      <c r="A41" s="562"/>
      <c r="B41" s="131" t="s">
        <v>45</v>
      </c>
      <c r="C41" s="132">
        <v>180</v>
      </c>
      <c r="D41" s="556"/>
      <c r="E41" s="664"/>
      <c r="F41" s="556"/>
      <c r="G41" s="152">
        <f>+VLOOKUP(B41,'[6]FCST SDV'!$C:$AL,36,0)</f>
        <v>1053000</v>
      </c>
      <c r="H41" s="153">
        <f t="shared" si="2"/>
        <v>5850</v>
      </c>
      <c r="I41" s="134">
        <f t="array" ref="I41">+IFERROR(INDEX('FCST SDV'!$AC$3:$AZ$3000,MATCH('Hàng Theo FCTS 14.09'!$B41,'FCST SDV'!$C$3:$C$3000,0),MATCH('Hàng Theo FCTS 14.09'!I$1,'FCST SDV'!$AC$2:$AZ$2,0))/'Hàng Theo FCTS 14.09'!$C41,0)</f>
        <v>0</v>
      </c>
      <c r="J41" s="134">
        <f t="array" ref="J41">+IFERROR(INDEX('FCST SDV'!$AC$3:$AZ$3000,MATCH('Hàng Theo FCTS 14.09'!$B41,'FCST SDV'!$C$3:$C$3000,0),MATCH('Hàng Theo FCTS 14.09'!J$1,'FCST SDV'!$AC$2:$AZ$2,0))/'Hàng Theo FCTS 14.09'!$C41,0)</f>
        <v>3</v>
      </c>
      <c r="K41" s="134">
        <f t="array" ref="K41">+IFERROR(INDEX('FCST SDV'!$AC$3:$AZ$3000,MATCH('Hàng Theo FCTS 14.09'!$B41,'FCST SDV'!$C$3:$C$3000,0),MATCH('Hàng Theo FCTS 14.09'!K$1,'FCST SDV'!$AC$2:$AZ$2,0))/'Hàng Theo FCTS 14.09'!$C41,0)</f>
        <v>3</v>
      </c>
      <c r="L41" s="134">
        <f t="array" ref="L41">+IFERROR(INDEX('FCST SDV'!$AC$3:$AZ$3000,MATCH('Hàng Theo FCTS 14.09'!$B41,'FCST SDV'!$C$3:$C$3000,0),MATCH('Hàng Theo FCTS 14.09'!L$1,'FCST SDV'!$AC$2:$AZ$2,0))/'Hàng Theo FCTS 14.09'!$C41,0)</f>
        <v>3</v>
      </c>
      <c r="M41" s="134">
        <f t="array" ref="M41">+IFERROR(INDEX('FCST SDV'!$AC$3:$AZ$3000,MATCH('Hàng Theo FCTS 14.09'!$B41,'FCST SDV'!$C$3:$C$3000,0),MATCH('Hàng Theo FCTS 14.09'!M$1,'FCST SDV'!$AC$2:$AZ$2,0))/'Hàng Theo FCTS 14.09'!$C41,0)</f>
        <v>3</v>
      </c>
      <c r="N41" s="134">
        <f t="array" ref="N41">+IFERROR(INDEX('FCST SDV'!$AC$3:$AZ$3000,MATCH('Hàng Theo FCTS 14.09'!$B41,'FCST SDV'!$C$3:$C$3000,0),MATCH('Hàng Theo FCTS 14.09'!N$1,'FCST SDV'!$AC$2:$AZ$2,0))/'Hàng Theo FCTS 14.09'!$C41,0)</f>
        <v>3</v>
      </c>
      <c r="O41" s="134">
        <f t="array" ref="O41">+IFERROR(INDEX('FCST SDV'!$AC$3:$AZ$3000,MATCH('Hàng Theo FCTS 14.09'!$B41,'FCST SDV'!$C$3:$C$3000,0),MATCH('Hàng Theo FCTS 14.09'!O$1,'FCST SDV'!$AC$2:$AZ$2,0))/'Hàng Theo FCTS 14.09'!$C41,0)</f>
        <v>18</v>
      </c>
      <c r="P41" s="134">
        <f t="array" ref="P41">+IFERROR(INDEX('FCST SDV'!$AC$3:$AZ$3000,MATCH('Hàng Theo FCTS 14.09'!$B41,'FCST SDV'!$C$3:$C$3000,0),MATCH('Hàng Theo FCTS 14.09'!P$1,'FCST SDV'!$AC$2:$AZ$2,0))/'Hàng Theo FCTS 14.09'!$C41,0)</f>
        <v>5</v>
      </c>
      <c r="Q41" s="134">
        <f t="array" ref="Q41">+IFERROR(INDEX('FCST SDV'!$AC$3:$AZ$3000,MATCH('Hàng Theo FCTS 14.09'!$B41,'FCST SDV'!$C$3:$C$3000,0),MATCH('Hàng Theo FCTS 14.09'!Q$1,'FCST SDV'!$AC$2:$AZ$2,0))/'Hàng Theo FCTS 14.09'!$C41,0)</f>
        <v>0</v>
      </c>
    </row>
    <row r="42" spans="1:17">
      <c r="A42" s="562"/>
      <c r="B42" s="131" t="s">
        <v>46</v>
      </c>
      <c r="C42" s="132">
        <v>3500</v>
      </c>
      <c r="D42" s="556"/>
      <c r="E42" s="664"/>
      <c r="F42" s="556"/>
      <c r="G42" s="152">
        <f>+VLOOKUP(B42,'[6]FCST SDV'!$C:$AL,36,0)</f>
        <v>133000</v>
      </c>
      <c r="H42" s="153">
        <f t="shared" si="2"/>
        <v>38</v>
      </c>
      <c r="I42" s="134">
        <f t="array" ref="I42">+IFERROR(INDEX('FCST SDV'!$AC$3:$AZ$3000,MATCH('Hàng Theo FCTS 14.09'!$B42,'FCST SDV'!$C$3:$C$3000,0),MATCH('Hàng Theo FCTS 14.09'!I$1,'FCST SDV'!$AC$2:$AZ$2,0))/'Hàng Theo FCTS 14.09'!$C42,0)</f>
        <v>40</v>
      </c>
      <c r="J42" s="134">
        <f t="array" ref="J42">+IFERROR(INDEX('FCST SDV'!$AC$3:$AZ$3000,MATCH('Hàng Theo FCTS 14.09'!$B42,'FCST SDV'!$C$3:$C$3000,0),MATCH('Hàng Theo FCTS 14.09'!J$1,'FCST SDV'!$AC$2:$AZ$2,0))/'Hàng Theo FCTS 14.09'!$C42,0)</f>
        <v>40</v>
      </c>
      <c r="K42" s="134">
        <f t="array" ref="K42">+IFERROR(INDEX('FCST SDV'!$AC$3:$AZ$3000,MATCH('Hàng Theo FCTS 14.09'!$B42,'FCST SDV'!$C$3:$C$3000,0),MATCH('Hàng Theo FCTS 14.09'!K$1,'FCST SDV'!$AC$2:$AZ$2,0))/'Hàng Theo FCTS 14.09'!$C42,0)</f>
        <v>40</v>
      </c>
      <c r="L42" s="134">
        <f t="array" ref="L42">+IFERROR(INDEX('FCST SDV'!$AC$3:$AZ$3000,MATCH('Hàng Theo FCTS 14.09'!$B42,'FCST SDV'!$C$3:$C$3000,0),MATCH('Hàng Theo FCTS 14.09'!L$1,'FCST SDV'!$AC$2:$AZ$2,0))/'Hàng Theo FCTS 14.09'!$C42,0)</f>
        <v>40</v>
      </c>
      <c r="M42" s="134">
        <f t="array" ref="M42">+IFERROR(INDEX('FCST SDV'!$AC$3:$AZ$3000,MATCH('Hàng Theo FCTS 14.09'!$B42,'FCST SDV'!$C$3:$C$3000,0),MATCH('Hàng Theo FCTS 14.09'!M$1,'FCST SDV'!$AC$2:$AZ$2,0))/'Hàng Theo FCTS 14.09'!$C42,0)</f>
        <v>40</v>
      </c>
      <c r="N42" s="134">
        <f t="array" ref="N42">+IFERROR(INDEX('FCST SDV'!$AC$3:$AZ$3000,MATCH('Hàng Theo FCTS 14.09'!$B42,'FCST SDV'!$C$3:$C$3000,0),MATCH('Hàng Theo FCTS 14.09'!N$1,'FCST SDV'!$AC$2:$AZ$2,0))/'Hàng Theo FCTS 14.09'!$C42,0)</f>
        <v>40</v>
      </c>
      <c r="O42" s="134">
        <f t="array" ref="O42">+IFERROR(INDEX('FCST SDV'!$AC$3:$AZ$3000,MATCH('Hàng Theo FCTS 14.09'!$B42,'FCST SDV'!$C$3:$C$3000,0),MATCH('Hàng Theo FCTS 14.09'!O$1,'FCST SDV'!$AC$2:$AZ$2,0))/'Hàng Theo FCTS 14.09'!$C42,0)</f>
        <v>240</v>
      </c>
      <c r="P42" s="134">
        <f t="array" ref="P42">+IFERROR(INDEX('FCST SDV'!$AC$3:$AZ$3000,MATCH('Hàng Theo FCTS 14.09'!$B42,'FCST SDV'!$C$3:$C$3000,0),MATCH('Hàng Theo FCTS 14.09'!P$1,'FCST SDV'!$AC$2:$AZ$2,0))/'Hàng Theo FCTS 14.09'!$C42,0)</f>
        <v>280</v>
      </c>
      <c r="Q42" s="134">
        <f t="array" ref="Q42">+IFERROR(INDEX('FCST SDV'!$AC$3:$AZ$3000,MATCH('Hàng Theo FCTS 14.09'!$B42,'FCST SDV'!$C$3:$C$3000,0),MATCH('Hàng Theo FCTS 14.09'!Q$1,'FCST SDV'!$AC$2:$AZ$2,0))/'Hàng Theo FCTS 14.09'!$C42,0)</f>
        <v>280</v>
      </c>
    </row>
    <row r="43" spans="1:17">
      <c r="A43" s="562"/>
      <c r="B43" s="131" t="s">
        <v>47</v>
      </c>
      <c r="C43" s="132">
        <v>150</v>
      </c>
      <c r="D43" s="556"/>
      <c r="E43" s="664"/>
      <c r="F43" s="556"/>
      <c r="G43" s="152">
        <f>+VLOOKUP(B43,'[6]FCST SDV'!$C:$AL,36,0)</f>
        <v>156000</v>
      </c>
      <c r="H43" s="153">
        <f t="shared" si="2"/>
        <v>1040</v>
      </c>
      <c r="I43" s="134">
        <f t="array" ref="I43">+IFERROR(INDEX('FCST SDV'!$AC$3:$AZ$3000,MATCH('Hàng Theo FCTS 14.09'!$B43,'FCST SDV'!$C$3:$C$3000,0),MATCH('Hàng Theo FCTS 14.09'!I$1,'FCST SDV'!$AC$2:$AZ$2,0))/'Hàng Theo FCTS 14.09'!$C43,0)</f>
        <v>0</v>
      </c>
      <c r="J43" s="134">
        <f t="array" ref="J43">+IFERROR(INDEX('FCST SDV'!$AC$3:$AZ$3000,MATCH('Hàng Theo FCTS 14.09'!$B43,'FCST SDV'!$C$3:$C$3000,0),MATCH('Hàng Theo FCTS 14.09'!J$1,'FCST SDV'!$AC$2:$AZ$2,0))/'Hàng Theo FCTS 14.09'!$C43,0)</f>
        <v>0</v>
      </c>
      <c r="K43" s="134">
        <f t="array" ref="K43">+IFERROR(INDEX('FCST SDV'!$AC$3:$AZ$3000,MATCH('Hàng Theo FCTS 14.09'!$B43,'FCST SDV'!$C$3:$C$3000,0),MATCH('Hàng Theo FCTS 14.09'!K$1,'FCST SDV'!$AC$2:$AZ$2,0))/'Hàng Theo FCTS 14.09'!$C43,0)</f>
        <v>0</v>
      </c>
      <c r="L43" s="134">
        <f t="array" ref="L43">+IFERROR(INDEX('FCST SDV'!$AC$3:$AZ$3000,MATCH('Hàng Theo FCTS 14.09'!$B43,'FCST SDV'!$C$3:$C$3000,0),MATCH('Hàng Theo FCTS 14.09'!L$1,'FCST SDV'!$AC$2:$AZ$2,0))/'Hàng Theo FCTS 14.09'!$C43,0)</f>
        <v>100</v>
      </c>
      <c r="M43" s="134">
        <f t="array" ref="M43">+IFERROR(INDEX('FCST SDV'!$AC$3:$AZ$3000,MATCH('Hàng Theo FCTS 14.09'!$B43,'FCST SDV'!$C$3:$C$3000,0),MATCH('Hàng Theo FCTS 14.09'!M$1,'FCST SDV'!$AC$2:$AZ$2,0))/'Hàng Theo FCTS 14.09'!$C43,0)</f>
        <v>0</v>
      </c>
      <c r="N43" s="134">
        <f t="array" ref="N43">+IFERROR(INDEX('FCST SDV'!$AC$3:$AZ$3000,MATCH('Hàng Theo FCTS 14.09'!$B43,'FCST SDV'!$C$3:$C$3000,0),MATCH('Hàng Theo FCTS 14.09'!N$1,'FCST SDV'!$AC$2:$AZ$2,0))/'Hàng Theo FCTS 14.09'!$C43,0)</f>
        <v>0</v>
      </c>
      <c r="O43" s="134">
        <f t="array" ref="O43">+IFERROR(INDEX('FCST SDV'!$AC$3:$AZ$3000,MATCH('Hàng Theo FCTS 14.09'!$B43,'FCST SDV'!$C$3:$C$3000,0),MATCH('Hàng Theo FCTS 14.09'!O$1,'FCST SDV'!$AC$2:$AZ$2,0))/'Hàng Theo FCTS 14.09'!$C43,0)</f>
        <v>180</v>
      </c>
      <c r="P43" s="134">
        <f t="array" ref="P43">+IFERROR(INDEX('FCST SDV'!$AC$3:$AZ$3000,MATCH('Hàng Theo FCTS 14.09'!$B43,'FCST SDV'!$C$3:$C$3000,0),MATCH('Hàng Theo FCTS 14.09'!P$1,'FCST SDV'!$AC$2:$AZ$2,0))/'Hàng Theo FCTS 14.09'!$C43,0)</f>
        <v>160</v>
      </c>
      <c r="Q43" s="134">
        <f t="array" ref="Q43">+IFERROR(INDEX('FCST SDV'!$AC$3:$AZ$3000,MATCH('Hàng Theo FCTS 14.09'!$B43,'FCST SDV'!$C$3:$C$3000,0),MATCH('Hàng Theo FCTS 14.09'!Q$1,'FCST SDV'!$AC$2:$AZ$2,0))/'Hàng Theo FCTS 14.09'!$C43,0)</f>
        <v>160</v>
      </c>
    </row>
    <row r="44" spans="1:17">
      <c r="A44" s="562"/>
      <c r="B44" s="131" t="s">
        <v>48</v>
      </c>
      <c r="C44" s="135">
        <v>1000</v>
      </c>
      <c r="D44" s="556"/>
      <c r="E44" s="664"/>
      <c r="F44" s="556"/>
      <c r="G44" s="152">
        <f>+VLOOKUP(B44,'[6]FCST SDV'!$C:$AL,36,0)</f>
        <v>600000</v>
      </c>
      <c r="H44" s="153">
        <f t="shared" si="2"/>
        <v>600</v>
      </c>
      <c r="I44" s="134">
        <f t="array" ref="I44">+IFERROR(INDEX('FCST SDV'!$AC$3:$AZ$3000,MATCH('Hàng Theo FCTS 14.09'!$B44,'FCST SDV'!$C$3:$C$3000,0),MATCH('Hàng Theo FCTS 14.09'!I$1,'FCST SDV'!$AC$2:$AZ$2,0))/'Hàng Theo FCTS 14.09'!$C44,0)</f>
        <v>0</v>
      </c>
      <c r="J44" s="134">
        <f t="array" ref="J44">+IFERROR(INDEX('FCST SDV'!$AC$3:$AZ$3000,MATCH('Hàng Theo FCTS 14.09'!$B44,'FCST SDV'!$C$3:$C$3000,0),MATCH('Hàng Theo FCTS 14.09'!J$1,'FCST SDV'!$AC$2:$AZ$2,0))/'Hàng Theo FCTS 14.09'!$C44,0)</f>
        <v>0</v>
      </c>
      <c r="K44" s="134">
        <f t="array" ref="K44">+IFERROR(INDEX('FCST SDV'!$AC$3:$AZ$3000,MATCH('Hàng Theo FCTS 14.09'!$B44,'FCST SDV'!$C$3:$C$3000,0),MATCH('Hàng Theo FCTS 14.09'!K$1,'FCST SDV'!$AC$2:$AZ$2,0))/'Hàng Theo FCTS 14.09'!$C44,0)</f>
        <v>0</v>
      </c>
      <c r="L44" s="134">
        <f t="array" ref="L44">+IFERROR(INDEX('FCST SDV'!$AC$3:$AZ$3000,MATCH('Hàng Theo FCTS 14.09'!$B44,'FCST SDV'!$C$3:$C$3000,0),MATCH('Hàng Theo FCTS 14.09'!L$1,'FCST SDV'!$AC$2:$AZ$2,0))/'Hàng Theo FCTS 14.09'!$C44,0)</f>
        <v>0</v>
      </c>
      <c r="M44" s="134">
        <f t="array" ref="M44">+IFERROR(INDEX('FCST SDV'!$AC$3:$AZ$3000,MATCH('Hàng Theo FCTS 14.09'!$B44,'FCST SDV'!$C$3:$C$3000,0),MATCH('Hàng Theo FCTS 14.09'!M$1,'FCST SDV'!$AC$2:$AZ$2,0))/'Hàng Theo FCTS 14.09'!$C44,0)</f>
        <v>0</v>
      </c>
      <c r="N44" s="134">
        <f t="array" ref="N44">+IFERROR(INDEX('FCST SDV'!$AC$3:$AZ$3000,MATCH('Hàng Theo FCTS 14.09'!$B44,'FCST SDV'!$C$3:$C$3000,0),MATCH('Hàng Theo FCTS 14.09'!N$1,'FCST SDV'!$AC$2:$AZ$2,0))/'Hàng Theo FCTS 14.09'!$C44,0)</f>
        <v>0</v>
      </c>
      <c r="O44" s="134">
        <f t="array" ref="O44">+IFERROR(INDEX('FCST SDV'!$AC$3:$AZ$3000,MATCH('Hàng Theo FCTS 14.09'!$B44,'FCST SDV'!$C$3:$C$3000,0),MATCH('Hàng Theo FCTS 14.09'!O$1,'FCST SDV'!$AC$2:$AZ$2,0))/'Hàng Theo FCTS 14.09'!$C44,0)</f>
        <v>60</v>
      </c>
      <c r="P44" s="134">
        <f t="array" ref="P44">+IFERROR(INDEX('FCST SDV'!$AC$3:$AZ$3000,MATCH('Hàng Theo FCTS 14.09'!$B44,'FCST SDV'!$C$3:$C$3000,0),MATCH('Hàng Theo FCTS 14.09'!P$1,'FCST SDV'!$AC$2:$AZ$2,0))/'Hàng Theo FCTS 14.09'!$C44,0)</f>
        <v>100</v>
      </c>
      <c r="Q44" s="134">
        <f t="array" ref="Q44">+IFERROR(INDEX('FCST SDV'!$AC$3:$AZ$3000,MATCH('Hàng Theo FCTS 14.09'!$B44,'FCST SDV'!$C$3:$C$3000,0),MATCH('Hàng Theo FCTS 14.09'!Q$1,'FCST SDV'!$AC$2:$AZ$2,0))/'Hàng Theo FCTS 14.09'!$C44,0)</f>
        <v>100</v>
      </c>
    </row>
    <row r="45" spans="1:17">
      <c r="A45" s="563"/>
      <c r="B45" s="131" t="s">
        <v>49</v>
      </c>
      <c r="C45" s="135">
        <v>1000</v>
      </c>
      <c r="D45" s="557"/>
      <c r="E45" s="586"/>
      <c r="F45" s="557"/>
      <c r="G45" s="152">
        <f>+VLOOKUP(B45,'[6]FCST SDV'!$C:$AL,36,0)</f>
        <v>260000</v>
      </c>
      <c r="H45" s="153">
        <f t="shared" si="2"/>
        <v>260</v>
      </c>
      <c r="I45" s="134">
        <f t="array" ref="I45">+IFERROR(INDEX('FCST SDV'!$AC$3:$AZ$3000,MATCH('Hàng Theo FCTS 14.09'!$B45,'FCST SDV'!$C$3:$C$3000,0),MATCH('Hàng Theo FCTS 14.09'!I$1,'FCST SDV'!$AC$2:$AZ$2,0))/'Hàng Theo FCTS 14.09'!$C45,0)</f>
        <v>0</v>
      </c>
      <c r="J45" s="134">
        <f t="array" ref="J45">+IFERROR(INDEX('FCST SDV'!$AC$3:$AZ$3000,MATCH('Hàng Theo FCTS 14.09'!$B45,'FCST SDV'!$C$3:$C$3000,0),MATCH('Hàng Theo FCTS 14.09'!J$1,'FCST SDV'!$AC$2:$AZ$2,0))/'Hàng Theo FCTS 14.09'!$C45,0)</f>
        <v>0</v>
      </c>
      <c r="K45" s="134">
        <f t="array" ref="K45">+IFERROR(INDEX('FCST SDV'!$AC$3:$AZ$3000,MATCH('Hàng Theo FCTS 14.09'!$B45,'FCST SDV'!$C$3:$C$3000,0),MATCH('Hàng Theo FCTS 14.09'!K$1,'FCST SDV'!$AC$2:$AZ$2,0))/'Hàng Theo FCTS 14.09'!$C45,0)</f>
        <v>0</v>
      </c>
      <c r="L45" s="134">
        <f t="array" ref="L45">+IFERROR(INDEX('FCST SDV'!$AC$3:$AZ$3000,MATCH('Hàng Theo FCTS 14.09'!$B45,'FCST SDV'!$C$3:$C$3000,0),MATCH('Hàng Theo FCTS 14.09'!L$1,'FCST SDV'!$AC$2:$AZ$2,0))/'Hàng Theo FCTS 14.09'!$C45,0)</f>
        <v>0</v>
      </c>
      <c r="M45" s="134">
        <f t="array" ref="M45">+IFERROR(INDEX('FCST SDV'!$AC$3:$AZ$3000,MATCH('Hàng Theo FCTS 14.09'!$B45,'FCST SDV'!$C$3:$C$3000,0),MATCH('Hàng Theo FCTS 14.09'!M$1,'FCST SDV'!$AC$2:$AZ$2,0))/'Hàng Theo FCTS 14.09'!$C45,0)</f>
        <v>0</v>
      </c>
      <c r="N45" s="134">
        <f t="array" ref="N45">+IFERROR(INDEX('FCST SDV'!$AC$3:$AZ$3000,MATCH('Hàng Theo FCTS 14.09'!$B45,'FCST SDV'!$C$3:$C$3000,0),MATCH('Hàng Theo FCTS 14.09'!N$1,'FCST SDV'!$AC$2:$AZ$2,0))/'Hàng Theo FCTS 14.09'!$C45,0)</f>
        <v>0</v>
      </c>
      <c r="O45" s="134">
        <f t="array" ref="O45">+IFERROR(INDEX('FCST SDV'!$AC$3:$AZ$3000,MATCH('Hàng Theo FCTS 14.09'!$B45,'FCST SDV'!$C$3:$C$3000,0),MATCH('Hàng Theo FCTS 14.09'!O$1,'FCST SDV'!$AC$2:$AZ$2,0))/'Hàng Theo FCTS 14.09'!$C45,0)</f>
        <v>0</v>
      </c>
      <c r="P45" s="134">
        <f t="array" ref="P45">+IFERROR(INDEX('FCST SDV'!$AC$3:$AZ$3000,MATCH('Hàng Theo FCTS 14.09'!$B45,'FCST SDV'!$C$3:$C$3000,0),MATCH('Hàng Theo FCTS 14.09'!P$1,'FCST SDV'!$AC$2:$AZ$2,0))/'Hàng Theo FCTS 14.09'!$C45,0)</f>
        <v>0</v>
      </c>
      <c r="Q45" s="134">
        <f t="array" ref="Q45">+IFERROR(INDEX('FCST SDV'!$AC$3:$AZ$3000,MATCH('Hàng Theo FCTS 14.09'!$B45,'FCST SDV'!$C$3:$C$3000,0),MATCH('Hàng Theo FCTS 14.09'!Q$1,'FCST SDV'!$AC$2:$AZ$2,0))/'Hàng Theo FCTS 14.09'!$C45,0)</f>
        <v>0</v>
      </c>
    </row>
    <row r="46" spans="1:17">
      <c r="A46" s="593" t="s">
        <v>254</v>
      </c>
      <c r="B46" s="594"/>
      <c r="C46" s="594"/>
      <c r="D46" s="594"/>
      <c r="E46" s="594"/>
      <c r="F46" s="594"/>
      <c r="G46" s="595"/>
      <c r="H46" s="155"/>
      <c r="I46" s="137">
        <f>+F40-SUM(I40:I45)</f>
        <v>45710</v>
      </c>
      <c r="J46" s="137">
        <f>+I46-SUM(J40:J45)</f>
        <v>45417</v>
      </c>
      <c r="K46" s="137">
        <f t="shared" ref="K46:Q46" si="3">+J46-SUM(K40:K45)</f>
        <v>45124</v>
      </c>
      <c r="L46" s="137">
        <f t="shared" si="3"/>
        <v>44731</v>
      </c>
      <c r="M46" s="137">
        <f t="shared" si="3"/>
        <v>44354.666666666664</v>
      </c>
      <c r="N46" s="137">
        <f t="shared" si="3"/>
        <v>44045</v>
      </c>
      <c r="O46" s="137">
        <f t="shared" si="3"/>
        <v>41697</v>
      </c>
      <c r="P46" s="137">
        <f t="shared" si="3"/>
        <v>38752</v>
      </c>
      <c r="Q46" s="137">
        <f t="shared" si="3"/>
        <v>38212</v>
      </c>
    </row>
    <row r="47" spans="1:17">
      <c r="A47" s="561" t="s">
        <v>59</v>
      </c>
      <c r="B47" s="131" t="s">
        <v>50</v>
      </c>
      <c r="C47" s="135">
        <v>100</v>
      </c>
      <c r="D47" s="555">
        <v>0</v>
      </c>
      <c r="E47" s="585"/>
      <c r="F47" s="555">
        <f>+D47</f>
        <v>0</v>
      </c>
      <c r="G47" s="152">
        <f>+VLOOKUP(B47,'[6]FCST SDV'!$C:$AL,36,0)</f>
        <v>0</v>
      </c>
      <c r="H47" s="153">
        <f t="shared" ref="H47:H63" si="4">+G47/C47</f>
        <v>0</v>
      </c>
      <c r="I47" s="134">
        <f t="array" ref="I47">+IFERROR(INDEX('FCST SDV'!$AC$3:$AZ$3000,MATCH('Hàng Theo FCTS 14.09'!$B47,'FCST SDV'!$C$3:$C$3000,0),MATCH('Hàng Theo FCTS 14.09'!I$1,'FCST SDV'!$AC$2:$AZ$2,0))/'Hàng Theo FCTS 14.09'!$C47,0)</f>
        <v>3.3333333333333335</v>
      </c>
      <c r="J47" s="134">
        <f t="array" ref="J47">+IFERROR(INDEX('FCST SDV'!$AC$3:$AZ$3000,MATCH('Hàng Theo FCTS 14.09'!$B47,'FCST SDV'!$C$3:$C$3000,0),MATCH('Hàng Theo FCTS 14.09'!J$1,'FCST SDV'!$AC$2:$AZ$2,0))/'Hàng Theo FCTS 14.09'!$C47,0)</f>
        <v>3.3333333333333335</v>
      </c>
      <c r="K47" s="134">
        <f t="array" ref="K47">+IFERROR(INDEX('FCST SDV'!$AC$3:$AZ$3000,MATCH('Hàng Theo FCTS 14.09'!$B47,'FCST SDV'!$C$3:$C$3000,0),MATCH('Hàng Theo FCTS 14.09'!K$1,'FCST SDV'!$AC$2:$AZ$2,0))/'Hàng Theo FCTS 14.09'!$C47,0)</f>
        <v>3.3333333333333335</v>
      </c>
      <c r="L47" s="134">
        <f t="array" ref="L47">+IFERROR(INDEX('FCST SDV'!$AC$3:$AZ$3000,MATCH('Hàng Theo FCTS 14.09'!$B47,'FCST SDV'!$C$3:$C$3000,0),MATCH('Hàng Theo FCTS 14.09'!L$1,'FCST SDV'!$AC$2:$AZ$2,0))/'Hàng Theo FCTS 14.09'!$C47,0)</f>
        <v>3.3333333333333335</v>
      </c>
      <c r="M47" s="134">
        <f t="array" ref="M47">+IFERROR(INDEX('FCST SDV'!$AC$3:$AZ$3000,MATCH('Hàng Theo FCTS 14.09'!$B47,'FCST SDV'!$C$3:$C$3000,0),MATCH('Hàng Theo FCTS 14.09'!M$1,'FCST SDV'!$AC$2:$AZ$2,0))/'Hàng Theo FCTS 14.09'!$C47,0)</f>
        <v>3.3333333333333335</v>
      </c>
      <c r="N47" s="134">
        <f t="array" ref="N47">+IFERROR(INDEX('FCST SDV'!$AC$3:$AZ$3000,MATCH('Hàng Theo FCTS 14.09'!$B47,'FCST SDV'!$C$3:$C$3000,0),MATCH('Hàng Theo FCTS 14.09'!N$1,'FCST SDV'!$AC$2:$AZ$2,0))/'Hàng Theo FCTS 14.09'!$C47,0)</f>
        <v>3.3333333333333335</v>
      </c>
      <c r="O47" s="134">
        <f t="array" ref="O47">+IFERROR(INDEX('FCST SDV'!$AC$3:$AZ$3000,MATCH('Hàng Theo FCTS 14.09'!$B47,'FCST SDV'!$C$3:$C$3000,0),MATCH('Hàng Theo FCTS 14.09'!O$1,'FCST SDV'!$AC$2:$AZ$2,0))/'Hàng Theo FCTS 14.09'!$C47,0)</f>
        <v>23.333333333333332</v>
      </c>
      <c r="P47" s="134">
        <f t="array" ref="P47">+IFERROR(INDEX('FCST SDV'!$AC$3:$AZ$3000,MATCH('Hàng Theo FCTS 14.09'!$B47,'FCST SDV'!$C$3:$C$3000,0),MATCH('Hàng Theo FCTS 14.09'!P$1,'FCST SDV'!$AC$2:$AZ$2,0))/'Hàng Theo FCTS 14.09'!$C47,0)</f>
        <v>23.333333333333332</v>
      </c>
      <c r="Q47" s="134">
        <f t="array" ref="Q47">+IFERROR(INDEX('FCST SDV'!$AC$3:$AZ$3000,MATCH('Hàng Theo FCTS 14.09'!$B47,'FCST SDV'!$C$3:$C$3000,0),MATCH('Hàng Theo FCTS 14.09'!Q$1,'FCST SDV'!$AC$2:$AZ$2,0))/'Hàng Theo FCTS 14.09'!$C47,0)</f>
        <v>23.333333333333332</v>
      </c>
    </row>
    <row r="48" spans="1:17">
      <c r="A48" s="562"/>
      <c r="B48" s="131" t="s">
        <v>51</v>
      </c>
      <c r="C48" s="135">
        <v>3000</v>
      </c>
      <c r="D48" s="556"/>
      <c r="E48" s="664"/>
      <c r="F48" s="556"/>
      <c r="G48" s="152">
        <f>+VLOOKUP(B48,'[6]FCST SDV'!$C:$AL,36,0)</f>
        <v>270000</v>
      </c>
      <c r="H48" s="153">
        <f t="shared" si="4"/>
        <v>90</v>
      </c>
      <c r="I48" s="134">
        <f t="array" ref="I48">+IFERROR(INDEX('FCST SDV'!$AC$3:$AZ$3000,MATCH('Hàng Theo FCTS 14.09'!$B48,'FCST SDV'!$C$3:$C$3000,0),MATCH('Hàng Theo FCTS 14.09'!I$1,'FCST SDV'!$AC$2:$AZ$2,0))/'Hàng Theo FCTS 14.09'!$C48,0)</f>
        <v>0</v>
      </c>
      <c r="J48" s="134">
        <f t="array" ref="J48">+IFERROR(INDEX('FCST SDV'!$AC$3:$AZ$3000,MATCH('Hàng Theo FCTS 14.09'!$B48,'FCST SDV'!$C$3:$C$3000,0),MATCH('Hàng Theo FCTS 14.09'!J$1,'FCST SDV'!$AC$2:$AZ$2,0))/'Hàng Theo FCTS 14.09'!$C48,0)</f>
        <v>0</v>
      </c>
      <c r="K48" s="134">
        <f t="array" ref="K48">+IFERROR(INDEX('FCST SDV'!$AC$3:$AZ$3000,MATCH('Hàng Theo FCTS 14.09'!$B48,'FCST SDV'!$C$3:$C$3000,0),MATCH('Hàng Theo FCTS 14.09'!K$1,'FCST SDV'!$AC$2:$AZ$2,0))/'Hàng Theo FCTS 14.09'!$C48,0)</f>
        <v>0</v>
      </c>
      <c r="L48" s="134">
        <f t="array" ref="L48">+IFERROR(INDEX('FCST SDV'!$AC$3:$AZ$3000,MATCH('Hàng Theo FCTS 14.09'!$B48,'FCST SDV'!$C$3:$C$3000,0),MATCH('Hàng Theo FCTS 14.09'!L$1,'FCST SDV'!$AC$2:$AZ$2,0))/'Hàng Theo FCTS 14.09'!$C48,0)</f>
        <v>0</v>
      </c>
      <c r="M48" s="134">
        <f t="array" ref="M48">+IFERROR(INDEX('FCST SDV'!$AC$3:$AZ$3000,MATCH('Hàng Theo FCTS 14.09'!$B48,'FCST SDV'!$C$3:$C$3000,0),MATCH('Hàng Theo FCTS 14.09'!M$1,'FCST SDV'!$AC$2:$AZ$2,0))/'Hàng Theo FCTS 14.09'!$C48,0)</f>
        <v>0</v>
      </c>
      <c r="N48" s="134">
        <f t="array" ref="N48">+IFERROR(INDEX('FCST SDV'!$AC$3:$AZ$3000,MATCH('Hàng Theo FCTS 14.09'!$B48,'FCST SDV'!$C$3:$C$3000,0),MATCH('Hàng Theo FCTS 14.09'!N$1,'FCST SDV'!$AC$2:$AZ$2,0))/'Hàng Theo FCTS 14.09'!$C48,0)</f>
        <v>0</v>
      </c>
      <c r="O48" s="134">
        <f t="array" ref="O48">+IFERROR(INDEX('FCST SDV'!$AC$3:$AZ$3000,MATCH('Hàng Theo FCTS 14.09'!$B48,'FCST SDV'!$C$3:$C$3000,0),MATCH('Hàng Theo FCTS 14.09'!O$1,'FCST SDV'!$AC$2:$AZ$2,0))/'Hàng Theo FCTS 14.09'!$C48,0)</f>
        <v>0</v>
      </c>
      <c r="P48" s="134">
        <f t="array" ref="P48">+IFERROR(INDEX('FCST SDV'!$AC$3:$AZ$3000,MATCH('Hàng Theo FCTS 14.09'!$B48,'FCST SDV'!$C$3:$C$3000,0),MATCH('Hàng Theo FCTS 14.09'!P$1,'FCST SDV'!$AC$2:$AZ$2,0))/'Hàng Theo FCTS 14.09'!$C48,0)</f>
        <v>0</v>
      </c>
      <c r="Q48" s="134">
        <f t="array" ref="Q48">+IFERROR(INDEX('FCST SDV'!$AC$3:$AZ$3000,MATCH('Hàng Theo FCTS 14.09'!$B48,'FCST SDV'!$C$3:$C$3000,0),MATCH('Hàng Theo FCTS 14.09'!Q$1,'FCST SDV'!$AC$2:$AZ$2,0))/'Hàng Theo FCTS 14.09'!$C48,0)</f>
        <v>0</v>
      </c>
    </row>
    <row r="49" spans="1:17">
      <c r="A49" s="562"/>
      <c r="B49" s="131" t="s">
        <v>52</v>
      </c>
      <c r="C49" s="135">
        <v>200</v>
      </c>
      <c r="D49" s="556"/>
      <c r="E49" s="664"/>
      <c r="F49" s="556"/>
      <c r="G49" s="152">
        <f>+VLOOKUP(B49,'[6]FCST SDV'!$C:$AL,36,0)</f>
        <v>0</v>
      </c>
      <c r="H49" s="153">
        <f t="shared" si="4"/>
        <v>0</v>
      </c>
      <c r="I49" s="134">
        <f t="array" ref="I49">+IFERROR(INDEX('FCST SDV'!$AC$3:$AZ$3000,MATCH('Hàng Theo FCTS 14.09'!$B49,'FCST SDV'!$C$3:$C$3000,0),MATCH('Hàng Theo FCTS 14.09'!I$1,'FCST SDV'!$AC$2:$AZ$2,0))/'Hàng Theo FCTS 14.09'!$C49,0)</f>
        <v>0</v>
      </c>
      <c r="J49" s="134">
        <f t="array" ref="J49">+IFERROR(INDEX('FCST SDV'!$AC$3:$AZ$3000,MATCH('Hàng Theo FCTS 14.09'!$B49,'FCST SDV'!$C$3:$C$3000,0),MATCH('Hàng Theo FCTS 14.09'!J$1,'FCST SDV'!$AC$2:$AZ$2,0))/'Hàng Theo FCTS 14.09'!$C49,0)</f>
        <v>0</v>
      </c>
      <c r="K49" s="134">
        <f t="array" ref="K49">+IFERROR(INDEX('FCST SDV'!$AC$3:$AZ$3000,MATCH('Hàng Theo FCTS 14.09'!$B49,'FCST SDV'!$C$3:$C$3000,0),MATCH('Hàng Theo FCTS 14.09'!K$1,'FCST SDV'!$AC$2:$AZ$2,0))/'Hàng Theo FCTS 14.09'!$C49,0)</f>
        <v>0</v>
      </c>
      <c r="L49" s="134">
        <f t="array" ref="L49">+IFERROR(INDEX('FCST SDV'!$AC$3:$AZ$3000,MATCH('Hàng Theo FCTS 14.09'!$B49,'FCST SDV'!$C$3:$C$3000,0),MATCH('Hàng Theo FCTS 14.09'!L$1,'FCST SDV'!$AC$2:$AZ$2,0))/'Hàng Theo FCTS 14.09'!$C49,0)</f>
        <v>0</v>
      </c>
      <c r="M49" s="134">
        <f t="array" ref="M49">+IFERROR(INDEX('FCST SDV'!$AC$3:$AZ$3000,MATCH('Hàng Theo FCTS 14.09'!$B49,'FCST SDV'!$C$3:$C$3000,0),MATCH('Hàng Theo FCTS 14.09'!M$1,'FCST SDV'!$AC$2:$AZ$2,0))/'Hàng Theo FCTS 14.09'!$C49,0)</f>
        <v>0</v>
      </c>
      <c r="N49" s="134">
        <f t="array" ref="N49">+IFERROR(INDEX('FCST SDV'!$AC$3:$AZ$3000,MATCH('Hàng Theo FCTS 14.09'!$B49,'FCST SDV'!$C$3:$C$3000,0),MATCH('Hàng Theo FCTS 14.09'!N$1,'FCST SDV'!$AC$2:$AZ$2,0))/'Hàng Theo FCTS 14.09'!$C49,0)</f>
        <v>0</v>
      </c>
      <c r="O49" s="134">
        <f t="array" ref="O49">+IFERROR(INDEX('FCST SDV'!$AC$3:$AZ$3000,MATCH('Hàng Theo FCTS 14.09'!$B49,'FCST SDV'!$C$3:$C$3000,0),MATCH('Hàng Theo FCTS 14.09'!O$1,'FCST SDV'!$AC$2:$AZ$2,0))/'Hàng Theo FCTS 14.09'!$C49,0)</f>
        <v>0</v>
      </c>
      <c r="P49" s="134">
        <f t="array" ref="P49">+IFERROR(INDEX('FCST SDV'!$AC$3:$AZ$3000,MATCH('Hàng Theo FCTS 14.09'!$B49,'FCST SDV'!$C$3:$C$3000,0),MATCH('Hàng Theo FCTS 14.09'!P$1,'FCST SDV'!$AC$2:$AZ$2,0))/'Hàng Theo FCTS 14.09'!$C49,0)</f>
        <v>0</v>
      </c>
      <c r="Q49" s="134">
        <f t="array" ref="Q49">+IFERROR(INDEX('FCST SDV'!$AC$3:$AZ$3000,MATCH('Hàng Theo FCTS 14.09'!$B49,'FCST SDV'!$C$3:$C$3000,0),MATCH('Hàng Theo FCTS 14.09'!Q$1,'FCST SDV'!$AC$2:$AZ$2,0))/'Hàng Theo FCTS 14.09'!$C49,0)</f>
        <v>0</v>
      </c>
    </row>
    <row r="50" spans="1:17">
      <c r="A50" s="562"/>
      <c r="B50" s="131" t="s">
        <v>52</v>
      </c>
      <c r="C50" s="135">
        <v>200</v>
      </c>
      <c r="D50" s="556"/>
      <c r="E50" s="664"/>
      <c r="F50" s="556"/>
      <c r="G50" s="152">
        <f>+VLOOKUP(B50,'[6]FCST SDV'!$C:$AL,36,0)</f>
        <v>0</v>
      </c>
      <c r="H50" s="153">
        <f t="shared" si="4"/>
        <v>0</v>
      </c>
      <c r="I50" s="134">
        <f t="array" ref="I50">+IFERROR(INDEX('FCST SDV'!$AC$3:$AZ$3000,MATCH('Hàng Theo FCTS 14.09'!$B50,'FCST SDV'!$C$3:$C$3000,0),MATCH('Hàng Theo FCTS 14.09'!I$1,'FCST SDV'!$AC$2:$AZ$2,0))/'Hàng Theo FCTS 14.09'!$C50,0)</f>
        <v>0</v>
      </c>
      <c r="J50" s="134">
        <f t="array" ref="J50">+IFERROR(INDEX('FCST SDV'!$AC$3:$AZ$3000,MATCH('Hàng Theo FCTS 14.09'!$B50,'FCST SDV'!$C$3:$C$3000,0),MATCH('Hàng Theo FCTS 14.09'!J$1,'FCST SDV'!$AC$2:$AZ$2,0))/'Hàng Theo FCTS 14.09'!$C50,0)</f>
        <v>0</v>
      </c>
      <c r="K50" s="134">
        <f t="array" ref="K50">+IFERROR(INDEX('FCST SDV'!$AC$3:$AZ$3000,MATCH('Hàng Theo FCTS 14.09'!$B50,'FCST SDV'!$C$3:$C$3000,0),MATCH('Hàng Theo FCTS 14.09'!K$1,'FCST SDV'!$AC$2:$AZ$2,0))/'Hàng Theo FCTS 14.09'!$C50,0)</f>
        <v>0</v>
      </c>
      <c r="L50" s="134">
        <f t="array" ref="L50">+IFERROR(INDEX('FCST SDV'!$AC$3:$AZ$3000,MATCH('Hàng Theo FCTS 14.09'!$B50,'FCST SDV'!$C$3:$C$3000,0),MATCH('Hàng Theo FCTS 14.09'!L$1,'FCST SDV'!$AC$2:$AZ$2,0))/'Hàng Theo FCTS 14.09'!$C50,0)</f>
        <v>0</v>
      </c>
      <c r="M50" s="134">
        <f t="array" ref="M50">+IFERROR(INDEX('FCST SDV'!$AC$3:$AZ$3000,MATCH('Hàng Theo FCTS 14.09'!$B50,'FCST SDV'!$C$3:$C$3000,0),MATCH('Hàng Theo FCTS 14.09'!M$1,'FCST SDV'!$AC$2:$AZ$2,0))/'Hàng Theo FCTS 14.09'!$C50,0)</f>
        <v>0</v>
      </c>
      <c r="N50" s="134">
        <f t="array" ref="N50">+IFERROR(INDEX('FCST SDV'!$AC$3:$AZ$3000,MATCH('Hàng Theo FCTS 14.09'!$B50,'FCST SDV'!$C$3:$C$3000,0),MATCH('Hàng Theo FCTS 14.09'!N$1,'FCST SDV'!$AC$2:$AZ$2,0))/'Hàng Theo FCTS 14.09'!$C50,0)</f>
        <v>0</v>
      </c>
      <c r="O50" s="134">
        <f t="array" ref="O50">+IFERROR(INDEX('FCST SDV'!$AC$3:$AZ$3000,MATCH('Hàng Theo FCTS 14.09'!$B50,'FCST SDV'!$C$3:$C$3000,0),MATCH('Hàng Theo FCTS 14.09'!O$1,'FCST SDV'!$AC$2:$AZ$2,0))/'Hàng Theo FCTS 14.09'!$C50,0)</f>
        <v>0</v>
      </c>
      <c r="P50" s="134">
        <f t="array" ref="P50">+IFERROR(INDEX('FCST SDV'!$AC$3:$AZ$3000,MATCH('Hàng Theo FCTS 14.09'!$B50,'FCST SDV'!$C$3:$C$3000,0),MATCH('Hàng Theo FCTS 14.09'!P$1,'FCST SDV'!$AC$2:$AZ$2,0))/'Hàng Theo FCTS 14.09'!$C50,0)</f>
        <v>3.6</v>
      </c>
      <c r="Q50" s="134">
        <f t="array" ref="Q50">+IFERROR(INDEX('FCST SDV'!$AC$3:$AZ$3000,MATCH('Hàng Theo FCTS 14.09'!$B50,'FCST SDV'!$C$3:$C$3000,0),MATCH('Hàng Theo FCTS 14.09'!Q$1,'FCST SDV'!$AC$2:$AZ$2,0))/'Hàng Theo FCTS 14.09'!$C50,0)</f>
        <v>0</v>
      </c>
    </row>
    <row r="51" spans="1:17">
      <c r="A51" s="562"/>
      <c r="B51" s="131" t="s">
        <v>53</v>
      </c>
      <c r="C51" s="135">
        <v>2500</v>
      </c>
      <c r="D51" s="556"/>
      <c r="E51" s="664"/>
      <c r="F51" s="556"/>
      <c r="G51" s="152">
        <f>+VLOOKUP(B51,'[6]FCST SDV'!$C:$AL,36,0)</f>
        <v>9000</v>
      </c>
      <c r="H51" s="153">
        <f t="shared" si="4"/>
        <v>3.6</v>
      </c>
      <c r="I51" s="134">
        <f t="array" ref="I51">+IFERROR(INDEX('FCST SDV'!$AC$3:$AZ$3000,MATCH('Hàng Theo FCTS 14.09'!$B51,'FCST SDV'!$C$3:$C$3000,0),MATCH('Hàng Theo FCTS 14.09'!I$1,'FCST SDV'!$AC$2:$AZ$2,0))/'Hàng Theo FCTS 14.09'!$C51,0)</f>
        <v>3.6</v>
      </c>
      <c r="J51" s="134">
        <f t="array" ref="J51">+IFERROR(INDEX('FCST SDV'!$AC$3:$AZ$3000,MATCH('Hàng Theo FCTS 14.09'!$B51,'FCST SDV'!$C$3:$C$3000,0),MATCH('Hàng Theo FCTS 14.09'!J$1,'FCST SDV'!$AC$2:$AZ$2,0))/'Hàng Theo FCTS 14.09'!$C51,0)</f>
        <v>2.4</v>
      </c>
      <c r="K51" s="134">
        <f t="array" ref="K51">+IFERROR(INDEX('FCST SDV'!$AC$3:$AZ$3000,MATCH('Hàng Theo FCTS 14.09'!$B51,'FCST SDV'!$C$3:$C$3000,0),MATCH('Hàng Theo FCTS 14.09'!K$1,'FCST SDV'!$AC$2:$AZ$2,0))/'Hàng Theo FCTS 14.09'!$C51,0)</f>
        <v>2.4</v>
      </c>
      <c r="L51" s="134">
        <f t="array" ref="L51">+IFERROR(INDEX('FCST SDV'!$AC$3:$AZ$3000,MATCH('Hàng Theo FCTS 14.09'!$B51,'FCST SDV'!$C$3:$C$3000,0),MATCH('Hàng Theo FCTS 14.09'!L$1,'FCST SDV'!$AC$2:$AZ$2,0))/'Hàng Theo FCTS 14.09'!$C51,0)</f>
        <v>2.4</v>
      </c>
      <c r="M51" s="134">
        <f t="array" ref="M51">+IFERROR(INDEX('FCST SDV'!$AC$3:$AZ$3000,MATCH('Hàng Theo FCTS 14.09'!$B51,'FCST SDV'!$C$3:$C$3000,0),MATCH('Hàng Theo FCTS 14.09'!M$1,'FCST SDV'!$AC$2:$AZ$2,0))/'Hàng Theo FCTS 14.09'!$C51,0)</f>
        <v>2.4</v>
      </c>
      <c r="N51" s="134">
        <f t="array" ref="N51">+IFERROR(INDEX('FCST SDV'!$AC$3:$AZ$3000,MATCH('Hàng Theo FCTS 14.09'!$B51,'FCST SDV'!$C$3:$C$3000,0),MATCH('Hàng Theo FCTS 14.09'!N$1,'FCST SDV'!$AC$2:$AZ$2,0))/'Hàng Theo FCTS 14.09'!$C51,0)</f>
        <v>2.4</v>
      </c>
      <c r="O51" s="134">
        <f t="array" ref="O51">+IFERROR(INDEX('FCST SDV'!$AC$3:$AZ$3000,MATCH('Hàng Theo FCTS 14.09'!$B51,'FCST SDV'!$C$3:$C$3000,0),MATCH('Hàng Theo FCTS 14.09'!O$1,'FCST SDV'!$AC$2:$AZ$2,0))/'Hàng Theo FCTS 14.09'!$C51,0)</f>
        <v>18</v>
      </c>
      <c r="P51" s="134">
        <f t="array" ref="P51">+IFERROR(INDEX('FCST SDV'!$AC$3:$AZ$3000,MATCH('Hàng Theo FCTS 14.09'!$B51,'FCST SDV'!$C$3:$C$3000,0),MATCH('Hàng Theo FCTS 14.09'!P$1,'FCST SDV'!$AC$2:$AZ$2,0))/'Hàng Theo FCTS 14.09'!$C51,0)</f>
        <v>16.8</v>
      </c>
      <c r="Q51" s="134">
        <f t="array" ref="Q51">+IFERROR(INDEX('FCST SDV'!$AC$3:$AZ$3000,MATCH('Hàng Theo FCTS 14.09'!$B51,'FCST SDV'!$C$3:$C$3000,0),MATCH('Hàng Theo FCTS 14.09'!Q$1,'FCST SDV'!$AC$2:$AZ$2,0))/'Hàng Theo FCTS 14.09'!$C51,0)</f>
        <v>16.8</v>
      </c>
    </row>
    <row r="52" spans="1:17">
      <c r="A52" s="562"/>
      <c r="B52" s="131" t="s">
        <v>54</v>
      </c>
      <c r="C52" s="135">
        <v>2500</v>
      </c>
      <c r="D52" s="556"/>
      <c r="E52" s="664"/>
      <c r="F52" s="556"/>
      <c r="G52" s="152">
        <f>+VLOOKUP(B52,'[6]FCST SDV'!$C:$AL,36,0)</f>
        <v>168000</v>
      </c>
      <c r="H52" s="153">
        <f t="shared" si="4"/>
        <v>67.2</v>
      </c>
      <c r="I52" s="134">
        <f t="array" ref="I52">+IFERROR(INDEX('FCST SDV'!$AC$3:$AZ$3000,MATCH('Hàng Theo FCTS 14.09'!$B52,'FCST SDV'!$C$3:$C$3000,0),MATCH('Hàng Theo FCTS 14.09'!I$1,'FCST SDV'!$AC$2:$AZ$2,0))/'Hàng Theo FCTS 14.09'!$C52,0)</f>
        <v>0</v>
      </c>
      <c r="J52" s="134">
        <f t="array" ref="J52">+IFERROR(INDEX('FCST SDV'!$AC$3:$AZ$3000,MATCH('Hàng Theo FCTS 14.09'!$B52,'FCST SDV'!$C$3:$C$3000,0),MATCH('Hàng Theo FCTS 14.09'!J$1,'FCST SDV'!$AC$2:$AZ$2,0))/'Hàng Theo FCTS 14.09'!$C52,0)</f>
        <v>0</v>
      </c>
      <c r="K52" s="134">
        <f t="array" ref="K52">+IFERROR(INDEX('FCST SDV'!$AC$3:$AZ$3000,MATCH('Hàng Theo FCTS 14.09'!$B52,'FCST SDV'!$C$3:$C$3000,0),MATCH('Hàng Theo FCTS 14.09'!K$1,'FCST SDV'!$AC$2:$AZ$2,0))/'Hàng Theo FCTS 14.09'!$C52,0)</f>
        <v>0</v>
      </c>
      <c r="L52" s="134">
        <f t="array" ref="L52">+IFERROR(INDEX('FCST SDV'!$AC$3:$AZ$3000,MATCH('Hàng Theo FCTS 14.09'!$B52,'FCST SDV'!$C$3:$C$3000,0),MATCH('Hàng Theo FCTS 14.09'!L$1,'FCST SDV'!$AC$2:$AZ$2,0))/'Hàng Theo FCTS 14.09'!$C52,0)</f>
        <v>0</v>
      </c>
      <c r="M52" s="134">
        <f t="array" ref="M52">+IFERROR(INDEX('FCST SDV'!$AC$3:$AZ$3000,MATCH('Hàng Theo FCTS 14.09'!$B52,'FCST SDV'!$C$3:$C$3000,0),MATCH('Hàng Theo FCTS 14.09'!M$1,'FCST SDV'!$AC$2:$AZ$2,0))/'Hàng Theo FCTS 14.09'!$C52,0)</f>
        <v>3.6</v>
      </c>
      <c r="N52" s="134">
        <f t="array" ref="N52">+IFERROR(INDEX('FCST SDV'!$AC$3:$AZ$3000,MATCH('Hàng Theo FCTS 14.09'!$B52,'FCST SDV'!$C$3:$C$3000,0),MATCH('Hàng Theo FCTS 14.09'!N$1,'FCST SDV'!$AC$2:$AZ$2,0))/'Hàng Theo FCTS 14.09'!$C52,0)</f>
        <v>4.8</v>
      </c>
      <c r="O52" s="134">
        <f t="array" ref="O52">+IFERROR(INDEX('FCST SDV'!$AC$3:$AZ$3000,MATCH('Hàng Theo FCTS 14.09'!$B52,'FCST SDV'!$C$3:$C$3000,0),MATCH('Hàng Theo FCTS 14.09'!O$1,'FCST SDV'!$AC$2:$AZ$2,0))/'Hàng Theo FCTS 14.09'!$C52,0)</f>
        <v>8.4</v>
      </c>
      <c r="P52" s="134">
        <f t="array" ref="P52">+IFERROR(INDEX('FCST SDV'!$AC$3:$AZ$3000,MATCH('Hàng Theo FCTS 14.09'!$B52,'FCST SDV'!$C$3:$C$3000,0),MATCH('Hàng Theo FCTS 14.09'!P$1,'FCST SDV'!$AC$2:$AZ$2,0))/'Hàng Theo FCTS 14.09'!$C52,0)</f>
        <v>0</v>
      </c>
      <c r="Q52" s="134">
        <f t="array" ref="Q52">+IFERROR(INDEX('FCST SDV'!$AC$3:$AZ$3000,MATCH('Hàng Theo FCTS 14.09'!$B52,'FCST SDV'!$C$3:$C$3000,0),MATCH('Hàng Theo FCTS 14.09'!Q$1,'FCST SDV'!$AC$2:$AZ$2,0))/'Hàng Theo FCTS 14.09'!$C52,0)</f>
        <v>0</v>
      </c>
    </row>
    <row r="53" spans="1:17">
      <c r="A53" s="562"/>
      <c r="B53" s="131" t="s">
        <v>55</v>
      </c>
      <c r="C53" s="135">
        <v>2500</v>
      </c>
      <c r="D53" s="556"/>
      <c r="E53" s="664"/>
      <c r="F53" s="556"/>
      <c r="G53" s="152">
        <f>+VLOOKUP(B53,'[6]FCST SDV'!$C:$AL,36,0)</f>
        <v>42000</v>
      </c>
      <c r="H53" s="153">
        <f t="shared" si="4"/>
        <v>16.8</v>
      </c>
      <c r="I53" s="134">
        <f t="array" ref="I53">+IFERROR(INDEX('FCST SDV'!$AC$3:$AZ$3000,MATCH('Hàng Theo FCTS 14.09'!$B53,'FCST SDV'!$C$3:$C$3000,0),MATCH('Hàng Theo FCTS 14.09'!I$1,'FCST SDV'!$AC$2:$AZ$2,0))/'Hàng Theo FCTS 14.09'!$C53,0)</f>
        <v>4.8</v>
      </c>
      <c r="J53" s="134">
        <f t="array" ref="J53">+IFERROR(INDEX('FCST SDV'!$AC$3:$AZ$3000,MATCH('Hàng Theo FCTS 14.09'!$B53,'FCST SDV'!$C$3:$C$3000,0),MATCH('Hàng Theo FCTS 14.09'!J$1,'FCST SDV'!$AC$2:$AZ$2,0))/'Hàng Theo FCTS 14.09'!$C53,0)</f>
        <v>3.6</v>
      </c>
      <c r="K53" s="134">
        <f t="array" ref="K53">+IFERROR(INDEX('FCST SDV'!$AC$3:$AZ$3000,MATCH('Hàng Theo FCTS 14.09'!$B53,'FCST SDV'!$C$3:$C$3000,0),MATCH('Hàng Theo FCTS 14.09'!K$1,'FCST SDV'!$AC$2:$AZ$2,0))/'Hàng Theo FCTS 14.09'!$C53,0)</f>
        <v>3.6</v>
      </c>
      <c r="L53" s="134">
        <f t="array" ref="L53">+IFERROR(INDEX('FCST SDV'!$AC$3:$AZ$3000,MATCH('Hàng Theo FCTS 14.09'!$B53,'FCST SDV'!$C$3:$C$3000,0),MATCH('Hàng Theo FCTS 14.09'!L$1,'FCST SDV'!$AC$2:$AZ$2,0))/'Hàng Theo FCTS 14.09'!$C53,0)</f>
        <v>3.6</v>
      </c>
      <c r="M53" s="134">
        <f t="array" ref="M53">+IFERROR(INDEX('FCST SDV'!$AC$3:$AZ$3000,MATCH('Hàng Theo FCTS 14.09'!$B53,'FCST SDV'!$C$3:$C$3000,0),MATCH('Hàng Theo FCTS 14.09'!M$1,'FCST SDV'!$AC$2:$AZ$2,0))/'Hàng Theo FCTS 14.09'!$C53,0)</f>
        <v>3.6</v>
      </c>
      <c r="N53" s="134">
        <f t="array" ref="N53">+IFERROR(INDEX('FCST SDV'!$AC$3:$AZ$3000,MATCH('Hàng Theo FCTS 14.09'!$B53,'FCST SDV'!$C$3:$C$3000,0),MATCH('Hàng Theo FCTS 14.09'!N$1,'FCST SDV'!$AC$2:$AZ$2,0))/'Hàng Theo FCTS 14.09'!$C53,0)</f>
        <v>0</v>
      </c>
      <c r="O53" s="134">
        <f t="array" ref="O53">+IFERROR(INDEX('FCST SDV'!$AC$3:$AZ$3000,MATCH('Hàng Theo FCTS 14.09'!$B53,'FCST SDV'!$C$3:$C$3000,0),MATCH('Hàng Theo FCTS 14.09'!O$1,'FCST SDV'!$AC$2:$AZ$2,0))/'Hàng Theo FCTS 14.09'!$C53,0)</f>
        <v>21.6</v>
      </c>
      <c r="P53" s="134">
        <f t="array" ref="P53">+IFERROR(INDEX('FCST SDV'!$AC$3:$AZ$3000,MATCH('Hàng Theo FCTS 14.09'!$B53,'FCST SDV'!$C$3:$C$3000,0),MATCH('Hàng Theo FCTS 14.09'!P$1,'FCST SDV'!$AC$2:$AZ$2,0))/'Hàng Theo FCTS 14.09'!$C53,0)</f>
        <v>2.4</v>
      </c>
      <c r="Q53" s="134">
        <f t="array" ref="Q53">+IFERROR(INDEX('FCST SDV'!$AC$3:$AZ$3000,MATCH('Hàng Theo FCTS 14.09'!$B53,'FCST SDV'!$C$3:$C$3000,0),MATCH('Hàng Theo FCTS 14.09'!Q$1,'FCST SDV'!$AC$2:$AZ$2,0))/'Hàng Theo FCTS 14.09'!$C53,0)</f>
        <v>0</v>
      </c>
    </row>
    <row r="54" spans="1:17">
      <c r="A54" s="562"/>
      <c r="B54" s="131" t="s">
        <v>56</v>
      </c>
      <c r="C54" s="135">
        <v>2500</v>
      </c>
      <c r="D54" s="556"/>
      <c r="E54" s="664"/>
      <c r="F54" s="556"/>
      <c r="G54" s="152">
        <f>+VLOOKUP(B54,'[6]FCST SDV'!$C:$AL,36,0)</f>
        <v>108000</v>
      </c>
      <c r="H54" s="153">
        <f t="shared" si="4"/>
        <v>43.2</v>
      </c>
      <c r="I54" s="134">
        <f t="array" ref="I54">+IFERROR(INDEX('FCST SDV'!$AC$3:$AZ$3000,MATCH('Hàng Theo FCTS 14.09'!$B54,'FCST SDV'!$C$3:$C$3000,0),MATCH('Hàng Theo FCTS 14.09'!I$1,'FCST SDV'!$AC$2:$AZ$2,0))/'Hàng Theo FCTS 14.09'!$C54,0)</f>
        <v>12</v>
      </c>
      <c r="J54" s="134">
        <f t="array" ref="J54">+IFERROR(INDEX('FCST SDV'!$AC$3:$AZ$3000,MATCH('Hàng Theo FCTS 14.09'!$B54,'FCST SDV'!$C$3:$C$3000,0),MATCH('Hàng Theo FCTS 14.09'!J$1,'FCST SDV'!$AC$2:$AZ$2,0))/'Hàng Theo FCTS 14.09'!$C54,0)</f>
        <v>20.399999999999999</v>
      </c>
      <c r="K54" s="134">
        <f t="array" ref="K54">+IFERROR(INDEX('FCST SDV'!$AC$3:$AZ$3000,MATCH('Hàng Theo FCTS 14.09'!$B54,'FCST SDV'!$C$3:$C$3000,0),MATCH('Hàng Theo FCTS 14.09'!K$1,'FCST SDV'!$AC$2:$AZ$2,0))/'Hàng Theo FCTS 14.09'!$C54,0)</f>
        <v>19.600000000000001</v>
      </c>
      <c r="L54" s="134">
        <f t="array" ref="L54">+IFERROR(INDEX('FCST SDV'!$AC$3:$AZ$3000,MATCH('Hàng Theo FCTS 14.09'!$B54,'FCST SDV'!$C$3:$C$3000,0),MATCH('Hàng Theo FCTS 14.09'!L$1,'FCST SDV'!$AC$2:$AZ$2,0))/'Hàng Theo FCTS 14.09'!$C54,0)</f>
        <v>18</v>
      </c>
      <c r="M54" s="134">
        <f t="array" ref="M54">+IFERROR(INDEX('FCST SDV'!$AC$3:$AZ$3000,MATCH('Hàng Theo FCTS 14.09'!$B54,'FCST SDV'!$C$3:$C$3000,0),MATCH('Hàng Theo FCTS 14.09'!M$1,'FCST SDV'!$AC$2:$AZ$2,0))/'Hàng Theo FCTS 14.09'!$C54,0)</f>
        <v>15.6</v>
      </c>
      <c r="N54" s="134">
        <f t="array" ref="N54">+IFERROR(INDEX('FCST SDV'!$AC$3:$AZ$3000,MATCH('Hàng Theo FCTS 14.09'!$B54,'FCST SDV'!$C$3:$C$3000,0),MATCH('Hàng Theo FCTS 14.09'!N$1,'FCST SDV'!$AC$2:$AZ$2,0))/'Hàng Theo FCTS 14.09'!$C54,0)</f>
        <v>15.6</v>
      </c>
      <c r="O54" s="134">
        <f t="array" ref="O54">+IFERROR(INDEX('FCST SDV'!$AC$3:$AZ$3000,MATCH('Hàng Theo FCTS 14.09'!$B54,'FCST SDV'!$C$3:$C$3000,0),MATCH('Hàng Theo FCTS 14.09'!O$1,'FCST SDV'!$AC$2:$AZ$2,0))/'Hàng Theo FCTS 14.09'!$C54,0)</f>
        <v>116.8</v>
      </c>
      <c r="P54" s="134">
        <f t="array" ref="P54">+IFERROR(INDEX('FCST SDV'!$AC$3:$AZ$3000,MATCH('Hàng Theo FCTS 14.09'!$B54,'FCST SDV'!$C$3:$C$3000,0),MATCH('Hàng Theo FCTS 14.09'!P$1,'FCST SDV'!$AC$2:$AZ$2,0))/'Hàng Theo FCTS 14.09'!$C54,0)</f>
        <v>75.599999999999994</v>
      </c>
      <c r="Q54" s="134">
        <f t="array" ref="Q54">+IFERROR(INDEX('FCST SDV'!$AC$3:$AZ$3000,MATCH('Hàng Theo FCTS 14.09'!$B54,'FCST SDV'!$C$3:$C$3000,0),MATCH('Hàng Theo FCTS 14.09'!Q$1,'FCST SDV'!$AC$2:$AZ$2,0))/'Hàng Theo FCTS 14.09'!$C54,0)</f>
        <v>18</v>
      </c>
    </row>
    <row r="55" spans="1:17">
      <c r="A55" s="562"/>
      <c r="B55" s="131" t="s">
        <v>57</v>
      </c>
      <c r="C55" s="135">
        <v>2500</v>
      </c>
      <c r="D55" s="556"/>
      <c r="E55" s="664"/>
      <c r="F55" s="556"/>
      <c r="G55" s="152">
        <f>+VLOOKUP(B55,'[6]FCST SDV'!$C:$AL,36,0)</f>
        <v>779000</v>
      </c>
      <c r="H55" s="153">
        <f t="shared" si="4"/>
        <v>311.60000000000002</v>
      </c>
      <c r="I55" s="134">
        <f t="array" ref="I55">+IFERROR(INDEX('FCST SDV'!$AC$3:$AZ$3000,MATCH('Hàng Theo FCTS 14.09'!$B55,'FCST SDV'!$C$3:$C$3000,0),MATCH('Hàng Theo FCTS 14.09'!I$1,'FCST SDV'!$AC$2:$AZ$2,0))/'Hàng Theo FCTS 14.09'!$C55,0)</f>
        <v>0</v>
      </c>
      <c r="J55" s="134">
        <f t="array" ref="J55">+IFERROR(INDEX('FCST SDV'!$AC$3:$AZ$3000,MATCH('Hàng Theo FCTS 14.09'!$B55,'FCST SDV'!$C$3:$C$3000,0),MATCH('Hàng Theo FCTS 14.09'!J$1,'FCST SDV'!$AC$2:$AZ$2,0))/'Hàng Theo FCTS 14.09'!$C55,0)</f>
        <v>4.8</v>
      </c>
      <c r="K55" s="134">
        <f t="array" ref="K55">+IFERROR(INDEX('FCST SDV'!$AC$3:$AZ$3000,MATCH('Hàng Theo FCTS 14.09'!$B55,'FCST SDV'!$C$3:$C$3000,0),MATCH('Hàng Theo FCTS 14.09'!K$1,'FCST SDV'!$AC$2:$AZ$2,0))/'Hàng Theo FCTS 14.09'!$C55,0)</f>
        <v>0</v>
      </c>
      <c r="L55" s="134">
        <f t="array" ref="L55">+IFERROR(INDEX('FCST SDV'!$AC$3:$AZ$3000,MATCH('Hàng Theo FCTS 14.09'!$B55,'FCST SDV'!$C$3:$C$3000,0),MATCH('Hàng Theo FCTS 14.09'!L$1,'FCST SDV'!$AC$2:$AZ$2,0))/'Hàng Theo FCTS 14.09'!$C55,0)</f>
        <v>0</v>
      </c>
      <c r="M55" s="134">
        <f t="array" ref="M55">+IFERROR(INDEX('FCST SDV'!$AC$3:$AZ$3000,MATCH('Hàng Theo FCTS 14.09'!$B55,'FCST SDV'!$C$3:$C$3000,0),MATCH('Hàng Theo FCTS 14.09'!M$1,'FCST SDV'!$AC$2:$AZ$2,0))/'Hàng Theo FCTS 14.09'!$C55,0)</f>
        <v>0</v>
      </c>
      <c r="N55" s="134">
        <f t="array" ref="N55">+IFERROR(INDEX('FCST SDV'!$AC$3:$AZ$3000,MATCH('Hàng Theo FCTS 14.09'!$B55,'FCST SDV'!$C$3:$C$3000,0),MATCH('Hàng Theo FCTS 14.09'!N$1,'FCST SDV'!$AC$2:$AZ$2,0))/'Hàng Theo FCTS 14.09'!$C55,0)</f>
        <v>0</v>
      </c>
      <c r="O55" s="134">
        <f t="array" ref="O55">+IFERROR(INDEX('FCST SDV'!$AC$3:$AZ$3000,MATCH('Hàng Theo FCTS 14.09'!$B55,'FCST SDV'!$C$3:$C$3000,0),MATCH('Hàng Theo FCTS 14.09'!O$1,'FCST SDV'!$AC$2:$AZ$2,0))/'Hàng Theo FCTS 14.09'!$C55,0)</f>
        <v>14.4</v>
      </c>
      <c r="P55" s="134">
        <f t="array" ref="P55">+IFERROR(INDEX('FCST SDV'!$AC$3:$AZ$3000,MATCH('Hàng Theo FCTS 14.09'!$B55,'FCST SDV'!$C$3:$C$3000,0),MATCH('Hàng Theo FCTS 14.09'!P$1,'FCST SDV'!$AC$2:$AZ$2,0))/'Hàng Theo FCTS 14.09'!$C55,0)</f>
        <v>0</v>
      </c>
      <c r="Q55" s="134">
        <f t="array" ref="Q55">+IFERROR(INDEX('FCST SDV'!$AC$3:$AZ$3000,MATCH('Hàng Theo FCTS 14.09'!$B55,'FCST SDV'!$C$3:$C$3000,0),MATCH('Hàng Theo FCTS 14.09'!Q$1,'FCST SDV'!$AC$2:$AZ$2,0))/'Hàng Theo FCTS 14.09'!$C55,0)</f>
        <v>0</v>
      </c>
    </row>
    <row r="56" spans="1:17">
      <c r="A56" s="562"/>
      <c r="B56" s="131" t="s">
        <v>58</v>
      </c>
      <c r="C56" s="135">
        <v>2500</v>
      </c>
      <c r="D56" s="556"/>
      <c r="E56" s="664"/>
      <c r="F56" s="556"/>
      <c r="G56" s="152">
        <f>+VLOOKUP(B56,'[6]FCST SDV'!$C:$AL,36,0)</f>
        <v>48000</v>
      </c>
      <c r="H56" s="153">
        <f t="shared" si="4"/>
        <v>19.2</v>
      </c>
      <c r="I56" s="134">
        <f t="array" ref="I56">+IFERROR(INDEX('FCST SDV'!$AC$3:$AZ$3000,MATCH('Hàng Theo FCTS 14.09'!$B56,'FCST SDV'!$C$3:$C$3000,0),MATCH('Hàng Theo FCTS 14.09'!I$1,'FCST SDV'!$AC$2:$AZ$2,0))/'Hàng Theo FCTS 14.09'!$C56,0)</f>
        <v>0</v>
      </c>
      <c r="J56" s="134">
        <f t="array" ref="J56">+IFERROR(INDEX('FCST SDV'!$AC$3:$AZ$3000,MATCH('Hàng Theo FCTS 14.09'!$B56,'FCST SDV'!$C$3:$C$3000,0),MATCH('Hàng Theo FCTS 14.09'!J$1,'FCST SDV'!$AC$2:$AZ$2,0))/'Hàng Theo FCTS 14.09'!$C56,0)</f>
        <v>0</v>
      </c>
      <c r="K56" s="134">
        <f t="array" ref="K56">+IFERROR(INDEX('FCST SDV'!$AC$3:$AZ$3000,MATCH('Hàng Theo FCTS 14.09'!$B56,'FCST SDV'!$C$3:$C$3000,0),MATCH('Hàng Theo FCTS 14.09'!K$1,'FCST SDV'!$AC$2:$AZ$2,0))/'Hàng Theo FCTS 14.09'!$C56,0)</f>
        <v>0</v>
      </c>
      <c r="L56" s="134">
        <f t="array" ref="L56">+IFERROR(INDEX('FCST SDV'!$AC$3:$AZ$3000,MATCH('Hàng Theo FCTS 14.09'!$B56,'FCST SDV'!$C$3:$C$3000,0),MATCH('Hàng Theo FCTS 14.09'!L$1,'FCST SDV'!$AC$2:$AZ$2,0))/'Hàng Theo FCTS 14.09'!$C56,0)</f>
        <v>0</v>
      </c>
      <c r="M56" s="134">
        <f t="array" ref="M56">+IFERROR(INDEX('FCST SDV'!$AC$3:$AZ$3000,MATCH('Hàng Theo FCTS 14.09'!$B56,'FCST SDV'!$C$3:$C$3000,0),MATCH('Hàng Theo FCTS 14.09'!M$1,'FCST SDV'!$AC$2:$AZ$2,0))/'Hàng Theo FCTS 14.09'!$C56,0)</f>
        <v>0</v>
      </c>
      <c r="N56" s="134">
        <f t="array" ref="N56">+IFERROR(INDEX('FCST SDV'!$AC$3:$AZ$3000,MATCH('Hàng Theo FCTS 14.09'!$B56,'FCST SDV'!$C$3:$C$3000,0),MATCH('Hàng Theo FCTS 14.09'!N$1,'FCST SDV'!$AC$2:$AZ$2,0))/'Hàng Theo FCTS 14.09'!$C56,0)</f>
        <v>0</v>
      </c>
      <c r="O56" s="134">
        <f t="array" ref="O56">+IFERROR(INDEX('FCST SDV'!$AC$3:$AZ$3000,MATCH('Hàng Theo FCTS 14.09'!$B56,'FCST SDV'!$C$3:$C$3000,0),MATCH('Hàng Theo FCTS 14.09'!O$1,'FCST SDV'!$AC$2:$AZ$2,0))/'Hàng Theo FCTS 14.09'!$C56,0)</f>
        <v>0</v>
      </c>
      <c r="P56" s="134">
        <f t="array" ref="P56">+IFERROR(INDEX('FCST SDV'!$AC$3:$AZ$3000,MATCH('Hàng Theo FCTS 14.09'!$B56,'FCST SDV'!$C$3:$C$3000,0),MATCH('Hàng Theo FCTS 14.09'!P$1,'FCST SDV'!$AC$2:$AZ$2,0))/'Hàng Theo FCTS 14.09'!$C56,0)</f>
        <v>0</v>
      </c>
      <c r="Q56" s="134">
        <f t="array" ref="Q56">+IFERROR(INDEX('FCST SDV'!$AC$3:$AZ$3000,MATCH('Hàng Theo FCTS 14.09'!$B56,'FCST SDV'!$C$3:$C$3000,0),MATCH('Hàng Theo FCTS 14.09'!Q$1,'FCST SDV'!$AC$2:$AZ$2,0))/'Hàng Theo FCTS 14.09'!$C56,0)</f>
        <v>0</v>
      </c>
    </row>
    <row r="57" spans="1:17">
      <c r="A57" s="562"/>
      <c r="B57" s="132" t="s">
        <v>14</v>
      </c>
      <c r="C57" s="132">
        <v>100</v>
      </c>
      <c r="D57" s="556"/>
      <c r="E57" s="664"/>
      <c r="F57" s="556"/>
      <c r="G57" s="152">
        <f>+VLOOKUP(B57,'[6]FCST SDV'!$C:$AL,36,0)</f>
        <v>0</v>
      </c>
      <c r="H57" s="153">
        <f t="shared" si="4"/>
        <v>0</v>
      </c>
      <c r="I57" s="134">
        <f t="array" ref="I57">+IFERROR(INDEX('FCST SDV'!$AC$3:$AZ$3000,MATCH('Hàng Theo FCTS 14.09'!$B57,'FCST SDV'!$C$3:$C$3000,0),MATCH('Hàng Theo FCTS 14.09'!I$1,'FCST SDV'!$AC$2:$AZ$2,0))/'Hàng Theo FCTS 14.09'!$C57,0)</f>
        <v>0</v>
      </c>
      <c r="J57" s="134">
        <f t="array" ref="J57">+IFERROR(INDEX('FCST SDV'!$AC$3:$AZ$3000,MATCH('Hàng Theo FCTS 14.09'!$B57,'FCST SDV'!$C$3:$C$3000,0),MATCH('Hàng Theo FCTS 14.09'!J$1,'FCST SDV'!$AC$2:$AZ$2,0))/'Hàng Theo FCTS 14.09'!$C57,0)</f>
        <v>120</v>
      </c>
      <c r="K57" s="134">
        <f t="array" ref="K57">+IFERROR(INDEX('FCST SDV'!$AC$3:$AZ$3000,MATCH('Hàng Theo FCTS 14.09'!$B57,'FCST SDV'!$C$3:$C$3000,0),MATCH('Hàng Theo FCTS 14.09'!K$1,'FCST SDV'!$AC$2:$AZ$2,0))/'Hàng Theo FCTS 14.09'!$C57,0)</f>
        <v>100</v>
      </c>
      <c r="L57" s="134">
        <f t="array" ref="L57">+IFERROR(INDEX('FCST SDV'!$AC$3:$AZ$3000,MATCH('Hàng Theo FCTS 14.09'!$B57,'FCST SDV'!$C$3:$C$3000,0),MATCH('Hàng Theo FCTS 14.09'!L$1,'FCST SDV'!$AC$2:$AZ$2,0))/'Hàng Theo FCTS 14.09'!$C57,0)</f>
        <v>60</v>
      </c>
      <c r="M57" s="134">
        <f t="array" ref="M57">+IFERROR(INDEX('FCST SDV'!$AC$3:$AZ$3000,MATCH('Hàng Theo FCTS 14.09'!$B57,'FCST SDV'!$C$3:$C$3000,0),MATCH('Hàng Theo FCTS 14.09'!M$1,'FCST SDV'!$AC$2:$AZ$2,0))/'Hàng Theo FCTS 14.09'!$C57,0)</f>
        <v>0</v>
      </c>
      <c r="N57" s="134">
        <f t="array" ref="N57">+IFERROR(INDEX('FCST SDV'!$AC$3:$AZ$3000,MATCH('Hàng Theo FCTS 14.09'!$B57,'FCST SDV'!$C$3:$C$3000,0),MATCH('Hàng Theo FCTS 14.09'!N$1,'FCST SDV'!$AC$2:$AZ$2,0))/'Hàng Theo FCTS 14.09'!$C57,0)</f>
        <v>0</v>
      </c>
      <c r="O57" s="134">
        <f t="array" ref="O57">+IFERROR(INDEX('FCST SDV'!$AC$3:$AZ$3000,MATCH('Hàng Theo FCTS 14.09'!$B57,'FCST SDV'!$C$3:$C$3000,0),MATCH('Hàng Theo FCTS 14.09'!O$1,'FCST SDV'!$AC$2:$AZ$2,0))/'Hàng Theo FCTS 14.09'!$C57,0)</f>
        <v>400</v>
      </c>
      <c r="P57" s="134">
        <f t="array" ref="P57">+IFERROR(INDEX('FCST SDV'!$AC$3:$AZ$3000,MATCH('Hàng Theo FCTS 14.09'!$B57,'FCST SDV'!$C$3:$C$3000,0),MATCH('Hàng Theo FCTS 14.09'!P$1,'FCST SDV'!$AC$2:$AZ$2,0))/'Hàng Theo FCTS 14.09'!$C57,0)</f>
        <v>0</v>
      </c>
      <c r="Q57" s="134">
        <f t="array" ref="Q57">+IFERROR(INDEX('FCST SDV'!$AC$3:$AZ$3000,MATCH('Hàng Theo FCTS 14.09'!$B57,'FCST SDV'!$C$3:$C$3000,0),MATCH('Hàng Theo FCTS 14.09'!Q$1,'FCST SDV'!$AC$2:$AZ$2,0))/'Hàng Theo FCTS 14.09'!$C57,0)</f>
        <v>0</v>
      </c>
    </row>
    <row r="58" spans="1:17">
      <c r="A58" s="562"/>
      <c r="B58" s="131" t="s">
        <v>15</v>
      </c>
      <c r="C58" s="132">
        <v>100</v>
      </c>
      <c r="D58" s="556"/>
      <c r="E58" s="664"/>
      <c r="F58" s="556"/>
      <c r="G58" s="152">
        <f>+VLOOKUP(B58,'[6]FCST SDV'!$C:$AL,36,0)</f>
        <v>68000</v>
      </c>
      <c r="H58" s="153">
        <f t="shared" si="4"/>
        <v>680</v>
      </c>
      <c r="I58" s="134">
        <f t="array" ref="I58">+IFERROR(INDEX('FCST SDV'!$AC$3:$AZ$3000,MATCH('Hàng Theo FCTS 14.09'!$B58,'FCST SDV'!$C$3:$C$3000,0),MATCH('Hàng Theo FCTS 14.09'!I$1,'FCST SDV'!$AC$2:$AZ$2,0))/'Hàng Theo FCTS 14.09'!$C58,0)</f>
        <v>300</v>
      </c>
      <c r="J58" s="134">
        <f t="array" ref="J58">+IFERROR(INDEX('FCST SDV'!$AC$3:$AZ$3000,MATCH('Hàng Theo FCTS 14.09'!$B58,'FCST SDV'!$C$3:$C$3000,0),MATCH('Hàng Theo FCTS 14.09'!J$1,'FCST SDV'!$AC$2:$AZ$2,0))/'Hàng Theo FCTS 14.09'!$C58,0)</f>
        <v>300</v>
      </c>
      <c r="K58" s="134">
        <f t="array" ref="K58">+IFERROR(INDEX('FCST SDV'!$AC$3:$AZ$3000,MATCH('Hàng Theo FCTS 14.09'!$B58,'FCST SDV'!$C$3:$C$3000,0),MATCH('Hàng Theo FCTS 14.09'!K$1,'FCST SDV'!$AC$2:$AZ$2,0))/'Hàng Theo FCTS 14.09'!$C58,0)</f>
        <v>300</v>
      </c>
      <c r="L58" s="134">
        <f t="array" ref="L58">+IFERROR(INDEX('FCST SDV'!$AC$3:$AZ$3000,MATCH('Hàng Theo FCTS 14.09'!$B58,'FCST SDV'!$C$3:$C$3000,0),MATCH('Hàng Theo FCTS 14.09'!L$1,'FCST SDV'!$AC$2:$AZ$2,0))/'Hàng Theo FCTS 14.09'!$C58,0)</f>
        <v>300</v>
      </c>
      <c r="M58" s="134">
        <f t="array" ref="M58">+IFERROR(INDEX('FCST SDV'!$AC$3:$AZ$3000,MATCH('Hàng Theo FCTS 14.09'!$B58,'FCST SDV'!$C$3:$C$3000,0),MATCH('Hàng Theo FCTS 14.09'!M$1,'FCST SDV'!$AC$2:$AZ$2,0))/'Hàng Theo FCTS 14.09'!$C58,0)</f>
        <v>300</v>
      </c>
      <c r="N58" s="134">
        <f t="array" ref="N58">+IFERROR(INDEX('FCST SDV'!$AC$3:$AZ$3000,MATCH('Hàng Theo FCTS 14.09'!$B58,'FCST SDV'!$C$3:$C$3000,0),MATCH('Hàng Theo FCTS 14.09'!N$1,'FCST SDV'!$AC$2:$AZ$2,0))/'Hàng Theo FCTS 14.09'!$C58,0)</f>
        <v>300</v>
      </c>
      <c r="O58" s="134">
        <f t="array" ref="O58">+IFERROR(INDEX('FCST SDV'!$AC$3:$AZ$3000,MATCH('Hàng Theo FCTS 14.09'!$B58,'FCST SDV'!$C$3:$C$3000,0),MATCH('Hàng Theo FCTS 14.09'!O$1,'FCST SDV'!$AC$2:$AZ$2,0))/'Hàng Theo FCTS 14.09'!$C58,0)</f>
        <v>2100</v>
      </c>
      <c r="P58" s="134">
        <f t="array" ref="P58">+IFERROR(INDEX('FCST SDV'!$AC$3:$AZ$3000,MATCH('Hàng Theo FCTS 14.09'!$B58,'FCST SDV'!$C$3:$C$3000,0),MATCH('Hàng Theo FCTS 14.09'!P$1,'FCST SDV'!$AC$2:$AZ$2,0))/'Hàng Theo FCTS 14.09'!$C58,0)</f>
        <v>1600</v>
      </c>
      <c r="Q58" s="134">
        <f t="array" ref="Q58">+IFERROR(INDEX('FCST SDV'!$AC$3:$AZ$3000,MATCH('Hàng Theo FCTS 14.09'!$B58,'FCST SDV'!$C$3:$C$3000,0),MATCH('Hàng Theo FCTS 14.09'!Q$1,'FCST SDV'!$AC$2:$AZ$2,0))/'Hàng Theo FCTS 14.09'!$C58,0)</f>
        <v>0</v>
      </c>
    </row>
    <row r="59" spans="1:17">
      <c r="A59" s="562"/>
      <c r="B59" s="132" t="s">
        <v>38</v>
      </c>
      <c r="C59" s="132">
        <v>50</v>
      </c>
      <c r="D59" s="556"/>
      <c r="E59" s="664"/>
      <c r="F59" s="556"/>
      <c r="G59" s="152">
        <f>+VLOOKUP(B59,'[6]FCST SDV'!$C:$AL,36,0)</f>
        <v>275000</v>
      </c>
      <c r="H59" s="153">
        <f t="shared" si="4"/>
        <v>5500</v>
      </c>
      <c r="I59" s="134">
        <f t="array" ref="I59">+IFERROR(INDEX('FCST SDV'!$AC$3:$AZ$3000,MATCH('Hàng Theo FCTS 14.09'!$B59,'FCST SDV'!$C$3:$C$3000,0),MATCH('Hàng Theo FCTS 14.09'!I$1,'FCST SDV'!$AC$2:$AZ$2,0))/'Hàng Theo FCTS 14.09'!$C59,0)</f>
        <v>300</v>
      </c>
      <c r="J59" s="134">
        <f t="array" ref="J59">+IFERROR(INDEX('FCST SDV'!$AC$3:$AZ$3000,MATCH('Hàng Theo FCTS 14.09'!$B59,'FCST SDV'!$C$3:$C$3000,0),MATCH('Hàng Theo FCTS 14.09'!J$1,'FCST SDV'!$AC$2:$AZ$2,0))/'Hàng Theo FCTS 14.09'!$C59,0)</f>
        <v>300</v>
      </c>
      <c r="K59" s="134">
        <f t="array" ref="K59">+IFERROR(INDEX('FCST SDV'!$AC$3:$AZ$3000,MATCH('Hàng Theo FCTS 14.09'!$B59,'FCST SDV'!$C$3:$C$3000,0),MATCH('Hàng Theo FCTS 14.09'!K$1,'FCST SDV'!$AC$2:$AZ$2,0))/'Hàng Theo FCTS 14.09'!$C59,0)</f>
        <v>300</v>
      </c>
      <c r="L59" s="134">
        <f t="array" ref="L59">+IFERROR(INDEX('FCST SDV'!$AC$3:$AZ$3000,MATCH('Hàng Theo FCTS 14.09'!$B59,'FCST SDV'!$C$3:$C$3000,0),MATCH('Hàng Theo FCTS 14.09'!L$1,'FCST SDV'!$AC$2:$AZ$2,0))/'Hàng Theo FCTS 14.09'!$C59,0)</f>
        <v>300</v>
      </c>
      <c r="M59" s="134">
        <f t="array" ref="M59">+IFERROR(INDEX('FCST SDV'!$AC$3:$AZ$3000,MATCH('Hàng Theo FCTS 14.09'!$B59,'FCST SDV'!$C$3:$C$3000,0),MATCH('Hàng Theo FCTS 14.09'!M$1,'FCST SDV'!$AC$2:$AZ$2,0))/'Hàng Theo FCTS 14.09'!$C59,0)</f>
        <v>300</v>
      </c>
      <c r="N59" s="134">
        <f t="array" ref="N59">+IFERROR(INDEX('FCST SDV'!$AC$3:$AZ$3000,MATCH('Hàng Theo FCTS 14.09'!$B59,'FCST SDV'!$C$3:$C$3000,0),MATCH('Hàng Theo FCTS 14.09'!N$1,'FCST SDV'!$AC$2:$AZ$2,0))/'Hàng Theo FCTS 14.09'!$C59,0)</f>
        <v>300</v>
      </c>
      <c r="O59" s="134">
        <f t="array" ref="O59">+IFERROR(INDEX('FCST SDV'!$AC$3:$AZ$3000,MATCH('Hàng Theo FCTS 14.09'!$B59,'FCST SDV'!$C$3:$C$3000,0),MATCH('Hàng Theo FCTS 14.09'!O$1,'FCST SDV'!$AC$2:$AZ$2,0))/'Hàng Theo FCTS 14.09'!$C59,0)</f>
        <v>2100</v>
      </c>
      <c r="P59" s="134">
        <f t="array" ref="P59">+IFERROR(INDEX('FCST SDV'!$AC$3:$AZ$3000,MATCH('Hàng Theo FCTS 14.09'!$B59,'FCST SDV'!$C$3:$C$3000,0),MATCH('Hàng Theo FCTS 14.09'!P$1,'FCST SDV'!$AC$2:$AZ$2,0))/'Hàng Theo FCTS 14.09'!$C59,0)</f>
        <v>1600</v>
      </c>
      <c r="Q59" s="134">
        <f t="array" ref="Q59">+IFERROR(INDEX('FCST SDV'!$AC$3:$AZ$3000,MATCH('Hàng Theo FCTS 14.09'!$B59,'FCST SDV'!$C$3:$C$3000,0),MATCH('Hàng Theo FCTS 14.09'!Q$1,'FCST SDV'!$AC$2:$AZ$2,0))/'Hàng Theo FCTS 14.09'!$C59,0)</f>
        <v>0</v>
      </c>
    </row>
    <row r="60" spans="1:17">
      <c r="A60" s="562"/>
      <c r="B60" s="132" t="s">
        <v>39</v>
      </c>
      <c r="C60" s="132">
        <v>50</v>
      </c>
      <c r="D60" s="556"/>
      <c r="E60" s="664"/>
      <c r="F60" s="556"/>
      <c r="G60" s="152">
        <f>+VLOOKUP(B60,'[6]FCST SDV'!$C:$AL,36,0)</f>
        <v>275000</v>
      </c>
      <c r="H60" s="153">
        <f t="shared" si="4"/>
        <v>5500</v>
      </c>
      <c r="I60" s="134">
        <f t="array" ref="I60">+IFERROR(INDEX('FCST SDV'!$AC$3:$AZ$3000,MATCH('Hàng Theo FCTS 14.09'!$B60,'FCST SDV'!$C$3:$C$3000,0),MATCH('Hàng Theo FCTS 14.09'!I$1,'FCST SDV'!$AC$2:$AZ$2,0))/'Hàng Theo FCTS 14.09'!$C60,0)</f>
        <v>69.333333333333329</v>
      </c>
      <c r="J60" s="134">
        <f t="array" ref="J60">+IFERROR(INDEX('FCST SDV'!$AC$3:$AZ$3000,MATCH('Hàng Theo FCTS 14.09'!$B60,'FCST SDV'!$C$3:$C$3000,0),MATCH('Hàng Theo FCTS 14.09'!J$1,'FCST SDV'!$AC$2:$AZ$2,0))/'Hàng Theo FCTS 14.09'!$C60,0)</f>
        <v>85.333333333333329</v>
      </c>
      <c r="K60" s="134">
        <f t="array" ref="K60">+IFERROR(INDEX('FCST SDV'!$AC$3:$AZ$3000,MATCH('Hàng Theo FCTS 14.09'!$B60,'FCST SDV'!$C$3:$C$3000,0),MATCH('Hàng Theo FCTS 14.09'!K$1,'FCST SDV'!$AC$2:$AZ$2,0))/'Hàng Theo FCTS 14.09'!$C60,0)</f>
        <v>85.333333333333329</v>
      </c>
      <c r="L60" s="134">
        <f t="array" ref="L60">+IFERROR(INDEX('FCST SDV'!$AC$3:$AZ$3000,MATCH('Hàng Theo FCTS 14.09'!$B60,'FCST SDV'!$C$3:$C$3000,0),MATCH('Hàng Theo FCTS 14.09'!L$1,'FCST SDV'!$AC$2:$AZ$2,0))/'Hàng Theo FCTS 14.09'!$C60,0)</f>
        <v>85.333333333333329</v>
      </c>
      <c r="M60" s="134">
        <f t="array" ref="M60">+IFERROR(INDEX('FCST SDV'!$AC$3:$AZ$3000,MATCH('Hàng Theo FCTS 14.09'!$B60,'FCST SDV'!$C$3:$C$3000,0),MATCH('Hàng Theo FCTS 14.09'!M$1,'FCST SDV'!$AC$2:$AZ$2,0))/'Hàng Theo FCTS 14.09'!$C60,0)</f>
        <v>85.333333333333329</v>
      </c>
      <c r="N60" s="134">
        <f t="array" ref="N60">+IFERROR(INDEX('FCST SDV'!$AC$3:$AZ$3000,MATCH('Hàng Theo FCTS 14.09'!$B60,'FCST SDV'!$C$3:$C$3000,0),MATCH('Hàng Theo FCTS 14.09'!N$1,'FCST SDV'!$AC$2:$AZ$2,0))/'Hàng Theo FCTS 14.09'!$C60,0)</f>
        <v>85.333333333333329</v>
      </c>
      <c r="O60" s="134">
        <f t="array" ref="O60">+IFERROR(INDEX('FCST SDV'!$AC$3:$AZ$3000,MATCH('Hàng Theo FCTS 14.09'!$B60,'FCST SDV'!$C$3:$C$3000,0),MATCH('Hàng Theo FCTS 14.09'!O$1,'FCST SDV'!$AC$2:$AZ$2,0))/'Hàng Theo FCTS 14.09'!$C60,0)</f>
        <v>581.33333333333337</v>
      </c>
      <c r="P60" s="134">
        <f t="array" ref="P60">+IFERROR(INDEX('FCST SDV'!$AC$3:$AZ$3000,MATCH('Hàng Theo FCTS 14.09'!$B60,'FCST SDV'!$C$3:$C$3000,0),MATCH('Hàng Theo FCTS 14.09'!P$1,'FCST SDV'!$AC$2:$AZ$2,0))/'Hàng Theo FCTS 14.09'!$C60,0)</f>
        <v>341.33333333333331</v>
      </c>
      <c r="Q60" s="134">
        <f t="array" ref="Q60">+IFERROR(INDEX('FCST SDV'!$AC$3:$AZ$3000,MATCH('Hàng Theo FCTS 14.09'!$B60,'FCST SDV'!$C$3:$C$3000,0),MATCH('Hàng Theo FCTS 14.09'!Q$1,'FCST SDV'!$AC$2:$AZ$2,0))/'Hàng Theo FCTS 14.09'!$C60,0)</f>
        <v>256</v>
      </c>
    </row>
    <row r="61" spans="1:17">
      <c r="A61" s="562"/>
      <c r="B61" s="131" t="s">
        <v>28</v>
      </c>
      <c r="C61" s="135">
        <v>375</v>
      </c>
      <c r="D61" s="556"/>
      <c r="E61" s="664"/>
      <c r="F61" s="556"/>
      <c r="G61" s="152">
        <f>+VLOOKUP(B61,'[6]FCST SDV'!$C:$AL,36,0)</f>
        <v>628000</v>
      </c>
      <c r="H61" s="153">
        <f t="shared" si="4"/>
        <v>1674.6666666666667</v>
      </c>
      <c r="I61" s="134">
        <f t="array" ref="I61">+IFERROR(INDEX('FCST SDV'!$AC$3:$AZ$3000,MATCH('Hàng Theo FCTS 14.09'!$B61,'FCST SDV'!$C$3:$C$3000,0),MATCH('Hàng Theo FCTS 14.09'!I$1,'FCST SDV'!$AC$2:$AZ$2,0))/'Hàng Theo FCTS 14.09'!$C61,0)</f>
        <v>65.333333333333329</v>
      </c>
      <c r="J61" s="134">
        <f t="array" ref="J61">+IFERROR(INDEX('FCST SDV'!$AC$3:$AZ$3000,MATCH('Hàng Theo FCTS 14.09'!$B61,'FCST SDV'!$C$3:$C$3000,0),MATCH('Hàng Theo FCTS 14.09'!J$1,'FCST SDV'!$AC$2:$AZ$2,0))/'Hàng Theo FCTS 14.09'!$C61,0)</f>
        <v>65.333333333333329</v>
      </c>
      <c r="K61" s="134">
        <f t="array" ref="K61">+IFERROR(INDEX('FCST SDV'!$AC$3:$AZ$3000,MATCH('Hàng Theo FCTS 14.09'!$B61,'FCST SDV'!$C$3:$C$3000,0),MATCH('Hàng Theo FCTS 14.09'!K$1,'FCST SDV'!$AC$2:$AZ$2,0))/'Hàng Theo FCTS 14.09'!$C61,0)</f>
        <v>65.333333333333329</v>
      </c>
      <c r="L61" s="134">
        <f t="array" ref="L61">+IFERROR(INDEX('FCST SDV'!$AC$3:$AZ$3000,MATCH('Hàng Theo FCTS 14.09'!$B61,'FCST SDV'!$C$3:$C$3000,0),MATCH('Hàng Theo FCTS 14.09'!L$1,'FCST SDV'!$AC$2:$AZ$2,0))/'Hàng Theo FCTS 14.09'!$C61,0)</f>
        <v>65.333333333333329</v>
      </c>
      <c r="M61" s="134">
        <f t="array" ref="M61">+IFERROR(INDEX('FCST SDV'!$AC$3:$AZ$3000,MATCH('Hàng Theo FCTS 14.09'!$B61,'FCST SDV'!$C$3:$C$3000,0),MATCH('Hàng Theo FCTS 14.09'!M$1,'FCST SDV'!$AC$2:$AZ$2,0))/'Hàng Theo FCTS 14.09'!$C61,0)</f>
        <v>65.333333333333329</v>
      </c>
      <c r="N61" s="134">
        <f t="array" ref="N61">+IFERROR(INDEX('FCST SDV'!$AC$3:$AZ$3000,MATCH('Hàng Theo FCTS 14.09'!$B61,'FCST SDV'!$C$3:$C$3000,0),MATCH('Hàng Theo FCTS 14.09'!N$1,'FCST SDV'!$AC$2:$AZ$2,0))/'Hàng Theo FCTS 14.09'!$C61,0)</f>
        <v>65.333333333333329</v>
      </c>
      <c r="O61" s="134">
        <f t="array" ref="O61">+IFERROR(INDEX('FCST SDV'!$AC$3:$AZ$3000,MATCH('Hàng Theo FCTS 14.09'!$B61,'FCST SDV'!$C$3:$C$3000,0),MATCH('Hàng Theo FCTS 14.09'!O$1,'FCST SDV'!$AC$2:$AZ$2,0))/'Hàng Theo FCTS 14.09'!$C61,0)</f>
        <v>430</v>
      </c>
      <c r="P61" s="134">
        <f t="array" ref="P61">+IFERROR(INDEX('FCST SDV'!$AC$3:$AZ$3000,MATCH('Hàng Theo FCTS 14.09'!$B61,'FCST SDV'!$C$3:$C$3000,0),MATCH('Hàng Theo FCTS 14.09'!P$1,'FCST SDV'!$AC$2:$AZ$2,0))/'Hàng Theo FCTS 14.09'!$C61,0)</f>
        <v>0</v>
      </c>
      <c r="Q61" s="134">
        <f t="array" ref="Q61">+IFERROR(INDEX('FCST SDV'!$AC$3:$AZ$3000,MATCH('Hàng Theo FCTS 14.09'!$B61,'FCST SDV'!$C$3:$C$3000,0),MATCH('Hàng Theo FCTS 14.09'!Q$1,'FCST SDV'!$AC$2:$AZ$2,0))/'Hàng Theo FCTS 14.09'!$C61,0)</f>
        <v>0</v>
      </c>
    </row>
    <row r="62" spans="1:17">
      <c r="A62" s="562"/>
      <c r="B62" s="131" t="s">
        <v>21</v>
      </c>
      <c r="C62" s="135">
        <v>375</v>
      </c>
      <c r="D62" s="556"/>
      <c r="E62" s="664"/>
      <c r="F62" s="556"/>
      <c r="G62" s="152">
        <f>+VLOOKUP(B62,'[6]FCST SDV'!$C:$AL,36,0)</f>
        <v>308250</v>
      </c>
      <c r="H62" s="153">
        <f t="shared" si="4"/>
        <v>822</v>
      </c>
      <c r="I62" s="134">
        <f t="array" ref="I62">+IFERROR(INDEX('FCST SDV'!$AC$3:$AZ$3000,MATCH('Hàng Theo FCTS 14.09'!$B62,'FCST SDV'!$C$3:$C$3000,0),MATCH('Hàng Theo FCTS 14.09'!I$1,'FCST SDV'!$AC$2:$AZ$2,0))/'Hàng Theo FCTS 14.09'!$C62,0)</f>
        <v>0</v>
      </c>
      <c r="J62" s="134">
        <f t="array" ref="J62">+IFERROR(INDEX('FCST SDV'!$AC$3:$AZ$3000,MATCH('Hàng Theo FCTS 14.09'!$B62,'FCST SDV'!$C$3:$C$3000,0),MATCH('Hàng Theo FCTS 14.09'!J$1,'FCST SDV'!$AC$2:$AZ$2,0))/'Hàng Theo FCTS 14.09'!$C62,0)</f>
        <v>26.666666666666668</v>
      </c>
      <c r="K62" s="134">
        <f t="array" ref="K62">+IFERROR(INDEX('FCST SDV'!$AC$3:$AZ$3000,MATCH('Hàng Theo FCTS 14.09'!$B62,'FCST SDV'!$C$3:$C$3000,0),MATCH('Hàng Theo FCTS 14.09'!K$1,'FCST SDV'!$AC$2:$AZ$2,0))/'Hàng Theo FCTS 14.09'!$C62,0)</f>
        <v>26.666666666666668</v>
      </c>
      <c r="L62" s="134">
        <f t="array" ref="L62">+IFERROR(INDEX('FCST SDV'!$AC$3:$AZ$3000,MATCH('Hàng Theo FCTS 14.09'!$B62,'FCST SDV'!$C$3:$C$3000,0),MATCH('Hàng Theo FCTS 14.09'!L$1,'FCST SDV'!$AC$2:$AZ$2,0))/'Hàng Theo FCTS 14.09'!$C62,0)</f>
        <v>26.666666666666668</v>
      </c>
      <c r="M62" s="134">
        <f t="array" ref="M62">+IFERROR(INDEX('FCST SDV'!$AC$3:$AZ$3000,MATCH('Hàng Theo FCTS 14.09'!$B62,'FCST SDV'!$C$3:$C$3000,0),MATCH('Hàng Theo FCTS 14.09'!M$1,'FCST SDV'!$AC$2:$AZ$2,0))/'Hàng Theo FCTS 14.09'!$C62,0)</f>
        <v>0</v>
      </c>
      <c r="N62" s="134">
        <f t="array" ref="N62">+IFERROR(INDEX('FCST SDV'!$AC$3:$AZ$3000,MATCH('Hàng Theo FCTS 14.09'!$B62,'FCST SDV'!$C$3:$C$3000,0),MATCH('Hàng Theo FCTS 14.09'!N$1,'FCST SDV'!$AC$2:$AZ$2,0))/'Hàng Theo FCTS 14.09'!$C62,0)</f>
        <v>0</v>
      </c>
      <c r="O62" s="134">
        <f t="array" ref="O62">+IFERROR(INDEX('FCST SDV'!$AC$3:$AZ$3000,MATCH('Hàng Theo FCTS 14.09'!$B62,'FCST SDV'!$C$3:$C$3000,0),MATCH('Hàng Theo FCTS 14.09'!O$1,'FCST SDV'!$AC$2:$AZ$2,0))/'Hàng Theo FCTS 14.09'!$C62,0)</f>
        <v>112</v>
      </c>
      <c r="P62" s="134">
        <f t="array" ref="P62">+IFERROR(INDEX('FCST SDV'!$AC$3:$AZ$3000,MATCH('Hàng Theo FCTS 14.09'!$B62,'FCST SDV'!$C$3:$C$3000,0),MATCH('Hàng Theo FCTS 14.09'!P$1,'FCST SDV'!$AC$2:$AZ$2,0))/'Hàng Theo FCTS 14.09'!$C62,0)</f>
        <v>0</v>
      </c>
      <c r="Q62" s="134">
        <f t="array" ref="Q62">+IFERROR(INDEX('FCST SDV'!$AC$3:$AZ$3000,MATCH('Hàng Theo FCTS 14.09'!$B62,'FCST SDV'!$C$3:$C$3000,0),MATCH('Hàng Theo FCTS 14.09'!Q$1,'FCST SDV'!$AC$2:$AZ$2,0))/'Hàng Theo FCTS 14.09'!$C62,0)</f>
        <v>0</v>
      </c>
    </row>
    <row r="63" spans="1:17">
      <c r="A63" s="563"/>
      <c r="B63" s="131" t="s">
        <v>22</v>
      </c>
      <c r="C63" s="135">
        <v>375</v>
      </c>
      <c r="D63" s="557"/>
      <c r="E63" s="586"/>
      <c r="F63" s="557"/>
      <c r="G63" s="152">
        <f>+VLOOKUP(B63,'[6]FCST SDV'!$C:$AL,36,0)</f>
        <v>72000</v>
      </c>
      <c r="H63" s="153">
        <f t="shared" si="4"/>
        <v>192</v>
      </c>
      <c r="I63" s="134">
        <f t="array" ref="I63">+IFERROR(INDEX('FCST SDV'!$AC$3:$AZ$3000,MATCH('Hàng Theo FCTS 14.09'!$B63,'FCST SDV'!$C$3:$C$3000,0),MATCH('Hàng Theo FCTS 14.09'!I$1,'FCST SDV'!$AC$2:$AZ$2,0))/'Hàng Theo FCTS 14.09'!$C63,0)</f>
        <v>0</v>
      </c>
      <c r="J63" s="134">
        <f t="array" ref="J63">+IFERROR(INDEX('FCST SDV'!$AC$3:$AZ$3000,MATCH('Hàng Theo FCTS 14.09'!$B63,'FCST SDV'!$C$3:$C$3000,0),MATCH('Hàng Theo FCTS 14.09'!J$1,'FCST SDV'!$AC$2:$AZ$2,0))/'Hàng Theo FCTS 14.09'!$C63,0)</f>
        <v>0</v>
      </c>
      <c r="K63" s="134">
        <f t="array" ref="K63">+IFERROR(INDEX('FCST SDV'!$AC$3:$AZ$3000,MATCH('Hàng Theo FCTS 14.09'!$B63,'FCST SDV'!$C$3:$C$3000,0),MATCH('Hàng Theo FCTS 14.09'!K$1,'FCST SDV'!$AC$2:$AZ$2,0))/'Hàng Theo FCTS 14.09'!$C63,0)</f>
        <v>0</v>
      </c>
      <c r="L63" s="134">
        <f t="array" ref="L63">+IFERROR(INDEX('FCST SDV'!$AC$3:$AZ$3000,MATCH('Hàng Theo FCTS 14.09'!$B63,'FCST SDV'!$C$3:$C$3000,0),MATCH('Hàng Theo FCTS 14.09'!L$1,'FCST SDV'!$AC$2:$AZ$2,0))/'Hàng Theo FCTS 14.09'!$C63,0)</f>
        <v>0</v>
      </c>
      <c r="M63" s="134">
        <f t="array" ref="M63">+IFERROR(INDEX('FCST SDV'!$AC$3:$AZ$3000,MATCH('Hàng Theo FCTS 14.09'!$B63,'FCST SDV'!$C$3:$C$3000,0),MATCH('Hàng Theo FCTS 14.09'!M$1,'FCST SDV'!$AC$2:$AZ$2,0))/'Hàng Theo FCTS 14.09'!$C63,0)</f>
        <v>0</v>
      </c>
      <c r="N63" s="134">
        <f t="array" ref="N63">+IFERROR(INDEX('FCST SDV'!$AC$3:$AZ$3000,MATCH('Hàng Theo FCTS 14.09'!$B63,'FCST SDV'!$C$3:$C$3000,0),MATCH('Hàng Theo FCTS 14.09'!N$1,'FCST SDV'!$AC$2:$AZ$2,0))/'Hàng Theo FCTS 14.09'!$C63,0)</f>
        <v>0</v>
      </c>
      <c r="O63" s="134">
        <f t="array" ref="O63">+IFERROR(INDEX('FCST SDV'!$AC$3:$AZ$3000,MATCH('Hàng Theo FCTS 14.09'!$B63,'FCST SDV'!$C$3:$C$3000,0),MATCH('Hàng Theo FCTS 14.09'!O$1,'FCST SDV'!$AC$2:$AZ$2,0))/'Hàng Theo FCTS 14.09'!$C63,0)</f>
        <v>0</v>
      </c>
      <c r="P63" s="134">
        <f t="array" ref="P63">+IFERROR(INDEX('FCST SDV'!$AC$3:$AZ$3000,MATCH('Hàng Theo FCTS 14.09'!$B63,'FCST SDV'!$C$3:$C$3000,0),MATCH('Hàng Theo FCTS 14.09'!P$1,'FCST SDV'!$AC$2:$AZ$2,0))/'Hàng Theo FCTS 14.09'!$C63,0)</f>
        <v>0</v>
      </c>
      <c r="Q63" s="134">
        <f t="array" ref="Q63">+IFERROR(INDEX('FCST SDV'!$AC$3:$AZ$3000,MATCH('Hàng Theo FCTS 14.09'!$B63,'FCST SDV'!$C$3:$C$3000,0),MATCH('Hàng Theo FCTS 14.09'!Q$1,'FCST SDV'!$AC$2:$AZ$2,0))/'Hàng Theo FCTS 14.09'!$C63,0)</f>
        <v>0</v>
      </c>
    </row>
    <row r="64" spans="1:17">
      <c r="A64" s="593" t="s">
        <v>254</v>
      </c>
      <c r="B64" s="594"/>
      <c r="C64" s="594"/>
      <c r="D64" s="594"/>
      <c r="E64" s="594"/>
      <c r="F64" s="595"/>
      <c r="G64" s="156"/>
      <c r="H64" s="157"/>
      <c r="I64" s="138">
        <f>+F47-SUM(I47:I63)</f>
        <v>-758.40000000000009</v>
      </c>
      <c r="J64" s="138">
        <f>+I64-SUM(J47:J63)</f>
        <v>-1690.2666666666669</v>
      </c>
      <c r="K64" s="138">
        <f t="shared" ref="K64:Q64" si="5">+J64-SUM(K47:K63)</f>
        <v>-2596.5333333333338</v>
      </c>
      <c r="L64" s="138">
        <f t="shared" si="5"/>
        <v>-3461.2000000000007</v>
      </c>
      <c r="M64" s="138">
        <f t="shared" si="5"/>
        <v>-4240.4000000000005</v>
      </c>
      <c r="N64" s="138">
        <f t="shared" si="5"/>
        <v>-5017.2000000000007</v>
      </c>
      <c r="O64" s="138">
        <f t="shared" si="5"/>
        <v>-10943.066666666666</v>
      </c>
      <c r="P64" s="138">
        <f t="shared" si="5"/>
        <v>-14606.133333333333</v>
      </c>
      <c r="Q64" s="138">
        <f t="shared" si="5"/>
        <v>-14920.266666666666</v>
      </c>
    </row>
    <row r="65" spans="1:17">
      <c r="A65" s="561" t="s">
        <v>64</v>
      </c>
      <c r="B65" s="139" t="s">
        <v>60</v>
      </c>
      <c r="C65" s="135">
        <v>1000</v>
      </c>
      <c r="D65" s="555">
        <v>48200</v>
      </c>
      <c r="E65" s="585"/>
      <c r="F65" s="555">
        <f>+D65</f>
        <v>48200</v>
      </c>
      <c r="G65" s="152">
        <f>+VLOOKUP(B65,'[6]FCST SDV'!$C:$AL,36,0)</f>
        <v>270000</v>
      </c>
      <c r="H65" s="153">
        <f t="shared" ref="H65:H68" si="6">+G65/C65</f>
        <v>270</v>
      </c>
      <c r="I65" s="134">
        <f t="array" ref="I65">+IFERROR(INDEX('FCST SDV'!$AC$3:$AZ$3000,MATCH('Hàng Theo FCTS 14.09'!$B65,'FCST SDV'!$C$3:$C$3000,0),MATCH('Hàng Theo FCTS 14.09'!I$1,'FCST SDV'!$AC$2:$AZ$2,0))/'Hàng Theo FCTS 14.09'!$C65,0)</f>
        <v>0</v>
      </c>
      <c r="J65" s="134">
        <f t="array" ref="J65">+IFERROR(INDEX('FCST SDV'!$AC$3:$AZ$3000,MATCH('Hàng Theo FCTS 14.09'!$B65,'FCST SDV'!$C$3:$C$3000,0),MATCH('Hàng Theo FCTS 14.09'!J$1,'FCST SDV'!$AC$2:$AZ$2,0))/'Hàng Theo FCTS 14.09'!$C65,0)</f>
        <v>600</v>
      </c>
      <c r="K65" s="134">
        <f t="array" ref="K65">+IFERROR(INDEX('FCST SDV'!$AC$3:$AZ$3000,MATCH('Hàng Theo FCTS 14.09'!$B65,'FCST SDV'!$C$3:$C$3000,0),MATCH('Hàng Theo FCTS 14.09'!K$1,'FCST SDV'!$AC$2:$AZ$2,0))/'Hàng Theo FCTS 14.09'!$C65,0)</f>
        <v>600</v>
      </c>
      <c r="L65" s="134">
        <f t="array" ref="L65">+IFERROR(INDEX('FCST SDV'!$AC$3:$AZ$3000,MATCH('Hàng Theo FCTS 14.09'!$B65,'FCST SDV'!$C$3:$C$3000,0),MATCH('Hàng Theo FCTS 14.09'!L$1,'FCST SDV'!$AC$2:$AZ$2,0))/'Hàng Theo FCTS 14.09'!$C65,0)</f>
        <v>600</v>
      </c>
      <c r="M65" s="134">
        <f t="array" ref="M65">+IFERROR(INDEX('FCST SDV'!$AC$3:$AZ$3000,MATCH('Hàng Theo FCTS 14.09'!$B65,'FCST SDV'!$C$3:$C$3000,0),MATCH('Hàng Theo FCTS 14.09'!M$1,'FCST SDV'!$AC$2:$AZ$2,0))/'Hàng Theo FCTS 14.09'!$C65,0)</f>
        <v>600</v>
      </c>
      <c r="N65" s="134">
        <f t="array" ref="N65">+IFERROR(INDEX('FCST SDV'!$AC$3:$AZ$3000,MATCH('Hàng Theo FCTS 14.09'!$B65,'FCST SDV'!$C$3:$C$3000,0),MATCH('Hàng Theo FCTS 14.09'!N$1,'FCST SDV'!$AC$2:$AZ$2,0))/'Hàng Theo FCTS 14.09'!$C65,0)</f>
        <v>483.72</v>
      </c>
      <c r="O65" s="134">
        <f t="array" ref="O65">+IFERROR(INDEX('FCST SDV'!$AC$3:$AZ$3000,MATCH('Hàng Theo FCTS 14.09'!$B65,'FCST SDV'!$C$3:$C$3000,0),MATCH('Hàng Theo FCTS 14.09'!O$1,'FCST SDV'!$AC$2:$AZ$2,0))/'Hàng Theo FCTS 14.09'!$C65,0)</f>
        <v>2883.72</v>
      </c>
      <c r="P65" s="134">
        <f t="array" ref="P65">+IFERROR(INDEX('FCST SDV'!$AC$3:$AZ$3000,MATCH('Hàng Theo FCTS 14.09'!$B65,'FCST SDV'!$C$3:$C$3000,0),MATCH('Hàng Theo FCTS 14.09'!P$1,'FCST SDV'!$AC$2:$AZ$2,0))/'Hàng Theo FCTS 14.09'!$C65,0)</f>
        <v>0</v>
      </c>
      <c r="Q65" s="134">
        <f t="array" ref="Q65">+IFERROR(INDEX('FCST SDV'!$AC$3:$AZ$3000,MATCH('Hàng Theo FCTS 14.09'!$B65,'FCST SDV'!$C$3:$C$3000,0),MATCH('Hàng Theo FCTS 14.09'!Q$1,'FCST SDV'!$AC$2:$AZ$2,0))/'Hàng Theo FCTS 14.09'!$C65,0)</f>
        <v>0</v>
      </c>
    </row>
    <row r="66" spans="1:17">
      <c r="A66" s="562"/>
      <c r="B66" s="139" t="s">
        <v>61</v>
      </c>
      <c r="C66" s="135">
        <v>100</v>
      </c>
      <c r="D66" s="556"/>
      <c r="E66" s="664"/>
      <c r="F66" s="556"/>
      <c r="G66" s="152">
        <f>+VLOOKUP(B66,'[6]FCST SDV'!$C:$AL,36,0)</f>
        <v>576744</v>
      </c>
      <c r="H66" s="153">
        <f t="shared" si="6"/>
        <v>5767.44</v>
      </c>
      <c r="I66" s="134">
        <f t="array" ref="I66">+IFERROR(INDEX('FCST SDV'!$AC$3:$AZ$3000,MATCH('Hàng Theo FCTS 14.09'!$B66,'FCST SDV'!$C$3:$C$3000,0),MATCH('Hàng Theo FCTS 14.09'!I$1,'FCST SDV'!$AC$2:$AZ$2,0))/'Hàng Theo FCTS 14.09'!$C66,0)</f>
        <v>500</v>
      </c>
      <c r="J66" s="134">
        <f t="array" ref="J66">+IFERROR(INDEX('FCST SDV'!$AC$3:$AZ$3000,MATCH('Hàng Theo FCTS 14.09'!$B66,'FCST SDV'!$C$3:$C$3000,0),MATCH('Hàng Theo FCTS 14.09'!J$1,'FCST SDV'!$AC$2:$AZ$2,0))/'Hàng Theo FCTS 14.09'!$C66,0)</f>
        <v>500</v>
      </c>
      <c r="K66" s="134">
        <f t="array" ref="K66">+IFERROR(INDEX('FCST SDV'!$AC$3:$AZ$3000,MATCH('Hàng Theo FCTS 14.09'!$B66,'FCST SDV'!$C$3:$C$3000,0),MATCH('Hàng Theo FCTS 14.09'!K$1,'FCST SDV'!$AC$2:$AZ$2,0))/'Hàng Theo FCTS 14.09'!$C66,0)</f>
        <v>555.55555555555554</v>
      </c>
      <c r="L66" s="134">
        <f t="array" ref="L66">+IFERROR(INDEX('FCST SDV'!$AC$3:$AZ$3000,MATCH('Hàng Theo FCTS 14.09'!$B66,'FCST SDV'!$C$3:$C$3000,0),MATCH('Hàng Theo FCTS 14.09'!L$1,'FCST SDV'!$AC$2:$AZ$2,0))/'Hàng Theo FCTS 14.09'!$C66,0)</f>
        <v>555.55555555555554</v>
      </c>
      <c r="M66" s="134">
        <f t="array" ref="M66">+IFERROR(INDEX('FCST SDV'!$AC$3:$AZ$3000,MATCH('Hàng Theo FCTS 14.09'!$B66,'FCST SDV'!$C$3:$C$3000,0),MATCH('Hàng Theo FCTS 14.09'!M$1,'FCST SDV'!$AC$2:$AZ$2,0))/'Hàng Theo FCTS 14.09'!$C66,0)</f>
        <v>666.66666666666663</v>
      </c>
      <c r="N66" s="134">
        <f t="array" ref="N66">+IFERROR(INDEX('FCST SDV'!$AC$3:$AZ$3000,MATCH('Hàng Theo FCTS 14.09'!$B66,'FCST SDV'!$C$3:$C$3000,0),MATCH('Hàng Theo FCTS 14.09'!N$1,'FCST SDV'!$AC$2:$AZ$2,0))/'Hàng Theo FCTS 14.09'!$C66,0)</f>
        <v>666.66666666666663</v>
      </c>
      <c r="O66" s="134">
        <f t="array" ref="O66">+IFERROR(INDEX('FCST SDV'!$AC$3:$AZ$3000,MATCH('Hàng Theo FCTS 14.09'!$B66,'FCST SDV'!$C$3:$C$3000,0),MATCH('Hàng Theo FCTS 14.09'!O$1,'FCST SDV'!$AC$2:$AZ$2,0))/'Hàng Theo FCTS 14.09'!$C66,0)</f>
        <v>3944.4444444444443</v>
      </c>
      <c r="P66" s="134">
        <f t="array" ref="P66">+IFERROR(INDEX('FCST SDV'!$AC$3:$AZ$3000,MATCH('Hàng Theo FCTS 14.09'!$B66,'FCST SDV'!$C$3:$C$3000,0),MATCH('Hàng Theo FCTS 14.09'!P$1,'FCST SDV'!$AC$2:$AZ$2,0))/'Hàng Theo FCTS 14.09'!$C66,0)</f>
        <v>1527.7777777777778</v>
      </c>
      <c r="Q66" s="134">
        <f t="array" ref="Q66">+IFERROR(INDEX('FCST SDV'!$AC$3:$AZ$3000,MATCH('Hàng Theo FCTS 14.09'!$B66,'FCST SDV'!$C$3:$C$3000,0),MATCH('Hàng Theo FCTS 14.09'!Q$1,'FCST SDV'!$AC$2:$AZ$2,0))/'Hàng Theo FCTS 14.09'!$C66,0)</f>
        <v>0</v>
      </c>
    </row>
    <row r="67" spans="1:17">
      <c r="A67" s="562"/>
      <c r="B67" s="139" t="s">
        <v>62</v>
      </c>
      <c r="C67" s="135">
        <v>180</v>
      </c>
      <c r="D67" s="556"/>
      <c r="E67" s="664"/>
      <c r="F67" s="556"/>
      <c r="G67" s="152">
        <f>+VLOOKUP(B67,'[6]FCST SDV'!$C:$AL,36,0)</f>
        <v>1605000</v>
      </c>
      <c r="H67" s="153">
        <f t="shared" si="6"/>
        <v>8916.6666666666661</v>
      </c>
      <c r="I67" s="134">
        <f t="array" ref="I67">+IFERROR(INDEX('FCST SDV'!$AC$3:$AZ$3000,MATCH('Hàng Theo FCTS 14.09'!$B67,'FCST SDV'!$C$3:$C$3000,0),MATCH('Hàng Theo FCTS 14.09'!I$1,'FCST SDV'!$AC$2:$AZ$2,0))/'Hàng Theo FCTS 14.09'!$C67,0)</f>
        <v>0</v>
      </c>
      <c r="J67" s="134">
        <f t="array" ref="J67">+IFERROR(INDEX('FCST SDV'!$AC$3:$AZ$3000,MATCH('Hàng Theo FCTS 14.09'!$B67,'FCST SDV'!$C$3:$C$3000,0),MATCH('Hàng Theo FCTS 14.09'!J$1,'FCST SDV'!$AC$2:$AZ$2,0))/'Hàng Theo FCTS 14.09'!$C67,0)</f>
        <v>10</v>
      </c>
      <c r="K67" s="134">
        <f t="array" ref="K67">+IFERROR(INDEX('FCST SDV'!$AC$3:$AZ$3000,MATCH('Hàng Theo FCTS 14.09'!$B67,'FCST SDV'!$C$3:$C$3000,0),MATCH('Hàng Theo FCTS 14.09'!K$1,'FCST SDV'!$AC$2:$AZ$2,0))/'Hàng Theo FCTS 14.09'!$C67,0)</f>
        <v>10</v>
      </c>
      <c r="L67" s="134">
        <f t="array" ref="L67">+IFERROR(INDEX('FCST SDV'!$AC$3:$AZ$3000,MATCH('Hàng Theo FCTS 14.09'!$B67,'FCST SDV'!$C$3:$C$3000,0),MATCH('Hàng Theo FCTS 14.09'!L$1,'FCST SDV'!$AC$2:$AZ$2,0))/'Hàng Theo FCTS 14.09'!$C67,0)</f>
        <v>10</v>
      </c>
      <c r="M67" s="134">
        <f t="array" ref="M67">+IFERROR(INDEX('FCST SDV'!$AC$3:$AZ$3000,MATCH('Hàng Theo FCTS 14.09'!$B67,'FCST SDV'!$C$3:$C$3000,0),MATCH('Hàng Theo FCTS 14.09'!M$1,'FCST SDV'!$AC$2:$AZ$2,0))/'Hàng Theo FCTS 14.09'!$C67,0)</f>
        <v>10</v>
      </c>
      <c r="N67" s="134">
        <f t="array" ref="N67">+IFERROR(INDEX('FCST SDV'!$AC$3:$AZ$3000,MATCH('Hàng Theo FCTS 14.09'!$B67,'FCST SDV'!$C$3:$C$3000,0),MATCH('Hàng Theo FCTS 14.09'!N$1,'FCST SDV'!$AC$2:$AZ$2,0))/'Hàng Theo FCTS 14.09'!$C67,0)</f>
        <v>10</v>
      </c>
      <c r="O67" s="134">
        <f t="array" ref="O67">+IFERROR(INDEX('FCST SDV'!$AC$3:$AZ$3000,MATCH('Hàng Theo FCTS 14.09'!$B67,'FCST SDV'!$C$3:$C$3000,0),MATCH('Hàng Theo FCTS 14.09'!O$1,'FCST SDV'!$AC$2:$AZ$2,0))/'Hàng Theo FCTS 14.09'!$C67,0)</f>
        <v>60</v>
      </c>
      <c r="P67" s="134">
        <f t="array" ref="P67">+IFERROR(INDEX('FCST SDV'!$AC$3:$AZ$3000,MATCH('Hàng Theo FCTS 14.09'!$B67,'FCST SDV'!$C$3:$C$3000,0),MATCH('Hàng Theo FCTS 14.09'!P$1,'FCST SDV'!$AC$2:$AZ$2,0))/'Hàng Theo FCTS 14.09'!$C67,0)</f>
        <v>70</v>
      </c>
      <c r="Q67" s="134">
        <f t="array" ref="Q67">+IFERROR(INDEX('FCST SDV'!$AC$3:$AZ$3000,MATCH('Hàng Theo FCTS 14.09'!$B67,'FCST SDV'!$C$3:$C$3000,0),MATCH('Hàng Theo FCTS 14.09'!Q$1,'FCST SDV'!$AC$2:$AZ$2,0))/'Hàng Theo FCTS 14.09'!$C67,0)</f>
        <v>70</v>
      </c>
    </row>
    <row r="68" spans="1:17">
      <c r="A68" s="563"/>
      <c r="B68" s="139" t="s">
        <v>63</v>
      </c>
      <c r="C68" s="135">
        <v>1000</v>
      </c>
      <c r="D68" s="557"/>
      <c r="E68" s="586"/>
      <c r="F68" s="557"/>
      <c r="G68" s="152">
        <f>+VLOOKUP(B68,'[6]FCST SDV'!$C:$AL,36,0)</f>
        <v>250000</v>
      </c>
      <c r="H68" s="153">
        <f t="shared" si="6"/>
        <v>250</v>
      </c>
      <c r="I68" s="134">
        <f t="array" ref="I68">+IFERROR(INDEX('FCST SDV'!$AC$3:$AZ$3000,MATCH('Hàng Theo FCTS 14.09'!$B68,'FCST SDV'!$C$3:$C$3000,0),MATCH('Hàng Theo FCTS 14.09'!I$1,'FCST SDV'!$AC$2:$AZ$2,0))/'Hàng Theo FCTS 14.09'!$C68,0)</f>
        <v>0</v>
      </c>
      <c r="J68" s="134">
        <f t="array" ref="J68">+IFERROR(INDEX('FCST SDV'!$AC$3:$AZ$3000,MATCH('Hàng Theo FCTS 14.09'!$B68,'FCST SDV'!$C$3:$C$3000,0),MATCH('Hàng Theo FCTS 14.09'!J$1,'FCST SDV'!$AC$2:$AZ$2,0))/'Hàng Theo FCTS 14.09'!$C68,0)</f>
        <v>0</v>
      </c>
      <c r="K68" s="134">
        <f t="array" ref="K68">+IFERROR(INDEX('FCST SDV'!$AC$3:$AZ$3000,MATCH('Hàng Theo FCTS 14.09'!$B68,'FCST SDV'!$C$3:$C$3000,0),MATCH('Hàng Theo FCTS 14.09'!K$1,'FCST SDV'!$AC$2:$AZ$2,0))/'Hàng Theo FCTS 14.09'!$C68,0)</f>
        <v>0</v>
      </c>
      <c r="L68" s="134">
        <f t="array" ref="L68">+IFERROR(INDEX('FCST SDV'!$AC$3:$AZ$3000,MATCH('Hàng Theo FCTS 14.09'!$B68,'FCST SDV'!$C$3:$C$3000,0),MATCH('Hàng Theo FCTS 14.09'!L$1,'FCST SDV'!$AC$2:$AZ$2,0))/'Hàng Theo FCTS 14.09'!$C68,0)</f>
        <v>0</v>
      </c>
      <c r="M68" s="134">
        <f t="array" ref="M68">+IFERROR(INDEX('FCST SDV'!$AC$3:$AZ$3000,MATCH('Hàng Theo FCTS 14.09'!$B68,'FCST SDV'!$C$3:$C$3000,0),MATCH('Hàng Theo FCTS 14.09'!M$1,'FCST SDV'!$AC$2:$AZ$2,0))/'Hàng Theo FCTS 14.09'!$C68,0)</f>
        <v>0</v>
      </c>
      <c r="N68" s="134">
        <f t="array" ref="N68">+IFERROR(INDEX('FCST SDV'!$AC$3:$AZ$3000,MATCH('Hàng Theo FCTS 14.09'!$B68,'FCST SDV'!$C$3:$C$3000,0),MATCH('Hàng Theo FCTS 14.09'!N$1,'FCST SDV'!$AC$2:$AZ$2,0))/'Hàng Theo FCTS 14.09'!$C68,0)</f>
        <v>0</v>
      </c>
      <c r="O68" s="134">
        <f t="array" ref="O68">+IFERROR(INDEX('FCST SDV'!$AC$3:$AZ$3000,MATCH('Hàng Theo FCTS 14.09'!$B68,'FCST SDV'!$C$3:$C$3000,0),MATCH('Hàng Theo FCTS 14.09'!O$1,'FCST SDV'!$AC$2:$AZ$2,0))/'Hàng Theo FCTS 14.09'!$C68,0)</f>
        <v>0</v>
      </c>
      <c r="P68" s="134">
        <f t="array" ref="P68">+IFERROR(INDEX('FCST SDV'!$AC$3:$AZ$3000,MATCH('Hàng Theo FCTS 14.09'!$B68,'FCST SDV'!$C$3:$C$3000,0),MATCH('Hàng Theo FCTS 14.09'!P$1,'FCST SDV'!$AC$2:$AZ$2,0))/'Hàng Theo FCTS 14.09'!$C68,0)</f>
        <v>0</v>
      </c>
      <c r="Q68" s="134">
        <f t="array" ref="Q68">+IFERROR(INDEX('FCST SDV'!$AC$3:$AZ$3000,MATCH('Hàng Theo FCTS 14.09'!$B68,'FCST SDV'!$C$3:$C$3000,0),MATCH('Hàng Theo FCTS 14.09'!Q$1,'FCST SDV'!$AC$2:$AZ$2,0))/'Hàng Theo FCTS 14.09'!$C68,0)</f>
        <v>0</v>
      </c>
    </row>
    <row r="69" spans="1:17">
      <c r="A69" s="590" t="s">
        <v>254</v>
      </c>
      <c r="B69" s="591"/>
      <c r="C69" s="591"/>
      <c r="D69" s="591"/>
      <c r="E69" s="591"/>
      <c r="F69" s="592"/>
      <c r="G69" s="156"/>
      <c r="H69" s="155"/>
      <c r="I69" s="155">
        <f>+F65-SUM(I65:I68)</f>
        <v>47700</v>
      </c>
      <c r="J69" s="155">
        <f>+I69-SUM(J65:J68)</f>
        <v>46590</v>
      </c>
      <c r="K69" s="155">
        <f t="shared" ref="K69:Q69" si="7">+J69-SUM(K65:K68)</f>
        <v>45424.444444444445</v>
      </c>
      <c r="L69" s="155">
        <f t="shared" si="7"/>
        <v>44258.888888888891</v>
      </c>
      <c r="M69" s="155">
        <f t="shared" si="7"/>
        <v>42982.222222222226</v>
      </c>
      <c r="N69" s="155">
        <f t="shared" si="7"/>
        <v>41821.835555555561</v>
      </c>
      <c r="O69" s="155">
        <f t="shared" si="7"/>
        <v>34933.671111111114</v>
      </c>
      <c r="P69" s="155">
        <f t="shared" si="7"/>
        <v>33335.893333333333</v>
      </c>
      <c r="Q69" s="155">
        <f t="shared" si="7"/>
        <v>33265.893333333333</v>
      </c>
    </row>
    <row r="70" spans="1:17">
      <c r="A70" s="561" t="s">
        <v>86</v>
      </c>
      <c r="B70" s="131" t="s">
        <v>65</v>
      </c>
      <c r="C70" s="135">
        <v>1000</v>
      </c>
      <c r="D70" s="555">
        <v>0</v>
      </c>
      <c r="E70" s="585"/>
      <c r="F70" s="555">
        <f>D70</f>
        <v>0</v>
      </c>
      <c r="G70" s="152">
        <f>+VLOOKUP(B70,'[6]FCST SDV'!$C:$AL,36,0)</f>
        <v>96000</v>
      </c>
      <c r="H70" s="153">
        <f t="shared" ref="H70:H99" si="8">+G70/C70</f>
        <v>96</v>
      </c>
      <c r="I70" s="134">
        <f t="array" ref="I70">+IFERROR(INDEX('FCST SDV'!$AC$3:$AZ$3000,MATCH('Hàng Theo FCTS 14.09'!$B70,'FCST SDV'!$C$3:$C$3000,0),MATCH('Hàng Theo FCTS 14.09'!I$1,'FCST SDV'!$AC$2:$AZ$2,0))/'Hàng Theo FCTS 14.09'!$C70,0)</f>
        <v>0</v>
      </c>
      <c r="J70" s="134">
        <f t="array" ref="J70">+IFERROR(INDEX('FCST SDV'!$AC$3:$AZ$3000,MATCH('Hàng Theo FCTS 14.09'!$B70,'FCST SDV'!$C$3:$C$3000,0),MATCH('Hàng Theo FCTS 14.09'!J$1,'FCST SDV'!$AC$2:$AZ$2,0))/'Hàng Theo FCTS 14.09'!$C70,0)</f>
        <v>10</v>
      </c>
      <c r="K70" s="134">
        <f t="array" ref="K70">+IFERROR(INDEX('FCST SDV'!$AC$3:$AZ$3000,MATCH('Hàng Theo FCTS 14.09'!$B70,'FCST SDV'!$C$3:$C$3000,0),MATCH('Hàng Theo FCTS 14.09'!K$1,'FCST SDV'!$AC$2:$AZ$2,0))/'Hàng Theo FCTS 14.09'!$C70,0)</f>
        <v>10</v>
      </c>
      <c r="L70" s="134">
        <f t="array" ref="L70">+IFERROR(INDEX('FCST SDV'!$AC$3:$AZ$3000,MATCH('Hàng Theo FCTS 14.09'!$B70,'FCST SDV'!$C$3:$C$3000,0),MATCH('Hàng Theo FCTS 14.09'!L$1,'FCST SDV'!$AC$2:$AZ$2,0))/'Hàng Theo FCTS 14.09'!$C70,0)</f>
        <v>10</v>
      </c>
      <c r="M70" s="134">
        <f t="array" ref="M70">+IFERROR(INDEX('FCST SDV'!$AC$3:$AZ$3000,MATCH('Hàng Theo FCTS 14.09'!$B70,'FCST SDV'!$C$3:$C$3000,0),MATCH('Hàng Theo FCTS 14.09'!M$1,'FCST SDV'!$AC$2:$AZ$2,0))/'Hàng Theo FCTS 14.09'!$C70,0)</f>
        <v>10</v>
      </c>
      <c r="N70" s="134">
        <f t="array" ref="N70">+IFERROR(INDEX('FCST SDV'!$AC$3:$AZ$3000,MATCH('Hàng Theo FCTS 14.09'!$B70,'FCST SDV'!$C$3:$C$3000,0),MATCH('Hàng Theo FCTS 14.09'!N$1,'FCST SDV'!$AC$2:$AZ$2,0))/'Hàng Theo FCTS 14.09'!$C70,0)</f>
        <v>10</v>
      </c>
      <c r="O70" s="134">
        <f t="array" ref="O70">+IFERROR(INDEX('FCST SDV'!$AC$3:$AZ$3000,MATCH('Hàng Theo FCTS 14.09'!$B70,'FCST SDV'!$C$3:$C$3000,0),MATCH('Hàng Theo FCTS 14.09'!O$1,'FCST SDV'!$AC$2:$AZ$2,0))/'Hàng Theo FCTS 14.09'!$C70,0)</f>
        <v>60</v>
      </c>
      <c r="P70" s="134">
        <f t="array" ref="P70">+IFERROR(INDEX('FCST SDV'!$AC$3:$AZ$3000,MATCH('Hàng Theo FCTS 14.09'!$B70,'FCST SDV'!$C$3:$C$3000,0),MATCH('Hàng Theo FCTS 14.09'!P$1,'FCST SDV'!$AC$2:$AZ$2,0))/'Hàng Theo FCTS 14.09'!$C70,0)</f>
        <v>70</v>
      </c>
      <c r="Q70" s="134">
        <f t="array" ref="Q70">+IFERROR(INDEX('FCST SDV'!$AC$3:$AZ$3000,MATCH('Hàng Theo FCTS 14.09'!$B70,'FCST SDV'!$C$3:$C$3000,0),MATCH('Hàng Theo FCTS 14.09'!Q$1,'FCST SDV'!$AC$2:$AZ$2,0))/'Hàng Theo FCTS 14.09'!$C70,0)</f>
        <v>50</v>
      </c>
    </row>
    <row r="71" spans="1:17">
      <c r="A71" s="562"/>
      <c r="B71" s="131" t="s">
        <v>66</v>
      </c>
      <c r="C71" s="135">
        <v>1000</v>
      </c>
      <c r="D71" s="556"/>
      <c r="E71" s="664"/>
      <c r="F71" s="556"/>
      <c r="G71" s="152">
        <f>+VLOOKUP(B71,'[6]FCST SDV'!$C:$AL,36,0)</f>
        <v>230000</v>
      </c>
      <c r="H71" s="153">
        <f t="shared" si="8"/>
        <v>230</v>
      </c>
      <c r="I71" s="134">
        <f t="array" ref="I71">+IFERROR(INDEX('FCST SDV'!$AC$3:$AZ$3000,MATCH('Hàng Theo FCTS 14.09'!$B71,'FCST SDV'!$C$3:$C$3000,0),MATCH('Hàng Theo FCTS 14.09'!I$1,'FCST SDV'!$AC$2:$AZ$2,0))/'Hàng Theo FCTS 14.09'!$C71,0)</f>
        <v>9</v>
      </c>
      <c r="J71" s="134">
        <f t="array" ref="J71">+IFERROR(INDEX('FCST SDV'!$AC$3:$AZ$3000,MATCH('Hàng Theo FCTS 14.09'!$B71,'FCST SDV'!$C$3:$C$3000,0),MATCH('Hàng Theo FCTS 14.09'!J$1,'FCST SDV'!$AC$2:$AZ$2,0))/'Hàng Theo FCTS 14.09'!$C71,0)</f>
        <v>9</v>
      </c>
      <c r="K71" s="134">
        <f t="array" ref="K71">+IFERROR(INDEX('FCST SDV'!$AC$3:$AZ$3000,MATCH('Hàng Theo FCTS 14.09'!$B71,'FCST SDV'!$C$3:$C$3000,0),MATCH('Hàng Theo FCTS 14.09'!K$1,'FCST SDV'!$AC$2:$AZ$2,0))/'Hàng Theo FCTS 14.09'!$C71,0)</f>
        <v>9</v>
      </c>
      <c r="L71" s="134">
        <f t="array" ref="L71">+IFERROR(INDEX('FCST SDV'!$AC$3:$AZ$3000,MATCH('Hàng Theo FCTS 14.09'!$B71,'FCST SDV'!$C$3:$C$3000,0),MATCH('Hàng Theo FCTS 14.09'!L$1,'FCST SDV'!$AC$2:$AZ$2,0))/'Hàng Theo FCTS 14.09'!$C71,0)</f>
        <v>2</v>
      </c>
      <c r="M71" s="134">
        <f t="array" ref="M71">+IFERROR(INDEX('FCST SDV'!$AC$3:$AZ$3000,MATCH('Hàng Theo FCTS 14.09'!$B71,'FCST SDV'!$C$3:$C$3000,0),MATCH('Hàng Theo FCTS 14.09'!M$1,'FCST SDV'!$AC$2:$AZ$2,0))/'Hàng Theo FCTS 14.09'!$C71,0)</f>
        <v>9</v>
      </c>
      <c r="N71" s="134">
        <f t="array" ref="N71">+IFERROR(INDEX('FCST SDV'!$AC$3:$AZ$3000,MATCH('Hàng Theo FCTS 14.09'!$B71,'FCST SDV'!$C$3:$C$3000,0),MATCH('Hàng Theo FCTS 14.09'!N$1,'FCST SDV'!$AC$2:$AZ$2,0))/'Hàng Theo FCTS 14.09'!$C71,0)</f>
        <v>9</v>
      </c>
      <c r="O71" s="134">
        <f t="array" ref="O71">+IFERROR(INDEX('FCST SDV'!$AC$3:$AZ$3000,MATCH('Hàng Theo FCTS 14.09'!$B71,'FCST SDV'!$C$3:$C$3000,0),MATCH('Hàng Theo FCTS 14.09'!O$1,'FCST SDV'!$AC$2:$AZ$2,0))/'Hàng Theo FCTS 14.09'!$C71,0)</f>
        <v>56</v>
      </c>
      <c r="P71" s="134">
        <f t="array" ref="P71">+IFERROR(INDEX('FCST SDV'!$AC$3:$AZ$3000,MATCH('Hàng Theo FCTS 14.09'!$B71,'FCST SDV'!$C$3:$C$3000,0),MATCH('Hàng Theo FCTS 14.09'!P$1,'FCST SDV'!$AC$2:$AZ$2,0))/'Hàng Theo FCTS 14.09'!$C71,0)</f>
        <v>0</v>
      </c>
      <c r="Q71" s="134">
        <f t="array" ref="Q71">+IFERROR(INDEX('FCST SDV'!$AC$3:$AZ$3000,MATCH('Hàng Theo FCTS 14.09'!$B71,'FCST SDV'!$C$3:$C$3000,0),MATCH('Hàng Theo FCTS 14.09'!Q$1,'FCST SDV'!$AC$2:$AZ$2,0))/'Hàng Theo FCTS 14.09'!$C71,0)</f>
        <v>0</v>
      </c>
    </row>
    <row r="72" spans="1:17">
      <c r="A72" s="562"/>
      <c r="B72" s="131" t="s">
        <v>67</v>
      </c>
      <c r="C72" s="135">
        <v>1000</v>
      </c>
      <c r="D72" s="556"/>
      <c r="E72" s="664"/>
      <c r="F72" s="556"/>
      <c r="G72" s="152">
        <f>+VLOOKUP(B72,'[6]FCST SDV'!$C:$AL,36,0)</f>
        <v>103000</v>
      </c>
      <c r="H72" s="153">
        <f t="shared" si="8"/>
        <v>103</v>
      </c>
      <c r="I72" s="134">
        <f t="array" ref="I72">+IFERROR(INDEX('FCST SDV'!$AC$3:$AZ$3000,MATCH('Hàng Theo FCTS 14.09'!$B72,'FCST SDV'!$C$3:$C$3000,0),MATCH('Hàng Theo FCTS 14.09'!I$1,'FCST SDV'!$AC$2:$AZ$2,0))/'Hàng Theo FCTS 14.09'!$C72,0)</f>
        <v>0</v>
      </c>
      <c r="J72" s="134">
        <f t="array" ref="J72">+IFERROR(INDEX('FCST SDV'!$AC$3:$AZ$3000,MATCH('Hàng Theo FCTS 14.09'!$B72,'FCST SDV'!$C$3:$C$3000,0),MATCH('Hàng Theo FCTS 14.09'!J$1,'FCST SDV'!$AC$2:$AZ$2,0))/'Hàng Theo FCTS 14.09'!$C72,0)</f>
        <v>0</v>
      </c>
      <c r="K72" s="134">
        <f t="array" ref="K72">+IFERROR(INDEX('FCST SDV'!$AC$3:$AZ$3000,MATCH('Hàng Theo FCTS 14.09'!$B72,'FCST SDV'!$C$3:$C$3000,0),MATCH('Hàng Theo FCTS 14.09'!K$1,'FCST SDV'!$AC$2:$AZ$2,0))/'Hàng Theo FCTS 14.09'!$C72,0)</f>
        <v>0</v>
      </c>
      <c r="L72" s="134">
        <f t="array" ref="L72">+IFERROR(INDEX('FCST SDV'!$AC$3:$AZ$3000,MATCH('Hàng Theo FCTS 14.09'!$B72,'FCST SDV'!$C$3:$C$3000,0),MATCH('Hàng Theo FCTS 14.09'!L$1,'FCST SDV'!$AC$2:$AZ$2,0))/'Hàng Theo FCTS 14.09'!$C72,0)</f>
        <v>0</v>
      </c>
      <c r="M72" s="134">
        <f t="array" ref="M72">+IFERROR(INDEX('FCST SDV'!$AC$3:$AZ$3000,MATCH('Hàng Theo FCTS 14.09'!$B72,'FCST SDV'!$C$3:$C$3000,0),MATCH('Hàng Theo FCTS 14.09'!M$1,'FCST SDV'!$AC$2:$AZ$2,0))/'Hàng Theo FCTS 14.09'!$C72,0)</f>
        <v>0</v>
      </c>
      <c r="N72" s="134">
        <f t="array" ref="N72">+IFERROR(INDEX('FCST SDV'!$AC$3:$AZ$3000,MATCH('Hàng Theo FCTS 14.09'!$B72,'FCST SDV'!$C$3:$C$3000,0),MATCH('Hàng Theo FCTS 14.09'!N$1,'FCST SDV'!$AC$2:$AZ$2,0))/'Hàng Theo FCTS 14.09'!$C72,0)</f>
        <v>0</v>
      </c>
      <c r="O72" s="134">
        <f t="array" ref="O72">+IFERROR(INDEX('FCST SDV'!$AC$3:$AZ$3000,MATCH('Hàng Theo FCTS 14.09'!$B72,'FCST SDV'!$C$3:$C$3000,0),MATCH('Hàng Theo FCTS 14.09'!O$1,'FCST SDV'!$AC$2:$AZ$2,0))/'Hàng Theo FCTS 14.09'!$C72,0)</f>
        <v>0</v>
      </c>
      <c r="P72" s="134">
        <f t="array" ref="P72">+IFERROR(INDEX('FCST SDV'!$AC$3:$AZ$3000,MATCH('Hàng Theo FCTS 14.09'!$B72,'FCST SDV'!$C$3:$C$3000,0),MATCH('Hàng Theo FCTS 14.09'!P$1,'FCST SDV'!$AC$2:$AZ$2,0))/'Hàng Theo FCTS 14.09'!$C72,0)</f>
        <v>0</v>
      </c>
      <c r="Q72" s="134">
        <f t="array" ref="Q72">+IFERROR(INDEX('FCST SDV'!$AC$3:$AZ$3000,MATCH('Hàng Theo FCTS 14.09'!$B72,'FCST SDV'!$C$3:$C$3000,0),MATCH('Hàng Theo FCTS 14.09'!Q$1,'FCST SDV'!$AC$2:$AZ$2,0))/'Hàng Theo FCTS 14.09'!$C72,0)</f>
        <v>0</v>
      </c>
    </row>
    <row r="73" spans="1:17">
      <c r="A73" s="562"/>
      <c r="B73" s="141" t="s">
        <v>68</v>
      </c>
      <c r="C73" s="135">
        <v>1000</v>
      </c>
      <c r="D73" s="556"/>
      <c r="E73" s="664"/>
      <c r="F73" s="556"/>
      <c r="G73" s="152">
        <f>+VLOOKUP(B73,'[6]FCST SDV'!$C:$AL,36,0)</f>
        <v>0</v>
      </c>
      <c r="H73" s="153">
        <f t="shared" si="8"/>
        <v>0</v>
      </c>
      <c r="I73" s="134">
        <f t="array" ref="I73">+IFERROR(INDEX('FCST SDV'!$AC$3:$AZ$3000,MATCH('Hàng Theo FCTS 14.09'!$B73,'FCST SDV'!$C$3:$C$3000,0),MATCH('Hàng Theo FCTS 14.09'!I$1,'FCST SDV'!$AC$2:$AZ$2,0))/'Hàng Theo FCTS 14.09'!$C73,0)</f>
        <v>13</v>
      </c>
      <c r="J73" s="134">
        <f t="array" ref="J73">+IFERROR(INDEX('FCST SDV'!$AC$3:$AZ$3000,MATCH('Hàng Theo FCTS 14.09'!$B73,'FCST SDV'!$C$3:$C$3000,0),MATCH('Hàng Theo FCTS 14.09'!J$1,'FCST SDV'!$AC$2:$AZ$2,0))/'Hàng Theo FCTS 14.09'!$C73,0)</f>
        <v>10</v>
      </c>
      <c r="K73" s="134">
        <f t="array" ref="K73">+IFERROR(INDEX('FCST SDV'!$AC$3:$AZ$3000,MATCH('Hàng Theo FCTS 14.09'!$B73,'FCST SDV'!$C$3:$C$3000,0),MATCH('Hàng Theo FCTS 14.09'!K$1,'FCST SDV'!$AC$2:$AZ$2,0))/'Hàng Theo FCTS 14.09'!$C73,0)</f>
        <v>10</v>
      </c>
      <c r="L73" s="134">
        <f t="array" ref="L73">+IFERROR(INDEX('FCST SDV'!$AC$3:$AZ$3000,MATCH('Hàng Theo FCTS 14.09'!$B73,'FCST SDV'!$C$3:$C$3000,0),MATCH('Hàng Theo FCTS 14.09'!L$1,'FCST SDV'!$AC$2:$AZ$2,0))/'Hàng Theo FCTS 14.09'!$C73,0)</f>
        <v>10</v>
      </c>
      <c r="M73" s="134">
        <f t="array" ref="M73">+IFERROR(INDEX('FCST SDV'!$AC$3:$AZ$3000,MATCH('Hàng Theo FCTS 14.09'!$B73,'FCST SDV'!$C$3:$C$3000,0),MATCH('Hàng Theo FCTS 14.09'!M$1,'FCST SDV'!$AC$2:$AZ$2,0))/'Hàng Theo FCTS 14.09'!$C73,0)</f>
        <v>10</v>
      </c>
      <c r="N73" s="134">
        <f t="array" ref="N73">+IFERROR(INDEX('FCST SDV'!$AC$3:$AZ$3000,MATCH('Hàng Theo FCTS 14.09'!$B73,'FCST SDV'!$C$3:$C$3000,0),MATCH('Hàng Theo FCTS 14.09'!N$1,'FCST SDV'!$AC$2:$AZ$2,0))/'Hàng Theo FCTS 14.09'!$C73,0)</f>
        <v>10</v>
      </c>
      <c r="O73" s="134">
        <f t="array" ref="O73">+IFERROR(INDEX('FCST SDV'!$AC$3:$AZ$3000,MATCH('Hàng Theo FCTS 14.09'!$B73,'FCST SDV'!$C$3:$C$3000,0),MATCH('Hàng Theo FCTS 14.09'!O$1,'FCST SDV'!$AC$2:$AZ$2,0))/'Hàng Theo FCTS 14.09'!$C73,0)</f>
        <v>70</v>
      </c>
      <c r="P73" s="134">
        <f t="array" ref="P73">+IFERROR(INDEX('FCST SDV'!$AC$3:$AZ$3000,MATCH('Hàng Theo FCTS 14.09'!$B73,'FCST SDV'!$C$3:$C$3000,0),MATCH('Hàng Theo FCTS 14.09'!P$1,'FCST SDV'!$AC$2:$AZ$2,0))/'Hàng Theo FCTS 14.09'!$C73,0)</f>
        <v>70</v>
      </c>
      <c r="Q73" s="134">
        <f t="array" ref="Q73">+IFERROR(INDEX('FCST SDV'!$AC$3:$AZ$3000,MATCH('Hàng Theo FCTS 14.09'!$B73,'FCST SDV'!$C$3:$C$3000,0),MATCH('Hàng Theo FCTS 14.09'!Q$1,'FCST SDV'!$AC$2:$AZ$2,0))/'Hàng Theo FCTS 14.09'!$C73,0)</f>
        <v>70</v>
      </c>
    </row>
    <row r="74" spans="1:17">
      <c r="A74" s="562"/>
      <c r="B74" s="131" t="s">
        <v>69</v>
      </c>
      <c r="C74" s="135">
        <v>1000</v>
      </c>
      <c r="D74" s="556"/>
      <c r="E74" s="664"/>
      <c r="F74" s="556"/>
      <c r="G74" s="152">
        <f>+VLOOKUP(B74,'[6]FCST SDV'!$C:$AL,36,0)</f>
        <v>273000</v>
      </c>
      <c r="H74" s="153">
        <f t="shared" si="8"/>
        <v>273</v>
      </c>
      <c r="I74" s="134">
        <f t="array" ref="I74">+IFERROR(INDEX('FCST SDV'!$AC$3:$AZ$3000,MATCH('Hàng Theo FCTS 14.09'!$B74,'FCST SDV'!$C$3:$C$3000,0),MATCH('Hàng Theo FCTS 14.09'!I$1,'FCST SDV'!$AC$2:$AZ$2,0))/'Hàng Theo FCTS 14.09'!$C74,0)</f>
        <v>0</v>
      </c>
      <c r="J74" s="134">
        <f t="array" ref="J74">+IFERROR(INDEX('FCST SDV'!$AC$3:$AZ$3000,MATCH('Hàng Theo FCTS 14.09'!$B74,'FCST SDV'!$C$3:$C$3000,0),MATCH('Hàng Theo FCTS 14.09'!J$1,'FCST SDV'!$AC$2:$AZ$2,0))/'Hàng Theo FCTS 14.09'!$C74,0)</f>
        <v>0</v>
      </c>
      <c r="K74" s="134">
        <f t="array" ref="K74">+IFERROR(INDEX('FCST SDV'!$AC$3:$AZ$3000,MATCH('Hàng Theo FCTS 14.09'!$B74,'FCST SDV'!$C$3:$C$3000,0),MATCH('Hàng Theo FCTS 14.09'!K$1,'FCST SDV'!$AC$2:$AZ$2,0))/'Hàng Theo FCTS 14.09'!$C74,0)</f>
        <v>0</v>
      </c>
      <c r="L74" s="134">
        <f t="array" ref="L74">+IFERROR(INDEX('FCST SDV'!$AC$3:$AZ$3000,MATCH('Hàng Theo FCTS 14.09'!$B74,'FCST SDV'!$C$3:$C$3000,0),MATCH('Hàng Theo FCTS 14.09'!L$1,'FCST SDV'!$AC$2:$AZ$2,0))/'Hàng Theo FCTS 14.09'!$C74,0)</f>
        <v>0</v>
      </c>
      <c r="M74" s="134">
        <f t="array" ref="M74">+IFERROR(INDEX('FCST SDV'!$AC$3:$AZ$3000,MATCH('Hàng Theo FCTS 14.09'!$B74,'FCST SDV'!$C$3:$C$3000,0),MATCH('Hàng Theo FCTS 14.09'!M$1,'FCST SDV'!$AC$2:$AZ$2,0))/'Hàng Theo FCTS 14.09'!$C74,0)</f>
        <v>1.0454545454545454</v>
      </c>
      <c r="N74" s="134">
        <f t="array" ref="N74">+IFERROR(INDEX('FCST SDV'!$AC$3:$AZ$3000,MATCH('Hàng Theo FCTS 14.09'!$B74,'FCST SDV'!$C$3:$C$3000,0),MATCH('Hàng Theo FCTS 14.09'!N$1,'FCST SDV'!$AC$2:$AZ$2,0))/'Hàng Theo FCTS 14.09'!$C74,0)</f>
        <v>0</v>
      </c>
      <c r="O74" s="134">
        <f t="array" ref="O74">+IFERROR(INDEX('FCST SDV'!$AC$3:$AZ$3000,MATCH('Hàng Theo FCTS 14.09'!$B74,'FCST SDV'!$C$3:$C$3000,0),MATCH('Hàng Theo FCTS 14.09'!O$1,'FCST SDV'!$AC$2:$AZ$2,0))/'Hàng Theo FCTS 14.09'!$C74,0)</f>
        <v>1.0454545454545454</v>
      </c>
      <c r="P74" s="134">
        <f t="array" ref="P74">+IFERROR(INDEX('FCST SDV'!$AC$3:$AZ$3000,MATCH('Hàng Theo FCTS 14.09'!$B74,'FCST SDV'!$C$3:$C$3000,0),MATCH('Hàng Theo FCTS 14.09'!P$1,'FCST SDV'!$AC$2:$AZ$2,0))/'Hàng Theo FCTS 14.09'!$C74,0)</f>
        <v>0</v>
      </c>
      <c r="Q74" s="134">
        <f t="array" ref="Q74">+IFERROR(INDEX('FCST SDV'!$AC$3:$AZ$3000,MATCH('Hàng Theo FCTS 14.09'!$B74,'FCST SDV'!$C$3:$C$3000,0),MATCH('Hàng Theo FCTS 14.09'!Q$1,'FCST SDV'!$AC$2:$AZ$2,0))/'Hàng Theo FCTS 14.09'!$C74,0)</f>
        <v>0</v>
      </c>
    </row>
    <row r="75" spans="1:17">
      <c r="A75" s="562"/>
      <c r="B75" s="131" t="s">
        <v>70</v>
      </c>
      <c r="C75" s="135">
        <v>11000</v>
      </c>
      <c r="D75" s="556"/>
      <c r="E75" s="664"/>
      <c r="F75" s="556"/>
      <c r="G75" s="152">
        <f>+VLOOKUP(B75,'[6]FCST SDV'!$C:$AL,36,0)</f>
        <v>23000</v>
      </c>
      <c r="H75" s="153">
        <f t="shared" si="8"/>
        <v>2.0909090909090908</v>
      </c>
      <c r="I75" s="134">
        <f t="array" ref="I75">+IFERROR(INDEX('FCST SDV'!$AC$3:$AZ$3000,MATCH('Hàng Theo FCTS 14.09'!$B75,'FCST SDV'!$C$3:$C$3000,0),MATCH('Hàng Theo FCTS 14.09'!I$1,'FCST SDV'!$AC$2:$AZ$2,0))/'Hàng Theo FCTS 14.09'!$C75,0)</f>
        <v>0</v>
      </c>
      <c r="J75" s="134">
        <f t="array" ref="J75">+IFERROR(INDEX('FCST SDV'!$AC$3:$AZ$3000,MATCH('Hàng Theo FCTS 14.09'!$B75,'FCST SDV'!$C$3:$C$3000,0),MATCH('Hàng Theo FCTS 14.09'!J$1,'FCST SDV'!$AC$2:$AZ$2,0))/'Hàng Theo FCTS 14.09'!$C75,0)</f>
        <v>0</v>
      </c>
      <c r="K75" s="134">
        <f t="array" ref="K75">+IFERROR(INDEX('FCST SDV'!$AC$3:$AZ$3000,MATCH('Hàng Theo FCTS 14.09'!$B75,'FCST SDV'!$C$3:$C$3000,0),MATCH('Hàng Theo FCTS 14.09'!K$1,'FCST SDV'!$AC$2:$AZ$2,0))/'Hàng Theo FCTS 14.09'!$C75,0)</f>
        <v>0</v>
      </c>
      <c r="L75" s="134">
        <f t="array" ref="L75">+IFERROR(INDEX('FCST SDV'!$AC$3:$AZ$3000,MATCH('Hàng Theo FCTS 14.09'!$B75,'FCST SDV'!$C$3:$C$3000,0),MATCH('Hàng Theo FCTS 14.09'!L$1,'FCST SDV'!$AC$2:$AZ$2,0))/'Hàng Theo FCTS 14.09'!$C75,0)</f>
        <v>0</v>
      </c>
      <c r="M75" s="134">
        <f t="array" ref="M75">+IFERROR(INDEX('FCST SDV'!$AC$3:$AZ$3000,MATCH('Hàng Theo FCTS 14.09'!$B75,'FCST SDV'!$C$3:$C$3000,0),MATCH('Hàng Theo FCTS 14.09'!M$1,'FCST SDV'!$AC$2:$AZ$2,0))/'Hàng Theo FCTS 14.09'!$C75,0)</f>
        <v>0</v>
      </c>
      <c r="N75" s="134">
        <f t="array" ref="N75">+IFERROR(INDEX('FCST SDV'!$AC$3:$AZ$3000,MATCH('Hàng Theo FCTS 14.09'!$B75,'FCST SDV'!$C$3:$C$3000,0),MATCH('Hàng Theo FCTS 14.09'!N$1,'FCST SDV'!$AC$2:$AZ$2,0))/'Hàng Theo FCTS 14.09'!$C75,0)</f>
        <v>0</v>
      </c>
      <c r="O75" s="134">
        <f t="array" ref="O75">+IFERROR(INDEX('FCST SDV'!$AC$3:$AZ$3000,MATCH('Hàng Theo FCTS 14.09'!$B75,'FCST SDV'!$C$3:$C$3000,0),MATCH('Hàng Theo FCTS 14.09'!O$1,'FCST SDV'!$AC$2:$AZ$2,0))/'Hàng Theo FCTS 14.09'!$C75,0)</f>
        <v>0</v>
      </c>
      <c r="P75" s="134">
        <f t="array" ref="P75">+IFERROR(INDEX('FCST SDV'!$AC$3:$AZ$3000,MATCH('Hàng Theo FCTS 14.09'!$B75,'FCST SDV'!$C$3:$C$3000,0),MATCH('Hàng Theo FCTS 14.09'!P$1,'FCST SDV'!$AC$2:$AZ$2,0))/'Hàng Theo FCTS 14.09'!$C75,0)</f>
        <v>1</v>
      </c>
      <c r="Q75" s="134">
        <f t="array" ref="Q75">+IFERROR(INDEX('FCST SDV'!$AC$3:$AZ$3000,MATCH('Hàng Theo FCTS 14.09'!$B75,'FCST SDV'!$C$3:$C$3000,0),MATCH('Hàng Theo FCTS 14.09'!Q$1,'FCST SDV'!$AC$2:$AZ$2,0))/'Hàng Theo FCTS 14.09'!$C75,0)</f>
        <v>0</v>
      </c>
    </row>
    <row r="76" spans="1:17">
      <c r="A76" s="562"/>
      <c r="B76" s="131" t="s">
        <v>71</v>
      </c>
      <c r="C76" s="135">
        <v>19000</v>
      </c>
      <c r="D76" s="556"/>
      <c r="E76" s="664"/>
      <c r="F76" s="556"/>
      <c r="G76" s="152">
        <f>+VLOOKUP(B76,'[6]FCST SDV'!$C:$AL,36,0)</f>
        <v>19000</v>
      </c>
      <c r="H76" s="153">
        <f t="shared" si="8"/>
        <v>1</v>
      </c>
      <c r="I76" s="134">
        <f t="array" ref="I76">+IFERROR(INDEX('FCST SDV'!$AC$3:$AZ$3000,MATCH('Hàng Theo FCTS 14.09'!$B76,'FCST SDV'!$C$3:$C$3000,0),MATCH('Hàng Theo FCTS 14.09'!I$1,'FCST SDV'!$AC$2:$AZ$2,0))/'Hàng Theo FCTS 14.09'!$C76,0)</f>
        <v>0</v>
      </c>
      <c r="J76" s="134">
        <f t="array" ref="J76">+IFERROR(INDEX('FCST SDV'!$AC$3:$AZ$3000,MATCH('Hàng Theo FCTS 14.09'!$B76,'FCST SDV'!$C$3:$C$3000,0),MATCH('Hàng Theo FCTS 14.09'!J$1,'FCST SDV'!$AC$2:$AZ$2,0))/'Hàng Theo FCTS 14.09'!$C76,0)</f>
        <v>0</v>
      </c>
      <c r="K76" s="134">
        <f t="array" ref="K76">+IFERROR(INDEX('FCST SDV'!$AC$3:$AZ$3000,MATCH('Hàng Theo FCTS 14.09'!$B76,'FCST SDV'!$C$3:$C$3000,0),MATCH('Hàng Theo FCTS 14.09'!K$1,'FCST SDV'!$AC$2:$AZ$2,0))/'Hàng Theo FCTS 14.09'!$C76,0)</f>
        <v>0</v>
      </c>
      <c r="L76" s="134">
        <f t="array" ref="L76">+IFERROR(INDEX('FCST SDV'!$AC$3:$AZ$3000,MATCH('Hàng Theo FCTS 14.09'!$B76,'FCST SDV'!$C$3:$C$3000,0),MATCH('Hàng Theo FCTS 14.09'!L$1,'FCST SDV'!$AC$2:$AZ$2,0))/'Hàng Theo FCTS 14.09'!$C76,0)</f>
        <v>0</v>
      </c>
      <c r="M76" s="134">
        <f t="array" ref="M76">+IFERROR(INDEX('FCST SDV'!$AC$3:$AZ$3000,MATCH('Hàng Theo FCTS 14.09'!$B76,'FCST SDV'!$C$3:$C$3000,0),MATCH('Hàng Theo FCTS 14.09'!M$1,'FCST SDV'!$AC$2:$AZ$2,0))/'Hàng Theo FCTS 14.09'!$C76,0)</f>
        <v>0</v>
      </c>
      <c r="N76" s="134">
        <f t="array" ref="N76">+IFERROR(INDEX('FCST SDV'!$AC$3:$AZ$3000,MATCH('Hàng Theo FCTS 14.09'!$B76,'FCST SDV'!$C$3:$C$3000,0),MATCH('Hàng Theo FCTS 14.09'!N$1,'FCST SDV'!$AC$2:$AZ$2,0))/'Hàng Theo FCTS 14.09'!$C76,0)</f>
        <v>0</v>
      </c>
      <c r="O76" s="134">
        <f t="array" ref="O76">+IFERROR(INDEX('FCST SDV'!$AC$3:$AZ$3000,MATCH('Hàng Theo FCTS 14.09'!$B76,'FCST SDV'!$C$3:$C$3000,0),MATCH('Hàng Theo FCTS 14.09'!O$1,'FCST SDV'!$AC$2:$AZ$2,0))/'Hàng Theo FCTS 14.09'!$C76,0)</f>
        <v>0</v>
      </c>
      <c r="P76" s="134">
        <f t="array" ref="P76">+IFERROR(INDEX('FCST SDV'!$AC$3:$AZ$3000,MATCH('Hàng Theo FCTS 14.09'!$B76,'FCST SDV'!$C$3:$C$3000,0),MATCH('Hàng Theo FCTS 14.09'!P$1,'FCST SDV'!$AC$2:$AZ$2,0))/'Hàng Theo FCTS 14.09'!$C76,0)</f>
        <v>1</v>
      </c>
      <c r="Q76" s="134">
        <f t="array" ref="Q76">+IFERROR(INDEX('FCST SDV'!$AC$3:$AZ$3000,MATCH('Hàng Theo FCTS 14.09'!$B76,'FCST SDV'!$C$3:$C$3000,0),MATCH('Hàng Theo FCTS 14.09'!Q$1,'FCST SDV'!$AC$2:$AZ$2,0))/'Hàng Theo FCTS 14.09'!$C76,0)</f>
        <v>0</v>
      </c>
    </row>
    <row r="77" spans="1:17">
      <c r="A77" s="562"/>
      <c r="B77" s="131" t="s">
        <v>71</v>
      </c>
      <c r="C77" s="135">
        <v>19000</v>
      </c>
      <c r="D77" s="556"/>
      <c r="E77" s="664"/>
      <c r="F77" s="556"/>
      <c r="G77" s="152">
        <f>+VLOOKUP(B77,'[6]FCST SDV'!$C:$AL,36,0)</f>
        <v>19000</v>
      </c>
      <c r="H77" s="153">
        <f t="shared" si="8"/>
        <v>1</v>
      </c>
      <c r="I77" s="134">
        <f t="array" ref="I77">+IFERROR(INDEX('FCST SDV'!$AC$3:$AZ$3000,MATCH('Hàng Theo FCTS 14.09'!$B77,'FCST SDV'!$C$3:$C$3000,0),MATCH('Hàng Theo FCTS 14.09'!I$1,'FCST SDV'!$AC$2:$AZ$2,0))/'Hàng Theo FCTS 14.09'!$C77,0)</f>
        <v>24</v>
      </c>
      <c r="J77" s="134">
        <f t="array" ref="J77">+IFERROR(INDEX('FCST SDV'!$AC$3:$AZ$3000,MATCH('Hàng Theo FCTS 14.09'!$B77,'FCST SDV'!$C$3:$C$3000,0),MATCH('Hàng Theo FCTS 14.09'!J$1,'FCST SDV'!$AC$2:$AZ$2,0))/'Hàng Theo FCTS 14.09'!$C77,0)</f>
        <v>24</v>
      </c>
      <c r="K77" s="134">
        <f t="array" ref="K77">+IFERROR(INDEX('FCST SDV'!$AC$3:$AZ$3000,MATCH('Hàng Theo FCTS 14.09'!$B77,'FCST SDV'!$C$3:$C$3000,0),MATCH('Hàng Theo FCTS 14.09'!K$1,'FCST SDV'!$AC$2:$AZ$2,0))/'Hàng Theo FCTS 14.09'!$C77,0)</f>
        <v>24</v>
      </c>
      <c r="L77" s="134">
        <f t="array" ref="L77">+IFERROR(INDEX('FCST SDV'!$AC$3:$AZ$3000,MATCH('Hàng Theo FCTS 14.09'!$B77,'FCST SDV'!$C$3:$C$3000,0),MATCH('Hàng Theo FCTS 14.09'!L$1,'FCST SDV'!$AC$2:$AZ$2,0))/'Hàng Theo FCTS 14.09'!$C77,0)</f>
        <v>24</v>
      </c>
      <c r="M77" s="134">
        <f t="array" ref="M77">+IFERROR(INDEX('FCST SDV'!$AC$3:$AZ$3000,MATCH('Hàng Theo FCTS 14.09'!$B77,'FCST SDV'!$C$3:$C$3000,0),MATCH('Hàng Theo FCTS 14.09'!M$1,'FCST SDV'!$AC$2:$AZ$2,0))/'Hàng Theo FCTS 14.09'!$C77,0)</f>
        <v>24</v>
      </c>
      <c r="N77" s="134">
        <f t="array" ref="N77">+IFERROR(INDEX('FCST SDV'!$AC$3:$AZ$3000,MATCH('Hàng Theo FCTS 14.09'!$B77,'FCST SDV'!$C$3:$C$3000,0),MATCH('Hàng Theo FCTS 14.09'!N$1,'FCST SDV'!$AC$2:$AZ$2,0))/'Hàng Theo FCTS 14.09'!$C77,0)</f>
        <v>24</v>
      </c>
      <c r="O77" s="134">
        <f t="array" ref="O77">+IFERROR(INDEX('FCST SDV'!$AC$3:$AZ$3000,MATCH('Hàng Theo FCTS 14.09'!$B77,'FCST SDV'!$C$3:$C$3000,0),MATCH('Hàng Theo FCTS 14.09'!O$1,'FCST SDV'!$AC$2:$AZ$2,0))/'Hàng Theo FCTS 14.09'!$C77,0)</f>
        <v>168</v>
      </c>
      <c r="P77" s="134">
        <f t="array" ref="P77">+IFERROR(INDEX('FCST SDV'!$AC$3:$AZ$3000,MATCH('Hàng Theo FCTS 14.09'!$B77,'FCST SDV'!$C$3:$C$3000,0),MATCH('Hàng Theo FCTS 14.09'!P$1,'FCST SDV'!$AC$2:$AZ$2,0))/'Hàng Theo FCTS 14.09'!$C77,0)</f>
        <v>126</v>
      </c>
      <c r="Q77" s="134">
        <f t="array" ref="Q77">+IFERROR(INDEX('FCST SDV'!$AC$3:$AZ$3000,MATCH('Hàng Theo FCTS 14.09'!$B77,'FCST SDV'!$C$3:$C$3000,0),MATCH('Hàng Theo FCTS 14.09'!Q$1,'FCST SDV'!$AC$2:$AZ$2,0))/'Hàng Theo FCTS 14.09'!$C77,0)</f>
        <v>72</v>
      </c>
    </row>
    <row r="78" spans="1:17">
      <c r="A78" s="562"/>
      <c r="B78" s="131" t="s">
        <v>72</v>
      </c>
      <c r="C78" s="135">
        <v>1000</v>
      </c>
      <c r="D78" s="556"/>
      <c r="E78" s="664"/>
      <c r="F78" s="556"/>
      <c r="G78" s="152">
        <f>+VLOOKUP(B78,'[6]FCST SDV'!$C:$AL,36,0)</f>
        <v>510000</v>
      </c>
      <c r="H78" s="153">
        <f t="shared" si="8"/>
        <v>510</v>
      </c>
      <c r="I78" s="134">
        <f t="array" ref="I78">+IFERROR(INDEX('FCST SDV'!$AC$3:$AZ$3000,MATCH('Hàng Theo FCTS 14.09'!$B78,'FCST SDV'!$C$3:$C$3000,0),MATCH('Hàng Theo FCTS 14.09'!I$1,'FCST SDV'!$AC$2:$AZ$2,0))/'Hàng Theo FCTS 14.09'!$C78,0)</f>
        <v>0</v>
      </c>
      <c r="J78" s="134">
        <f t="array" ref="J78">+IFERROR(INDEX('FCST SDV'!$AC$3:$AZ$3000,MATCH('Hàng Theo FCTS 14.09'!$B78,'FCST SDV'!$C$3:$C$3000,0),MATCH('Hàng Theo FCTS 14.09'!J$1,'FCST SDV'!$AC$2:$AZ$2,0))/'Hàng Theo FCTS 14.09'!$C78,0)</f>
        <v>0</v>
      </c>
      <c r="K78" s="134">
        <f t="array" ref="K78">+IFERROR(INDEX('FCST SDV'!$AC$3:$AZ$3000,MATCH('Hàng Theo FCTS 14.09'!$B78,'FCST SDV'!$C$3:$C$3000,0),MATCH('Hàng Theo FCTS 14.09'!K$1,'FCST SDV'!$AC$2:$AZ$2,0))/'Hàng Theo FCTS 14.09'!$C78,0)</f>
        <v>0</v>
      </c>
      <c r="L78" s="134">
        <f t="array" ref="L78">+IFERROR(INDEX('FCST SDV'!$AC$3:$AZ$3000,MATCH('Hàng Theo FCTS 14.09'!$B78,'FCST SDV'!$C$3:$C$3000,0),MATCH('Hàng Theo FCTS 14.09'!L$1,'FCST SDV'!$AC$2:$AZ$2,0))/'Hàng Theo FCTS 14.09'!$C78,0)</f>
        <v>0</v>
      </c>
      <c r="M78" s="134">
        <f t="array" ref="M78">+IFERROR(INDEX('FCST SDV'!$AC$3:$AZ$3000,MATCH('Hàng Theo FCTS 14.09'!$B78,'FCST SDV'!$C$3:$C$3000,0),MATCH('Hàng Theo FCTS 14.09'!M$1,'FCST SDV'!$AC$2:$AZ$2,0))/'Hàng Theo FCTS 14.09'!$C78,0)</f>
        <v>0</v>
      </c>
      <c r="N78" s="134">
        <f t="array" ref="N78">+IFERROR(INDEX('FCST SDV'!$AC$3:$AZ$3000,MATCH('Hàng Theo FCTS 14.09'!$B78,'FCST SDV'!$C$3:$C$3000,0),MATCH('Hàng Theo FCTS 14.09'!N$1,'FCST SDV'!$AC$2:$AZ$2,0))/'Hàng Theo FCTS 14.09'!$C78,0)</f>
        <v>0</v>
      </c>
      <c r="O78" s="134">
        <f t="array" ref="O78">+IFERROR(INDEX('FCST SDV'!$AC$3:$AZ$3000,MATCH('Hàng Theo FCTS 14.09'!$B78,'FCST SDV'!$C$3:$C$3000,0),MATCH('Hàng Theo FCTS 14.09'!O$1,'FCST SDV'!$AC$2:$AZ$2,0))/'Hàng Theo FCTS 14.09'!$C78,0)</f>
        <v>0</v>
      </c>
      <c r="P78" s="134">
        <f t="array" ref="P78">+IFERROR(INDEX('FCST SDV'!$AC$3:$AZ$3000,MATCH('Hàng Theo FCTS 14.09'!$B78,'FCST SDV'!$C$3:$C$3000,0),MATCH('Hàng Theo FCTS 14.09'!P$1,'FCST SDV'!$AC$2:$AZ$2,0))/'Hàng Theo FCTS 14.09'!$C78,0)</f>
        <v>0</v>
      </c>
      <c r="Q78" s="134">
        <f t="array" ref="Q78">+IFERROR(INDEX('FCST SDV'!$AC$3:$AZ$3000,MATCH('Hàng Theo FCTS 14.09'!$B78,'FCST SDV'!$C$3:$C$3000,0),MATCH('Hàng Theo FCTS 14.09'!Q$1,'FCST SDV'!$AC$2:$AZ$2,0))/'Hàng Theo FCTS 14.09'!$C78,0)</f>
        <v>0</v>
      </c>
    </row>
    <row r="79" spans="1:17">
      <c r="A79" s="562"/>
      <c r="B79" s="131" t="s">
        <v>73</v>
      </c>
      <c r="C79" s="135">
        <v>2000</v>
      </c>
      <c r="D79" s="556"/>
      <c r="E79" s="664"/>
      <c r="F79" s="556"/>
      <c r="G79" s="152">
        <f>+VLOOKUP(B79,'[6]FCST SDV'!$C:$AL,36,0)</f>
        <v>0</v>
      </c>
      <c r="H79" s="153">
        <f t="shared" si="8"/>
        <v>0</v>
      </c>
      <c r="I79" s="134">
        <f t="array" ref="I79">+IFERROR(INDEX('FCST SDV'!$AC$3:$AZ$3000,MATCH('Hàng Theo FCTS 14.09'!$B79,'FCST SDV'!$C$3:$C$3000,0),MATCH('Hàng Theo FCTS 14.09'!I$1,'FCST SDV'!$AC$2:$AZ$2,0))/'Hàng Theo FCTS 14.09'!$C79,0)</f>
        <v>0</v>
      </c>
      <c r="J79" s="134">
        <f t="array" ref="J79">+IFERROR(INDEX('FCST SDV'!$AC$3:$AZ$3000,MATCH('Hàng Theo FCTS 14.09'!$B79,'FCST SDV'!$C$3:$C$3000,0),MATCH('Hàng Theo FCTS 14.09'!J$1,'FCST SDV'!$AC$2:$AZ$2,0))/'Hàng Theo FCTS 14.09'!$C79,0)</f>
        <v>8</v>
      </c>
      <c r="K79" s="134">
        <f t="array" ref="K79">+IFERROR(INDEX('FCST SDV'!$AC$3:$AZ$3000,MATCH('Hàng Theo FCTS 14.09'!$B79,'FCST SDV'!$C$3:$C$3000,0),MATCH('Hàng Theo FCTS 14.09'!K$1,'FCST SDV'!$AC$2:$AZ$2,0))/'Hàng Theo FCTS 14.09'!$C79,0)</f>
        <v>8</v>
      </c>
      <c r="L79" s="134">
        <f t="array" ref="L79">+IFERROR(INDEX('FCST SDV'!$AC$3:$AZ$3000,MATCH('Hàng Theo FCTS 14.09'!$B79,'FCST SDV'!$C$3:$C$3000,0),MATCH('Hàng Theo FCTS 14.09'!L$1,'FCST SDV'!$AC$2:$AZ$2,0))/'Hàng Theo FCTS 14.09'!$C79,0)</f>
        <v>8</v>
      </c>
      <c r="M79" s="134">
        <f t="array" ref="M79">+IFERROR(INDEX('FCST SDV'!$AC$3:$AZ$3000,MATCH('Hàng Theo FCTS 14.09'!$B79,'FCST SDV'!$C$3:$C$3000,0),MATCH('Hàng Theo FCTS 14.09'!M$1,'FCST SDV'!$AC$2:$AZ$2,0))/'Hàng Theo FCTS 14.09'!$C79,0)</f>
        <v>8</v>
      </c>
      <c r="N79" s="134">
        <f t="array" ref="N79">+IFERROR(INDEX('FCST SDV'!$AC$3:$AZ$3000,MATCH('Hàng Theo FCTS 14.09'!$B79,'FCST SDV'!$C$3:$C$3000,0),MATCH('Hàng Theo FCTS 14.09'!N$1,'FCST SDV'!$AC$2:$AZ$2,0))/'Hàng Theo FCTS 14.09'!$C79,0)</f>
        <v>8</v>
      </c>
      <c r="O79" s="134">
        <f t="array" ref="O79">+IFERROR(INDEX('FCST SDV'!$AC$3:$AZ$3000,MATCH('Hàng Theo FCTS 14.09'!$B79,'FCST SDV'!$C$3:$C$3000,0),MATCH('Hàng Theo FCTS 14.09'!O$1,'FCST SDV'!$AC$2:$AZ$2,0))/'Hàng Theo FCTS 14.09'!$C79,0)</f>
        <v>48</v>
      </c>
      <c r="P79" s="134">
        <f t="array" ref="P79">+IFERROR(INDEX('FCST SDV'!$AC$3:$AZ$3000,MATCH('Hàng Theo FCTS 14.09'!$B79,'FCST SDV'!$C$3:$C$3000,0),MATCH('Hàng Theo FCTS 14.09'!P$1,'FCST SDV'!$AC$2:$AZ$2,0))/'Hàng Theo FCTS 14.09'!$C79,0)</f>
        <v>19</v>
      </c>
      <c r="Q79" s="134">
        <f t="array" ref="Q79">+IFERROR(INDEX('FCST SDV'!$AC$3:$AZ$3000,MATCH('Hàng Theo FCTS 14.09'!$B79,'FCST SDV'!$C$3:$C$3000,0),MATCH('Hàng Theo FCTS 14.09'!Q$1,'FCST SDV'!$AC$2:$AZ$2,0))/'Hàng Theo FCTS 14.09'!$C79,0)</f>
        <v>8</v>
      </c>
    </row>
    <row r="80" spans="1:17">
      <c r="A80" s="562"/>
      <c r="B80" s="131" t="s">
        <v>74</v>
      </c>
      <c r="C80" s="135">
        <v>1000</v>
      </c>
      <c r="D80" s="556"/>
      <c r="E80" s="664"/>
      <c r="F80" s="556"/>
      <c r="G80" s="152">
        <f>+VLOOKUP(B80,'[6]FCST SDV'!$C:$AL,36,0)</f>
        <v>115000</v>
      </c>
      <c r="H80" s="153">
        <f t="shared" si="8"/>
        <v>115</v>
      </c>
      <c r="I80" s="134">
        <f t="array" ref="I80">+IFERROR(INDEX('FCST SDV'!$AC$3:$AZ$3000,MATCH('Hàng Theo FCTS 14.09'!$B80,'FCST SDV'!$C$3:$C$3000,0),MATCH('Hàng Theo FCTS 14.09'!I$1,'FCST SDV'!$AC$2:$AZ$2,0))/'Hàng Theo FCTS 14.09'!$C80,0)</f>
        <v>0</v>
      </c>
      <c r="J80" s="134">
        <f t="array" ref="J80">+IFERROR(INDEX('FCST SDV'!$AC$3:$AZ$3000,MATCH('Hàng Theo FCTS 14.09'!$B80,'FCST SDV'!$C$3:$C$3000,0),MATCH('Hàng Theo FCTS 14.09'!J$1,'FCST SDV'!$AC$2:$AZ$2,0))/'Hàng Theo FCTS 14.09'!$C80,0)</f>
        <v>0</v>
      </c>
      <c r="K80" s="134">
        <f t="array" ref="K80">+IFERROR(INDEX('FCST SDV'!$AC$3:$AZ$3000,MATCH('Hàng Theo FCTS 14.09'!$B80,'FCST SDV'!$C$3:$C$3000,0),MATCH('Hàng Theo FCTS 14.09'!K$1,'FCST SDV'!$AC$2:$AZ$2,0))/'Hàng Theo FCTS 14.09'!$C80,0)</f>
        <v>0</v>
      </c>
      <c r="L80" s="134">
        <f t="array" ref="L80">+IFERROR(INDEX('FCST SDV'!$AC$3:$AZ$3000,MATCH('Hàng Theo FCTS 14.09'!$B80,'FCST SDV'!$C$3:$C$3000,0),MATCH('Hàng Theo FCTS 14.09'!L$1,'FCST SDV'!$AC$2:$AZ$2,0))/'Hàng Theo FCTS 14.09'!$C80,0)</f>
        <v>0</v>
      </c>
      <c r="M80" s="134">
        <f t="array" ref="M80">+IFERROR(INDEX('FCST SDV'!$AC$3:$AZ$3000,MATCH('Hàng Theo FCTS 14.09'!$B80,'FCST SDV'!$C$3:$C$3000,0),MATCH('Hàng Theo FCTS 14.09'!M$1,'FCST SDV'!$AC$2:$AZ$2,0))/'Hàng Theo FCTS 14.09'!$C80,0)</f>
        <v>0</v>
      </c>
      <c r="N80" s="134">
        <f t="array" ref="N80">+IFERROR(INDEX('FCST SDV'!$AC$3:$AZ$3000,MATCH('Hàng Theo FCTS 14.09'!$B80,'FCST SDV'!$C$3:$C$3000,0),MATCH('Hàng Theo FCTS 14.09'!N$1,'FCST SDV'!$AC$2:$AZ$2,0))/'Hàng Theo FCTS 14.09'!$C80,0)</f>
        <v>0</v>
      </c>
      <c r="O80" s="134">
        <f t="array" ref="O80">+IFERROR(INDEX('FCST SDV'!$AC$3:$AZ$3000,MATCH('Hàng Theo FCTS 14.09'!$B80,'FCST SDV'!$C$3:$C$3000,0),MATCH('Hàng Theo FCTS 14.09'!O$1,'FCST SDV'!$AC$2:$AZ$2,0))/'Hàng Theo FCTS 14.09'!$C80,0)</f>
        <v>2.1333333333333333</v>
      </c>
      <c r="P80" s="134">
        <f t="array" ref="P80">+IFERROR(INDEX('FCST SDV'!$AC$3:$AZ$3000,MATCH('Hàng Theo FCTS 14.09'!$B80,'FCST SDV'!$C$3:$C$3000,0),MATCH('Hàng Theo FCTS 14.09'!P$1,'FCST SDV'!$AC$2:$AZ$2,0))/'Hàng Theo FCTS 14.09'!$C80,0)</f>
        <v>10.666666666666666</v>
      </c>
      <c r="Q80" s="134">
        <f t="array" ref="Q80">+IFERROR(INDEX('FCST SDV'!$AC$3:$AZ$3000,MATCH('Hàng Theo FCTS 14.09'!$B80,'FCST SDV'!$C$3:$C$3000,0),MATCH('Hàng Theo FCTS 14.09'!Q$1,'FCST SDV'!$AC$2:$AZ$2,0))/'Hàng Theo FCTS 14.09'!$C80,0)</f>
        <v>0</v>
      </c>
    </row>
    <row r="81" spans="1:17">
      <c r="A81" s="562"/>
      <c r="B81" s="131" t="s">
        <v>75</v>
      </c>
      <c r="C81" s="135">
        <v>3000</v>
      </c>
      <c r="D81" s="556"/>
      <c r="E81" s="664"/>
      <c r="F81" s="556"/>
      <c r="G81" s="152">
        <f>+VLOOKUP(B81,'[6]FCST SDV'!$C:$AL,36,0)</f>
        <v>38400</v>
      </c>
      <c r="H81" s="153">
        <f t="shared" si="8"/>
        <v>12.8</v>
      </c>
      <c r="I81" s="134">
        <f t="array" ref="I81">+IFERROR(INDEX('FCST SDV'!$AC$3:$AZ$3000,MATCH('Hàng Theo FCTS 14.09'!$B81,'FCST SDV'!$C$3:$C$3000,0),MATCH('Hàng Theo FCTS 14.09'!I$1,'FCST SDV'!$AC$2:$AZ$2,0))/'Hàng Theo FCTS 14.09'!$C81,0)</f>
        <v>0</v>
      </c>
      <c r="J81" s="134">
        <f t="array" ref="J81">+IFERROR(INDEX('FCST SDV'!$AC$3:$AZ$3000,MATCH('Hàng Theo FCTS 14.09'!$B81,'FCST SDV'!$C$3:$C$3000,0),MATCH('Hàng Theo FCTS 14.09'!J$1,'FCST SDV'!$AC$2:$AZ$2,0))/'Hàng Theo FCTS 14.09'!$C81,0)</f>
        <v>0.11666666666666667</v>
      </c>
      <c r="K81" s="134">
        <f t="array" ref="K81">+IFERROR(INDEX('FCST SDV'!$AC$3:$AZ$3000,MATCH('Hàng Theo FCTS 14.09'!$B81,'FCST SDV'!$C$3:$C$3000,0),MATCH('Hàng Theo FCTS 14.09'!K$1,'FCST SDV'!$AC$2:$AZ$2,0))/'Hàng Theo FCTS 14.09'!$C81,0)</f>
        <v>0</v>
      </c>
      <c r="L81" s="134">
        <f t="array" ref="L81">+IFERROR(INDEX('FCST SDV'!$AC$3:$AZ$3000,MATCH('Hàng Theo FCTS 14.09'!$B81,'FCST SDV'!$C$3:$C$3000,0),MATCH('Hàng Theo FCTS 14.09'!L$1,'FCST SDV'!$AC$2:$AZ$2,0))/'Hàng Theo FCTS 14.09'!$C81,0)</f>
        <v>0.23333333333333334</v>
      </c>
      <c r="M81" s="134">
        <f t="array" ref="M81">+IFERROR(INDEX('FCST SDV'!$AC$3:$AZ$3000,MATCH('Hàng Theo FCTS 14.09'!$B81,'FCST SDV'!$C$3:$C$3000,0),MATCH('Hàng Theo FCTS 14.09'!M$1,'FCST SDV'!$AC$2:$AZ$2,0))/'Hàng Theo FCTS 14.09'!$C81,0)</f>
        <v>0.11666666666666667</v>
      </c>
      <c r="N81" s="134">
        <f t="array" ref="N81">+IFERROR(INDEX('FCST SDV'!$AC$3:$AZ$3000,MATCH('Hàng Theo FCTS 14.09'!$B81,'FCST SDV'!$C$3:$C$3000,0),MATCH('Hàng Theo FCTS 14.09'!N$1,'FCST SDV'!$AC$2:$AZ$2,0))/'Hàng Theo FCTS 14.09'!$C81,0)</f>
        <v>0.11666666666666667</v>
      </c>
      <c r="O81" s="134">
        <f t="array" ref="O81">+IFERROR(INDEX('FCST SDV'!$AC$3:$AZ$3000,MATCH('Hàng Theo FCTS 14.09'!$B81,'FCST SDV'!$C$3:$C$3000,0),MATCH('Hàng Theo FCTS 14.09'!O$1,'FCST SDV'!$AC$2:$AZ$2,0))/'Hàng Theo FCTS 14.09'!$C81,0)</f>
        <v>0.58333333333333337</v>
      </c>
      <c r="P81" s="134">
        <f t="array" ref="P81">+IFERROR(INDEX('FCST SDV'!$AC$3:$AZ$3000,MATCH('Hàng Theo FCTS 14.09'!$B81,'FCST SDV'!$C$3:$C$3000,0),MATCH('Hàng Theo FCTS 14.09'!P$1,'FCST SDV'!$AC$2:$AZ$2,0))/'Hàng Theo FCTS 14.09'!$C81,0)</f>
        <v>0.11666666666666667</v>
      </c>
      <c r="Q81" s="134">
        <f t="array" ref="Q81">+IFERROR(INDEX('FCST SDV'!$AC$3:$AZ$3000,MATCH('Hàng Theo FCTS 14.09'!$B81,'FCST SDV'!$C$3:$C$3000,0),MATCH('Hàng Theo FCTS 14.09'!Q$1,'FCST SDV'!$AC$2:$AZ$2,0))/'Hàng Theo FCTS 14.09'!$C81,0)</f>
        <v>0</v>
      </c>
    </row>
    <row r="82" spans="1:17">
      <c r="A82" s="562"/>
      <c r="B82" s="131" t="s">
        <v>76</v>
      </c>
      <c r="C82" s="135">
        <v>30000</v>
      </c>
      <c r="D82" s="556"/>
      <c r="E82" s="664"/>
      <c r="F82" s="556"/>
      <c r="G82" s="152">
        <f>+VLOOKUP(B82,'[6]FCST SDV'!$C:$AL,36,0)</f>
        <v>38500</v>
      </c>
      <c r="H82" s="153">
        <f t="shared" si="8"/>
        <v>1.2833333333333334</v>
      </c>
      <c r="I82" s="134">
        <f t="array" ref="I82">+IFERROR(INDEX('FCST SDV'!$AC$3:$AZ$3000,MATCH('Hàng Theo FCTS 14.09'!$B82,'FCST SDV'!$C$3:$C$3000,0),MATCH('Hàng Theo FCTS 14.09'!I$1,'FCST SDV'!$AC$2:$AZ$2,0))/'Hàng Theo FCTS 14.09'!$C82,0)</f>
        <v>0</v>
      </c>
      <c r="J82" s="134">
        <f t="array" ref="J82">+IFERROR(INDEX('FCST SDV'!$AC$3:$AZ$3000,MATCH('Hàng Theo FCTS 14.09'!$B82,'FCST SDV'!$C$3:$C$3000,0),MATCH('Hàng Theo FCTS 14.09'!J$1,'FCST SDV'!$AC$2:$AZ$2,0))/'Hàng Theo FCTS 14.09'!$C82,0)</f>
        <v>10</v>
      </c>
      <c r="K82" s="134">
        <f t="array" ref="K82">+IFERROR(INDEX('FCST SDV'!$AC$3:$AZ$3000,MATCH('Hàng Theo FCTS 14.09'!$B82,'FCST SDV'!$C$3:$C$3000,0),MATCH('Hàng Theo FCTS 14.09'!K$1,'FCST SDV'!$AC$2:$AZ$2,0))/'Hàng Theo FCTS 14.09'!$C82,0)</f>
        <v>0</v>
      </c>
      <c r="L82" s="134">
        <f t="array" ref="L82">+IFERROR(INDEX('FCST SDV'!$AC$3:$AZ$3000,MATCH('Hàng Theo FCTS 14.09'!$B82,'FCST SDV'!$C$3:$C$3000,0),MATCH('Hàng Theo FCTS 14.09'!L$1,'FCST SDV'!$AC$2:$AZ$2,0))/'Hàng Theo FCTS 14.09'!$C82,0)</f>
        <v>0</v>
      </c>
      <c r="M82" s="134">
        <f t="array" ref="M82">+IFERROR(INDEX('FCST SDV'!$AC$3:$AZ$3000,MATCH('Hàng Theo FCTS 14.09'!$B82,'FCST SDV'!$C$3:$C$3000,0),MATCH('Hàng Theo FCTS 14.09'!M$1,'FCST SDV'!$AC$2:$AZ$2,0))/'Hàng Theo FCTS 14.09'!$C82,0)</f>
        <v>0</v>
      </c>
      <c r="N82" s="134">
        <f t="array" ref="N82">+IFERROR(INDEX('FCST SDV'!$AC$3:$AZ$3000,MATCH('Hàng Theo FCTS 14.09'!$B82,'FCST SDV'!$C$3:$C$3000,0),MATCH('Hàng Theo FCTS 14.09'!N$1,'FCST SDV'!$AC$2:$AZ$2,0))/'Hàng Theo FCTS 14.09'!$C82,0)</f>
        <v>0</v>
      </c>
      <c r="O82" s="134">
        <f t="array" ref="O82">+IFERROR(INDEX('FCST SDV'!$AC$3:$AZ$3000,MATCH('Hàng Theo FCTS 14.09'!$B82,'FCST SDV'!$C$3:$C$3000,0),MATCH('Hàng Theo FCTS 14.09'!O$1,'FCST SDV'!$AC$2:$AZ$2,0))/'Hàng Theo FCTS 14.09'!$C82,0)</f>
        <v>18.333333333333332</v>
      </c>
      <c r="P82" s="134">
        <f t="array" ref="P82">+IFERROR(INDEX('FCST SDV'!$AC$3:$AZ$3000,MATCH('Hàng Theo FCTS 14.09'!$B82,'FCST SDV'!$C$3:$C$3000,0),MATCH('Hàng Theo FCTS 14.09'!P$1,'FCST SDV'!$AC$2:$AZ$2,0))/'Hàng Theo FCTS 14.09'!$C82,0)</f>
        <v>20.6</v>
      </c>
      <c r="Q82" s="134">
        <f t="array" ref="Q82">+IFERROR(INDEX('FCST SDV'!$AC$3:$AZ$3000,MATCH('Hàng Theo FCTS 14.09'!$B82,'FCST SDV'!$C$3:$C$3000,0),MATCH('Hàng Theo FCTS 14.09'!Q$1,'FCST SDV'!$AC$2:$AZ$2,0))/'Hàng Theo FCTS 14.09'!$C82,0)</f>
        <v>20.6</v>
      </c>
    </row>
    <row r="83" spans="1:17">
      <c r="A83" s="562"/>
      <c r="B83" s="131" t="s">
        <v>77</v>
      </c>
      <c r="C83" s="135">
        <v>3000</v>
      </c>
      <c r="D83" s="556"/>
      <c r="E83" s="664"/>
      <c r="F83" s="556"/>
      <c r="G83" s="152">
        <f>+VLOOKUP(B83,'[6]FCST SDV'!$C:$AL,36,0)</f>
        <v>208600</v>
      </c>
      <c r="H83" s="153">
        <f t="shared" si="8"/>
        <v>69.533333333333331</v>
      </c>
      <c r="I83" s="134">
        <f t="array" ref="I83">+IFERROR(INDEX('FCST SDV'!$AC$3:$AZ$3000,MATCH('Hàng Theo FCTS 14.09'!$B83,'FCST SDV'!$C$3:$C$3000,0),MATCH('Hàng Theo FCTS 14.09'!I$1,'FCST SDV'!$AC$2:$AZ$2,0))/'Hàng Theo FCTS 14.09'!$C83,0)</f>
        <v>0</v>
      </c>
      <c r="J83" s="134">
        <f t="array" ref="J83">+IFERROR(INDEX('FCST SDV'!$AC$3:$AZ$3000,MATCH('Hàng Theo FCTS 14.09'!$B83,'FCST SDV'!$C$3:$C$3000,0),MATCH('Hàng Theo FCTS 14.09'!J$1,'FCST SDV'!$AC$2:$AZ$2,0))/'Hàng Theo FCTS 14.09'!$C83,0)</f>
        <v>1.0454545454545454</v>
      </c>
      <c r="K83" s="134">
        <f t="array" ref="K83">+IFERROR(INDEX('FCST SDV'!$AC$3:$AZ$3000,MATCH('Hàng Theo FCTS 14.09'!$B83,'FCST SDV'!$C$3:$C$3000,0),MATCH('Hàng Theo FCTS 14.09'!K$1,'FCST SDV'!$AC$2:$AZ$2,0))/'Hàng Theo FCTS 14.09'!$C83,0)</f>
        <v>0</v>
      </c>
      <c r="L83" s="134">
        <f t="array" ref="L83">+IFERROR(INDEX('FCST SDV'!$AC$3:$AZ$3000,MATCH('Hàng Theo FCTS 14.09'!$B83,'FCST SDV'!$C$3:$C$3000,0),MATCH('Hàng Theo FCTS 14.09'!L$1,'FCST SDV'!$AC$2:$AZ$2,0))/'Hàng Theo FCTS 14.09'!$C83,0)</f>
        <v>0</v>
      </c>
      <c r="M83" s="134">
        <f t="array" ref="M83">+IFERROR(INDEX('FCST SDV'!$AC$3:$AZ$3000,MATCH('Hàng Theo FCTS 14.09'!$B83,'FCST SDV'!$C$3:$C$3000,0),MATCH('Hàng Theo FCTS 14.09'!M$1,'FCST SDV'!$AC$2:$AZ$2,0))/'Hàng Theo FCTS 14.09'!$C83,0)</f>
        <v>0</v>
      </c>
      <c r="N83" s="134">
        <f t="array" ref="N83">+IFERROR(INDEX('FCST SDV'!$AC$3:$AZ$3000,MATCH('Hàng Theo FCTS 14.09'!$B83,'FCST SDV'!$C$3:$C$3000,0),MATCH('Hàng Theo FCTS 14.09'!N$1,'FCST SDV'!$AC$2:$AZ$2,0))/'Hàng Theo FCTS 14.09'!$C83,0)</f>
        <v>0</v>
      </c>
      <c r="O83" s="134">
        <f t="array" ref="O83">+IFERROR(INDEX('FCST SDV'!$AC$3:$AZ$3000,MATCH('Hàng Theo FCTS 14.09'!$B83,'FCST SDV'!$C$3:$C$3000,0),MATCH('Hàng Theo FCTS 14.09'!O$1,'FCST SDV'!$AC$2:$AZ$2,0))/'Hàng Theo FCTS 14.09'!$C83,0)</f>
        <v>1.0454545454545454</v>
      </c>
      <c r="P83" s="134">
        <f t="array" ref="P83">+IFERROR(INDEX('FCST SDV'!$AC$3:$AZ$3000,MATCH('Hàng Theo FCTS 14.09'!$B83,'FCST SDV'!$C$3:$C$3000,0),MATCH('Hàng Theo FCTS 14.09'!P$1,'FCST SDV'!$AC$2:$AZ$2,0))/'Hàng Theo FCTS 14.09'!$C83,0)</f>
        <v>1.0454545454545454</v>
      </c>
      <c r="Q83" s="134">
        <f t="array" ref="Q83">+IFERROR(INDEX('FCST SDV'!$AC$3:$AZ$3000,MATCH('Hàng Theo FCTS 14.09'!$B83,'FCST SDV'!$C$3:$C$3000,0),MATCH('Hàng Theo FCTS 14.09'!Q$1,'FCST SDV'!$AC$2:$AZ$2,0))/'Hàng Theo FCTS 14.09'!$C83,0)</f>
        <v>0</v>
      </c>
    </row>
    <row r="84" spans="1:17">
      <c r="A84" s="562"/>
      <c r="B84" s="131" t="s">
        <v>78</v>
      </c>
      <c r="C84" s="135">
        <v>11000</v>
      </c>
      <c r="D84" s="556"/>
      <c r="E84" s="664"/>
      <c r="F84" s="556"/>
      <c r="G84" s="152">
        <f>+VLOOKUP(B84,'[6]FCST SDV'!$C:$AL,36,0)</f>
        <v>34500</v>
      </c>
      <c r="H84" s="153">
        <f t="shared" si="8"/>
        <v>3.1363636363636362</v>
      </c>
      <c r="I84" s="134">
        <f t="array" ref="I84">+IFERROR(INDEX('FCST SDV'!$AC$3:$AZ$3000,MATCH('Hàng Theo FCTS 14.09'!$B84,'FCST SDV'!$C$3:$C$3000,0),MATCH('Hàng Theo FCTS 14.09'!I$1,'FCST SDV'!$AC$2:$AZ$2,0))/'Hàng Theo FCTS 14.09'!$C84,0)</f>
        <v>0</v>
      </c>
      <c r="J84" s="134">
        <f t="array" ref="J84">+IFERROR(INDEX('FCST SDV'!$AC$3:$AZ$3000,MATCH('Hàng Theo FCTS 14.09'!$B84,'FCST SDV'!$C$3:$C$3000,0),MATCH('Hàng Theo FCTS 14.09'!J$1,'FCST SDV'!$AC$2:$AZ$2,0))/'Hàng Theo FCTS 14.09'!$C84,0)</f>
        <v>8</v>
      </c>
      <c r="K84" s="134">
        <f t="array" ref="K84">+IFERROR(INDEX('FCST SDV'!$AC$3:$AZ$3000,MATCH('Hàng Theo FCTS 14.09'!$B84,'FCST SDV'!$C$3:$C$3000,0),MATCH('Hàng Theo FCTS 14.09'!K$1,'FCST SDV'!$AC$2:$AZ$2,0))/'Hàng Theo FCTS 14.09'!$C84,0)</f>
        <v>8</v>
      </c>
      <c r="L84" s="134">
        <f t="array" ref="L84">+IFERROR(INDEX('FCST SDV'!$AC$3:$AZ$3000,MATCH('Hàng Theo FCTS 14.09'!$B84,'FCST SDV'!$C$3:$C$3000,0),MATCH('Hàng Theo FCTS 14.09'!L$1,'FCST SDV'!$AC$2:$AZ$2,0))/'Hàng Theo FCTS 14.09'!$C84,0)</f>
        <v>8</v>
      </c>
      <c r="M84" s="134">
        <f t="array" ref="M84">+IFERROR(INDEX('FCST SDV'!$AC$3:$AZ$3000,MATCH('Hàng Theo FCTS 14.09'!$B84,'FCST SDV'!$C$3:$C$3000,0),MATCH('Hàng Theo FCTS 14.09'!M$1,'FCST SDV'!$AC$2:$AZ$2,0))/'Hàng Theo FCTS 14.09'!$C84,0)</f>
        <v>8</v>
      </c>
      <c r="N84" s="134">
        <f t="array" ref="N84">+IFERROR(INDEX('FCST SDV'!$AC$3:$AZ$3000,MATCH('Hàng Theo FCTS 14.09'!$B84,'FCST SDV'!$C$3:$C$3000,0),MATCH('Hàng Theo FCTS 14.09'!N$1,'FCST SDV'!$AC$2:$AZ$2,0))/'Hàng Theo FCTS 14.09'!$C84,0)</f>
        <v>8</v>
      </c>
      <c r="O84" s="134">
        <f t="array" ref="O84">+IFERROR(INDEX('FCST SDV'!$AC$3:$AZ$3000,MATCH('Hàng Theo FCTS 14.09'!$B84,'FCST SDV'!$C$3:$C$3000,0),MATCH('Hàng Theo FCTS 14.09'!O$1,'FCST SDV'!$AC$2:$AZ$2,0))/'Hàng Theo FCTS 14.09'!$C84,0)</f>
        <v>50</v>
      </c>
      <c r="P84" s="134">
        <f t="array" ref="P84">+IFERROR(INDEX('FCST SDV'!$AC$3:$AZ$3000,MATCH('Hàng Theo FCTS 14.09'!$B84,'FCST SDV'!$C$3:$C$3000,0),MATCH('Hàng Theo FCTS 14.09'!P$1,'FCST SDV'!$AC$2:$AZ$2,0))/'Hàng Theo FCTS 14.09'!$C84,0)</f>
        <v>70</v>
      </c>
      <c r="Q84" s="134">
        <f t="array" ref="Q84">+IFERROR(INDEX('FCST SDV'!$AC$3:$AZ$3000,MATCH('Hàng Theo FCTS 14.09'!$B84,'FCST SDV'!$C$3:$C$3000,0),MATCH('Hàng Theo FCTS 14.09'!Q$1,'FCST SDV'!$AC$2:$AZ$2,0))/'Hàng Theo FCTS 14.09'!$C84,0)</f>
        <v>70</v>
      </c>
    </row>
    <row r="85" spans="1:17">
      <c r="A85" s="562"/>
      <c r="B85" s="131" t="s">
        <v>79</v>
      </c>
      <c r="C85" s="135">
        <v>1000</v>
      </c>
      <c r="D85" s="556"/>
      <c r="E85" s="664"/>
      <c r="F85" s="556"/>
      <c r="G85" s="152">
        <f>+VLOOKUP(B85,'[6]FCST SDV'!$C:$AL,36,0)</f>
        <v>230000</v>
      </c>
      <c r="H85" s="153">
        <f t="shared" si="8"/>
        <v>230</v>
      </c>
      <c r="I85" s="134">
        <f t="array" ref="I85">+IFERROR(INDEX('FCST SDV'!$AC$3:$AZ$3000,MATCH('Hàng Theo FCTS 14.09'!$B85,'FCST SDV'!$C$3:$C$3000,0),MATCH('Hàng Theo FCTS 14.09'!I$1,'FCST SDV'!$AC$2:$AZ$2,0))/'Hàng Theo FCTS 14.09'!$C85,0)</f>
        <v>0</v>
      </c>
      <c r="J85" s="134">
        <f t="array" ref="J85">+IFERROR(INDEX('FCST SDV'!$AC$3:$AZ$3000,MATCH('Hàng Theo FCTS 14.09'!$B85,'FCST SDV'!$C$3:$C$3000,0),MATCH('Hàng Theo FCTS 14.09'!J$1,'FCST SDV'!$AC$2:$AZ$2,0))/'Hàng Theo FCTS 14.09'!$C85,0)</f>
        <v>0</v>
      </c>
      <c r="K85" s="134">
        <f t="array" ref="K85">+IFERROR(INDEX('FCST SDV'!$AC$3:$AZ$3000,MATCH('Hàng Theo FCTS 14.09'!$B85,'FCST SDV'!$C$3:$C$3000,0),MATCH('Hàng Theo FCTS 14.09'!K$1,'FCST SDV'!$AC$2:$AZ$2,0))/'Hàng Theo FCTS 14.09'!$C85,0)</f>
        <v>1</v>
      </c>
      <c r="L85" s="134">
        <f t="array" ref="L85">+IFERROR(INDEX('FCST SDV'!$AC$3:$AZ$3000,MATCH('Hàng Theo FCTS 14.09'!$B85,'FCST SDV'!$C$3:$C$3000,0),MATCH('Hàng Theo FCTS 14.09'!L$1,'FCST SDV'!$AC$2:$AZ$2,0))/'Hàng Theo FCTS 14.09'!$C85,0)</f>
        <v>0</v>
      </c>
      <c r="M85" s="134">
        <f t="array" ref="M85">+IFERROR(INDEX('FCST SDV'!$AC$3:$AZ$3000,MATCH('Hàng Theo FCTS 14.09'!$B85,'FCST SDV'!$C$3:$C$3000,0),MATCH('Hàng Theo FCTS 14.09'!M$1,'FCST SDV'!$AC$2:$AZ$2,0))/'Hàng Theo FCTS 14.09'!$C85,0)</f>
        <v>0</v>
      </c>
      <c r="N85" s="134">
        <f t="array" ref="N85">+IFERROR(INDEX('FCST SDV'!$AC$3:$AZ$3000,MATCH('Hàng Theo FCTS 14.09'!$B85,'FCST SDV'!$C$3:$C$3000,0),MATCH('Hàng Theo FCTS 14.09'!N$1,'FCST SDV'!$AC$2:$AZ$2,0))/'Hàng Theo FCTS 14.09'!$C85,0)</f>
        <v>0</v>
      </c>
      <c r="O85" s="134">
        <f t="array" ref="O85">+IFERROR(INDEX('FCST SDV'!$AC$3:$AZ$3000,MATCH('Hàng Theo FCTS 14.09'!$B85,'FCST SDV'!$C$3:$C$3000,0),MATCH('Hàng Theo FCTS 14.09'!O$1,'FCST SDV'!$AC$2:$AZ$2,0))/'Hàng Theo FCTS 14.09'!$C85,0)</f>
        <v>1</v>
      </c>
      <c r="P85" s="134">
        <f t="array" ref="P85">+IFERROR(INDEX('FCST SDV'!$AC$3:$AZ$3000,MATCH('Hàng Theo FCTS 14.09'!$B85,'FCST SDV'!$C$3:$C$3000,0),MATCH('Hàng Theo FCTS 14.09'!P$1,'FCST SDV'!$AC$2:$AZ$2,0))/'Hàng Theo FCTS 14.09'!$C85,0)</f>
        <v>0</v>
      </c>
      <c r="Q85" s="134">
        <f t="array" ref="Q85">+IFERROR(INDEX('FCST SDV'!$AC$3:$AZ$3000,MATCH('Hàng Theo FCTS 14.09'!$B85,'FCST SDV'!$C$3:$C$3000,0),MATCH('Hàng Theo FCTS 14.09'!Q$1,'FCST SDV'!$AC$2:$AZ$2,0))/'Hàng Theo FCTS 14.09'!$C85,0)</f>
        <v>0</v>
      </c>
    </row>
    <row r="86" spans="1:17">
      <c r="A86" s="562"/>
      <c r="B86" s="131" t="s">
        <v>80</v>
      </c>
      <c r="C86" s="135">
        <v>15000</v>
      </c>
      <c r="D86" s="556"/>
      <c r="E86" s="664"/>
      <c r="F86" s="556"/>
      <c r="G86" s="152">
        <f>+VLOOKUP(B86,'[6]FCST SDV'!$C:$AL,36,0)</f>
        <v>30000</v>
      </c>
      <c r="H86" s="153">
        <f t="shared" si="8"/>
        <v>2</v>
      </c>
      <c r="I86" s="134">
        <f t="array" ref="I86">+IFERROR(INDEX('FCST SDV'!$AC$3:$AZ$3000,MATCH('Hàng Theo FCTS 14.09'!$B86,'FCST SDV'!$C$3:$C$3000,0),MATCH('Hàng Theo FCTS 14.09'!I$1,'FCST SDV'!$AC$2:$AZ$2,0))/'Hàng Theo FCTS 14.09'!$C86,0)</f>
        <v>1.0454545454545454</v>
      </c>
      <c r="J86" s="134">
        <f t="array" ref="J86">+IFERROR(INDEX('FCST SDV'!$AC$3:$AZ$3000,MATCH('Hàng Theo FCTS 14.09'!$B86,'FCST SDV'!$C$3:$C$3000,0),MATCH('Hàng Theo FCTS 14.09'!J$1,'FCST SDV'!$AC$2:$AZ$2,0))/'Hàng Theo FCTS 14.09'!$C86,0)</f>
        <v>0</v>
      </c>
      <c r="K86" s="134">
        <f t="array" ref="K86">+IFERROR(INDEX('FCST SDV'!$AC$3:$AZ$3000,MATCH('Hàng Theo FCTS 14.09'!$B86,'FCST SDV'!$C$3:$C$3000,0),MATCH('Hàng Theo FCTS 14.09'!K$1,'FCST SDV'!$AC$2:$AZ$2,0))/'Hàng Theo FCTS 14.09'!$C86,0)</f>
        <v>0</v>
      </c>
      <c r="L86" s="134">
        <f t="array" ref="L86">+IFERROR(INDEX('FCST SDV'!$AC$3:$AZ$3000,MATCH('Hàng Theo FCTS 14.09'!$B86,'FCST SDV'!$C$3:$C$3000,0),MATCH('Hàng Theo FCTS 14.09'!L$1,'FCST SDV'!$AC$2:$AZ$2,0))/'Hàng Theo FCTS 14.09'!$C86,0)</f>
        <v>0</v>
      </c>
      <c r="M86" s="134">
        <f t="array" ref="M86">+IFERROR(INDEX('FCST SDV'!$AC$3:$AZ$3000,MATCH('Hàng Theo FCTS 14.09'!$B86,'FCST SDV'!$C$3:$C$3000,0),MATCH('Hàng Theo FCTS 14.09'!M$1,'FCST SDV'!$AC$2:$AZ$2,0))/'Hàng Theo FCTS 14.09'!$C86,0)</f>
        <v>0</v>
      </c>
      <c r="N86" s="134">
        <f t="array" ref="N86">+IFERROR(INDEX('FCST SDV'!$AC$3:$AZ$3000,MATCH('Hàng Theo FCTS 14.09'!$B86,'FCST SDV'!$C$3:$C$3000,0),MATCH('Hàng Theo FCTS 14.09'!N$1,'FCST SDV'!$AC$2:$AZ$2,0))/'Hàng Theo FCTS 14.09'!$C86,0)</f>
        <v>0</v>
      </c>
      <c r="O86" s="134">
        <f t="array" ref="O86">+IFERROR(INDEX('FCST SDV'!$AC$3:$AZ$3000,MATCH('Hàng Theo FCTS 14.09'!$B86,'FCST SDV'!$C$3:$C$3000,0),MATCH('Hàng Theo FCTS 14.09'!O$1,'FCST SDV'!$AC$2:$AZ$2,0))/'Hàng Theo FCTS 14.09'!$C86,0)</f>
        <v>1.0454545454545454</v>
      </c>
      <c r="P86" s="134">
        <f t="array" ref="P86">+IFERROR(INDEX('FCST SDV'!$AC$3:$AZ$3000,MATCH('Hàng Theo FCTS 14.09'!$B86,'FCST SDV'!$C$3:$C$3000,0),MATCH('Hàng Theo FCTS 14.09'!P$1,'FCST SDV'!$AC$2:$AZ$2,0))/'Hàng Theo FCTS 14.09'!$C86,0)</f>
        <v>2.0909090909090908</v>
      </c>
      <c r="Q86" s="134">
        <f t="array" ref="Q86">+IFERROR(INDEX('FCST SDV'!$AC$3:$AZ$3000,MATCH('Hàng Theo FCTS 14.09'!$B86,'FCST SDV'!$C$3:$C$3000,0),MATCH('Hàng Theo FCTS 14.09'!Q$1,'FCST SDV'!$AC$2:$AZ$2,0))/'Hàng Theo FCTS 14.09'!$C86,0)</f>
        <v>0</v>
      </c>
    </row>
    <row r="87" spans="1:17">
      <c r="A87" s="562"/>
      <c r="B87" s="131" t="s">
        <v>81</v>
      </c>
      <c r="C87" s="135">
        <v>11000</v>
      </c>
      <c r="D87" s="556"/>
      <c r="E87" s="664"/>
      <c r="F87" s="556"/>
      <c r="G87" s="152">
        <f>+VLOOKUP(B87,'[6]FCST SDV'!$C:$AL,36,0)</f>
        <v>46000</v>
      </c>
      <c r="H87" s="153">
        <f t="shared" si="8"/>
        <v>4.1818181818181817</v>
      </c>
      <c r="I87" s="134">
        <f t="array" ref="I87">+IFERROR(INDEX('FCST SDV'!$AC$3:$AZ$3000,MATCH('Hàng Theo FCTS 14.09'!$B87,'FCST SDV'!$C$3:$C$3000,0),MATCH('Hàng Theo FCTS 14.09'!I$1,'FCST SDV'!$AC$2:$AZ$2,0))/'Hàng Theo FCTS 14.09'!$C87,0)</f>
        <v>16</v>
      </c>
      <c r="J87" s="134">
        <f t="array" ref="J87">+IFERROR(INDEX('FCST SDV'!$AC$3:$AZ$3000,MATCH('Hàng Theo FCTS 14.09'!$B87,'FCST SDV'!$C$3:$C$3000,0),MATCH('Hàng Theo FCTS 14.09'!J$1,'FCST SDV'!$AC$2:$AZ$2,0))/'Hàng Theo FCTS 14.09'!$C87,0)</f>
        <v>16</v>
      </c>
      <c r="K87" s="134">
        <f t="array" ref="K87">+IFERROR(INDEX('FCST SDV'!$AC$3:$AZ$3000,MATCH('Hàng Theo FCTS 14.09'!$B87,'FCST SDV'!$C$3:$C$3000,0),MATCH('Hàng Theo FCTS 14.09'!K$1,'FCST SDV'!$AC$2:$AZ$2,0))/'Hàng Theo FCTS 14.09'!$C87,0)</f>
        <v>10.666666666666666</v>
      </c>
      <c r="L87" s="134">
        <f t="array" ref="L87">+IFERROR(INDEX('FCST SDV'!$AC$3:$AZ$3000,MATCH('Hàng Theo FCTS 14.09'!$B87,'FCST SDV'!$C$3:$C$3000,0),MATCH('Hàng Theo FCTS 14.09'!L$1,'FCST SDV'!$AC$2:$AZ$2,0))/'Hàng Theo FCTS 14.09'!$C87,0)</f>
        <v>10.666666666666666</v>
      </c>
      <c r="M87" s="134">
        <f t="array" ref="M87">+IFERROR(INDEX('FCST SDV'!$AC$3:$AZ$3000,MATCH('Hàng Theo FCTS 14.09'!$B87,'FCST SDV'!$C$3:$C$3000,0),MATCH('Hàng Theo FCTS 14.09'!M$1,'FCST SDV'!$AC$2:$AZ$2,0))/'Hàng Theo FCTS 14.09'!$C87,0)</f>
        <v>16</v>
      </c>
      <c r="N87" s="134">
        <f t="array" ref="N87">+IFERROR(INDEX('FCST SDV'!$AC$3:$AZ$3000,MATCH('Hàng Theo FCTS 14.09'!$B87,'FCST SDV'!$C$3:$C$3000,0),MATCH('Hàng Theo FCTS 14.09'!N$1,'FCST SDV'!$AC$2:$AZ$2,0))/'Hàng Theo FCTS 14.09'!$C87,0)</f>
        <v>16</v>
      </c>
      <c r="O87" s="134">
        <f t="array" ref="O87">+IFERROR(INDEX('FCST SDV'!$AC$3:$AZ$3000,MATCH('Hàng Theo FCTS 14.09'!$B87,'FCST SDV'!$C$3:$C$3000,0),MATCH('Hàng Theo FCTS 14.09'!O$1,'FCST SDV'!$AC$2:$AZ$2,0))/'Hàng Theo FCTS 14.09'!$C87,0)</f>
        <v>96</v>
      </c>
      <c r="P87" s="134">
        <f t="array" ref="P87">+IFERROR(INDEX('FCST SDV'!$AC$3:$AZ$3000,MATCH('Hàng Theo FCTS 14.09'!$B87,'FCST SDV'!$C$3:$C$3000,0),MATCH('Hàng Theo FCTS 14.09'!P$1,'FCST SDV'!$AC$2:$AZ$2,0))/'Hàng Theo FCTS 14.09'!$C87,0)</f>
        <v>74.666666666666671</v>
      </c>
      <c r="Q87" s="134">
        <f t="array" ref="Q87">+IFERROR(INDEX('FCST SDV'!$AC$3:$AZ$3000,MATCH('Hàng Theo FCTS 14.09'!$B87,'FCST SDV'!$C$3:$C$3000,0),MATCH('Hàng Theo FCTS 14.09'!Q$1,'FCST SDV'!$AC$2:$AZ$2,0))/'Hàng Theo FCTS 14.09'!$C87,0)</f>
        <v>0</v>
      </c>
    </row>
    <row r="88" spans="1:17">
      <c r="A88" s="562"/>
      <c r="B88" s="131" t="s">
        <v>82</v>
      </c>
      <c r="C88" s="135">
        <v>3000</v>
      </c>
      <c r="D88" s="556"/>
      <c r="E88" s="664"/>
      <c r="F88" s="556"/>
      <c r="G88" s="152">
        <f>+VLOOKUP(B88,'[6]FCST SDV'!$C:$AL,36,0)</f>
        <v>768000</v>
      </c>
      <c r="H88" s="153">
        <f t="shared" si="8"/>
        <v>256</v>
      </c>
      <c r="I88" s="134">
        <f t="array" ref="I88">+IFERROR(INDEX('FCST SDV'!$AC$3:$AZ$3000,MATCH('Hàng Theo FCTS 14.09'!$B88,'FCST SDV'!$C$3:$C$3000,0),MATCH('Hàng Theo FCTS 14.09'!I$1,'FCST SDV'!$AC$2:$AZ$2,0))/'Hàng Theo FCTS 14.09'!$C88,0)</f>
        <v>4.3478260869565215</v>
      </c>
      <c r="J88" s="134">
        <f t="array" ref="J88">+IFERROR(INDEX('FCST SDV'!$AC$3:$AZ$3000,MATCH('Hàng Theo FCTS 14.09'!$B88,'FCST SDV'!$C$3:$C$3000,0),MATCH('Hàng Theo FCTS 14.09'!J$1,'FCST SDV'!$AC$2:$AZ$2,0))/'Hàng Theo FCTS 14.09'!$C88,0)</f>
        <v>4.3478260869565215</v>
      </c>
      <c r="K88" s="134">
        <f t="array" ref="K88">+IFERROR(INDEX('FCST SDV'!$AC$3:$AZ$3000,MATCH('Hàng Theo FCTS 14.09'!$B88,'FCST SDV'!$C$3:$C$3000,0),MATCH('Hàng Theo FCTS 14.09'!K$1,'FCST SDV'!$AC$2:$AZ$2,0))/'Hàng Theo FCTS 14.09'!$C88,0)</f>
        <v>2.6086956521739131</v>
      </c>
      <c r="L88" s="134">
        <f t="array" ref="L88">+IFERROR(INDEX('FCST SDV'!$AC$3:$AZ$3000,MATCH('Hàng Theo FCTS 14.09'!$B88,'FCST SDV'!$C$3:$C$3000,0),MATCH('Hàng Theo FCTS 14.09'!L$1,'FCST SDV'!$AC$2:$AZ$2,0))/'Hàng Theo FCTS 14.09'!$C88,0)</f>
        <v>2.6086956521739131</v>
      </c>
      <c r="M88" s="134">
        <f t="array" ref="M88">+IFERROR(INDEX('FCST SDV'!$AC$3:$AZ$3000,MATCH('Hàng Theo FCTS 14.09'!$B88,'FCST SDV'!$C$3:$C$3000,0),MATCH('Hàng Theo FCTS 14.09'!M$1,'FCST SDV'!$AC$2:$AZ$2,0))/'Hàng Theo FCTS 14.09'!$C88,0)</f>
        <v>3.4782608695652173</v>
      </c>
      <c r="N88" s="134">
        <f t="array" ref="N88">+IFERROR(INDEX('FCST SDV'!$AC$3:$AZ$3000,MATCH('Hàng Theo FCTS 14.09'!$B88,'FCST SDV'!$C$3:$C$3000,0),MATCH('Hàng Theo FCTS 14.09'!N$1,'FCST SDV'!$AC$2:$AZ$2,0))/'Hàng Theo FCTS 14.09'!$C88,0)</f>
        <v>2.6086956521739131</v>
      </c>
      <c r="O88" s="134">
        <f t="array" ref="O88">+IFERROR(INDEX('FCST SDV'!$AC$3:$AZ$3000,MATCH('Hàng Theo FCTS 14.09'!$B88,'FCST SDV'!$C$3:$C$3000,0),MATCH('Hàng Theo FCTS 14.09'!O$1,'FCST SDV'!$AC$2:$AZ$2,0))/'Hàng Theo FCTS 14.09'!$C88,0)</f>
        <v>24.347826086956523</v>
      </c>
      <c r="P88" s="134">
        <f t="array" ref="P88">+IFERROR(INDEX('FCST SDV'!$AC$3:$AZ$3000,MATCH('Hàng Theo FCTS 14.09'!$B88,'FCST SDV'!$C$3:$C$3000,0),MATCH('Hàng Theo FCTS 14.09'!P$1,'FCST SDV'!$AC$2:$AZ$2,0))/'Hàng Theo FCTS 14.09'!$C88,0)</f>
        <v>20.869565217391305</v>
      </c>
      <c r="Q88" s="134">
        <f t="array" ref="Q88">+IFERROR(INDEX('FCST SDV'!$AC$3:$AZ$3000,MATCH('Hàng Theo FCTS 14.09'!$B88,'FCST SDV'!$C$3:$C$3000,0),MATCH('Hàng Theo FCTS 14.09'!Q$1,'FCST SDV'!$AC$2:$AZ$2,0))/'Hàng Theo FCTS 14.09'!$C88,0)</f>
        <v>0</v>
      </c>
    </row>
    <row r="89" spans="1:17">
      <c r="A89" s="562"/>
      <c r="B89" s="131" t="s">
        <v>83</v>
      </c>
      <c r="C89" s="135">
        <v>11500</v>
      </c>
      <c r="D89" s="556"/>
      <c r="E89" s="664"/>
      <c r="F89" s="556"/>
      <c r="G89" s="152">
        <f>+VLOOKUP(B89,'[6]FCST SDV'!$C:$AL,36,0)</f>
        <v>750000</v>
      </c>
      <c r="H89" s="153">
        <f t="shared" si="8"/>
        <v>65.217391304347828</v>
      </c>
      <c r="I89" s="134">
        <f t="array" ref="I89">+IFERROR(INDEX('FCST SDV'!$AC$3:$AZ$3000,MATCH('Hàng Theo FCTS 14.09'!$B89,'FCST SDV'!$C$3:$C$3000,0),MATCH('Hàng Theo FCTS 14.09'!I$1,'FCST SDV'!$AC$2:$AZ$2,0))/'Hàng Theo FCTS 14.09'!$C89,0)</f>
        <v>1.5789473684210527</v>
      </c>
      <c r="J89" s="134">
        <f t="array" ref="J89">+IFERROR(INDEX('FCST SDV'!$AC$3:$AZ$3000,MATCH('Hàng Theo FCTS 14.09'!$B89,'FCST SDV'!$C$3:$C$3000,0),MATCH('Hàng Theo FCTS 14.09'!J$1,'FCST SDV'!$AC$2:$AZ$2,0))/'Hàng Theo FCTS 14.09'!$C89,0)</f>
        <v>2.3684210526315788</v>
      </c>
      <c r="K89" s="134">
        <f t="array" ref="K89">+IFERROR(INDEX('FCST SDV'!$AC$3:$AZ$3000,MATCH('Hàng Theo FCTS 14.09'!$B89,'FCST SDV'!$C$3:$C$3000,0),MATCH('Hàng Theo FCTS 14.09'!K$1,'FCST SDV'!$AC$2:$AZ$2,0))/'Hàng Theo FCTS 14.09'!$C89,0)</f>
        <v>1.5789473684210527</v>
      </c>
      <c r="L89" s="134">
        <f t="array" ref="L89">+IFERROR(INDEX('FCST SDV'!$AC$3:$AZ$3000,MATCH('Hàng Theo FCTS 14.09'!$B89,'FCST SDV'!$C$3:$C$3000,0),MATCH('Hàng Theo FCTS 14.09'!L$1,'FCST SDV'!$AC$2:$AZ$2,0))/'Hàng Theo FCTS 14.09'!$C89,0)</f>
        <v>2.3684210526315788</v>
      </c>
      <c r="M89" s="134">
        <f t="array" ref="M89">+IFERROR(INDEX('FCST SDV'!$AC$3:$AZ$3000,MATCH('Hàng Theo FCTS 14.09'!$B89,'FCST SDV'!$C$3:$C$3000,0),MATCH('Hàng Theo FCTS 14.09'!M$1,'FCST SDV'!$AC$2:$AZ$2,0))/'Hàng Theo FCTS 14.09'!$C89,0)</f>
        <v>1.5789473684210527</v>
      </c>
      <c r="N89" s="134">
        <f t="array" ref="N89">+IFERROR(INDEX('FCST SDV'!$AC$3:$AZ$3000,MATCH('Hàng Theo FCTS 14.09'!$B89,'FCST SDV'!$C$3:$C$3000,0),MATCH('Hàng Theo FCTS 14.09'!N$1,'FCST SDV'!$AC$2:$AZ$2,0))/'Hàng Theo FCTS 14.09'!$C89,0)</f>
        <v>2.3684210526315788</v>
      </c>
      <c r="O89" s="134">
        <f t="array" ref="O89">+IFERROR(INDEX('FCST SDV'!$AC$3:$AZ$3000,MATCH('Hàng Theo FCTS 14.09'!$B89,'FCST SDV'!$C$3:$C$3000,0),MATCH('Hàng Theo FCTS 14.09'!O$1,'FCST SDV'!$AC$2:$AZ$2,0))/'Hàng Theo FCTS 14.09'!$C89,0)</f>
        <v>14.210526315789474</v>
      </c>
      <c r="P89" s="134">
        <f t="array" ref="P89">+IFERROR(INDEX('FCST SDV'!$AC$3:$AZ$3000,MATCH('Hàng Theo FCTS 14.09'!$B89,'FCST SDV'!$C$3:$C$3000,0),MATCH('Hàng Theo FCTS 14.09'!P$1,'FCST SDV'!$AC$2:$AZ$2,0))/'Hàng Theo FCTS 14.09'!$C89,0)</f>
        <v>12.631578947368421</v>
      </c>
      <c r="Q89" s="134">
        <f t="array" ref="Q89">+IFERROR(INDEX('FCST SDV'!$AC$3:$AZ$3000,MATCH('Hàng Theo FCTS 14.09'!$B89,'FCST SDV'!$C$3:$C$3000,0),MATCH('Hàng Theo FCTS 14.09'!Q$1,'FCST SDV'!$AC$2:$AZ$2,0))/'Hàng Theo FCTS 14.09'!$C89,0)</f>
        <v>0</v>
      </c>
    </row>
    <row r="90" spans="1:17">
      <c r="A90" s="562"/>
      <c r="B90" s="131" t="s">
        <v>84</v>
      </c>
      <c r="C90" s="135">
        <v>19000</v>
      </c>
      <c r="D90" s="556"/>
      <c r="E90" s="664"/>
      <c r="F90" s="556"/>
      <c r="G90" s="152">
        <f>+VLOOKUP(B90,'[6]FCST SDV'!$C:$AL,36,0)</f>
        <v>735000</v>
      </c>
      <c r="H90" s="153">
        <f t="shared" si="8"/>
        <v>38.684210526315788</v>
      </c>
      <c r="I90" s="134">
        <f t="array" ref="I90">+IFERROR(INDEX('FCST SDV'!$AC$3:$AZ$3000,MATCH('Hàng Theo FCTS 14.09'!$B90,'FCST SDV'!$C$3:$C$3000,0),MATCH('Hàng Theo FCTS 14.09'!I$1,'FCST SDV'!$AC$2:$AZ$2,0))/'Hàng Theo FCTS 14.09'!$C90,0)</f>
        <v>16</v>
      </c>
      <c r="J90" s="134">
        <f t="array" ref="J90">+IFERROR(INDEX('FCST SDV'!$AC$3:$AZ$3000,MATCH('Hàng Theo FCTS 14.09'!$B90,'FCST SDV'!$C$3:$C$3000,0),MATCH('Hàng Theo FCTS 14.09'!J$1,'FCST SDV'!$AC$2:$AZ$2,0))/'Hàng Theo FCTS 14.09'!$C90,0)</f>
        <v>10</v>
      </c>
      <c r="K90" s="134">
        <f t="array" ref="K90">+IFERROR(INDEX('FCST SDV'!$AC$3:$AZ$3000,MATCH('Hàng Theo FCTS 14.09'!$B90,'FCST SDV'!$C$3:$C$3000,0),MATCH('Hàng Theo FCTS 14.09'!K$1,'FCST SDV'!$AC$2:$AZ$2,0))/'Hàng Theo FCTS 14.09'!$C90,0)</f>
        <v>15</v>
      </c>
      <c r="L90" s="134">
        <f t="array" ref="L90">+IFERROR(INDEX('FCST SDV'!$AC$3:$AZ$3000,MATCH('Hàng Theo FCTS 14.09'!$B90,'FCST SDV'!$C$3:$C$3000,0),MATCH('Hàng Theo FCTS 14.09'!L$1,'FCST SDV'!$AC$2:$AZ$2,0))/'Hàng Theo FCTS 14.09'!$C90,0)</f>
        <v>15</v>
      </c>
      <c r="M90" s="134">
        <f t="array" ref="M90">+IFERROR(INDEX('FCST SDV'!$AC$3:$AZ$3000,MATCH('Hàng Theo FCTS 14.09'!$B90,'FCST SDV'!$C$3:$C$3000,0),MATCH('Hàng Theo FCTS 14.09'!M$1,'FCST SDV'!$AC$2:$AZ$2,0))/'Hàng Theo FCTS 14.09'!$C90,0)</f>
        <v>15</v>
      </c>
      <c r="N90" s="134">
        <f t="array" ref="N90">+IFERROR(INDEX('FCST SDV'!$AC$3:$AZ$3000,MATCH('Hàng Theo FCTS 14.09'!$B90,'FCST SDV'!$C$3:$C$3000,0),MATCH('Hàng Theo FCTS 14.09'!N$1,'FCST SDV'!$AC$2:$AZ$2,0))/'Hàng Theo FCTS 14.09'!$C90,0)</f>
        <v>20</v>
      </c>
      <c r="O90" s="134">
        <f t="array" ref="O90">+IFERROR(INDEX('FCST SDV'!$AC$3:$AZ$3000,MATCH('Hàng Theo FCTS 14.09'!$B90,'FCST SDV'!$C$3:$C$3000,0),MATCH('Hàng Theo FCTS 14.09'!O$1,'FCST SDV'!$AC$2:$AZ$2,0))/'Hàng Theo FCTS 14.09'!$C90,0)</f>
        <v>100</v>
      </c>
      <c r="P90" s="134">
        <f t="array" ref="P90">+IFERROR(INDEX('FCST SDV'!$AC$3:$AZ$3000,MATCH('Hàng Theo FCTS 14.09'!$B90,'FCST SDV'!$C$3:$C$3000,0),MATCH('Hàng Theo FCTS 14.09'!P$1,'FCST SDV'!$AC$2:$AZ$2,0))/'Hàng Theo FCTS 14.09'!$C90,0)</f>
        <v>135</v>
      </c>
      <c r="Q90" s="134">
        <f t="array" ref="Q90">+IFERROR(INDEX('FCST SDV'!$AC$3:$AZ$3000,MATCH('Hàng Theo FCTS 14.09'!$B90,'FCST SDV'!$C$3:$C$3000,0),MATCH('Hàng Theo FCTS 14.09'!Q$1,'FCST SDV'!$AC$2:$AZ$2,0))/'Hàng Theo FCTS 14.09'!$C90,0)</f>
        <v>0</v>
      </c>
    </row>
    <row r="91" spans="1:17">
      <c r="A91" s="562"/>
      <c r="B91" s="131" t="s">
        <v>30</v>
      </c>
      <c r="C91" s="135">
        <v>3000</v>
      </c>
      <c r="D91" s="556"/>
      <c r="E91" s="664"/>
      <c r="F91" s="556"/>
      <c r="G91" s="152">
        <f>+VLOOKUP(B91,'[6]FCST SDV'!$C:$AL,36,0)</f>
        <v>978000</v>
      </c>
      <c r="H91" s="153">
        <f t="shared" si="8"/>
        <v>326</v>
      </c>
      <c r="I91" s="134">
        <f t="array" ref="I91">+IFERROR(INDEX('FCST SDV'!$AC$3:$AZ$3000,MATCH('Hàng Theo FCTS 14.09'!$B91,'FCST SDV'!$C$3:$C$3000,0),MATCH('Hàng Theo FCTS 14.09'!I$1,'FCST SDV'!$AC$2:$AZ$2,0))/'Hàng Theo FCTS 14.09'!$C91,0)</f>
        <v>15</v>
      </c>
      <c r="J91" s="134">
        <f t="array" ref="J91">+IFERROR(INDEX('FCST SDV'!$AC$3:$AZ$3000,MATCH('Hàng Theo FCTS 14.09'!$B91,'FCST SDV'!$C$3:$C$3000,0),MATCH('Hàng Theo FCTS 14.09'!J$1,'FCST SDV'!$AC$2:$AZ$2,0))/'Hàng Theo FCTS 14.09'!$C91,0)</f>
        <v>10</v>
      </c>
      <c r="K91" s="134">
        <f t="array" ref="K91">+IFERROR(INDEX('FCST SDV'!$AC$3:$AZ$3000,MATCH('Hàng Theo FCTS 14.09'!$B91,'FCST SDV'!$C$3:$C$3000,0),MATCH('Hàng Theo FCTS 14.09'!K$1,'FCST SDV'!$AC$2:$AZ$2,0))/'Hàng Theo FCTS 14.09'!$C91,0)</f>
        <v>15</v>
      </c>
      <c r="L91" s="134">
        <f t="array" ref="L91">+IFERROR(INDEX('FCST SDV'!$AC$3:$AZ$3000,MATCH('Hàng Theo FCTS 14.09'!$B91,'FCST SDV'!$C$3:$C$3000,0),MATCH('Hàng Theo FCTS 14.09'!L$1,'FCST SDV'!$AC$2:$AZ$2,0))/'Hàng Theo FCTS 14.09'!$C91,0)</f>
        <v>15</v>
      </c>
      <c r="M91" s="134">
        <f t="array" ref="M91">+IFERROR(INDEX('FCST SDV'!$AC$3:$AZ$3000,MATCH('Hàng Theo FCTS 14.09'!$B91,'FCST SDV'!$C$3:$C$3000,0),MATCH('Hàng Theo FCTS 14.09'!M$1,'FCST SDV'!$AC$2:$AZ$2,0))/'Hàng Theo FCTS 14.09'!$C91,0)</f>
        <v>15</v>
      </c>
      <c r="N91" s="134">
        <f t="array" ref="N91">+IFERROR(INDEX('FCST SDV'!$AC$3:$AZ$3000,MATCH('Hàng Theo FCTS 14.09'!$B91,'FCST SDV'!$C$3:$C$3000,0),MATCH('Hàng Theo FCTS 14.09'!N$1,'FCST SDV'!$AC$2:$AZ$2,0))/'Hàng Theo FCTS 14.09'!$C91,0)</f>
        <v>20</v>
      </c>
      <c r="O91" s="134">
        <f t="array" ref="O91">+IFERROR(INDEX('FCST SDV'!$AC$3:$AZ$3000,MATCH('Hàng Theo FCTS 14.09'!$B91,'FCST SDV'!$C$3:$C$3000,0),MATCH('Hàng Theo FCTS 14.09'!O$1,'FCST SDV'!$AC$2:$AZ$2,0))/'Hàng Theo FCTS 14.09'!$C91,0)</f>
        <v>100</v>
      </c>
      <c r="P91" s="134">
        <f t="array" ref="P91">+IFERROR(INDEX('FCST SDV'!$AC$3:$AZ$3000,MATCH('Hàng Theo FCTS 14.09'!$B91,'FCST SDV'!$C$3:$C$3000,0),MATCH('Hàng Theo FCTS 14.09'!P$1,'FCST SDV'!$AC$2:$AZ$2,0))/'Hàng Theo FCTS 14.09'!$C91,0)</f>
        <v>135</v>
      </c>
      <c r="Q91" s="134">
        <f t="array" ref="Q91">+IFERROR(INDEX('FCST SDV'!$AC$3:$AZ$3000,MATCH('Hàng Theo FCTS 14.09'!$B91,'FCST SDV'!$C$3:$C$3000,0),MATCH('Hàng Theo FCTS 14.09'!Q$1,'FCST SDV'!$AC$2:$AZ$2,0))/'Hàng Theo FCTS 14.09'!$C91,0)</f>
        <v>0</v>
      </c>
    </row>
    <row r="92" spans="1:17">
      <c r="A92" s="562"/>
      <c r="B92" s="131" t="s">
        <v>31</v>
      </c>
      <c r="C92" s="135">
        <v>3000</v>
      </c>
      <c r="D92" s="556"/>
      <c r="E92" s="664"/>
      <c r="F92" s="556"/>
      <c r="G92" s="152">
        <f>+VLOOKUP(B92,'[6]FCST SDV'!$C:$AL,36,0)</f>
        <v>975000</v>
      </c>
      <c r="H92" s="153">
        <f t="shared" si="8"/>
        <v>325</v>
      </c>
      <c r="I92" s="134">
        <f t="array" ref="I92">+IFERROR(INDEX('FCST SDV'!$AC$3:$AZ$3000,MATCH('Hàng Theo FCTS 14.09'!$B92,'FCST SDV'!$C$3:$C$3000,0),MATCH('Hàng Theo FCTS 14.09'!I$1,'FCST SDV'!$AC$2:$AZ$2,0))/'Hàng Theo FCTS 14.09'!$C92,0)</f>
        <v>15</v>
      </c>
      <c r="J92" s="134">
        <f t="array" ref="J92">+IFERROR(INDEX('FCST SDV'!$AC$3:$AZ$3000,MATCH('Hàng Theo FCTS 14.09'!$B92,'FCST SDV'!$C$3:$C$3000,0),MATCH('Hàng Theo FCTS 14.09'!J$1,'FCST SDV'!$AC$2:$AZ$2,0))/'Hàng Theo FCTS 14.09'!$C92,0)</f>
        <v>12</v>
      </c>
      <c r="K92" s="134">
        <f t="array" ref="K92">+IFERROR(INDEX('FCST SDV'!$AC$3:$AZ$3000,MATCH('Hàng Theo FCTS 14.09'!$B92,'FCST SDV'!$C$3:$C$3000,0),MATCH('Hàng Theo FCTS 14.09'!K$1,'FCST SDV'!$AC$2:$AZ$2,0))/'Hàng Theo FCTS 14.09'!$C92,0)</f>
        <v>12</v>
      </c>
      <c r="L92" s="134">
        <f t="array" ref="L92">+IFERROR(INDEX('FCST SDV'!$AC$3:$AZ$3000,MATCH('Hàng Theo FCTS 14.09'!$B92,'FCST SDV'!$C$3:$C$3000,0),MATCH('Hàng Theo FCTS 14.09'!L$1,'FCST SDV'!$AC$2:$AZ$2,0))/'Hàng Theo FCTS 14.09'!$C92,0)</f>
        <v>12</v>
      </c>
      <c r="M92" s="134">
        <f t="array" ref="M92">+IFERROR(INDEX('FCST SDV'!$AC$3:$AZ$3000,MATCH('Hàng Theo FCTS 14.09'!$B92,'FCST SDV'!$C$3:$C$3000,0),MATCH('Hàng Theo FCTS 14.09'!M$1,'FCST SDV'!$AC$2:$AZ$2,0))/'Hàng Theo FCTS 14.09'!$C92,0)</f>
        <v>18</v>
      </c>
      <c r="N92" s="134">
        <f t="array" ref="N92">+IFERROR(INDEX('FCST SDV'!$AC$3:$AZ$3000,MATCH('Hàng Theo FCTS 14.09'!$B92,'FCST SDV'!$C$3:$C$3000,0),MATCH('Hàng Theo FCTS 14.09'!N$1,'FCST SDV'!$AC$2:$AZ$2,0))/'Hàng Theo FCTS 14.09'!$C92,0)</f>
        <v>18</v>
      </c>
      <c r="O92" s="134">
        <f t="array" ref="O92">+IFERROR(INDEX('FCST SDV'!$AC$3:$AZ$3000,MATCH('Hàng Theo FCTS 14.09'!$B92,'FCST SDV'!$C$3:$C$3000,0),MATCH('Hàng Theo FCTS 14.09'!O$1,'FCST SDV'!$AC$2:$AZ$2,0))/'Hàng Theo FCTS 14.09'!$C92,0)</f>
        <v>102</v>
      </c>
      <c r="P92" s="134">
        <f t="array" ref="P92">+IFERROR(INDEX('FCST SDV'!$AC$3:$AZ$3000,MATCH('Hàng Theo FCTS 14.09'!$B92,'FCST SDV'!$C$3:$C$3000,0),MATCH('Hàng Theo FCTS 14.09'!P$1,'FCST SDV'!$AC$2:$AZ$2,0))/'Hàng Theo FCTS 14.09'!$C92,0)</f>
        <v>56</v>
      </c>
      <c r="Q92" s="134">
        <f t="array" ref="Q92">+IFERROR(INDEX('FCST SDV'!$AC$3:$AZ$3000,MATCH('Hàng Theo FCTS 14.09'!$B92,'FCST SDV'!$C$3:$C$3000,0),MATCH('Hàng Theo FCTS 14.09'!Q$1,'FCST SDV'!$AC$2:$AZ$2,0))/'Hàng Theo FCTS 14.09'!$C92,0)</f>
        <v>0</v>
      </c>
    </row>
    <row r="93" spans="1:17">
      <c r="A93" s="562"/>
      <c r="B93" s="131" t="s">
        <v>32</v>
      </c>
      <c r="C93" s="135">
        <v>5000</v>
      </c>
      <c r="D93" s="556"/>
      <c r="E93" s="664"/>
      <c r="F93" s="556"/>
      <c r="G93" s="152">
        <f>+VLOOKUP(B93,'[6]FCST SDV'!$C:$AL,36,0)</f>
        <v>1225000</v>
      </c>
      <c r="H93" s="153">
        <f t="shared" si="8"/>
        <v>245</v>
      </c>
      <c r="I93" s="134">
        <f t="array" ref="I93">+IFERROR(INDEX('FCST SDV'!$AC$3:$AZ$3000,MATCH('Hàng Theo FCTS 14.09'!$B93,'FCST SDV'!$C$3:$C$3000,0),MATCH('Hàng Theo FCTS 14.09'!I$1,'FCST SDV'!$AC$2:$AZ$2,0))/'Hàng Theo FCTS 14.09'!$C93,0)</f>
        <v>20</v>
      </c>
      <c r="J93" s="134">
        <f t="array" ref="J93">+IFERROR(INDEX('FCST SDV'!$AC$3:$AZ$3000,MATCH('Hàng Theo FCTS 14.09'!$B93,'FCST SDV'!$C$3:$C$3000,0),MATCH('Hàng Theo FCTS 14.09'!J$1,'FCST SDV'!$AC$2:$AZ$2,0))/'Hàng Theo FCTS 14.09'!$C93,0)</f>
        <v>20</v>
      </c>
      <c r="K93" s="134">
        <f t="array" ref="K93">+IFERROR(INDEX('FCST SDV'!$AC$3:$AZ$3000,MATCH('Hàng Theo FCTS 14.09'!$B93,'FCST SDV'!$C$3:$C$3000,0),MATCH('Hàng Theo FCTS 14.09'!K$1,'FCST SDV'!$AC$2:$AZ$2,0))/'Hàng Theo FCTS 14.09'!$C93,0)</f>
        <v>20</v>
      </c>
      <c r="L93" s="134">
        <f t="array" ref="L93">+IFERROR(INDEX('FCST SDV'!$AC$3:$AZ$3000,MATCH('Hàng Theo FCTS 14.09'!$B93,'FCST SDV'!$C$3:$C$3000,0),MATCH('Hàng Theo FCTS 14.09'!L$1,'FCST SDV'!$AC$2:$AZ$2,0))/'Hàng Theo FCTS 14.09'!$C93,0)</f>
        <v>20</v>
      </c>
      <c r="M93" s="134">
        <f t="array" ref="M93">+IFERROR(INDEX('FCST SDV'!$AC$3:$AZ$3000,MATCH('Hàng Theo FCTS 14.09'!$B93,'FCST SDV'!$C$3:$C$3000,0),MATCH('Hàng Theo FCTS 14.09'!M$1,'FCST SDV'!$AC$2:$AZ$2,0))/'Hàng Theo FCTS 14.09'!$C93,0)</f>
        <v>20</v>
      </c>
      <c r="N93" s="134">
        <f t="array" ref="N93">+IFERROR(INDEX('FCST SDV'!$AC$3:$AZ$3000,MATCH('Hàng Theo FCTS 14.09'!$B93,'FCST SDV'!$C$3:$C$3000,0),MATCH('Hàng Theo FCTS 14.09'!N$1,'FCST SDV'!$AC$2:$AZ$2,0))/'Hàng Theo FCTS 14.09'!$C93,0)</f>
        <v>10</v>
      </c>
      <c r="O93" s="134">
        <f t="array" ref="O93">+IFERROR(INDEX('FCST SDV'!$AC$3:$AZ$3000,MATCH('Hàng Theo FCTS 14.09'!$B93,'FCST SDV'!$C$3:$C$3000,0),MATCH('Hàng Theo FCTS 14.09'!O$1,'FCST SDV'!$AC$2:$AZ$2,0))/'Hàng Theo FCTS 14.09'!$C93,0)</f>
        <v>130</v>
      </c>
      <c r="P93" s="134">
        <f t="array" ref="P93">+IFERROR(INDEX('FCST SDV'!$AC$3:$AZ$3000,MATCH('Hàng Theo FCTS 14.09'!$B93,'FCST SDV'!$C$3:$C$3000,0),MATCH('Hàng Theo FCTS 14.09'!P$1,'FCST SDV'!$AC$2:$AZ$2,0))/'Hàng Theo FCTS 14.09'!$C93,0)</f>
        <v>150</v>
      </c>
      <c r="Q93" s="134">
        <f t="array" ref="Q93">+IFERROR(INDEX('FCST SDV'!$AC$3:$AZ$3000,MATCH('Hàng Theo FCTS 14.09'!$B93,'FCST SDV'!$C$3:$C$3000,0),MATCH('Hàng Theo FCTS 14.09'!Q$1,'FCST SDV'!$AC$2:$AZ$2,0))/'Hàng Theo FCTS 14.09'!$C93,0)</f>
        <v>0</v>
      </c>
    </row>
    <row r="94" spans="1:17">
      <c r="A94" s="562"/>
      <c r="B94" s="131" t="s">
        <v>34</v>
      </c>
      <c r="C94" s="135">
        <v>2700</v>
      </c>
      <c r="D94" s="556"/>
      <c r="E94" s="664"/>
      <c r="F94" s="556"/>
      <c r="G94" s="152">
        <f>+VLOOKUP(B94,'[6]FCST SDV'!$C:$AL,36,0)</f>
        <v>1053000</v>
      </c>
      <c r="H94" s="153">
        <f t="shared" si="8"/>
        <v>390</v>
      </c>
      <c r="I94" s="134">
        <f t="array" ref="I94">+IFERROR(INDEX('FCST SDV'!$AC$3:$AZ$3000,MATCH('Hàng Theo FCTS 14.09'!$B94,'FCST SDV'!$C$3:$C$3000,0),MATCH('Hàng Theo FCTS 14.09'!I$1,'FCST SDV'!$AC$2:$AZ$2,0))/'Hàng Theo FCTS 14.09'!$C94,0)</f>
        <v>15</v>
      </c>
      <c r="J94" s="134">
        <f t="array" ref="J94">+IFERROR(INDEX('FCST SDV'!$AC$3:$AZ$3000,MATCH('Hàng Theo FCTS 14.09'!$B94,'FCST SDV'!$C$3:$C$3000,0),MATCH('Hàng Theo FCTS 14.09'!J$1,'FCST SDV'!$AC$2:$AZ$2,0))/'Hàng Theo FCTS 14.09'!$C94,0)</f>
        <v>15</v>
      </c>
      <c r="K94" s="134">
        <f t="array" ref="K94">+IFERROR(INDEX('FCST SDV'!$AC$3:$AZ$3000,MATCH('Hàng Theo FCTS 14.09'!$B94,'FCST SDV'!$C$3:$C$3000,0),MATCH('Hàng Theo FCTS 14.09'!K$1,'FCST SDV'!$AC$2:$AZ$2,0))/'Hàng Theo FCTS 14.09'!$C94,0)</f>
        <v>15</v>
      </c>
      <c r="L94" s="134">
        <f t="array" ref="L94">+IFERROR(INDEX('FCST SDV'!$AC$3:$AZ$3000,MATCH('Hàng Theo FCTS 14.09'!$B94,'FCST SDV'!$C$3:$C$3000,0),MATCH('Hàng Theo FCTS 14.09'!L$1,'FCST SDV'!$AC$2:$AZ$2,0))/'Hàng Theo FCTS 14.09'!$C94,0)</f>
        <v>15</v>
      </c>
      <c r="M94" s="134">
        <f t="array" ref="M94">+IFERROR(INDEX('FCST SDV'!$AC$3:$AZ$3000,MATCH('Hàng Theo FCTS 14.09'!$B94,'FCST SDV'!$C$3:$C$3000,0),MATCH('Hàng Theo FCTS 14.09'!M$1,'FCST SDV'!$AC$2:$AZ$2,0))/'Hàng Theo FCTS 14.09'!$C94,0)</f>
        <v>20</v>
      </c>
      <c r="N94" s="134">
        <f t="array" ref="N94">+IFERROR(INDEX('FCST SDV'!$AC$3:$AZ$3000,MATCH('Hàng Theo FCTS 14.09'!$B94,'FCST SDV'!$C$3:$C$3000,0),MATCH('Hàng Theo FCTS 14.09'!N$1,'FCST SDV'!$AC$2:$AZ$2,0))/'Hàng Theo FCTS 14.09'!$C94,0)</f>
        <v>16</v>
      </c>
      <c r="O94" s="134">
        <f t="array" ref="O94">+IFERROR(INDEX('FCST SDV'!$AC$3:$AZ$3000,MATCH('Hàng Theo FCTS 14.09'!$B94,'FCST SDV'!$C$3:$C$3000,0),MATCH('Hàng Theo FCTS 14.09'!O$1,'FCST SDV'!$AC$2:$AZ$2,0))/'Hàng Theo FCTS 14.09'!$C94,0)</f>
        <v>111</v>
      </c>
      <c r="P94" s="134">
        <f t="array" ref="P94">+IFERROR(INDEX('FCST SDV'!$AC$3:$AZ$3000,MATCH('Hàng Theo FCTS 14.09'!$B94,'FCST SDV'!$C$3:$C$3000,0),MATCH('Hàng Theo FCTS 14.09'!P$1,'FCST SDV'!$AC$2:$AZ$2,0))/'Hàng Theo FCTS 14.09'!$C94,0)</f>
        <v>144</v>
      </c>
      <c r="Q94" s="134">
        <f t="array" ref="Q94">+IFERROR(INDEX('FCST SDV'!$AC$3:$AZ$3000,MATCH('Hàng Theo FCTS 14.09'!$B94,'FCST SDV'!$C$3:$C$3000,0),MATCH('Hàng Theo FCTS 14.09'!Q$1,'FCST SDV'!$AC$2:$AZ$2,0))/'Hàng Theo FCTS 14.09'!$C94,0)</f>
        <v>0</v>
      </c>
    </row>
    <row r="95" spans="1:17">
      <c r="A95" s="562"/>
      <c r="B95" s="131" t="s">
        <v>45</v>
      </c>
      <c r="C95" s="135">
        <v>3000</v>
      </c>
      <c r="D95" s="556"/>
      <c r="E95" s="664"/>
      <c r="F95" s="556"/>
      <c r="G95" s="152">
        <f>+VLOOKUP(B95,'[6]FCST SDV'!$C:$AL,36,0)</f>
        <v>1053000</v>
      </c>
      <c r="H95" s="153">
        <f t="shared" si="8"/>
        <v>351</v>
      </c>
      <c r="I95" s="134">
        <f t="array" ref="I95">+IFERROR(INDEX('FCST SDV'!$AC$3:$AZ$3000,MATCH('Hàng Theo FCTS 14.09'!$B95,'FCST SDV'!$C$3:$C$3000,0),MATCH('Hàng Theo FCTS 14.09'!I$1,'FCST SDV'!$AC$2:$AZ$2,0))/'Hàng Theo FCTS 14.09'!$C95,0)</f>
        <v>18</v>
      </c>
      <c r="J95" s="134">
        <f t="array" ref="J95">+IFERROR(INDEX('FCST SDV'!$AC$3:$AZ$3000,MATCH('Hàng Theo FCTS 14.09'!$B95,'FCST SDV'!$C$3:$C$3000,0),MATCH('Hàng Theo FCTS 14.09'!J$1,'FCST SDV'!$AC$2:$AZ$2,0))/'Hàng Theo FCTS 14.09'!$C95,0)</f>
        <v>18</v>
      </c>
      <c r="K95" s="134">
        <f t="array" ref="K95">+IFERROR(INDEX('FCST SDV'!$AC$3:$AZ$3000,MATCH('Hàng Theo FCTS 14.09'!$B95,'FCST SDV'!$C$3:$C$3000,0),MATCH('Hàng Theo FCTS 14.09'!K$1,'FCST SDV'!$AC$2:$AZ$2,0))/'Hàng Theo FCTS 14.09'!$C95,0)</f>
        <v>20</v>
      </c>
      <c r="L95" s="134">
        <f t="array" ref="L95">+IFERROR(INDEX('FCST SDV'!$AC$3:$AZ$3000,MATCH('Hàng Theo FCTS 14.09'!$B95,'FCST SDV'!$C$3:$C$3000,0),MATCH('Hàng Theo FCTS 14.09'!L$1,'FCST SDV'!$AC$2:$AZ$2,0))/'Hàng Theo FCTS 14.09'!$C95,0)</f>
        <v>20</v>
      </c>
      <c r="M95" s="134">
        <f t="array" ref="M95">+IFERROR(INDEX('FCST SDV'!$AC$3:$AZ$3000,MATCH('Hàng Theo FCTS 14.09'!$B95,'FCST SDV'!$C$3:$C$3000,0),MATCH('Hàng Theo FCTS 14.09'!M$1,'FCST SDV'!$AC$2:$AZ$2,0))/'Hàng Theo FCTS 14.09'!$C95,0)</f>
        <v>24</v>
      </c>
      <c r="N95" s="134">
        <f t="array" ref="N95">+IFERROR(INDEX('FCST SDV'!$AC$3:$AZ$3000,MATCH('Hàng Theo FCTS 14.09'!$B95,'FCST SDV'!$C$3:$C$3000,0),MATCH('Hàng Theo FCTS 14.09'!N$1,'FCST SDV'!$AC$2:$AZ$2,0))/'Hàng Theo FCTS 14.09'!$C95,0)</f>
        <v>24</v>
      </c>
      <c r="O95" s="134">
        <f t="array" ref="O95">+IFERROR(INDEX('FCST SDV'!$AC$3:$AZ$3000,MATCH('Hàng Theo FCTS 14.09'!$B95,'FCST SDV'!$C$3:$C$3000,0),MATCH('Hàng Theo FCTS 14.09'!O$1,'FCST SDV'!$AC$2:$AZ$2,0))/'Hàng Theo FCTS 14.09'!$C95,0)</f>
        <v>142</v>
      </c>
      <c r="P95" s="134">
        <f t="array" ref="P95">+IFERROR(INDEX('FCST SDV'!$AC$3:$AZ$3000,MATCH('Hàng Theo FCTS 14.09'!$B95,'FCST SDV'!$C$3:$C$3000,0),MATCH('Hàng Theo FCTS 14.09'!P$1,'FCST SDV'!$AC$2:$AZ$2,0))/'Hàng Theo FCTS 14.09'!$C95,0)</f>
        <v>55</v>
      </c>
      <c r="Q95" s="134">
        <f t="array" ref="Q95">+IFERROR(INDEX('FCST SDV'!$AC$3:$AZ$3000,MATCH('Hàng Theo FCTS 14.09'!$B95,'FCST SDV'!$C$3:$C$3000,0),MATCH('Hàng Theo FCTS 14.09'!Q$1,'FCST SDV'!$AC$2:$AZ$2,0))/'Hàng Theo FCTS 14.09'!$C95,0)</f>
        <v>0</v>
      </c>
    </row>
    <row r="96" spans="1:17">
      <c r="A96" s="562"/>
      <c r="B96" s="131" t="s">
        <v>62</v>
      </c>
      <c r="C96" s="135">
        <v>5000</v>
      </c>
      <c r="D96" s="556"/>
      <c r="E96" s="664"/>
      <c r="F96" s="556"/>
      <c r="G96" s="152">
        <f>+VLOOKUP(B96,'[6]FCST SDV'!$C:$AL,36,0)</f>
        <v>1605000</v>
      </c>
      <c r="H96" s="153">
        <f t="shared" si="8"/>
        <v>321</v>
      </c>
      <c r="I96" s="134">
        <f t="array" ref="I96">+IFERROR(INDEX('FCST SDV'!$AC$3:$AZ$3000,MATCH('Hàng Theo FCTS 14.09'!$B96,'FCST SDV'!$C$3:$C$3000,0),MATCH('Hàng Theo FCTS 14.09'!I$1,'FCST SDV'!$AC$2:$AZ$2,0))/'Hàng Theo FCTS 14.09'!$C96,0)</f>
        <v>15</v>
      </c>
      <c r="J96" s="134">
        <f t="array" ref="J96">+IFERROR(INDEX('FCST SDV'!$AC$3:$AZ$3000,MATCH('Hàng Theo FCTS 14.09'!$B96,'FCST SDV'!$C$3:$C$3000,0),MATCH('Hàng Theo FCTS 14.09'!J$1,'FCST SDV'!$AC$2:$AZ$2,0))/'Hàng Theo FCTS 14.09'!$C96,0)</f>
        <v>15</v>
      </c>
      <c r="K96" s="134">
        <f t="array" ref="K96">+IFERROR(INDEX('FCST SDV'!$AC$3:$AZ$3000,MATCH('Hàng Theo FCTS 14.09'!$B96,'FCST SDV'!$C$3:$C$3000,0),MATCH('Hàng Theo FCTS 14.09'!K$1,'FCST SDV'!$AC$2:$AZ$2,0))/'Hàng Theo FCTS 14.09'!$C96,0)</f>
        <v>15</v>
      </c>
      <c r="L96" s="134">
        <f t="array" ref="L96">+IFERROR(INDEX('FCST SDV'!$AC$3:$AZ$3000,MATCH('Hàng Theo FCTS 14.09'!$B96,'FCST SDV'!$C$3:$C$3000,0),MATCH('Hàng Theo FCTS 14.09'!L$1,'FCST SDV'!$AC$2:$AZ$2,0))/'Hàng Theo FCTS 14.09'!$C96,0)</f>
        <v>15</v>
      </c>
      <c r="M96" s="134">
        <f t="array" ref="M96">+IFERROR(INDEX('FCST SDV'!$AC$3:$AZ$3000,MATCH('Hàng Theo FCTS 14.09'!$B96,'FCST SDV'!$C$3:$C$3000,0),MATCH('Hàng Theo FCTS 14.09'!M$1,'FCST SDV'!$AC$2:$AZ$2,0))/'Hàng Theo FCTS 14.09'!$C96,0)</f>
        <v>20</v>
      </c>
      <c r="N96" s="134">
        <f t="array" ref="N96">+IFERROR(INDEX('FCST SDV'!$AC$3:$AZ$3000,MATCH('Hàng Theo FCTS 14.09'!$B96,'FCST SDV'!$C$3:$C$3000,0),MATCH('Hàng Theo FCTS 14.09'!N$1,'FCST SDV'!$AC$2:$AZ$2,0))/'Hàng Theo FCTS 14.09'!$C96,0)</f>
        <v>16</v>
      </c>
      <c r="O96" s="134">
        <f t="array" ref="O96">+IFERROR(INDEX('FCST SDV'!$AC$3:$AZ$3000,MATCH('Hàng Theo FCTS 14.09'!$B96,'FCST SDV'!$C$3:$C$3000,0),MATCH('Hàng Theo FCTS 14.09'!O$1,'FCST SDV'!$AC$2:$AZ$2,0))/'Hàng Theo FCTS 14.09'!$C96,0)</f>
        <v>111</v>
      </c>
      <c r="P96" s="134">
        <f t="array" ref="P96">+IFERROR(INDEX('FCST SDV'!$AC$3:$AZ$3000,MATCH('Hàng Theo FCTS 14.09'!$B96,'FCST SDV'!$C$3:$C$3000,0),MATCH('Hàng Theo FCTS 14.09'!P$1,'FCST SDV'!$AC$2:$AZ$2,0))/'Hàng Theo FCTS 14.09'!$C96,0)</f>
        <v>144</v>
      </c>
      <c r="Q96" s="134">
        <f t="array" ref="Q96">+IFERROR(INDEX('FCST SDV'!$AC$3:$AZ$3000,MATCH('Hàng Theo FCTS 14.09'!$B96,'FCST SDV'!$C$3:$C$3000,0),MATCH('Hàng Theo FCTS 14.09'!Q$1,'FCST SDV'!$AC$2:$AZ$2,0))/'Hàng Theo FCTS 14.09'!$C96,0)</f>
        <v>0</v>
      </c>
    </row>
    <row r="97" spans="1:17">
      <c r="A97" s="562"/>
      <c r="B97" s="131" t="s">
        <v>44</v>
      </c>
      <c r="C97" s="135">
        <v>3000</v>
      </c>
      <c r="D97" s="556"/>
      <c r="E97" s="664"/>
      <c r="F97" s="556"/>
      <c r="G97" s="152">
        <f>+VLOOKUP(B97,'[6]FCST SDV'!$C:$AL,36,0)</f>
        <v>1053000</v>
      </c>
      <c r="H97" s="153">
        <f t="shared" si="8"/>
        <v>351</v>
      </c>
      <c r="I97" s="134">
        <f t="array" ref="I97">+IFERROR(INDEX('FCST SDV'!$AC$3:$AZ$3000,MATCH('Hàng Theo FCTS 14.09'!$B97,'FCST SDV'!$C$3:$C$3000,0),MATCH('Hàng Theo FCTS 14.09'!I$1,'FCST SDV'!$AC$2:$AZ$2,0))/'Hàng Theo FCTS 14.09'!$C97,0)</f>
        <v>0</v>
      </c>
      <c r="J97" s="134">
        <f t="array" ref="J97">+IFERROR(INDEX('FCST SDV'!$AC$3:$AZ$3000,MATCH('Hàng Theo FCTS 14.09'!$B97,'FCST SDV'!$C$3:$C$3000,0),MATCH('Hàng Theo FCTS 14.09'!J$1,'FCST SDV'!$AC$2:$AZ$2,0))/'Hàng Theo FCTS 14.09'!$C97,0)</f>
        <v>0</v>
      </c>
      <c r="K97" s="134">
        <f t="array" ref="K97">+IFERROR(INDEX('FCST SDV'!$AC$3:$AZ$3000,MATCH('Hàng Theo FCTS 14.09'!$B97,'FCST SDV'!$C$3:$C$3000,0),MATCH('Hàng Theo FCTS 14.09'!K$1,'FCST SDV'!$AC$2:$AZ$2,0))/'Hàng Theo FCTS 14.09'!$C97,0)</f>
        <v>0</v>
      </c>
      <c r="L97" s="134">
        <f t="array" ref="L97">+IFERROR(INDEX('FCST SDV'!$AC$3:$AZ$3000,MATCH('Hàng Theo FCTS 14.09'!$B97,'FCST SDV'!$C$3:$C$3000,0),MATCH('Hàng Theo FCTS 14.09'!L$1,'FCST SDV'!$AC$2:$AZ$2,0))/'Hàng Theo FCTS 14.09'!$C97,0)</f>
        <v>0</v>
      </c>
      <c r="M97" s="134">
        <f t="array" ref="M97">+IFERROR(INDEX('FCST SDV'!$AC$3:$AZ$3000,MATCH('Hàng Theo FCTS 14.09'!$B97,'FCST SDV'!$C$3:$C$3000,0),MATCH('Hàng Theo FCTS 14.09'!M$1,'FCST SDV'!$AC$2:$AZ$2,0))/'Hàng Theo FCTS 14.09'!$C97,0)</f>
        <v>0</v>
      </c>
      <c r="N97" s="134">
        <f t="array" ref="N97">+IFERROR(INDEX('FCST SDV'!$AC$3:$AZ$3000,MATCH('Hàng Theo FCTS 14.09'!$B97,'FCST SDV'!$C$3:$C$3000,0),MATCH('Hàng Theo FCTS 14.09'!N$1,'FCST SDV'!$AC$2:$AZ$2,0))/'Hàng Theo FCTS 14.09'!$C97,0)</f>
        <v>0</v>
      </c>
      <c r="O97" s="134">
        <f t="array" ref="O97">+IFERROR(INDEX('FCST SDV'!$AC$3:$AZ$3000,MATCH('Hàng Theo FCTS 14.09'!$B97,'FCST SDV'!$C$3:$C$3000,0),MATCH('Hàng Theo FCTS 14.09'!O$1,'FCST SDV'!$AC$2:$AZ$2,0))/'Hàng Theo FCTS 14.09'!$C97,0)</f>
        <v>1</v>
      </c>
      <c r="P97" s="134">
        <f t="array" ref="P97">+IFERROR(INDEX('FCST SDV'!$AC$3:$AZ$3000,MATCH('Hàng Theo FCTS 14.09'!$B97,'FCST SDV'!$C$3:$C$3000,0),MATCH('Hàng Theo FCTS 14.09'!P$1,'FCST SDV'!$AC$2:$AZ$2,0))/'Hàng Theo FCTS 14.09'!$C97,0)</f>
        <v>2</v>
      </c>
      <c r="Q97" s="134">
        <f t="array" ref="Q97">+IFERROR(INDEX('FCST SDV'!$AC$3:$AZ$3000,MATCH('Hàng Theo FCTS 14.09'!$B97,'FCST SDV'!$C$3:$C$3000,0),MATCH('Hàng Theo FCTS 14.09'!Q$1,'FCST SDV'!$AC$2:$AZ$2,0))/'Hàng Theo FCTS 14.09'!$C97,0)</f>
        <v>0</v>
      </c>
    </row>
    <row r="98" spans="1:17">
      <c r="A98" s="562"/>
      <c r="B98" s="131" t="s">
        <v>85</v>
      </c>
      <c r="C98" s="135">
        <v>15000</v>
      </c>
      <c r="D98" s="556"/>
      <c r="E98" s="664"/>
      <c r="F98" s="556"/>
      <c r="G98" s="152">
        <f>+VLOOKUP(B98,'[6]FCST SDV'!$C:$AL,36,0)</f>
        <v>45000</v>
      </c>
      <c r="H98" s="153">
        <f t="shared" si="8"/>
        <v>3</v>
      </c>
      <c r="I98" s="134">
        <f t="array" ref="I98">+IFERROR(INDEX('FCST SDV'!$AC$3:$AZ$3000,MATCH('Hàng Theo FCTS 14.09'!$B98,'FCST SDV'!$C$3:$C$3000,0),MATCH('Hàng Theo FCTS 14.09'!I$1,'FCST SDV'!$AC$2:$AZ$2,0))/'Hàng Theo FCTS 14.09'!$C98,0)</f>
        <v>4</v>
      </c>
      <c r="J98" s="134">
        <f t="array" ref="J98">+IFERROR(INDEX('FCST SDV'!$AC$3:$AZ$3000,MATCH('Hàng Theo FCTS 14.09'!$B98,'FCST SDV'!$C$3:$C$3000,0),MATCH('Hàng Theo FCTS 14.09'!J$1,'FCST SDV'!$AC$2:$AZ$2,0))/'Hàng Theo FCTS 14.09'!$C98,0)</f>
        <v>8</v>
      </c>
      <c r="K98" s="134">
        <f t="array" ref="K98">+IFERROR(INDEX('FCST SDV'!$AC$3:$AZ$3000,MATCH('Hàng Theo FCTS 14.09'!$B98,'FCST SDV'!$C$3:$C$3000,0),MATCH('Hàng Theo FCTS 14.09'!K$1,'FCST SDV'!$AC$2:$AZ$2,0))/'Hàng Theo FCTS 14.09'!$C98,0)</f>
        <v>8</v>
      </c>
      <c r="L98" s="134">
        <f t="array" ref="L98">+IFERROR(INDEX('FCST SDV'!$AC$3:$AZ$3000,MATCH('Hàng Theo FCTS 14.09'!$B98,'FCST SDV'!$C$3:$C$3000,0),MATCH('Hàng Theo FCTS 14.09'!L$1,'FCST SDV'!$AC$2:$AZ$2,0))/'Hàng Theo FCTS 14.09'!$C98,0)</f>
        <v>8</v>
      </c>
      <c r="M98" s="134">
        <f t="array" ref="M98">+IFERROR(INDEX('FCST SDV'!$AC$3:$AZ$3000,MATCH('Hàng Theo FCTS 14.09'!$B98,'FCST SDV'!$C$3:$C$3000,0),MATCH('Hàng Theo FCTS 14.09'!M$1,'FCST SDV'!$AC$2:$AZ$2,0))/'Hàng Theo FCTS 14.09'!$C98,0)</f>
        <v>8</v>
      </c>
      <c r="N98" s="134">
        <f t="array" ref="N98">+IFERROR(INDEX('FCST SDV'!$AC$3:$AZ$3000,MATCH('Hàng Theo FCTS 14.09'!$B98,'FCST SDV'!$C$3:$C$3000,0),MATCH('Hàng Theo FCTS 14.09'!N$1,'FCST SDV'!$AC$2:$AZ$2,0))/'Hàng Theo FCTS 14.09'!$C98,0)</f>
        <v>8</v>
      </c>
      <c r="O98" s="134">
        <f t="array" ref="O98">+IFERROR(INDEX('FCST SDV'!$AC$3:$AZ$3000,MATCH('Hàng Theo FCTS 14.09'!$B98,'FCST SDV'!$C$3:$C$3000,0),MATCH('Hàng Theo FCTS 14.09'!O$1,'FCST SDV'!$AC$2:$AZ$2,0))/'Hàng Theo FCTS 14.09'!$C98,0)</f>
        <v>52</v>
      </c>
      <c r="P98" s="134">
        <f t="array" ref="P98">+IFERROR(INDEX('FCST SDV'!$AC$3:$AZ$3000,MATCH('Hàng Theo FCTS 14.09'!$B98,'FCST SDV'!$C$3:$C$3000,0),MATCH('Hàng Theo FCTS 14.09'!P$1,'FCST SDV'!$AC$2:$AZ$2,0))/'Hàng Theo FCTS 14.09'!$C98,0)</f>
        <v>0</v>
      </c>
      <c r="Q98" s="134">
        <f t="array" ref="Q98">+IFERROR(INDEX('FCST SDV'!$AC$3:$AZ$3000,MATCH('Hàng Theo FCTS 14.09'!$B98,'FCST SDV'!$C$3:$C$3000,0),MATCH('Hàng Theo FCTS 14.09'!Q$1,'FCST SDV'!$AC$2:$AZ$2,0))/'Hàng Theo FCTS 14.09'!$C98,0)</f>
        <v>0</v>
      </c>
    </row>
    <row r="99" spans="1:17">
      <c r="A99" s="563"/>
      <c r="B99" s="131" t="s">
        <v>65</v>
      </c>
      <c r="C99" s="135">
        <v>1000</v>
      </c>
      <c r="D99" s="557"/>
      <c r="E99" s="586"/>
      <c r="F99" s="557"/>
      <c r="G99" s="152">
        <f>+VLOOKUP(B99,'[6]FCST SDV'!$C:$AL,36,0)</f>
        <v>96000</v>
      </c>
      <c r="H99" s="153">
        <f t="shared" si="8"/>
        <v>96</v>
      </c>
      <c r="I99" s="134">
        <f t="array" ref="I99">+IFERROR(INDEX('FCST SDV'!$AC$3:$AZ$3000,MATCH('Hàng Theo FCTS 14.09'!$B99,'FCST SDV'!$C$3:$C$3000,0),MATCH('Hàng Theo FCTS 14.09'!I$1,'FCST SDV'!$AC$2:$AZ$2,0))/'Hàng Theo FCTS 14.09'!$C99,0)</f>
        <v>0</v>
      </c>
      <c r="J99" s="134">
        <f t="array" ref="J99">+IFERROR(INDEX('FCST SDV'!$AC$3:$AZ$3000,MATCH('Hàng Theo FCTS 14.09'!$B99,'FCST SDV'!$C$3:$C$3000,0),MATCH('Hàng Theo FCTS 14.09'!J$1,'FCST SDV'!$AC$2:$AZ$2,0))/'Hàng Theo FCTS 14.09'!$C99,0)</f>
        <v>0</v>
      </c>
      <c r="K99" s="134">
        <f t="array" ref="K99">+IFERROR(INDEX('FCST SDV'!$AC$3:$AZ$3000,MATCH('Hàng Theo FCTS 14.09'!$B99,'FCST SDV'!$C$3:$C$3000,0),MATCH('Hàng Theo FCTS 14.09'!K$1,'FCST SDV'!$AC$2:$AZ$2,0))/'Hàng Theo FCTS 14.09'!$C99,0)</f>
        <v>0</v>
      </c>
      <c r="L99" s="134">
        <f t="array" ref="L99">+IFERROR(INDEX('FCST SDV'!$AC$3:$AZ$3000,MATCH('Hàng Theo FCTS 14.09'!$B99,'FCST SDV'!$C$3:$C$3000,0),MATCH('Hàng Theo FCTS 14.09'!L$1,'FCST SDV'!$AC$2:$AZ$2,0))/'Hàng Theo FCTS 14.09'!$C99,0)</f>
        <v>0</v>
      </c>
      <c r="M99" s="134">
        <f t="array" ref="M99">+IFERROR(INDEX('FCST SDV'!$AC$3:$AZ$3000,MATCH('Hàng Theo FCTS 14.09'!$B99,'FCST SDV'!$C$3:$C$3000,0),MATCH('Hàng Theo FCTS 14.09'!M$1,'FCST SDV'!$AC$2:$AZ$2,0))/'Hàng Theo FCTS 14.09'!$C99,0)</f>
        <v>0</v>
      </c>
      <c r="N99" s="134">
        <f t="array" ref="N99">+IFERROR(INDEX('FCST SDV'!$AC$3:$AZ$3000,MATCH('Hàng Theo FCTS 14.09'!$B99,'FCST SDV'!$C$3:$C$3000,0),MATCH('Hàng Theo FCTS 14.09'!N$1,'FCST SDV'!$AC$2:$AZ$2,0))/'Hàng Theo FCTS 14.09'!$C99,0)</f>
        <v>0</v>
      </c>
      <c r="O99" s="134">
        <f t="array" ref="O99">+IFERROR(INDEX('FCST SDV'!$AC$3:$AZ$3000,MATCH('Hàng Theo FCTS 14.09'!$B99,'FCST SDV'!$C$3:$C$3000,0),MATCH('Hàng Theo FCTS 14.09'!O$1,'FCST SDV'!$AC$2:$AZ$2,0))/'Hàng Theo FCTS 14.09'!$C99,0)</f>
        <v>0</v>
      </c>
      <c r="P99" s="134">
        <f t="array" ref="P99">+IFERROR(INDEX('FCST SDV'!$AC$3:$AZ$3000,MATCH('Hàng Theo FCTS 14.09'!$B99,'FCST SDV'!$C$3:$C$3000,0),MATCH('Hàng Theo FCTS 14.09'!P$1,'FCST SDV'!$AC$2:$AZ$2,0))/'Hàng Theo FCTS 14.09'!$C99,0)</f>
        <v>0</v>
      </c>
      <c r="Q99" s="134">
        <f t="array" ref="Q99">+IFERROR(INDEX('FCST SDV'!$AC$3:$AZ$3000,MATCH('Hàng Theo FCTS 14.09'!$B99,'FCST SDV'!$C$3:$C$3000,0),MATCH('Hàng Theo FCTS 14.09'!Q$1,'FCST SDV'!$AC$2:$AZ$2,0))/'Hàng Theo FCTS 14.09'!$C99,0)</f>
        <v>0</v>
      </c>
    </row>
    <row r="100" spans="1:17">
      <c r="A100" s="590" t="s">
        <v>254</v>
      </c>
      <c r="B100" s="591"/>
      <c r="C100" s="591"/>
      <c r="D100" s="591"/>
      <c r="E100" s="591"/>
      <c r="F100" s="592"/>
      <c r="G100" s="156"/>
      <c r="H100" s="155"/>
      <c r="I100" s="138">
        <f>+F70-SUM(I70:I99)</f>
        <v>-186.9722280008321</v>
      </c>
      <c r="J100" s="138">
        <f>+I100-SUM(J70:J99)</f>
        <v>-397.8505963525414</v>
      </c>
      <c r="K100" s="138">
        <f t="shared" ref="K100:Q100" si="9">+J100-SUM(K70:K99)</f>
        <v>-602.70490603980306</v>
      </c>
      <c r="L100" s="138">
        <f t="shared" si="9"/>
        <v>-800.58202274460859</v>
      </c>
      <c r="M100" s="138">
        <f t="shared" si="9"/>
        <v>-1031.8013521947159</v>
      </c>
      <c r="N100" s="138">
        <f t="shared" si="9"/>
        <v>-1253.8951355661882</v>
      </c>
      <c r="O100" s="138">
        <f t="shared" si="9"/>
        <v>-2714.6398516052977</v>
      </c>
      <c r="P100" s="138">
        <f t="shared" si="9"/>
        <v>-4035.3273594064212</v>
      </c>
      <c r="Q100" s="138">
        <f t="shared" si="9"/>
        <v>-4325.9273594064216</v>
      </c>
    </row>
    <row r="101" spans="1:17">
      <c r="A101" s="561" t="s">
        <v>88</v>
      </c>
      <c r="B101" s="131" t="s">
        <v>19</v>
      </c>
      <c r="C101" s="135">
        <v>1000</v>
      </c>
      <c r="D101" s="555">
        <v>4600</v>
      </c>
      <c r="E101" s="585"/>
      <c r="F101" s="555">
        <f>+D101</f>
        <v>4600</v>
      </c>
      <c r="G101" s="152">
        <f>+VLOOKUP(B101,'[6]FCST SDV'!$C:$AL,36,0)</f>
        <v>37800</v>
      </c>
      <c r="H101" s="153">
        <f t="shared" ref="H101:H113" si="10">+G101/C101</f>
        <v>37.799999999999997</v>
      </c>
      <c r="I101" s="134">
        <f t="array" ref="I101">+IFERROR(INDEX('FCST SDV'!$AC$3:$AZ$3000,MATCH('Hàng Theo FCTS 14.09'!$B101,'FCST SDV'!$C$3:$C$3000,0),MATCH('Hàng Theo FCTS 14.09'!I$1,'FCST SDV'!$AC$2:$AZ$2,0))/'Hàng Theo FCTS 14.09'!$C101,0)</f>
        <v>24</v>
      </c>
      <c r="J101" s="134">
        <f t="array" ref="J101">+IFERROR(INDEX('FCST SDV'!$AC$3:$AZ$3000,MATCH('Hàng Theo FCTS 14.09'!$B101,'FCST SDV'!$C$3:$C$3000,0),MATCH('Hàng Theo FCTS 14.09'!J$1,'FCST SDV'!$AC$2:$AZ$2,0))/'Hàng Theo FCTS 14.09'!$C101,0)</f>
        <v>24</v>
      </c>
      <c r="K101" s="134">
        <f t="array" ref="K101">+IFERROR(INDEX('FCST SDV'!$AC$3:$AZ$3000,MATCH('Hàng Theo FCTS 14.09'!$B101,'FCST SDV'!$C$3:$C$3000,0),MATCH('Hàng Theo FCTS 14.09'!K$1,'FCST SDV'!$AC$2:$AZ$2,0))/'Hàng Theo FCTS 14.09'!$C101,0)</f>
        <v>24</v>
      </c>
      <c r="L101" s="134">
        <f t="array" ref="L101">+IFERROR(INDEX('FCST SDV'!$AC$3:$AZ$3000,MATCH('Hàng Theo FCTS 14.09'!$B101,'FCST SDV'!$C$3:$C$3000,0),MATCH('Hàng Theo FCTS 14.09'!L$1,'FCST SDV'!$AC$2:$AZ$2,0))/'Hàng Theo FCTS 14.09'!$C101,0)</f>
        <v>24</v>
      </c>
      <c r="M101" s="134">
        <f t="array" ref="M101">+IFERROR(INDEX('FCST SDV'!$AC$3:$AZ$3000,MATCH('Hàng Theo FCTS 14.09'!$B101,'FCST SDV'!$C$3:$C$3000,0),MATCH('Hàng Theo FCTS 14.09'!M$1,'FCST SDV'!$AC$2:$AZ$2,0))/'Hàng Theo FCTS 14.09'!$C101,0)</f>
        <v>24</v>
      </c>
      <c r="N101" s="134">
        <f t="array" ref="N101">+IFERROR(INDEX('FCST SDV'!$AC$3:$AZ$3000,MATCH('Hàng Theo FCTS 14.09'!$B101,'FCST SDV'!$C$3:$C$3000,0),MATCH('Hàng Theo FCTS 14.09'!N$1,'FCST SDV'!$AC$2:$AZ$2,0))/'Hàng Theo FCTS 14.09'!$C101,0)</f>
        <v>13.333333333333334</v>
      </c>
      <c r="O101" s="134">
        <f t="array" ref="O101">+IFERROR(INDEX('FCST SDV'!$AC$3:$AZ$3000,MATCH('Hàng Theo FCTS 14.09'!$B101,'FCST SDV'!$C$3:$C$3000,0),MATCH('Hàng Theo FCTS 14.09'!O$1,'FCST SDV'!$AC$2:$AZ$2,0))/'Hàng Theo FCTS 14.09'!$C101,0)</f>
        <v>157.33333333333334</v>
      </c>
      <c r="P101" s="134">
        <f t="array" ref="P101">+IFERROR(INDEX('FCST SDV'!$AC$3:$AZ$3000,MATCH('Hàng Theo FCTS 14.09'!$B101,'FCST SDV'!$C$3:$C$3000,0),MATCH('Hàng Theo FCTS 14.09'!P$1,'FCST SDV'!$AC$2:$AZ$2,0))/'Hàng Theo FCTS 14.09'!$C101,0)</f>
        <v>0</v>
      </c>
      <c r="Q101" s="134">
        <f t="array" ref="Q101">+IFERROR(INDEX('FCST SDV'!$AC$3:$AZ$3000,MATCH('Hàng Theo FCTS 14.09'!$B101,'FCST SDV'!$C$3:$C$3000,0),MATCH('Hàng Theo FCTS 14.09'!Q$1,'FCST SDV'!$AC$2:$AZ$2,0))/'Hàng Theo FCTS 14.09'!$C101,0)</f>
        <v>0</v>
      </c>
    </row>
    <row r="102" spans="1:17">
      <c r="A102" s="562"/>
      <c r="B102" s="131" t="s">
        <v>87</v>
      </c>
      <c r="C102" s="135">
        <v>375</v>
      </c>
      <c r="D102" s="556"/>
      <c r="E102" s="664"/>
      <c r="F102" s="556"/>
      <c r="G102" s="152">
        <f>+VLOOKUP(B102,'[6]FCST SDV'!$C:$AL,36,0)</f>
        <v>109000</v>
      </c>
      <c r="H102" s="153">
        <f t="shared" si="10"/>
        <v>290.66666666666669</v>
      </c>
      <c r="I102" s="134">
        <f t="array" ref="I102">+IFERROR(INDEX('FCST SDV'!$AC$3:$AZ$3000,MATCH('Hàng Theo FCTS 14.09'!$B102,'FCST SDV'!$C$3:$C$3000,0),MATCH('Hàng Theo FCTS 14.09'!I$1,'FCST SDV'!$AC$2:$AZ$2,0))/'Hàng Theo FCTS 14.09'!$C102,0)</f>
        <v>0</v>
      </c>
      <c r="J102" s="134">
        <f t="array" ref="J102">+IFERROR(INDEX('FCST SDV'!$AC$3:$AZ$3000,MATCH('Hàng Theo FCTS 14.09'!$B102,'FCST SDV'!$C$3:$C$3000,0),MATCH('Hàng Theo FCTS 14.09'!J$1,'FCST SDV'!$AC$2:$AZ$2,0))/'Hàng Theo FCTS 14.09'!$C102,0)</f>
        <v>0</v>
      </c>
      <c r="K102" s="134">
        <f t="array" ref="K102">+IFERROR(INDEX('FCST SDV'!$AC$3:$AZ$3000,MATCH('Hàng Theo FCTS 14.09'!$B102,'FCST SDV'!$C$3:$C$3000,0),MATCH('Hàng Theo FCTS 14.09'!K$1,'FCST SDV'!$AC$2:$AZ$2,0))/'Hàng Theo FCTS 14.09'!$C102,0)</f>
        <v>10</v>
      </c>
      <c r="L102" s="134">
        <f t="array" ref="L102">+IFERROR(INDEX('FCST SDV'!$AC$3:$AZ$3000,MATCH('Hàng Theo FCTS 14.09'!$B102,'FCST SDV'!$C$3:$C$3000,0),MATCH('Hàng Theo FCTS 14.09'!L$1,'FCST SDV'!$AC$2:$AZ$2,0))/'Hàng Theo FCTS 14.09'!$C102,0)</f>
        <v>20</v>
      </c>
      <c r="M102" s="134">
        <f t="array" ref="M102">+IFERROR(INDEX('FCST SDV'!$AC$3:$AZ$3000,MATCH('Hàng Theo FCTS 14.09'!$B102,'FCST SDV'!$C$3:$C$3000,0),MATCH('Hàng Theo FCTS 14.09'!M$1,'FCST SDV'!$AC$2:$AZ$2,0))/'Hàng Theo FCTS 14.09'!$C102,0)</f>
        <v>20</v>
      </c>
      <c r="N102" s="134">
        <f t="array" ref="N102">+IFERROR(INDEX('FCST SDV'!$AC$3:$AZ$3000,MATCH('Hàng Theo FCTS 14.09'!$B102,'FCST SDV'!$C$3:$C$3000,0),MATCH('Hàng Theo FCTS 14.09'!N$1,'FCST SDV'!$AC$2:$AZ$2,0))/'Hàng Theo FCTS 14.09'!$C102,0)</f>
        <v>0</v>
      </c>
      <c r="O102" s="134">
        <f t="array" ref="O102">+IFERROR(INDEX('FCST SDV'!$AC$3:$AZ$3000,MATCH('Hàng Theo FCTS 14.09'!$B102,'FCST SDV'!$C$3:$C$3000,0),MATCH('Hàng Theo FCTS 14.09'!O$1,'FCST SDV'!$AC$2:$AZ$2,0))/'Hàng Theo FCTS 14.09'!$C102,0)</f>
        <v>50</v>
      </c>
      <c r="P102" s="134">
        <f t="array" ref="P102">+IFERROR(INDEX('FCST SDV'!$AC$3:$AZ$3000,MATCH('Hàng Theo FCTS 14.09'!$B102,'FCST SDV'!$C$3:$C$3000,0),MATCH('Hàng Theo FCTS 14.09'!P$1,'FCST SDV'!$AC$2:$AZ$2,0))/'Hàng Theo FCTS 14.09'!$C102,0)</f>
        <v>65</v>
      </c>
      <c r="Q102" s="134">
        <f t="array" ref="Q102">+IFERROR(INDEX('FCST SDV'!$AC$3:$AZ$3000,MATCH('Hàng Theo FCTS 14.09'!$B102,'FCST SDV'!$C$3:$C$3000,0),MATCH('Hàng Theo FCTS 14.09'!Q$1,'FCST SDV'!$AC$2:$AZ$2,0))/'Hàng Theo FCTS 14.09'!$C102,0)</f>
        <v>0</v>
      </c>
    </row>
    <row r="103" spans="1:17">
      <c r="A103" s="562"/>
      <c r="B103" s="131" t="s">
        <v>20</v>
      </c>
      <c r="C103" s="135">
        <v>525</v>
      </c>
      <c r="D103" s="556"/>
      <c r="E103" s="664"/>
      <c r="F103" s="556"/>
      <c r="G103" s="152">
        <f>+VLOOKUP(B103,'[6]FCST SDV'!$C:$AL,36,0)</f>
        <v>86625</v>
      </c>
      <c r="H103" s="153">
        <f t="shared" si="10"/>
        <v>165</v>
      </c>
      <c r="I103" s="134">
        <f t="array" ref="I103">+IFERROR(INDEX('FCST SDV'!$AC$3:$AZ$3000,MATCH('Hàng Theo FCTS 14.09'!$B103,'FCST SDV'!$C$3:$C$3000,0),MATCH('Hàng Theo FCTS 14.09'!I$1,'FCST SDV'!$AC$2:$AZ$2,0))/'Hàng Theo FCTS 14.09'!$C103,0)</f>
        <v>0</v>
      </c>
      <c r="J103" s="134">
        <f t="array" ref="J103">+IFERROR(INDEX('FCST SDV'!$AC$3:$AZ$3000,MATCH('Hàng Theo FCTS 14.09'!$B103,'FCST SDV'!$C$3:$C$3000,0),MATCH('Hàng Theo FCTS 14.09'!J$1,'FCST SDV'!$AC$2:$AZ$2,0))/'Hàng Theo FCTS 14.09'!$C103,0)</f>
        <v>21.333333333333332</v>
      </c>
      <c r="K103" s="134">
        <f t="array" ref="K103">+IFERROR(INDEX('FCST SDV'!$AC$3:$AZ$3000,MATCH('Hàng Theo FCTS 14.09'!$B103,'FCST SDV'!$C$3:$C$3000,0),MATCH('Hàng Theo FCTS 14.09'!K$1,'FCST SDV'!$AC$2:$AZ$2,0))/'Hàng Theo FCTS 14.09'!$C103,0)</f>
        <v>21.333333333333332</v>
      </c>
      <c r="L103" s="134">
        <f t="array" ref="L103">+IFERROR(INDEX('FCST SDV'!$AC$3:$AZ$3000,MATCH('Hàng Theo FCTS 14.09'!$B103,'FCST SDV'!$C$3:$C$3000,0),MATCH('Hàng Theo FCTS 14.09'!L$1,'FCST SDV'!$AC$2:$AZ$2,0))/'Hàng Theo FCTS 14.09'!$C103,0)</f>
        <v>18.666666666666668</v>
      </c>
      <c r="M103" s="134">
        <f t="array" ref="M103">+IFERROR(INDEX('FCST SDV'!$AC$3:$AZ$3000,MATCH('Hàng Theo FCTS 14.09'!$B103,'FCST SDV'!$C$3:$C$3000,0),MATCH('Hàng Theo FCTS 14.09'!M$1,'FCST SDV'!$AC$2:$AZ$2,0))/'Hàng Theo FCTS 14.09'!$C103,0)</f>
        <v>42.666666666666664</v>
      </c>
      <c r="N103" s="134">
        <f t="array" ref="N103">+IFERROR(INDEX('FCST SDV'!$AC$3:$AZ$3000,MATCH('Hàng Theo FCTS 14.09'!$B103,'FCST SDV'!$C$3:$C$3000,0),MATCH('Hàng Theo FCTS 14.09'!N$1,'FCST SDV'!$AC$2:$AZ$2,0))/'Hàng Theo FCTS 14.09'!$C103,0)</f>
        <v>48</v>
      </c>
      <c r="O103" s="134">
        <f t="array" ref="O103">+IFERROR(INDEX('FCST SDV'!$AC$3:$AZ$3000,MATCH('Hàng Theo FCTS 14.09'!$B103,'FCST SDV'!$C$3:$C$3000,0),MATCH('Hàng Theo FCTS 14.09'!O$1,'FCST SDV'!$AC$2:$AZ$2,0))/'Hàng Theo FCTS 14.09'!$C103,0)</f>
        <v>173.33333333333334</v>
      </c>
      <c r="P103" s="134">
        <f t="array" ref="P103">+IFERROR(INDEX('FCST SDV'!$AC$3:$AZ$3000,MATCH('Hàng Theo FCTS 14.09'!$B103,'FCST SDV'!$C$3:$C$3000,0),MATCH('Hàng Theo FCTS 14.09'!P$1,'FCST SDV'!$AC$2:$AZ$2,0))/'Hàng Theo FCTS 14.09'!$C103,0)</f>
        <v>106.66666666666667</v>
      </c>
      <c r="Q103" s="134">
        <f t="array" ref="Q103">+IFERROR(INDEX('FCST SDV'!$AC$3:$AZ$3000,MATCH('Hàng Theo FCTS 14.09'!$B103,'FCST SDV'!$C$3:$C$3000,0),MATCH('Hàng Theo FCTS 14.09'!Q$1,'FCST SDV'!$AC$2:$AZ$2,0))/'Hàng Theo FCTS 14.09'!$C103,0)</f>
        <v>173.33333333333334</v>
      </c>
    </row>
    <row r="104" spans="1:17">
      <c r="A104" s="562"/>
      <c r="B104" s="131" t="s">
        <v>25</v>
      </c>
      <c r="C104" s="135">
        <v>375</v>
      </c>
      <c r="D104" s="556"/>
      <c r="E104" s="664"/>
      <c r="F104" s="556"/>
      <c r="G104" s="152">
        <f>+VLOOKUP(B104,'[6]FCST SDV'!$C:$AL,36,0)</f>
        <v>227000</v>
      </c>
      <c r="H104" s="153">
        <f t="shared" si="10"/>
        <v>605.33333333333337</v>
      </c>
      <c r="I104" s="134">
        <f t="array" ref="I104">+IFERROR(INDEX('FCST SDV'!$AC$3:$AZ$3000,MATCH('Hàng Theo FCTS 14.09'!$B104,'FCST SDV'!$C$3:$C$3000,0),MATCH('Hàng Theo FCTS 14.09'!I$1,'FCST SDV'!$AC$2:$AZ$2,0))/'Hàng Theo FCTS 14.09'!$C104,0)</f>
        <v>101.33333333333333</v>
      </c>
      <c r="J104" s="134">
        <f t="array" ref="J104">+IFERROR(INDEX('FCST SDV'!$AC$3:$AZ$3000,MATCH('Hàng Theo FCTS 14.09'!$B104,'FCST SDV'!$C$3:$C$3000,0),MATCH('Hàng Theo FCTS 14.09'!J$1,'FCST SDV'!$AC$2:$AZ$2,0))/'Hàng Theo FCTS 14.09'!$C104,0)</f>
        <v>101.33333333333333</v>
      </c>
      <c r="K104" s="134">
        <f t="array" ref="K104">+IFERROR(INDEX('FCST SDV'!$AC$3:$AZ$3000,MATCH('Hàng Theo FCTS 14.09'!$B104,'FCST SDV'!$C$3:$C$3000,0),MATCH('Hàng Theo FCTS 14.09'!K$1,'FCST SDV'!$AC$2:$AZ$2,0))/'Hàng Theo FCTS 14.09'!$C104,0)</f>
        <v>101.33333333333333</v>
      </c>
      <c r="L104" s="134">
        <f t="array" ref="L104">+IFERROR(INDEX('FCST SDV'!$AC$3:$AZ$3000,MATCH('Hàng Theo FCTS 14.09'!$B104,'FCST SDV'!$C$3:$C$3000,0),MATCH('Hàng Theo FCTS 14.09'!L$1,'FCST SDV'!$AC$2:$AZ$2,0))/'Hàng Theo FCTS 14.09'!$C104,0)</f>
        <v>101.33333333333333</v>
      </c>
      <c r="M104" s="134">
        <f t="array" ref="M104">+IFERROR(INDEX('FCST SDV'!$AC$3:$AZ$3000,MATCH('Hàng Theo FCTS 14.09'!$B104,'FCST SDV'!$C$3:$C$3000,0),MATCH('Hàng Theo FCTS 14.09'!M$1,'FCST SDV'!$AC$2:$AZ$2,0))/'Hàng Theo FCTS 14.09'!$C104,0)</f>
        <v>101.33333333333333</v>
      </c>
      <c r="N104" s="134">
        <f t="array" ref="N104">+IFERROR(INDEX('FCST SDV'!$AC$3:$AZ$3000,MATCH('Hàng Theo FCTS 14.09'!$B104,'FCST SDV'!$C$3:$C$3000,0),MATCH('Hàng Theo FCTS 14.09'!N$1,'FCST SDV'!$AC$2:$AZ$2,0))/'Hàng Theo FCTS 14.09'!$C104,0)</f>
        <v>101.33333333333333</v>
      </c>
      <c r="O104" s="134">
        <f t="array" ref="O104">+IFERROR(INDEX('FCST SDV'!$AC$3:$AZ$3000,MATCH('Hàng Theo FCTS 14.09'!$B104,'FCST SDV'!$C$3:$C$3000,0),MATCH('Hàng Theo FCTS 14.09'!O$1,'FCST SDV'!$AC$2:$AZ$2,0))/'Hàng Theo FCTS 14.09'!$C104,0)</f>
        <v>672.5866666666667</v>
      </c>
      <c r="P104" s="134">
        <f t="array" ref="P104">+IFERROR(INDEX('FCST SDV'!$AC$3:$AZ$3000,MATCH('Hàng Theo FCTS 14.09'!$B104,'FCST SDV'!$C$3:$C$3000,0),MATCH('Hàng Theo FCTS 14.09'!P$1,'FCST SDV'!$AC$2:$AZ$2,0))/'Hàng Theo FCTS 14.09'!$C104,0)</f>
        <v>1512</v>
      </c>
      <c r="Q104" s="134">
        <f t="array" ref="Q104">+IFERROR(INDEX('FCST SDV'!$AC$3:$AZ$3000,MATCH('Hàng Theo FCTS 14.09'!$B104,'FCST SDV'!$C$3:$C$3000,0),MATCH('Hàng Theo FCTS 14.09'!Q$1,'FCST SDV'!$AC$2:$AZ$2,0))/'Hàng Theo FCTS 14.09'!$C104,0)</f>
        <v>864</v>
      </c>
    </row>
    <row r="105" spans="1:17">
      <c r="A105" s="562"/>
      <c r="B105" s="131" t="s">
        <v>11</v>
      </c>
      <c r="C105" s="135">
        <v>375</v>
      </c>
      <c r="D105" s="556"/>
      <c r="E105" s="664"/>
      <c r="F105" s="556"/>
      <c r="G105" s="152">
        <f>+VLOOKUP(B105,'[6]FCST SDV'!$C:$AL,36,0)</f>
        <v>1371220</v>
      </c>
      <c r="H105" s="153">
        <f t="shared" si="10"/>
        <v>3656.5866666666666</v>
      </c>
      <c r="I105" s="134">
        <f t="array" ref="I105">+IFERROR(INDEX('FCST SDV'!$AC$3:$AZ$3000,MATCH('Hàng Theo FCTS 14.09'!$B105,'FCST SDV'!$C$3:$C$3000,0),MATCH('Hàng Theo FCTS 14.09'!I$1,'FCST SDV'!$AC$2:$AZ$2,0))/'Hàng Theo FCTS 14.09'!$C105,0)</f>
        <v>0</v>
      </c>
      <c r="J105" s="134">
        <f t="array" ref="J105">+IFERROR(INDEX('FCST SDV'!$AC$3:$AZ$3000,MATCH('Hàng Theo FCTS 14.09'!$B105,'FCST SDV'!$C$3:$C$3000,0),MATCH('Hàng Theo FCTS 14.09'!J$1,'FCST SDV'!$AC$2:$AZ$2,0))/'Hàng Theo FCTS 14.09'!$C105,0)</f>
        <v>0</v>
      </c>
      <c r="K105" s="134">
        <f t="array" ref="K105">+IFERROR(INDEX('FCST SDV'!$AC$3:$AZ$3000,MATCH('Hàng Theo FCTS 14.09'!$B105,'FCST SDV'!$C$3:$C$3000,0),MATCH('Hàng Theo FCTS 14.09'!K$1,'FCST SDV'!$AC$2:$AZ$2,0))/'Hàng Theo FCTS 14.09'!$C105,0)</f>
        <v>0</v>
      </c>
      <c r="L105" s="134">
        <f t="array" ref="L105">+IFERROR(INDEX('FCST SDV'!$AC$3:$AZ$3000,MATCH('Hàng Theo FCTS 14.09'!$B105,'FCST SDV'!$C$3:$C$3000,0),MATCH('Hàng Theo FCTS 14.09'!L$1,'FCST SDV'!$AC$2:$AZ$2,0))/'Hàng Theo FCTS 14.09'!$C105,0)</f>
        <v>0</v>
      </c>
      <c r="M105" s="134">
        <f t="array" ref="M105">+IFERROR(INDEX('FCST SDV'!$AC$3:$AZ$3000,MATCH('Hàng Theo FCTS 14.09'!$B105,'FCST SDV'!$C$3:$C$3000,0),MATCH('Hàng Theo FCTS 14.09'!M$1,'FCST SDV'!$AC$2:$AZ$2,0))/'Hàng Theo FCTS 14.09'!$C105,0)</f>
        <v>0</v>
      </c>
      <c r="N105" s="134">
        <f t="array" ref="N105">+IFERROR(INDEX('FCST SDV'!$AC$3:$AZ$3000,MATCH('Hàng Theo FCTS 14.09'!$B105,'FCST SDV'!$C$3:$C$3000,0),MATCH('Hàng Theo FCTS 14.09'!N$1,'FCST SDV'!$AC$2:$AZ$2,0))/'Hàng Theo FCTS 14.09'!$C105,0)</f>
        <v>0</v>
      </c>
      <c r="O105" s="134">
        <f t="array" ref="O105">+IFERROR(INDEX('FCST SDV'!$AC$3:$AZ$3000,MATCH('Hàng Theo FCTS 14.09'!$B105,'FCST SDV'!$C$3:$C$3000,0),MATCH('Hàng Theo FCTS 14.09'!O$1,'FCST SDV'!$AC$2:$AZ$2,0))/'Hàng Theo FCTS 14.09'!$C105,0)</f>
        <v>0</v>
      </c>
      <c r="P105" s="134">
        <f t="array" ref="P105">+IFERROR(INDEX('FCST SDV'!$AC$3:$AZ$3000,MATCH('Hàng Theo FCTS 14.09'!$B105,'FCST SDV'!$C$3:$C$3000,0),MATCH('Hàng Theo FCTS 14.09'!P$1,'FCST SDV'!$AC$2:$AZ$2,0))/'Hàng Theo FCTS 14.09'!$C105,0)</f>
        <v>42.133333333333333</v>
      </c>
      <c r="Q105" s="134">
        <f t="array" ref="Q105">+IFERROR(INDEX('FCST SDV'!$AC$3:$AZ$3000,MATCH('Hàng Theo FCTS 14.09'!$B105,'FCST SDV'!$C$3:$C$3000,0),MATCH('Hàng Theo FCTS 14.09'!Q$1,'FCST SDV'!$AC$2:$AZ$2,0))/'Hàng Theo FCTS 14.09'!$C105,0)</f>
        <v>0</v>
      </c>
    </row>
    <row r="106" spans="1:17">
      <c r="A106" s="562"/>
      <c r="B106" s="131" t="s">
        <v>23</v>
      </c>
      <c r="C106" s="135">
        <v>375</v>
      </c>
      <c r="D106" s="556"/>
      <c r="E106" s="664"/>
      <c r="F106" s="556"/>
      <c r="G106" s="152">
        <f>+VLOOKUP(B106,'[6]FCST SDV'!$C:$AL,36,0)</f>
        <v>15800</v>
      </c>
      <c r="H106" s="153">
        <f t="shared" si="10"/>
        <v>42.133333333333333</v>
      </c>
      <c r="I106" s="134">
        <f t="array" ref="I106">+IFERROR(INDEX('FCST SDV'!$AC$3:$AZ$3000,MATCH('Hàng Theo FCTS 14.09'!$B106,'FCST SDV'!$C$3:$C$3000,0),MATCH('Hàng Theo FCTS 14.09'!I$1,'FCST SDV'!$AC$2:$AZ$2,0))/'Hàng Theo FCTS 14.09'!$C106,0)</f>
        <v>69.333333333333329</v>
      </c>
      <c r="J106" s="134">
        <f t="array" ref="J106">+IFERROR(INDEX('FCST SDV'!$AC$3:$AZ$3000,MATCH('Hàng Theo FCTS 14.09'!$B106,'FCST SDV'!$C$3:$C$3000,0),MATCH('Hàng Theo FCTS 14.09'!J$1,'FCST SDV'!$AC$2:$AZ$2,0))/'Hàng Theo FCTS 14.09'!$C106,0)</f>
        <v>85.333333333333329</v>
      </c>
      <c r="K106" s="134">
        <f t="array" ref="K106">+IFERROR(INDEX('FCST SDV'!$AC$3:$AZ$3000,MATCH('Hàng Theo FCTS 14.09'!$B106,'FCST SDV'!$C$3:$C$3000,0),MATCH('Hàng Theo FCTS 14.09'!K$1,'FCST SDV'!$AC$2:$AZ$2,0))/'Hàng Theo FCTS 14.09'!$C106,0)</f>
        <v>85.333333333333329</v>
      </c>
      <c r="L106" s="134">
        <f t="array" ref="L106">+IFERROR(INDEX('FCST SDV'!$AC$3:$AZ$3000,MATCH('Hàng Theo FCTS 14.09'!$B106,'FCST SDV'!$C$3:$C$3000,0),MATCH('Hàng Theo FCTS 14.09'!L$1,'FCST SDV'!$AC$2:$AZ$2,0))/'Hàng Theo FCTS 14.09'!$C106,0)</f>
        <v>85.333333333333329</v>
      </c>
      <c r="M106" s="134">
        <f t="array" ref="M106">+IFERROR(INDEX('FCST SDV'!$AC$3:$AZ$3000,MATCH('Hàng Theo FCTS 14.09'!$B106,'FCST SDV'!$C$3:$C$3000,0),MATCH('Hàng Theo FCTS 14.09'!M$1,'FCST SDV'!$AC$2:$AZ$2,0))/'Hàng Theo FCTS 14.09'!$C106,0)</f>
        <v>85.333333333333329</v>
      </c>
      <c r="N106" s="134">
        <f t="array" ref="N106">+IFERROR(INDEX('FCST SDV'!$AC$3:$AZ$3000,MATCH('Hàng Theo FCTS 14.09'!$B106,'FCST SDV'!$C$3:$C$3000,0),MATCH('Hàng Theo FCTS 14.09'!N$1,'FCST SDV'!$AC$2:$AZ$2,0))/'Hàng Theo FCTS 14.09'!$C106,0)</f>
        <v>85.333333333333329</v>
      </c>
      <c r="O106" s="134">
        <f t="array" ref="O106">+IFERROR(INDEX('FCST SDV'!$AC$3:$AZ$3000,MATCH('Hàng Theo FCTS 14.09'!$B106,'FCST SDV'!$C$3:$C$3000,0),MATCH('Hàng Theo FCTS 14.09'!O$1,'FCST SDV'!$AC$2:$AZ$2,0))/'Hàng Theo FCTS 14.09'!$C106,0)</f>
        <v>581.33333333333337</v>
      </c>
      <c r="P106" s="134">
        <f t="array" ref="P106">+IFERROR(INDEX('FCST SDV'!$AC$3:$AZ$3000,MATCH('Hàng Theo FCTS 14.09'!$B106,'FCST SDV'!$C$3:$C$3000,0),MATCH('Hàng Theo FCTS 14.09'!P$1,'FCST SDV'!$AC$2:$AZ$2,0))/'Hàng Theo FCTS 14.09'!$C106,0)</f>
        <v>341.33333333333331</v>
      </c>
      <c r="Q106" s="134">
        <f t="array" ref="Q106">+IFERROR(INDEX('FCST SDV'!$AC$3:$AZ$3000,MATCH('Hàng Theo FCTS 14.09'!$B106,'FCST SDV'!$C$3:$C$3000,0),MATCH('Hàng Theo FCTS 14.09'!Q$1,'FCST SDV'!$AC$2:$AZ$2,0))/'Hàng Theo FCTS 14.09'!$C106,0)</f>
        <v>256</v>
      </c>
    </row>
    <row r="107" spans="1:17">
      <c r="A107" s="562"/>
      <c r="B107" s="131" t="s">
        <v>28</v>
      </c>
      <c r="C107" s="135">
        <v>375</v>
      </c>
      <c r="D107" s="556"/>
      <c r="E107" s="664"/>
      <c r="F107" s="556"/>
      <c r="G107" s="152">
        <f>+VLOOKUP(B107,'[6]FCST SDV'!$C:$AL,36,0)</f>
        <v>628000</v>
      </c>
      <c r="H107" s="153">
        <f t="shared" si="10"/>
        <v>1674.6666666666667</v>
      </c>
      <c r="I107" s="134">
        <f t="array" ref="I107">+IFERROR(INDEX('FCST SDV'!$AC$3:$AZ$3000,MATCH('Hàng Theo FCTS 14.09'!$B107,'FCST SDV'!$C$3:$C$3000,0),MATCH('Hàng Theo FCTS 14.09'!I$1,'FCST SDV'!$AC$2:$AZ$2,0))/'Hàng Theo FCTS 14.09'!$C107,0)</f>
        <v>65.333333333333329</v>
      </c>
      <c r="J107" s="134">
        <f t="array" ref="J107">+IFERROR(INDEX('FCST SDV'!$AC$3:$AZ$3000,MATCH('Hàng Theo FCTS 14.09'!$B107,'FCST SDV'!$C$3:$C$3000,0),MATCH('Hàng Theo FCTS 14.09'!J$1,'FCST SDV'!$AC$2:$AZ$2,0))/'Hàng Theo FCTS 14.09'!$C107,0)</f>
        <v>65.333333333333329</v>
      </c>
      <c r="K107" s="134">
        <f t="array" ref="K107">+IFERROR(INDEX('FCST SDV'!$AC$3:$AZ$3000,MATCH('Hàng Theo FCTS 14.09'!$B107,'FCST SDV'!$C$3:$C$3000,0),MATCH('Hàng Theo FCTS 14.09'!K$1,'FCST SDV'!$AC$2:$AZ$2,0))/'Hàng Theo FCTS 14.09'!$C107,0)</f>
        <v>65.333333333333329</v>
      </c>
      <c r="L107" s="134">
        <f t="array" ref="L107">+IFERROR(INDEX('FCST SDV'!$AC$3:$AZ$3000,MATCH('Hàng Theo FCTS 14.09'!$B107,'FCST SDV'!$C$3:$C$3000,0),MATCH('Hàng Theo FCTS 14.09'!L$1,'FCST SDV'!$AC$2:$AZ$2,0))/'Hàng Theo FCTS 14.09'!$C107,0)</f>
        <v>65.333333333333329</v>
      </c>
      <c r="M107" s="134">
        <f t="array" ref="M107">+IFERROR(INDEX('FCST SDV'!$AC$3:$AZ$3000,MATCH('Hàng Theo FCTS 14.09'!$B107,'FCST SDV'!$C$3:$C$3000,0),MATCH('Hàng Theo FCTS 14.09'!M$1,'FCST SDV'!$AC$2:$AZ$2,0))/'Hàng Theo FCTS 14.09'!$C107,0)</f>
        <v>65.333333333333329</v>
      </c>
      <c r="N107" s="134">
        <f t="array" ref="N107">+IFERROR(INDEX('FCST SDV'!$AC$3:$AZ$3000,MATCH('Hàng Theo FCTS 14.09'!$B107,'FCST SDV'!$C$3:$C$3000,0),MATCH('Hàng Theo FCTS 14.09'!N$1,'FCST SDV'!$AC$2:$AZ$2,0))/'Hàng Theo FCTS 14.09'!$C107,0)</f>
        <v>65.333333333333329</v>
      </c>
      <c r="O107" s="134">
        <f t="array" ref="O107">+IFERROR(INDEX('FCST SDV'!$AC$3:$AZ$3000,MATCH('Hàng Theo FCTS 14.09'!$B107,'FCST SDV'!$C$3:$C$3000,0),MATCH('Hàng Theo FCTS 14.09'!O$1,'FCST SDV'!$AC$2:$AZ$2,0))/'Hàng Theo FCTS 14.09'!$C107,0)</f>
        <v>430</v>
      </c>
      <c r="P107" s="134">
        <f t="array" ref="P107">+IFERROR(INDEX('FCST SDV'!$AC$3:$AZ$3000,MATCH('Hàng Theo FCTS 14.09'!$B107,'FCST SDV'!$C$3:$C$3000,0),MATCH('Hàng Theo FCTS 14.09'!P$1,'FCST SDV'!$AC$2:$AZ$2,0))/'Hàng Theo FCTS 14.09'!$C107,0)</f>
        <v>0</v>
      </c>
      <c r="Q107" s="134">
        <f t="array" ref="Q107">+IFERROR(INDEX('FCST SDV'!$AC$3:$AZ$3000,MATCH('Hàng Theo FCTS 14.09'!$B107,'FCST SDV'!$C$3:$C$3000,0),MATCH('Hàng Theo FCTS 14.09'!Q$1,'FCST SDV'!$AC$2:$AZ$2,0))/'Hàng Theo FCTS 14.09'!$C107,0)</f>
        <v>0</v>
      </c>
    </row>
    <row r="108" spans="1:17">
      <c r="A108" s="562"/>
      <c r="B108" s="131" t="s">
        <v>21</v>
      </c>
      <c r="C108" s="135">
        <v>375</v>
      </c>
      <c r="D108" s="556"/>
      <c r="E108" s="664"/>
      <c r="F108" s="556"/>
      <c r="G108" s="152">
        <f>+VLOOKUP(B108,'[6]FCST SDV'!$C:$AL,36,0)</f>
        <v>308250</v>
      </c>
      <c r="H108" s="153">
        <f t="shared" si="10"/>
        <v>822</v>
      </c>
      <c r="I108" s="134">
        <f t="array" ref="I108">+IFERROR(INDEX('FCST SDV'!$AC$3:$AZ$3000,MATCH('Hàng Theo FCTS 14.09'!$B108,'FCST SDV'!$C$3:$C$3000,0),MATCH('Hàng Theo FCTS 14.09'!I$1,'FCST SDV'!$AC$2:$AZ$2,0))/'Hàng Theo FCTS 14.09'!$C108,0)</f>
        <v>0</v>
      </c>
      <c r="J108" s="134">
        <f t="array" ref="J108">+IFERROR(INDEX('FCST SDV'!$AC$3:$AZ$3000,MATCH('Hàng Theo FCTS 14.09'!$B108,'FCST SDV'!$C$3:$C$3000,0),MATCH('Hàng Theo FCTS 14.09'!J$1,'FCST SDV'!$AC$2:$AZ$2,0))/'Hàng Theo FCTS 14.09'!$C108,0)</f>
        <v>26.666666666666668</v>
      </c>
      <c r="K108" s="134">
        <f t="array" ref="K108">+IFERROR(INDEX('FCST SDV'!$AC$3:$AZ$3000,MATCH('Hàng Theo FCTS 14.09'!$B108,'FCST SDV'!$C$3:$C$3000,0),MATCH('Hàng Theo FCTS 14.09'!K$1,'FCST SDV'!$AC$2:$AZ$2,0))/'Hàng Theo FCTS 14.09'!$C108,0)</f>
        <v>26.666666666666668</v>
      </c>
      <c r="L108" s="134">
        <f t="array" ref="L108">+IFERROR(INDEX('FCST SDV'!$AC$3:$AZ$3000,MATCH('Hàng Theo FCTS 14.09'!$B108,'FCST SDV'!$C$3:$C$3000,0),MATCH('Hàng Theo FCTS 14.09'!L$1,'FCST SDV'!$AC$2:$AZ$2,0))/'Hàng Theo FCTS 14.09'!$C108,0)</f>
        <v>26.666666666666668</v>
      </c>
      <c r="M108" s="134">
        <f t="array" ref="M108">+IFERROR(INDEX('FCST SDV'!$AC$3:$AZ$3000,MATCH('Hàng Theo FCTS 14.09'!$B108,'FCST SDV'!$C$3:$C$3000,0),MATCH('Hàng Theo FCTS 14.09'!M$1,'FCST SDV'!$AC$2:$AZ$2,0))/'Hàng Theo FCTS 14.09'!$C108,0)</f>
        <v>0</v>
      </c>
      <c r="N108" s="134">
        <f t="array" ref="N108">+IFERROR(INDEX('FCST SDV'!$AC$3:$AZ$3000,MATCH('Hàng Theo FCTS 14.09'!$B108,'FCST SDV'!$C$3:$C$3000,0),MATCH('Hàng Theo FCTS 14.09'!N$1,'FCST SDV'!$AC$2:$AZ$2,0))/'Hàng Theo FCTS 14.09'!$C108,0)</f>
        <v>0</v>
      </c>
      <c r="O108" s="134">
        <f t="array" ref="O108">+IFERROR(INDEX('FCST SDV'!$AC$3:$AZ$3000,MATCH('Hàng Theo FCTS 14.09'!$B108,'FCST SDV'!$C$3:$C$3000,0),MATCH('Hàng Theo FCTS 14.09'!O$1,'FCST SDV'!$AC$2:$AZ$2,0))/'Hàng Theo FCTS 14.09'!$C108,0)</f>
        <v>112</v>
      </c>
      <c r="P108" s="134">
        <f t="array" ref="P108">+IFERROR(INDEX('FCST SDV'!$AC$3:$AZ$3000,MATCH('Hàng Theo FCTS 14.09'!$B108,'FCST SDV'!$C$3:$C$3000,0),MATCH('Hàng Theo FCTS 14.09'!P$1,'FCST SDV'!$AC$2:$AZ$2,0))/'Hàng Theo FCTS 14.09'!$C108,0)</f>
        <v>0</v>
      </c>
      <c r="Q108" s="134">
        <f t="array" ref="Q108">+IFERROR(INDEX('FCST SDV'!$AC$3:$AZ$3000,MATCH('Hàng Theo FCTS 14.09'!$B108,'FCST SDV'!$C$3:$C$3000,0),MATCH('Hàng Theo FCTS 14.09'!Q$1,'FCST SDV'!$AC$2:$AZ$2,0))/'Hàng Theo FCTS 14.09'!$C108,0)</f>
        <v>0</v>
      </c>
    </row>
    <row r="109" spans="1:17">
      <c r="A109" s="562"/>
      <c r="B109" s="131" t="s">
        <v>22</v>
      </c>
      <c r="C109" s="135">
        <v>375</v>
      </c>
      <c r="D109" s="556"/>
      <c r="E109" s="664"/>
      <c r="F109" s="556"/>
      <c r="G109" s="152">
        <f>+VLOOKUP(B109,'[6]FCST SDV'!$C:$AL,36,0)</f>
        <v>72000</v>
      </c>
      <c r="H109" s="153">
        <f t="shared" si="10"/>
        <v>192</v>
      </c>
      <c r="I109" s="134">
        <f t="array" ref="I109">+IFERROR(INDEX('FCST SDV'!$AC$3:$AZ$3000,MATCH('Hàng Theo FCTS 14.09'!$B109,'FCST SDV'!$C$3:$C$3000,0),MATCH('Hàng Theo FCTS 14.09'!I$1,'FCST SDV'!$AC$2:$AZ$2,0))/'Hàng Theo FCTS 14.09'!$C109,0)</f>
        <v>20</v>
      </c>
      <c r="J109" s="134">
        <f t="array" ref="J109">+IFERROR(INDEX('FCST SDV'!$AC$3:$AZ$3000,MATCH('Hàng Theo FCTS 14.09'!$B109,'FCST SDV'!$C$3:$C$3000,0),MATCH('Hàng Theo FCTS 14.09'!J$1,'FCST SDV'!$AC$2:$AZ$2,0))/'Hàng Theo FCTS 14.09'!$C109,0)</f>
        <v>20</v>
      </c>
      <c r="K109" s="134">
        <f t="array" ref="K109">+IFERROR(INDEX('FCST SDV'!$AC$3:$AZ$3000,MATCH('Hàng Theo FCTS 14.09'!$B109,'FCST SDV'!$C$3:$C$3000,0),MATCH('Hàng Theo FCTS 14.09'!K$1,'FCST SDV'!$AC$2:$AZ$2,0))/'Hàng Theo FCTS 14.09'!$C109,0)</f>
        <v>20</v>
      </c>
      <c r="L109" s="134">
        <f t="array" ref="L109">+IFERROR(INDEX('FCST SDV'!$AC$3:$AZ$3000,MATCH('Hàng Theo FCTS 14.09'!$B109,'FCST SDV'!$C$3:$C$3000,0),MATCH('Hàng Theo FCTS 14.09'!L$1,'FCST SDV'!$AC$2:$AZ$2,0))/'Hàng Theo FCTS 14.09'!$C109,0)</f>
        <v>20</v>
      </c>
      <c r="M109" s="134">
        <f t="array" ref="M109">+IFERROR(INDEX('FCST SDV'!$AC$3:$AZ$3000,MATCH('Hàng Theo FCTS 14.09'!$B109,'FCST SDV'!$C$3:$C$3000,0),MATCH('Hàng Theo FCTS 14.09'!M$1,'FCST SDV'!$AC$2:$AZ$2,0))/'Hàng Theo FCTS 14.09'!$C109,0)</f>
        <v>20</v>
      </c>
      <c r="N109" s="134">
        <f t="array" ref="N109">+IFERROR(INDEX('FCST SDV'!$AC$3:$AZ$3000,MATCH('Hàng Theo FCTS 14.09'!$B109,'FCST SDV'!$C$3:$C$3000,0),MATCH('Hàng Theo FCTS 14.09'!N$1,'FCST SDV'!$AC$2:$AZ$2,0))/'Hàng Theo FCTS 14.09'!$C109,0)</f>
        <v>20</v>
      </c>
      <c r="O109" s="134">
        <f t="array" ref="O109">+IFERROR(INDEX('FCST SDV'!$AC$3:$AZ$3000,MATCH('Hàng Theo FCTS 14.09'!$B109,'FCST SDV'!$C$3:$C$3000,0),MATCH('Hàng Theo FCTS 14.09'!O$1,'FCST SDV'!$AC$2:$AZ$2,0))/'Hàng Theo FCTS 14.09'!$C109,0)</f>
        <v>140</v>
      </c>
      <c r="P109" s="134">
        <f t="array" ref="P109">+IFERROR(INDEX('FCST SDV'!$AC$3:$AZ$3000,MATCH('Hàng Theo FCTS 14.09'!$B109,'FCST SDV'!$C$3:$C$3000,0),MATCH('Hàng Theo FCTS 14.09'!P$1,'FCST SDV'!$AC$2:$AZ$2,0))/'Hàng Theo FCTS 14.09'!$C109,0)</f>
        <v>140</v>
      </c>
      <c r="Q109" s="134">
        <f t="array" ref="Q109">+IFERROR(INDEX('FCST SDV'!$AC$3:$AZ$3000,MATCH('Hàng Theo FCTS 14.09'!$B109,'FCST SDV'!$C$3:$C$3000,0),MATCH('Hàng Theo FCTS 14.09'!Q$1,'FCST SDV'!$AC$2:$AZ$2,0))/'Hàng Theo FCTS 14.09'!$C109,0)</f>
        <v>130</v>
      </c>
    </row>
    <row r="110" spans="1:17">
      <c r="A110" s="562"/>
      <c r="B110" s="131" t="s">
        <v>26</v>
      </c>
      <c r="C110" s="135">
        <v>1000</v>
      </c>
      <c r="D110" s="556"/>
      <c r="E110" s="664"/>
      <c r="F110" s="556"/>
      <c r="G110" s="152">
        <f>+VLOOKUP(B110,'[6]FCST SDV'!$C:$AL,36,0)</f>
        <v>530000</v>
      </c>
      <c r="H110" s="153">
        <f t="shared" si="10"/>
        <v>530</v>
      </c>
      <c r="I110" s="134">
        <f t="array" ref="I110">+IFERROR(INDEX('FCST SDV'!$AC$3:$AZ$3000,MATCH('Hàng Theo FCTS 14.09'!$B110,'FCST SDV'!$C$3:$C$3000,0),MATCH('Hàng Theo FCTS 14.09'!I$1,'FCST SDV'!$AC$2:$AZ$2,0))/'Hàng Theo FCTS 14.09'!$C110,0)</f>
        <v>15</v>
      </c>
      <c r="J110" s="134">
        <f t="array" ref="J110">+IFERROR(INDEX('FCST SDV'!$AC$3:$AZ$3000,MATCH('Hàng Theo FCTS 14.09'!$B110,'FCST SDV'!$C$3:$C$3000,0),MATCH('Hàng Theo FCTS 14.09'!J$1,'FCST SDV'!$AC$2:$AZ$2,0))/'Hàng Theo FCTS 14.09'!$C110,0)</f>
        <v>15</v>
      </c>
      <c r="K110" s="134">
        <f t="array" ref="K110">+IFERROR(INDEX('FCST SDV'!$AC$3:$AZ$3000,MATCH('Hàng Theo FCTS 14.09'!$B110,'FCST SDV'!$C$3:$C$3000,0),MATCH('Hàng Theo FCTS 14.09'!K$1,'FCST SDV'!$AC$2:$AZ$2,0))/'Hàng Theo FCTS 14.09'!$C110,0)</f>
        <v>15</v>
      </c>
      <c r="L110" s="134">
        <f t="array" ref="L110">+IFERROR(INDEX('FCST SDV'!$AC$3:$AZ$3000,MATCH('Hàng Theo FCTS 14.09'!$B110,'FCST SDV'!$C$3:$C$3000,0),MATCH('Hàng Theo FCTS 14.09'!L$1,'FCST SDV'!$AC$2:$AZ$2,0))/'Hàng Theo FCTS 14.09'!$C110,0)</f>
        <v>15</v>
      </c>
      <c r="M110" s="134">
        <f t="array" ref="M110">+IFERROR(INDEX('FCST SDV'!$AC$3:$AZ$3000,MATCH('Hàng Theo FCTS 14.09'!$B110,'FCST SDV'!$C$3:$C$3000,0),MATCH('Hàng Theo FCTS 14.09'!M$1,'FCST SDV'!$AC$2:$AZ$2,0))/'Hàng Theo FCTS 14.09'!$C110,0)</f>
        <v>20</v>
      </c>
      <c r="N110" s="134">
        <f t="array" ref="N110">+IFERROR(INDEX('FCST SDV'!$AC$3:$AZ$3000,MATCH('Hàng Theo FCTS 14.09'!$B110,'FCST SDV'!$C$3:$C$3000,0),MATCH('Hàng Theo FCTS 14.09'!N$1,'FCST SDV'!$AC$2:$AZ$2,0))/'Hàng Theo FCTS 14.09'!$C110,0)</f>
        <v>16</v>
      </c>
      <c r="O110" s="134">
        <f t="array" ref="O110">+IFERROR(INDEX('FCST SDV'!$AC$3:$AZ$3000,MATCH('Hàng Theo FCTS 14.09'!$B110,'FCST SDV'!$C$3:$C$3000,0),MATCH('Hàng Theo FCTS 14.09'!O$1,'FCST SDV'!$AC$2:$AZ$2,0))/'Hàng Theo FCTS 14.09'!$C110,0)</f>
        <v>111</v>
      </c>
      <c r="P110" s="134">
        <f t="array" ref="P110">+IFERROR(INDEX('FCST SDV'!$AC$3:$AZ$3000,MATCH('Hàng Theo FCTS 14.09'!$B110,'FCST SDV'!$C$3:$C$3000,0),MATCH('Hàng Theo FCTS 14.09'!P$1,'FCST SDV'!$AC$2:$AZ$2,0))/'Hàng Theo FCTS 14.09'!$C110,0)</f>
        <v>144</v>
      </c>
      <c r="Q110" s="134">
        <f t="array" ref="Q110">+IFERROR(INDEX('FCST SDV'!$AC$3:$AZ$3000,MATCH('Hàng Theo FCTS 14.09'!$B110,'FCST SDV'!$C$3:$C$3000,0),MATCH('Hàng Theo FCTS 14.09'!Q$1,'FCST SDV'!$AC$2:$AZ$2,0))/'Hàng Theo FCTS 14.09'!$C110,0)</f>
        <v>0</v>
      </c>
    </row>
    <row r="111" spans="1:17">
      <c r="A111" s="562"/>
      <c r="B111" s="131" t="s">
        <v>44</v>
      </c>
      <c r="C111" s="135">
        <v>3000</v>
      </c>
      <c r="D111" s="556"/>
      <c r="E111" s="664"/>
      <c r="F111" s="556"/>
      <c r="G111" s="152">
        <f>+VLOOKUP(B111,'[6]FCST SDV'!$C:$AL,36,0)</f>
        <v>1053000</v>
      </c>
      <c r="H111" s="153">
        <f t="shared" si="10"/>
        <v>351</v>
      </c>
      <c r="I111" s="134">
        <f t="array" ref="I111">+IFERROR(INDEX('FCST SDV'!$AC$3:$AZ$3000,MATCH('Hàng Theo FCTS 14.09'!$B111,'FCST SDV'!$C$3:$C$3000,0),MATCH('Hàng Theo FCTS 14.09'!I$1,'FCST SDV'!$AC$2:$AZ$2,0))/'Hàng Theo FCTS 14.09'!$C111,0)</f>
        <v>0</v>
      </c>
      <c r="J111" s="134">
        <f t="array" ref="J111">+IFERROR(INDEX('FCST SDV'!$AC$3:$AZ$3000,MATCH('Hàng Theo FCTS 14.09'!$B111,'FCST SDV'!$C$3:$C$3000,0),MATCH('Hàng Theo FCTS 14.09'!J$1,'FCST SDV'!$AC$2:$AZ$2,0))/'Hàng Theo FCTS 14.09'!$C111,0)</f>
        <v>0</v>
      </c>
      <c r="K111" s="134">
        <f t="array" ref="K111">+IFERROR(INDEX('FCST SDV'!$AC$3:$AZ$3000,MATCH('Hàng Theo FCTS 14.09'!$B111,'FCST SDV'!$C$3:$C$3000,0),MATCH('Hàng Theo FCTS 14.09'!K$1,'FCST SDV'!$AC$2:$AZ$2,0))/'Hàng Theo FCTS 14.09'!$C111,0)</f>
        <v>0</v>
      </c>
      <c r="L111" s="134">
        <f t="array" ref="L111">+IFERROR(INDEX('FCST SDV'!$AC$3:$AZ$3000,MATCH('Hàng Theo FCTS 14.09'!$B111,'FCST SDV'!$C$3:$C$3000,0),MATCH('Hàng Theo FCTS 14.09'!L$1,'FCST SDV'!$AC$2:$AZ$2,0))/'Hàng Theo FCTS 14.09'!$C111,0)</f>
        <v>0</v>
      </c>
      <c r="M111" s="134">
        <f t="array" ref="M111">+IFERROR(INDEX('FCST SDV'!$AC$3:$AZ$3000,MATCH('Hàng Theo FCTS 14.09'!$B111,'FCST SDV'!$C$3:$C$3000,0),MATCH('Hàng Theo FCTS 14.09'!M$1,'FCST SDV'!$AC$2:$AZ$2,0))/'Hàng Theo FCTS 14.09'!$C111,0)</f>
        <v>0</v>
      </c>
      <c r="N111" s="134">
        <f t="array" ref="N111">+IFERROR(INDEX('FCST SDV'!$AC$3:$AZ$3000,MATCH('Hàng Theo FCTS 14.09'!$B111,'FCST SDV'!$C$3:$C$3000,0),MATCH('Hàng Theo FCTS 14.09'!N$1,'FCST SDV'!$AC$2:$AZ$2,0))/'Hàng Theo FCTS 14.09'!$C111,0)</f>
        <v>0</v>
      </c>
      <c r="O111" s="134">
        <f t="array" ref="O111">+IFERROR(INDEX('FCST SDV'!$AC$3:$AZ$3000,MATCH('Hàng Theo FCTS 14.09'!$B111,'FCST SDV'!$C$3:$C$3000,0),MATCH('Hàng Theo FCTS 14.09'!O$1,'FCST SDV'!$AC$2:$AZ$2,0))/'Hàng Theo FCTS 14.09'!$C111,0)</f>
        <v>1</v>
      </c>
      <c r="P111" s="134">
        <f t="array" ref="P111">+IFERROR(INDEX('FCST SDV'!$AC$3:$AZ$3000,MATCH('Hàng Theo FCTS 14.09'!$B111,'FCST SDV'!$C$3:$C$3000,0),MATCH('Hàng Theo FCTS 14.09'!P$1,'FCST SDV'!$AC$2:$AZ$2,0))/'Hàng Theo FCTS 14.09'!$C111,0)</f>
        <v>2</v>
      </c>
      <c r="Q111" s="134">
        <f t="array" ref="Q111">+IFERROR(INDEX('FCST SDV'!$AC$3:$AZ$3000,MATCH('Hàng Theo FCTS 14.09'!$B111,'FCST SDV'!$C$3:$C$3000,0),MATCH('Hàng Theo FCTS 14.09'!Q$1,'FCST SDV'!$AC$2:$AZ$2,0))/'Hàng Theo FCTS 14.09'!$C111,0)</f>
        <v>0</v>
      </c>
    </row>
    <row r="112" spans="1:17">
      <c r="A112" s="562"/>
      <c r="B112" s="131" t="s">
        <v>85</v>
      </c>
      <c r="C112" s="135">
        <v>15000</v>
      </c>
      <c r="D112" s="556"/>
      <c r="E112" s="664"/>
      <c r="F112" s="556"/>
      <c r="G112" s="152">
        <f>+VLOOKUP(B112,'[6]FCST SDV'!$C:$AL,36,0)</f>
        <v>45000</v>
      </c>
      <c r="H112" s="153">
        <f t="shared" si="10"/>
        <v>3</v>
      </c>
      <c r="I112" s="134">
        <f t="array" ref="I112">+IFERROR(INDEX('FCST SDV'!$AC$3:$AZ$3000,MATCH('Hàng Theo FCTS 14.09'!$B112,'FCST SDV'!$C$3:$C$3000,0),MATCH('Hàng Theo FCTS 14.09'!I$1,'FCST SDV'!$AC$2:$AZ$2,0))/'Hàng Theo FCTS 14.09'!$C112,0)</f>
        <v>4</v>
      </c>
      <c r="J112" s="134">
        <f t="array" ref="J112">+IFERROR(INDEX('FCST SDV'!$AC$3:$AZ$3000,MATCH('Hàng Theo FCTS 14.09'!$B112,'FCST SDV'!$C$3:$C$3000,0),MATCH('Hàng Theo FCTS 14.09'!J$1,'FCST SDV'!$AC$2:$AZ$2,0))/'Hàng Theo FCTS 14.09'!$C112,0)</f>
        <v>8</v>
      </c>
      <c r="K112" s="134">
        <f t="array" ref="K112">+IFERROR(INDEX('FCST SDV'!$AC$3:$AZ$3000,MATCH('Hàng Theo FCTS 14.09'!$B112,'FCST SDV'!$C$3:$C$3000,0),MATCH('Hàng Theo FCTS 14.09'!K$1,'FCST SDV'!$AC$2:$AZ$2,0))/'Hàng Theo FCTS 14.09'!$C112,0)</f>
        <v>8</v>
      </c>
      <c r="L112" s="134">
        <f t="array" ref="L112">+IFERROR(INDEX('FCST SDV'!$AC$3:$AZ$3000,MATCH('Hàng Theo FCTS 14.09'!$B112,'FCST SDV'!$C$3:$C$3000,0),MATCH('Hàng Theo FCTS 14.09'!L$1,'FCST SDV'!$AC$2:$AZ$2,0))/'Hàng Theo FCTS 14.09'!$C112,0)</f>
        <v>8</v>
      </c>
      <c r="M112" s="134">
        <f t="array" ref="M112">+IFERROR(INDEX('FCST SDV'!$AC$3:$AZ$3000,MATCH('Hàng Theo FCTS 14.09'!$B112,'FCST SDV'!$C$3:$C$3000,0),MATCH('Hàng Theo FCTS 14.09'!M$1,'FCST SDV'!$AC$2:$AZ$2,0))/'Hàng Theo FCTS 14.09'!$C112,0)</f>
        <v>8</v>
      </c>
      <c r="N112" s="134">
        <f t="array" ref="N112">+IFERROR(INDEX('FCST SDV'!$AC$3:$AZ$3000,MATCH('Hàng Theo FCTS 14.09'!$B112,'FCST SDV'!$C$3:$C$3000,0),MATCH('Hàng Theo FCTS 14.09'!N$1,'FCST SDV'!$AC$2:$AZ$2,0))/'Hàng Theo FCTS 14.09'!$C112,0)</f>
        <v>8</v>
      </c>
      <c r="O112" s="134">
        <f t="array" ref="O112">+IFERROR(INDEX('FCST SDV'!$AC$3:$AZ$3000,MATCH('Hàng Theo FCTS 14.09'!$B112,'FCST SDV'!$C$3:$C$3000,0),MATCH('Hàng Theo FCTS 14.09'!O$1,'FCST SDV'!$AC$2:$AZ$2,0))/'Hàng Theo FCTS 14.09'!$C112,0)</f>
        <v>52</v>
      </c>
      <c r="P112" s="134">
        <f t="array" ref="P112">+IFERROR(INDEX('FCST SDV'!$AC$3:$AZ$3000,MATCH('Hàng Theo FCTS 14.09'!$B112,'FCST SDV'!$C$3:$C$3000,0),MATCH('Hàng Theo FCTS 14.09'!P$1,'FCST SDV'!$AC$2:$AZ$2,0))/'Hàng Theo FCTS 14.09'!$C112,0)</f>
        <v>0</v>
      </c>
      <c r="Q112" s="134">
        <f t="array" ref="Q112">+IFERROR(INDEX('FCST SDV'!$AC$3:$AZ$3000,MATCH('Hàng Theo FCTS 14.09'!$B112,'FCST SDV'!$C$3:$C$3000,0),MATCH('Hàng Theo FCTS 14.09'!Q$1,'FCST SDV'!$AC$2:$AZ$2,0))/'Hàng Theo FCTS 14.09'!$C112,0)</f>
        <v>0</v>
      </c>
    </row>
    <row r="113" spans="1:17">
      <c r="A113" s="563"/>
      <c r="B113" s="131" t="s">
        <v>65</v>
      </c>
      <c r="C113" s="135">
        <v>1000</v>
      </c>
      <c r="D113" s="557"/>
      <c r="E113" s="586"/>
      <c r="F113" s="557"/>
      <c r="G113" s="152">
        <f>+VLOOKUP(B113,'[6]FCST SDV'!$C:$AL,36,0)</f>
        <v>96000</v>
      </c>
      <c r="H113" s="153">
        <f t="shared" si="10"/>
        <v>96</v>
      </c>
      <c r="I113" s="134">
        <f t="array" ref="I113">+IFERROR(INDEX('FCST SDV'!$AC$3:$AZ$3000,MATCH('Hàng Theo FCTS 14.09'!$B113,'FCST SDV'!$C$3:$C$3000,0),MATCH('Hàng Theo FCTS 14.09'!I$1,'FCST SDV'!$AC$2:$AZ$2,0))/'Hàng Theo FCTS 14.09'!$C113,0)</f>
        <v>0</v>
      </c>
      <c r="J113" s="134">
        <f t="array" ref="J113">+IFERROR(INDEX('FCST SDV'!$AC$3:$AZ$3000,MATCH('Hàng Theo FCTS 14.09'!$B113,'FCST SDV'!$C$3:$C$3000,0),MATCH('Hàng Theo FCTS 14.09'!J$1,'FCST SDV'!$AC$2:$AZ$2,0))/'Hàng Theo FCTS 14.09'!$C113,0)</f>
        <v>0</v>
      </c>
      <c r="K113" s="134">
        <f t="array" ref="K113">+IFERROR(INDEX('FCST SDV'!$AC$3:$AZ$3000,MATCH('Hàng Theo FCTS 14.09'!$B113,'FCST SDV'!$C$3:$C$3000,0),MATCH('Hàng Theo FCTS 14.09'!K$1,'FCST SDV'!$AC$2:$AZ$2,0))/'Hàng Theo FCTS 14.09'!$C113,0)</f>
        <v>0</v>
      </c>
      <c r="L113" s="134">
        <f t="array" ref="L113">+IFERROR(INDEX('FCST SDV'!$AC$3:$AZ$3000,MATCH('Hàng Theo FCTS 14.09'!$B113,'FCST SDV'!$C$3:$C$3000,0),MATCH('Hàng Theo FCTS 14.09'!L$1,'FCST SDV'!$AC$2:$AZ$2,0))/'Hàng Theo FCTS 14.09'!$C113,0)</f>
        <v>0</v>
      </c>
      <c r="M113" s="134">
        <f t="array" ref="M113">+IFERROR(INDEX('FCST SDV'!$AC$3:$AZ$3000,MATCH('Hàng Theo FCTS 14.09'!$B113,'FCST SDV'!$C$3:$C$3000,0),MATCH('Hàng Theo FCTS 14.09'!M$1,'FCST SDV'!$AC$2:$AZ$2,0))/'Hàng Theo FCTS 14.09'!$C113,0)</f>
        <v>0</v>
      </c>
      <c r="N113" s="134">
        <f t="array" ref="N113">+IFERROR(INDEX('FCST SDV'!$AC$3:$AZ$3000,MATCH('Hàng Theo FCTS 14.09'!$B113,'FCST SDV'!$C$3:$C$3000,0),MATCH('Hàng Theo FCTS 14.09'!N$1,'FCST SDV'!$AC$2:$AZ$2,0))/'Hàng Theo FCTS 14.09'!$C113,0)</f>
        <v>0</v>
      </c>
      <c r="O113" s="134">
        <f t="array" ref="O113">+IFERROR(INDEX('FCST SDV'!$AC$3:$AZ$3000,MATCH('Hàng Theo FCTS 14.09'!$B113,'FCST SDV'!$C$3:$C$3000,0),MATCH('Hàng Theo FCTS 14.09'!O$1,'FCST SDV'!$AC$2:$AZ$2,0))/'Hàng Theo FCTS 14.09'!$C113,0)</f>
        <v>0</v>
      </c>
      <c r="P113" s="134">
        <f t="array" ref="P113">+IFERROR(INDEX('FCST SDV'!$AC$3:$AZ$3000,MATCH('Hàng Theo FCTS 14.09'!$B113,'FCST SDV'!$C$3:$C$3000,0),MATCH('Hàng Theo FCTS 14.09'!P$1,'FCST SDV'!$AC$2:$AZ$2,0))/'Hàng Theo FCTS 14.09'!$C113,0)</f>
        <v>0</v>
      </c>
      <c r="Q113" s="134">
        <f t="array" ref="Q113">+IFERROR(INDEX('FCST SDV'!$AC$3:$AZ$3000,MATCH('Hàng Theo FCTS 14.09'!$B113,'FCST SDV'!$C$3:$C$3000,0),MATCH('Hàng Theo FCTS 14.09'!Q$1,'FCST SDV'!$AC$2:$AZ$2,0))/'Hàng Theo FCTS 14.09'!$C113,0)</f>
        <v>0</v>
      </c>
    </row>
    <row r="114" spans="1:17">
      <c r="A114" s="590" t="s">
        <v>254</v>
      </c>
      <c r="B114" s="591"/>
      <c r="C114" s="591"/>
      <c r="D114" s="591"/>
      <c r="E114" s="591"/>
      <c r="F114" s="592"/>
      <c r="G114" s="156"/>
      <c r="H114" s="155"/>
      <c r="I114" s="138">
        <f>+F101-SUM(I101:I113)</f>
        <v>4301</v>
      </c>
      <c r="J114" s="138">
        <f>+I114-SUM(J101:J113)</f>
        <v>3934</v>
      </c>
      <c r="K114" s="138">
        <f t="shared" ref="K114:Q114" si="11">+J114-SUM(K101:K113)</f>
        <v>3557</v>
      </c>
      <c r="L114" s="138">
        <f t="shared" si="11"/>
        <v>3172.6666666666665</v>
      </c>
      <c r="M114" s="138">
        <f t="shared" si="11"/>
        <v>2786</v>
      </c>
      <c r="N114" s="138">
        <f t="shared" si="11"/>
        <v>2428.6666666666665</v>
      </c>
      <c r="O114" s="138">
        <f t="shared" si="11"/>
        <v>-51.920000000000073</v>
      </c>
      <c r="P114" s="138">
        <f t="shared" si="11"/>
        <v>-2405.0533333333337</v>
      </c>
      <c r="Q114" s="138">
        <f t="shared" si="11"/>
        <v>-3828.3866666666672</v>
      </c>
    </row>
    <row r="115" spans="1:17">
      <c r="A115" s="561" t="s">
        <v>89</v>
      </c>
      <c r="B115" s="141" t="s">
        <v>90</v>
      </c>
      <c r="C115" s="135">
        <v>3000</v>
      </c>
      <c r="D115" s="555">
        <v>547</v>
      </c>
      <c r="E115" s="585"/>
      <c r="F115" s="555">
        <f>D115</f>
        <v>547</v>
      </c>
      <c r="G115" s="152">
        <f>+VLOOKUP(B115,'[6]FCST SDV'!$C:$AL,36,0)</f>
        <v>111000</v>
      </c>
      <c r="H115" s="153">
        <f t="shared" ref="H115:H124" si="12">+G115/C115</f>
        <v>37</v>
      </c>
      <c r="I115" s="134">
        <f t="array" ref="I115">+IFERROR(INDEX('FCST SDV'!$AC$3:$AZ$3000,MATCH('Hàng Theo FCTS 14.09'!$B115,'FCST SDV'!$C$3:$C$3000,0),MATCH('Hàng Theo FCTS 14.09'!I$1,'FCST SDV'!$AC$2:$AZ$2,0))/'Hàng Theo FCTS 14.09'!$C115,0)</f>
        <v>0</v>
      </c>
      <c r="J115" s="134">
        <f t="array" ref="J115">+IFERROR(INDEX('FCST SDV'!$AC$3:$AZ$3000,MATCH('Hàng Theo FCTS 14.09'!$B115,'FCST SDV'!$C$3:$C$3000,0),MATCH('Hàng Theo FCTS 14.09'!J$1,'FCST SDV'!$AC$2:$AZ$2,0))/'Hàng Theo FCTS 14.09'!$C115,0)</f>
        <v>3</v>
      </c>
      <c r="K115" s="134">
        <f t="array" ref="K115">+IFERROR(INDEX('FCST SDV'!$AC$3:$AZ$3000,MATCH('Hàng Theo FCTS 14.09'!$B115,'FCST SDV'!$C$3:$C$3000,0),MATCH('Hàng Theo FCTS 14.09'!K$1,'FCST SDV'!$AC$2:$AZ$2,0))/'Hàng Theo FCTS 14.09'!$C115,0)</f>
        <v>3</v>
      </c>
      <c r="L115" s="134">
        <f t="array" ref="L115">+IFERROR(INDEX('FCST SDV'!$AC$3:$AZ$3000,MATCH('Hàng Theo FCTS 14.09'!$B115,'FCST SDV'!$C$3:$C$3000,0),MATCH('Hàng Theo FCTS 14.09'!L$1,'FCST SDV'!$AC$2:$AZ$2,0))/'Hàng Theo FCTS 14.09'!$C115,0)</f>
        <v>3</v>
      </c>
      <c r="M115" s="134">
        <f t="array" ref="M115">+IFERROR(INDEX('FCST SDV'!$AC$3:$AZ$3000,MATCH('Hàng Theo FCTS 14.09'!$B115,'FCST SDV'!$C$3:$C$3000,0),MATCH('Hàng Theo FCTS 14.09'!M$1,'FCST SDV'!$AC$2:$AZ$2,0))/'Hàng Theo FCTS 14.09'!$C115,0)</f>
        <v>3</v>
      </c>
      <c r="N115" s="134">
        <f t="array" ref="N115">+IFERROR(INDEX('FCST SDV'!$AC$3:$AZ$3000,MATCH('Hàng Theo FCTS 14.09'!$B115,'FCST SDV'!$C$3:$C$3000,0),MATCH('Hàng Theo FCTS 14.09'!N$1,'FCST SDV'!$AC$2:$AZ$2,0))/'Hàng Theo FCTS 14.09'!$C115,0)</f>
        <v>2</v>
      </c>
      <c r="O115" s="134">
        <f t="array" ref="O115">+IFERROR(INDEX('FCST SDV'!$AC$3:$AZ$3000,MATCH('Hàng Theo FCTS 14.09'!$B115,'FCST SDV'!$C$3:$C$3000,0),MATCH('Hàng Theo FCTS 14.09'!O$1,'FCST SDV'!$AC$2:$AZ$2,0))/'Hàng Theo FCTS 14.09'!$C115,0)</f>
        <v>17</v>
      </c>
      <c r="P115" s="134">
        <f t="array" ref="P115">+IFERROR(INDEX('FCST SDV'!$AC$3:$AZ$3000,MATCH('Hàng Theo FCTS 14.09'!$B115,'FCST SDV'!$C$3:$C$3000,0),MATCH('Hàng Theo FCTS 14.09'!P$1,'FCST SDV'!$AC$2:$AZ$2,0))/'Hàng Theo FCTS 14.09'!$C115,0)</f>
        <v>0</v>
      </c>
      <c r="Q115" s="134">
        <f t="array" ref="Q115">+IFERROR(INDEX('FCST SDV'!$AC$3:$AZ$3000,MATCH('Hàng Theo FCTS 14.09'!$B115,'FCST SDV'!$C$3:$C$3000,0),MATCH('Hàng Theo FCTS 14.09'!Q$1,'FCST SDV'!$AC$2:$AZ$2,0))/'Hàng Theo FCTS 14.09'!$C115,0)</f>
        <v>0</v>
      </c>
    </row>
    <row r="116" spans="1:17">
      <c r="A116" s="562"/>
      <c r="B116" s="141" t="s">
        <v>91</v>
      </c>
      <c r="C116" s="135">
        <v>3000</v>
      </c>
      <c r="D116" s="556"/>
      <c r="E116" s="664"/>
      <c r="F116" s="556"/>
      <c r="G116" s="152">
        <f>+VLOOKUP(B116,'[6]FCST SDV'!$C:$AL,36,0)</f>
        <v>93000</v>
      </c>
      <c r="H116" s="153">
        <f t="shared" si="12"/>
        <v>31</v>
      </c>
      <c r="I116" s="134">
        <f t="array" ref="I116">+IFERROR(INDEX('FCST SDV'!$AC$3:$AZ$3000,MATCH('Hàng Theo FCTS 14.09'!$B116,'FCST SDV'!$C$3:$C$3000,0),MATCH('Hàng Theo FCTS 14.09'!I$1,'FCST SDV'!$AC$2:$AZ$2,0))/'Hàng Theo FCTS 14.09'!$C116,0)</f>
        <v>0</v>
      </c>
      <c r="J116" s="134">
        <f t="array" ref="J116">+IFERROR(INDEX('FCST SDV'!$AC$3:$AZ$3000,MATCH('Hàng Theo FCTS 14.09'!$B116,'FCST SDV'!$C$3:$C$3000,0),MATCH('Hàng Theo FCTS 14.09'!J$1,'FCST SDV'!$AC$2:$AZ$2,0))/'Hàng Theo FCTS 14.09'!$C116,0)</f>
        <v>0</v>
      </c>
      <c r="K116" s="134">
        <f t="array" ref="K116">+IFERROR(INDEX('FCST SDV'!$AC$3:$AZ$3000,MATCH('Hàng Theo FCTS 14.09'!$B116,'FCST SDV'!$C$3:$C$3000,0),MATCH('Hàng Theo FCTS 14.09'!K$1,'FCST SDV'!$AC$2:$AZ$2,0))/'Hàng Theo FCTS 14.09'!$C116,0)</f>
        <v>0</v>
      </c>
      <c r="L116" s="134">
        <f t="array" ref="L116">+IFERROR(INDEX('FCST SDV'!$AC$3:$AZ$3000,MATCH('Hàng Theo FCTS 14.09'!$B116,'FCST SDV'!$C$3:$C$3000,0),MATCH('Hàng Theo FCTS 14.09'!L$1,'FCST SDV'!$AC$2:$AZ$2,0))/'Hàng Theo FCTS 14.09'!$C116,0)</f>
        <v>0</v>
      </c>
      <c r="M116" s="134">
        <f t="array" ref="M116">+IFERROR(INDEX('FCST SDV'!$AC$3:$AZ$3000,MATCH('Hàng Theo FCTS 14.09'!$B116,'FCST SDV'!$C$3:$C$3000,0),MATCH('Hàng Theo FCTS 14.09'!M$1,'FCST SDV'!$AC$2:$AZ$2,0))/'Hàng Theo FCTS 14.09'!$C116,0)</f>
        <v>0</v>
      </c>
      <c r="N116" s="134">
        <f t="array" ref="N116">+IFERROR(INDEX('FCST SDV'!$AC$3:$AZ$3000,MATCH('Hàng Theo FCTS 14.09'!$B116,'FCST SDV'!$C$3:$C$3000,0),MATCH('Hàng Theo FCTS 14.09'!N$1,'FCST SDV'!$AC$2:$AZ$2,0))/'Hàng Theo FCTS 14.09'!$C116,0)</f>
        <v>0</v>
      </c>
      <c r="O116" s="134">
        <f t="array" ref="O116">+IFERROR(INDEX('FCST SDV'!$AC$3:$AZ$3000,MATCH('Hàng Theo FCTS 14.09'!$B116,'FCST SDV'!$C$3:$C$3000,0),MATCH('Hàng Theo FCTS 14.09'!O$1,'FCST SDV'!$AC$2:$AZ$2,0))/'Hàng Theo FCTS 14.09'!$C116,0)</f>
        <v>0</v>
      </c>
      <c r="P116" s="134">
        <f t="array" ref="P116">+IFERROR(INDEX('FCST SDV'!$AC$3:$AZ$3000,MATCH('Hàng Theo FCTS 14.09'!$B116,'FCST SDV'!$C$3:$C$3000,0),MATCH('Hàng Theo FCTS 14.09'!P$1,'FCST SDV'!$AC$2:$AZ$2,0))/'Hàng Theo FCTS 14.09'!$C116,0)</f>
        <v>0</v>
      </c>
      <c r="Q116" s="134">
        <f t="array" ref="Q116">+IFERROR(INDEX('FCST SDV'!$AC$3:$AZ$3000,MATCH('Hàng Theo FCTS 14.09'!$B116,'FCST SDV'!$C$3:$C$3000,0),MATCH('Hàng Theo FCTS 14.09'!Q$1,'FCST SDV'!$AC$2:$AZ$2,0))/'Hàng Theo FCTS 14.09'!$C116,0)</f>
        <v>0</v>
      </c>
    </row>
    <row r="117" spans="1:17">
      <c r="A117" s="562"/>
      <c r="B117" s="141" t="s">
        <v>92</v>
      </c>
      <c r="C117" s="135">
        <v>3000</v>
      </c>
      <c r="D117" s="556"/>
      <c r="E117" s="664"/>
      <c r="F117" s="556"/>
      <c r="G117" s="152">
        <f>+VLOOKUP(B117,'[6]FCST SDV'!$C:$AL,36,0)</f>
        <v>0</v>
      </c>
      <c r="H117" s="153">
        <f t="shared" si="12"/>
        <v>0</v>
      </c>
      <c r="I117" s="134">
        <f t="array" ref="I117">+IFERROR(INDEX('FCST SDV'!$AC$3:$AZ$3000,MATCH('Hàng Theo FCTS 14.09'!$B117,'FCST SDV'!$C$3:$C$3000,0),MATCH('Hàng Theo FCTS 14.09'!I$1,'FCST SDV'!$AC$2:$AZ$2,0))/'Hàng Theo FCTS 14.09'!$C117,0)</f>
        <v>0</v>
      </c>
      <c r="J117" s="134">
        <f t="array" ref="J117">+IFERROR(INDEX('FCST SDV'!$AC$3:$AZ$3000,MATCH('Hàng Theo FCTS 14.09'!$B117,'FCST SDV'!$C$3:$C$3000,0),MATCH('Hàng Theo FCTS 14.09'!J$1,'FCST SDV'!$AC$2:$AZ$2,0))/'Hàng Theo FCTS 14.09'!$C117,0)</f>
        <v>3</v>
      </c>
      <c r="K117" s="134">
        <f t="array" ref="K117">+IFERROR(INDEX('FCST SDV'!$AC$3:$AZ$3000,MATCH('Hàng Theo FCTS 14.09'!$B117,'FCST SDV'!$C$3:$C$3000,0),MATCH('Hàng Theo FCTS 14.09'!K$1,'FCST SDV'!$AC$2:$AZ$2,0))/'Hàng Theo FCTS 14.09'!$C117,0)</f>
        <v>3</v>
      </c>
      <c r="L117" s="134">
        <f t="array" ref="L117">+IFERROR(INDEX('FCST SDV'!$AC$3:$AZ$3000,MATCH('Hàng Theo FCTS 14.09'!$B117,'FCST SDV'!$C$3:$C$3000,0),MATCH('Hàng Theo FCTS 14.09'!L$1,'FCST SDV'!$AC$2:$AZ$2,0))/'Hàng Theo FCTS 14.09'!$C117,0)</f>
        <v>3</v>
      </c>
      <c r="M117" s="134">
        <f t="array" ref="M117">+IFERROR(INDEX('FCST SDV'!$AC$3:$AZ$3000,MATCH('Hàng Theo FCTS 14.09'!$B117,'FCST SDV'!$C$3:$C$3000,0),MATCH('Hàng Theo FCTS 14.09'!M$1,'FCST SDV'!$AC$2:$AZ$2,0))/'Hàng Theo FCTS 14.09'!$C117,0)</f>
        <v>3</v>
      </c>
      <c r="N117" s="134">
        <f t="array" ref="N117">+IFERROR(INDEX('FCST SDV'!$AC$3:$AZ$3000,MATCH('Hàng Theo FCTS 14.09'!$B117,'FCST SDV'!$C$3:$C$3000,0),MATCH('Hàng Theo FCTS 14.09'!N$1,'FCST SDV'!$AC$2:$AZ$2,0))/'Hàng Theo FCTS 14.09'!$C117,0)</f>
        <v>2</v>
      </c>
      <c r="O117" s="134">
        <f t="array" ref="O117">+IFERROR(INDEX('FCST SDV'!$AC$3:$AZ$3000,MATCH('Hàng Theo FCTS 14.09'!$B117,'FCST SDV'!$C$3:$C$3000,0),MATCH('Hàng Theo FCTS 14.09'!O$1,'FCST SDV'!$AC$2:$AZ$2,0))/'Hàng Theo FCTS 14.09'!$C117,0)</f>
        <v>17</v>
      </c>
      <c r="P117" s="134">
        <f t="array" ref="P117">+IFERROR(INDEX('FCST SDV'!$AC$3:$AZ$3000,MATCH('Hàng Theo FCTS 14.09'!$B117,'FCST SDV'!$C$3:$C$3000,0),MATCH('Hàng Theo FCTS 14.09'!P$1,'FCST SDV'!$AC$2:$AZ$2,0))/'Hàng Theo FCTS 14.09'!$C117,0)</f>
        <v>0</v>
      </c>
      <c r="Q117" s="134">
        <f t="array" ref="Q117">+IFERROR(INDEX('FCST SDV'!$AC$3:$AZ$3000,MATCH('Hàng Theo FCTS 14.09'!$B117,'FCST SDV'!$C$3:$C$3000,0),MATCH('Hàng Theo FCTS 14.09'!Q$1,'FCST SDV'!$AC$2:$AZ$2,0))/'Hàng Theo FCTS 14.09'!$C117,0)</f>
        <v>0</v>
      </c>
    </row>
    <row r="118" spans="1:17">
      <c r="A118" s="562"/>
      <c r="B118" s="141" t="s">
        <v>91</v>
      </c>
      <c r="C118" s="135">
        <v>3000</v>
      </c>
      <c r="D118" s="556"/>
      <c r="E118" s="664"/>
      <c r="F118" s="556"/>
      <c r="G118" s="152">
        <f>+VLOOKUP(B118,'[6]FCST SDV'!$C:$AL,36,0)</f>
        <v>93000</v>
      </c>
      <c r="H118" s="153">
        <f t="shared" si="12"/>
        <v>31</v>
      </c>
      <c r="I118" s="134">
        <f t="array" ref="I118">+IFERROR(INDEX('FCST SDV'!$AC$3:$AZ$3000,MATCH('Hàng Theo FCTS 14.09'!$B118,'FCST SDV'!$C$3:$C$3000,0),MATCH('Hàng Theo FCTS 14.09'!I$1,'FCST SDV'!$AC$2:$AZ$2,0))/'Hàng Theo FCTS 14.09'!$C118,0)</f>
        <v>0</v>
      </c>
      <c r="J118" s="134">
        <f t="array" ref="J118">+IFERROR(INDEX('FCST SDV'!$AC$3:$AZ$3000,MATCH('Hàng Theo FCTS 14.09'!$B118,'FCST SDV'!$C$3:$C$3000,0),MATCH('Hàng Theo FCTS 14.09'!J$1,'FCST SDV'!$AC$2:$AZ$2,0))/'Hàng Theo FCTS 14.09'!$C118,0)</f>
        <v>0</v>
      </c>
      <c r="K118" s="134">
        <f t="array" ref="K118">+IFERROR(INDEX('FCST SDV'!$AC$3:$AZ$3000,MATCH('Hàng Theo FCTS 14.09'!$B118,'FCST SDV'!$C$3:$C$3000,0),MATCH('Hàng Theo FCTS 14.09'!K$1,'FCST SDV'!$AC$2:$AZ$2,0))/'Hàng Theo FCTS 14.09'!$C118,0)</f>
        <v>0</v>
      </c>
      <c r="L118" s="134">
        <f t="array" ref="L118">+IFERROR(INDEX('FCST SDV'!$AC$3:$AZ$3000,MATCH('Hàng Theo FCTS 14.09'!$B118,'FCST SDV'!$C$3:$C$3000,0),MATCH('Hàng Theo FCTS 14.09'!L$1,'FCST SDV'!$AC$2:$AZ$2,0))/'Hàng Theo FCTS 14.09'!$C118,0)</f>
        <v>0</v>
      </c>
      <c r="M118" s="134">
        <f t="array" ref="M118">+IFERROR(INDEX('FCST SDV'!$AC$3:$AZ$3000,MATCH('Hàng Theo FCTS 14.09'!$B118,'FCST SDV'!$C$3:$C$3000,0),MATCH('Hàng Theo FCTS 14.09'!M$1,'FCST SDV'!$AC$2:$AZ$2,0))/'Hàng Theo FCTS 14.09'!$C118,0)</f>
        <v>0</v>
      </c>
      <c r="N118" s="134">
        <f t="array" ref="N118">+IFERROR(INDEX('FCST SDV'!$AC$3:$AZ$3000,MATCH('Hàng Theo FCTS 14.09'!$B118,'FCST SDV'!$C$3:$C$3000,0),MATCH('Hàng Theo FCTS 14.09'!N$1,'FCST SDV'!$AC$2:$AZ$2,0))/'Hàng Theo FCTS 14.09'!$C118,0)</f>
        <v>0</v>
      </c>
      <c r="O118" s="134">
        <f t="array" ref="O118">+IFERROR(INDEX('FCST SDV'!$AC$3:$AZ$3000,MATCH('Hàng Theo FCTS 14.09'!$B118,'FCST SDV'!$C$3:$C$3000,0),MATCH('Hàng Theo FCTS 14.09'!O$1,'FCST SDV'!$AC$2:$AZ$2,0))/'Hàng Theo FCTS 14.09'!$C118,0)</f>
        <v>0</v>
      </c>
      <c r="P118" s="134">
        <f t="array" ref="P118">+IFERROR(INDEX('FCST SDV'!$AC$3:$AZ$3000,MATCH('Hàng Theo FCTS 14.09'!$B118,'FCST SDV'!$C$3:$C$3000,0),MATCH('Hàng Theo FCTS 14.09'!P$1,'FCST SDV'!$AC$2:$AZ$2,0))/'Hàng Theo FCTS 14.09'!$C118,0)</f>
        <v>6</v>
      </c>
      <c r="Q118" s="134">
        <f t="array" ref="Q118">+IFERROR(INDEX('FCST SDV'!$AC$3:$AZ$3000,MATCH('Hàng Theo FCTS 14.09'!$B118,'FCST SDV'!$C$3:$C$3000,0),MATCH('Hàng Theo FCTS 14.09'!Q$1,'FCST SDV'!$AC$2:$AZ$2,0))/'Hàng Theo FCTS 14.09'!$C118,0)</f>
        <v>0</v>
      </c>
    </row>
    <row r="119" spans="1:17">
      <c r="A119" s="562"/>
      <c r="B119" s="131" t="s">
        <v>93</v>
      </c>
      <c r="C119" s="135">
        <v>3000</v>
      </c>
      <c r="D119" s="556"/>
      <c r="E119" s="664"/>
      <c r="F119" s="556"/>
      <c r="G119" s="152">
        <f>+VLOOKUP(B119,'[6]FCST SDV'!$C:$AL,36,0)</f>
        <v>18000</v>
      </c>
      <c r="H119" s="153">
        <f t="shared" si="12"/>
        <v>6</v>
      </c>
      <c r="I119" s="134">
        <f t="array" ref="I119">+IFERROR(INDEX('FCST SDV'!$AC$3:$AZ$3000,MATCH('Hàng Theo FCTS 14.09'!$B119,'FCST SDV'!$C$3:$C$3000,0),MATCH('Hàng Theo FCTS 14.09'!I$1,'FCST SDV'!$AC$2:$AZ$2,0))/'Hàng Theo FCTS 14.09'!$C119,0)</f>
        <v>3</v>
      </c>
      <c r="J119" s="134">
        <f t="array" ref="J119">+IFERROR(INDEX('FCST SDV'!$AC$3:$AZ$3000,MATCH('Hàng Theo FCTS 14.09'!$B119,'FCST SDV'!$C$3:$C$3000,0),MATCH('Hàng Theo FCTS 14.09'!J$1,'FCST SDV'!$AC$2:$AZ$2,0))/'Hàng Theo FCTS 14.09'!$C119,0)</f>
        <v>3</v>
      </c>
      <c r="K119" s="134">
        <f t="array" ref="K119">+IFERROR(INDEX('FCST SDV'!$AC$3:$AZ$3000,MATCH('Hàng Theo FCTS 14.09'!$B119,'FCST SDV'!$C$3:$C$3000,0),MATCH('Hàng Theo FCTS 14.09'!K$1,'FCST SDV'!$AC$2:$AZ$2,0))/'Hàng Theo FCTS 14.09'!$C119,0)</f>
        <v>3</v>
      </c>
      <c r="L119" s="134">
        <f t="array" ref="L119">+IFERROR(INDEX('FCST SDV'!$AC$3:$AZ$3000,MATCH('Hàng Theo FCTS 14.09'!$B119,'FCST SDV'!$C$3:$C$3000,0),MATCH('Hàng Theo FCTS 14.09'!L$1,'FCST SDV'!$AC$2:$AZ$2,0))/'Hàng Theo FCTS 14.09'!$C119,0)</f>
        <v>3</v>
      </c>
      <c r="M119" s="134">
        <f t="array" ref="M119">+IFERROR(INDEX('FCST SDV'!$AC$3:$AZ$3000,MATCH('Hàng Theo FCTS 14.09'!$B119,'FCST SDV'!$C$3:$C$3000,0),MATCH('Hàng Theo FCTS 14.09'!M$1,'FCST SDV'!$AC$2:$AZ$2,0))/'Hàng Theo FCTS 14.09'!$C119,0)</f>
        <v>3</v>
      </c>
      <c r="N119" s="134">
        <f t="array" ref="N119">+IFERROR(INDEX('FCST SDV'!$AC$3:$AZ$3000,MATCH('Hàng Theo FCTS 14.09'!$B119,'FCST SDV'!$C$3:$C$3000,0),MATCH('Hàng Theo FCTS 14.09'!N$1,'FCST SDV'!$AC$2:$AZ$2,0))/'Hàng Theo FCTS 14.09'!$C119,0)</f>
        <v>2</v>
      </c>
      <c r="O119" s="134">
        <f t="array" ref="O119">+IFERROR(INDEX('FCST SDV'!$AC$3:$AZ$3000,MATCH('Hàng Theo FCTS 14.09'!$B119,'FCST SDV'!$C$3:$C$3000,0),MATCH('Hàng Theo FCTS 14.09'!O$1,'FCST SDV'!$AC$2:$AZ$2,0))/'Hàng Theo FCTS 14.09'!$C119,0)</f>
        <v>20</v>
      </c>
      <c r="P119" s="134">
        <f t="array" ref="P119">+IFERROR(INDEX('FCST SDV'!$AC$3:$AZ$3000,MATCH('Hàng Theo FCTS 14.09'!$B119,'FCST SDV'!$C$3:$C$3000,0),MATCH('Hàng Theo FCTS 14.09'!P$1,'FCST SDV'!$AC$2:$AZ$2,0))/'Hàng Theo FCTS 14.09'!$C119,0)</f>
        <v>6</v>
      </c>
      <c r="Q119" s="134">
        <f t="array" ref="Q119">+IFERROR(INDEX('FCST SDV'!$AC$3:$AZ$3000,MATCH('Hàng Theo FCTS 14.09'!$B119,'FCST SDV'!$C$3:$C$3000,0),MATCH('Hàng Theo FCTS 14.09'!Q$1,'FCST SDV'!$AC$2:$AZ$2,0))/'Hàng Theo FCTS 14.09'!$C119,0)</f>
        <v>9</v>
      </c>
    </row>
    <row r="120" spans="1:17">
      <c r="A120" s="562"/>
      <c r="B120" s="131" t="s">
        <v>94</v>
      </c>
      <c r="C120" s="135">
        <v>3000</v>
      </c>
      <c r="D120" s="556"/>
      <c r="E120" s="664"/>
      <c r="F120" s="556"/>
      <c r="G120" s="152">
        <f>+VLOOKUP(B120,'[6]FCST SDV'!$C:$AL,36,0)</f>
        <v>156000</v>
      </c>
      <c r="H120" s="153">
        <f t="shared" si="12"/>
        <v>52</v>
      </c>
      <c r="I120" s="134">
        <f t="array" ref="I120">+IFERROR(INDEX('FCST SDV'!$AC$3:$AZ$3000,MATCH('Hàng Theo FCTS 14.09'!$B120,'FCST SDV'!$C$3:$C$3000,0),MATCH('Hàng Theo FCTS 14.09'!I$1,'FCST SDV'!$AC$2:$AZ$2,0))/'Hàng Theo FCTS 14.09'!$C120,0)</f>
        <v>8</v>
      </c>
      <c r="J120" s="134">
        <f t="array" ref="J120">+IFERROR(INDEX('FCST SDV'!$AC$3:$AZ$3000,MATCH('Hàng Theo FCTS 14.09'!$B120,'FCST SDV'!$C$3:$C$3000,0),MATCH('Hàng Theo FCTS 14.09'!J$1,'FCST SDV'!$AC$2:$AZ$2,0))/'Hàng Theo FCTS 14.09'!$C120,0)</f>
        <v>8</v>
      </c>
      <c r="K120" s="134">
        <f t="array" ref="K120">+IFERROR(INDEX('FCST SDV'!$AC$3:$AZ$3000,MATCH('Hàng Theo FCTS 14.09'!$B120,'FCST SDV'!$C$3:$C$3000,0),MATCH('Hàng Theo FCTS 14.09'!K$1,'FCST SDV'!$AC$2:$AZ$2,0))/'Hàng Theo FCTS 14.09'!$C120,0)</f>
        <v>8</v>
      </c>
      <c r="L120" s="134">
        <f t="array" ref="L120">+IFERROR(INDEX('FCST SDV'!$AC$3:$AZ$3000,MATCH('Hàng Theo FCTS 14.09'!$B120,'FCST SDV'!$C$3:$C$3000,0),MATCH('Hàng Theo FCTS 14.09'!L$1,'FCST SDV'!$AC$2:$AZ$2,0))/'Hàng Theo FCTS 14.09'!$C120,0)</f>
        <v>8</v>
      </c>
      <c r="M120" s="134">
        <f t="array" ref="M120">+IFERROR(INDEX('FCST SDV'!$AC$3:$AZ$3000,MATCH('Hàng Theo FCTS 14.09'!$B120,'FCST SDV'!$C$3:$C$3000,0),MATCH('Hàng Theo FCTS 14.09'!M$1,'FCST SDV'!$AC$2:$AZ$2,0))/'Hàng Theo FCTS 14.09'!$C120,0)</f>
        <v>8</v>
      </c>
      <c r="N120" s="134">
        <f t="array" ref="N120">+IFERROR(INDEX('FCST SDV'!$AC$3:$AZ$3000,MATCH('Hàng Theo FCTS 14.09'!$B120,'FCST SDV'!$C$3:$C$3000,0),MATCH('Hàng Theo FCTS 14.09'!N$1,'FCST SDV'!$AC$2:$AZ$2,0))/'Hàng Theo FCTS 14.09'!$C120,0)</f>
        <v>8</v>
      </c>
      <c r="O120" s="134">
        <f t="array" ref="O120">+IFERROR(INDEX('FCST SDV'!$AC$3:$AZ$3000,MATCH('Hàng Theo FCTS 14.09'!$B120,'FCST SDV'!$C$3:$C$3000,0),MATCH('Hàng Theo FCTS 14.09'!O$1,'FCST SDV'!$AC$2:$AZ$2,0))/'Hàng Theo FCTS 14.09'!$C120,0)</f>
        <v>52</v>
      </c>
      <c r="P120" s="134">
        <f t="array" ref="P120">+IFERROR(INDEX('FCST SDV'!$AC$3:$AZ$3000,MATCH('Hàng Theo FCTS 14.09'!$B120,'FCST SDV'!$C$3:$C$3000,0),MATCH('Hàng Theo FCTS 14.09'!P$1,'FCST SDV'!$AC$2:$AZ$2,0))/'Hàng Theo FCTS 14.09'!$C120,0)</f>
        <v>0</v>
      </c>
      <c r="Q120" s="134">
        <f t="array" ref="Q120">+IFERROR(INDEX('FCST SDV'!$AC$3:$AZ$3000,MATCH('Hàng Theo FCTS 14.09'!$B120,'FCST SDV'!$C$3:$C$3000,0),MATCH('Hàng Theo FCTS 14.09'!Q$1,'FCST SDV'!$AC$2:$AZ$2,0))/'Hàng Theo FCTS 14.09'!$C120,0)</f>
        <v>0</v>
      </c>
    </row>
    <row r="121" spans="1:17">
      <c r="A121" s="562"/>
      <c r="B121" s="131" t="s">
        <v>95</v>
      </c>
      <c r="C121" s="135">
        <v>3000</v>
      </c>
      <c r="D121" s="556"/>
      <c r="E121" s="664"/>
      <c r="F121" s="556"/>
      <c r="G121" s="152">
        <f>+VLOOKUP(B121,'[6]FCST SDV'!$C:$AL,36,0)</f>
        <v>300000</v>
      </c>
      <c r="H121" s="153">
        <f t="shared" si="12"/>
        <v>100</v>
      </c>
      <c r="I121" s="134">
        <f t="array" ref="I121">+IFERROR(INDEX('FCST SDV'!$AC$3:$AZ$3000,MATCH('Hàng Theo FCTS 14.09'!$B121,'FCST SDV'!$C$3:$C$3000,0),MATCH('Hàng Theo FCTS 14.09'!I$1,'FCST SDV'!$AC$2:$AZ$2,0))/'Hàng Theo FCTS 14.09'!$C121,0)</f>
        <v>8</v>
      </c>
      <c r="J121" s="134">
        <f t="array" ref="J121">+IFERROR(INDEX('FCST SDV'!$AC$3:$AZ$3000,MATCH('Hàng Theo FCTS 14.09'!$B121,'FCST SDV'!$C$3:$C$3000,0),MATCH('Hàng Theo FCTS 14.09'!J$1,'FCST SDV'!$AC$2:$AZ$2,0))/'Hàng Theo FCTS 14.09'!$C121,0)</f>
        <v>8</v>
      </c>
      <c r="K121" s="134">
        <f t="array" ref="K121">+IFERROR(INDEX('FCST SDV'!$AC$3:$AZ$3000,MATCH('Hàng Theo FCTS 14.09'!$B121,'FCST SDV'!$C$3:$C$3000,0),MATCH('Hàng Theo FCTS 14.09'!K$1,'FCST SDV'!$AC$2:$AZ$2,0))/'Hàng Theo FCTS 14.09'!$C121,0)</f>
        <v>8</v>
      </c>
      <c r="L121" s="134">
        <f t="array" ref="L121">+IFERROR(INDEX('FCST SDV'!$AC$3:$AZ$3000,MATCH('Hàng Theo FCTS 14.09'!$B121,'FCST SDV'!$C$3:$C$3000,0),MATCH('Hàng Theo FCTS 14.09'!L$1,'FCST SDV'!$AC$2:$AZ$2,0))/'Hàng Theo FCTS 14.09'!$C121,0)</f>
        <v>8</v>
      </c>
      <c r="M121" s="134">
        <f t="array" ref="M121">+IFERROR(INDEX('FCST SDV'!$AC$3:$AZ$3000,MATCH('Hàng Theo FCTS 14.09'!$B121,'FCST SDV'!$C$3:$C$3000,0),MATCH('Hàng Theo FCTS 14.09'!M$1,'FCST SDV'!$AC$2:$AZ$2,0))/'Hàng Theo FCTS 14.09'!$C121,0)</f>
        <v>8</v>
      </c>
      <c r="N121" s="134">
        <f t="array" ref="N121">+IFERROR(INDEX('FCST SDV'!$AC$3:$AZ$3000,MATCH('Hàng Theo FCTS 14.09'!$B121,'FCST SDV'!$C$3:$C$3000,0),MATCH('Hàng Theo FCTS 14.09'!N$1,'FCST SDV'!$AC$2:$AZ$2,0))/'Hàng Theo FCTS 14.09'!$C121,0)</f>
        <v>8</v>
      </c>
      <c r="O121" s="134">
        <f t="array" ref="O121">+IFERROR(INDEX('FCST SDV'!$AC$3:$AZ$3000,MATCH('Hàng Theo FCTS 14.09'!$B121,'FCST SDV'!$C$3:$C$3000,0),MATCH('Hàng Theo FCTS 14.09'!O$1,'FCST SDV'!$AC$2:$AZ$2,0))/'Hàng Theo FCTS 14.09'!$C121,0)</f>
        <v>56</v>
      </c>
      <c r="P121" s="134">
        <f t="array" ref="P121">+IFERROR(INDEX('FCST SDV'!$AC$3:$AZ$3000,MATCH('Hàng Theo FCTS 14.09'!$B121,'FCST SDV'!$C$3:$C$3000,0),MATCH('Hàng Theo FCTS 14.09'!P$1,'FCST SDV'!$AC$2:$AZ$2,0))/'Hàng Theo FCTS 14.09'!$C121,0)</f>
        <v>42</v>
      </c>
      <c r="Q121" s="134">
        <f t="array" ref="Q121">+IFERROR(INDEX('FCST SDV'!$AC$3:$AZ$3000,MATCH('Hàng Theo FCTS 14.09'!$B121,'FCST SDV'!$C$3:$C$3000,0),MATCH('Hàng Theo FCTS 14.09'!Q$1,'FCST SDV'!$AC$2:$AZ$2,0))/'Hàng Theo FCTS 14.09'!$C121,0)</f>
        <v>24</v>
      </c>
    </row>
    <row r="122" spans="1:17">
      <c r="A122" s="562"/>
      <c r="B122" s="131" t="s">
        <v>96</v>
      </c>
      <c r="C122" s="135">
        <v>3000</v>
      </c>
      <c r="D122" s="556"/>
      <c r="E122" s="664"/>
      <c r="F122" s="556"/>
      <c r="G122" s="152">
        <f>+VLOOKUP(B122,'[6]FCST SDV'!$C:$AL,36,0)</f>
        <v>510000</v>
      </c>
      <c r="H122" s="153">
        <f t="shared" si="12"/>
        <v>170</v>
      </c>
      <c r="I122" s="134">
        <f t="array" ref="I122">+IFERROR(INDEX('FCST SDV'!$AC$3:$AZ$3000,MATCH('Hàng Theo FCTS 14.09'!$B122,'FCST SDV'!$C$3:$C$3000,0),MATCH('Hàng Theo FCTS 14.09'!I$1,'FCST SDV'!$AC$2:$AZ$2,0))/'Hàng Theo FCTS 14.09'!$C122,0)</f>
        <v>8</v>
      </c>
      <c r="J122" s="134">
        <f t="array" ref="J122">+IFERROR(INDEX('FCST SDV'!$AC$3:$AZ$3000,MATCH('Hàng Theo FCTS 14.09'!$B122,'FCST SDV'!$C$3:$C$3000,0),MATCH('Hàng Theo FCTS 14.09'!J$1,'FCST SDV'!$AC$2:$AZ$2,0))/'Hàng Theo FCTS 14.09'!$C122,0)</f>
        <v>8</v>
      </c>
      <c r="K122" s="134">
        <f t="array" ref="K122">+IFERROR(INDEX('FCST SDV'!$AC$3:$AZ$3000,MATCH('Hàng Theo FCTS 14.09'!$B122,'FCST SDV'!$C$3:$C$3000,0),MATCH('Hàng Theo FCTS 14.09'!K$1,'FCST SDV'!$AC$2:$AZ$2,0))/'Hàng Theo FCTS 14.09'!$C122,0)</f>
        <v>8</v>
      </c>
      <c r="L122" s="134">
        <f t="array" ref="L122">+IFERROR(INDEX('FCST SDV'!$AC$3:$AZ$3000,MATCH('Hàng Theo FCTS 14.09'!$B122,'FCST SDV'!$C$3:$C$3000,0),MATCH('Hàng Theo FCTS 14.09'!L$1,'FCST SDV'!$AC$2:$AZ$2,0))/'Hàng Theo FCTS 14.09'!$C122,0)</f>
        <v>0</v>
      </c>
      <c r="M122" s="134">
        <f t="array" ref="M122">+IFERROR(INDEX('FCST SDV'!$AC$3:$AZ$3000,MATCH('Hàng Theo FCTS 14.09'!$B122,'FCST SDV'!$C$3:$C$3000,0),MATCH('Hàng Theo FCTS 14.09'!M$1,'FCST SDV'!$AC$2:$AZ$2,0))/'Hàng Theo FCTS 14.09'!$C122,0)</f>
        <v>0</v>
      </c>
      <c r="N122" s="134">
        <f t="array" ref="N122">+IFERROR(INDEX('FCST SDV'!$AC$3:$AZ$3000,MATCH('Hàng Theo FCTS 14.09'!$B122,'FCST SDV'!$C$3:$C$3000,0),MATCH('Hàng Theo FCTS 14.09'!N$1,'FCST SDV'!$AC$2:$AZ$2,0))/'Hàng Theo FCTS 14.09'!$C122,0)</f>
        <v>0</v>
      </c>
      <c r="O122" s="134">
        <f t="array" ref="O122">+IFERROR(INDEX('FCST SDV'!$AC$3:$AZ$3000,MATCH('Hàng Theo FCTS 14.09'!$B122,'FCST SDV'!$C$3:$C$3000,0),MATCH('Hàng Theo FCTS 14.09'!O$1,'FCST SDV'!$AC$2:$AZ$2,0))/'Hàng Theo FCTS 14.09'!$C122,0)</f>
        <v>32</v>
      </c>
      <c r="P122" s="134">
        <f t="array" ref="P122">+IFERROR(INDEX('FCST SDV'!$AC$3:$AZ$3000,MATCH('Hàng Theo FCTS 14.09'!$B122,'FCST SDV'!$C$3:$C$3000,0),MATCH('Hàng Theo FCTS 14.09'!P$1,'FCST SDV'!$AC$2:$AZ$2,0))/'Hàng Theo FCTS 14.09'!$C122,0)</f>
        <v>0</v>
      </c>
      <c r="Q122" s="134">
        <f t="array" ref="Q122">+IFERROR(INDEX('FCST SDV'!$AC$3:$AZ$3000,MATCH('Hàng Theo FCTS 14.09'!$B122,'FCST SDV'!$C$3:$C$3000,0),MATCH('Hàng Theo FCTS 14.09'!Q$1,'FCST SDV'!$AC$2:$AZ$2,0))/'Hàng Theo FCTS 14.09'!$C122,0)</f>
        <v>0</v>
      </c>
    </row>
    <row r="123" spans="1:17">
      <c r="A123" s="562"/>
      <c r="B123" s="131" t="s">
        <v>97</v>
      </c>
      <c r="C123" s="135">
        <v>1500</v>
      </c>
      <c r="D123" s="556"/>
      <c r="E123" s="664"/>
      <c r="F123" s="556"/>
      <c r="G123" s="152">
        <f>+VLOOKUP(B123,'[6]FCST SDV'!$C:$AL,36,0)</f>
        <v>84000</v>
      </c>
      <c r="H123" s="153">
        <f t="shared" si="12"/>
        <v>56</v>
      </c>
      <c r="I123" s="134">
        <f t="array" ref="I123">+IFERROR(INDEX('FCST SDV'!$AC$3:$AZ$3000,MATCH('Hàng Theo FCTS 14.09'!$B123,'FCST SDV'!$C$3:$C$3000,0),MATCH('Hàng Theo FCTS 14.09'!I$1,'FCST SDV'!$AC$2:$AZ$2,0))/'Hàng Theo FCTS 14.09'!$C123,0)</f>
        <v>3</v>
      </c>
      <c r="J123" s="134">
        <f t="array" ref="J123">+IFERROR(INDEX('FCST SDV'!$AC$3:$AZ$3000,MATCH('Hàng Theo FCTS 14.09'!$B123,'FCST SDV'!$C$3:$C$3000,0),MATCH('Hàng Theo FCTS 14.09'!J$1,'FCST SDV'!$AC$2:$AZ$2,0))/'Hàng Theo FCTS 14.09'!$C123,0)</f>
        <v>5</v>
      </c>
      <c r="K123" s="134">
        <f t="array" ref="K123">+IFERROR(INDEX('FCST SDV'!$AC$3:$AZ$3000,MATCH('Hàng Theo FCTS 14.09'!$B123,'FCST SDV'!$C$3:$C$3000,0),MATCH('Hàng Theo FCTS 14.09'!K$1,'FCST SDV'!$AC$2:$AZ$2,0))/'Hàng Theo FCTS 14.09'!$C123,0)</f>
        <v>5</v>
      </c>
      <c r="L123" s="134">
        <f t="array" ref="L123">+IFERROR(INDEX('FCST SDV'!$AC$3:$AZ$3000,MATCH('Hàng Theo FCTS 14.09'!$B123,'FCST SDV'!$C$3:$C$3000,0),MATCH('Hàng Theo FCTS 14.09'!L$1,'FCST SDV'!$AC$2:$AZ$2,0))/'Hàng Theo FCTS 14.09'!$C123,0)</f>
        <v>5</v>
      </c>
      <c r="M123" s="134">
        <f t="array" ref="M123">+IFERROR(INDEX('FCST SDV'!$AC$3:$AZ$3000,MATCH('Hàng Theo FCTS 14.09'!$B123,'FCST SDV'!$C$3:$C$3000,0),MATCH('Hàng Theo FCTS 14.09'!M$1,'FCST SDV'!$AC$2:$AZ$2,0))/'Hàng Theo FCTS 14.09'!$C123,0)</f>
        <v>5</v>
      </c>
      <c r="N123" s="134">
        <f t="array" ref="N123">+IFERROR(INDEX('FCST SDV'!$AC$3:$AZ$3000,MATCH('Hàng Theo FCTS 14.09'!$B123,'FCST SDV'!$C$3:$C$3000,0),MATCH('Hàng Theo FCTS 14.09'!N$1,'FCST SDV'!$AC$2:$AZ$2,0))/'Hàng Theo FCTS 14.09'!$C123,0)</f>
        <v>5</v>
      </c>
      <c r="O123" s="134">
        <f t="array" ref="O123">+IFERROR(INDEX('FCST SDV'!$AC$3:$AZ$3000,MATCH('Hàng Theo FCTS 14.09'!$B123,'FCST SDV'!$C$3:$C$3000,0),MATCH('Hàng Theo FCTS 14.09'!O$1,'FCST SDV'!$AC$2:$AZ$2,0))/'Hàng Theo FCTS 14.09'!$C123,0)</f>
        <v>33</v>
      </c>
      <c r="P123" s="134">
        <f t="array" ref="P123">+IFERROR(INDEX('FCST SDV'!$AC$3:$AZ$3000,MATCH('Hàng Theo FCTS 14.09'!$B123,'FCST SDV'!$C$3:$C$3000,0),MATCH('Hàng Theo FCTS 14.09'!P$1,'FCST SDV'!$AC$2:$AZ$2,0))/'Hàng Theo FCTS 14.09'!$C123,0)</f>
        <v>20</v>
      </c>
      <c r="Q123" s="134">
        <f t="array" ref="Q123">+IFERROR(INDEX('FCST SDV'!$AC$3:$AZ$3000,MATCH('Hàng Theo FCTS 14.09'!$B123,'FCST SDV'!$C$3:$C$3000,0),MATCH('Hàng Theo FCTS 14.09'!Q$1,'FCST SDV'!$AC$2:$AZ$2,0))/'Hàng Theo FCTS 14.09'!$C123,0)</f>
        <v>15</v>
      </c>
    </row>
    <row r="124" spans="1:17">
      <c r="A124" s="563"/>
      <c r="B124" s="131" t="s">
        <v>98</v>
      </c>
      <c r="C124" s="135">
        <v>3000</v>
      </c>
      <c r="D124" s="557"/>
      <c r="E124" s="586"/>
      <c r="F124" s="557"/>
      <c r="G124" s="152">
        <f>+VLOOKUP(B124,'[6]FCST SDV'!$C:$AL,36,0)</f>
        <v>288000</v>
      </c>
      <c r="H124" s="153">
        <f t="shared" si="12"/>
        <v>96</v>
      </c>
      <c r="I124" s="134">
        <f t="array" ref="I124">+IFERROR(INDEX('FCST SDV'!$AC$3:$AZ$3000,MATCH('Hàng Theo FCTS 14.09'!$B124,'FCST SDV'!$C$3:$C$3000,0),MATCH('Hàng Theo FCTS 14.09'!I$1,'FCST SDV'!$AC$2:$AZ$2,0))/'Hàng Theo FCTS 14.09'!$C124,0)</f>
        <v>0</v>
      </c>
      <c r="J124" s="134">
        <f t="array" ref="J124">+IFERROR(INDEX('FCST SDV'!$AC$3:$AZ$3000,MATCH('Hàng Theo FCTS 14.09'!$B124,'FCST SDV'!$C$3:$C$3000,0),MATCH('Hàng Theo FCTS 14.09'!J$1,'FCST SDV'!$AC$2:$AZ$2,0))/'Hàng Theo FCTS 14.09'!$C124,0)</f>
        <v>0</v>
      </c>
      <c r="K124" s="134">
        <f t="array" ref="K124">+IFERROR(INDEX('FCST SDV'!$AC$3:$AZ$3000,MATCH('Hàng Theo FCTS 14.09'!$B124,'FCST SDV'!$C$3:$C$3000,0),MATCH('Hàng Theo FCTS 14.09'!K$1,'FCST SDV'!$AC$2:$AZ$2,0))/'Hàng Theo FCTS 14.09'!$C124,0)</f>
        <v>0</v>
      </c>
      <c r="L124" s="134">
        <f t="array" ref="L124">+IFERROR(INDEX('FCST SDV'!$AC$3:$AZ$3000,MATCH('Hàng Theo FCTS 14.09'!$B124,'FCST SDV'!$C$3:$C$3000,0),MATCH('Hàng Theo FCTS 14.09'!L$1,'FCST SDV'!$AC$2:$AZ$2,0))/'Hàng Theo FCTS 14.09'!$C124,0)</f>
        <v>0</v>
      </c>
      <c r="M124" s="134">
        <f t="array" ref="M124">+IFERROR(INDEX('FCST SDV'!$AC$3:$AZ$3000,MATCH('Hàng Theo FCTS 14.09'!$B124,'FCST SDV'!$C$3:$C$3000,0),MATCH('Hàng Theo FCTS 14.09'!M$1,'FCST SDV'!$AC$2:$AZ$2,0))/'Hàng Theo FCTS 14.09'!$C124,0)</f>
        <v>0</v>
      </c>
      <c r="N124" s="134">
        <f t="array" ref="N124">+IFERROR(INDEX('FCST SDV'!$AC$3:$AZ$3000,MATCH('Hàng Theo FCTS 14.09'!$B124,'FCST SDV'!$C$3:$C$3000,0),MATCH('Hàng Theo FCTS 14.09'!N$1,'FCST SDV'!$AC$2:$AZ$2,0))/'Hàng Theo FCTS 14.09'!$C124,0)</f>
        <v>0</v>
      </c>
      <c r="O124" s="134">
        <f t="array" ref="O124">+IFERROR(INDEX('FCST SDV'!$AC$3:$AZ$3000,MATCH('Hàng Theo FCTS 14.09'!$B124,'FCST SDV'!$C$3:$C$3000,0),MATCH('Hàng Theo FCTS 14.09'!O$1,'FCST SDV'!$AC$2:$AZ$2,0))/'Hàng Theo FCTS 14.09'!$C124,0)</f>
        <v>0</v>
      </c>
      <c r="P124" s="134">
        <f t="array" ref="P124">+IFERROR(INDEX('FCST SDV'!$AC$3:$AZ$3000,MATCH('Hàng Theo FCTS 14.09'!$B124,'FCST SDV'!$C$3:$C$3000,0),MATCH('Hàng Theo FCTS 14.09'!P$1,'FCST SDV'!$AC$2:$AZ$2,0))/'Hàng Theo FCTS 14.09'!$C124,0)</f>
        <v>0</v>
      </c>
      <c r="Q124" s="134">
        <f t="array" ref="Q124">+IFERROR(INDEX('FCST SDV'!$AC$3:$AZ$3000,MATCH('Hàng Theo FCTS 14.09'!$B124,'FCST SDV'!$C$3:$C$3000,0),MATCH('Hàng Theo FCTS 14.09'!Q$1,'FCST SDV'!$AC$2:$AZ$2,0))/'Hàng Theo FCTS 14.09'!$C124,0)</f>
        <v>0</v>
      </c>
    </row>
    <row r="125" spans="1:17">
      <c r="A125" s="587" t="s">
        <v>254</v>
      </c>
      <c r="B125" s="588"/>
      <c r="C125" s="588"/>
      <c r="D125" s="588"/>
      <c r="E125" s="588"/>
      <c r="F125" s="589"/>
      <c r="G125" s="156"/>
      <c r="H125" s="155"/>
      <c r="I125" s="138">
        <f>+F115-SUM(I115:I124)</f>
        <v>517</v>
      </c>
      <c r="J125" s="138">
        <f>I125-SUM(J115:J124)</f>
        <v>479</v>
      </c>
      <c r="K125" s="138">
        <f t="shared" ref="K125:Q125" si="13">J125-SUM(K115:K124)</f>
        <v>441</v>
      </c>
      <c r="L125" s="138">
        <f t="shared" si="13"/>
        <v>411</v>
      </c>
      <c r="M125" s="138">
        <f t="shared" si="13"/>
        <v>381</v>
      </c>
      <c r="N125" s="138">
        <f t="shared" si="13"/>
        <v>354</v>
      </c>
      <c r="O125" s="138">
        <f t="shared" si="13"/>
        <v>127</v>
      </c>
      <c r="P125" s="138">
        <f t="shared" si="13"/>
        <v>53</v>
      </c>
      <c r="Q125" s="138">
        <f t="shared" si="13"/>
        <v>5</v>
      </c>
    </row>
    <row r="126" spans="1:17">
      <c r="A126" s="561" t="s">
        <v>99</v>
      </c>
      <c r="B126" s="131" t="s">
        <v>18</v>
      </c>
      <c r="C126" s="135">
        <v>50</v>
      </c>
      <c r="D126" s="555">
        <v>2750</v>
      </c>
      <c r="E126" s="585"/>
      <c r="F126" s="555">
        <f>D126</f>
        <v>2750</v>
      </c>
      <c r="G126" s="152">
        <f>+VLOOKUP(B126,'[6]FCST SDV'!$C:$AL,36,0)</f>
        <v>292500</v>
      </c>
      <c r="H126" s="153">
        <f t="shared" ref="H126:H127" si="14">+G126/C126</f>
        <v>5850</v>
      </c>
      <c r="I126" s="134">
        <f t="array" ref="I126">+IFERROR(INDEX('FCST SDV'!$AC$3:$AZ$3000,MATCH('Hàng Theo FCTS 14.09'!$B126,'FCST SDV'!$C$3:$C$3000,0),MATCH('Hàng Theo FCTS 14.09'!I$1,'FCST SDV'!$AC$2:$AZ$2,0))/'Hàng Theo FCTS 14.09'!$C126,0)</f>
        <v>0</v>
      </c>
      <c r="J126" s="134">
        <f t="array" ref="J126">+IFERROR(INDEX('FCST SDV'!$AC$3:$AZ$3000,MATCH('Hàng Theo FCTS 14.09'!$B126,'FCST SDV'!$C$3:$C$3000,0),MATCH('Hàng Theo FCTS 14.09'!J$1,'FCST SDV'!$AC$2:$AZ$2,0))/'Hàng Theo FCTS 14.09'!$C126,0)</f>
        <v>240</v>
      </c>
      <c r="K126" s="134">
        <f t="array" ref="K126">+IFERROR(INDEX('FCST SDV'!$AC$3:$AZ$3000,MATCH('Hàng Theo FCTS 14.09'!$B126,'FCST SDV'!$C$3:$C$3000,0),MATCH('Hàng Theo FCTS 14.09'!K$1,'FCST SDV'!$AC$2:$AZ$2,0))/'Hàng Theo FCTS 14.09'!$C126,0)</f>
        <v>200</v>
      </c>
      <c r="L126" s="134">
        <f t="array" ref="L126">+IFERROR(INDEX('FCST SDV'!$AC$3:$AZ$3000,MATCH('Hàng Theo FCTS 14.09'!$B126,'FCST SDV'!$C$3:$C$3000,0),MATCH('Hàng Theo FCTS 14.09'!L$1,'FCST SDV'!$AC$2:$AZ$2,0))/'Hàng Theo FCTS 14.09'!$C126,0)</f>
        <v>120</v>
      </c>
      <c r="M126" s="134">
        <f t="array" ref="M126">+IFERROR(INDEX('FCST SDV'!$AC$3:$AZ$3000,MATCH('Hàng Theo FCTS 14.09'!$B126,'FCST SDV'!$C$3:$C$3000,0),MATCH('Hàng Theo FCTS 14.09'!M$1,'FCST SDV'!$AC$2:$AZ$2,0))/'Hàng Theo FCTS 14.09'!$C126,0)</f>
        <v>0</v>
      </c>
      <c r="N126" s="134">
        <f t="array" ref="N126">+IFERROR(INDEX('FCST SDV'!$AC$3:$AZ$3000,MATCH('Hàng Theo FCTS 14.09'!$B126,'FCST SDV'!$C$3:$C$3000,0),MATCH('Hàng Theo FCTS 14.09'!N$1,'FCST SDV'!$AC$2:$AZ$2,0))/'Hàng Theo FCTS 14.09'!$C126,0)</f>
        <v>0</v>
      </c>
      <c r="O126" s="134">
        <f t="array" ref="O126">+IFERROR(INDEX('FCST SDV'!$AC$3:$AZ$3000,MATCH('Hàng Theo FCTS 14.09'!$B126,'FCST SDV'!$C$3:$C$3000,0),MATCH('Hàng Theo FCTS 14.09'!O$1,'FCST SDV'!$AC$2:$AZ$2,0))/'Hàng Theo FCTS 14.09'!$C126,0)</f>
        <v>800</v>
      </c>
      <c r="P126" s="134">
        <f t="array" ref="P126">+IFERROR(INDEX('FCST SDV'!$AC$3:$AZ$3000,MATCH('Hàng Theo FCTS 14.09'!$B126,'FCST SDV'!$C$3:$C$3000,0),MATCH('Hàng Theo FCTS 14.09'!P$1,'FCST SDV'!$AC$2:$AZ$2,0))/'Hàng Theo FCTS 14.09'!$C126,0)</f>
        <v>0</v>
      </c>
      <c r="Q126" s="134">
        <f t="array" ref="Q126">+IFERROR(INDEX('FCST SDV'!$AC$3:$AZ$3000,MATCH('Hàng Theo FCTS 14.09'!$B126,'FCST SDV'!$C$3:$C$3000,0),MATCH('Hàng Theo FCTS 14.09'!Q$1,'FCST SDV'!$AC$2:$AZ$2,0))/'Hàng Theo FCTS 14.09'!$C126,0)</f>
        <v>0</v>
      </c>
    </row>
    <row r="127" spans="1:17">
      <c r="A127" s="563"/>
      <c r="B127" s="131" t="s">
        <v>15</v>
      </c>
      <c r="C127" s="135">
        <v>50</v>
      </c>
      <c r="D127" s="557"/>
      <c r="E127" s="586"/>
      <c r="F127" s="557"/>
      <c r="G127" s="152">
        <f>+VLOOKUP(B127,'[6]FCST SDV'!$C:$AL,36,0)</f>
        <v>68000</v>
      </c>
      <c r="H127" s="153">
        <f t="shared" si="14"/>
        <v>1360</v>
      </c>
      <c r="I127" s="134">
        <f t="array" ref="I127">+IFERROR(INDEX('FCST SDV'!$AC$3:$AZ$3000,MATCH('Hàng Theo FCTS 14.09'!$B127,'FCST SDV'!$C$3:$C$3000,0),MATCH('Hàng Theo FCTS 14.09'!I$1,'FCST SDV'!$AC$2:$AZ$2,0))/'Hàng Theo FCTS 14.09'!$C127,0)</f>
        <v>0</v>
      </c>
      <c r="J127" s="134">
        <f t="array" ref="J127">+IFERROR(INDEX('FCST SDV'!$AC$3:$AZ$3000,MATCH('Hàng Theo FCTS 14.09'!$B127,'FCST SDV'!$C$3:$C$3000,0),MATCH('Hàng Theo FCTS 14.09'!J$1,'FCST SDV'!$AC$2:$AZ$2,0))/'Hàng Theo FCTS 14.09'!$C127,0)</f>
        <v>0</v>
      </c>
      <c r="K127" s="134">
        <f t="array" ref="K127">+IFERROR(INDEX('FCST SDV'!$AC$3:$AZ$3000,MATCH('Hàng Theo FCTS 14.09'!$B127,'FCST SDV'!$C$3:$C$3000,0),MATCH('Hàng Theo FCTS 14.09'!K$1,'FCST SDV'!$AC$2:$AZ$2,0))/'Hàng Theo FCTS 14.09'!$C127,0)</f>
        <v>0</v>
      </c>
      <c r="L127" s="134">
        <f t="array" ref="L127">+IFERROR(INDEX('FCST SDV'!$AC$3:$AZ$3000,MATCH('Hàng Theo FCTS 14.09'!$B127,'FCST SDV'!$C$3:$C$3000,0),MATCH('Hàng Theo FCTS 14.09'!L$1,'FCST SDV'!$AC$2:$AZ$2,0))/'Hàng Theo FCTS 14.09'!$C127,0)</f>
        <v>0</v>
      </c>
      <c r="M127" s="134">
        <f t="array" ref="M127">+IFERROR(INDEX('FCST SDV'!$AC$3:$AZ$3000,MATCH('Hàng Theo FCTS 14.09'!$B127,'FCST SDV'!$C$3:$C$3000,0),MATCH('Hàng Theo FCTS 14.09'!M$1,'FCST SDV'!$AC$2:$AZ$2,0))/'Hàng Theo FCTS 14.09'!$C127,0)</f>
        <v>0</v>
      </c>
      <c r="N127" s="134">
        <f t="array" ref="N127">+IFERROR(INDEX('FCST SDV'!$AC$3:$AZ$3000,MATCH('Hàng Theo FCTS 14.09'!$B127,'FCST SDV'!$C$3:$C$3000,0),MATCH('Hàng Theo FCTS 14.09'!N$1,'FCST SDV'!$AC$2:$AZ$2,0))/'Hàng Theo FCTS 14.09'!$C127,0)</f>
        <v>0</v>
      </c>
      <c r="O127" s="134">
        <f t="array" ref="O127">+IFERROR(INDEX('FCST SDV'!$AC$3:$AZ$3000,MATCH('Hàng Theo FCTS 14.09'!$B127,'FCST SDV'!$C$3:$C$3000,0),MATCH('Hàng Theo FCTS 14.09'!O$1,'FCST SDV'!$AC$2:$AZ$2,0))/'Hàng Theo FCTS 14.09'!$C127,0)</f>
        <v>0</v>
      </c>
      <c r="P127" s="134">
        <f t="array" ref="P127">+IFERROR(INDEX('FCST SDV'!$AC$3:$AZ$3000,MATCH('Hàng Theo FCTS 14.09'!$B127,'FCST SDV'!$C$3:$C$3000,0),MATCH('Hàng Theo FCTS 14.09'!P$1,'FCST SDV'!$AC$2:$AZ$2,0))/'Hàng Theo FCTS 14.09'!$C127,0)</f>
        <v>0</v>
      </c>
      <c r="Q127" s="134">
        <f t="array" ref="Q127">+IFERROR(INDEX('FCST SDV'!$AC$3:$AZ$3000,MATCH('Hàng Theo FCTS 14.09'!$B127,'FCST SDV'!$C$3:$C$3000,0),MATCH('Hàng Theo FCTS 14.09'!Q$1,'FCST SDV'!$AC$2:$AZ$2,0))/'Hàng Theo FCTS 14.09'!$C127,0)</f>
        <v>0</v>
      </c>
    </row>
    <row r="128" spans="1:17">
      <c r="A128" s="590" t="s">
        <v>254</v>
      </c>
      <c r="B128" s="591"/>
      <c r="C128" s="591"/>
      <c r="D128" s="591"/>
      <c r="E128" s="591"/>
      <c r="F128" s="592"/>
      <c r="G128" s="156"/>
      <c r="H128" s="155"/>
      <c r="I128" s="138">
        <f>F126-SUM(I126:I127)</f>
        <v>2750</v>
      </c>
      <c r="J128" s="138">
        <f>I128-SUM(J126:J127)</f>
        <v>2510</v>
      </c>
      <c r="K128" s="138">
        <f t="shared" ref="K128:Q128" si="15">J128-SUM(K126:K127)</f>
        <v>2310</v>
      </c>
      <c r="L128" s="138">
        <f t="shared" si="15"/>
        <v>2190</v>
      </c>
      <c r="M128" s="138">
        <f t="shared" si="15"/>
        <v>2190</v>
      </c>
      <c r="N128" s="138">
        <f t="shared" si="15"/>
        <v>2190</v>
      </c>
      <c r="O128" s="138">
        <f t="shared" si="15"/>
        <v>1390</v>
      </c>
      <c r="P128" s="138">
        <f t="shared" si="15"/>
        <v>1390</v>
      </c>
      <c r="Q128" s="138">
        <f t="shared" si="15"/>
        <v>1390</v>
      </c>
    </row>
    <row r="129" spans="1:17">
      <c r="A129" s="561" t="s">
        <v>102</v>
      </c>
      <c r="B129" s="131" t="s">
        <v>100</v>
      </c>
      <c r="C129" s="135">
        <v>100</v>
      </c>
      <c r="D129" s="555">
        <v>0</v>
      </c>
      <c r="E129" s="585"/>
      <c r="F129" s="555">
        <f>D129</f>
        <v>0</v>
      </c>
      <c r="G129" s="152">
        <f>+VLOOKUP(B129,'[6]FCST SDV'!$C:$AL,36,0)</f>
        <v>15800</v>
      </c>
      <c r="H129" s="153">
        <f t="shared" ref="H129:H130" si="16">+G129/C129</f>
        <v>158</v>
      </c>
      <c r="I129" s="134">
        <f t="array" ref="I129">+IFERROR(INDEX('FCST SDV'!$AC$3:$AZ$3000,MATCH('Hàng Theo FCTS 14.09'!$B129,'FCST SDV'!$C$3:$C$3000,0),MATCH('Hàng Theo FCTS 14.09'!I$1,'FCST SDV'!$AC$2:$AZ$2,0))/'Hàng Theo FCTS 14.09'!$C129,0)</f>
        <v>0</v>
      </c>
      <c r="J129" s="134">
        <f t="array" ref="J129">+IFERROR(INDEX('FCST SDV'!$AC$3:$AZ$3000,MATCH('Hàng Theo FCTS 14.09'!$B129,'FCST SDV'!$C$3:$C$3000,0),MATCH('Hàng Theo FCTS 14.09'!J$1,'FCST SDV'!$AC$2:$AZ$2,0))/'Hàng Theo FCTS 14.09'!$C129,0)</f>
        <v>0</v>
      </c>
      <c r="K129" s="134">
        <f t="array" ref="K129">+IFERROR(INDEX('FCST SDV'!$AC$3:$AZ$3000,MATCH('Hàng Theo FCTS 14.09'!$B129,'FCST SDV'!$C$3:$C$3000,0),MATCH('Hàng Theo FCTS 14.09'!K$1,'FCST SDV'!$AC$2:$AZ$2,0))/'Hàng Theo FCTS 14.09'!$C129,0)</f>
        <v>0</v>
      </c>
      <c r="L129" s="134">
        <f t="array" ref="L129">+IFERROR(INDEX('FCST SDV'!$AC$3:$AZ$3000,MATCH('Hàng Theo FCTS 14.09'!$B129,'FCST SDV'!$C$3:$C$3000,0),MATCH('Hàng Theo FCTS 14.09'!L$1,'FCST SDV'!$AC$2:$AZ$2,0))/'Hàng Theo FCTS 14.09'!$C129,0)</f>
        <v>0</v>
      </c>
      <c r="M129" s="134">
        <f t="array" ref="M129">+IFERROR(INDEX('FCST SDV'!$AC$3:$AZ$3000,MATCH('Hàng Theo FCTS 14.09'!$B129,'FCST SDV'!$C$3:$C$3000,0),MATCH('Hàng Theo FCTS 14.09'!M$1,'FCST SDV'!$AC$2:$AZ$2,0))/'Hàng Theo FCTS 14.09'!$C129,0)</f>
        <v>0</v>
      </c>
      <c r="N129" s="134">
        <f t="array" ref="N129">+IFERROR(INDEX('FCST SDV'!$AC$3:$AZ$3000,MATCH('Hàng Theo FCTS 14.09'!$B129,'FCST SDV'!$C$3:$C$3000,0),MATCH('Hàng Theo FCTS 14.09'!N$1,'FCST SDV'!$AC$2:$AZ$2,0))/'Hàng Theo FCTS 14.09'!$C129,0)</f>
        <v>0</v>
      </c>
      <c r="O129" s="134">
        <f t="array" ref="O129">+IFERROR(INDEX('FCST SDV'!$AC$3:$AZ$3000,MATCH('Hàng Theo FCTS 14.09'!$B129,'FCST SDV'!$C$3:$C$3000,0),MATCH('Hàng Theo FCTS 14.09'!O$1,'FCST SDV'!$AC$2:$AZ$2,0))/'Hàng Theo FCTS 14.09'!$C129,0)</f>
        <v>0</v>
      </c>
      <c r="P129" s="134">
        <f t="array" ref="P129">+IFERROR(INDEX('FCST SDV'!$AC$3:$AZ$3000,MATCH('Hàng Theo FCTS 14.09'!$B129,'FCST SDV'!$C$3:$C$3000,0),MATCH('Hàng Theo FCTS 14.09'!P$1,'FCST SDV'!$AC$2:$AZ$2,0))/'Hàng Theo FCTS 14.09'!$C129,0)</f>
        <v>0</v>
      </c>
      <c r="Q129" s="134">
        <f t="array" ref="Q129">+IFERROR(INDEX('FCST SDV'!$AC$3:$AZ$3000,MATCH('Hàng Theo FCTS 14.09'!$B129,'FCST SDV'!$C$3:$C$3000,0),MATCH('Hàng Theo FCTS 14.09'!Q$1,'FCST SDV'!$AC$2:$AZ$2,0))/'Hàng Theo FCTS 14.09'!$C129,0)</f>
        <v>0</v>
      </c>
    </row>
    <row r="130" spans="1:17">
      <c r="A130" s="563"/>
      <c r="B130" s="131" t="s">
        <v>101</v>
      </c>
      <c r="C130" s="135">
        <v>1500</v>
      </c>
      <c r="D130" s="557"/>
      <c r="E130" s="586"/>
      <c r="F130" s="557"/>
      <c r="G130" s="152">
        <f>+VLOOKUP(B130,'[6]FCST SDV'!$C:$AL,36,0)</f>
        <v>0</v>
      </c>
      <c r="H130" s="153">
        <f t="shared" si="16"/>
        <v>0</v>
      </c>
      <c r="I130" s="134">
        <f t="array" ref="I130">+IFERROR(INDEX('FCST SDV'!$AC$3:$AZ$3000,MATCH('Hàng Theo FCTS 14.09'!$B130,'FCST SDV'!$C$3:$C$3000,0),MATCH('Hàng Theo FCTS 14.09'!I$1,'FCST SDV'!$AC$2:$AZ$2,0))/'Hàng Theo FCTS 14.09'!$C130,0)</f>
        <v>0</v>
      </c>
      <c r="J130" s="134">
        <f t="array" ref="J130">+IFERROR(INDEX('FCST SDV'!$AC$3:$AZ$3000,MATCH('Hàng Theo FCTS 14.09'!$B130,'FCST SDV'!$C$3:$C$3000,0),MATCH('Hàng Theo FCTS 14.09'!J$1,'FCST SDV'!$AC$2:$AZ$2,0))/'Hàng Theo FCTS 14.09'!$C130,0)</f>
        <v>0</v>
      </c>
      <c r="K130" s="134">
        <f t="array" ref="K130">+IFERROR(INDEX('FCST SDV'!$AC$3:$AZ$3000,MATCH('Hàng Theo FCTS 14.09'!$B130,'FCST SDV'!$C$3:$C$3000,0),MATCH('Hàng Theo FCTS 14.09'!K$1,'FCST SDV'!$AC$2:$AZ$2,0))/'Hàng Theo FCTS 14.09'!$C130,0)</f>
        <v>0</v>
      </c>
      <c r="L130" s="134">
        <f t="array" ref="L130">+IFERROR(INDEX('FCST SDV'!$AC$3:$AZ$3000,MATCH('Hàng Theo FCTS 14.09'!$B130,'FCST SDV'!$C$3:$C$3000,0),MATCH('Hàng Theo FCTS 14.09'!L$1,'FCST SDV'!$AC$2:$AZ$2,0))/'Hàng Theo FCTS 14.09'!$C130,0)</f>
        <v>0</v>
      </c>
      <c r="M130" s="134">
        <f t="array" ref="M130">+IFERROR(INDEX('FCST SDV'!$AC$3:$AZ$3000,MATCH('Hàng Theo FCTS 14.09'!$B130,'FCST SDV'!$C$3:$C$3000,0),MATCH('Hàng Theo FCTS 14.09'!M$1,'FCST SDV'!$AC$2:$AZ$2,0))/'Hàng Theo FCTS 14.09'!$C130,0)</f>
        <v>0</v>
      </c>
      <c r="N130" s="134">
        <f t="array" ref="N130">+IFERROR(INDEX('FCST SDV'!$AC$3:$AZ$3000,MATCH('Hàng Theo FCTS 14.09'!$B130,'FCST SDV'!$C$3:$C$3000,0),MATCH('Hàng Theo FCTS 14.09'!N$1,'FCST SDV'!$AC$2:$AZ$2,0))/'Hàng Theo FCTS 14.09'!$C130,0)</f>
        <v>0</v>
      </c>
      <c r="O130" s="134">
        <f t="array" ref="O130">+IFERROR(INDEX('FCST SDV'!$AC$3:$AZ$3000,MATCH('Hàng Theo FCTS 14.09'!$B130,'FCST SDV'!$C$3:$C$3000,0),MATCH('Hàng Theo FCTS 14.09'!O$1,'FCST SDV'!$AC$2:$AZ$2,0))/'Hàng Theo FCTS 14.09'!$C130,0)</f>
        <v>0</v>
      </c>
      <c r="P130" s="134">
        <f t="array" ref="P130">+IFERROR(INDEX('FCST SDV'!$AC$3:$AZ$3000,MATCH('Hàng Theo FCTS 14.09'!$B130,'FCST SDV'!$C$3:$C$3000,0),MATCH('Hàng Theo FCTS 14.09'!P$1,'FCST SDV'!$AC$2:$AZ$2,0))/'Hàng Theo FCTS 14.09'!$C130,0)</f>
        <v>0</v>
      </c>
      <c r="Q130" s="134">
        <f t="array" ref="Q130">+IFERROR(INDEX('FCST SDV'!$AC$3:$AZ$3000,MATCH('Hàng Theo FCTS 14.09'!$B130,'FCST SDV'!$C$3:$C$3000,0),MATCH('Hàng Theo FCTS 14.09'!Q$1,'FCST SDV'!$AC$2:$AZ$2,0))/'Hàng Theo FCTS 14.09'!$C130,0)</f>
        <v>0</v>
      </c>
    </row>
    <row r="131" spans="1:17">
      <c r="A131" s="590" t="s">
        <v>254</v>
      </c>
      <c r="B131" s="591"/>
      <c r="C131" s="591"/>
      <c r="D131" s="591"/>
      <c r="E131" s="591"/>
      <c r="F131" s="592"/>
      <c r="G131" s="156"/>
      <c r="H131" s="155"/>
      <c r="I131" s="138">
        <f>F129-SUM(I129:I130)</f>
        <v>0</v>
      </c>
      <c r="J131" s="138">
        <f>I131-SUM(J129:J130)</f>
        <v>0</v>
      </c>
      <c r="K131" s="138">
        <f t="shared" ref="K131:Q131" si="17">J131-SUM(K129:K130)</f>
        <v>0</v>
      </c>
      <c r="L131" s="138">
        <f t="shared" si="17"/>
        <v>0</v>
      </c>
      <c r="M131" s="138">
        <f t="shared" si="17"/>
        <v>0</v>
      </c>
      <c r="N131" s="138">
        <f t="shared" si="17"/>
        <v>0</v>
      </c>
      <c r="O131" s="138">
        <f t="shared" si="17"/>
        <v>0</v>
      </c>
      <c r="P131" s="138">
        <f t="shared" si="17"/>
        <v>0</v>
      </c>
      <c r="Q131" s="138">
        <f t="shared" si="17"/>
        <v>0</v>
      </c>
    </row>
    <row r="132" spans="1:17">
      <c r="A132" s="561" t="s">
        <v>105</v>
      </c>
      <c r="B132" s="131" t="s">
        <v>103</v>
      </c>
      <c r="C132" s="135">
        <v>100</v>
      </c>
      <c r="D132" s="555">
        <v>0</v>
      </c>
      <c r="E132" s="585"/>
      <c r="F132" s="555">
        <f>D132</f>
        <v>0</v>
      </c>
      <c r="G132" s="152">
        <f>+VLOOKUP(B132,'[6]FCST SDV'!$C:$AL,36,0)</f>
        <v>0</v>
      </c>
      <c r="H132" s="153">
        <f t="shared" ref="H132:H133" si="18">+G132/C132</f>
        <v>0</v>
      </c>
      <c r="I132" s="134">
        <f t="array" ref="I132">+IFERROR(INDEX('FCST SDV'!$AC$3:$AZ$3000,MATCH('Hàng Theo FCTS 14.09'!$B132,'FCST SDV'!$C$3:$C$3000,0),MATCH('Hàng Theo FCTS 14.09'!I$1,'FCST SDV'!$AC$2:$AZ$2,0))/'Hàng Theo FCTS 14.09'!$C132,0)</f>
        <v>0</v>
      </c>
      <c r="J132" s="134">
        <f t="array" ref="J132">+IFERROR(INDEX('FCST SDV'!$AC$3:$AZ$3000,MATCH('Hàng Theo FCTS 14.09'!$B132,'FCST SDV'!$C$3:$C$3000,0),MATCH('Hàng Theo FCTS 14.09'!J$1,'FCST SDV'!$AC$2:$AZ$2,0))/'Hàng Theo FCTS 14.09'!$C132,0)</f>
        <v>0</v>
      </c>
      <c r="K132" s="134">
        <f t="array" ref="K132">+IFERROR(INDEX('FCST SDV'!$AC$3:$AZ$3000,MATCH('Hàng Theo FCTS 14.09'!$B132,'FCST SDV'!$C$3:$C$3000,0),MATCH('Hàng Theo FCTS 14.09'!K$1,'FCST SDV'!$AC$2:$AZ$2,0))/'Hàng Theo FCTS 14.09'!$C132,0)</f>
        <v>0</v>
      </c>
      <c r="L132" s="134">
        <f t="array" ref="L132">+IFERROR(INDEX('FCST SDV'!$AC$3:$AZ$3000,MATCH('Hàng Theo FCTS 14.09'!$B132,'FCST SDV'!$C$3:$C$3000,0),MATCH('Hàng Theo FCTS 14.09'!L$1,'FCST SDV'!$AC$2:$AZ$2,0))/'Hàng Theo FCTS 14.09'!$C132,0)</f>
        <v>0</v>
      </c>
      <c r="M132" s="134">
        <f t="array" ref="M132">+IFERROR(INDEX('FCST SDV'!$AC$3:$AZ$3000,MATCH('Hàng Theo FCTS 14.09'!$B132,'FCST SDV'!$C$3:$C$3000,0),MATCH('Hàng Theo FCTS 14.09'!M$1,'FCST SDV'!$AC$2:$AZ$2,0))/'Hàng Theo FCTS 14.09'!$C132,0)</f>
        <v>0</v>
      </c>
      <c r="N132" s="134">
        <f t="array" ref="N132">+IFERROR(INDEX('FCST SDV'!$AC$3:$AZ$3000,MATCH('Hàng Theo FCTS 14.09'!$B132,'FCST SDV'!$C$3:$C$3000,0),MATCH('Hàng Theo FCTS 14.09'!N$1,'FCST SDV'!$AC$2:$AZ$2,0))/'Hàng Theo FCTS 14.09'!$C132,0)</f>
        <v>0</v>
      </c>
      <c r="O132" s="134">
        <f t="array" ref="O132">+IFERROR(INDEX('FCST SDV'!$AC$3:$AZ$3000,MATCH('Hàng Theo FCTS 14.09'!$B132,'FCST SDV'!$C$3:$C$3000,0),MATCH('Hàng Theo FCTS 14.09'!O$1,'FCST SDV'!$AC$2:$AZ$2,0))/'Hàng Theo FCTS 14.09'!$C132,0)</f>
        <v>0</v>
      </c>
      <c r="P132" s="134">
        <f t="array" ref="P132">+IFERROR(INDEX('FCST SDV'!$AC$3:$AZ$3000,MATCH('Hàng Theo FCTS 14.09'!$B132,'FCST SDV'!$C$3:$C$3000,0),MATCH('Hàng Theo FCTS 14.09'!P$1,'FCST SDV'!$AC$2:$AZ$2,0))/'Hàng Theo FCTS 14.09'!$C132,0)</f>
        <v>0</v>
      </c>
      <c r="Q132" s="134">
        <f t="array" ref="Q132">+IFERROR(INDEX('FCST SDV'!$AC$3:$AZ$3000,MATCH('Hàng Theo FCTS 14.09'!$B132,'FCST SDV'!$C$3:$C$3000,0),MATCH('Hàng Theo FCTS 14.09'!Q$1,'FCST SDV'!$AC$2:$AZ$2,0))/'Hàng Theo FCTS 14.09'!$C132,0)</f>
        <v>0</v>
      </c>
    </row>
    <row r="133" spans="1:17">
      <c r="A133" s="563"/>
      <c r="B133" s="131" t="s">
        <v>104</v>
      </c>
      <c r="C133" s="135">
        <v>100</v>
      </c>
      <c r="D133" s="557"/>
      <c r="E133" s="586"/>
      <c r="F133" s="557"/>
      <c r="G133" s="152">
        <f>+VLOOKUP(B133,'[6]FCST SDV'!$C:$AL,36,0)</f>
        <v>0</v>
      </c>
      <c r="H133" s="153">
        <f t="shared" si="18"/>
        <v>0</v>
      </c>
      <c r="I133" s="134">
        <f t="array" ref="I133">+IFERROR(INDEX('FCST SDV'!$AC$3:$AZ$3000,MATCH('Hàng Theo FCTS 14.09'!$B133,'FCST SDV'!$C$3:$C$3000,0),MATCH('Hàng Theo FCTS 14.09'!I$1,'FCST SDV'!$AC$2:$AZ$2,0))/'Hàng Theo FCTS 14.09'!$C133,0)</f>
        <v>0</v>
      </c>
      <c r="J133" s="134">
        <f t="array" ref="J133">+IFERROR(INDEX('FCST SDV'!$AC$3:$AZ$3000,MATCH('Hàng Theo FCTS 14.09'!$B133,'FCST SDV'!$C$3:$C$3000,0),MATCH('Hàng Theo FCTS 14.09'!J$1,'FCST SDV'!$AC$2:$AZ$2,0))/'Hàng Theo FCTS 14.09'!$C133,0)</f>
        <v>0</v>
      </c>
      <c r="K133" s="134">
        <f t="array" ref="K133">+IFERROR(INDEX('FCST SDV'!$AC$3:$AZ$3000,MATCH('Hàng Theo FCTS 14.09'!$B133,'FCST SDV'!$C$3:$C$3000,0),MATCH('Hàng Theo FCTS 14.09'!K$1,'FCST SDV'!$AC$2:$AZ$2,0))/'Hàng Theo FCTS 14.09'!$C133,0)</f>
        <v>0</v>
      </c>
      <c r="L133" s="134">
        <f t="array" ref="L133">+IFERROR(INDEX('FCST SDV'!$AC$3:$AZ$3000,MATCH('Hàng Theo FCTS 14.09'!$B133,'FCST SDV'!$C$3:$C$3000,0),MATCH('Hàng Theo FCTS 14.09'!L$1,'FCST SDV'!$AC$2:$AZ$2,0))/'Hàng Theo FCTS 14.09'!$C133,0)</f>
        <v>0</v>
      </c>
      <c r="M133" s="134">
        <f t="array" ref="M133">+IFERROR(INDEX('FCST SDV'!$AC$3:$AZ$3000,MATCH('Hàng Theo FCTS 14.09'!$B133,'FCST SDV'!$C$3:$C$3000,0),MATCH('Hàng Theo FCTS 14.09'!M$1,'FCST SDV'!$AC$2:$AZ$2,0))/'Hàng Theo FCTS 14.09'!$C133,0)</f>
        <v>0</v>
      </c>
      <c r="N133" s="134">
        <f t="array" ref="N133">+IFERROR(INDEX('FCST SDV'!$AC$3:$AZ$3000,MATCH('Hàng Theo FCTS 14.09'!$B133,'FCST SDV'!$C$3:$C$3000,0),MATCH('Hàng Theo FCTS 14.09'!N$1,'FCST SDV'!$AC$2:$AZ$2,0))/'Hàng Theo FCTS 14.09'!$C133,0)</f>
        <v>0</v>
      </c>
      <c r="O133" s="134">
        <f t="array" ref="O133">+IFERROR(INDEX('FCST SDV'!$AC$3:$AZ$3000,MATCH('Hàng Theo FCTS 14.09'!$B133,'FCST SDV'!$C$3:$C$3000,0),MATCH('Hàng Theo FCTS 14.09'!O$1,'FCST SDV'!$AC$2:$AZ$2,0))/'Hàng Theo FCTS 14.09'!$C133,0)</f>
        <v>0</v>
      </c>
      <c r="P133" s="134">
        <f t="array" ref="P133">+IFERROR(INDEX('FCST SDV'!$AC$3:$AZ$3000,MATCH('Hàng Theo FCTS 14.09'!$B133,'FCST SDV'!$C$3:$C$3000,0),MATCH('Hàng Theo FCTS 14.09'!P$1,'FCST SDV'!$AC$2:$AZ$2,0))/'Hàng Theo FCTS 14.09'!$C133,0)</f>
        <v>0</v>
      </c>
      <c r="Q133" s="134">
        <f t="array" ref="Q133">+IFERROR(INDEX('FCST SDV'!$AC$3:$AZ$3000,MATCH('Hàng Theo FCTS 14.09'!$B133,'FCST SDV'!$C$3:$C$3000,0),MATCH('Hàng Theo FCTS 14.09'!Q$1,'FCST SDV'!$AC$2:$AZ$2,0))/'Hàng Theo FCTS 14.09'!$C133,0)</f>
        <v>0</v>
      </c>
    </row>
    <row r="134" spans="1:17">
      <c r="A134" s="587" t="s">
        <v>254</v>
      </c>
      <c r="B134" s="588"/>
      <c r="C134" s="588"/>
      <c r="D134" s="588"/>
      <c r="E134" s="588"/>
      <c r="F134" s="588"/>
      <c r="G134" s="589"/>
      <c r="H134" s="155"/>
      <c r="I134" s="138">
        <f>F132-SUM(I132:I133)</f>
        <v>0</v>
      </c>
      <c r="J134" s="138">
        <f>I134-SUM(J132:J133)</f>
        <v>0</v>
      </c>
      <c r="K134" s="138">
        <f t="shared" ref="K134:Q134" si="19">J134-SUM(K132:K133)</f>
        <v>0</v>
      </c>
      <c r="L134" s="138">
        <f t="shared" si="19"/>
        <v>0</v>
      </c>
      <c r="M134" s="138">
        <f t="shared" si="19"/>
        <v>0</v>
      </c>
      <c r="N134" s="138">
        <f t="shared" si="19"/>
        <v>0</v>
      </c>
      <c r="O134" s="138">
        <f t="shared" si="19"/>
        <v>0</v>
      </c>
      <c r="P134" s="138">
        <f t="shared" si="19"/>
        <v>0</v>
      </c>
      <c r="Q134" s="138">
        <f t="shared" si="19"/>
        <v>0</v>
      </c>
    </row>
    <row r="135" spans="1:17">
      <c r="A135" s="561" t="s">
        <v>106</v>
      </c>
      <c r="B135" s="131" t="s">
        <v>18</v>
      </c>
      <c r="C135" s="135">
        <v>50</v>
      </c>
      <c r="D135" s="555">
        <v>96014</v>
      </c>
      <c r="E135" s="585"/>
      <c r="F135" s="555">
        <f>D135</f>
        <v>96014</v>
      </c>
      <c r="G135" s="152">
        <f>+VLOOKUP(B135,'[6]FCST SDV'!$C:$AL,36,0)</f>
        <v>292500</v>
      </c>
      <c r="H135" s="153">
        <f t="shared" ref="H135:H136" si="20">+G135/C135</f>
        <v>5850</v>
      </c>
      <c r="I135" s="134">
        <f t="array" ref="I135">+IFERROR(INDEX('FCST SDV'!$AC$3:$AZ$3000,MATCH('Hàng Theo FCTS 14.09'!$B135,'FCST SDV'!$C$3:$C$3000,0),MATCH('Hàng Theo FCTS 14.09'!I$1,'FCST SDV'!$AC$2:$AZ$2,0))/'Hàng Theo FCTS 14.09'!$C135,0)</f>
        <v>0</v>
      </c>
      <c r="J135" s="134">
        <f t="array" ref="J135">+IFERROR(INDEX('FCST SDV'!$AC$3:$AZ$3000,MATCH('Hàng Theo FCTS 14.09'!$B135,'FCST SDV'!$C$3:$C$3000,0),MATCH('Hàng Theo FCTS 14.09'!J$1,'FCST SDV'!$AC$2:$AZ$2,0))/'Hàng Theo FCTS 14.09'!$C135,0)</f>
        <v>0</v>
      </c>
      <c r="K135" s="134">
        <f t="array" ref="K135">+IFERROR(INDEX('FCST SDV'!$AC$3:$AZ$3000,MATCH('Hàng Theo FCTS 14.09'!$B135,'FCST SDV'!$C$3:$C$3000,0),MATCH('Hàng Theo FCTS 14.09'!K$1,'FCST SDV'!$AC$2:$AZ$2,0))/'Hàng Theo FCTS 14.09'!$C135,0)</f>
        <v>0</v>
      </c>
      <c r="L135" s="134">
        <f t="array" ref="L135">+IFERROR(INDEX('FCST SDV'!$AC$3:$AZ$3000,MATCH('Hàng Theo FCTS 14.09'!$B135,'FCST SDV'!$C$3:$C$3000,0),MATCH('Hàng Theo FCTS 14.09'!L$1,'FCST SDV'!$AC$2:$AZ$2,0))/'Hàng Theo FCTS 14.09'!$C135,0)</f>
        <v>0</v>
      </c>
      <c r="M135" s="134">
        <f t="array" ref="M135">+IFERROR(INDEX('FCST SDV'!$AC$3:$AZ$3000,MATCH('Hàng Theo FCTS 14.09'!$B135,'FCST SDV'!$C$3:$C$3000,0),MATCH('Hàng Theo FCTS 14.09'!M$1,'FCST SDV'!$AC$2:$AZ$2,0))/'Hàng Theo FCTS 14.09'!$C135,0)</f>
        <v>0</v>
      </c>
      <c r="N135" s="134">
        <f t="array" ref="N135">+IFERROR(INDEX('FCST SDV'!$AC$3:$AZ$3000,MATCH('Hàng Theo FCTS 14.09'!$B135,'FCST SDV'!$C$3:$C$3000,0),MATCH('Hàng Theo FCTS 14.09'!N$1,'FCST SDV'!$AC$2:$AZ$2,0))/'Hàng Theo FCTS 14.09'!$C135,0)</f>
        <v>0</v>
      </c>
      <c r="O135" s="134">
        <f t="array" ref="O135">+IFERROR(INDEX('FCST SDV'!$AC$3:$AZ$3000,MATCH('Hàng Theo FCTS 14.09'!$B135,'FCST SDV'!$C$3:$C$3000,0),MATCH('Hàng Theo FCTS 14.09'!O$1,'FCST SDV'!$AC$2:$AZ$2,0))/'Hàng Theo FCTS 14.09'!$C135,0)</f>
        <v>0</v>
      </c>
      <c r="P135" s="134">
        <f t="array" ref="P135">+IFERROR(INDEX('FCST SDV'!$AC$3:$AZ$3000,MATCH('Hàng Theo FCTS 14.09'!$B135,'FCST SDV'!$C$3:$C$3000,0),MATCH('Hàng Theo FCTS 14.09'!P$1,'FCST SDV'!$AC$2:$AZ$2,0))/'Hàng Theo FCTS 14.09'!$C135,0)</f>
        <v>316</v>
      </c>
      <c r="Q135" s="134">
        <f t="array" ref="Q135">+IFERROR(INDEX('FCST SDV'!$AC$3:$AZ$3000,MATCH('Hàng Theo FCTS 14.09'!$B135,'FCST SDV'!$C$3:$C$3000,0),MATCH('Hàng Theo FCTS 14.09'!Q$1,'FCST SDV'!$AC$2:$AZ$2,0))/'Hàng Theo FCTS 14.09'!$C135,0)</f>
        <v>0</v>
      </c>
    </row>
    <row r="136" spans="1:17">
      <c r="A136" s="563"/>
      <c r="B136" s="131" t="s">
        <v>100</v>
      </c>
      <c r="C136" s="135">
        <v>50</v>
      </c>
      <c r="D136" s="557"/>
      <c r="E136" s="586"/>
      <c r="F136" s="557"/>
      <c r="G136" s="152">
        <f>+VLOOKUP(B136,'[6]FCST SDV'!$C:$AL,36,0)</f>
        <v>15800</v>
      </c>
      <c r="H136" s="153">
        <f t="shared" si="20"/>
        <v>316</v>
      </c>
      <c r="I136" s="134">
        <f t="array" ref="I136">+IFERROR(INDEX('FCST SDV'!$AC$3:$AZ$3000,MATCH('Hàng Theo FCTS 14.09'!$B136,'FCST SDV'!$C$3:$C$3000,0),MATCH('Hàng Theo FCTS 14.09'!I$1,'FCST SDV'!$AC$2:$AZ$2,0))/'Hàng Theo FCTS 14.09'!$C136,0)</f>
        <v>0</v>
      </c>
      <c r="J136" s="134">
        <f t="array" ref="J136">+IFERROR(INDEX('FCST SDV'!$AC$3:$AZ$3000,MATCH('Hàng Theo FCTS 14.09'!$B136,'FCST SDV'!$C$3:$C$3000,0),MATCH('Hàng Theo FCTS 14.09'!J$1,'FCST SDV'!$AC$2:$AZ$2,0))/'Hàng Theo FCTS 14.09'!$C136,0)</f>
        <v>0</v>
      </c>
      <c r="K136" s="134">
        <f t="array" ref="K136">+IFERROR(INDEX('FCST SDV'!$AC$3:$AZ$3000,MATCH('Hàng Theo FCTS 14.09'!$B136,'FCST SDV'!$C$3:$C$3000,0),MATCH('Hàng Theo FCTS 14.09'!K$1,'FCST SDV'!$AC$2:$AZ$2,0))/'Hàng Theo FCTS 14.09'!$C136,0)</f>
        <v>0</v>
      </c>
      <c r="L136" s="134">
        <f t="array" ref="L136">+IFERROR(INDEX('FCST SDV'!$AC$3:$AZ$3000,MATCH('Hàng Theo FCTS 14.09'!$B136,'FCST SDV'!$C$3:$C$3000,0),MATCH('Hàng Theo FCTS 14.09'!L$1,'FCST SDV'!$AC$2:$AZ$2,0))/'Hàng Theo FCTS 14.09'!$C136,0)</f>
        <v>0</v>
      </c>
      <c r="M136" s="134">
        <f t="array" ref="M136">+IFERROR(INDEX('FCST SDV'!$AC$3:$AZ$3000,MATCH('Hàng Theo FCTS 14.09'!$B136,'FCST SDV'!$C$3:$C$3000,0),MATCH('Hàng Theo FCTS 14.09'!M$1,'FCST SDV'!$AC$2:$AZ$2,0))/'Hàng Theo FCTS 14.09'!$C136,0)</f>
        <v>0</v>
      </c>
      <c r="N136" s="134">
        <f t="array" ref="N136">+IFERROR(INDEX('FCST SDV'!$AC$3:$AZ$3000,MATCH('Hàng Theo FCTS 14.09'!$B136,'FCST SDV'!$C$3:$C$3000,0),MATCH('Hàng Theo FCTS 14.09'!N$1,'FCST SDV'!$AC$2:$AZ$2,0))/'Hàng Theo FCTS 14.09'!$C136,0)</f>
        <v>0</v>
      </c>
      <c r="O136" s="134">
        <f t="array" ref="O136">+IFERROR(INDEX('FCST SDV'!$AC$3:$AZ$3000,MATCH('Hàng Theo FCTS 14.09'!$B136,'FCST SDV'!$C$3:$C$3000,0),MATCH('Hàng Theo FCTS 14.09'!O$1,'FCST SDV'!$AC$2:$AZ$2,0))/'Hàng Theo FCTS 14.09'!$C136,0)</f>
        <v>0</v>
      </c>
      <c r="P136" s="134">
        <f t="array" ref="P136">+IFERROR(INDEX('FCST SDV'!$AC$3:$AZ$3000,MATCH('Hàng Theo FCTS 14.09'!$B136,'FCST SDV'!$C$3:$C$3000,0),MATCH('Hàng Theo FCTS 14.09'!P$1,'FCST SDV'!$AC$2:$AZ$2,0))/'Hàng Theo FCTS 14.09'!$C136,0)</f>
        <v>0</v>
      </c>
      <c r="Q136" s="134">
        <f t="array" ref="Q136">+IFERROR(INDEX('FCST SDV'!$AC$3:$AZ$3000,MATCH('Hàng Theo FCTS 14.09'!$B136,'FCST SDV'!$C$3:$C$3000,0),MATCH('Hàng Theo FCTS 14.09'!Q$1,'FCST SDV'!$AC$2:$AZ$2,0))/'Hàng Theo FCTS 14.09'!$C136,0)</f>
        <v>0</v>
      </c>
    </row>
    <row r="137" spans="1:17">
      <c r="A137" s="580" t="s">
        <v>254</v>
      </c>
      <c r="B137" s="581"/>
      <c r="C137" s="581"/>
      <c r="D137" s="581"/>
      <c r="E137" s="581"/>
      <c r="F137" s="582"/>
      <c r="G137" s="156"/>
      <c r="H137" s="155"/>
      <c r="I137" s="138">
        <f>F135-SUM(I135:I136)</f>
        <v>96014</v>
      </c>
      <c r="J137" s="138">
        <f>I137-SUM(J135:J136)</f>
        <v>96014</v>
      </c>
      <c r="K137" s="138">
        <f t="shared" ref="K137:Q137" si="21">J137-SUM(K135:K136)</f>
        <v>96014</v>
      </c>
      <c r="L137" s="138">
        <f t="shared" si="21"/>
        <v>96014</v>
      </c>
      <c r="M137" s="138">
        <f t="shared" si="21"/>
        <v>96014</v>
      </c>
      <c r="N137" s="138">
        <f t="shared" si="21"/>
        <v>96014</v>
      </c>
      <c r="O137" s="138">
        <f t="shared" si="21"/>
        <v>96014</v>
      </c>
      <c r="P137" s="138">
        <f t="shared" si="21"/>
        <v>95698</v>
      </c>
      <c r="Q137" s="138">
        <f t="shared" si="21"/>
        <v>95698</v>
      </c>
    </row>
    <row r="138" spans="1:17" ht="25.5">
      <c r="A138" s="174" t="s">
        <v>107</v>
      </c>
      <c r="B138" s="131" t="s">
        <v>100</v>
      </c>
      <c r="C138" s="135">
        <v>100</v>
      </c>
      <c r="D138" s="169">
        <v>27014</v>
      </c>
      <c r="E138" s="170"/>
      <c r="F138" s="169">
        <f>D138</f>
        <v>27014</v>
      </c>
      <c r="G138" s="152">
        <f>+VLOOKUP(B138,'[6]FCST SDV'!$C:$AL,36,0)</f>
        <v>15800</v>
      </c>
      <c r="H138" s="153">
        <f t="shared" ref="H138" si="22">+G138/C138</f>
        <v>158</v>
      </c>
      <c r="I138" s="134">
        <f t="array" ref="I138">+IFERROR(INDEX('FCST SDV'!$AC$3:$AZ$3000,MATCH('Hàng Theo FCTS 14.09'!$B138,'FCST SDV'!$C$3:$C$3000,0),MATCH('Hàng Theo FCTS 14.09'!I$1,'FCST SDV'!$AC$2:$AZ$2,0))/'Hàng Theo FCTS 14.09'!$C138,0)</f>
        <v>0</v>
      </c>
      <c r="J138" s="134">
        <f t="array" ref="J138">+IFERROR(INDEX('FCST SDV'!$AC$3:$AZ$3000,MATCH('Hàng Theo FCTS 14.09'!$B138,'FCST SDV'!$C$3:$C$3000,0),MATCH('Hàng Theo FCTS 14.09'!J$1,'FCST SDV'!$AC$2:$AZ$2,0))/'Hàng Theo FCTS 14.09'!$C138,0)</f>
        <v>0</v>
      </c>
      <c r="K138" s="134">
        <f t="array" ref="K138">+IFERROR(INDEX('FCST SDV'!$AC$3:$AZ$3000,MATCH('Hàng Theo FCTS 14.09'!$B138,'FCST SDV'!$C$3:$C$3000,0),MATCH('Hàng Theo FCTS 14.09'!K$1,'FCST SDV'!$AC$2:$AZ$2,0))/'Hàng Theo FCTS 14.09'!$C138,0)</f>
        <v>0</v>
      </c>
      <c r="L138" s="134">
        <f t="array" ref="L138">+IFERROR(INDEX('FCST SDV'!$AC$3:$AZ$3000,MATCH('Hàng Theo FCTS 14.09'!$B138,'FCST SDV'!$C$3:$C$3000,0),MATCH('Hàng Theo FCTS 14.09'!L$1,'FCST SDV'!$AC$2:$AZ$2,0))/'Hàng Theo FCTS 14.09'!$C138,0)</f>
        <v>0</v>
      </c>
      <c r="M138" s="134">
        <f t="array" ref="M138">+IFERROR(INDEX('FCST SDV'!$AC$3:$AZ$3000,MATCH('Hàng Theo FCTS 14.09'!$B138,'FCST SDV'!$C$3:$C$3000,0),MATCH('Hàng Theo FCTS 14.09'!M$1,'FCST SDV'!$AC$2:$AZ$2,0))/'Hàng Theo FCTS 14.09'!$C138,0)</f>
        <v>0</v>
      </c>
      <c r="N138" s="134">
        <f t="array" ref="N138">+IFERROR(INDEX('FCST SDV'!$AC$3:$AZ$3000,MATCH('Hàng Theo FCTS 14.09'!$B138,'FCST SDV'!$C$3:$C$3000,0),MATCH('Hàng Theo FCTS 14.09'!N$1,'FCST SDV'!$AC$2:$AZ$2,0))/'Hàng Theo FCTS 14.09'!$C138,0)</f>
        <v>0</v>
      </c>
      <c r="O138" s="134">
        <f t="array" ref="O138">+IFERROR(INDEX('FCST SDV'!$AC$3:$AZ$3000,MATCH('Hàng Theo FCTS 14.09'!$B138,'FCST SDV'!$C$3:$C$3000,0),MATCH('Hàng Theo FCTS 14.09'!O$1,'FCST SDV'!$AC$2:$AZ$2,0))/'Hàng Theo FCTS 14.09'!$C138,0)</f>
        <v>0</v>
      </c>
      <c r="P138" s="134">
        <f t="array" ref="P138">+IFERROR(INDEX('FCST SDV'!$AC$3:$AZ$3000,MATCH('Hàng Theo FCTS 14.09'!$B138,'FCST SDV'!$C$3:$C$3000,0),MATCH('Hàng Theo FCTS 14.09'!P$1,'FCST SDV'!$AC$2:$AZ$2,0))/'Hàng Theo FCTS 14.09'!$C138,0)</f>
        <v>0</v>
      </c>
      <c r="Q138" s="134">
        <f t="array" ref="Q138">+IFERROR(INDEX('FCST SDV'!$AC$3:$AZ$3000,MATCH('Hàng Theo FCTS 14.09'!$B138,'FCST SDV'!$C$3:$C$3000,0),MATCH('Hàng Theo FCTS 14.09'!Q$1,'FCST SDV'!$AC$2:$AZ$2,0))/'Hàng Theo FCTS 14.09'!$C138,0)</f>
        <v>0</v>
      </c>
    </row>
    <row r="139" spans="1:17">
      <c r="A139" s="577" t="s">
        <v>254</v>
      </c>
      <c r="B139" s="578"/>
      <c r="C139" s="578"/>
      <c r="D139" s="578"/>
      <c r="E139" s="578"/>
      <c r="F139" s="579"/>
      <c r="G139" s="156"/>
      <c r="H139" s="155"/>
      <c r="I139" s="138">
        <f>F138-SUM(I138)</f>
        <v>27014</v>
      </c>
      <c r="J139" s="138">
        <f>I139-SUM(J138)</f>
        <v>27014</v>
      </c>
      <c r="K139" s="138">
        <f t="shared" ref="K139:Q139" si="23">J139-SUM(K138)</f>
        <v>27014</v>
      </c>
      <c r="L139" s="138">
        <f t="shared" si="23"/>
        <v>27014</v>
      </c>
      <c r="M139" s="138">
        <f t="shared" si="23"/>
        <v>27014</v>
      </c>
      <c r="N139" s="138">
        <f t="shared" si="23"/>
        <v>27014</v>
      </c>
      <c r="O139" s="138">
        <f t="shared" si="23"/>
        <v>27014</v>
      </c>
      <c r="P139" s="138">
        <f t="shared" si="23"/>
        <v>27014</v>
      </c>
      <c r="Q139" s="138">
        <f t="shared" si="23"/>
        <v>27014</v>
      </c>
    </row>
    <row r="140" spans="1:17">
      <c r="A140" s="561" t="s">
        <v>109</v>
      </c>
      <c r="B140" s="131" t="s">
        <v>108</v>
      </c>
      <c r="C140" s="135">
        <v>3000</v>
      </c>
      <c r="D140" s="555">
        <v>60</v>
      </c>
      <c r="E140" s="585"/>
      <c r="F140" s="555">
        <f>D140</f>
        <v>60</v>
      </c>
      <c r="G140" s="152">
        <f>+VLOOKUP(B140,'[6]FCST SDV'!$C:$AL,36,0)</f>
        <v>34100</v>
      </c>
      <c r="H140" s="153">
        <f t="shared" ref="H140:H148" si="24">+G140/C140</f>
        <v>11.366666666666667</v>
      </c>
      <c r="I140" s="134">
        <f t="array" ref="I140">+IFERROR(INDEX('FCST SDV'!$AC$3:$AZ$3000,MATCH('Hàng Theo FCTS 14.09'!$B140,'FCST SDV'!$C$3:$C$3000,0),MATCH('Hàng Theo FCTS 14.09'!I$1,'FCST SDV'!$AC$2:$AZ$2,0))/'Hàng Theo FCTS 14.09'!$C140,0)</f>
        <v>20</v>
      </c>
      <c r="J140" s="134">
        <f t="array" ref="J140">+IFERROR(INDEX('FCST SDV'!$AC$3:$AZ$3000,MATCH('Hàng Theo FCTS 14.09'!$B140,'FCST SDV'!$C$3:$C$3000,0),MATCH('Hàng Theo FCTS 14.09'!J$1,'FCST SDV'!$AC$2:$AZ$2,0))/'Hàng Theo FCTS 14.09'!$C140,0)</f>
        <v>20</v>
      </c>
      <c r="K140" s="134">
        <f t="array" ref="K140">+IFERROR(INDEX('FCST SDV'!$AC$3:$AZ$3000,MATCH('Hàng Theo FCTS 14.09'!$B140,'FCST SDV'!$C$3:$C$3000,0),MATCH('Hàng Theo FCTS 14.09'!K$1,'FCST SDV'!$AC$2:$AZ$2,0))/'Hàng Theo FCTS 14.09'!$C140,0)</f>
        <v>20</v>
      </c>
      <c r="L140" s="134">
        <f t="array" ref="L140">+IFERROR(INDEX('FCST SDV'!$AC$3:$AZ$3000,MATCH('Hàng Theo FCTS 14.09'!$B140,'FCST SDV'!$C$3:$C$3000,0),MATCH('Hàng Theo FCTS 14.09'!L$1,'FCST SDV'!$AC$2:$AZ$2,0))/'Hàng Theo FCTS 14.09'!$C140,0)</f>
        <v>20</v>
      </c>
      <c r="M140" s="134">
        <f t="array" ref="M140">+IFERROR(INDEX('FCST SDV'!$AC$3:$AZ$3000,MATCH('Hàng Theo FCTS 14.09'!$B140,'FCST SDV'!$C$3:$C$3000,0),MATCH('Hàng Theo FCTS 14.09'!M$1,'FCST SDV'!$AC$2:$AZ$2,0))/'Hàng Theo FCTS 14.09'!$C140,0)</f>
        <v>20</v>
      </c>
      <c r="N140" s="134">
        <f t="array" ref="N140">+IFERROR(INDEX('FCST SDV'!$AC$3:$AZ$3000,MATCH('Hàng Theo FCTS 14.09'!$B140,'FCST SDV'!$C$3:$C$3000,0),MATCH('Hàng Theo FCTS 14.09'!N$1,'FCST SDV'!$AC$2:$AZ$2,0))/'Hàng Theo FCTS 14.09'!$C140,0)</f>
        <v>10</v>
      </c>
      <c r="O140" s="134">
        <f t="array" ref="O140">+IFERROR(INDEX('FCST SDV'!$AC$3:$AZ$3000,MATCH('Hàng Theo FCTS 14.09'!$B140,'FCST SDV'!$C$3:$C$3000,0),MATCH('Hàng Theo FCTS 14.09'!O$1,'FCST SDV'!$AC$2:$AZ$2,0))/'Hàng Theo FCTS 14.09'!$C140,0)</f>
        <v>130</v>
      </c>
      <c r="P140" s="134">
        <f t="array" ref="P140">+IFERROR(INDEX('FCST SDV'!$AC$3:$AZ$3000,MATCH('Hàng Theo FCTS 14.09'!$B140,'FCST SDV'!$C$3:$C$3000,0),MATCH('Hàng Theo FCTS 14.09'!P$1,'FCST SDV'!$AC$2:$AZ$2,0))/'Hàng Theo FCTS 14.09'!$C140,0)</f>
        <v>150</v>
      </c>
      <c r="Q140" s="134">
        <f t="array" ref="Q140">+IFERROR(INDEX('FCST SDV'!$AC$3:$AZ$3000,MATCH('Hàng Theo FCTS 14.09'!$B140,'FCST SDV'!$C$3:$C$3000,0),MATCH('Hàng Theo FCTS 14.09'!Q$1,'FCST SDV'!$AC$2:$AZ$2,0))/'Hàng Theo FCTS 14.09'!$C140,0)</f>
        <v>0</v>
      </c>
    </row>
    <row r="141" spans="1:17">
      <c r="A141" s="562"/>
      <c r="B141" s="131" t="s">
        <v>34</v>
      </c>
      <c r="C141" s="135">
        <v>2700</v>
      </c>
      <c r="D141" s="556"/>
      <c r="E141" s="664"/>
      <c r="F141" s="556"/>
      <c r="G141" s="152">
        <f>+VLOOKUP(B141,'[6]FCST SDV'!$C:$AL,36,0)</f>
        <v>1053000</v>
      </c>
      <c r="H141" s="153">
        <f t="shared" si="24"/>
        <v>390</v>
      </c>
      <c r="I141" s="134">
        <f t="array" ref="I141">+IFERROR(INDEX('FCST SDV'!$AC$3:$AZ$3000,MATCH('Hàng Theo FCTS 14.09'!$B141,'FCST SDV'!$C$3:$C$3000,0),MATCH('Hàng Theo FCTS 14.09'!I$1,'FCST SDV'!$AC$2:$AZ$2,0))/'Hàng Theo FCTS 14.09'!$C141,0)</f>
        <v>16</v>
      </c>
      <c r="J141" s="134">
        <f t="array" ref="J141">+IFERROR(INDEX('FCST SDV'!$AC$3:$AZ$3000,MATCH('Hàng Theo FCTS 14.09'!$B141,'FCST SDV'!$C$3:$C$3000,0),MATCH('Hàng Theo FCTS 14.09'!J$1,'FCST SDV'!$AC$2:$AZ$2,0))/'Hàng Theo FCTS 14.09'!$C141,0)</f>
        <v>10</v>
      </c>
      <c r="K141" s="134">
        <f t="array" ref="K141">+IFERROR(INDEX('FCST SDV'!$AC$3:$AZ$3000,MATCH('Hàng Theo FCTS 14.09'!$B141,'FCST SDV'!$C$3:$C$3000,0),MATCH('Hàng Theo FCTS 14.09'!K$1,'FCST SDV'!$AC$2:$AZ$2,0))/'Hàng Theo FCTS 14.09'!$C141,0)</f>
        <v>15</v>
      </c>
      <c r="L141" s="134">
        <f t="array" ref="L141">+IFERROR(INDEX('FCST SDV'!$AC$3:$AZ$3000,MATCH('Hàng Theo FCTS 14.09'!$B141,'FCST SDV'!$C$3:$C$3000,0),MATCH('Hàng Theo FCTS 14.09'!L$1,'FCST SDV'!$AC$2:$AZ$2,0))/'Hàng Theo FCTS 14.09'!$C141,0)</f>
        <v>15</v>
      </c>
      <c r="M141" s="134">
        <f t="array" ref="M141">+IFERROR(INDEX('FCST SDV'!$AC$3:$AZ$3000,MATCH('Hàng Theo FCTS 14.09'!$B141,'FCST SDV'!$C$3:$C$3000,0),MATCH('Hàng Theo FCTS 14.09'!M$1,'FCST SDV'!$AC$2:$AZ$2,0))/'Hàng Theo FCTS 14.09'!$C141,0)</f>
        <v>15</v>
      </c>
      <c r="N141" s="134">
        <f t="array" ref="N141">+IFERROR(INDEX('FCST SDV'!$AC$3:$AZ$3000,MATCH('Hàng Theo FCTS 14.09'!$B141,'FCST SDV'!$C$3:$C$3000,0),MATCH('Hàng Theo FCTS 14.09'!N$1,'FCST SDV'!$AC$2:$AZ$2,0))/'Hàng Theo FCTS 14.09'!$C141,0)</f>
        <v>20</v>
      </c>
      <c r="O141" s="134">
        <f t="array" ref="O141">+IFERROR(INDEX('FCST SDV'!$AC$3:$AZ$3000,MATCH('Hàng Theo FCTS 14.09'!$B141,'FCST SDV'!$C$3:$C$3000,0),MATCH('Hàng Theo FCTS 14.09'!O$1,'FCST SDV'!$AC$2:$AZ$2,0))/'Hàng Theo FCTS 14.09'!$C141,0)</f>
        <v>100</v>
      </c>
      <c r="P141" s="134">
        <f t="array" ref="P141">+IFERROR(INDEX('FCST SDV'!$AC$3:$AZ$3000,MATCH('Hàng Theo FCTS 14.09'!$B141,'FCST SDV'!$C$3:$C$3000,0),MATCH('Hàng Theo FCTS 14.09'!P$1,'FCST SDV'!$AC$2:$AZ$2,0))/'Hàng Theo FCTS 14.09'!$C141,0)</f>
        <v>135</v>
      </c>
      <c r="Q141" s="134">
        <f t="array" ref="Q141">+IFERROR(INDEX('FCST SDV'!$AC$3:$AZ$3000,MATCH('Hàng Theo FCTS 14.09'!$B141,'FCST SDV'!$C$3:$C$3000,0),MATCH('Hàng Theo FCTS 14.09'!Q$1,'FCST SDV'!$AC$2:$AZ$2,0))/'Hàng Theo FCTS 14.09'!$C141,0)</f>
        <v>0</v>
      </c>
    </row>
    <row r="142" spans="1:17">
      <c r="A142" s="562"/>
      <c r="B142" s="131" t="s">
        <v>30</v>
      </c>
      <c r="C142" s="135">
        <v>3000</v>
      </c>
      <c r="D142" s="556"/>
      <c r="E142" s="664"/>
      <c r="F142" s="556"/>
      <c r="G142" s="152">
        <f>+VLOOKUP(B142,'[6]FCST SDV'!$C:$AL,36,0)</f>
        <v>978000</v>
      </c>
      <c r="H142" s="153">
        <f t="shared" si="24"/>
        <v>326</v>
      </c>
      <c r="I142" s="134">
        <f t="array" ref="I142">+IFERROR(INDEX('FCST SDV'!$AC$3:$AZ$3000,MATCH('Hàng Theo FCTS 14.09'!$B142,'FCST SDV'!$C$3:$C$3000,0),MATCH('Hàng Theo FCTS 14.09'!I$1,'FCST SDV'!$AC$2:$AZ$2,0))/'Hàng Theo FCTS 14.09'!$C142,0)</f>
        <v>16</v>
      </c>
      <c r="J142" s="134">
        <f t="array" ref="J142">+IFERROR(INDEX('FCST SDV'!$AC$3:$AZ$3000,MATCH('Hàng Theo FCTS 14.09'!$B142,'FCST SDV'!$C$3:$C$3000,0),MATCH('Hàng Theo FCTS 14.09'!J$1,'FCST SDV'!$AC$2:$AZ$2,0))/'Hàng Theo FCTS 14.09'!$C142,0)</f>
        <v>16</v>
      </c>
      <c r="K142" s="134">
        <f t="array" ref="K142">+IFERROR(INDEX('FCST SDV'!$AC$3:$AZ$3000,MATCH('Hàng Theo FCTS 14.09'!$B142,'FCST SDV'!$C$3:$C$3000,0),MATCH('Hàng Theo FCTS 14.09'!K$1,'FCST SDV'!$AC$2:$AZ$2,0))/'Hàng Theo FCTS 14.09'!$C142,0)</f>
        <v>10.666666666666666</v>
      </c>
      <c r="L142" s="134">
        <f t="array" ref="L142">+IFERROR(INDEX('FCST SDV'!$AC$3:$AZ$3000,MATCH('Hàng Theo FCTS 14.09'!$B142,'FCST SDV'!$C$3:$C$3000,0),MATCH('Hàng Theo FCTS 14.09'!L$1,'FCST SDV'!$AC$2:$AZ$2,0))/'Hàng Theo FCTS 14.09'!$C142,0)</f>
        <v>10.666666666666666</v>
      </c>
      <c r="M142" s="134">
        <f t="array" ref="M142">+IFERROR(INDEX('FCST SDV'!$AC$3:$AZ$3000,MATCH('Hàng Theo FCTS 14.09'!$B142,'FCST SDV'!$C$3:$C$3000,0),MATCH('Hàng Theo FCTS 14.09'!M$1,'FCST SDV'!$AC$2:$AZ$2,0))/'Hàng Theo FCTS 14.09'!$C142,0)</f>
        <v>16</v>
      </c>
      <c r="N142" s="134">
        <f t="array" ref="N142">+IFERROR(INDEX('FCST SDV'!$AC$3:$AZ$3000,MATCH('Hàng Theo FCTS 14.09'!$B142,'FCST SDV'!$C$3:$C$3000,0),MATCH('Hàng Theo FCTS 14.09'!N$1,'FCST SDV'!$AC$2:$AZ$2,0))/'Hàng Theo FCTS 14.09'!$C142,0)</f>
        <v>16</v>
      </c>
      <c r="O142" s="134">
        <f t="array" ref="O142">+IFERROR(INDEX('FCST SDV'!$AC$3:$AZ$3000,MATCH('Hàng Theo FCTS 14.09'!$B142,'FCST SDV'!$C$3:$C$3000,0),MATCH('Hàng Theo FCTS 14.09'!O$1,'FCST SDV'!$AC$2:$AZ$2,0))/'Hàng Theo FCTS 14.09'!$C142,0)</f>
        <v>96</v>
      </c>
      <c r="P142" s="134">
        <f t="array" ref="P142">+IFERROR(INDEX('FCST SDV'!$AC$3:$AZ$3000,MATCH('Hàng Theo FCTS 14.09'!$B142,'FCST SDV'!$C$3:$C$3000,0),MATCH('Hàng Theo FCTS 14.09'!P$1,'FCST SDV'!$AC$2:$AZ$2,0))/'Hàng Theo FCTS 14.09'!$C142,0)</f>
        <v>74.666666666666671</v>
      </c>
      <c r="Q142" s="134">
        <f t="array" ref="Q142">+IFERROR(INDEX('FCST SDV'!$AC$3:$AZ$3000,MATCH('Hàng Theo FCTS 14.09'!$B142,'FCST SDV'!$C$3:$C$3000,0),MATCH('Hàng Theo FCTS 14.09'!Q$1,'FCST SDV'!$AC$2:$AZ$2,0))/'Hàng Theo FCTS 14.09'!$C142,0)</f>
        <v>0</v>
      </c>
    </row>
    <row r="143" spans="1:17">
      <c r="A143" s="562"/>
      <c r="B143" s="131" t="s">
        <v>82</v>
      </c>
      <c r="C143" s="135">
        <v>3000</v>
      </c>
      <c r="D143" s="556"/>
      <c r="E143" s="664"/>
      <c r="F143" s="556"/>
      <c r="G143" s="152">
        <f>+VLOOKUP(B143,'[6]FCST SDV'!$C:$AL,36,0)</f>
        <v>768000</v>
      </c>
      <c r="H143" s="153">
        <f t="shared" si="24"/>
        <v>256</v>
      </c>
      <c r="I143" s="134">
        <f t="array" ref="I143">+IFERROR(INDEX('FCST SDV'!$AC$3:$AZ$3000,MATCH('Hàng Theo FCTS 14.09'!$B143,'FCST SDV'!$C$3:$C$3000,0),MATCH('Hàng Theo FCTS 14.09'!I$1,'FCST SDV'!$AC$2:$AZ$2,0))/'Hàng Theo FCTS 14.09'!$C143,0)</f>
        <v>0</v>
      </c>
      <c r="J143" s="134">
        <f t="array" ref="J143">+IFERROR(INDEX('FCST SDV'!$AC$3:$AZ$3000,MATCH('Hàng Theo FCTS 14.09'!$B143,'FCST SDV'!$C$3:$C$3000,0),MATCH('Hàng Theo FCTS 14.09'!J$1,'FCST SDV'!$AC$2:$AZ$2,0))/'Hàng Theo FCTS 14.09'!$C143,0)</f>
        <v>0</v>
      </c>
      <c r="K143" s="134">
        <f t="array" ref="K143">+IFERROR(INDEX('FCST SDV'!$AC$3:$AZ$3000,MATCH('Hàng Theo FCTS 14.09'!$B143,'FCST SDV'!$C$3:$C$3000,0),MATCH('Hàng Theo FCTS 14.09'!K$1,'FCST SDV'!$AC$2:$AZ$2,0))/'Hàng Theo FCTS 14.09'!$C143,0)</f>
        <v>0</v>
      </c>
      <c r="L143" s="134">
        <f t="array" ref="L143">+IFERROR(INDEX('FCST SDV'!$AC$3:$AZ$3000,MATCH('Hàng Theo FCTS 14.09'!$B143,'FCST SDV'!$C$3:$C$3000,0),MATCH('Hàng Theo FCTS 14.09'!L$1,'FCST SDV'!$AC$2:$AZ$2,0))/'Hàng Theo FCTS 14.09'!$C143,0)</f>
        <v>0</v>
      </c>
      <c r="M143" s="134">
        <f t="array" ref="M143">+IFERROR(INDEX('FCST SDV'!$AC$3:$AZ$3000,MATCH('Hàng Theo FCTS 14.09'!$B143,'FCST SDV'!$C$3:$C$3000,0),MATCH('Hàng Theo FCTS 14.09'!M$1,'FCST SDV'!$AC$2:$AZ$2,0))/'Hàng Theo FCTS 14.09'!$C143,0)</f>
        <v>0</v>
      </c>
      <c r="N143" s="134">
        <f t="array" ref="N143">+IFERROR(INDEX('FCST SDV'!$AC$3:$AZ$3000,MATCH('Hàng Theo FCTS 14.09'!$B143,'FCST SDV'!$C$3:$C$3000,0),MATCH('Hàng Theo FCTS 14.09'!N$1,'FCST SDV'!$AC$2:$AZ$2,0))/'Hàng Theo FCTS 14.09'!$C143,0)</f>
        <v>0</v>
      </c>
      <c r="O143" s="134">
        <f t="array" ref="O143">+IFERROR(INDEX('FCST SDV'!$AC$3:$AZ$3000,MATCH('Hàng Theo FCTS 14.09'!$B143,'FCST SDV'!$C$3:$C$3000,0),MATCH('Hàng Theo FCTS 14.09'!O$1,'FCST SDV'!$AC$2:$AZ$2,0))/'Hàng Theo FCTS 14.09'!$C143,0)</f>
        <v>0</v>
      </c>
      <c r="P143" s="134">
        <f t="array" ref="P143">+IFERROR(INDEX('FCST SDV'!$AC$3:$AZ$3000,MATCH('Hàng Theo FCTS 14.09'!$B143,'FCST SDV'!$C$3:$C$3000,0),MATCH('Hàng Theo FCTS 14.09'!P$1,'FCST SDV'!$AC$2:$AZ$2,0))/'Hàng Theo FCTS 14.09'!$C143,0)</f>
        <v>0</v>
      </c>
      <c r="Q143" s="134">
        <f t="array" ref="Q143">+IFERROR(INDEX('FCST SDV'!$AC$3:$AZ$3000,MATCH('Hàng Theo FCTS 14.09'!$B143,'FCST SDV'!$C$3:$C$3000,0),MATCH('Hàng Theo FCTS 14.09'!Q$1,'FCST SDV'!$AC$2:$AZ$2,0))/'Hàng Theo FCTS 14.09'!$C143,0)</f>
        <v>0</v>
      </c>
    </row>
    <row r="144" spans="1:17">
      <c r="A144" s="562"/>
      <c r="B144" s="131" t="s">
        <v>73</v>
      </c>
      <c r="C144" s="135">
        <v>2000</v>
      </c>
      <c r="D144" s="556"/>
      <c r="E144" s="664"/>
      <c r="F144" s="556"/>
      <c r="G144" s="152">
        <f>+VLOOKUP(B144,'[6]FCST SDV'!$C:$AL,36,0)</f>
        <v>0</v>
      </c>
      <c r="H144" s="153">
        <f t="shared" si="24"/>
        <v>0</v>
      </c>
      <c r="I144" s="134">
        <f t="array" ref="I144">+IFERROR(INDEX('FCST SDV'!$AC$3:$AZ$3000,MATCH('Hàng Theo FCTS 14.09'!$B144,'FCST SDV'!$C$3:$C$3000,0),MATCH('Hàng Theo FCTS 14.09'!I$1,'FCST SDV'!$AC$2:$AZ$2,0))/'Hàng Theo FCTS 14.09'!$C144,0)</f>
        <v>0</v>
      </c>
      <c r="J144" s="134">
        <f t="array" ref="J144">+IFERROR(INDEX('FCST SDV'!$AC$3:$AZ$3000,MATCH('Hàng Theo FCTS 14.09'!$B144,'FCST SDV'!$C$3:$C$3000,0),MATCH('Hàng Theo FCTS 14.09'!J$1,'FCST SDV'!$AC$2:$AZ$2,0))/'Hàng Theo FCTS 14.09'!$C144,0)</f>
        <v>0</v>
      </c>
      <c r="K144" s="134">
        <f t="array" ref="K144">+IFERROR(INDEX('FCST SDV'!$AC$3:$AZ$3000,MATCH('Hàng Theo FCTS 14.09'!$B144,'FCST SDV'!$C$3:$C$3000,0),MATCH('Hàng Theo FCTS 14.09'!K$1,'FCST SDV'!$AC$2:$AZ$2,0))/'Hàng Theo FCTS 14.09'!$C144,0)</f>
        <v>0</v>
      </c>
      <c r="L144" s="134">
        <f t="array" ref="L144">+IFERROR(INDEX('FCST SDV'!$AC$3:$AZ$3000,MATCH('Hàng Theo FCTS 14.09'!$B144,'FCST SDV'!$C$3:$C$3000,0),MATCH('Hàng Theo FCTS 14.09'!L$1,'FCST SDV'!$AC$2:$AZ$2,0))/'Hàng Theo FCTS 14.09'!$C144,0)</f>
        <v>0</v>
      </c>
      <c r="M144" s="134">
        <f t="array" ref="M144">+IFERROR(INDEX('FCST SDV'!$AC$3:$AZ$3000,MATCH('Hàng Theo FCTS 14.09'!$B144,'FCST SDV'!$C$3:$C$3000,0),MATCH('Hàng Theo FCTS 14.09'!M$1,'FCST SDV'!$AC$2:$AZ$2,0))/'Hàng Theo FCTS 14.09'!$C144,0)</f>
        <v>0</v>
      </c>
      <c r="N144" s="134">
        <f t="array" ref="N144">+IFERROR(INDEX('FCST SDV'!$AC$3:$AZ$3000,MATCH('Hàng Theo FCTS 14.09'!$B144,'FCST SDV'!$C$3:$C$3000,0),MATCH('Hàng Theo FCTS 14.09'!N$1,'FCST SDV'!$AC$2:$AZ$2,0))/'Hàng Theo FCTS 14.09'!$C144,0)</f>
        <v>0</v>
      </c>
      <c r="O144" s="134">
        <f t="array" ref="O144">+IFERROR(INDEX('FCST SDV'!$AC$3:$AZ$3000,MATCH('Hàng Theo FCTS 14.09'!$B144,'FCST SDV'!$C$3:$C$3000,0),MATCH('Hàng Theo FCTS 14.09'!O$1,'FCST SDV'!$AC$2:$AZ$2,0))/'Hàng Theo FCTS 14.09'!$C144,0)</f>
        <v>0</v>
      </c>
      <c r="P144" s="134">
        <f t="array" ref="P144">+IFERROR(INDEX('FCST SDV'!$AC$3:$AZ$3000,MATCH('Hàng Theo FCTS 14.09'!$B144,'FCST SDV'!$C$3:$C$3000,0),MATCH('Hàng Theo FCTS 14.09'!P$1,'FCST SDV'!$AC$2:$AZ$2,0))/'Hàng Theo FCTS 14.09'!$C144,0)</f>
        <v>0</v>
      </c>
      <c r="Q144" s="134">
        <f t="array" ref="Q144">+IFERROR(INDEX('FCST SDV'!$AC$3:$AZ$3000,MATCH('Hàng Theo FCTS 14.09'!$B144,'FCST SDV'!$C$3:$C$3000,0),MATCH('Hàng Theo FCTS 14.09'!Q$1,'FCST SDV'!$AC$2:$AZ$2,0))/'Hàng Theo FCTS 14.09'!$C144,0)</f>
        <v>0</v>
      </c>
    </row>
    <row r="145" spans="1:17">
      <c r="A145" s="562"/>
      <c r="B145" s="131" t="s">
        <v>73</v>
      </c>
      <c r="C145" s="135">
        <v>2000</v>
      </c>
      <c r="D145" s="556"/>
      <c r="E145" s="664"/>
      <c r="F145" s="556"/>
      <c r="G145" s="152">
        <f>+VLOOKUP(B145,'[6]FCST SDV'!$C:$AL,36,0)</f>
        <v>0</v>
      </c>
      <c r="H145" s="153">
        <f t="shared" si="24"/>
        <v>0</v>
      </c>
      <c r="I145" s="134">
        <f t="array" ref="I145">+IFERROR(INDEX('FCST SDV'!$AC$3:$AZ$3000,MATCH('Hàng Theo FCTS 14.09'!$B145,'FCST SDV'!$C$3:$C$3000,0),MATCH('Hàng Theo FCTS 14.09'!I$1,'FCST SDV'!$AC$2:$AZ$2,0))/'Hàng Theo FCTS 14.09'!$C145,0)</f>
        <v>0</v>
      </c>
      <c r="J145" s="134">
        <f t="array" ref="J145">+IFERROR(INDEX('FCST SDV'!$AC$3:$AZ$3000,MATCH('Hàng Theo FCTS 14.09'!$B145,'FCST SDV'!$C$3:$C$3000,0),MATCH('Hàng Theo FCTS 14.09'!J$1,'FCST SDV'!$AC$2:$AZ$2,0))/'Hàng Theo FCTS 14.09'!$C145,0)</f>
        <v>10</v>
      </c>
      <c r="K145" s="134">
        <f t="array" ref="K145">+IFERROR(INDEX('FCST SDV'!$AC$3:$AZ$3000,MATCH('Hàng Theo FCTS 14.09'!$B145,'FCST SDV'!$C$3:$C$3000,0),MATCH('Hàng Theo FCTS 14.09'!K$1,'FCST SDV'!$AC$2:$AZ$2,0))/'Hàng Theo FCTS 14.09'!$C145,0)</f>
        <v>0</v>
      </c>
      <c r="L145" s="134">
        <f t="array" ref="L145">+IFERROR(INDEX('FCST SDV'!$AC$3:$AZ$3000,MATCH('Hàng Theo FCTS 14.09'!$B145,'FCST SDV'!$C$3:$C$3000,0),MATCH('Hàng Theo FCTS 14.09'!L$1,'FCST SDV'!$AC$2:$AZ$2,0))/'Hàng Theo FCTS 14.09'!$C145,0)</f>
        <v>0</v>
      </c>
      <c r="M145" s="134">
        <f t="array" ref="M145">+IFERROR(INDEX('FCST SDV'!$AC$3:$AZ$3000,MATCH('Hàng Theo FCTS 14.09'!$B145,'FCST SDV'!$C$3:$C$3000,0),MATCH('Hàng Theo FCTS 14.09'!M$1,'FCST SDV'!$AC$2:$AZ$2,0))/'Hàng Theo FCTS 14.09'!$C145,0)</f>
        <v>0</v>
      </c>
      <c r="N145" s="134">
        <f t="array" ref="N145">+IFERROR(INDEX('FCST SDV'!$AC$3:$AZ$3000,MATCH('Hàng Theo FCTS 14.09'!$B145,'FCST SDV'!$C$3:$C$3000,0),MATCH('Hàng Theo FCTS 14.09'!N$1,'FCST SDV'!$AC$2:$AZ$2,0))/'Hàng Theo FCTS 14.09'!$C145,0)</f>
        <v>0</v>
      </c>
      <c r="O145" s="134">
        <f t="array" ref="O145">+IFERROR(INDEX('FCST SDV'!$AC$3:$AZ$3000,MATCH('Hàng Theo FCTS 14.09'!$B145,'FCST SDV'!$C$3:$C$3000,0),MATCH('Hàng Theo FCTS 14.09'!O$1,'FCST SDV'!$AC$2:$AZ$2,0))/'Hàng Theo FCTS 14.09'!$C145,0)</f>
        <v>18.333333333333332</v>
      </c>
      <c r="P145" s="134">
        <f t="array" ref="P145">+IFERROR(INDEX('FCST SDV'!$AC$3:$AZ$3000,MATCH('Hàng Theo FCTS 14.09'!$B145,'FCST SDV'!$C$3:$C$3000,0),MATCH('Hàng Theo FCTS 14.09'!P$1,'FCST SDV'!$AC$2:$AZ$2,0))/'Hàng Theo FCTS 14.09'!$C145,0)</f>
        <v>20.6</v>
      </c>
      <c r="Q145" s="134">
        <f t="array" ref="Q145">+IFERROR(INDEX('FCST SDV'!$AC$3:$AZ$3000,MATCH('Hàng Theo FCTS 14.09'!$B145,'FCST SDV'!$C$3:$C$3000,0),MATCH('Hàng Theo FCTS 14.09'!Q$1,'FCST SDV'!$AC$2:$AZ$2,0))/'Hàng Theo FCTS 14.09'!$C145,0)</f>
        <v>20.6</v>
      </c>
    </row>
    <row r="146" spans="1:17">
      <c r="A146" s="562"/>
      <c r="B146" s="131" t="s">
        <v>77</v>
      </c>
      <c r="C146" s="135">
        <v>3000</v>
      </c>
      <c r="D146" s="556"/>
      <c r="E146" s="664"/>
      <c r="F146" s="556"/>
      <c r="G146" s="152">
        <f>+VLOOKUP(B146,'[6]FCST SDV'!$C:$AL,36,0)</f>
        <v>208600</v>
      </c>
      <c r="H146" s="153">
        <f t="shared" si="24"/>
        <v>69.533333333333331</v>
      </c>
      <c r="I146" s="134">
        <f t="array" ref="I146">+IFERROR(INDEX('FCST SDV'!$AC$3:$AZ$3000,MATCH('Hàng Theo FCTS 14.09'!$B146,'FCST SDV'!$C$3:$C$3000,0),MATCH('Hàng Theo FCTS 14.09'!I$1,'FCST SDV'!$AC$2:$AZ$2,0))/'Hàng Theo FCTS 14.09'!$C146,0)</f>
        <v>0</v>
      </c>
      <c r="J146" s="134">
        <f t="array" ref="J146">+IFERROR(INDEX('FCST SDV'!$AC$3:$AZ$3000,MATCH('Hàng Theo FCTS 14.09'!$B146,'FCST SDV'!$C$3:$C$3000,0),MATCH('Hàng Theo FCTS 14.09'!J$1,'FCST SDV'!$AC$2:$AZ$2,0))/'Hàng Theo FCTS 14.09'!$C146,0)</f>
        <v>0</v>
      </c>
      <c r="K146" s="134">
        <f t="array" ref="K146">+IFERROR(INDEX('FCST SDV'!$AC$3:$AZ$3000,MATCH('Hàng Theo FCTS 14.09'!$B146,'FCST SDV'!$C$3:$C$3000,0),MATCH('Hàng Theo FCTS 14.09'!K$1,'FCST SDV'!$AC$2:$AZ$2,0))/'Hàng Theo FCTS 14.09'!$C146,0)</f>
        <v>0</v>
      </c>
      <c r="L146" s="134">
        <f t="array" ref="L146">+IFERROR(INDEX('FCST SDV'!$AC$3:$AZ$3000,MATCH('Hàng Theo FCTS 14.09'!$B146,'FCST SDV'!$C$3:$C$3000,0),MATCH('Hàng Theo FCTS 14.09'!L$1,'FCST SDV'!$AC$2:$AZ$2,0))/'Hàng Theo FCTS 14.09'!$C146,0)</f>
        <v>0</v>
      </c>
      <c r="M146" s="134">
        <f t="array" ref="M146">+IFERROR(INDEX('FCST SDV'!$AC$3:$AZ$3000,MATCH('Hàng Theo FCTS 14.09'!$B146,'FCST SDV'!$C$3:$C$3000,0),MATCH('Hàng Theo FCTS 14.09'!M$1,'FCST SDV'!$AC$2:$AZ$2,0))/'Hàng Theo FCTS 14.09'!$C146,0)</f>
        <v>0</v>
      </c>
      <c r="N146" s="134">
        <f t="array" ref="N146">+IFERROR(INDEX('FCST SDV'!$AC$3:$AZ$3000,MATCH('Hàng Theo FCTS 14.09'!$B146,'FCST SDV'!$C$3:$C$3000,0),MATCH('Hàng Theo FCTS 14.09'!N$1,'FCST SDV'!$AC$2:$AZ$2,0))/'Hàng Theo FCTS 14.09'!$C146,0)</f>
        <v>0</v>
      </c>
      <c r="O146" s="134">
        <f t="array" ref="O146">+IFERROR(INDEX('FCST SDV'!$AC$3:$AZ$3000,MATCH('Hàng Theo FCTS 14.09'!$B146,'FCST SDV'!$C$3:$C$3000,0),MATCH('Hàng Theo FCTS 14.09'!O$1,'FCST SDV'!$AC$2:$AZ$2,0))/'Hàng Theo FCTS 14.09'!$C146,0)</f>
        <v>2.1333333333333333</v>
      </c>
      <c r="P146" s="134">
        <f t="array" ref="P146">+IFERROR(INDEX('FCST SDV'!$AC$3:$AZ$3000,MATCH('Hàng Theo FCTS 14.09'!$B146,'FCST SDV'!$C$3:$C$3000,0),MATCH('Hàng Theo FCTS 14.09'!P$1,'FCST SDV'!$AC$2:$AZ$2,0))/'Hàng Theo FCTS 14.09'!$C146,0)</f>
        <v>10.666666666666666</v>
      </c>
      <c r="Q146" s="134">
        <f t="array" ref="Q146">+IFERROR(INDEX('FCST SDV'!$AC$3:$AZ$3000,MATCH('Hàng Theo FCTS 14.09'!$B146,'FCST SDV'!$C$3:$C$3000,0),MATCH('Hàng Theo FCTS 14.09'!Q$1,'FCST SDV'!$AC$2:$AZ$2,0))/'Hàng Theo FCTS 14.09'!$C146,0)</f>
        <v>0</v>
      </c>
    </row>
    <row r="147" spans="1:17">
      <c r="A147" s="562"/>
      <c r="B147" s="131" t="s">
        <v>75</v>
      </c>
      <c r="C147" s="135">
        <v>3000</v>
      </c>
      <c r="D147" s="556"/>
      <c r="E147" s="664"/>
      <c r="F147" s="556"/>
      <c r="G147" s="152">
        <f>+VLOOKUP(B147,'[6]FCST SDV'!$C:$AL,36,0)</f>
        <v>38400</v>
      </c>
      <c r="H147" s="153">
        <f t="shared" si="24"/>
        <v>12.8</v>
      </c>
      <c r="I147" s="134">
        <f t="array" ref="I147">+IFERROR(INDEX('FCST SDV'!$AC$3:$AZ$3000,MATCH('Hàng Theo FCTS 14.09'!$B147,'FCST SDV'!$C$3:$C$3000,0),MATCH('Hàng Theo FCTS 14.09'!I$1,'FCST SDV'!$AC$2:$AZ$2,0))/'Hàng Theo FCTS 14.09'!$C147,0)</f>
        <v>0</v>
      </c>
      <c r="J147" s="134">
        <f t="array" ref="J147">+IFERROR(INDEX('FCST SDV'!$AC$3:$AZ$3000,MATCH('Hàng Theo FCTS 14.09'!$B147,'FCST SDV'!$C$3:$C$3000,0),MATCH('Hàng Theo FCTS 14.09'!J$1,'FCST SDV'!$AC$2:$AZ$2,0))/'Hàng Theo FCTS 14.09'!$C147,0)</f>
        <v>0.11666666666666667</v>
      </c>
      <c r="K147" s="134">
        <f t="array" ref="K147">+IFERROR(INDEX('FCST SDV'!$AC$3:$AZ$3000,MATCH('Hàng Theo FCTS 14.09'!$B147,'FCST SDV'!$C$3:$C$3000,0),MATCH('Hàng Theo FCTS 14.09'!K$1,'FCST SDV'!$AC$2:$AZ$2,0))/'Hàng Theo FCTS 14.09'!$C147,0)</f>
        <v>0</v>
      </c>
      <c r="L147" s="134">
        <f t="array" ref="L147">+IFERROR(INDEX('FCST SDV'!$AC$3:$AZ$3000,MATCH('Hàng Theo FCTS 14.09'!$B147,'FCST SDV'!$C$3:$C$3000,0),MATCH('Hàng Theo FCTS 14.09'!L$1,'FCST SDV'!$AC$2:$AZ$2,0))/'Hàng Theo FCTS 14.09'!$C147,0)</f>
        <v>0.23333333333333334</v>
      </c>
      <c r="M147" s="134">
        <f t="array" ref="M147">+IFERROR(INDEX('FCST SDV'!$AC$3:$AZ$3000,MATCH('Hàng Theo FCTS 14.09'!$B147,'FCST SDV'!$C$3:$C$3000,0),MATCH('Hàng Theo FCTS 14.09'!M$1,'FCST SDV'!$AC$2:$AZ$2,0))/'Hàng Theo FCTS 14.09'!$C147,0)</f>
        <v>0.11666666666666667</v>
      </c>
      <c r="N147" s="134">
        <f t="array" ref="N147">+IFERROR(INDEX('FCST SDV'!$AC$3:$AZ$3000,MATCH('Hàng Theo FCTS 14.09'!$B147,'FCST SDV'!$C$3:$C$3000,0),MATCH('Hàng Theo FCTS 14.09'!N$1,'FCST SDV'!$AC$2:$AZ$2,0))/'Hàng Theo FCTS 14.09'!$C147,0)</f>
        <v>0.11666666666666667</v>
      </c>
      <c r="O147" s="134">
        <f t="array" ref="O147">+IFERROR(INDEX('FCST SDV'!$AC$3:$AZ$3000,MATCH('Hàng Theo FCTS 14.09'!$B147,'FCST SDV'!$C$3:$C$3000,0),MATCH('Hàng Theo FCTS 14.09'!O$1,'FCST SDV'!$AC$2:$AZ$2,0))/'Hàng Theo FCTS 14.09'!$C147,0)</f>
        <v>0.58333333333333337</v>
      </c>
      <c r="P147" s="134">
        <f t="array" ref="P147">+IFERROR(INDEX('FCST SDV'!$AC$3:$AZ$3000,MATCH('Hàng Theo FCTS 14.09'!$B147,'FCST SDV'!$C$3:$C$3000,0),MATCH('Hàng Theo FCTS 14.09'!P$1,'FCST SDV'!$AC$2:$AZ$2,0))/'Hàng Theo FCTS 14.09'!$C147,0)</f>
        <v>0.11666666666666667</v>
      </c>
      <c r="Q147" s="134">
        <f t="array" ref="Q147">+IFERROR(INDEX('FCST SDV'!$AC$3:$AZ$3000,MATCH('Hàng Theo FCTS 14.09'!$B147,'FCST SDV'!$C$3:$C$3000,0),MATCH('Hàng Theo FCTS 14.09'!Q$1,'FCST SDV'!$AC$2:$AZ$2,0))/'Hàng Theo FCTS 14.09'!$C147,0)</f>
        <v>0</v>
      </c>
    </row>
    <row r="148" spans="1:17">
      <c r="A148" s="563"/>
      <c r="B148" s="131" t="s">
        <v>76</v>
      </c>
      <c r="C148" s="135">
        <v>30000</v>
      </c>
      <c r="D148" s="557"/>
      <c r="E148" s="586"/>
      <c r="F148" s="557"/>
      <c r="G148" s="152">
        <f>+VLOOKUP(B148,'[6]FCST SDV'!$C:$AL,36,0)</f>
        <v>38500</v>
      </c>
      <c r="H148" s="153">
        <f t="shared" si="24"/>
        <v>1.2833333333333334</v>
      </c>
      <c r="I148" s="134">
        <f t="array" ref="I148">+IFERROR(INDEX('FCST SDV'!$AC$3:$AZ$3000,MATCH('Hàng Theo FCTS 14.09'!$B148,'FCST SDV'!$C$3:$C$3000,0),MATCH('Hàng Theo FCTS 14.09'!I$1,'FCST SDV'!$AC$2:$AZ$2,0))/'Hàng Theo FCTS 14.09'!$C148,0)</f>
        <v>0</v>
      </c>
      <c r="J148" s="134">
        <f t="array" ref="J148">+IFERROR(INDEX('FCST SDV'!$AC$3:$AZ$3000,MATCH('Hàng Theo FCTS 14.09'!$B148,'FCST SDV'!$C$3:$C$3000,0),MATCH('Hàng Theo FCTS 14.09'!J$1,'FCST SDV'!$AC$2:$AZ$2,0))/'Hàng Theo FCTS 14.09'!$C148,0)</f>
        <v>0</v>
      </c>
      <c r="K148" s="134">
        <f t="array" ref="K148">+IFERROR(INDEX('FCST SDV'!$AC$3:$AZ$3000,MATCH('Hàng Theo FCTS 14.09'!$B148,'FCST SDV'!$C$3:$C$3000,0),MATCH('Hàng Theo FCTS 14.09'!K$1,'FCST SDV'!$AC$2:$AZ$2,0))/'Hàng Theo FCTS 14.09'!$C148,0)</f>
        <v>0</v>
      </c>
      <c r="L148" s="134">
        <f t="array" ref="L148">+IFERROR(INDEX('FCST SDV'!$AC$3:$AZ$3000,MATCH('Hàng Theo FCTS 14.09'!$B148,'FCST SDV'!$C$3:$C$3000,0),MATCH('Hàng Theo FCTS 14.09'!L$1,'FCST SDV'!$AC$2:$AZ$2,0))/'Hàng Theo FCTS 14.09'!$C148,0)</f>
        <v>0</v>
      </c>
      <c r="M148" s="134">
        <f t="array" ref="M148">+IFERROR(INDEX('FCST SDV'!$AC$3:$AZ$3000,MATCH('Hàng Theo FCTS 14.09'!$B148,'FCST SDV'!$C$3:$C$3000,0),MATCH('Hàng Theo FCTS 14.09'!M$1,'FCST SDV'!$AC$2:$AZ$2,0))/'Hàng Theo FCTS 14.09'!$C148,0)</f>
        <v>0</v>
      </c>
      <c r="N148" s="134">
        <f t="array" ref="N148">+IFERROR(INDEX('FCST SDV'!$AC$3:$AZ$3000,MATCH('Hàng Theo FCTS 14.09'!$B148,'FCST SDV'!$C$3:$C$3000,0),MATCH('Hàng Theo FCTS 14.09'!N$1,'FCST SDV'!$AC$2:$AZ$2,0))/'Hàng Theo FCTS 14.09'!$C148,0)</f>
        <v>0</v>
      </c>
      <c r="O148" s="134">
        <f t="array" ref="O148">+IFERROR(INDEX('FCST SDV'!$AC$3:$AZ$3000,MATCH('Hàng Theo FCTS 14.09'!$B148,'FCST SDV'!$C$3:$C$3000,0),MATCH('Hàng Theo FCTS 14.09'!O$1,'FCST SDV'!$AC$2:$AZ$2,0))/'Hàng Theo FCTS 14.09'!$C148,0)</f>
        <v>0</v>
      </c>
      <c r="P148" s="134">
        <f t="array" ref="P148">+IFERROR(INDEX('FCST SDV'!$AC$3:$AZ$3000,MATCH('Hàng Theo FCTS 14.09'!$B148,'FCST SDV'!$C$3:$C$3000,0),MATCH('Hàng Theo FCTS 14.09'!P$1,'FCST SDV'!$AC$2:$AZ$2,0))/'Hàng Theo FCTS 14.09'!$C148,0)</f>
        <v>0</v>
      </c>
      <c r="Q148" s="134">
        <f t="array" ref="Q148">+IFERROR(INDEX('FCST SDV'!$AC$3:$AZ$3000,MATCH('Hàng Theo FCTS 14.09'!$B148,'FCST SDV'!$C$3:$C$3000,0),MATCH('Hàng Theo FCTS 14.09'!Q$1,'FCST SDV'!$AC$2:$AZ$2,0))/'Hàng Theo FCTS 14.09'!$C148,0)</f>
        <v>0</v>
      </c>
    </row>
    <row r="149" spans="1:17">
      <c r="A149" s="580" t="s">
        <v>254</v>
      </c>
      <c r="B149" s="581"/>
      <c r="C149" s="581"/>
      <c r="D149" s="581"/>
      <c r="E149" s="581"/>
      <c r="F149" s="582"/>
      <c r="G149" s="156"/>
      <c r="H149" s="155"/>
      <c r="I149" s="138">
        <f>F140-SUM(I140:I148)</f>
        <v>8</v>
      </c>
      <c r="J149" s="138">
        <f>I149-SUM(J140:J148)</f>
        <v>-48.116666666666667</v>
      </c>
      <c r="K149" s="138">
        <f t="shared" ref="K149:Q149" si="25">J149-SUM(K140:K148)</f>
        <v>-93.783333333333331</v>
      </c>
      <c r="L149" s="138">
        <f t="shared" si="25"/>
        <v>-139.68333333333334</v>
      </c>
      <c r="M149" s="138">
        <f t="shared" si="25"/>
        <v>-190.8</v>
      </c>
      <c r="N149" s="138">
        <f t="shared" si="25"/>
        <v>-236.91666666666669</v>
      </c>
      <c r="O149" s="138">
        <f t="shared" si="25"/>
        <v>-583.9666666666667</v>
      </c>
      <c r="P149" s="138">
        <f t="shared" si="25"/>
        <v>-975.01666666666677</v>
      </c>
      <c r="Q149" s="138">
        <f t="shared" si="25"/>
        <v>-995.61666666666679</v>
      </c>
    </row>
    <row r="150" spans="1:17">
      <c r="A150" s="561" t="s">
        <v>110</v>
      </c>
      <c r="B150" s="131" t="s">
        <v>45</v>
      </c>
      <c r="C150" s="135">
        <v>3000</v>
      </c>
      <c r="D150" s="555">
        <v>45</v>
      </c>
      <c r="E150" s="585"/>
      <c r="F150" s="555">
        <f>D150</f>
        <v>45</v>
      </c>
      <c r="G150" s="152">
        <f>+VLOOKUP(B150,'[6]FCST SDV'!$C:$AL,36,0)</f>
        <v>1053000</v>
      </c>
      <c r="H150" s="153">
        <f t="shared" ref="H150:H155" si="26">+G150/C150</f>
        <v>351</v>
      </c>
      <c r="I150" s="134">
        <f t="array" ref="I150">+IFERROR(INDEX('FCST SDV'!$AC$3:$AZ$3000,MATCH('Hàng Theo FCTS 14.09'!$B150,'FCST SDV'!$C$3:$C$3000,0),MATCH('Hàng Theo FCTS 14.09'!I$1,'FCST SDV'!$AC$2:$AZ$2,0))/'Hàng Theo FCTS 14.09'!$C150,0)</f>
        <v>15</v>
      </c>
      <c r="J150" s="134">
        <f t="array" ref="J150">+IFERROR(INDEX('FCST SDV'!$AC$3:$AZ$3000,MATCH('Hàng Theo FCTS 14.09'!$B150,'FCST SDV'!$C$3:$C$3000,0),MATCH('Hàng Theo FCTS 14.09'!J$1,'FCST SDV'!$AC$2:$AZ$2,0))/'Hàng Theo FCTS 14.09'!$C150,0)</f>
        <v>10</v>
      </c>
      <c r="K150" s="134">
        <f t="array" ref="K150">+IFERROR(INDEX('FCST SDV'!$AC$3:$AZ$3000,MATCH('Hàng Theo FCTS 14.09'!$B150,'FCST SDV'!$C$3:$C$3000,0),MATCH('Hàng Theo FCTS 14.09'!K$1,'FCST SDV'!$AC$2:$AZ$2,0))/'Hàng Theo FCTS 14.09'!$C150,0)</f>
        <v>15</v>
      </c>
      <c r="L150" s="134">
        <f t="array" ref="L150">+IFERROR(INDEX('FCST SDV'!$AC$3:$AZ$3000,MATCH('Hàng Theo FCTS 14.09'!$B150,'FCST SDV'!$C$3:$C$3000,0),MATCH('Hàng Theo FCTS 14.09'!L$1,'FCST SDV'!$AC$2:$AZ$2,0))/'Hàng Theo FCTS 14.09'!$C150,0)</f>
        <v>15</v>
      </c>
      <c r="M150" s="134">
        <f t="array" ref="M150">+IFERROR(INDEX('FCST SDV'!$AC$3:$AZ$3000,MATCH('Hàng Theo FCTS 14.09'!$B150,'FCST SDV'!$C$3:$C$3000,0),MATCH('Hàng Theo FCTS 14.09'!M$1,'FCST SDV'!$AC$2:$AZ$2,0))/'Hàng Theo FCTS 14.09'!$C150,0)</f>
        <v>15</v>
      </c>
      <c r="N150" s="134">
        <f t="array" ref="N150">+IFERROR(INDEX('FCST SDV'!$AC$3:$AZ$3000,MATCH('Hàng Theo FCTS 14.09'!$B150,'FCST SDV'!$C$3:$C$3000,0),MATCH('Hàng Theo FCTS 14.09'!N$1,'FCST SDV'!$AC$2:$AZ$2,0))/'Hàng Theo FCTS 14.09'!$C150,0)</f>
        <v>20</v>
      </c>
      <c r="O150" s="134">
        <f t="array" ref="O150">+IFERROR(INDEX('FCST SDV'!$AC$3:$AZ$3000,MATCH('Hàng Theo FCTS 14.09'!$B150,'FCST SDV'!$C$3:$C$3000,0),MATCH('Hàng Theo FCTS 14.09'!O$1,'FCST SDV'!$AC$2:$AZ$2,0))/'Hàng Theo FCTS 14.09'!$C150,0)</f>
        <v>100</v>
      </c>
      <c r="P150" s="134">
        <f t="array" ref="P150">+IFERROR(INDEX('FCST SDV'!$AC$3:$AZ$3000,MATCH('Hàng Theo FCTS 14.09'!$B150,'FCST SDV'!$C$3:$C$3000,0),MATCH('Hàng Theo FCTS 14.09'!P$1,'FCST SDV'!$AC$2:$AZ$2,0))/'Hàng Theo FCTS 14.09'!$C150,0)</f>
        <v>135</v>
      </c>
      <c r="Q150" s="134">
        <f t="array" ref="Q150">+IFERROR(INDEX('FCST SDV'!$AC$3:$AZ$3000,MATCH('Hàng Theo FCTS 14.09'!$B150,'FCST SDV'!$C$3:$C$3000,0),MATCH('Hàng Theo FCTS 14.09'!Q$1,'FCST SDV'!$AC$2:$AZ$2,0))/'Hàng Theo FCTS 14.09'!$C150,0)</f>
        <v>0</v>
      </c>
    </row>
    <row r="151" spans="1:17">
      <c r="A151" s="562"/>
      <c r="B151" s="131" t="s">
        <v>31</v>
      </c>
      <c r="C151" s="135">
        <v>3000</v>
      </c>
      <c r="D151" s="556"/>
      <c r="E151" s="664"/>
      <c r="F151" s="556"/>
      <c r="G151" s="152">
        <f>+VLOOKUP(B151,'[6]FCST SDV'!$C:$AL,36,0)</f>
        <v>975000</v>
      </c>
      <c r="H151" s="153">
        <f t="shared" si="26"/>
        <v>325</v>
      </c>
      <c r="I151" s="134">
        <f t="array" ref="I151">+IFERROR(INDEX('FCST SDV'!$AC$3:$AZ$3000,MATCH('Hàng Theo FCTS 14.09'!$B151,'FCST SDV'!$C$3:$C$3000,0),MATCH('Hàng Theo FCTS 14.09'!I$1,'FCST SDV'!$AC$2:$AZ$2,0))/'Hàng Theo FCTS 14.09'!$C151,0)</f>
        <v>0</v>
      </c>
      <c r="J151" s="134">
        <f t="array" ref="J151">+IFERROR(INDEX('FCST SDV'!$AC$3:$AZ$3000,MATCH('Hàng Theo FCTS 14.09'!$B151,'FCST SDV'!$C$3:$C$3000,0),MATCH('Hàng Theo FCTS 14.09'!J$1,'FCST SDV'!$AC$2:$AZ$2,0))/'Hàng Theo FCTS 14.09'!$C151,0)</f>
        <v>1.0454545454545454</v>
      </c>
      <c r="K151" s="134">
        <f t="array" ref="K151">+IFERROR(INDEX('FCST SDV'!$AC$3:$AZ$3000,MATCH('Hàng Theo FCTS 14.09'!$B151,'FCST SDV'!$C$3:$C$3000,0),MATCH('Hàng Theo FCTS 14.09'!K$1,'FCST SDV'!$AC$2:$AZ$2,0))/'Hàng Theo FCTS 14.09'!$C151,0)</f>
        <v>0</v>
      </c>
      <c r="L151" s="134">
        <f t="array" ref="L151">+IFERROR(INDEX('FCST SDV'!$AC$3:$AZ$3000,MATCH('Hàng Theo FCTS 14.09'!$B151,'FCST SDV'!$C$3:$C$3000,0),MATCH('Hàng Theo FCTS 14.09'!L$1,'FCST SDV'!$AC$2:$AZ$2,0))/'Hàng Theo FCTS 14.09'!$C151,0)</f>
        <v>0</v>
      </c>
      <c r="M151" s="134">
        <f t="array" ref="M151">+IFERROR(INDEX('FCST SDV'!$AC$3:$AZ$3000,MATCH('Hàng Theo FCTS 14.09'!$B151,'FCST SDV'!$C$3:$C$3000,0),MATCH('Hàng Theo FCTS 14.09'!M$1,'FCST SDV'!$AC$2:$AZ$2,0))/'Hàng Theo FCTS 14.09'!$C151,0)</f>
        <v>0</v>
      </c>
      <c r="N151" s="134">
        <f t="array" ref="N151">+IFERROR(INDEX('FCST SDV'!$AC$3:$AZ$3000,MATCH('Hàng Theo FCTS 14.09'!$B151,'FCST SDV'!$C$3:$C$3000,0),MATCH('Hàng Theo FCTS 14.09'!N$1,'FCST SDV'!$AC$2:$AZ$2,0))/'Hàng Theo FCTS 14.09'!$C151,0)</f>
        <v>0</v>
      </c>
      <c r="O151" s="134">
        <f t="array" ref="O151">+IFERROR(INDEX('FCST SDV'!$AC$3:$AZ$3000,MATCH('Hàng Theo FCTS 14.09'!$B151,'FCST SDV'!$C$3:$C$3000,0),MATCH('Hàng Theo FCTS 14.09'!O$1,'FCST SDV'!$AC$2:$AZ$2,0))/'Hàng Theo FCTS 14.09'!$C151,0)</f>
        <v>1.0454545454545454</v>
      </c>
      <c r="P151" s="134">
        <f t="array" ref="P151">+IFERROR(INDEX('FCST SDV'!$AC$3:$AZ$3000,MATCH('Hàng Theo FCTS 14.09'!$B151,'FCST SDV'!$C$3:$C$3000,0),MATCH('Hàng Theo FCTS 14.09'!P$1,'FCST SDV'!$AC$2:$AZ$2,0))/'Hàng Theo FCTS 14.09'!$C151,0)</f>
        <v>1.0454545454545454</v>
      </c>
      <c r="Q151" s="134">
        <f t="array" ref="Q151">+IFERROR(INDEX('FCST SDV'!$AC$3:$AZ$3000,MATCH('Hàng Theo FCTS 14.09'!$B151,'FCST SDV'!$C$3:$C$3000,0),MATCH('Hàng Theo FCTS 14.09'!Q$1,'FCST SDV'!$AC$2:$AZ$2,0))/'Hàng Theo FCTS 14.09'!$C151,0)</f>
        <v>0</v>
      </c>
    </row>
    <row r="152" spans="1:17">
      <c r="A152" s="562"/>
      <c r="B152" s="131" t="s">
        <v>78</v>
      </c>
      <c r="C152" s="135">
        <v>11000</v>
      </c>
      <c r="D152" s="556"/>
      <c r="E152" s="664"/>
      <c r="F152" s="556"/>
      <c r="G152" s="152">
        <f>+VLOOKUP(B152,'[6]FCST SDV'!$C:$AL,36,0)</f>
        <v>34500</v>
      </c>
      <c r="H152" s="153">
        <f t="shared" si="26"/>
        <v>3.1363636363636362</v>
      </c>
      <c r="I152" s="134">
        <f t="array" ref="I152">+IFERROR(INDEX('FCST SDV'!$AC$3:$AZ$3000,MATCH('Hàng Theo FCTS 14.09'!$B152,'FCST SDV'!$C$3:$C$3000,0),MATCH('Hàng Theo FCTS 14.09'!I$1,'FCST SDV'!$AC$2:$AZ$2,0))/'Hàng Theo FCTS 14.09'!$C152,0)</f>
        <v>5</v>
      </c>
      <c r="J152" s="134">
        <f t="array" ref="J152">+IFERROR(INDEX('FCST SDV'!$AC$3:$AZ$3000,MATCH('Hàng Theo FCTS 14.09'!$B152,'FCST SDV'!$C$3:$C$3000,0),MATCH('Hàng Theo FCTS 14.09'!J$1,'FCST SDV'!$AC$2:$AZ$2,0))/'Hàng Theo FCTS 14.09'!$C152,0)</f>
        <v>5</v>
      </c>
      <c r="K152" s="134">
        <f t="array" ref="K152">+IFERROR(INDEX('FCST SDV'!$AC$3:$AZ$3000,MATCH('Hàng Theo FCTS 14.09'!$B152,'FCST SDV'!$C$3:$C$3000,0),MATCH('Hàng Theo FCTS 14.09'!K$1,'FCST SDV'!$AC$2:$AZ$2,0))/'Hàng Theo FCTS 14.09'!$C152,0)</f>
        <v>3</v>
      </c>
      <c r="L152" s="134">
        <f t="array" ref="L152">+IFERROR(INDEX('FCST SDV'!$AC$3:$AZ$3000,MATCH('Hàng Theo FCTS 14.09'!$B152,'FCST SDV'!$C$3:$C$3000,0),MATCH('Hàng Theo FCTS 14.09'!L$1,'FCST SDV'!$AC$2:$AZ$2,0))/'Hàng Theo FCTS 14.09'!$C152,0)</f>
        <v>3</v>
      </c>
      <c r="M152" s="134">
        <f t="array" ref="M152">+IFERROR(INDEX('FCST SDV'!$AC$3:$AZ$3000,MATCH('Hàng Theo FCTS 14.09'!$B152,'FCST SDV'!$C$3:$C$3000,0),MATCH('Hàng Theo FCTS 14.09'!M$1,'FCST SDV'!$AC$2:$AZ$2,0))/'Hàng Theo FCTS 14.09'!$C152,0)</f>
        <v>4</v>
      </c>
      <c r="N152" s="134">
        <f t="array" ref="N152">+IFERROR(INDEX('FCST SDV'!$AC$3:$AZ$3000,MATCH('Hàng Theo FCTS 14.09'!$B152,'FCST SDV'!$C$3:$C$3000,0),MATCH('Hàng Theo FCTS 14.09'!N$1,'FCST SDV'!$AC$2:$AZ$2,0))/'Hàng Theo FCTS 14.09'!$C152,0)</f>
        <v>3</v>
      </c>
      <c r="O152" s="134">
        <f t="array" ref="O152">+IFERROR(INDEX('FCST SDV'!$AC$3:$AZ$3000,MATCH('Hàng Theo FCTS 14.09'!$B152,'FCST SDV'!$C$3:$C$3000,0),MATCH('Hàng Theo FCTS 14.09'!O$1,'FCST SDV'!$AC$2:$AZ$2,0))/'Hàng Theo FCTS 14.09'!$C152,0)</f>
        <v>28</v>
      </c>
      <c r="P152" s="134">
        <f t="array" ref="P152">+IFERROR(INDEX('FCST SDV'!$AC$3:$AZ$3000,MATCH('Hàng Theo FCTS 14.09'!$B152,'FCST SDV'!$C$3:$C$3000,0),MATCH('Hàng Theo FCTS 14.09'!P$1,'FCST SDV'!$AC$2:$AZ$2,0))/'Hàng Theo FCTS 14.09'!$C152,0)</f>
        <v>24</v>
      </c>
      <c r="Q152" s="134">
        <f t="array" ref="Q152">+IFERROR(INDEX('FCST SDV'!$AC$3:$AZ$3000,MATCH('Hàng Theo FCTS 14.09'!$B152,'FCST SDV'!$C$3:$C$3000,0),MATCH('Hàng Theo FCTS 14.09'!Q$1,'FCST SDV'!$AC$2:$AZ$2,0))/'Hàng Theo FCTS 14.09'!$C152,0)</f>
        <v>0</v>
      </c>
    </row>
    <row r="153" spans="1:17">
      <c r="A153" s="562"/>
      <c r="B153" s="131" t="s">
        <v>83</v>
      </c>
      <c r="C153" s="135">
        <v>10000</v>
      </c>
      <c r="D153" s="556"/>
      <c r="E153" s="664"/>
      <c r="F153" s="556"/>
      <c r="G153" s="152">
        <f>+VLOOKUP(B153,'[6]FCST SDV'!$C:$AL,36,0)</f>
        <v>750000</v>
      </c>
      <c r="H153" s="153">
        <f t="shared" si="26"/>
        <v>75</v>
      </c>
      <c r="I153" s="134">
        <f t="array" ref="I153">+IFERROR(INDEX('FCST SDV'!$AC$3:$AZ$3000,MATCH('Hàng Theo FCTS 14.09'!$B153,'FCST SDV'!$C$3:$C$3000,0),MATCH('Hàng Theo FCTS 14.09'!I$1,'FCST SDV'!$AC$2:$AZ$2,0))/'Hàng Theo FCTS 14.09'!$C153,0)</f>
        <v>1.0454545454545454</v>
      </c>
      <c r="J153" s="134">
        <f t="array" ref="J153">+IFERROR(INDEX('FCST SDV'!$AC$3:$AZ$3000,MATCH('Hàng Theo FCTS 14.09'!$B153,'FCST SDV'!$C$3:$C$3000,0),MATCH('Hàng Theo FCTS 14.09'!J$1,'FCST SDV'!$AC$2:$AZ$2,0))/'Hàng Theo FCTS 14.09'!$C153,0)</f>
        <v>0</v>
      </c>
      <c r="K153" s="134">
        <f t="array" ref="K153">+IFERROR(INDEX('FCST SDV'!$AC$3:$AZ$3000,MATCH('Hàng Theo FCTS 14.09'!$B153,'FCST SDV'!$C$3:$C$3000,0),MATCH('Hàng Theo FCTS 14.09'!K$1,'FCST SDV'!$AC$2:$AZ$2,0))/'Hàng Theo FCTS 14.09'!$C153,0)</f>
        <v>0</v>
      </c>
      <c r="L153" s="134">
        <f t="array" ref="L153">+IFERROR(INDEX('FCST SDV'!$AC$3:$AZ$3000,MATCH('Hàng Theo FCTS 14.09'!$B153,'FCST SDV'!$C$3:$C$3000,0),MATCH('Hàng Theo FCTS 14.09'!L$1,'FCST SDV'!$AC$2:$AZ$2,0))/'Hàng Theo FCTS 14.09'!$C153,0)</f>
        <v>0</v>
      </c>
      <c r="M153" s="134">
        <f t="array" ref="M153">+IFERROR(INDEX('FCST SDV'!$AC$3:$AZ$3000,MATCH('Hàng Theo FCTS 14.09'!$B153,'FCST SDV'!$C$3:$C$3000,0),MATCH('Hàng Theo FCTS 14.09'!M$1,'FCST SDV'!$AC$2:$AZ$2,0))/'Hàng Theo FCTS 14.09'!$C153,0)</f>
        <v>0</v>
      </c>
      <c r="N153" s="134">
        <f t="array" ref="N153">+IFERROR(INDEX('FCST SDV'!$AC$3:$AZ$3000,MATCH('Hàng Theo FCTS 14.09'!$B153,'FCST SDV'!$C$3:$C$3000,0),MATCH('Hàng Theo FCTS 14.09'!N$1,'FCST SDV'!$AC$2:$AZ$2,0))/'Hàng Theo FCTS 14.09'!$C153,0)</f>
        <v>0</v>
      </c>
      <c r="O153" s="134">
        <f t="array" ref="O153">+IFERROR(INDEX('FCST SDV'!$AC$3:$AZ$3000,MATCH('Hàng Theo FCTS 14.09'!$B153,'FCST SDV'!$C$3:$C$3000,0),MATCH('Hàng Theo FCTS 14.09'!O$1,'FCST SDV'!$AC$2:$AZ$2,0))/'Hàng Theo FCTS 14.09'!$C153,0)</f>
        <v>1.0454545454545454</v>
      </c>
      <c r="P153" s="134">
        <f t="array" ref="P153">+IFERROR(INDEX('FCST SDV'!$AC$3:$AZ$3000,MATCH('Hàng Theo FCTS 14.09'!$B153,'FCST SDV'!$C$3:$C$3000,0),MATCH('Hàng Theo FCTS 14.09'!P$1,'FCST SDV'!$AC$2:$AZ$2,0))/'Hàng Theo FCTS 14.09'!$C153,0)</f>
        <v>2.0909090909090908</v>
      </c>
      <c r="Q153" s="134">
        <f t="array" ref="Q153">+IFERROR(INDEX('FCST SDV'!$AC$3:$AZ$3000,MATCH('Hàng Theo FCTS 14.09'!$B153,'FCST SDV'!$C$3:$C$3000,0),MATCH('Hàng Theo FCTS 14.09'!Q$1,'FCST SDV'!$AC$2:$AZ$2,0))/'Hàng Theo FCTS 14.09'!$C153,0)</f>
        <v>0</v>
      </c>
    </row>
    <row r="154" spans="1:17">
      <c r="A154" s="562"/>
      <c r="B154" s="131" t="s">
        <v>81</v>
      </c>
      <c r="C154" s="135">
        <v>11000</v>
      </c>
      <c r="D154" s="556"/>
      <c r="E154" s="664"/>
      <c r="F154" s="556"/>
      <c r="G154" s="152">
        <f>+VLOOKUP(B154,'[6]FCST SDV'!$C:$AL,36,0)</f>
        <v>46000</v>
      </c>
      <c r="H154" s="153">
        <f t="shared" si="26"/>
        <v>4.1818181818181817</v>
      </c>
      <c r="I154" s="134">
        <f t="array" ref="I154">+IFERROR(INDEX('FCST SDV'!$AC$3:$AZ$3000,MATCH('Hàng Theo FCTS 14.09'!$B154,'FCST SDV'!$C$3:$C$3000,0),MATCH('Hàng Theo FCTS 14.09'!I$1,'FCST SDV'!$AC$2:$AZ$2,0))/'Hàng Theo FCTS 14.09'!$C154,0)</f>
        <v>0</v>
      </c>
      <c r="J154" s="134">
        <f t="array" ref="J154">+IFERROR(INDEX('FCST SDV'!$AC$3:$AZ$3000,MATCH('Hàng Theo FCTS 14.09'!$B154,'FCST SDV'!$C$3:$C$3000,0),MATCH('Hàng Theo FCTS 14.09'!J$1,'FCST SDV'!$AC$2:$AZ$2,0))/'Hàng Theo FCTS 14.09'!$C154,0)</f>
        <v>0</v>
      </c>
      <c r="K154" s="134">
        <f t="array" ref="K154">+IFERROR(INDEX('FCST SDV'!$AC$3:$AZ$3000,MATCH('Hàng Theo FCTS 14.09'!$B154,'FCST SDV'!$C$3:$C$3000,0),MATCH('Hàng Theo FCTS 14.09'!K$1,'FCST SDV'!$AC$2:$AZ$2,0))/'Hàng Theo FCTS 14.09'!$C154,0)</f>
        <v>0</v>
      </c>
      <c r="L154" s="134">
        <f t="array" ref="L154">+IFERROR(INDEX('FCST SDV'!$AC$3:$AZ$3000,MATCH('Hàng Theo FCTS 14.09'!$B154,'FCST SDV'!$C$3:$C$3000,0),MATCH('Hàng Theo FCTS 14.09'!L$1,'FCST SDV'!$AC$2:$AZ$2,0))/'Hàng Theo FCTS 14.09'!$C154,0)</f>
        <v>0</v>
      </c>
      <c r="M154" s="134">
        <f t="array" ref="M154">+IFERROR(INDEX('FCST SDV'!$AC$3:$AZ$3000,MATCH('Hàng Theo FCTS 14.09'!$B154,'FCST SDV'!$C$3:$C$3000,0),MATCH('Hàng Theo FCTS 14.09'!M$1,'FCST SDV'!$AC$2:$AZ$2,0))/'Hàng Theo FCTS 14.09'!$C154,0)</f>
        <v>1.0454545454545454</v>
      </c>
      <c r="N154" s="134">
        <f t="array" ref="N154">+IFERROR(INDEX('FCST SDV'!$AC$3:$AZ$3000,MATCH('Hàng Theo FCTS 14.09'!$B154,'FCST SDV'!$C$3:$C$3000,0),MATCH('Hàng Theo FCTS 14.09'!N$1,'FCST SDV'!$AC$2:$AZ$2,0))/'Hàng Theo FCTS 14.09'!$C154,0)</f>
        <v>0</v>
      </c>
      <c r="O154" s="134">
        <f t="array" ref="O154">+IFERROR(INDEX('FCST SDV'!$AC$3:$AZ$3000,MATCH('Hàng Theo FCTS 14.09'!$B154,'FCST SDV'!$C$3:$C$3000,0),MATCH('Hàng Theo FCTS 14.09'!O$1,'FCST SDV'!$AC$2:$AZ$2,0))/'Hàng Theo FCTS 14.09'!$C154,0)</f>
        <v>1.0454545454545454</v>
      </c>
      <c r="P154" s="134">
        <f t="array" ref="P154">+IFERROR(INDEX('FCST SDV'!$AC$3:$AZ$3000,MATCH('Hàng Theo FCTS 14.09'!$B154,'FCST SDV'!$C$3:$C$3000,0),MATCH('Hàng Theo FCTS 14.09'!P$1,'FCST SDV'!$AC$2:$AZ$2,0))/'Hàng Theo FCTS 14.09'!$C154,0)</f>
        <v>0</v>
      </c>
      <c r="Q154" s="134">
        <f t="array" ref="Q154">+IFERROR(INDEX('FCST SDV'!$AC$3:$AZ$3000,MATCH('Hàng Theo FCTS 14.09'!$B154,'FCST SDV'!$C$3:$C$3000,0),MATCH('Hàng Theo FCTS 14.09'!Q$1,'FCST SDV'!$AC$2:$AZ$2,0))/'Hàng Theo FCTS 14.09'!$C154,0)</f>
        <v>0</v>
      </c>
    </row>
    <row r="155" spans="1:17">
      <c r="A155" s="563"/>
      <c r="B155" s="131" t="s">
        <v>70</v>
      </c>
      <c r="C155" s="135">
        <v>11000</v>
      </c>
      <c r="D155" s="557"/>
      <c r="E155" s="586"/>
      <c r="F155" s="557"/>
      <c r="G155" s="152">
        <f>+VLOOKUP(B155,'[6]FCST SDV'!$C:$AL,36,0)</f>
        <v>23000</v>
      </c>
      <c r="H155" s="153">
        <f t="shared" si="26"/>
        <v>2.0909090909090908</v>
      </c>
      <c r="I155" s="134">
        <f t="array" ref="I155">+IFERROR(INDEX('FCST SDV'!$AC$3:$AZ$3000,MATCH('Hàng Theo FCTS 14.09'!$B155,'FCST SDV'!$C$3:$C$3000,0),MATCH('Hàng Theo FCTS 14.09'!I$1,'FCST SDV'!$AC$2:$AZ$2,0))/'Hàng Theo FCTS 14.09'!$C155,0)</f>
        <v>0</v>
      </c>
      <c r="J155" s="134">
        <f t="array" ref="J155">+IFERROR(INDEX('FCST SDV'!$AC$3:$AZ$3000,MATCH('Hàng Theo FCTS 14.09'!$B155,'FCST SDV'!$C$3:$C$3000,0),MATCH('Hàng Theo FCTS 14.09'!J$1,'FCST SDV'!$AC$2:$AZ$2,0))/'Hàng Theo FCTS 14.09'!$C155,0)</f>
        <v>0</v>
      </c>
      <c r="K155" s="134">
        <f t="array" ref="K155">+IFERROR(INDEX('FCST SDV'!$AC$3:$AZ$3000,MATCH('Hàng Theo FCTS 14.09'!$B155,'FCST SDV'!$C$3:$C$3000,0),MATCH('Hàng Theo FCTS 14.09'!K$1,'FCST SDV'!$AC$2:$AZ$2,0))/'Hàng Theo FCTS 14.09'!$C155,0)</f>
        <v>0</v>
      </c>
      <c r="L155" s="134">
        <f t="array" ref="L155">+IFERROR(INDEX('FCST SDV'!$AC$3:$AZ$3000,MATCH('Hàng Theo FCTS 14.09'!$B155,'FCST SDV'!$C$3:$C$3000,0),MATCH('Hàng Theo FCTS 14.09'!L$1,'FCST SDV'!$AC$2:$AZ$2,0))/'Hàng Theo FCTS 14.09'!$C155,0)</f>
        <v>0</v>
      </c>
      <c r="M155" s="134">
        <f t="array" ref="M155">+IFERROR(INDEX('FCST SDV'!$AC$3:$AZ$3000,MATCH('Hàng Theo FCTS 14.09'!$B155,'FCST SDV'!$C$3:$C$3000,0),MATCH('Hàng Theo FCTS 14.09'!M$1,'FCST SDV'!$AC$2:$AZ$2,0))/'Hàng Theo FCTS 14.09'!$C155,0)</f>
        <v>0</v>
      </c>
      <c r="N155" s="134">
        <f t="array" ref="N155">+IFERROR(INDEX('FCST SDV'!$AC$3:$AZ$3000,MATCH('Hàng Theo FCTS 14.09'!$B155,'FCST SDV'!$C$3:$C$3000,0),MATCH('Hàng Theo FCTS 14.09'!N$1,'FCST SDV'!$AC$2:$AZ$2,0))/'Hàng Theo FCTS 14.09'!$C155,0)</f>
        <v>0</v>
      </c>
      <c r="O155" s="134">
        <f t="array" ref="O155">+IFERROR(INDEX('FCST SDV'!$AC$3:$AZ$3000,MATCH('Hàng Theo FCTS 14.09'!$B155,'FCST SDV'!$C$3:$C$3000,0),MATCH('Hàng Theo FCTS 14.09'!O$1,'FCST SDV'!$AC$2:$AZ$2,0))/'Hàng Theo FCTS 14.09'!$C155,0)</f>
        <v>0</v>
      </c>
      <c r="P155" s="134">
        <f t="array" ref="P155">+IFERROR(INDEX('FCST SDV'!$AC$3:$AZ$3000,MATCH('Hàng Theo FCTS 14.09'!$B155,'FCST SDV'!$C$3:$C$3000,0),MATCH('Hàng Theo FCTS 14.09'!P$1,'FCST SDV'!$AC$2:$AZ$2,0))/'Hàng Theo FCTS 14.09'!$C155,0)</f>
        <v>0</v>
      </c>
      <c r="Q155" s="134">
        <f t="array" ref="Q155">+IFERROR(INDEX('FCST SDV'!$AC$3:$AZ$3000,MATCH('Hàng Theo FCTS 14.09'!$B155,'FCST SDV'!$C$3:$C$3000,0),MATCH('Hàng Theo FCTS 14.09'!Q$1,'FCST SDV'!$AC$2:$AZ$2,0))/'Hàng Theo FCTS 14.09'!$C155,0)</f>
        <v>0</v>
      </c>
    </row>
    <row r="156" spans="1:17">
      <c r="A156" s="580" t="s">
        <v>254</v>
      </c>
      <c r="B156" s="581"/>
      <c r="C156" s="581"/>
      <c r="D156" s="581"/>
      <c r="E156" s="581"/>
      <c r="F156" s="582"/>
      <c r="G156" s="156"/>
      <c r="H156" s="155"/>
      <c r="I156" s="138">
        <f>F150-SUM(I150:I155)</f>
        <v>23.954545454545453</v>
      </c>
      <c r="J156" s="138">
        <f>I156-SUM(J150:J155)</f>
        <v>7.9090909090909065</v>
      </c>
      <c r="K156" s="138">
        <f t="shared" ref="K156:Q156" si="27">J156-SUM(K150:K155)</f>
        <v>-10.090909090909093</v>
      </c>
      <c r="L156" s="138">
        <f t="shared" si="27"/>
        <v>-28.090909090909093</v>
      </c>
      <c r="M156" s="138">
        <f t="shared" si="27"/>
        <v>-48.13636363636364</v>
      </c>
      <c r="N156" s="138">
        <f t="shared" si="27"/>
        <v>-71.13636363636364</v>
      </c>
      <c r="O156" s="138">
        <f t="shared" si="27"/>
        <v>-202.27272727272725</v>
      </c>
      <c r="P156" s="138">
        <f t="shared" si="27"/>
        <v>-364.40909090909088</v>
      </c>
      <c r="Q156" s="138">
        <f t="shared" si="27"/>
        <v>-364.40909090909088</v>
      </c>
    </row>
    <row r="157" spans="1:17">
      <c r="A157" s="561" t="s">
        <v>111</v>
      </c>
      <c r="B157" s="131" t="s">
        <v>71</v>
      </c>
      <c r="C157" s="135">
        <v>19000</v>
      </c>
      <c r="D157" s="555">
        <v>0</v>
      </c>
      <c r="E157" s="585"/>
      <c r="F157" s="555">
        <f>D157</f>
        <v>0</v>
      </c>
      <c r="G157" s="152">
        <f>+VLOOKUP(B157,'[6]FCST SDV'!$C:$AL,36,0)</f>
        <v>19000</v>
      </c>
      <c r="H157" s="153">
        <f t="shared" ref="H157:H164" si="28">+G157/C157</f>
        <v>1</v>
      </c>
      <c r="I157" s="134">
        <f t="array" ref="I157">+IFERROR(INDEX('FCST SDV'!$AC$3:$AZ$3000,MATCH('Hàng Theo FCTS 14.09'!$B157,'FCST SDV'!$C$3:$C$3000,0),MATCH('Hàng Theo FCTS 14.09'!I$1,'FCST SDV'!$AC$2:$AZ$2,0))/'Hàng Theo FCTS 14.09'!$C157,0)</f>
        <v>15</v>
      </c>
      <c r="J157" s="134">
        <f t="array" ref="J157">+IFERROR(INDEX('FCST SDV'!$AC$3:$AZ$3000,MATCH('Hàng Theo FCTS 14.09'!$B157,'FCST SDV'!$C$3:$C$3000,0),MATCH('Hàng Theo FCTS 14.09'!J$1,'FCST SDV'!$AC$2:$AZ$2,0))/'Hàng Theo FCTS 14.09'!$C157,0)</f>
        <v>15</v>
      </c>
      <c r="K157" s="134">
        <f t="array" ref="K157">+IFERROR(INDEX('FCST SDV'!$AC$3:$AZ$3000,MATCH('Hàng Theo FCTS 14.09'!$B157,'FCST SDV'!$C$3:$C$3000,0),MATCH('Hàng Theo FCTS 14.09'!K$1,'FCST SDV'!$AC$2:$AZ$2,0))/'Hàng Theo FCTS 14.09'!$C157,0)</f>
        <v>15</v>
      </c>
      <c r="L157" s="134">
        <f t="array" ref="L157">+IFERROR(INDEX('FCST SDV'!$AC$3:$AZ$3000,MATCH('Hàng Theo FCTS 14.09'!$B157,'FCST SDV'!$C$3:$C$3000,0),MATCH('Hàng Theo FCTS 14.09'!L$1,'FCST SDV'!$AC$2:$AZ$2,0))/'Hàng Theo FCTS 14.09'!$C157,0)</f>
        <v>15</v>
      </c>
      <c r="M157" s="134">
        <f t="array" ref="M157">+IFERROR(INDEX('FCST SDV'!$AC$3:$AZ$3000,MATCH('Hàng Theo FCTS 14.09'!$B157,'FCST SDV'!$C$3:$C$3000,0),MATCH('Hàng Theo FCTS 14.09'!M$1,'FCST SDV'!$AC$2:$AZ$2,0))/'Hàng Theo FCTS 14.09'!$C157,0)</f>
        <v>20</v>
      </c>
      <c r="N157" s="134">
        <f t="array" ref="N157">+IFERROR(INDEX('FCST SDV'!$AC$3:$AZ$3000,MATCH('Hàng Theo FCTS 14.09'!$B157,'FCST SDV'!$C$3:$C$3000,0),MATCH('Hàng Theo FCTS 14.09'!N$1,'FCST SDV'!$AC$2:$AZ$2,0))/'Hàng Theo FCTS 14.09'!$C157,0)</f>
        <v>16</v>
      </c>
      <c r="O157" s="134">
        <f t="array" ref="O157">+IFERROR(INDEX('FCST SDV'!$AC$3:$AZ$3000,MATCH('Hàng Theo FCTS 14.09'!$B157,'FCST SDV'!$C$3:$C$3000,0),MATCH('Hàng Theo FCTS 14.09'!O$1,'FCST SDV'!$AC$2:$AZ$2,0))/'Hàng Theo FCTS 14.09'!$C157,0)</f>
        <v>111</v>
      </c>
      <c r="P157" s="134">
        <f t="array" ref="P157">+IFERROR(INDEX('FCST SDV'!$AC$3:$AZ$3000,MATCH('Hàng Theo FCTS 14.09'!$B157,'FCST SDV'!$C$3:$C$3000,0),MATCH('Hàng Theo FCTS 14.09'!P$1,'FCST SDV'!$AC$2:$AZ$2,0))/'Hàng Theo FCTS 14.09'!$C157,0)</f>
        <v>144</v>
      </c>
      <c r="Q157" s="134">
        <f t="array" ref="Q157">+IFERROR(INDEX('FCST SDV'!$AC$3:$AZ$3000,MATCH('Hàng Theo FCTS 14.09'!$B157,'FCST SDV'!$C$3:$C$3000,0),MATCH('Hàng Theo FCTS 14.09'!Q$1,'FCST SDV'!$AC$2:$AZ$2,0))/'Hàng Theo FCTS 14.09'!$C157,0)</f>
        <v>0</v>
      </c>
    </row>
    <row r="158" spans="1:17">
      <c r="A158" s="562"/>
      <c r="B158" s="131" t="s">
        <v>44</v>
      </c>
      <c r="C158" s="135">
        <v>3000</v>
      </c>
      <c r="D158" s="556"/>
      <c r="E158" s="664"/>
      <c r="F158" s="556"/>
      <c r="G158" s="152">
        <f>+VLOOKUP(B158,'[6]FCST SDV'!$C:$AL,36,0)</f>
        <v>1053000</v>
      </c>
      <c r="H158" s="153">
        <f t="shared" si="28"/>
        <v>351</v>
      </c>
      <c r="I158" s="134">
        <f t="array" ref="I158">+IFERROR(INDEX('FCST SDV'!$AC$3:$AZ$3000,MATCH('Hàng Theo FCTS 14.09'!$B158,'FCST SDV'!$C$3:$C$3000,0),MATCH('Hàng Theo FCTS 14.09'!I$1,'FCST SDV'!$AC$2:$AZ$2,0))/'Hàng Theo FCTS 14.09'!$C158,0)</f>
        <v>18</v>
      </c>
      <c r="J158" s="134">
        <f t="array" ref="J158">+IFERROR(INDEX('FCST SDV'!$AC$3:$AZ$3000,MATCH('Hàng Theo FCTS 14.09'!$B158,'FCST SDV'!$C$3:$C$3000,0),MATCH('Hàng Theo FCTS 14.09'!J$1,'FCST SDV'!$AC$2:$AZ$2,0))/'Hàng Theo FCTS 14.09'!$C158,0)</f>
        <v>18</v>
      </c>
      <c r="K158" s="134">
        <f t="array" ref="K158">+IFERROR(INDEX('FCST SDV'!$AC$3:$AZ$3000,MATCH('Hàng Theo FCTS 14.09'!$B158,'FCST SDV'!$C$3:$C$3000,0),MATCH('Hàng Theo FCTS 14.09'!K$1,'FCST SDV'!$AC$2:$AZ$2,0))/'Hàng Theo FCTS 14.09'!$C158,0)</f>
        <v>20</v>
      </c>
      <c r="L158" s="134">
        <f t="array" ref="L158">+IFERROR(INDEX('FCST SDV'!$AC$3:$AZ$3000,MATCH('Hàng Theo FCTS 14.09'!$B158,'FCST SDV'!$C$3:$C$3000,0),MATCH('Hàng Theo FCTS 14.09'!L$1,'FCST SDV'!$AC$2:$AZ$2,0))/'Hàng Theo FCTS 14.09'!$C158,0)</f>
        <v>20</v>
      </c>
      <c r="M158" s="134">
        <f t="array" ref="M158">+IFERROR(INDEX('FCST SDV'!$AC$3:$AZ$3000,MATCH('Hàng Theo FCTS 14.09'!$B158,'FCST SDV'!$C$3:$C$3000,0),MATCH('Hàng Theo FCTS 14.09'!M$1,'FCST SDV'!$AC$2:$AZ$2,0))/'Hàng Theo FCTS 14.09'!$C158,0)</f>
        <v>24</v>
      </c>
      <c r="N158" s="134">
        <f t="array" ref="N158">+IFERROR(INDEX('FCST SDV'!$AC$3:$AZ$3000,MATCH('Hàng Theo FCTS 14.09'!$B158,'FCST SDV'!$C$3:$C$3000,0),MATCH('Hàng Theo FCTS 14.09'!N$1,'FCST SDV'!$AC$2:$AZ$2,0))/'Hàng Theo FCTS 14.09'!$C158,0)</f>
        <v>24</v>
      </c>
      <c r="O158" s="134">
        <f t="array" ref="O158">+IFERROR(INDEX('FCST SDV'!$AC$3:$AZ$3000,MATCH('Hàng Theo FCTS 14.09'!$B158,'FCST SDV'!$C$3:$C$3000,0),MATCH('Hàng Theo FCTS 14.09'!O$1,'FCST SDV'!$AC$2:$AZ$2,0))/'Hàng Theo FCTS 14.09'!$C158,0)</f>
        <v>142</v>
      </c>
      <c r="P158" s="134">
        <f t="array" ref="P158">+IFERROR(INDEX('FCST SDV'!$AC$3:$AZ$3000,MATCH('Hàng Theo FCTS 14.09'!$B158,'FCST SDV'!$C$3:$C$3000,0),MATCH('Hàng Theo FCTS 14.09'!P$1,'FCST SDV'!$AC$2:$AZ$2,0))/'Hàng Theo FCTS 14.09'!$C158,0)</f>
        <v>55</v>
      </c>
      <c r="Q158" s="134">
        <f t="array" ref="Q158">+IFERROR(INDEX('FCST SDV'!$AC$3:$AZ$3000,MATCH('Hàng Theo FCTS 14.09'!$B158,'FCST SDV'!$C$3:$C$3000,0),MATCH('Hàng Theo FCTS 14.09'!Q$1,'FCST SDV'!$AC$2:$AZ$2,0))/'Hàng Theo FCTS 14.09'!$C158,0)</f>
        <v>0</v>
      </c>
    </row>
    <row r="159" spans="1:17">
      <c r="A159" s="562"/>
      <c r="B159" s="131" t="s">
        <v>62</v>
      </c>
      <c r="C159" s="135">
        <v>5000</v>
      </c>
      <c r="D159" s="556"/>
      <c r="E159" s="664"/>
      <c r="F159" s="556"/>
      <c r="G159" s="152">
        <f>+VLOOKUP(B159,'[6]FCST SDV'!$C:$AL,36,0)</f>
        <v>1605000</v>
      </c>
      <c r="H159" s="153">
        <f t="shared" si="28"/>
        <v>321</v>
      </c>
      <c r="I159" s="134">
        <f t="array" ref="I159">+IFERROR(INDEX('FCST SDV'!$AC$3:$AZ$3000,MATCH('Hàng Theo FCTS 14.09'!$B159,'FCST SDV'!$C$3:$C$3000,0),MATCH('Hàng Theo FCTS 14.09'!I$1,'FCST SDV'!$AC$2:$AZ$2,0))/'Hàng Theo FCTS 14.09'!$C159,0)</f>
        <v>15</v>
      </c>
      <c r="J159" s="134">
        <f t="array" ref="J159">+IFERROR(INDEX('FCST SDV'!$AC$3:$AZ$3000,MATCH('Hàng Theo FCTS 14.09'!$B159,'FCST SDV'!$C$3:$C$3000,0),MATCH('Hàng Theo FCTS 14.09'!J$1,'FCST SDV'!$AC$2:$AZ$2,0))/'Hàng Theo FCTS 14.09'!$C159,0)</f>
        <v>10</v>
      </c>
      <c r="K159" s="134">
        <f t="array" ref="K159">+IFERROR(INDEX('FCST SDV'!$AC$3:$AZ$3000,MATCH('Hàng Theo FCTS 14.09'!$B159,'FCST SDV'!$C$3:$C$3000,0),MATCH('Hàng Theo FCTS 14.09'!K$1,'FCST SDV'!$AC$2:$AZ$2,0))/'Hàng Theo FCTS 14.09'!$C159,0)</f>
        <v>15</v>
      </c>
      <c r="L159" s="134">
        <f t="array" ref="L159">+IFERROR(INDEX('FCST SDV'!$AC$3:$AZ$3000,MATCH('Hàng Theo FCTS 14.09'!$B159,'FCST SDV'!$C$3:$C$3000,0),MATCH('Hàng Theo FCTS 14.09'!L$1,'FCST SDV'!$AC$2:$AZ$2,0))/'Hàng Theo FCTS 14.09'!$C159,0)</f>
        <v>15</v>
      </c>
      <c r="M159" s="134">
        <f t="array" ref="M159">+IFERROR(INDEX('FCST SDV'!$AC$3:$AZ$3000,MATCH('Hàng Theo FCTS 14.09'!$B159,'FCST SDV'!$C$3:$C$3000,0),MATCH('Hàng Theo FCTS 14.09'!M$1,'FCST SDV'!$AC$2:$AZ$2,0))/'Hàng Theo FCTS 14.09'!$C159,0)</f>
        <v>15</v>
      </c>
      <c r="N159" s="134">
        <f t="array" ref="N159">+IFERROR(INDEX('FCST SDV'!$AC$3:$AZ$3000,MATCH('Hàng Theo FCTS 14.09'!$B159,'FCST SDV'!$C$3:$C$3000,0),MATCH('Hàng Theo FCTS 14.09'!N$1,'FCST SDV'!$AC$2:$AZ$2,0))/'Hàng Theo FCTS 14.09'!$C159,0)</f>
        <v>20</v>
      </c>
      <c r="O159" s="134">
        <f t="array" ref="O159">+IFERROR(INDEX('FCST SDV'!$AC$3:$AZ$3000,MATCH('Hàng Theo FCTS 14.09'!$B159,'FCST SDV'!$C$3:$C$3000,0),MATCH('Hàng Theo FCTS 14.09'!O$1,'FCST SDV'!$AC$2:$AZ$2,0))/'Hàng Theo FCTS 14.09'!$C159,0)</f>
        <v>100</v>
      </c>
      <c r="P159" s="134">
        <f t="array" ref="P159">+IFERROR(INDEX('FCST SDV'!$AC$3:$AZ$3000,MATCH('Hàng Theo FCTS 14.09'!$B159,'FCST SDV'!$C$3:$C$3000,0),MATCH('Hàng Theo FCTS 14.09'!P$1,'FCST SDV'!$AC$2:$AZ$2,0))/'Hàng Theo FCTS 14.09'!$C159,0)</f>
        <v>135</v>
      </c>
      <c r="Q159" s="134">
        <f t="array" ref="Q159">+IFERROR(INDEX('FCST SDV'!$AC$3:$AZ$3000,MATCH('Hàng Theo FCTS 14.09'!$B159,'FCST SDV'!$C$3:$C$3000,0),MATCH('Hàng Theo FCTS 14.09'!Q$1,'FCST SDV'!$AC$2:$AZ$2,0))/'Hàng Theo FCTS 14.09'!$C159,0)</f>
        <v>0</v>
      </c>
    </row>
    <row r="160" spans="1:17">
      <c r="A160" s="562"/>
      <c r="B160" s="131" t="s">
        <v>33</v>
      </c>
      <c r="C160" s="135">
        <v>3000</v>
      </c>
      <c r="D160" s="556"/>
      <c r="E160" s="664"/>
      <c r="F160" s="556"/>
      <c r="G160" s="152">
        <f>+VLOOKUP(B160,'[6]FCST SDV'!$C:$AL,36,0)</f>
        <v>975000</v>
      </c>
      <c r="H160" s="153">
        <f t="shared" si="28"/>
        <v>325</v>
      </c>
      <c r="I160" s="134">
        <f t="array" ref="I160">+IFERROR(INDEX('FCST SDV'!$AC$3:$AZ$3000,MATCH('Hàng Theo FCTS 14.09'!$B160,'FCST SDV'!$C$3:$C$3000,0),MATCH('Hàng Theo FCTS 14.09'!I$1,'FCST SDV'!$AC$2:$AZ$2,0))/'Hàng Theo FCTS 14.09'!$C160,0)</f>
        <v>15</v>
      </c>
      <c r="J160" s="134">
        <f t="array" ref="J160">+IFERROR(INDEX('FCST SDV'!$AC$3:$AZ$3000,MATCH('Hàng Theo FCTS 14.09'!$B160,'FCST SDV'!$C$3:$C$3000,0),MATCH('Hàng Theo FCTS 14.09'!J$1,'FCST SDV'!$AC$2:$AZ$2,0))/'Hàng Theo FCTS 14.09'!$C160,0)</f>
        <v>12</v>
      </c>
      <c r="K160" s="134">
        <f t="array" ref="K160">+IFERROR(INDEX('FCST SDV'!$AC$3:$AZ$3000,MATCH('Hàng Theo FCTS 14.09'!$B160,'FCST SDV'!$C$3:$C$3000,0),MATCH('Hàng Theo FCTS 14.09'!K$1,'FCST SDV'!$AC$2:$AZ$2,0))/'Hàng Theo FCTS 14.09'!$C160,0)</f>
        <v>12</v>
      </c>
      <c r="L160" s="134">
        <f t="array" ref="L160">+IFERROR(INDEX('FCST SDV'!$AC$3:$AZ$3000,MATCH('Hàng Theo FCTS 14.09'!$B160,'FCST SDV'!$C$3:$C$3000,0),MATCH('Hàng Theo FCTS 14.09'!L$1,'FCST SDV'!$AC$2:$AZ$2,0))/'Hàng Theo FCTS 14.09'!$C160,0)</f>
        <v>12</v>
      </c>
      <c r="M160" s="134">
        <f t="array" ref="M160">+IFERROR(INDEX('FCST SDV'!$AC$3:$AZ$3000,MATCH('Hàng Theo FCTS 14.09'!$B160,'FCST SDV'!$C$3:$C$3000,0),MATCH('Hàng Theo FCTS 14.09'!M$1,'FCST SDV'!$AC$2:$AZ$2,0))/'Hàng Theo FCTS 14.09'!$C160,0)</f>
        <v>18</v>
      </c>
      <c r="N160" s="134">
        <f t="array" ref="N160">+IFERROR(INDEX('FCST SDV'!$AC$3:$AZ$3000,MATCH('Hàng Theo FCTS 14.09'!$B160,'FCST SDV'!$C$3:$C$3000,0),MATCH('Hàng Theo FCTS 14.09'!N$1,'FCST SDV'!$AC$2:$AZ$2,0))/'Hàng Theo FCTS 14.09'!$C160,0)</f>
        <v>18</v>
      </c>
      <c r="O160" s="134">
        <f t="array" ref="O160">+IFERROR(INDEX('FCST SDV'!$AC$3:$AZ$3000,MATCH('Hàng Theo FCTS 14.09'!$B160,'FCST SDV'!$C$3:$C$3000,0),MATCH('Hàng Theo FCTS 14.09'!O$1,'FCST SDV'!$AC$2:$AZ$2,0))/'Hàng Theo FCTS 14.09'!$C160,0)</f>
        <v>102</v>
      </c>
      <c r="P160" s="134">
        <f t="array" ref="P160">+IFERROR(INDEX('FCST SDV'!$AC$3:$AZ$3000,MATCH('Hàng Theo FCTS 14.09'!$B160,'FCST SDV'!$C$3:$C$3000,0),MATCH('Hàng Theo FCTS 14.09'!P$1,'FCST SDV'!$AC$2:$AZ$2,0))/'Hàng Theo FCTS 14.09'!$C160,0)</f>
        <v>56</v>
      </c>
      <c r="Q160" s="134">
        <f t="array" ref="Q160">+IFERROR(INDEX('FCST SDV'!$AC$3:$AZ$3000,MATCH('Hàng Theo FCTS 14.09'!$B160,'FCST SDV'!$C$3:$C$3000,0),MATCH('Hàng Theo FCTS 14.09'!Q$1,'FCST SDV'!$AC$2:$AZ$2,0))/'Hàng Theo FCTS 14.09'!$C160,0)</f>
        <v>0</v>
      </c>
    </row>
    <row r="161" spans="1:17">
      <c r="A161" s="562"/>
      <c r="B161" s="131" t="s">
        <v>32</v>
      </c>
      <c r="C161" s="135">
        <v>5000</v>
      </c>
      <c r="D161" s="556"/>
      <c r="E161" s="664"/>
      <c r="F161" s="556"/>
      <c r="G161" s="152">
        <f>+VLOOKUP(B161,'[6]FCST SDV'!$C:$AL,36,0)</f>
        <v>1225000</v>
      </c>
      <c r="H161" s="153">
        <f t="shared" si="28"/>
        <v>245</v>
      </c>
      <c r="I161" s="134">
        <f t="array" ref="I161">+IFERROR(INDEX('FCST SDV'!$AC$3:$AZ$3000,MATCH('Hàng Theo FCTS 14.09'!$B161,'FCST SDV'!$C$3:$C$3000,0),MATCH('Hàng Theo FCTS 14.09'!I$1,'FCST SDV'!$AC$2:$AZ$2,0))/'Hàng Theo FCTS 14.09'!$C161,0)</f>
        <v>0</v>
      </c>
      <c r="J161" s="134">
        <f t="array" ref="J161">+IFERROR(INDEX('FCST SDV'!$AC$3:$AZ$3000,MATCH('Hàng Theo FCTS 14.09'!$B161,'FCST SDV'!$C$3:$C$3000,0),MATCH('Hàng Theo FCTS 14.09'!J$1,'FCST SDV'!$AC$2:$AZ$2,0))/'Hàng Theo FCTS 14.09'!$C161,0)</f>
        <v>0</v>
      </c>
      <c r="K161" s="134">
        <f t="array" ref="K161">+IFERROR(INDEX('FCST SDV'!$AC$3:$AZ$3000,MATCH('Hàng Theo FCTS 14.09'!$B161,'FCST SDV'!$C$3:$C$3000,0),MATCH('Hàng Theo FCTS 14.09'!K$1,'FCST SDV'!$AC$2:$AZ$2,0))/'Hàng Theo FCTS 14.09'!$C161,0)</f>
        <v>1</v>
      </c>
      <c r="L161" s="134">
        <f t="array" ref="L161">+IFERROR(INDEX('FCST SDV'!$AC$3:$AZ$3000,MATCH('Hàng Theo FCTS 14.09'!$B161,'FCST SDV'!$C$3:$C$3000,0),MATCH('Hàng Theo FCTS 14.09'!L$1,'FCST SDV'!$AC$2:$AZ$2,0))/'Hàng Theo FCTS 14.09'!$C161,0)</f>
        <v>0</v>
      </c>
      <c r="M161" s="134">
        <f t="array" ref="M161">+IFERROR(INDEX('FCST SDV'!$AC$3:$AZ$3000,MATCH('Hàng Theo FCTS 14.09'!$B161,'FCST SDV'!$C$3:$C$3000,0),MATCH('Hàng Theo FCTS 14.09'!M$1,'FCST SDV'!$AC$2:$AZ$2,0))/'Hàng Theo FCTS 14.09'!$C161,0)</f>
        <v>0</v>
      </c>
      <c r="N161" s="134">
        <f t="array" ref="N161">+IFERROR(INDEX('FCST SDV'!$AC$3:$AZ$3000,MATCH('Hàng Theo FCTS 14.09'!$B161,'FCST SDV'!$C$3:$C$3000,0),MATCH('Hàng Theo FCTS 14.09'!N$1,'FCST SDV'!$AC$2:$AZ$2,0))/'Hàng Theo FCTS 14.09'!$C161,0)</f>
        <v>0</v>
      </c>
      <c r="O161" s="134">
        <f t="array" ref="O161">+IFERROR(INDEX('FCST SDV'!$AC$3:$AZ$3000,MATCH('Hàng Theo FCTS 14.09'!$B161,'FCST SDV'!$C$3:$C$3000,0),MATCH('Hàng Theo FCTS 14.09'!O$1,'FCST SDV'!$AC$2:$AZ$2,0))/'Hàng Theo FCTS 14.09'!$C161,0)</f>
        <v>1</v>
      </c>
      <c r="P161" s="134">
        <f t="array" ref="P161">+IFERROR(INDEX('FCST SDV'!$AC$3:$AZ$3000,MATCH('Hàng Theo FCTS 14.09'!$B161,'FCST SDV'!$C$3:$C$3000,0),MATCH('Hàng Theo FCTS 14.09'!P$1,'FCST SDV'!$AC$2:$AZ$2,0))/'Hàng Theo FCTS 14.09'!$C161,0)</f>
        <v>0</v>
      </c>
      <c r="Q161" s="134">
        <f t="array" ref="Q161">+IFERROR(INDEX('FCST SDV'!$AC$3:$AZ$3000,MATCH('Hàng Theo FCTS 14.09'!$B161,'FCST SDV'!$C$3:$C$3000,0),MATCH('Hàng Theo FCTS 14.09'!Q$1,'FCST SDV'!$AC$2:$AZ$2,0))/'Hàng Theo FCTS 14.09'!$C161,0)</f>
        <v>0</v>
      </c>
    </row>
    <row r="162" spans="1:17">
      <c r="A162" s="562"/>
      <c r="B162" s="143" t="s">
        <v>80</v>
      </c>
      <c r="C162" s="135">
        <v>15000</v>
      </c>
      <c r="D162" s="556"/>
      <c r="E162" s="664"/>
      <c r="F162" s="556"/>
      <c r="G162" s="152">
        <f>+VLOOKUP(B162,'[6]FCST SDV'!$C:$AL,36,0)</f>
        <v>30000</v>
      </c>
      <c r="H162" s="153">
        <f t="shared" si="28"/>
        <v>2</v>
      </c>
      <c r="I162" s="134">
        <f t="array" ref="I162">+IFERROR(INDEX('FCST SDV'!$AC$3:$AZ$3000,MATCH('Hàng Theo FCTS 14.09'!$B162,'FCST SDV'!$C$3:$C$3000,0),MATCH('Hàng Theo FCTS 14.09'!I$1,'FCST SDV'!$AC$2:$AZ$2,0))/'Hàng Theo FCTS 14.09'!$C162,0)</f>
        <v>2</v>
      </c>
      <c r="J162" s="134">
        <f t="array" ref="J162">+IFERROR(INDEX('FCST SDV'!$AC$3:$AZ$3000,MATCH('Hàng Theo FCTS 14.09'!$B162,'FCST SDV'!$C$3:$C$3000,0),MATCH('Hàng Theo FCTS 14.09'!J$1,'FCST SDV'!$AC$2:$AZ$2,0))/'Hàng Theo FCTS 14.09'!$C162,0)</f>
        <v>3</v>
      </c>
      <c r="K162" s="134">
        <f t="array" ref="K162">+IFERROR(INDEX('FCST SDV'!$AC$3:$AZ$3000,MATCH('Hàng Theo FCTS 14.09'!$B162,'FCST SDV'!$C$3:$C$3000,0),MATCH('Hàng Theo FCTS 14.09'!K$1,'FCST SDV'!$AC$2:$AZ$2,0))/'Hàng Theo FCTS 14.09'!$C162,0)</f>
        <v>2</v>
      </c>
      <c r="L162" s="134">
        <f t="array" ref="L162">+IFERROR(INDEX('FCST SDV'!$AC$3:$AZ$3000,MATCH('Hàng Theo FCTS 14.09'!$B162,'FCST SDV'!$C$3:$C$3000,0),MATCH('Hàng Theo FCTS 14.09'!L$1,'FCST SDV'!$AC$2:$AZ$2,0))/'Hàng Theo FCTS 14.09'!$C162,0)</f>
        <v>3</v>
      </c>
      <c r="M162" s="134">
        <f t="array" ref="M162">+IFERROR(INDEX('FCST SDV'!$AC$3:$AZ$3000,MATCH('Hàng Theo FCTS 14.09'!$B162,'FCST SDV'!$C$3:$C$3000,0),MATCH('Hàng Theo FCTS 14.09'!M$1,'FCST SDV'!$AC$2:$AZ$2,0))/'Hàng Theo FCTS 14.09'!$C162,0)</f>
        <v>2</v>
      </c>
      <c r="N162" s="134">
        <f t="array" ref="N162">+IFERROR(INDEX('FCST SDV'!$AC$3:$AZ$3000,MATCH('Hàng Theo FCTS 14.09'!$B162,'FCST SDV'!$C$3:$C$3000,0),MATCH('Hàng Theo FCTS 14.09'!N$1,'FCST SDV'!$AC$2:$AZ$2,0))/'Hàng Theo FCTS 14.09'!$C162,0)</f>
        <v>3</v>
      </c>
      <c r="O162" s="134">
        <f t="array" ref="O162">+IFERROR(INDEX('FCST SDV'!$AC$3:$AZ$3000,MATCH('Hàng Theo FCTS 14.09'!$B162,'FCST SDV'!$C$3:$C$3000,0),MATCH('Hàng Theo FCTS 14.09'!O$1,'FCST SDV'!$AC$2:$AZ$2,0))/'Hàng Theo FCTS 14.09'!$C162,0)</f>
        <v>18</v>
      </c>
      <c r="P162" s="134">
        <f t="array" ref="P162">+IFERROR(INDEX('FCST SDV'!$AC$3:$AZ$3000,MATCH('Hàng Theo FCTS 14.09'!$B162,'FCST SDV'!$C$3:$C$3000,0),MATCH('Hàng Theo FCTS 14.09'!P$1,'FCST SDV'!$AC$2:$AZ$2,0))/'Hàng Theo FCTS 14.09'!$C162,0)</f>
        <v>16</v>
      </c>
      <c r="Q162" s="134">
        <f t="array" ref="Q162">+IFERROR(INDEX('FCST SDV'!$AC$3:$AZ$3000,MATCH('Hàng Theo FCTS 14.09'!$B162,'FCST SDV'!$C$3:$C$3000,0),MATCH('Hàng Theo FCTS 14.09'!Q$1,'FCST SDV'!$AC$2:$AZ$2,0))/'Hàng Theo FCTS 14.09'!$C162,0)</f>
        <v>0</v>
      </c>
    </row>
    <row r="163" spans="1:17">
      <c r="A163" s="562"/>
      <c r="B163" s="143" t="s">
        <v>84</v>
      </c>
      <c r="C163" s="135">
        <v>15000</v>
      </c>
      <c r="D163" s="556"/>
      <c r="E163" s="664"/>
      <c r="F163" s="556"/>
      <c r="G163" s="152">
        <f>+VLOOKUP(B163,'[6]FCST SDV'!$C:$AL,36,0)</f>
        <v>735000</v>
      </c>
      <c r="H163" s="153">
        <f t="shared" si="28"/>
        <v>49</v>
      </c>
      <c r="I163" s="134">
        <f t="array" ref="I163">+IFERROR(INDEX('FCST SDV'!$AC$3:$AZ$3000,MATCH('Hàng Theo FCTS 14.09'!$B163,'FCST SDV'!$C$3:$C$3000,0),MATCH('Hàng Theo FCTS 14.09'!I$1,'FCST SDV'!$AC$2:$AZ$2,0))/'Hàng Theo FCTS 14.09'!$C163,0)</f>
        <v>0</v>
      </c>
      <c r="J163" s="134">
        <f t="array" ref="J163">+IFERROR(INDEX('FCST SDV'!$AC$3:$AZ$3000,MATCH('Hàng Theo FCTS 14.09'!$B163,'FCST SDV'!$C$3:$C$3000,0),MATCH('Hàng Theo FCTS 14.09'!J$1,'FCST SDV'!$AC$2:$AZ$2,0))/'Hàng Theo FCTS 14.09'!$C163,0)</f>
        <v>0</v>
      </c>
      <c r="K163" s="134">
        <f t="array" ref="K163">+IFERROR(INDEX('FCST SDV'!$AC$3:$AZ$3000,MATCH('Hàng Theo FCTS 14.09'!$B163,'FCST SDV'!$C$3:$C$3000,0),MATCH('Hàng Theo FCTS 14.09'!K$1,'FCST SDV'!$AC$2:$AZ$2,0))/'Hàng Theo FCTS 14.09'!$C163,0)</f>
        <v>0</v>
      </c>
      <c r="L163" s="134">
        <f t="array" ref="L163">+IFERROR(INDEX('FCST SDV'!$AC$3:$AZ$3000,MATCH('Hàng Theo FCTS 14.09'!$B163,'FCST SDV'!$C$3:$C$3000,0),MATCH('Hàng Theo FCTS 14.09'!L$1,'FCST SDV'!$AC$2:$AZ$2,0))/'Hàng Theo FCTS 14.09'!$C163,0)</f>
        <v>0</v>
      </c>
      <c r="M163" s="134">
        <f t="array" ref="M163">+IFERROR(INDEX('FCST SDV'!$AC$3:$AZ$3000,MATCH('Hàng Theo FCTS 14.09'!$B163,'FCST SDV'!$C$3:$C$3000,0),MATCH('Hàng Theo FCTS 14.09'!M$1,'FCST SDV'!$AC$2:$AZ$2,0))/'Hàng Theo FCTS 14.09'!$C163,0)</f>
        <v>0</v>
      </c>
      <c r="N163" s="134">
        <f t="array" ref="N163">+IFERROR(INDEX('FCST SDV'!$AC$3:$AZ$3000,MATCH('Hàng Theo FCTS 14.09'!$B163,'FCST SDV'!$C$3:$C$3000,0),MATCH('Hàng Theo FCTS 14.09'!N$1,'FCST SDV'!$AC$2:$AZ$2,0))/'Hàng Theo FCTS 14.09'!$C163,0)</f>
        <v>0</v>
      </c>
      <c r="O163" s="134">
        <f t="array" ref="O163">+IFERROR(INDEX('FCST SDV'!$AC$3:$AZ$3000,MATCH('Hàng Theo FCTS 14.09'!$B163,'FCST SDV'!$C$3:$C$3000,0),MATCH('Hàng Theo FCTS 14.09'!O$1,'FCST SDV'!$AC$2:$AZ$2,0))/'Hàng Theo FCTS 14.09'!$C163,0)</f>
        <v>1</v>
      </c>
      <c r="P163" s="134">
        <f t="array" ref="P163">+IFERROR(INDEX('FCST SDV'!$AC$3:$AZ$3000,MATCH('Hàng Theo FCTS 14.09'!$B163,'FCST SDV'!$C$3:$C$3000,0),MATCH('Hàng Theo FCTS 14.09'!P$1,'FCST SDV'!$AC$2:$AZ$2,0))/'Hàng Theo FCTS 14.09'!$C163,0)</f>
        <v>2</v>
      </c>
      <c r="Q163" s="134">
        <f t="array" ref="Q163">+IFERROR(INDEX('FCST SDV'!$AC$3:$AZ$3000,MATCH('Hàng Theo FCTS 14.09'!$B163,'FCST SDV'!$C$3:$C$3000,0),MATCH('Hàng Theo FCTS 14.09'!Q$1,'FCST SDV'!$AC$2:$AZ$2,0))/'Hàng Theo FCTS 14.09'!$C163,0)</f>
        <v>0</v>
      </c>
    </row>
    <row r="164" spans="1:17">
      <c r="A164" s="563"/>
      <c r="B164" s="131" t="s">
        <v>85</v>
      </c>
      <c r="C164" s="135">
        <v>15000</v>
      </c>
      <c r="D164" s="557"/>
      <c r="E164" s="586"/>
      <c r="F164" s="557"/>
      <c r="G164" s="152">
        <f>+VLOOKUP(B164,'[6]FCST SDV'!$C:$AL,36,0)</f>
        <v>45000</v>
      </c>
      <c r="H164" s="153">
        <f t="shared" si="28"/>
        <v>3</v>
      </c>
      <c r="I164" s="134">
        <f t="array" ref="I164">+IFERROR(INDEX('FCST SDV'!$AC$3:$AZ$3000,MATCH('Hàng Theo FCTS 14.09'!$B164,'FCST SDV'!$C$3:$C$3000,0),MATCH('Hàng Theo FCTS 14.09'!I$1,'FCST SDV'!$AC$2:$AZ$2,0))/'Hàng Theo FCTS 14.09'!$C164,0)</f>
        <v>0</v>
      </c>
      <c r="J164" s="134">
        <f t="array" ref="J164">+IFERROR(INDEX('FCST SDV'!$AC$3:$AZ$3000,MATCH('Hàng Theo FCTS 14.09'!$B164,'FCST SDV'!$C$3:$C$3000,0),MATCH('Hàng Theo FCTS 14.09'!J$1,'FCST SDV'!$AC$2:$AZ$2,0))/'Hàng Theo FCTS 14.09'!$C164,0)</f>
        <v>0</v>
      </c>
      <c r="K164" s="134">
        <f t="array" ref="K164">+IFERROR(INDEX('FCST SDV'!$AC$3:$AZ$3000,MATCH('Hàng Theo FCTS 14.09'!$B164,'FCST SDV'!$C$3:$C$3000,0),MATCH('Hàng Theo FCTS 14.09'!K$1,'FCST SDV'!$AC$2:$AZ$2,0))/'Hàng Theo FCTS 14.09'!$C164,0)</f>
        <v>0</v>
      </c>
      <c r="L164" s="134">
        <f t="array" ref="L164">+IFERROR(INDEX('FCST SDV'!$AC$3:$AZ$3000,MATCH('Hàng Theo FCTS 14.09'!$B164,'FCST SDV'!$C$3:$C$3000,0),MATCH('Hàng Theo FCTS 14.09'!L$1,'FCST SDV'!$AC$2:$AZ$2,0))/'Hàng Theo FCTS 14.09'!$C164,0)</f>
        <v>0</v>
      </c>
      <c r="M164" s="134">
        <f t="array" ref="M164">+IFERROR(INDEX('FCST SDV'!$AC$3:$AZ$3000,MATCH('Hàng Theo FCTS 14.09'!$B164,'FCST SDV'!$C$3:$C$3000,0),MATCH('Hàng Theo FCTS 14.09'!M$1,'FCST SDV'!$AC$2:$AZ$2,0))/'Hàng Theo FCTS 14.09'!$C164,0)</f>
        <v>0</v>
      </c>
      <c r="N164" s="134">
        <f t="array" ref="N164">+IFERROR(INDEX('FCST SDV'!$AC$3:$AZ$3000,MATCH('Hàng Theo FCTS 14.09'!$B164,'FCST SDV'!$C$3:$C$3000,0),MATCH('Hàng Theo FCTS 14.09'!N$1,'FCST SDV'!$AC$2:$AZ$2,0))/'Hàng Theo FCTS 14.09'!$C164,0)</f>
        <v>0</v>
      </c>
      <c r="O164" s="134">
        <f t="array" ref="O164">+IFERROR(INDEX('FCST SDV'!$AC$3:$AZ$3000,MATCH('Hàng Theo FCTS 14.09'!$B164,'FCST SDV'!$C$3:$C$3000,0),MATCH('Hàng Theo FCTS 14.09'!O$1,'FCST SDV'!$AC$2:$AZ$2,0))/'Hàng Theo FCTS 14.09'!$C164,0)</f>
        <v>0</v>
      </c>
      <c r="P164" s="134">
        <f t="array" ref="P164">+IFERROR(INDEX('FCST SDV'!$AC$3:$AZ$3000,MATCH('Hàng Theo FCTS 14.09'!$B164,'FCST SDV'!$C$3:$C$3000,0),MATCH('Hàng Theo FCTS 14.09'!P$1,'FCST SDV'!$AC$2:$AZ$2,0))/'Hàng Theo FCTS 14.09'!$C164,0)</f>
        <v>0</v>
      </c>
      <c r="Q164" s="134">
        <f t="array" ref="Q164">+IFERROR(INDEX('FCST SDV'!$AC$3:$AZ$3000,MATCH('Hàng Theo FCTS 14.09'!$B164,'FCST SDV'!$C$3:$C$3000,0),MATCH('Hàng Theo FCTS 14.09'!Q$1,'FCST SDV'!$AC$2:$AZ$2,0))/'Hàng Theo FCTS 14.09'!$C164,0)</f>
        <v>0</v>
      </c>
    </row>
    <row r="165" spans="1:17">
      <c r="A165" s="577" t="s">
        <v>254</v>
      </c>
      <c r="B165" s="578"/>
      <c r="C165" s="578"/>
      <c r="D165" s="578"/>
      <c r="E165" s="578"/>
      <c r="F165" s="579"/>
      <c r="G165" s="156"/>
      <c r="H165" s="155"/>
      <c r="I165" s="138">
        <f>F157-SUM(I157:I164)</f>
        <v>-65</v>
      </c>
      <c r="J165" s="138">
        <f>+I165-SUM(J157:J164)</f>
        <v>-123</v>
      </c>
      <c r="K165" s="138">
        <f t="shared" ref="K165:Q165" si="29">+J165-SUM(K157:K164)</f>
        <v>-188</v>
      </c>
      <c r="L165" s="138">
        <f t="shared" si="29"/>
        <v>-253</v>
      </c>
      <c r="M165" s="138">
        <f t="shared" si="29"/>
        <v>-332</v>
      </c>
      <c r="N165" s="138">
        <f t="shared" si="29"/>
        <v>-413</v>
      </c>
      <c r="O165" s="138">
        <f t="shared" si="29"/>
        <v>-888</v>
      </c>
      <c r="P165" s="138">
        <f t="shared" si="29"/>
        <v>-1296</v>
      </c>
      <c r="Q165" s="138">
        <f t="shared" si="29"/>
        <v>-1296</v>
      </c>
    </row>
    <row r="166" spans="1:17">
      <c r="A166" s="561" t="s">
        <v>112</v>
      </c>
      <c r="B166" s="131" t="s">
        <v>90</v>
      </c>
      <c r="C166" s="135">
        <v>3000</v>
      </c>
      <c r="D166" s="555">
        <v>17</v>
      </c>
      <c r="E166" s="585"/>
      <c r="F166" s="555">
        <f>D166</f>
        <v>17</v>
      </c>
      <c r="G166" s="152">
        <f>+VLOOKUP(B166,'[6]FCST SDV'!$C:$AL,36,0)</f>
        <v>111000</v>
      </c>
      <c r="H166" s="153">
        <f t="shared" ref="H166:H175" si="30">+G166/C166</f>
        <v>37</v>
      </c>
      <c r="I166" s="134">
        <f t="array" ref="I166">+IFERROR(INDEX('FCST SDV'!$AC$3:$AZ$3000,MATCH('Hàng Theo FCTS 14.09'!$B166,'FCST SDV'!$C$3:$C$3000,0),MATCH('Hàng Theo FCTS 14.09'!I$1,'FCST SDV'!$AC$2:$AZ$2,0))/'Hàng Theo FCTS 14.09'!$C166,0)</f>
        <v>0</v>
      </c>
      <c r="J166" s="134">
        <f t="array" ref="J166">+IFERROR(INDEX('FCST SDV'!$AC$3:$AZ$3000,MATCH('Hàng Theo FCTS 14.09'!$B166,'FCST SDV'!$C$3:$C$3000,0),MATCH('Hàng Theo FCTS 14.09'!J$1,'FCST SDV'!$AC$2:$AZ$2,0))/'Hàng Theo FCTS 14.09'!$C166,0)</f>
        <v>3</v>
      </c>
      <c r="K166" s="134">
        <f t="array" ref="K166">+IFERROR(INDEX('FCST SDV'!$AC$3:$AZ$3000,MATCH('Hàng Theo FCTS 14.09'!$B166,'FCST SDV'!$C$3:$C$3000,0),MATCH('Hàng Theo FCTS 14.09'!K$1,'FCST SDV'!$AC$2:$AZ$2,0))/'Hàng Theo FCTS 14.09'!$C166,0)</f>
        <v>3</v>
      </c>
      <c r="L166" s="134">
        <f t="array" ref="L166">+IFERROR(INDEX('FCST SDV'!$AC$3:$AZ$3000,MATCH('Hàng Theo FCTS 14.09'!$B166,'FCST SDV'!$C$3:$C$3000,0),MATCH('Hàng Theo FCTS 14.09'!L$1,'FCST SDV'!$AC$2:$AZ$2,0))/'Hàng Theo FCTS 14.09'!$C166,0)</f>
        <v>3</v>
      </c>
      <c r="M166" s="134">
        <f t="array" ref="M166">+IFERROR(INDEX('FCST SDV'!$AC$3:$AZ$3000,MATCH('Hàng Theo FCTS 14.09'!$B166,'FCST SDV'!$C$3:$C$3000,0),MATCH('Hàng Theo FCTS 14.09'!M$1,'FCST SDV'!$AC$2:$AZ$2,0))/'Hàng Theo FCTS 14.09'!$C166,0)</f>
        <v>3</v>
      </c>
      <c r="N166" s="134">
        <f t="array" ref="N166">+IFERROR(INDEX('FCST SDV'!$AC$3:$AZ$3000,MATCH('Hàng Theo FCTS 14.09'!$B166,'FCST SDV'!$C$3:$C$3000,0),MATCH('Hàng Theo FCTS 14.09'!N$1,'FCST SDV'!$AC$2:$AZ$2,0))/'Hàng Theo FCTS 14.09'!$C166,0)</f>
        <v>2</v>
      </c>
      <c r="O166" s="134">
        <f t="array" ref="O166">+IFERROR(INDEX('FCST SDV'!$AC$3:$AZ$3000,MATCH('Hàng Theo FCTS 14.09'!$B166,'FCST SDV'!$C$3:$C$3000,0),MATCH('Hàng Theo FCTS 14.09'!O$1,'FCST SDV'!$AC$2:$AZ$2,0))/'Hàng Theo FCTS 14.09'!$C166,0)</f>
        <v>17</v>
      </c>
      <c r="P166" s="134">
        <f t="array" ref="P166">+IFERROR(INDEX('FCST SDV'!$AC$3:$AZ$3000,MATCH('Hàng Theo FCTS 14.09'!$B166,'FCST SDV'!$C$3:$C$3000,0),MATCH('Hàng Theo FCTS 14.09'!P$1,'FCST SDV'!$AC$2:$AZ$2,0))/'Hàng Theo FCTS 14.09'!$C166,0)</f>
        <v>0</v>
      </c>
      <c r="Q166" s="134">
        <f t="array" ref="Q166">+IFERROR(INDEX('FCST SDV'!$AC$3:$AZ$3000,MATCH('Hàng Theo FCTS 14.09'!$B166,'FCST SDV'!$C$3:$C$3000,0),MATCH('Hàng Theo FCTS 14.09'!Q$1,'FCST SDV'!$AC$2:$AZ$2,0))/'Hàng Theo FCTS 14.09'!$C166,0)</f>
        <v>0</v>
      </c>
    </row>
    <row r="167" spans="1:17">
      <c r="A167" s="562"/>
      <c r="B167" s="131" t="s">
        <v>91</v>
      </c>
      <c r="C167" s="135">
        <v>3000</v>
      </c>
      <c r="D167" s="556"/>
      <c r="E167" s="664"/>
      <c r="F167" s="556"/>
      <c r="G167" s="152">
        <f>+VLOOKUP(B167,'[6]FCST SDV'!$C:$AL,36,0)</f>
        <v>93000</v>
      </c>
      <c r="H167" s="153">
        <f t="shared" si="30"/>
        <v>31</v>
      </c>
      <c r="I167" s="134">
        <f t="array" ref="I167">+IFERROR(INDEX('FCST SDV'!$AC$3:$AZ$3000,MATCH('Hàng Theo FCTS 14.09'!$B167,'FCST SDV'!$C$3:$C$3000,0),MATCH('Hàng Theo FCTS 14.09'!I$1,'FCST SDV'!$AC$2:$AZ$2,0))/'Hàng Theo FCTS 14.09'!$C167,0)</f>
        <v>0</v>
      </c>
      <c r="J167" s="134">
        <f t="array" ref="J167">+IFERROR(INDEX('FCST SDV'!$AC$3:$AZ$3000,MATCH('Hàng Theo FCTS 14.09'!$B167,'FCST SDV'!$C$3:$C$3000,0),MATCH('Hàng Theo FCTS 14.09'!J$1,'FCST SDV'!$AC$2:$AZ$2,0))/'Hàng Theo FCTS 14.09'!$C167,0)</f>
        <v>0</v>
      </c>
      <c r="K167" s="134">
        <f t="array" ref="K167">+IFERROR(INDEX('FCST SDV'!$AC$3:$AZ$3000,MATCH('Hàng Theo FCTS 14.09'!$B167,'FCST SDV'!$C$3:$C$3000,0),MATCH('Hàng Theo FCTS 14.09'!K$1,'FCST SDV'!$AC$2:$AZ$2,0))/'Hàng Theo FCTS 14.09'!$C167,0)</f>
        <v>0</v>
      </c>
      <c r="L167" s="134">
        <f t="array" ref="L167">+IFERROR(INDEX('FCST SDV'!$AC$3:$AZ$3000,MATCH('Hàng Theo FCTS 14.09'!$B167,'FCST SDV'!$C$3:$C$3000,0),MATCH('Hàng Theo FCTS 14.09'!L$1,'FCST SDV'!$AC$2:$AZ$2,0))/'Hàng Theo FCTS 14.09'!$C167,0)</f>
        <v>0</v>
      </c>
      <c r="M167" s="134">
        <f t="array" ref="M167">+IFERROR(INDEX('FCST SDV'!$AC$3:$AZ$3000,MATCH('Hàng Theo FCTS 14.09'!$B167,'FCST SDV'!$C$3:$C$3000,0),MATCH('Hàng Theo FCTS 14.09'!M$1,'FCST SDV'!$AC$2:$AZ$2,0))/'Hàng Theo FCTS 14.09'!$C167,0)</f>
        <v>0</v>
      </c>
      <c r="N167" s="134">
        <f t="array" ref="N167">+IFERROR(INDEX('FCST SDV'!$AC$3:$AZ$3000,MATCH('Hàng Theo FCTS 14.09'!$B167,'FCST SDV'!$C$3:$C$3000,0),MATCH('Hàng Theo FCTS 14.09'!N$1,'FCST SDV'!$AC$2:$AZ$2,0))/'Hàng Theo FCTS 14.09'!$C167,0)</f>
        <v>0</v>
      </c>
      <c r="O167" s="134">
        <f t="array" ref="O167">+IFERROR(INDEX('FCST SDV'!$AC$3:$AZ$3000,MATCH('Hàng Theo FCTS 14.09'!$B167,'FCST SDV'!$C$3:$C$3000,0),MATCH('Hàng Theo FCTS 14.09'!O$1,'FCST SDV'!$AC$2:$AZ$2,0))/'Hàng Theo FCTS 14.09'!$C167,0)</f>
        <v>0</v>
      </c>
      <c r="P167" s="134">
        <f t="array" ref="P167">+IFERROR(INDEX('FCST SDV'!$AC$3:$AZ$3000,MATCH('Hàng Theo FCTS 14.09'!$B167,'FCST SDV'!$C$3:$C$3000,0),MATCH('Hàng Theo FCTS 14.09'!P$1,'FCST SDV'!$AC$2:$AZ$2,0))/'Hàng Theo FCTS 14.09'!$C167,0)</f>
        <v>6</v>
      </c>
      <c r="Q167" s="134">
        <f t="array" ref="Q167">+IFERROR(INDEX('FCST SDV'!$AC$3:$AZ$3000,MATCH('Hàng Theo FCTS 14.09'!$B167,'FCST SDV'!$C$3:$C$3000,0),MATCH('Hàng Theo FCTS 14.09'!Q$1,'FCST SDV'!$AC$2:$AZ$2,0))/'Hàng Theo FCTS 14.09'!$C167,0)</f>
        <v>0</v>
      </c>
    </row>
    <row r="168" spans="1:17">
      <c r="A168" s="562"/>
      <c r="B168" s="131" t="s">
        <v>93</v>
      </c>
      <c r="C168" s="135">
        <v>3000</v>
      </c>
      <c r="D168" s="556"/>
      <c r="E168" s="664"/>
      <c r="F168" s="556"/>
      <c r="G168" s="152">
        <f>+VLOOKUP(B168,'[6]FCST SDV'!$C:$AL,36,0)</f>
        <v>18000</v>
      </c>
      <c r="H168" s="153">
        <f t="shared" si="30"/>
        <v>6</v>
      </c>
      <c r="I168" s="134">
        <f t="array" ref="I168">+IFERROR(INDEX('FCST SDV'!$AC$3:$AZ$3000,MATCH('Hàng Theo FCTS 14.09'!$B168,'FCST SDV'!$C$3:$C$3000,0),MATCH('Hàng Theo FCTS 14.09'!I$1,'FCST SDV'!$AC$2:$AZ$2,0))/'Hàng Theo FCTS 14.09'!$C168,0)</f>
        <v>0</v>
      </c>
      <c r="J168" s="134">
        <f t="array" ref="J168">+IFERROR(INDEX('FCST SDV'!$AC$3:$AZ$3000,MATCH('Hàng Theo FCTS 14.09'!$B168,'FCST SDV'!$C$3:$C$3000,0),MATCH('Hàng Theo FCTS 14.09'!J$1,'FCST SDV'!$AC$2:$AZ$2,0))/'Hàng Theo FCTS 14.09'!$C168,0)</f>
        <v>3</v>
      </c>
      <c r="K168" s="134">
        <f t="array" ref="K168">+IFERROR(INDEX('FCST SDV'!$AC$3:$AZ$3000,MATCH('Hàng Theo FCTS 14.09'!$B168,'FCST SDV'!$C$3:$C$3000,0),MATCH('Hàng Theo FCTS 14.09'!K$1,'FCST SDV'!$AC$2:$AZ$2,0))/'Hàng Theo FCTS 14.09'!$C168,0)</f>
        <v>3</v>
      </c>
      <c r="L168" s="134">
        <f t="array" ref="L168">+IFERROR(INDEX('FCST SDV'!$AC$3:$AZ$3000,MATCH('Hàng Theo FCTS 14.09'!$B168,'FCST SDV'!$C$3:$C$3000,0),MATCH('Hàng Theo FCTS 14.09'!L$1,'FCST SDV'!$AC$2:$AZ$2,0))/'Hàng Theo FCTS 14.09'!$C168,0)</f>
        <v>3</v>
      </c>
      <c r="M168" s="134">
        <f t="array" ref="M168">+IFERROR(INDEX('FCST SDV'!$AC$3:$AZ$3000,MATCH('Hàng Theo FCTS 14.09'!$B168,'FCST SDV'!$C$3:$C$3000,0),MATCH('Hàng Theo FCTS 14.09'!M$1,'FCST SDV'!$AC$2:$AZ$2,0))/'Hàng Theo FCTS 14.09'!$C168,0)</f>
        <v>3</v>
      </c>
      <c r="N168" s="134">
        <f t="array" ref="N168">+IFERROR(INDEX('FCST SDV'!$AC$3:$AZ$3000,MATCH('Hàng Theo FCTS 14.09'!$B168,'FCST SDV'!$C$3:$C$3000,0),MATCH('Hàng Theo FCTS 14.09'!N$1,'FCST SDV'!$AC$2:$AZ$2,0))/'Hàng Theo FCTS 14.09'!$C168,0)</f>
        <v>2</v>
      </c>
      <c r="O168" s="134">
        <f t="array" ref="O168">+IFERROR(INDEX('FCST SDV'!$AC$3:$AZ$3000,MATCH('Hàng Theo FCTS 14.09'!$B168,'FCST SDV'!$C$3:$C$3000,0),MATCH('Hàng Theo FCTS 14.09'!O$1,'FCST SDV'!$AC$2:$AZ$2,0))/'Hàng Theo FCTS 14.09'!$C168,0)</f>
        <v>17</v>
      </c>
      <c r="P168" s="134">
        <f t="array" ref="P168">+IFERROR(INDEX('FCST SDV'!$AC$3:$AZ$3000,MATCH('Hàng Theo FCTS 14.09'!$B168,'FCST SDV'!$C$3:$C$3000,0),MATCH('Hàng Theo FCTS 14.09'!P$1,'FCST SDV'!$AC$2:$AZ$2,0))/'Hàng Theo FCTS 14.09'!$C168,0)</f>
        <v>0</v>
      </c>
      <c r="Q168" s="134">
        <f t="array" ref="Q168">+IFERROR(INDEX('FCST SDV'!$AC$3:$AZ$3000,MATCH('Hàng Theo FCTS 14.09'!$B168,'FCST SDV'!$C$3:$C$3000,0),MATCH('Hàng Theo FCTS 14.09'!Q$1,'FCST SDV'!$AC$2:$AZ$2,0))/'Hàng Theo FCTS 14.09'!$C168,0)</f>
        <v>0</v>
      </c>
    </row>
    <row r="169" spans="1:17">
      <c r="A169" s="562"/>
      <c r="B169" s="131" t="s">
        <v>91</v>
      </c>
      <c r="C169" s="135">
        <v>3000</v>
      </c>
      <c r="D169" s="556"/>
      <c r="E169" s="664"/>
      <c r="F169" s="556"/>
      <c r="G169" s="152">
        <f>+VLOOKUP(B169,'[6]FCST SDV'!$C:$AL,36,0)</f>
        <v>93000</v>
      </c>
      <c r="H169" s="153">
        <f t="shared" si="30"/>
        <v>31</v>
      </c>
      <c r="I169" s="134">
        <f t="array" ref="I169">+IFERROR(INDEX('FCST SDV'!$AC$3:$AZ$3000,MATCH('Hàng Theo FCTS 14.09'!$B169,'FCST SDV'!$C$3:$C$3000,0),MATCH('Hàng Theo FCTS 14.09'!I$1,'FCST SDV'!$AC$2:$AZ$2,0))/'Hàng Theo FCTS 14.09'!$C169,0)</f>
        <v>0</v>
      </c>
      <c r="J169" s="134">
        <f t="array" ref="J169">+IFERROR(INDEX('FCST SDV'!$AC$3:$AZ$3000,MATCH('Hàng Theo FCTS 14.09'!$B169,'FCST SDV'!$C$3:$C$3000,0),MATCH('Hàng Theo FCTS 14.09'!J$1,'FCST SDV'!$AC$2:$AZ$2,0))/'Hàng Theo FCTS 14.09'!$C169,0)</f>
        <v>0</v>
      </c>
      <c r="K169" s="134">
        <f t="array" ref="K169">+IFERROR(INDEX('FCST SDV'!$AC$3:$AZ$3000,MATCH('Hàng Theo FCTS 14.09'!$B169,'FCST SDV'!$C$3:$C$3000,0),MATCH('Hàng Theo FCTS 14.09'!K$1,'FCST SDV'!$AC$2:$AZ$2,0))/'Hàng Theo FCTS 14.09'!$C169,0)</f>
        <v>0</v>
      </c>
      <c r="L169" s="134">
        <f t="array" ref="L169">+IFERROR(INDEX('FCST SDV'!$AC$3:$AZ$3000,MATCH('Hàng Theo FCTS 14.09'!$B169,'FCST SDV'!$C$3:$C$3000,0),MATCH('Hàng Theo FCTS 14.09'!L$1,'FCST SDV'!$AC$2:$AZ$2,0))/'Hàng Theo FCTS 14.09'!$C169,0)</f>
        <v>0</v>
      </c>
      <c r="M169" s="134">
        <f t="array" ref="M169">+IFERROR(INDEX('FCST SDV'!$AC$3:$AZ$3000,MATCH('Hàng Theo FCTS 14.09'!$B169,'FCST SDV'!$C$3:$C$3000,0),MATCH('Hàng Theo FCTS 14.09'!M$1,'FCST SDV'!$AC$2:$AZ$2,0))/'Hàng Theo FCTS 14.09'!$C169,0)</f>
        <v>0</v>
      </c>
      <c r="N169" s="134">
        <f t="array" ref="N169">+IFERROR(INDEX('FCST SDV'!$AC$3:$AZ$3000,MATCH('Hàng Theo FCTS 14.09'!$B169,'FCST SDV'!$C$3:$C$3000,0),MATCH('Hàng Theo FCTS 14.09'!N$1,'FCST SDV'!$AC$2:$AZ$2,0))/'Hàng Theo FCTS 14.09'!$C169,0)</f>
        <v>0</v>
      </c>
      <c r="O169" s="134">
        <f t="array" ref="O169">+IFERROR(INDEX('FCST SDV'!$AC$3:$AZ$3000,MATCH('Hàng Theo FCTS 14.09'!$B169,'FCST SDV'!$C$3:$C$3000,0),MATCH('Hàng Theo FCTS 14.09'!O$1,'FCST SDV'!$AC$2:$AZ$2,0))/'Hàng Theo FCTS 14.09'!$C169,0)</f>
        <v>0</v>
      </c>
      <c r="P169" s="134">
        <f t="array" ref="P169">+IFERROR(INDEX('FCST SDV'!$AC$3:$AZ$3000,MATCH('Hàng Theo FCTS 14.09'!$B169,'FCST SDV'!$C$3:$C$3000,0),MATCH('Hàng Theo FCTS 14.09'!P$1,'FCST SDV'!$AC$2:$AZ$2,0))/'Hàng Theo FCTS 14.09'!$C169,0)</f>
        <v>0</v>
      </c>
      <c r="Q169" s="134">
        <f t="array" ref="Q169">+IFERROR(INDEX('FCST SDV'!$AC$3:$AZ$3000,MATCH('Hàng Theo FCTS 14.09'!$B169,'FCST SDV'!$C$3:$C$3000,0),MATCH('Hàng Theo FCTS 14.09'!Q$1,'FCST SDV'!$AC$2:$AZ$2,0))/'Hàng Theo FCTS 14.09'!$C169,0)</f>
        <v>0</v>
      </c>
    </row>
    <row r="170" spans="1:17">
      <c r="A170" s="562"/>
      <c r="B170" s="131" t="s">
        <v>92</v>
      </c>
      <c r="C170" s="135">
        <v>3000</v>
      </c>
      <c r="D170" s="556"/>
      <c r="E170" s="664"/>
      <c r="F170" s="556"/>
      <c r="G170" s="152">
        <f>+VLOOKUP(B170,'[6]FCST SDV'!$C:$AL,36,0)</f>
        <v>0</v>
      </c>
      <c r="H170" s="153">
        <f t="shared" si="30"/>
        <v>0</v>
      </c>
      <c r="I170" s="134">
        <f t="array" ref="I170">+IFERROR(INDEX('FCST SDV'!$AC$3:$AZ$3000,MATCH('Hàng Theo FCTS 14.09'!$B170,'FCST SDV'!$C$3:$C$3000,0),MATCH('Hàng Theo FCTS 14.09'!I$1,'FCST SDV'!$AC$2:$AZ$2,0))/'Hàng Theo FCTS 14.09'!$C170,0)</f>
        <v>8</v>
      </c>
      <c r="J170" s="134">
        <f t="array" ref="J170">+IFERROR(INDEX('FCST SDV'!$AC$3:$AZ$3000,MATCH('Hàng Theo FCTS 14.09'!$B170,'FCST SDV'!$C$3:$C$3000,0),MATCH('Hàng Theo FCTS 14.09'!J$1,'FCST SDV'!$AC$2:$AZ$2,0))/'Hàng Theo FCTS 14.09'!$C170,0)</f>
        <v>8</v>
      </c>
      <c r="K170" s="134">
        <f t="array" ref="K170">+IFERROR(INDEX('FCST SDV'!$AC$3:$AZ$3000,MATCH('Hàng Theo FCTS 14.09'!$B170,'FCST SDV'!$C$3:$C$3000,0),MATCH('Hàng Theo FCTS 14.09'!K$1,'FCST SDV'!$AC$2:$AZ$2,0))/'Hàng Theo FCTS 14.09'!$C170,0)</f>
        <v>8</v>
      </c>
      <c r="L170" s="134">
        <f t="array" ref="L170">+IFERROR(INDEX('FCST SDV'!$AC$3:$AZ$3000,MATCH('Hàng Theo FCTS 14.09'!$B170,'FCST SDV'!$C$3:$C$3000,0),MATCH('Hàng Theo FCTS 14.09'!L$1,'FCST SDV'!$AC$2:$AZ$2,0))/'Hàng Theo FCTS 14.09'!$C170,0)</f>
        <v>8</v>
      </c>
      <c r="M170" s="134">
        <f t="array" ref="M170">+IFERROR(INDEX('FCST SDV'!$AC$3:$AZ$3000,MATCH('Hàng Theo FCTS 14.09'!$B170,'FCST SDV'!$C$3:$C$3000,0),MATCH('Hàng Theo FCTS 14.09'!M$1,'FCST SDV'!$AC$2:$AZ$2,0))/'Hàng Theo FCTS 14.09'!$C170,0)</f>
        <v>8</v>
      </c>
      <c r="N170" s="134">
        <f t="array" ref="N170">+IFERROR(INDEX('FCST SDV'!$AC$3:$AZ$3000,MATCH('Hàng Theo FCTS 14.09'!$B170,'FCST SDV'!$C$3:$C$3000,0),MATCH('Hàng Theo FCTS 14.09'!N$1,'FCST SDV'!$AC$2:$AZ$2,0))/'Hàng Theo FCTS 14.09'!$C170,0)</f>
        <v>8</v>
      </c>
      <c r="O170" s="134">
        <f t="array" ref="O170">+IFERROR(INDEX('FCST SDV'!$AC$3:$AZ$3000,MATCH('Hàng Theo FCTS 14.09'!$B170,'FCST SDV'!$C$3:$C$3000,0),MATCH('Hàng Theo FCTS 14.09'!O$1,'FCST SDV'!$AC$2:$AZ$2,0))/'Hàng Theo FCTS 14.09'!$C170,0)</f>
        <v>56</v>
      </c>
      <c r="P170" s="134">
        <f t="array" ref="P170">+IFERROR(INDEX('FCST SDV'!$AC$3:$AZ$3000,MATCH('Hàng Theo FCTS 14.09'!$B170,'FCST SDV'!$C$3:$C$3000,0),MATCH('Hàng Theo FCTS 14.09'!P$1,'FCST SDV'!$AC$2:$AZ$2,0))/'Hàng Theo FCTS 14.09'!$C170,0)</f>
        <v>42</v>
      </c>
      <c r="Q170" s="134">
        <f t="array" ref="Q170">+IFERROR(INDEX('FCST SDV'!$AC$3:$AZ$3000,MATCH('Hàng Theo FCTS 14.09'!$B170,'FCST SDV'!$C$3:$C$3000,0),MATCH('Hàng Theo FCTS 14.09'!Q$1,'FCST SDV'!$AC$2:$AZ$2,0))/'Hàng Theo FCTS 14.09'!$C170,0)</f>
        <v>24</v>
      </c>
    </row>
    <row r="171" spans="1:17">
      <c r="A171" s="562"/>
      <c r="B171" s="131" t="s">
        <v>96</v>
      </c>
      <c r="C171" s="135">
        <v>3000</v>
      </c>
      <c r="D171" s="556"/>
      <c r="E171" s="664"/>
      <c r="F171" s="556"/>
      <c r="G171" s="152">
        <f>+VLOOKUP(B171,'[6]FCST SDV'!$C:$AL,36,0)</f>
        <v>510000</v>
      </c>
      <c r="H171" s="153">
        <f t="shared" si="30"/>
        <v>170</v>
      </c>
      <c r="I171" s="134">
        <f t="array" ref="I171">+IFERROR(INDEX('FCST SDV'!$AC$3:$AZ$3000,MATCH('Hàng Theo FCTS 14.09'!$B171,'FCST SDV'!$C$3:$C$3000,0),MATCH('Hàng Theo FCTS 14.09'!I$1,'FCST SDV'!$AC$2:$AZ$2,0))/'Hàng Theo FCTS 14.09'!$C171,0)</f>
        <v>4</v>
      </c>
      <c r="J171" s="134">
        <f t="array" ref="J171">+IFERROR(INDEX('FCST SDV'!$AC$3:$AZ$3000,MATCH('Hàng Theo FCTS 14.09'!$B171,'FCST SDV'!$C$3:$C$3000,0),MATCH('Hàng Theo FCTS 14.09'!J$1,'FCST SDV'!$AC$2:$AZ$2,0))/'Hàng Theo FCTS 14.09'!$C171,0)</f>
        <v>4</v>
      </c>
      <c r="K171" s="134">
        <f t="array" ref="K171">+IFERROR(INDEX('FCST SDV'!$AC$3:$AZ$3000,MATCH('Hàng Theo FCTS 14.09'!$B171,'FCST SDV'!$C$3:$C$3000,0),MATCH('Hàng Theo FCTS 14.09'!K$1,'FCST SDV'!$AC$2:$AZ$2,0))/'Hàng Theo FCTS 14.09'!$C171,0)</f>
        <v>4</v>
      </c>
      <c r="L171" s="134">
        <f t="array" ref="L171">+IFERROR(INDEX('FCST SDV'!$AC$3:$AZ$3000,MATCH('Hàng Theo FCTS 14.09'!$B171,'FCST SDV'!$C$3:$C$3000,0),MATCH('Hàng Theo FCTS 14.09'!L$1,'FCST SDV'!$AC$2:$AZ$2,0))/'Hàng Theo FCTS 14.09'!$C171,0)</f>
        <v>0</v>
      </c>
      <c r="M171" s="134">
        <f t="array" ref="M171">+IFERROR(INDEX('FCST SDV'!$AC$3:$AZ$3000,MATCH('Hàng Theo FCTS 14.09'!$B171,'FCST SDV'!$C$3:$C$3000,0),MATCH('Hàng Theo FCTS 14.09'!M$1,'FCST SDV'!$AC$2:$AZ$2,0))/'Hàng Theo FCTS 14.09'!$C171,0)</f>
        <v>0</v>
      </c>
      <c r="N171" s="134">
        <f t="array" ref="N171">+IFERROR(INDEX('FCST SDV'!$AC$3:$AZ$3000,MATCH('Hàng Theo FCTS 14.09'!$B171,'FCST SDV'!$C$3:$C$3000,0),MATCH('Hàng Theo FCTS 14.09'!N$1,'FCST SDV'!$AC$2:$AZ$2,0))/'Hàng Theo FCTS 14.09'!$C171,0)</f>
        <v>0</v>
      </c>
      <c r="O171" s="134">
        <f t="array" ref="O171">+IFERROR(INDEX('FCST SDV'!$AC$3:$AZ$3000,MATCH('Hàng Theo FCTS 14.09'!$B171,'FCST SDV'!$C$3:$C$3000,0),MATCH('Hàng Theo FCTS 14.09'!O$1,'FCST SDV'!$AC$2:$AZ$2,0))/'Hàng Theo FCTS 14.09'!$C171,0)</f>
        <v>16</v>
      </c>
      <c r="P171" s="134">
        <f t="array" ref="P171">+IFERROR(INDEX('FCST SDV'!$AC$3:$AZ$3000,MATCH('Hàng Theo FCTS 14.09'!$B171,'FCST SDV'!$C$3:$C$3000,0),MATCH('Hàng Theo FCTS 14.09'!P$1,'FCST SDV'!$AC$2:$AZ$2,0))/'Hàng Theo FCTS 14.09'!$C171,0)</f>
        <v>0</v>
      </c>
      <c r="Q171" s="134">
        <f t="array" ref="Q171">+IFERROR(INDEX('FCST SDV'!$AC$3:$AZ$3000,MATCH('Hàng Theo FCTS 14.09'!$B171,'FCST SDV'!$C$3:$C$3000,0),MATCH('Hàng Theo FCTS 14.09'!Q$1,'FCST SDV'!$AC$2:$AZ$2,0))/'Hàng Theo FCTS 14.09'!$C171,0)</f>
        <v>0</v>
      </c>
    </row>
    <row r="172" spans="1:17">
      <c r="A172" s="562"/>
      <c r="B172" s="131" t="s">
        <v>97</v>
      </c>
      <c r="C172" s="135">
        <v>3000</v>
      </c>
      <c r="D172" s="556"/>
      <c r="E172" s="664"/>
      <c r="F172" s="556"/>
      <c r="G172" s="152">
        <f>+VLOOKUP(B172,'[6]FCST SDV'!$C:$AL,36,0)</f>
        <v>84000</v>
      </c>
      <c r="H172" s="153">
        <f t="shared" si="30"/>
        <v>28</v>
      </c>
      <c r="I172" s="134">
        <f t="array" ref="I172">+IFERROR(INDEX('FCST SDV'!$AC$3:$AZ$3000,MATCH('Hàng Theo FCTS 14.09'!$B172,'FCST SDV'!$C$3:$C$3000,0),MATCH('Hàng Theo FCTS 14.09'!I$1,'FCST SDV'!$AC$2:$AZ$2,0))/'Hàng Theo FCTS 14.09'!$C172,0)</f>
        <v>3</v>
      </c>
      <c r="J172" s="134">
        <f t="array" ref="J172">+IFERROR(INDEX('FCST SDV'!$AC$3:$AZ$3000,MATCH('Hàng Theo FCTS 14.09'!$B172,'FCST SDV'!$C$3:$C$3000,0),MATCH('Hàng Theo FCTS 14.09'!J$1,'FCST SDV'!$AC$2:$AZ$2,0))/'Hàng Theo FCTS 14.09'!$C172,0)</f>
        <v>5</v>
      </c>
      <c r="K172" s="134">
        <f t="array" ref="K172">+IFERROR(INDEX('FCST SDV'!$AC$3:$AZ$3000,MATCH('Hàng Theo FCTS 14.09'!$B172,'FCST SDV'!$C$3:$C$3000,0),MATCH('Hàng Theo FCTS 14.09'!K$1,'FCST SDV'!$AC$2:$AZ$2,0))/'Hàng Theo FCTS 14.09'!$C172,0)</f>
        <v>5</v>
      </c>
      <c r="L172" s="134">
        <f t="array" ref="L172">+IFERROR(INDEX('FCST SDV'!$AC$3:$AZ$3000,MATCH('Hàng Theo FCTS 14.09'!$B172,'FCST SDV'!$C$3:$C$3000,0),MATCH('Hàng Theo FCTS 14.09'!L$1,'FCST SDV'!$AC$2:$AZ$2,0))/'Hàng Theo FCTS 14.09'!$C172,0)</f>
        <v>5</v>
      </c>
      <c r="M172" s="134">
        <f t="array" ref="M172">+IFERROR(INDEX('FCST SDV'!$AC$3:$AZ$3000,MATCH('Hàng Theo FCTS 14.09'!$B172,'FCST SDV'!$C$3:$C$3000,0),MATCH('Hàng Theo FCTS 14.09'!M$1,'FCST SDV'!$AC$2:$AZ$2,0))/'Hàng Theo FCTS 14.09'!$C172,0)</f>
        <v>5</v>
      </c>
      <c r="N172" s="134">
        <f t="array" ref="N172">+IFERROR(INDEX('FCST SDV'!$AC$3:$AZ$3000,MATCH('Hàng Theo FCTS 14.09'!$B172,'FCST SDV'!$C$3:$C$3000,0),MATCH('Hàng Theo FCTS 14.09'!N$1,'FCST SDV'!$AC$2:$AZ$2,0))/'Hàng Theo FCTS 14.09'!$C172,0)</f>
        <v>5</v>
      </c>
      <c r="O172" s="134">
        <f t="array" ref="O172">+IFERROR(INDEX('FCST SDV'!$AC$3:$AZ$3000,MATCH('Hàng Theo FCTS 14.09'!$B172,'FCST SDV'!$C$3:$C$3000,0),MATCH('Hàng Theo FCTS 14.09'!O$1,'FCST SDV'!$AC$2:$AZ$2,0))/'Hàng Theo FCTS 14.09'!$C172,0)</f>
        <v>33</v>
      </c>
      <c r="P172" s="134">
        <f t="array" ref="P172">+IFERROR(INDEX('FCST SDV'!$AC$3:$AZ$3000,MATCH('Hàng Theo FCTS 14.09'!$B172,'FCST SDV'!$C$3:$C$3000,0),MATCH('Hàng Theo FCTS 14.09'!P$1,'FCST SDV'!$AC$2:$AZ$2,0))/'Hàng Theo FCTS 14.09'!$C172,0)</f>
        <v>20</v>
      </c>
      <c r="Q172" s="134">
        <f t="array" ref="Q172">+IFERROR(INDEX('FCST SDV'!$AC$3:$AZ$3000,MATCH('Hàng Theo FCTS 14.09'!$B172,'FCST SDV'!$C$3:$C$3000,0),MATCH('Hàng Theo FCTS 14.09'!Q$1,'FCST SDV'!$AC$2:$AZ$2,0))/'Hàng Theo FCTS 14.09'!$C172,0)</f>
        <v>15</v>
      </c>
    </row>
    <row r="173" spans="1:17">
      <c r="A173" s="562"/>
      <c r="B173" s="131" t="s">
        <v>98</v>
      </c>
      <c r="C173" s="135">
        <v>3000</v>
      </c>
      <c r="D173" s="556"/>
      <c r="E173" s="664"/>
      <c r="F173" s="556"/>
      <c r="G173" s="152">
        <f>+VLOOKUP(B173,'[6]FCST SDV'!$C:$AL,36,0)</f>
        <v>288000</v>
      </c>
      <c r="H173" s="153">
        <f t="shared" si="30"/>
        <v>96</v>
      </c>
      <c r="I173" s="134">
        <f t="array" ref="I173">+IFERROR(INDEX('FCST SDV'!$AC$3:$AZ$3000,MATCH('Hàng Theo FCTS 14.09'!$B173,'FCST SDV'!$C$3:$C$3000,0),MATCH('Hàng Theo FCTS 14.09'!I$1,'FCST SDV'!$AC$2:$AZ$2,0))/'Hàng Theo FCTS 14.09'!$C173,0)</f>
        <v>3</v>
      </c>
      <c r="J173" s="134">
        <f t="array" ref="J173">+IFERROR(INDEX('FCST SDV'!$AC$3:$AZ$3000,MATCH('Hàng Theo FCTS 14.09'!$B173,'FCST SDV'!$C$3:$C$3000,0),MATCH('Hàng Theo FCTS 14.09'!J$1,'FCST SDV'!$AC$2:$AZ$2,0))/'Hàng Theo FCTS 14.09'!$C173,0)</f>
        <v>3</v>
      </c>
      <c r="K173" s="134">
        <f t="array" ref="K173">+IFERROR(INDEX('FCST SDV'!$AC$3:$AZ$3000,MATCH('Hàng Theo FCTS 14.09'!$B173,'FCST SDV'!$C$3:$C$3000,0),MATCH('Hàng Theo FCTS 14.09'!K$1,'FCST SDV'!$AC$2:$AZ$2,0))/'Hàng Theo FCTS 14.09'!$C173,0)</f>
        <v>3</v>
      </c>
      <c r="L173" s="134">
        <f t="array" ref="L173">+IFERROR(INDEX('FCST SDV'!$AC$3:$AZ$3000,MATCH('Hàng Theo FCTS 14.09'!$B173,'FCST SDV'!$C$3:$C$3000,0),MATCH('Hàng Theo FCTS 14.09'!L$1,'FCST SDV'!$AC$2:$AZ$2,0))/'Hàng Theo FCTS 14.09'!$C173,0)</f>
        <v>3</v>
      </c>
      <c r="M173" s="134">
        <f t="array" ref="M173">+IFERROR(INDEX('FCST SDV'!$AC$3:$AZ$3000,MATCH('Hàng Theo FCTS 14.09'!$B173,'FCST SDV'!$C$3:$C$3000,0),MATCH('Hàng Theo FCTS 14.09'!M$1,'FCST SDV'!$AC$2:$AZ$2,0))/'Hàng Theo FCTS 14.09'!$C173,0)</f>
        <v>3</v>
      </c>
      <c r="N173" s="134">
        <f t="array" ref="N173">+IFERROR(INDEX('FCST SDV'!$AC$3:$AZ$3000,MATCH('Hàng Theo FCTS 14.09'!$B173,'FCST SDV'!$C$3:$C$3000,0),MATCH('Hàng Theo FCTS 14.09'!N$1,'FCST SDV'!$AC$2:$AZ$2,0))/'Hàng Theo FCTS 14.09'!$C173,0)</f>
        <v>2</v>
      </c>
      <c r="O173" s="134">
        <f t="array" ref="O173">+IFERROR(INDEX('FCST SDV'!$AC$3:$AZ$3000,MATCH('Hàng Theo FCTS 14.09'!$B173,'FCST SDV'!$C$3:$C$3000,0),MATCH('Hàng Theo FCTS 14.09'!O$1,'FCST SDV'!$AC$2:$AZ$2,0))/'Hàng Theo FCTS 14.09'!$C173,0)</f>
        <v>20</v>
      </c>
      <c r="P173" s="134">
        <f t="array" ref="P173">+IFERROR(INDEX('FCST SDV'!$AC$3:$AZ$3000,MATCH('Hàng Theo FCTS 14.09'!$B173,'FCST SDV'!$C$3:$C$3000,0),MATCH('Hàng Theo FCTS 14.09'!P$1,'FCST SDV'!$AC$2:$AZ$2,0))/'Hàng Theo FCTS 14.09'!$C173,0)</f>
        <v>6</v>
      </c>
      <c r="Q173" s="134">
        <f t="array" ref="Q173">+IFERROR(INDEX('FCST SDV'!$AC$3:$AZ$3000,MATCH('Hàng Theo FCTS 14.09'!$B173,'FCST SDV'!$C$3:$C$3000,0),MATCH('Hàng Theo FCTS 14.09'!Q$1,'FCST SDV'!$AC$2:$AZ$2,0))/'Hàng Theo FCTS 14.09'!$C173,0)</f>
        <v>9</v>
      </c>
    </row>
    <row r="174" spans="1:17">
      <c r="A174" s="562"/>
      <c r="B174" s="131" t="s">
        <v>94</v>
      </c>
      <c r="C174" s="135">
        <v>3000</v>
      </c>
      <c r="D174" s="556"/>
      <c r="E174" s="664"/>
      <c r="F174" s="556"/>
      <c r="G174" s="152">
        <f>+VLOOKUP(B174,'[6]FCST SDV'!$C:$AL,36,0)</f>
        <v>156000</v>
      </c>
      <c r="H174" s="153">
        <f t="shared" si="30"/>
        <v>52</v>
      </c>
      <c r="I174" s="134">
        <f t="array" ref="I174">+IFERROR(INDEX('FCST SDV'!$AC$3:$AZ$3000,MATCH('Hàng Theo FCTS 14.09'!$B174,'FCST SDV'!$C$3:$C$3000,0),MATCH('Hàng Theo FCTS 14.09'!I$1,'FCST SDV'!$AC$2:$AZ$2,0))/'Hàng Theo FCTS 14.09'!$C174,0)</f>
        <v>8</v>
      </c>
      <c r="J174" s="134">
        <f t="array" ref="J174">+IFERROR(INDEX('FCST SDV'!$AC$3:$AZ$3000,MATCH('Hàng Theo FCTS 14.09'!$B174,'FCST SDV'!$C$3:$C$3000,0),MATCH('Hàng Theo FCTS 14.09'!J$1,'FCST SDV'!$AC$2:$AZ$2,0))/'Hàng Theo FCTS 14.09'!$C174,0)</f>
        <v>8</v>
      </c>
      <c r="K174" s="134">
        <f t="array" ref="K174">+IFERROR(INDEX('FCST SDV'!$AC$3:$AZ$3000,MATCH('Hàng Theo FCTS 14.09'!$B174,'FCST SDV'!$C$3:$C$3000,0),MATCH('Hàng Theo FCTS 14.09'!K$1,'FCST SDV'!$AC$2:$AZ$2,0))/'Hàng Theo FCTS 14.09'!$C174,0)</f>
        <v>8</v>
      </c>
      <c r="L174" s="134">
        <f t="array" ref="L174">+IFERROR(INDEX('FCST SDV'!$AC$3:$AZ$3000,MATCH('Hàng Theo FCTS 14.09'!$B174,'FCST SDV'!$C$3:$C$3000,0),MATCH('Hàng Theo FCTS 14.09'!L$1,'FCST SDV'!$AC$2:$AZ$2,0))/'Hàng Theo FCTS 14.09'!$C174,0)</f>
        <v>8</v>
      </c>
      <c r="M174" s="134">
        <f t="array" ref="M174">+IFERROR(INDEX('FCST SDV'!$AC$3:$AZ$3000,MATCH('Hàng Theo FCTS 14.09'!$B174,'FCST SDV'!$C$3:$C$3000,0),MATCH('Hàng Theo FCTS 14.09'!M$1,'FCST SDV'!$AC$2:$AZ$2,0))/'Hàng Theo FCTS 14.09'!$C174,0)</f>
        <v>8</v>
      </c>
      <c r="N174" s="134">
        <f t="array" ref="N174">+IFERROR(INDEX('FCST SDV'!$AC$3:$AZ$3000,MATCH('Hàng Theo FCTS 14.09'!$B174,'FCST SDV'!$C$3:$C$3000,0),MATCH('Hàng Theo FCTS 14.09'!N$1,'FCST SDV'!$AC$2:$AZ$2,0))/'Hàng Theo FCTS 14.09'!$C174,0)</f>
        <v>8</v>
      </c>
      <c r="O174" s="134">
        <f t="array" ref="O174">+IFERROR(INDEX('FCST SDV'!$AC$3:$AZ$3000,MATCH('Hàng Theo FCTS 14.09'!$B174,'FCST SDV'!$C$3:$C$3000,0),MATCH('Hàng Theo FCTS 14.09'!O$1,'FCST SDV'!$AC$2:$AZ$2,0))/'Hàng Theo FCTS 14.09'!$C174,0)</f>
        <v>52</v>
      </c>
      <c r="P174" s="134">
        <f t="array" ref="P174">+IFERROR(INDEX('FCST SDV'!$AC$3:$AZ$3000,MATCH('Hàng Theo FCTS 14.09'!$B174,'FCST SDV'!$C$3:$C$3000,0),MATCH('Hàng Theo FCTS 14.09'!P$1,'FCST SDV'!$AC$2:$AZ$2,0))/'Hàng Theo FCTS 14.09'!$C174,0)</f>
        <v>0</v>
      </c>
      <c r="Q174" s="134">
        <f t="array" ref="Q174">+IFERROR(INDEX('FCST SDV'!$AC$3:$AZ$3000,MATCH('Hàng Theo FCTS 14.09'!$B174,'FCST SDV'!$C$3:$C$3000,0),MATCH('Hàng Theo FCTS 14.09'!Q$1,'FCST SDV'!$AC$2:$AZ$2,0))/'Hàng Theo FCTS 14.09'!$C174,0)</f>
        <v>0</v>
      </c>
    </row>
    <row r="175" spans="1:17">
      <c r="A175" s="563"/>
      <c r="B175" s="131" t="s">
        <v>95</v>
      </c>
      <c r="C175" s="135">
        <v>3000</v>
      </c>
      <c r="D175" s="557"/>
      <c r="E175" s="586"/>
      <c r="F175" s="557"/>
      <c r="G175" s="152">
        <f>+VLOOKUP(B175,'[6]FCST SDV'!$C:$AL,36,0)</f>
        <v>300000</v>
      </c>
      <c r="H175" s="153">
        <f t="shared" si="30"/>
        <v>100</v>
      </c>
      <c r="I175" s="134">
        <f t="array" ref="I175">+IFERROR(INDEX('FCST SDV'!$AC$3:$AZ$3000,MATCH('Hàng Theo FCTS 14.09'!$B175,'FCST SDV'!$C$3:$C$3000,0),MATCH('Hàng Theo FCTS 14.09'!I$1,'FCST SDV'!$AC$2:$AZ$2,0))/'Hàng Theo FCTS 14.09'!$C175,0)</f>
        <v>0</v>
      </c>
      <c r="J175" s="134">
        <f t="array" ref="J175">+IFERROR(INDEX('FCST SDV'!$AC$3:$AZ$3000,MATCH('Hàng Theo FCTS 14.09'!$B175,'FCST SDV'!$C$3:$C$3000,0),MATCH('Hàng Theo FCTS 14.09'!J$1,'FCST SDV'!$AC$2:$AZ$2,0))/'Hàng Theo FCTS 14.09'!$C175,0)</f>
        <v>0</v>
      </c>
      <c r="K175" s="134">
        <f t="array" ref="K175">+IFERROR(INDEX('FCST SDV'!$AC$3:$AZ$3000,MATCH('Hàng Theo FCTS 14.09'!$B175,'FCST SDV'!$C$3:$C$3000,0),MATCH('Hàng Theo FCTS 14.09'!K$1,'FCST SDV'!$AC$2:$AZ$2,0))/'Hàng Theo FCTS 14.09'!$C175,0)</f>
        <v>0</v>
      </c>
      <c r="L175" s="134">
        <f t="array" ref="L175">+IFERROR(INDEX('FCST SDV'!$AC$3:$AZ$3000,MATCH('Hàng Theo FCTS 14.09'!$B175,'FCST SDV'!$C$3:$C$3000,0),MATCH('Hàng Theo FCTS 14.09'!L$1,'FCST SDV'!$AC$2:$AZ$2,0))/'Hàng Theo FCTS 14.09'!$C175,0)</f>
        <v>0</v>
      </c>
      <c r="M175" s="134">
        <f t="array" ref="M175">+IFERROR(INDEX('FCST SDV'!$AC$3:$AZ$3000,MATCH('Hàng Theo FCTS 14.09'!$B175,'FCST SDV'!$C$3:$C$3000,0),MATCH('Hàng Theo FCTS 14.09'!M$1,'FCST SDV'!$AC$2:$AZ$2,0))/'Hàng Theo FCTS 14.09'!$C175,0)</f>
        <v>0</v>
      </c>
      <c r="N175" s="134">
        <f t="array" ref="N175">+IFERROR(INDEX('FCST SDV'!$AC$3:$AZ$3000,MATCH('Hàng Theo FCTS 14.09'!$B175,'FCST SDV'!$C$3:$C$3000,0),MATCH('Hàng Theo FCTS 14.09'!N$1,'FCST SDV'!$AC$2:$AZ$2,0))/'Hàng Theo FCTS 14.09'!$C175,0)</f>
        <v>0</v>
      </c>
      <c r="O175" s="134">
        <f t="array" ref="O175">+IFERROR(INDEX('FCST SDV'!$AC$3:$AZ$3000,MATCH('Hàng Theo FCTS 14.09'!$B175,'FCST SDV'!$C$3:$C$3000,0),MATCH('Hàng Theo FCTS 14.09'!O$1,'FCST SDV'!$AC$2:$AZ$2,0))/'Hàng Theo FCTS 14.09'!$C175,0)</f>
        <v>0</v>
      </c>
      <c r="P175" s="134">
        <f t="array" ref="P175">+IFERROR(INDEX('FCST SDV'!$AC$3:$AZ$3000,MATCH('Hàng Theo FCTS 14.09'!$B175,'FCST SDV'!$C$3:$C$3000,0),MATCH('Hàng Theo FCTS 14.09'!P$1,'FCST SDV'!$AC$2:$AZ$2,0))/'Hàng Theo FCTS 14.09'!$C175,0)</f>
        <v>0</v>
      </c>
      <c r="Q175" s="134">
        <f t="array" ref="Q175">+IFERROR(INDEX('FCST SDV'!$AC$3:$AZ$3000,MATCH('Hàng Theo FCTS 14.09'!$B175,'FCST SDV'!$C$3:$C$3000,0),MATCH('Hàng Theo FCTS 14.09'!Q$1,'FCST SDV'!$AC$2:$AZ$2,0))/'Hàng Theo FCTS 14.09'!$C175,0)</f>
        <v>0</v>
      </c>
    </row>
    <row r="176" spans="1:17">
      <c r="A176" s="580" t="s">
        <v>254</v>
      </c>
      <c r="B176" s="581"/>
      <c r="C176" s="581"/>
      <c r="D176" s="581"/>
      <c r="E176" s="581"/>
      <c r="F176" s="582"/>
      <c r="G176" s="156"/>
      <c r="H176" s="155"/>
      <c r="I176" s="138">
        <f>+F166-SUM(I166:I175)</f>
        <v>-9</v>
      </c>
      <c r="J176" s="138">
        <f>I176-SUM(J166:J175)</f>
        <v>-43</v>
      </c>
      <c r="K176" s="138">
        <f t="shared" ref="K176:Q176" si="31">J176-SUM(K166:K175)</f>
        <v>-77</v>
      </c>
      <c r="L176" s="138">
        <f t="shared" si="31"/>
        <v>-107</v>
      </c>
      <c r="M176" s="138">
        <f t="shared" si="31"/>
        <v>-137</v>
      </c>
      <c r="N176" s="138">
        <f t="shared" si="31"/>
        <v>-164</v>
      </c>
      <c r="O176" s="138">
        <f t="shared" si="31"/>
        <v>-375</v>
      </c>
      <c r="P176" s="138">
        <f t="shared" si="31"/>
        <v>-449</v>
      </c>
      <c r="Q176" s="138">
        <f t="shared" si="31"/>
        <v>-497</v>
      </c>
    </row>
    <row r="177" spans="1:17">
      <c r="A177" s="665" t="s">
        <v>113</v>
      </c>
      <c r="B177" s="131" t="s">
        <v>114</v>
      </c>
      <c r="C177" s="135">
        <v>2000</v>
      </c>
      <c r="D177" s="555">
        <v>0</v>
      </c>
      <c r="E177" s="585"/>
      <c r="F177" s="555">
        <f>D177</f>
        <v>0</v>
      </c>
      <c r="G177" s="152">
        <f>+VLOOKUP(B177,'[6]FCST SDV'!$C:$AL,36,0)</f>
        <v>0</v>
      </c>
      <c r="H177" s="153">
        <f t="shared" ref="H177:H180" si="32">+G177/C177</f>
        <v>0</v>
      </c>
      <c r="I177" s="134">
        <f t="array" ref="I177">+IFERROR(INDEX('FCST SDV'!$AC$3:$AZ$3000,MATCH('Hàng Theo FCTS 14.09'!$B177,'FCST SDV'!$C$3:$C$3000,0),MATCH('Hàng Theo FCTS 14.09'!I$1,'FCST SDV'!$AC$2:$AZ$2,0))/'Hàng Theo FCTS 14.09'!$C177,0)</f>
        <v>0</v>
      </c>
      <c r="J177" s="134">
        <f t="array" ref="J177">+IFERROR(INDEX('FCST SDV'!$AC$3:$AZ$3000,MATCH('Hàng Theo FCTS 14.09'!$B177,'FCST SDV'!$C$3:$C$3000,0),MATCH('Hàng Theo FCTS 14.09'!J$1,'FCST SDV'!$AC$2:$AZ$2,0))/'Hàng Theo FCTS 14.09'!$C177,0)</f>
        <v>0</v>
      </c>
      <c r="K177" s="134">
        <f t="array" ref="K177">+IFERROR(INDEX('FCST SDV'!$AC$3:$AZ$3000,MATCH('Hàng Theo FCTS 14.09'!$B177,'FCST SDV'!$C$3:$C$3000,0),MATCH('Hàng Theo FCTS 14.09'!K$1,'FCST SDV'!$AC$2:$AZ$2,0))/'Hàng Theo FCTS 14.09'!$C177,0)</f>
        <v>0</v>
      </c>
      <c r="L177" s="134">
        <f t="array" ref="L177">+IFERROR(INDEX('FCST SDV'!$AC$3:$AZ$3000,MATCH('Hàng Theo FCTS 14.09'!$B177,'FCST SDV'!$C$3:$C$3000,0),MATCH('Hàng Theo FCTS 14.09'!L$1,'FCST SDV'!$AC$2:$AZ$2,0))/'Hàng Theo FCTS 14.09'!$C177,0)</f>
        <v>0</v>
      </c>
      <c r="M177" s="134">
        <f t="array" ref="M177">+IFERROR(INDEX('FCST SDV'!$AC$3:$AZ$3000,MATCH('Hàng Theo FCTS 14.09'!$B177,'FCST SDV'!$C$3:$C$3000,0),MATCH('Hàng Theo FCTS 14.09'!M$1,'FCST SDV'!$AC$2:$AZ$2,0))/'Hàng Theo FCTS 14.09'!$C177,0)</f>
        <v>0</v>
      </c>
      <c r="N177" s="134">
        <f t="array" ref="N177">+IFERROR(INDEX('FCST SDV'!$AC$3:$AZ$3000,MATCH('Hàng Theo FCTS 14.09'!$B177,'FCST SDV'!$C$3:$C$3000,0),MATCH('Hàng Theo FCTS 14.09'!N$1,'FCST SDV'!$AC$2:$AZ$2,0))/'Hàng Theo FCTS 14.09'!$C177,0)</f>
        <v>0</v>
      </c>
      <c r="O177" s="134">
        <f t="array" ref="O177">+IFERROR(INDEX('FCST SDV'!$AC$3:$AZ$3000,MATCH('Hàng Theo FCTS 14.09'!$B177,'FCST SDV'!$C$3:$C$3000,0),MATCH('Hàng Theo FCTS 14.09'!O$1,'FCST SDV'!$AC$2:$AZ$2,0))/'Hàng Theo FCTS 14.09'!$C177,0)</f>
        <v>0</v>
      </c>
      <c r="P177" s="134">
        <f t="array" ref="P177">+IFERROR(INDEX('FCST SDV'!$AC$3:$AZ$3000,MATCH('Hàng Theo FCTS 14.09'!$B177,'FCST SDV'!$C$3:$C$3000,0),MATCH('Hàng Theo FCTS 14.09'!P$1,'FCST SDV'!$AC$2:$AZ$2,0))/'Hàng Theo FCTS 14.09'!$C177,0)</f>
        <v>0</v>
      </c>
      <c r="Q177" s="134">
        <f t="array" ref="Q177">+IFERROR(INDEX('FCST SDV'!$AC$3:$AZ$3000,MATCH('Hàng Theo FCTS 14.09'!$B177,'FCST SDV'!$C$3:$C$3000,0),MATCH('Hàng Theo FCTS 14.09'!Q$1,'FCST SDV'!$AC$2:$AZ$2,0))/'Hàng Theo FCTS 14.09'!$C177,0)</f>
        <v>0</v>
      </c>
    </row>
    <row r="178" spans="1:17">
      <c r="A178" s="666"/>
      <c r="B178" s="144" t="s">
        <v>115</v>
      </c>
      <c r="C178" s="135">
        <v>2000</v>
      </c>
      <c r="D178" s="556"/>
      <c r="E178" s="664"/>
      <c r="F178" s="556"/>
      <c r="G178" s="152">
        <f>+VLOOKUP(B178,'[6]FCST SDV'!$C:$AL,36,0)</f>
        <v>0</v>
      </c>
      <c r="H178" s="153">
        <f t="shared" si="32"/>
        <v>0</v>
      </c>
      <c r="I178" s="134">
        <f t="array" ref="I178">+IFERROR(INDEX('FCST SDV'!$AC$3:$AZ$3000,MATCH('Hàng Theo FCTS 14.09'!$B178,'FCST SDV'!$C$3:$C$3000,0),MATCH('Hàng Theo FCTS 14.09'!I$1,'FCST SDV'!$AC$2:$AZ$2,0))/'Hàng Theo FCTS 14.09'!$C178,0)</f>
        <v>0</v>
      </c>
      <c r="J178" s="134">
        <f t="array" ref="J178">+IFERROR(INDEX('FCST SDV'!$AC$3:$AZ$3000,MATCH('Hàng Theo FCTS 14.09'!$B178,'FCST SDV'!$C$3:$C$3000,0),MATCH('Hàng Theo FCTS 14.09'!J$1,'FCST SDV'!$AC$2:$AZ$2,0))/'Hàng Theo FCTS 14.09'!$C178,0)</f>
        <v>0</v>
      </c>
      <c r="K178" s="134">
        <f t="array" ref="K178">+IFERROR(INDEX('FCST SDV'!$AC$3:$AZ$3000,MATCH('Hàng Theo FCTS 14.09'!$B178,'FCST SDV'!$C$3:$C$3000,0),MATCH('Hàng Theo FCTS 14.09'!K$1,'FCST SDV'!$AC$2:$AZ$2,0))/'Hàng Theo FCTS 14.09'!$C178,0)</f>
        <v>0</v>
      </c>
      <c r="L178" s="134">
        <f t="array" ref="L178">+IFERROR(INDEX('FCST SDV'!$AC$3:$AZ$3000,MATCH('Hàng Theo FCTS 14.09'!$B178,'FCST SDV'!$C$3:$C$3000,0),MATCH('Hàng Theo FCTS 14.09'!L$1,'FCST SDV'!$AC$2:$AZ$2,0))/'Hàng Theo FCTS 14.09'!$C178,0)</f>
        <v>0</v>
      </c>
      <c r="M178" s="134">
        <f t="array" ref="M178">+IFERROR(INDEX('FCST SDV'!$AC$3:$AZ$3000,MATCH('Hàng Theo FCTS 14.09'!$B178,'FCST SDV'!$C$3:$C$3000,0),MATCH('Hàng Theo FCTS 14.09'!M$1,'FCST SDV'!$AC$2:$AZ$2,0))/'Hàng Theo FCTS 14.09'!$C178,0)</f>
        <v>0</v>
      </c>
      <c r="N178" s="134">
        <f t="array" ref="N178">+IFERROR(INDEX('FCST SDV'!$AC$3:$AZ$3000,MATCH('Hàng Theo FCTS 14.09'!$B178,'FCST SDV'!$C$3:$C$3000,0),MATCH('Hàng Theo FCTS 14.09'!N$1,'FCST SDV'!$AC$2:$AZ$2,0))/'Hàng Theo FCTS 14.09'!$C178,0)</f>
        <v>0</v>
      </c>
      <c r="O178" s="134">
        <f t="array" ref="O178">+IFERROR(INDEX('FCST SDV'!$AC$3:$AZ$3000,MATCH('Hàng Theo FCTS 14.09'!$B178,'FCST SDV'!$C$3:$C$3000,0),MATCH('Hàng Theo FCTS 14.09'!O$1,'FCST SDV'!$AC$2:$AZ$2,0))/'Hàng Theo FCTS 14.09'!$C178,0)</f>
        <v>0</v>
      </c>
      <c r="P178" s="134">
        <f t="array" ref="P178">+IFERROR(INDEX('FCST SDV'!$AC$3:$AZ$3000,MATCH('Hàng Theo FCTS 14.09'!$B178,'FCST SDV'!$C$3:$C$3000,0),MATCH('Hàng Theo FCTS 14.09'!P$1,'FCST SDV'!$AC$2:$AZ$2,0))/'Hàng Theo FCTS 14.09'!$C178,0)</f>
        <v>0</v>
      </c>
      <c r="Q178" s="134">
        <f t="array" ref="Q178">+IFERROR(INDEX('FCST SDV'!$AC$3:$AZ$3000,MATCH('Hàng Theo FCTS 14.09'!$B178,'FCST SDV'!$C$3:$C$3000,0),MATCH('Hàng Theo FCTS 14.09'!Q$1,'FCST SDV'!$AC$2:$AZ$2,0))/'Hàng Theo FCTS 14.09'!$C178,0)</f>
        <v>0</v>
      </c>
    </row>
    <row r="179" spans="1:17">
      <c r="A179" s="666"/>
      <c r="B179" s="144" t="s">
        <v>116</v>
      </c>
      <c r="C179" s="135">
        <v>2000</v>
      </c>
      <c r="D179" s="556"/>
      <c r="E179" s="664"/>
      <c r="F179" s="556"/>
      <c r="G179" s="152">
        <f>+VLOOKUP(B179,'[6]FCST SDV'!$C:$AL,36,0)</f>
        <v>0</v>
      </c>
      <c r="H179" s="153">
        <f t="shared" si="32"/>
        <v>0</v>
      </c>
      <c r="I179" s="134">
        <f t="array" ref="I179">+IFERROR(INDEX('FCST SDV'!$AC$3:$AZ$3000,MATCH('Hàng Theo FCTS 14.09'!$B179,'FCST SDV'!$C$3:$C$3000,0),MATCH('Hàng Theo FCTS 14.09'!I$1,'FCST SDV'!$AC$2:$AZ$2,0))/'Hàng Theo FCTS 14.09'!$C179,0)</f>
        <v>0</v>
      </c>
      <c r="J179" s="134">
        <f t="array" ref="J179">+IFERROR(INDEX('FCST SDV'!$AC$3:$AZ$3000,MATCH('Hàng Theo FCTS 14.09'!$B179,'FCST SDV'!$C$3:$C$3000,0),MATCH('Hàng Theo FCTS 14.09'!J$1,'FCST SDV'!$AC$2:$AZ$2,0))/'Hàng Theo FCTS 14.09'!$C179,0)</f>
        <v>0</v>
      </c>
      <c r="K179" s="134">
        <f t="array" ref="K179">+IFERROR(INDEX('FCST SDV'!$AC$3:$AZ$3000,MATCH('Hàng Theo FCTS 14.09'!$B179,'FCST SDV'!$C$3:$C$3000,0),MATCH('Hàng Theo FCTS 14.09'!K$1,'FCST SDV'!$AC$2:$AZ$2,0))/'Hàng Theo FCTS 14.09'!$C179,0)</f>
        <v>0</v>
      </c>
      <c r="L179" s="134">
        <f t="array" ref="L179">+IFERROR(INDEX('FCST SDV'!$AC$3:$AZ$3000,MATCH('Hàng Theo FCTS 14.09'!$B179,'FCST SDV'!$C$3:$C$3000,0),MATCH('Hàng Theo FCTS 14.09'!L$1,'FCST SDV'!$AC$2:$AZ$2,0))/'Hàng Theo FCTS 14.09'!$C179,0)</f>
        <v>0</v>
      </c>
      <c r="M179" s="134">
        <f t="array" ref="M179">+IFERROR(INDEX('FCST SDV'!$AC$3:$AZ$3000,MATCH('Hàng Theo FCTS 14.09'!$B179,'FCST SDV'!$C$3:$C$3000,0),MATCH('Hàng Theo FCTS 14.09'!M$1,'FCST SDV'!$AC$2:$AZ$2,0))/'Hàng Theo FCTS 14.09'!$C179,0)</f>
        <v>0</v>
      </c>
      <c r="N179" s="134">
        <f t="array" ref="N179">+IFERROR(INDEX('FCST SDV'!$AC$3:$AZ$3000,MATCH('Hàng Theo FCTS 14.09'!$B179,'FCST SDV'!$C$3:$C$3000,0),MATCH('Hàng Theo FCTS 14.09'!N$1,'FCST SDV'!$AC$2:$AZ$2,0))/'Hàng Theo FCTS 14.09'!$C179,0)</f>
        <v>0</v>
      </c>
      <c r="O179" s="134">
        <f t="array" ref="O179">+IFERROR(INDEX('FCST SDV'!$AC$3:$AZ$3000,MATCH('Hàng Theo FCTS 14.09'!$B179,'FCST SDV'!$C$3:$C$3000,0),MATCH('Hàng Theo FCTS 14.09'!O$1,'FCST SDV'!$AC$2:$AZ$2,0))/'Hàng Theo FCTS 14.09'!$C179,0)</f>
        <v>0</v>
      </c>
      <c r="P179" s="134">
        <f t="array" ref="P179">+IFERROR(INDEX('FCST SDV'!$AC$3:$AZ$3000,MATCH('Hàng Theo FCTS 14.09'!$B179,'FCST SDV'!$C$3:$C$3000,0),MATCH('Hàng Theo FCTS 14.09'!P$1,'FCST SDV'!$AC$2:$AZ$2,0))/'Hàng Theo FCTS 14.09'!$C179,0)</f>
        <v>0</v>
      </c>
      <c r="Q179" s="134">
        <f t="array" ref="Q179">+IFERROR(INDEX('FCST SDV'!$AC$3:$AZ$3000,MATCH('Hàng Theo FCTS 14.09'!$B179,'FCST SDV'!$C$3:$C$3000,0),MATCH('Hàng Theo FCTS 14.09'!Q$1,'FCST SDV'!$AC$2:$AZ$2,0))/'Hàng Theo FCTS 14.09'!$C179,0)</f>
        <v>0</v>
      </c>
    </row>
    <row r="180" spans="1:17">
      <c r="A180" s="667"/>
      <c r="B180" s="131" t="s">
        <v>117</v>
      </c>
      <c r="C180" s="135">
        <v>2000</v>
      </c>
      <c r="D180" s="557"/>
      <c r="E180" s="586"/>
      <c r="F180" s="557"/>
      <c r="G180" s="152">
        <v>0</v>
      </c>
      <c r="H180" s="153">
        <f t="shared" si="32"/>
        <v>0</v>
      </c>
      <c r="I180" s="134">
        <f t="array" ref="I180">+IFERROR(INDEX('FCST SDV'!$AC$3:$AZ$3000,MATCH('Hàng Theo FCTS 14.09'!$B180,'FCST SDV'!$C$3:$C$3000,0),MATCH('Hàng Theo FCTS 14.09'!I$1,'FCST SDV'!$AC$2:$AZ$2,0))/'Hàng Theo FCTS 14.09'!$C180,0)</f>
        <v>0</v>
      </c>
      <c r="J180" s="134">
        <f t="array" ref="J180">+IFERROR(INDEX('FCST SDV'!$AC$3:$AZ$3000,MATCH('Hàng Theo FCTS 14.09'!$B180,'FCST SDV'!$C$3:$C$3000,0),MATCH('Hàng Theo FCTS 14.09'!J$1,'FCST SDV'!$AC$2:$AZ$2,0))/'Hàng Theo FCTS 14.09'!$C180,0)</f>
        <v>0</v>
      </c>
      <c r="K180" s="134">
        <f t="array" ref="K180">+IFERROR(INDEX('FCST SDV'!$AC$3:$AZ$3000,MATCH('Hàng Theo FCTS 14.09'!$B180,'FCST SDV'!$C$3:$C$3000,0),MATCH('Hàng Theo FCTS 14.09'!K$1,'FCST SDV'!$AC$2:$AZ$2,0))/'Hàng Theo FCTS 14.09'!$C180,0)</f>
        <v>0</v>
      </c>
      <c r="L180" s="134">
        <f t="array" ref="L180">+IFERROR(INDEX('FCST SDV'!$AC$3:$AZ$3000,MATCH('Hàng Theo FCTS 14.09'!$B180,'FCST SDV'!$C$3:$C$3000,0),MATCH('Hàng Theo FCTS 14.09'!L$1,'FCST SDV'!$AC$2:$AZ$2,0))/'Hàng Theo FCTS 14.09'!$C180,0)</f>
        <v>0</v>
      </c>
      <c r="M180" s="134">
        <f t="array" ref="M180">+IFERROR(INDEX('FCST SDV'!$AC$3:$AZ$3000,MATCH('Hàng Theo FCTS 14.09'!$B180,'FCST SDV'!$C$3:$C$3000,0),MATCH('Hàng Theo FCTS 14.09'!M$1,'FCST SDV'!$AC$2:$AZ$2,0))/'Hàng Theo FCTS 14.09'!$C180,0)</f>
        <v>0</v>
      </c>
      <c r="N180" s="134">
        <f t="array" ref="N180">+IFERROR(INDEX('FCST SDV'!$AC$3:$AZ$3000,MATCH('Hàng Theo FCTS 14.09'!$B180,'FCST SDV'!$C$3:$C$3000,0),MATCH('Hàng Theo FCTS 14.09'!N$1,'FCST SDV'!$AC$2:$AZ$2,0))/'Hàng Theo FCTS 14.09'!$C180,0)</f>
        <v>0</v>
      </c>
      <c r="O180" s="134">
        <f t="array" ref="O180">+IFERROR(INDEX('FCST SDV'!$AC$3:$AZ$3000,MATCH('Hàng Theo FCTS 14.09'!$B180,'FCST SDV'!$C$3:$C$3000,0),MATCH('Hàng Theo FCTS 14.09'!O$1,'FCST SDV'!$AC$2:$AZ$2,0))/'Hàng Theo FCTS 14.09'!$C180,0)</f>
        <v>0</v>
      </c>
      <c r="P180" s="134">
        <f t="array" ref="P180">+IFERROR(INDEX('FCST SDV'!$AC$3:$AZ$3000,MATCH('Hàng Theo FCTS 14.09'!$B180,'FCST SDV'!$C$3:$C$3000,0),MATCH('Hàng Theo FCTS 14.09'!P$1,'FCST SDV'!$AC$2:$AZ$2,0))/'Hàng Theo FCTS 14.09'!$C180,0)</f>
        <v>0</v>
      </c>
      <c r="Q180" s="134">
        <f t="array" ref="Q180">+IFERROR(INDEX('FCST SDV'!$AC$3:$AZ$3000,MATCH('Hàng Theo FCTS 14.09'!$B180,'FCST SDV'!$C$3:$C$3000,0),MATCH('Hàng Theo FCTS 14.09'!Q$1,'FCST SDV'!$AC$2:$AZ$2,0))/'Hàng Theo FCTS 14.09'!$C180,0)</f>
        <v>0</v>
      </c>
    </row>
    <row r="181" spans="1:17">
      <c r="A181" s="580" t="s">
        <v>254</v>
      </c>
      <c r="B181" s="581"/>
      <c r="C181" s="581"/>
      <c r="D181" s="581"/>
      <c r="E181" s="581"/>
      <c r="F181" s="582"/>
      <c r="G181" s="156"/>
      <c r="H181" s="155"/>
      <c r="I181" s="138">
        <f>F177-SUM(I177:I180)</f>
        <v>0</v>
      </c>
      <c r="J181" s="138">
        <f>I181-SUM(J177:J180)</f>
        <v>0</v>
      </c>
      <c r="K181" s="138">
        <f t="shared" ref="K181:Q181" si="33">J181-SUM(K177:K180)</f>
        <v>0</v>
      </c>
      <c r="L181" s="138">
        <f t="shared" si="33"/>
        <v>0</v>
      </c>
      <c r="M181" s="138">
        <f t="shared" si="33"/>
        <v>0</v>
      </c>
      <c r="N181" s="138">
        <f t="shared" si="33"/>
        <v>0</v>
      </c>
      <c r="O181" s="138">
        <f t="shared" si="33"/>
        <v>0</v>
      </c>
      <c r="P181" s="138">
        <f t="shared" si="33"/>
        <v>0</v>
      </c>
      <c r="Q181" s="138">
        <f t="shared" si="33"/>
        <v>0</v>
      </c>
    </row>
    <row r="182" spans="1:17" ht="25.5">
      <c r="A182" s="174" t="s">
        <v>119</v>
      </c>
      <c r="B182" s="141" t="s">
        <v>118</v>
      </c>
      <c r="C182" s="135">
        <v>6000</v>
      </c>
      <c r="D182" s="169">
        <v>0</v>
      </c>
      <c r="E182" s="170"/>
      <c r="F182" s="169">
        <f>D182</f>
        <v>0</v>
      </c>
      <c r="G182" s="152">
        <v>0</v>
      </c>
      <c r="H182" s="153">
        <f t="shared" ref="H182" si="34">+G182/C182</f>
        <v>0</v>
      </c>
      <c r="I182" s="134">
        <f t="array" ref="I182">+IFERROR(INDEX('FCST SDV'!$AC$3:$AZ$3000,MATCH('Hàng Theo FCTS 14.09'!$B182,'FCST SDV'!$C$3:$C$3000,0),MATCH('Hàng Theo FCTS 14.09'!I$1,'FCST SDV'!$AC$2:$AZ$2,0))/'Hàng Theo FCTS 14.09'!$C182,0)</f>
        <v>0</v>
      </c>
      <c r="J182" s="134">
        <f t="array" ref="J182">+IFERROR(INDEX('FCST SDV'!$AC$3:$AZ$3000,MATCH('Hàng Theo FCTS 14.09'!$B182,'FCST SDV'!$C$3:$C$3000,0),MATCH('Hàng Theo FCTS 14.09'!J$1,'FCST SDV'!$AC$2:$AZ$2,0))/'Hàng Theo FCTS 14.09'!$C182,0)</f>
        <v>0</v>
      </c>
      <c r="K182" s="134">
        <f t="array" ref="K182">+IFERROR(INDEX('FCST SDV'!$AC$3:$AZ$3000,MATCH('Hàng Theo FCTS 14.09'!$B182,'FCST SDV'!$C$3:$C$3000,0),MATCH('Hàng Theo FCTS 14.09'!K$1,'FCST SDV'!$AC$2:$AZ$2,0))/'Hàng Theo FCTS 14.09'!$C182,0)</f>
        <v>0</v>
      </c>
      <c r="L182" s="134">
        <f t="array" ref="L182">+IFERROR(INDEX('FCST SDV'!$AC$3:$AZ$3000,MATCH('Hàng Theo FCTS 14.09'!$B182,'FCST SDV'!$C$3:$C$3000,0),MATCH('Hàng Theo FCTS 14.09'!L$1,'FCST SDV'!$AC$2:$AZ$2,0))/'Hàng Theo FCTS 14.09'!$C182,0)</f>
        <v>0</v>
      </c>
      <c r="M182" s="134">
        <f t="array" ref="M182">+IFERROR(INDEX('FCST SDV'!$AC$3:$AZ$3000,MATCH('Hàng Theo FCTS 14.09'!$B182,'FCST SDV'!$C$3:$C$3000,0),MATCH('Hàng Theo FCTS 14.09'!M$1,'FCST SDV'!$AC$2:$AZ$2,0))/'Hàng Theo FCTS 14.09'!$C182,0)</f>
        <v>0</v>
      </c>
      <c r="N182" s="134">
        <f t="array" ref="N182">+IFERROR(INDEX('FCST SDV'!$AC$3:$AZ$3000,MATCH('Hàng Theo FCTS 14.09'!$B182,'FCST SDV'!$C$3:$C$3000,0),MATCH('Hàng Theo FCTS 14.09'!N$1,'FCST SDV'!$AC$2:$AZ$2,0))/'Hàng Theo FCTS 14.09'!$C182,0)</f>
        <v>0</v>
      </c>
      <c r="O182" s="134">
        <f t="array" ref="O182">+IFERROR(INDEX('FCST SDV'!$AC$3:$AZ$3000,MATCH('Hàng Theo FCTS 14.09'!$B182,'FCST SDV'!$C$3:$C$3000,0),MATCH('Hàng Theo FCTS 14.09'!O$1,'FCST SDV'!$AC$2:$AZ$2,0))/'Hàng Theo FCTS 14.09'!$C182,0)</f>
        <v>0</v>
      </c>
      <c r="P182" s="134">
        <f t="array" ref="P182">+IFERROR(INDEX('FCST SDV'!$AC$3:$AZ$3000,MATCH('Hàng Theo FCTS 14.09'!$B182,'FCST SDV'!$C$3:$C$3000,0),MATCH('Hàng Theo FCTS 14.09'!P$1,'FCST SDV'!$AC$2:$AZ$2,0))/'Hàng Theo FCTS 14.09'!$C182,0)</f>
        <v>0</v>
      </c>
      <c r="Q182" s="134">
        <f t="array" ref="Q182">+IFERROR(INDEX('FCST SDV'!$AC$3:$AZ$3000,MATCH('Hàng Theo FCTS 14.09'!$B182,'FCST SDV'!$C$3:$C$3000,0),MATCH('Hàng Theo FCTS 14.09'!Q$1,'FCST SDV'!$AC$2:$AZ$2,0))/'Hàng Theo FCTS 14.09'!$C182,0)</f>
        <v>0</v>
      </c>
    </row>
    <row r="183" spans="1:17">
      <c r="A183" s="577" t="s">
        <v>254</v>
      </c>
      <c r="B183" s="578"/>
      <c r="C183" s="578"/>
      <c r="D183" s="578"/>
      <c r="E183" s="578"/>
      <c r="F183" s="579"/>
      <c r="G183" s="156"/>
      <c r="H183" s="155"/>
      <c r="I183" s="138">
        <f>F182-SUM(I182)</f>
        <v>0</v>
      </c>
      <c r="J183" s="138">
        <f>I183-SUM(J182)</f>
        <v>0</v>
      </c>
      <c r="K183" s="138">
        <f t="shared" ref="K183:Q183" si="35">J183-SUM(K182)</f>
        <v>0</v>
      </c>
      <c r="L183" s="138">
        <f t="shared" si="35"/>
        <v>0</v>
      </c>
      <c r="M183" s="138">
        <f t="shared" si="35"/>
        <v>0</v>
      </c>
      <c r="N183" s="138">
        <f t="shared" si="35"/>
        <v>0</v>
      </c>
      <c r="O183" s="138">
        <f t="shared" si="35"/>
        <v>0</v>
      </c>
      <c r="P183" s="138">
        <f t="shared" si="35"/>
        <v>0</v>
      </c>
      <c r="Q183" s="138">
        <f t="shared" si="35"/>
        <v>0</v>
      </c>
    </row>
    <row r="184" spans="1:17">
      <c r="A184" s="570" t="s">
        <v>170</v>
      </c>
      <c r="B184" s="131" t="s">
        <v>121</v>
      </c>
      <c r="C184" s="135">
        <v>2500</v>
      </c>
      <c r="D184" s="555">
        <v>0</v>
      </c>
      <c r="E184" s="585"/>
      <c r="F184" s="555">
        <f>D184</f>
        <v>0</v>
      </c>
      <c r="G184" s="152">
        <f>+VLOOKUP(B184,'[6]FCST SDV'!$C:$AL,36,0)</f>
        <v>0</v>
      </c>
      <c r="H184" s="153">
        <f t="shared" ref="H184:H185" si="36">+G184/C184</f>
        <v>0</v>
      </c>
      <c r="I184" s="134">
        <f t="array" ref="I184">+IFERROR(INDEX('FCST SDV'!$AC$3:$AZ$3000,MATCH('Hàng Theo FCTS 14.09'!$B184,'FCST SDV'!$C$3:$C$3000,0),MATCH('Hàng Theo FCTS 14.09'!I$1,'FCST SDV'!$AC$2:$AZ$2,0))/'Hàng Theo FCTS 14.09'!$C184,0)</f>
        <v>0</v>
      </c>
      <c r="J184" s="134">
        <f t="array" ref="J184">+IFERROR(INDEX('FCST SDV'!$AC$3:$AZ$3000,MATCH('Hàng Theo FCTS 14.09'!$B184,'FCST SDV'!$C$3:$C$3000,0),MATCH('Hàng Theo FCTS 14.09'!J$1,'FCST SDV'!$AC$2:$AZ$2,0))/'Hàng Theo FCTS 14.09'!$C184,0)</f>
        <v>0</v>
      </c>
      <c r="K184" s="134">
        <f t="array" ref="K184">+IFERROR(INDEX('FCST SDV'!$AC$3:$AZ$3000,MATCH('Hàng Theo FCTS 14.09'!$B184,'FCST SDV'!$C$3:$C$3000,0),MATCH('Hàng Theo FCTS 14.09'!K$1,'FCST SDV'!$AC$2:$AZ$2,0))/'Hàng Theo FCTS 14.09'!$C184,0)</f>
        <v>0</v>
      </c>
      <c r="L184" s="134">
        <f t="array" ref="L184">+IFERROR(INDEX('FCST SDV'!$AC$3:$AZ$3000,MATCH('Hàng Theo FCTS 14.09'!$B184,'FCST SDV'!$C$3:$C$3000,0),MATCH('Hàng Theo FCTS 14.09'!L$1,'FCST SDV'!$AC$2:$AZ$2,0))/'Hàng Theo FCTS 14.09'!$C184,0)</f>
        <v>0</v>
      </c>
      <c r="M184" s="134">
        <f t="array" ref="M184">+IFERROR(INDEX('FCST SDV'!$AC$3:$AZ$3000,MATCH('Hàng Theo FCTS 14.09'!$B184,'FCST SDV'!$C$3:$C$3000,0),MATCH('Hàng Theo FCTS 14.09'!M$1,'FCST SDV'!$AC$2:$AZ$2,0))/'Hàng Theo FCTS 14.09'!$C184,0)</f>
        <v>0</v>
      </c>
      <c r="N184" s="134">
        <f t="array" ref="N184">+IFERROR(INDEX('FCST SDV'!$AC$3:$AZ$3000,MATCH('Hàng Theo FCTS 14.09'!$B184,'FCST SDV'!$C$3:$C$3000,0),MATCH('Hàng Theo FCTS 14.09'!N$1,'FCST SDV'!$AC$2:$AZ$2,0))/'Hàng Theo FCTS 14.09'!$C184,0)</f>
        <v>0</v>
      </c>
      <c r="O184" s="134">
        <f t="array" ref="O184">+IFERROR(INDEX('FCST SDV'!$AC$3:$AZ$3000,MATCH('Hàng Theo FCTS 14.09'!$B184,'FCST SDV'!$C$3:$C$3000,0),MATCH('Hàng Theo FCTS 14.09'!O$1,'FCST SDV'!$AC$2:$AZ$2,0))/'Hàng Theo FCTS 14.09'!$C184,0)</f>
        <v>0</v>
      </c>
      <c r="P184" s="134">
        <f t="array" ref="P184">+IFERROR(INDEX('FCST SDV'!$AC$3:$AZ$3000,MATCH('Hàng Theo FCTS 14.09'!$B184,'FCST SDV'!$C$3:$C$3000,0),MATCH('Hàng Theo FCTS 14.09'!P$1,'FCST SDV'!$AC$2:$AZ$2,0))/'Hàng Theo FCTS 14.09'!$C184,0)</f>
        <v>0</v>
      </c>
      <c r="Q184" s="134">
        <f t="array" ref="Q184">+IFERROR(INDEX('FCST SDV'!$AC$3:$AZ$3000,MATCH('Hàng Theo FCTS 14.09'!$B184,'FCST SDV'!$C$3:$C$3000,0),MATCH('Hàng Theo FCTS 14.09'!Q$1,'FCST SDV'!$AC$2:$AZ$2,0))/'Hàng Theo FCTS 14.09'!$C184,0)</f>
        <v>0</v>
      </c>
    </row>
    <row r="185" spans="1:17">
      <c r="A185" s="575"/>
      <c r="B185" s="131" t="s">
        <v>122</v>
      </c>
      <c r="C185" s="135">
        <v>2500</v>
      </c>
      <c r="D185" s="556"/>
      <c r="E185" s="664"/>
      <c r="F185" s="556"/>
      <c r="G185" s="152">
        <f>+VLOOKUP(B185,'[6]FCST SDV'!$C:$AL,36,0)</f>
        <v>0</v>
      </c>
      <c r="H185" s="153">
        <f t="shared" si="36"/>
        <v>0</v>
      </c>
      <c r="I185" s="134">
        <f t="array" ref="I185">+IFERROR(INDEX('FCST SDV'!$AC$3:$AZ$3000,MATCH('Hàng Theo FCTS 14.09'!$B185,'FCST SDV'!$C$3:$C$3000,0),MATCH('Hàng Theo FCTS 14.09'!I$1,'FCST SDV'!$AC$2:$AZ$2,0))/'Hàng Theo FCTS 14.09'!$C185,0)</f>
        <v>0</v>
      </c>
      <c r="J185" s="134">
        <f t="array" ref="J185">+IFERROR(INDEX('FCST SDV'!$AC$3:$AZ$3000,MATCH('Hàng Theo FCTS 14.09'!$B185,'FCST SDV'!$C$3:$C$3000,0),MATCH('Hàng Theo FCTS 14.09'!J$1,'FCST SDV'!$AC$2:$AZ$2,0))/'Hàng Theo FCTS 14.09'!$C185,0)</f>
        <v>0</v>
      </c>
      <c r="K185" s="134">
        <f t="array" ref="K185">+IFERROR(INDEX('FCST SDV'!$AC$3:$AZ$3000,MATCH('Hàng Theo FCTS 14.09'!$B185,'FCST SDV'!$C$3:$C$3000,0),MATCH('Hàng Theo FCTS 14.09'!K$1,'FCST SDV'!$AC$2:$AZ$2,0))/'Hàng Theo FCTS 14.09'!$C185,0)</f>
        <v>0</v>
      </c>
      <c r="L185" s="134">
        <f t="array" ref="L185">+IFERROR(INDEX('FCST SDV'!$AC$3:$AZ$3000,MATCH('Hàng Theo FCTS 14.09'!$B185,'FCST SDV'!$C$3:$C$3000,0),MATCH('Hàng Theo FCTS 14.09'!L$1,'FCST SDV'!$AC$2:$AZ$2,0))/'Hàng Theo FCTS 14.09'!$C185,0)</f>
        <v>0</v>
      </c>
      <c r="M185" s="134">
        <f t="array" ref="M185">+IFERROR(INDEX('FCST SDV'!$AC$3:$AZ$3000,MATCH('Hàng Theo FCTS 14.09'!$B185,'FCST SDV'!$C$3:$C$3000,0),MATCH('Hàng Theo FCTS 14.09'!M$1,'FCST SDV'!$AC$2:$AZ$2,0))/'Hàng Theo FCTS 14.09'!$C185,0)</f>
        <v>0</v>
      </c>
      <c r="N185" s="134">
        <f t="array" ref="N185">+IFERROR(INDEX('FCST SDV'!$AC$3:$AZ$3000,MATCH('Hàng Theo FCTS 14.09'!$B185,'FCST SDV'!$C$3:$C$3000,0),MATCH('Hàng Theo FCTS 14.09'!N$1,'FCST SDV'!$AC$2:$AZ$2,0))/'Hàng Theo FCTS 14.09'!$C185,0)</f>
        <v>0</v>
      </c>
      <c r="O185" s="134">
        <f t="array" ref="O185">+IFERROR(INDEX('FCST SDV'!$AC$3:$AZ$3000,MATCH('Hàng Theo FCTS 14.09'!$B185,'FCST SDV'!$C$3:$C$3000,0),MATCH('Hàng Theo FCTS 14.09'!O$1,'FCST SDV'!$AC$2:$AZ$2,0))/'Hàng Theo FCTS 14.09'!$C185,0)</f>
        <v>0</v>
      </c>
      <c r="P185" s="134">
        <f t="array" ref="P185">+IFERROR(INDEX('FCST SDV'!$AC$3:$AZ$3000,MATCH('Hàng Theo FCTS 14.09'!$B185,'FCST SDV'!$C$3:$C$3000,0),MATCH('Hàng Theo FCTS 14.09'!P$1,'FCST SDV'!$AC$2:$AZ$2,0))/'Hàng Theo FCTS 14.09'!$C185,0)</f>
        <v>0</v>
      </c>
      <c r="Q185" s="134">
        <f t="array" ref="Q185">+IFERROR(INDEX('FCST SDV'!$AC$3:$AZ$3000,MATCH('Hàng Theo FCTS 14.09'!$B185,'FCST SDV'!$C$3:$C$3000,0),MATCH('Hàng Theo FCTS 14.09'!Q$1,'FCST SDV'!$AC$2:$AZ$2,0))/'Hàng Theo FCTS 14.09'!$C185,0)</f>
        <v>0</v>
      </c>
    </row>
    <row r="186" spans="1:17">
      <c r="A186" s="571"/>
      <c r="B186" s="131" t="s">
        <v>254</v>
      </c>
      <c r="C186" s="135"/>
      <c r="D186" s="557"/>
      <c r="E186" s="586"/>
      <c r="F186" s="557"/>
      <c r="G186" s="152">
        <v>0</v>
      </c>
      <c r="H186" s="153">
        <v>0</v>
      </c>
      <c r="I186" s="134">
        <f t="array" ref="I186">+IFERROR(INDEX('FCST SDV'!$AC$3:$AZ$3000,MATCH('Hàng Theo FCTS 14.09'!$B186,'FCST SDV'!$C$3:$C$3000,0),MATCH('Hàng Theo FCTS 14.09'!I$1,'FCST SDV'!$AC$2:$AZ$2,0))/'Hàng Theo FCTS 14.09'!$C186,0)</f>
        <v>0</v>
      </c>
      <c r="J186" s="134">
        <f t="array" ref="J186">+IFERROR(INDEX('FCST SDV'!$AC$3:$AZ$3000,MATCH('Hàng Theo FCTS 14.09'!$B186,'FCST SDV'!$C$3:$C$3000,0),MATCH('Hàng Theo FCTS 14.09'!J$1,'FCST SDV'!$AC$2:$AZ$2,0))/'Hàng Theo FCTS 14.09'!$C186,0)</f>
        <v>0</v>
      </c>
      <c r="K186" s="134">
        <f t="array" ref="K186">+IFERROR(INDEX('FCST SDV'!$AC$3:$AZ$3000,MATCH('Hàng Theo FCTS 14.09'!$B186,'FCST SDV'!$C$3:$C$3000,0),MATCH('Hàng Theo FCTS 14.09'!K$1,'FCST SDV'!$AC$2:$AZ$2,0))/'Hàng Theo FCTS 14.09'!$C186,0)</f>
        <v>0</v>
      </c>
      <c r="L186" s="134">
        <f t="array" ref="L186">+IFERROR(INDEX('FCST SDV'!$AC$3:$AZ$3000,MATCH('Hàng Theo FCTS 14.09'!$B186,'FCST SDV'!$C$3:$C$3000,0),MATCH('Hàng Theo FCTS 14.09'!L$1,'FCST SDV'!$AC$2:$AZ$2,0))/'Hàng Theo FCTS 14.09'!$C186,0)</f>
        <v>0</v>
      </c>
      <c r="M186" s="134">
        <f t="array" ref="M186">+IFERROR(INDEX('FCST SDV'!$AC$3:$AZ$3000,MATCH('Hàng Theo FCTS 14.09'!$B186,'FCST SDV'!$C$3:$C$3000,0),MATCH('Hàng Theo FCTS 14.09'!M$1,'FCST SDV'!$AC$2:$AZ$2,0))/'Hàng Theo FCTS 14.09'!$C186,0)</f>
        <v>0</v>
      </c>
      <c r="N186" s="134">
        <f t="array" ref="N186">+IFERROR(INDEX('FCST SDV'!$AC$3:$AZ$3000,MATCH('Hàng Theo FCTS 14.09'!$B186,'FCST SDV'!$C$3:$C$3000,0),MATCH('Hàng Theo FCTS 14.09'!N$1,'FCST SDV'!$AC$2:$AZ$2,0))/'Hàng Theo FCTS 14.09'!$C186,0)</f>
        <v>0</v>
      </c>
      <c r="O186" s="134">
        <f t="array" ref="O186">+IFERROR(INDEX('FCST SDV'!$AC$3:$AZ$3000,MATCH('Hàng Theo FCTS 14.09'!$B186,'FCST SDV'!$C$3:$C$3000,0),MATCH('Hàng Theo FCTS 14.09'!O$1,'FCST SDV'!$AC$2:$AZ$2,0))/'Hàng Theo FCTS 14.09'!$C186,0)</f>
        <v>0</v>
      </c>
      <c r="P186" s="134">
        <f t="array" ref="P186">+IFERROR(INDEX('FCST SDV'!$AC$3:$AZ$3000,MATCH('Hàng Theo FCTS 14.09'!$B186,'FCST SDV'!$C$3:$C$3000,0),MATCH('Hàng Theo FCTS 14.09'!P$1,'FCST SDV'!$AC$2:$AZ$2,0))/'Hàng Theo FCTS 14.09'!$C186,0)</f>
        <v>0</v>
      </c>
      <c r="Q186" s="134">
        <f t="array" ref="Q186">+IFERROR(INDEX('FCST SDV'!$AC$3:$AZ$3000,MATCH('Hàng Theo FCTS 14.09'!$B186,'FCST SDV'!$C$3:$C$3000,0),MATCH('Hàng Theo FCTS 14.09'!Q$1,'FCST SDV'!$AC$2:$AZ$2,0))/'Hàng Theo FCTS 14.09'!$C186,0)</f>
        <v>0</v>
      </c>
    </row>
    <row r="187" spans="1:17">
      <c r="A187" s="572">
        <v>0</v>
      </c>
      <c r="B187" s="573"/>
      <c r="C187" s="573"/>
      <c r="D187" s="573"/>
      <c r="E187" s="573"/>
      <c r="F187" s="574"/>
      <c r="G187" s="156"/>
      <c r="H187" s="155"/>
      <c r="I187" s="138">
        <f>F184-SUM(I184:I186)</f>
        <v>0</v>
      </c>
      <c r="J187" s="138">
        <f>I187-SUM(J184:J186)</f>
        <v>0</v>
      </c>
      <c r="K187" s="138">
        <f t="shared" ref="K187:Q187" si="37">J187-SUM(K184:K186)</f>
        <v>0</v>
      </c>
      <c r="L187" s="138">
        <f t="shared" si="37"/>
        <v>0</v>
      </c>
      <c r="M187" s="138">
        <f t="shared" si="37"/>
        <v>0</v>
      </c>
      <c r="N187" s="138">
        <f t="shared" si="37"/>
        <v>0</v>
      </c>
      <c r="O187" s="138">
        <f t="shared" si="37"/>
        <v>0</v>
      </c>
      <c r="P187" s="138">
        <f t="shared" si="37"/>
        <v>0</v>
      </c>
      <c r="Q187" s="138">
        <f t="shared" si="37"/>
        <v>0</v>
      </c>
    </row>
    <row r="188" spans="1:17">
      <c r="A188" s="570" t="s">
        <v>171</v>
      </c>
      <c r="B188" s="131" t="s">
        <v>124</v>
      </c>
      <c r="C188" s="135">
        <v>2500</v>
      </c>
      <c r="D188" s="555">
        <v>0</v>
      </c>
      <c r="E188" s="585"/>
      <c r="F188" s="555">
        <f>D188</f>
        <v>0</v>
      </c>
      <c r="G188" s="152">
        <f>+VLOOKUP(B188,'[6]FCST SDV'!$C:$AL,36,0)</f>
        <v>0</v>
      </c>
      <c r="H188" s="153">
        <f t="shared" ref="H188:H190" si="38">+G188/C188</f>
        <v>0</v>
      </c>
      <c r="I188" s="134">
        <f t="array" ref="I188">+IFERROR(INDEX('FCST SDV'!$AC$3:$AZ$3000,MATCH('Hàng Theo FCTS 14.09'!$B188,'FCST SDV'!$C$3:$C$3000,0),MATCH('Hàng Theo FCTS 14.09'!I$1,'FCST SDV'!$AC$2:$AZ$2,0))/'Hàng Theo FCTS 14.09'!$C188,0)</f>
        <v>0</v>
      </c>
      <c r="J188" s="134">
        <f t="array" ref="J188">+IFERROR(INDEX('FCST SDV'!$AC$3:$AZ$3000,MATCH('Hàng Theo FCTS 14.09'!$B188,'FCST SDV'!$C$3:$C$3000,0),MATCH('Hàng Theo FCTS 14.09'!J$1,'FCST SDV'!$AC$2:$AZ$2,0))/'Hàng Theo FCTS 14.09'!$C188,0)</f>
        <v>0</v>
      </c>
      <c r="K188" s="134">
        <f t="array" ref="K188">+IFERROR(INDEX('FCST SDV'!$AC$3:$AZ$3000,MATCH('Hàng Theo FCTS 14.09'!$B188,'FCST SDV'!$C$3:$C$3000,0),MATCH('Hàng Theo FCTS 14.09'!K$1,'FCST SDV'!$AC$2:$AZ$2,0))/'Hàng Theo FCTS 14.09'!$C188,0)</f>
        <v>0</v>
      </c>
      <c r="L188" s="134">
        <f t="array" ref="L188">+IFERROR(INDEX('FCST SDV'!$AC$3:$AZ$3000,MATCH('Hàng Theo FCTS 14.09'!$B188,'FCST SDV'!$C$3:$C$3000,0),MATCH('Hàng Theo FCTS 14.09'!L$1,'FCST SDV'!$AC$2:$AZ$2,0))/'Hàng Theo FCTS 14.09'!$C188,0)</f>
        <v>0</v>
      </c>
      <c r="M188" s="134">
        <f t="array" ref="M188">+IFERROR(INDEX('FCST SDV'!$AC$3:$AZ$3000,MATCH('Hàng Theo FCTS 14.09'!$B188,'FCST SDV'!$C$3:$C$3000,0),MATCH('Hàng Theo FCTS 14.09'!M$1,'FCST SDV'!$AC$2:$AZ$2,0))/'Hàng Theo FCTS 14.09'!$C188,0)</f>
        <v>0</v>
      </c>
      <c r="N188" s="134">
        <f t="array" ref="N188">+IFERROR(INDEX('FCST SDV'!$AC$3:$AZ$3000,MATCH('Hàng Theo FCTS 14.09'!$B188,'FCST SDV'!$C$3:$C$3000,0),MATCH('Hàng Theo FCTS 14.09'!N$1,'FCST SDV'!$AC$2:$AZ$2,0))/'Hàng Theo FCTS 14.09'!$C188,0)</f>
        <v>0</v>
      </c>
      <c r="O188" s="134">
        <f t="array" ref="O188">+IFERROR(INDEX('FCST SDV'!$AC$3:$AZ$3000,MATCH('Hàng Theo FCTS 14.09'!$B188,'FCST SDV'!$C$3:$C$3000,0),MATCH('Hàng Theo FCTS 14.09'!O$1,'FCST SDV'!$AC$2:$AZ$2,0))/'Hàng Theo FCTS 14.09'!$C188,0)</f>
        <v>0</v>
      </c>
      <c r="P188" s="134">
        <f t="array" ref="P188">+IFERROR(INDEX('FCST SDV'!$AC$3:$AZ$3000,MATCH('Hàng Theo FCTS 14.09'!$B188,'FCST SDV'!$C$3:$C$3000,0),MATCH('Hàng Theo FCTS 14.09'!P$1,'FCST SDV'!$AC$2:$AZ$2,0))/'Hàng Theo FCTS 14.09'!$C188,0)</f>
        <v>0</v>
      </c>
      <c r="Q188" s="134">
        <f t="array" ref="Q188">+IFERROR(INDEX('FCST SDV'!$AC$3:$AZ$3000,MATCH('Hàng Theo FCTS 14.09'!$B188,'FCST SDV'!$C$3:$C$3000,0),MATCH('Hàng Theo FCTS 14.09'!Q$1,'FCST SDV'!$AC$2:$AZ$2,0))/'Hàng Theo FCTS 14.09'!$C188,0)</f>
        <v>0</v>
      </c>
    </row>
    <row r="189" spans="1:17">
      <c r="A189" s="575"/>
      <c r="B189" s="131" t="s">
        <v>125</v>
      </c>
      <c r="C189" s="135">
        <v>2500</v>
      </c>
      <c r="D189" s="556"/>
      <c r="E189" s="664"/>
      <c r="F189" s="556"/>
      <c r="G189" s="152">
        <f>+VLOOKUP(B189,'[6]FCST SDV'!$C:$AL,36,0)</f>
        <v>0</v>
      </c>
      <c r="H189" s="153">
        <f t="shared" si="38"/>
        <v>0</v>
      </c>
      <c r="I189" s="134">
        <f t="array" ref="I189">+IFERROR(INDEX('FCST SDV'!$AC$3:$AZ$3000,MATCH('Hàng Theo FCTS 14.09'!$B189,'FCST SDV'!$C$3:$C$3000,0),MATCH('Hàng Theo FCTS 14.09'!I$1,'FCST SDV'!$AC$2:$AZ$2,0))/'Hàng Theo FCTS 14.09'!$C189,0)</f>
        <v>0</v>
      </c>
      <c r="J189" s="134">
        <f t="array" ref="J189">+IFERROR(INDEX('FCST SDV'!$AC$3:$AZ$3000,MATCH('Hàng Theo FCTS 14.09'!$B189,'FCST SDV'!$C$3:$C$3000,0),MATCH('Hàng Theo FCTS 14.09'!J$1,'FCST SDV'!$AC$2:$AZ$2,0))/'Hàng Theo FCTS 14.09'!$C189,0)</f>
        <v>0</v>
      </c>
      <c r="K189" s="134">
        <f t="array" ref="K189">+IFERROR(INDEX('FCST SDV'!$AC$3:$AZ$3000,MATCH('Hàng Theo FCTS 14.09'!$B189,'FCST SDV'!$C$3:$C$3000,0),MATCH('Hàng Theo FCTS 14.09'!K$1,'FCST SDV'!$AC$2:$AZ$2,0))/'Hàng Theo FCTS 14.09'!$C189,0)</f>
        <v>0</v>
      </c>
      <c r="L189" s="134">
        <f t="array" ref="L189">+IFERROR(INDEX('FCST SDV'!$AC$3:$AZ$3000,MATCH('Hàng Theo FCTS 14.09'!$B189,'FCST SDV'!$C$3:$C$3000,0),MATCH('Hàng Theo FCTS 14.09'!L$1,'FCST SDV'!$AC$2:$AZ$2,0))/'Hàng Theo FCTS 14.09'!$C189,0)</f>
        <v>0</v>
      </c>
      <c r="M189" s="134">
        <f t="array" ref="M189">+IFERROR(INDEX('FCST SDV'!$AC$3:$AZ$3000,MATCH('Hàng Theo FCTS 14.09'!$B189,'FCST SDV'!$C$3:$C$3000,0),MATCH('Hàng Theo FCTS 14.09'!M$1,'FCST SDV'!$AC$2:$AZ$2,0))/'Hàng Theo FCTS 14.09'!$C189,0)</f>
        <v>0</v>
      </c>
      <c r="N189" s="134">
        <f t="array" ref="N189">+IFERROR(INDEX('FCST SDV'!$AC$3:$AZ$3000,MATCH('Hàng Theo FCTS 14.09'!$B189,'FCST SDV'!$C$3:$C$3000,0),MATCH('Hàng Theo FCTS 14.09'!N$1,'FCST SDV'!$AC$2:$AZ$2,0))/'Hàng Theo FCTS 14.09'!$C189,0)</f>
        <v>0</v>
      </c>
      <c r="O189" s="134">
        <f t="array" ref="O189">+IFERROR(INDEX('FCST SDV'!$AC$3:$AZ$3000,MATCH('Hàng Theo FCTS 14.09'!$B189,'FCST SDV'!$C$3:$C$3000,0),MATCH('Hàng Theo FCTS 14.09'!O$1,'FCST SDV'!$AC$2:$AZ$2,0))/'Hàng Theo FCTS 14.09'!$C189,0)</f>
        <v>0</v>
      </c>
      <c r="P189" s="134">
        <f t="array" ref="P189">+IFERROR(INDEX('FCST SDV'!$AC$3:$AZ$3000,MATCH('Hàng Theo FCTS 14.09'!$B189,'FCST SDV'!$C$3:$C$3000,0),MATCH('Hàng Theo FCTS 14.09'!P$1,'FCST SDV'!$AC$2:$AZ$2,0))/'Hàng Theo FCTS 14.09'!$C189,0)</f>
        <v>0</v>
      </c>
      <c r="Q189" s="134">
        <f t="array" ref="Q189">+IFERROR(INDEX('FCST SDV'!$AC$3:$AZ$3000,MATCH('Hàng Theo FCTS 14.09'!$B189,'FCST SDV'!$C$3:$C$3000,0),MATCH('Hàng Theo FCTS 14.09'!Q$1,'FCST SDV'!$AC$2:$AZ$2,0))/'Hàng Theo FCTS 14.09'!$C189,0)</f>
        <v>0</v>
      </c>
    </row>
    <row r="190" spans="1:17">
      <c r="A190" s="575"/>
      <c r="B190" s="131" t="s">
        <v>126</v>
      </c>
      <c r="C190" s="135">
        <v>2500</v>
      </c>
      <c r="D190" s="556"/>
      <c r="E190" s="664"/>
      <c r="F190" s="556"/>
      <c r="G190" s="152">
        <f>+VLOOKUP(B190,'[6]FCST SDV'!$C:$AL,36,0)</f>
        <v>0</v>
      </c>
      <c r="H190" s="153">
        <f t="shared" si="38"/>
        <v>0</v>
      </c>
      <c r="I190" s="134">
        <f t="array" ref="I190">+IFERROR(INDEX('FCST SDV'!$AC$3:$AZ$3000,MATCH('Hàng Theo FCTS 14.09'!$B190,'FCST SDV'!$C$3:$C$3000,0),MATCH('Hàng Theo FCTS 14.09'!I$1,'FCST SDV'!$AC$2:$AZ$2,0))/'Hàng Theo FCTS 14.09'!$C190,0)</f>
        <v>0</v>
      </c>
      <c r="J190" s="134">
        <f t="array" ref="J190">+IFERROR(INDEX('FCST SDV'!$AC$3:$AZ$3000,MATCH('Hàng Theo FCTS 14.09'!$B190,'FCST SDV'!$C$3:$C$3000,0),MATCH('Hàng Theo FCTS 14.09'!J$1,'FCST SDV'!$AC$2:$AZ$2,0))/'Hàng Theo FCTS 14.09'!$C190,0)</f>
        <v>0</v>
      </c>
      <c r="K190" s="134">
        <f t="array" ref="K190">+IFERROR(INDEX('FCST SDV'!$AC$3:$AZ$3000,MATCH('Hàng Theo FCTS 14.09'!$B190,'FCST SDV'!$C$3:$C$3000,0),MATCH('Hàng Theo FCTS 14.09'!K$1,'FCST SDV'!$AC$2:$AZ$2,0))/'Hàng Theo FCTS 14.09'!$C190,0)</f>
        <v>0</v>
      </c>
      <c r="L190" s="134">
        <f t="array" ref="L190">+IFERROR(INDEX('FCST SDV'!$AC$3:$AZ$3000,MATCH('Hàng Theo FCTS 14.09'!$B190,'FCST SDV'!$C$3:$C$3000,0),MATCH('Hàng Theo FCTS 14.09'!L$1,'FCST SDV'!$AC$2:$AZ$2,0))/'Hàng Theo FCTS 14.09'!$C190,0)</f>
        <v>0</v>
      </c>
      <c r="M190" s="134">
        <f t="array" ref="M190">+IFERROR(INDEX('FCST SDV'!$AC$3:$AZ$3000,MATCH('Hàng Theo FCTS 14.09'!$B190,'FCST SDV'!$C$3:$C$3000,0),MATCH('Hàng Theo FCTS 14.09'!M$1,'FCST SDV'!$AC$2:$AZ$2,0))/'Hàng Theo FCTS 14.09'!$C190,0)</f>
        <v>0</v>
      </c>
      <c r="N190" s="134">
        <f t="array" ref="N190">+IFERROR(INDEX('FCST SDV'!$AC$3:$AZ$3000,MATCH('Hàng Theo FCTS 14.09'!$B190,'FCST SDV'!$C$3:$C$3000,0),MATCH('Hàng Theo FCTS 14.09'!N$1,'FCST SDV'!$AC$2:$AZ$2,0))/'Hàng Theo FCTS 14.09'!$C190,0)</f>
        <v>0</v>
      </c>
      <c r="O190" s="134">
        <f t="array" ref="O190">+IFERROR(INDEX('FCST SDV'!$AC$3:$AZ$3000,MATCH('Hàng Theo FCTS 14.09'!$B190,'FCST SDV'!$C$3:$C$3000,0),MATCH('Hàng Theo FCTS 14.09'!O$1,'FCST SDV'!$AC$2:$AZ$2,0))/'Hàng Theo FCTS 14.09'!$C190,0)</f>
        <v>0</v>
      </c>
      <c r="P190" s="134">
        <f t="array" ref="P190">+IFERROR(INDEX('FCST SDV'!$AC$3:$AZ$3000,MATCH('Hàng Theo FCTS 14.09'!$B190,'FCST SDV'!$C$3:$C$3000,0),MATCH('Hàng Theo FCTS 14.09'!P$1,'FCST SDV'!$AC$2:$AZ$2,0))/'Hàng Theo FCTS 14.09'!$C190,0)</f>
        <v>0</v>
      </c>
      <c r="Q190" s="134">
        <f t="array" ref="Q190">+IFERROR(INDEX('FCST SDV'!$AC$3:$AZ$3000,MATCH('Hàng Theo FCTS 14.09'!$B190,'FCST SDV'!$C$3:$C$3000,0),MATCH('Hàng Theo FCTS 14.09'!Q$1,'FCST SDV'!$AC$2:$AZ$2,0))/'Hàng Theo FCTS 14.09'!$C190,0)</f>
        <v>0</v>
      </c>
    </row>
    <row r="191" spans="1:17">
      <c r="A191" s="571"/>
      <c r="B191" s="131" t="s">
        <v>254</v>
      </c>
      <c r="C191" s="135"/>
      <c r="D191" s="557"/>
      <c r="E191" s="586"/>
      <c r="F191" s="557"/>
      <c r="G191" s="152">
        <v>0</v>
      </c>
      <c r="H191" s="153">
        <v>0</v>
      </c>
      <c r="I191" s="134">
        <f t="array" ref="I191">+IFERROR(INDEX('FCST SDV'!$AC$3:$AZ$3000,MATCH('Hàng Theo FCTS 14.09'!$B191,'FCST SDV'!$C$3:$C$3000,0),MATCH('Hàng Theo FCTS 14.09'!I$1,'FCST SDV'!$AC$2:$AZ$2,0))/'Hàng Theo FCTS 14.09'!$C191,0)</f>
        <v>0</v>
      </c>
      <c r="J191" s="134">
        <f t="array" ref="J191">+IFERROR(INDEX('FCST SDV'!$AC$3:$AZ$3000,MATCH('Hàng Theo FCTS 14.09'!$B191,'FCST SDV'!$C$3:$C$3000,0),MATCH('Hàng Theo FCTS 14.09'!J$1,'FCST SDV'!$AC$2:$AZ$2,0))/'Hàng Theo FCTS 14.09'!$C191,0)</f>
        <v>0</v>
      </c>
      <c r="K191" s="134">
        <f t="array" ref="K191">+IFERROR(INDEX('FCST SDV'!$AC$3:$AZ$3000,MATCH('Hàng Theo FCTS 14.09'!$B191,'FCST SDV'!$C$3:$C$3000,0),MATCH('Hàng Theo FCTS 14.09'!K$1,'FCST SDV'!$AC$2:$AZ$2,0))/'Hàng Theo FCTS 14.09'!$C191,0)</f>
        <v>0</v>
      </c>
      <c r="L191" s="134">
        <f t="array" ref="L191">+IFERROR(INDEX('FCST SDV'!$AC$3:$AZ$3000,MATCH('Hàng Theo FCTS 14.09'!$B191,'FCST SDV'!$C$3:$C$3000,0),MATCH('Hàng Theo FCTS 14.09'!L$1,'FCST SDV'!$AC$2:$AZ$2,0))/'Hàng Theo FCTS 14.09'!$C191,0)</f>
        <v>0</v>
      </c>
      <c r="M191" s="134">
        <f t="array" ref="M191">+IFERROR(INDEX('FCST SDV'!$AC$3:$AZ$3000,MATCH('Hàng Theo FCTS 14.09'!$B191,'FCST SDV'!$C$3:$C$3000,0),MATCH('Hàng Theo FCTS 14.09'!M$1,'FCST SDV'!$AC$2:$AZ$2,0))/'Hàng Theo FCTS 14.09'!$C191,0)</f>
        <v>0</v>
      </c>
      <c r="N191" s="134">
        <f t="array" ref="N191">+IFERROR(INDEX('FCST SDV'!$AC$3:$AZ$3000,MATCH('Hàng Theo FCTS 14.09'!$B191,'FCST SDV'!$C$3:$C$3000,0),MATCH('Hàng Theo FCTS 14.09'!N$1,'FCST SDV'!$AC$2:$AZ$2,0))/'Hàng Theo FCTS 14.09'!$C191,0)</f>
        <v>0</v>
      </c>
      <c r="O191" s="134">
        <f t="array" ref="O191">+IFERROR(INDEX('FCST SDV'!$AC$3:$AZ$3000,MATCH('Hàng Theo FCTS 14.09'!$B191,'FCST SDV'!$C$3:$C$3000,0),MATCH('Hàng Theo FCTS 14.09'!O$1,'FCST SDV'!$AC$2:$AZ$2,0))/'Hàng Theo FCTS 14.09'!$C191,0)</f>
        <v>0</v>
      </c>
      <c r="P191" s="134">
        <f t="array" ref="P191">+IFERROR(INDEX('FCST SDV'!$AC$3:$AZ$3000,MATCH('Hàng Theo FCTS 14.09'!$B191,'FCST SDV'!$C$3:$C$3000,0),MATCH('Hàng Theo FCTS 14.09'!P$1,'FCST SDV'!$AC$2:$AZ$2,0))/'Hàng Theo FCTS 14.09'!$C191,0)</f>
        <v>0</v>
      </c>
      <c r="Q191" s="134">
        <f t="array" ref="Q191">+IFERROR(INDEX('FCST SDV'!$AC$3:$AZ$3000,MATCH('Hàng Theo FCTS 14.09'!$B191,'FCST SDV'!$C$3:$C$3000,0),MATCH('Hàng Theo FCTS 14.09'!Q$1,'FCST SDV'!$AC$2:$AZ$2,0))/'Hàng Theo FCTS 14.09'!$C191,0)</f>
        <v>0</v>
      </c>
    </row>
    <row r="192" spans="1:17">
      <c r="A192" s="572" t="s">
        <v>254</v>
      </c>
      <c r="B192" s="573"/>
      <c r="C192" s="573"/>
      <c r="D192" s="573"/>
      <c r="E192" s="573"/>
      <c r="F192" s="574"/>
      <c r="G192" s="156"/>
      <c r="H192" s="155"/>
      <c r="I192" s="138">
        <f>+F188-SUM(I188:I191)</f>
        <v>0</v>
      </c>
      <c r="J192" s="138">
        <f t="shared" ref="J192:Q192" si="39">+G188-SUM(J188:J191)</f>
        <v>0</v>
      </c>
      <c r="K192" s="138">
        <f t="shared" si="39"/>
        <v>0</v>
      </c>
      <c r="L192" s="138">
        <f t="shared" si="39"/>
        <v>0</v>
      </c>
      <c r="M192" s="138">
        <f t="shared" si="39"/>
        <v>0</v>
      </c>
      <c r="N192" s="138">
        <f t="shared" si="39"/>
        <v>0</v>
      </c>
      <c r="O192" s="138">
        <f t="shared" si="39"/>
        <v>0</v>
      </c>
      <c r="P192" s="138">
        <f t="shared" si="39"/>
        <v>0</v>
      </c>
      <c r="Q192" s="138">
        <f t="shared" si="39"/>
        <v>0</v>
      </c>
    </row>
    <row r="193" spans="1:17">
      <c r="A193" s="570" t="s">
        <v>172</v>
      </c>
      <c r="B193" s="131" t="s">
        <v>127</v>
      </c>
      <c r="C193" s="135">
        <v>2500</v>
      </c>
      <c r="D193" s="555">
        <v>0</v>
      </c>
      <c r="E193" s="585"/>
      <c r="F193" s="555">
        <f>D193</f>
        <v>0</v>
      </c>
      <c r="G193" s="152">
        <f>+VLOOKUP(B193,'[6]FCST SDV'!$C:$AL,36,0)</f>
        <v>0</v>
      </c>
      <c r="H193" s="153">
        <f t="shared" ref="H193" si="40">+G193/C193</f>
        <v>0</v>
      </c>
      <c r="I193" s="134">
        <f t="array" ref="I193">+IFERROR(INDEX('FCST SDV'!$AC$3:$AZ$3000,MATCH('Hàng Theo FCTS 14.09'!$B193,'FCST SDV'!$C$3:$C$3000,0),MATCH('Hàng Theo FCTS 14.09'!I$1,'FCST SDV'!$AC$2:$AZ$2,0))/'Hàng Theo FCTS 14.09'!$C193,0)</f>
        <v>0</v>
      </c>
      <c r="J193" s="134">
        <f t="array" ref="J193">+IFERROR(INDEX('FCST SDV'!$AC$3:$AZ$3000,MATCH('Hàng Theo FCTS 14.09'!$B193,'FCST SDV'!$C$3:$C$3000,0),MATCH('Hàng Theo FCTS 14.09'!J$1,'FCST SDV'!$AC$2:$AZ$2,0))/'Hàng Theo FCTS 14.09'!$C193,0)</f>
        <v>0</v>
      </c>
      <c r="K193" s="134">
        <f t="array" ref="K193">+IFERROR(INDEX('FCST SDV'!$AC$3:$AZ$3000,MATCH('Hàng Theo FCTS 14.09'!$B193,'FCST SDV'!$C$3:$C$3000,0),MATCH('Hàng Theo FCTS 14.09'!K$1,'FCST SDV'!$AC$2:$AZ$2,0))/'Hàng Theo FCTS 14.09'!$C193,0)</f>
        <v>0</v>
      </c>
      <c r="L193" s="134">
        <f t="array" ref="L193">+IFERROR(INDEX('FCST SDV'!$AC$3:$AZ$3000,MATCH('Hàng Theo FCTS 14.09'!$B193,'FCST SDV'!$C$3:$C$3000,0),MATCH('Hàng Theo FCTS 14.09'!L$1,'FCST SDV'!$AC$2:$AZ$2,0))/'Hàng Theo FCTS 14.09'!$C193,0)</f>
        <v>0</v>
      </c>
      <c r="M193" s="134">
        <f t="array" ref="M193">+IFERROR(INDEX('FCST SDV'!$AC$3:$AZ$3000,MATCH('Hàng Theo FCTS 14.09'!$B193,'FCST SDV'!$C$3:$C$3000,0),MATCH('Hàng Theo FCTS 14.09'!M$1,'FCST SDV'!$AC$2:$AZ$2,0))/'Hàng Theo FCTS 14.09'!$C193,0)</f>
        <v>0</v>
      </c>
      <c r="N193" s="134">
        <f t="array" ref="N193">+IFERROR(INDEX('FCST SDV'!$AC$3:$AZ$3000,MATCH('Hàng Theo FCTS 14.09'!$B193,'FCST SDV'!$C$3:$C$3000,0),MATCH('Hàng Theo FCTS 14.09'!N$1,'FCST SDV'!$AC$2:$AZ$2,0))/'Hàng Theo FCTS 14.09'!$C193,0)</f>
        <v>0</v>
      </c>
      <c r="O193" s="134">
        <f t="array" ref="O193">+IFERROR(INDEX('FCST SDV'!$AC$3:$AZ$3000,MATCH('Hàng Theo FCTS 14.09'!$B193,'FCST SDV'!$C$3:$C$3000,0),MATCH('Hàng Theo FCTS 14.09'!O$1,'FCST SDV'!$AC$2:$AZ$2,0))/'Hàng Theo FCTS 14.09'!$C193,0)</f>
        <v>0</v>
      </c>
      <c r="P193" s="134">
        <f t="array" ref="P193">+IFERROR(INDEX('FCST SDV'!$AC$3:$AZ$3000,MATCH('Hàng Theo FCTS 14.09'!$B193,'FCST SDV'!$C$3:$C$3000,0),MATCH('Hàng Theo FCTS 14.09'!P$1,'FCST SDV'!$AC$2:$AZ$2,0))/'Hàng Theo FCTS 14.09'!$C193,0)</f>
        <v>0</v>
      </c>
      <c r="Q193" s="134">
        <f t="array" ref="Q193">+IFERROR(INDEX('FCST SDV'!$AC$3:$AZ$3000,MATCH('Hàng Theo FCTS 14.09'!$B193,'FCST SDV'!$C$3:$C$3000,0),MATCH('Hàng Theo FCTS 14.09'!Q$1,'FCST SDV'!$AC$2:$AZ$2,0))/'Hàng Theo FCTS 14.09'!$C193,0)</f>
        <v>0</v>
      </c>
    </row>
    <row r="194" spans="1:17">
      <c r="A194" s="571"/>
      <c r="B194" s="131" t="s">
        <v>254</v>
      </c>
      <c r="C194" s="135"/>
      <c r="D194" s="557"/>
      <c r="E194" s="586"/>
      <c r="F194" s="557"/>
      <c r="G194" s="152">
        <v>0</v>
      </c>
      <c r="H194" s="153">
        <v>0</v>
      </c>
      <c r="I194" s="134">
        <f t="array" ref="I194">+IFERROR(INDEX('FCST SDV'!$AC$3:$AZ$3000,MATCH('Hàng Theo FCTS 14.09'!$B194,'FCST SDV'!$C$3:$C$3000,0),MATCH('Hàng Theo FCTS 14.09'!I$1,'FCST SDV'!$AC$2:$AZ$2,0))/'Hàng Theo FCTS 14.09'!$C194,0)</f>
        <v>0</v>
      </c>
      <c r="J194" s="134">
        <f t="array" ref="J194">+IFERROR(INDEX('FCST SDV'!$AC$3:$AZ$3000,MATCH('Hàng Theo FCTS 14.09'!$B194,'FCST SDV'!$C$3:$C$3000,0),MATCH('Hàng Theo FCTS 14.09'!J$1,'FCST SDV'!$AC$2:$AZ$2,0))/'Hàng Theo FCTS 14.09'!$C194,0)</f>
        <v>0</v>
      </c>
      <c r="K194" s="134">
        <f t="array" ref="K194">+IFERROR(INDEX('FCST SDV'!$AC$3:$AZ$3000,MATCH('Hàng Theo FCTS 14.09'!$B194,'FCST SDV'!$C$3:$C$3000,0),MATCH('Hàng Theo FCTS 14.09'!K$1,'FCST SDV'!$AC$2:$AZ$2,0))/'Hàng Theo FCTS 14.09'!$C194,0)</f>
        <v>0</v>
      </c>
      <c r="L194" s="134">
        <f t="array" ref="L194">+IFERROR(INDEX('FCST SDV'!$AC$3:$AZ$3000,MATCH('Hàng Theo FCTS 14.09'!$B194,'FCST SDV'!$C$3:$C$3000,0),MATCH('Hàng Theo FCTS 14.09'!L$1,'FCST SDV'!$AC$2:$AZ$2,0))/'Hàng Theo FCTS 14.09'!$C194,0)</f>
        <v>0</v>
      </c>
      <c r="M194" s="134">
        <f t="array" ref="M194">+IFERROR(INDEX('FCST SDV'!$AC$3:$AZ$3000,MATCH('Hàng Theo FCTS 14.09'!$B194,'FCST SDV'!$C$3:$C$3000,0),MATCH('Hàng Theo FCTS 14.09'!M$1,'FCST SDV'!$AC$2:$AZ$2,0))/'Hàng Theo FCTS 14.09'!$C194,0)</f>
        <v>0</v>
      </c>
      <c r="N194" s="134">
        <f t="array" ref="N194">+IFERROR(INDEX('FCST SDV'!$AC$3:$AZ$3000,MATCH('Hàng Theo FCTS 14.09'!$B194,'FCST SDV'!$C$3:$C$3000,0),MATCH('Hàng Theo FCTS 14.09'!N$1,'FCST SDV'!$AC$2:$AZ$2,0))/'Hàng Theo FCTS 14.09'!$C194,0)</f>
        <v>0</v>
      </c>
      <c r="O194" s="134">
        <f t="array" ref="O194">+IFERROR(INDEX('FCST SDV'!$AC$3:$AZ$3000,MATCH('Hàng Theo FCTS 14.09'!$B194,'FCST SDV'!$C$3:$C$3000,0),MATCH('Hàng Theo FCTS 14.09'!O$1,'FCST SDV'!$AC$2:$AZ$2,0))/'Hàng Theo FCTS 14.09'!$C194,0)</f>
        <v>0</v>
      </c>
      <c r="P194" s="134">
        <f t="array" ref="P194">+IFERROR(INDEX('FCST SDV'!$AC$3:$AZ$3000,MATCH('Hàng Theo FCTS 14.09'!$B194,'FCST SDV'!$C$3:$C$3000,0),MATCH('Hàng Theo FCTS 14.09'!P$1,'FCST SDV'!$AC$2:$AZ$2,0))/'Hàng Theo FCTS 14.09'!$C194,0)</f>
        <v>0</v>
      </c>
      <c r="Q194" s="134">
        <f t="array" ref="Q194">+IFERROR(INDEX('FCST SDV'!$AC$3:$AZ$3000,MATCH('Hàng Theo FCTS 14.09'!$B194,'FCST SDV'!$C$3:$C$3000,0),MATCH('Hàng Theo FCTS 14.09'!Q$1,'FCST SDV'!$AC$2:$AZ$2,0))/'Hàng Theo FCTS 14.09'!$C194,0)</f>
        <v>0</v>
      </c>
    </row>
    <row r="195" spans="1:17">
      <c r="A195" s="572" t="s">
        <v>254</v>
      </c>
      <c r="B195" s="573"/>
      <c r="C195" s="573"/>
      <c r="D195" s="573"/>
      <c r="E195" s="573"/>
      <c r="F195" s="574"/>
      <c r="G195" s="156"/>
      <c r="H195" s="155"/>
      <c r="I195" s="138">
        <f>+F193-SUM(I193:I194)</f>
        <v>0</v>
      </c>
      <c r="J195" s="138">
        <f t="shared" ref="J195:Q195" si="41">+G193-SUM(J193:J194)</f>
        <v>0</v>
      </c>
      <c r="K195" s="138">
        <f t="shared" si="41"/>
        <v>0</v>
      </c>
      <c r="L195" s="138">
        <f t="shared" si="41"/>
        <v>0</v>
      </c>
      <c r="M195" s="138">
        <f t="shared" si="41"/>
        <v>0</v>
      </c>
      <c r="N195" s="138">
        <f t="shared" si="41"/>
        <v>0</v>
      </c>
      <c r="O195" s="138">
        <f t="shared" si="41"/>
        <v>0</v>
      </c>
      <c r="P195" s="138">
        <f t="shared" si="41"/>
        <v>0</v>
      </c>
      <c r="Q195" s="138">
        <f t="shared" si="41"/>
        <v>0</v>
      </c>
    </row>
    <row r="196" spans="1:17">
      <c r="A196" s="570" t="s">
        <v>173</v>
      </c>
      <c r="B196" s="131" t="s">
        <v>128</v>
      </c>
      <c r="C196" s="135">
        <v>2500</v>
      </c>
      <c r="D196" s="555">
        <v>0</v>
      </c>
      <c r="E196" s="585"/>
      <c r="F196" s="555">
        <f>D196</f>
        <v>0</v>
      </c>
      <c r="G196" s="152">
        <f>+VLOOKUP(B196,'[6]FCST SDV'!$C:$AL,36,0)</f>
        <v>0</v>
      </c>
      <c r="H196" s="153">
        <f t="shared" ref="H196:H201" si="42">+G196/C196</f>
        <v>0</v>
      </c>
      <c r="I196" s="134">
        <f t="array" ref="I196">+IFERROR(INDEX('FCST SDV'!$AC$3:$AZ$3000,MATCH('Hàng Theo FCTS 14.09'!$B196,'FCST SDV'!$C$3:$C$3000,0),MATCH('Hàng Theo FCTS 14.09'!I$1,'FCST SDV'!$AC$2:$AZ$2,0))/'Hàng Theo FCTS 14.09'!$C196,0)</f>
        <v>0</v>
      </c>
      <c r="J196" s="134">
        <f t="array" ref="J196">+IFERROR(INDEX('FCST SDV'!$AC$3:$AZ$3000,MATCH('Hàng Theo FCTS 14.09'!$B196,'FCST SDV'!$C$3:$C$3000,0),MATCH('Hàng Theo FCTS 14.09'!J$1,'FCST SDV'!$AC$2:$AZ$2,0))/'Hàng Theo FCTS 14.09'!$C196,0)</f>
        <v>0</v>
      </c>
      <c r="K196" s="134">
        <f t="array" ref="K196">+IFERROR(INDEX('FCST SDV'!$AC$3:$AZ$3000,MATCH('Hàng Theo FCTS 14.09'!$B196,'FCST SDV'!$C$3:$C$3000,0),MATCH('Hàng Theo FCTS 14.09'!K$1,'FCST SDV'!$AC$2:$AZ$2,0))/'Hàng Theo FCTS 14.09'!$C196,0)</f>
        <v>0</v>
      </c>
      <c r="L196" s="134">
        <f t="array" ref="L196">+IFERROR(INDEX('FCST SDV'!$AC$3:$AZ$3000,MATCH('Hàng Theo FCTS 14.09'!$B196,'FCST SDV'!$C$3:$C$3000,0),MATCH('Hàng Theo FCTS 14.09'!L$1,'FCST SDV'!$AC$2:$AZ$2,0))/'Hàng Theo FCTS 14.09'!$C196,0)</f>
        <v>0</v>
      </c>
      <c r="M196" s="134">
        <f t="array" ref="M196">+IFERROR(INDEX('FCST SDV'!$AC$3:$AZ$3000,MATCH('Hàng Theo FCTS 14.09'!$B196,'FCST SDV'!$C$3:$C$3000,0),MATCH('Hàng Theo FCTS 14.09'!M$1,'FCST SDV'!$AC$2:$AZ$2,0))/'Hàng Theo FCTS 14.09'!$C196,0)</f>
        <v>0</v>
      </c>
      <c r="N196" s="134">
        <f t="array" ref="N196">+IFERROR(INDEX('FCST SDV'!$AC$3:$AZ$3000,MATCH('Hàng Theo FCTS 14.09'!$B196,'FCST SDV'!$C$3:$C$3000,0),MATCH('Hàng Theo FCTS 14.09'!N$1,'FCST SDV'!$AC$2:$AZ$2,0))/'Hàng Theo FCTS 14.09'!$C196,0)</f>
        <v>0</v>
      </c>
      <c r="O196" s="134">
        <f t="array" ref="O196">+IFERROR(INDEX('FCST SDV'!$AC$3:$AZ$3000,MATCH('Hàng Theo FCTS 14.09'!$B196,'FCST SDV'!$C$3:$C$3000,0),MATCH('Hàng Theo FCTS 14.09'!O$1,'FCST SDV'!$AC$2:$AZ$2,0))/'Hàng Theo FCTS 14.09'!$C196,0)</f>
        <v>0</v>
      </c>
      <c r="P196" s="134">
        <f t="array" ref="P196">+IFERROR(INDEX('FCST SDV'!$AC$3:$AZ$3000,MATCH('Hàng Theo FCTS 14.09'!$B196,'FCST SDV'!$C$3:$C$3000,0),MATCH('Hàng Theo FCTS 14.09'!P$1,'FCST SDV'!$AC$2:$AZ$2,0))/'Hàng Theo FCTS 14.09'!$C196,0)</f>
        <v>0</v>
      </c>
      <c r="Q196" s="134">
        <f t="array" ref="Q196">+IFERROR(INDEX('FCST SDV'!$AC$3:$AZ$3000,MATCH('Hàng Theo FCTS 14.09'!$B196,'FCST SDV'!$C$3:$C$3000,0),MATCH('Hàng Theo FCTS 14.09'!Q$1,'FCST SDV'!$AC$2:$AZ$2,0))/'Hàng Theo FCTS 14.09'!$C196,0)</f>
        <v>0</v>
      </c>
    </row>
    <row r="197" spans="1:17">
      <c r="A197" s="575"/>
      <c r="B197" s="131" t="s">
        <v>129</v>
      </c>
      <c r="C197" s="135">
        <v>2500</v>
      </c>
      <c r="D197" s="556"/>
      <c r="E197" s="664"/>
      <c r="F197" s="556"/>
      <c r="G197" s="152">
        <f>+VLOOKUP(B197,'[6]FCST SDV'!$C:$AL,36,0)</f>
        <v>0</v>
      </c>
      <c r="H197" s="153">
        <f t="shared" si="42"/>
        <v>0</v>
      </c>
      <c r="I197" s="134">
        <f t="array" ref="I197">+IFERROR(INDEX('FCST SDV'!$AC$3:$AZ$3000,MATCH('Hàng Theo FCTS 14.09'!$B197,'FCST SDV'!$C$3:$C$3000,0),MATCH('Hàng Theo FCTS 14.09'!I$1,'FCST SDV'!$AC$2:$AZ$2,0))/'Hàng Theo FCTS 14.09'!$C197,0)</f>
        <v>0</v>
      </c>
      <c r="J197" s="134">
        <f t="array" ref="J197">+IFERROR(INDEX('FCST SDV'!$AC$3:$AZ$3000,MATCH('Hàng Theo FCTS 14.09'!$B197,'FCST SDV'!$C$3:$C$3000,0),MATCH('Hàng Theo FCTS 14.09'!J$1,'FCST SDV'!$AC$2:$AZ$2,0))/'Hàng Theo FCTS 14.09'!$C197,0)</f>
        <v>0</v>
      </c>
      <c r="K197" s="134">
        <f t="array" ref="K197">+IFERROR(INDEX('FCST SDV'!$AC$3:$AZ$3000,MATCH('Hàng Theo FCTS 14.09'!$B197,'FCST SDV'!$C$3:$C$3000,0),MATCH('Hàng Theo FCTS 14.09'!K$1,'FCST SDV'!$AC$2:$AZ$2,0))/'Hàng Theo FCTS 14.09'!$C197,0)</f>
        <v>0</v>
      </c>
      <c r="L197" s="134">
        <f t="array" ref="L197">+IFERROR(INDEX('FCST SDV'!$AC$3:$AZ$3000,MATCH('Hàng Theo FCTS 14.09'!$B197,'FCST SDV'!$C$3:$C$3000,0),MATCH('Hàng Theo FCTS 14.09'!L$1,'FCST SDV'!$AC$2:$AZ$2,0))/'Hàng Theo FCTS 14.09'!$C197,0)</f>
        <v>0</v>
      </c>
      <c r="M197" s="134">
        <f t="array" ref="M197">+IFERROR(INDEX('FCST SDV'!$AC$3:$AZ$3000,MATCH('Hàng Theo FCTS 14.09'!$B197,'FCST SDV'!$C$3:$C$3000,0),MATCH('Hàng Theo FCTS 14.09'!M$1,'FCST SDV'!$AC$2:$AZ$2,0))/'Hàng Theo FCTS 14.09'!$C197,0)</f>
        <v>0</v>
      </c>
      <c r="N197" s="134">
        <f t="array" ref="N197">+IFERROR(INDEX('FCST SDV'!$AC$3:$AZ$3000,MATCH('Hàng Theo FCTS 14.09'!$B197,'FCST SDV'!$C$3:$C$3000,0),MATCH('Hàng Theo FCTS 14.09'!N$1,'FCST SDV'!$AC$2:$AZ$2,0))/'Hàng Theo FCTS 14.09'!$C197,0)</f>
        <v>0</v>
      </c>
      <c r="O197" s="134">
        <f t="array" ref="O197">+IFERROR(INDEX('FCST SDV'!$AC$3:$AZ$3000,MATCH('Hàng Theo FCTS 14.09'!$B197,'FCST SDV'!$C$3:$C$3000,0),MATCH('Hàng Theo FCTS 14.09'!O$1,'FCST SDV'!$AC$2:$AZ$2,0))/'Hàng Theo FCTS 14.09'!$C197,0)</f>
        <v>0</v>
      </c>
      <c r="P197" s="134">
        <f t="array" ref="P197">+IFERROR(INDEX('FCST SDV'!$AC$3:$AZ$3000,MATCH('Hàng Theo FCTS 14.09'!$B197,'FCST SDV'!$C$3:$C$3000,0),MATCH('Hàng Theo FCTS 14.09'!P$1,'FCST SDV'!$AC$2:$AZ$2,0))/'Hàng Theo FCTS 14.09'!$C197,0)</f>
        <v>0</v>
      </c>
      <c r="Q197" s="134">
        <f t="array" ref="Q197">+IFERROR(INDEX('FCST SDV'!$AC$3:$AZ$3000,MATCH('Hàng Theo FCTS 14.09'!$B197,'FCST SDV'!$C$3:$C$3000,0),MATCH('Hàng Theo FCTS 14.09'!Q$1,'FCST SDV'!$AC$2:$AZ$2,0))/'Hàng Theo FCTS 14.09'!$C197,0)</f>
        <v>0</v>
      </c>
    </row>
    <row r="198" spans="1:17">
      <c r="A198" s="575"/>
      <c r="B198" s="131" t="s">
        <v>130</v>
      </c>
      <c r="C198" s="135">
        <v>2500</v>
      </c>
      <c r="D198" s="556"/>
      <c r="E198" s="664"/>
      <c r="F198" s="556"/>
      <c r="G198" s="152">
        <f>+VLOOKUP(B198,'[6]FCST SDV'!$C:$AL,36,0)</f>
        <v>0</v>
      </c>
      <c r="H198" s="153">
        <f t="shared" si="42"/>
        <v>0</v>
      </c>
      <c r="I198" s="134">
        <f t="array" ref="I198">+IFERROR(INDEX('FCST SDV'!$AC$3:$AZ$3000,MATCH('Hàng Theo FCTS 14.09'!$B198,'FCST SDV'!$C$3:$C$3000,0),MATCH('Hàng Theo FCTS 14.09'!I$1,'FCST SDV'!$AC$2:$AZ$2,0))/'Hàng Theo FCTS 14.09'!$C198,0)</f>
        <v>8.1666666666666661</v>
      </c>
      <c r="J198" s="134">
        <f t="array" ref="J198">+IFERROR(INDEX('FCST SDV'!$AC$3:$AZ$3000,MATCH('Hàng Theo FCTS 14.09'!$B198,'FCST SDV'!$C$3:$C$3000,0),MATCH('Hàng Theo FCTS 14.09'!J$1,'FCST SDV'!$AC$2:$AZ$2,0))/'Hàng Theo FCTS 14.09'!$C198,0)</f>
        <v>8.1666666666666661</v>
      </c>
      <c r="K198" s="134">
        <f t="array" ref="K198">+IFERROR(INDEX('FCST SDV'!$AC$3:$AZ$3000,MATCH('Hàng Theo FCTS 14.09'!$B198,'FCST SDV'!$C$3:$C$3000,0),MATCH('Hàng Theo FCTS 14.09'!K$1,'FCST SDV'!$AC$2:$AZ$2,0))/'Hàng Theo FCTS 14.09'!$C198,0)</f>
        <v>8.1666666666666661</v>
      </c>
      <c r="L198" s="134">
        <f t="array" ref="L198">+IFERROR(INDEX('FCST SDV'!$AC$3:$AZ$3000,MATCH('Hàng Theo FCTS 14.09'!$B198,'FCST SDV'!$C$3:$C$3000,0),MATCH('Hàng Theo FCTS 14.09'!L$1,'FCST SDV'!$AC$2:$AZ$2,0))/'Hàng Theo FCTS 14.09'!$C198,0)</f>
        <v>8.1666666666666661</v>
      </c>
      <c r="M198" s="134">
        <f t="array" ref="M198">+IFERROR(INDEX('FCST SDV'!$AC$3:$AZ$3000,MATCH('Hàng Theo FCTS 14.09'!$B198,'FCST SDV'!$C$3:$C$3000,0),MATCH('Hàng Theo FCTS 14.09'!M$1,'FCST SDV'!$AC$2:$AZ$2,0))/'Hàng Theo FCTS 14.09'!$C198,0)</f>
        <v>8.1666666666666661</v>
      </c>
      <c r="N198" s="134">
        <f t="array" ref="N198">+IFERROR(INDEX('FCST SDV'!$AC$3:$AZ$3000,MATCH('Hàng Theo FCTS 14.09'!$B198,'FCST SDV'!$C$3:$C$3000,0),MATCH('Hàng Theo FCTS 14.09'!N$1,'FCST SDV'!$AC$2:$AZ$2,0))/'Hàng Theo FCTS 14.09'!$C198,0)</f>
        <v>8.1666666666666661</v>
      </c>
      <c r="O198" s="134">
        <f t="array" ref="O198">+IFERROR(INDEX('FCST SDV'!$AC$3:$AZ$3000,MATCH('Hàng Theo FCTS 14.09'!$B198,'FCST SDV'!$C$3:$C$3000,0),MATCH('Hàng Theo FCTS 14.09'!O$1,'FCST SDV'!$AC$2:$AZ$2,0))/'Hàng Theo FCTS 14.09'!$C198,0)</f>
        <v>57.166666666666664</v>
      </c>
      <c r="P198" s="134">
        <f t="array" ref="P198">+IFERROR(INDEX('FCST SDV'!$AC$3:$AZ$3000,MATCH('Hàng Theo FCTS 14.09'!$B198,'FCST SDV'!$C$3:$C$3000,0),MATCH('Hàng Theo FCTS 14.09'!P$1,'FCST SDV'!$AC$2:$AZ$2,0))/'Hàng Theo FCTS 14.09'!$C198,0)</f>
        <v>0</v>
      </c>
      <c r="Q198" s="134">
        <f t="array" ref="Q198">+IFERROR(INDEX('FCST SDV'!$AC$3:$AZ$3000,MATCH('Hàng Theo FCTS 14.09'!$B198,'FCST SDV'!$C$3:$C$3000,0),MATCH('Hàng Theo FCTS 14.09'!Q$1,'FCST SDV'!$AC$2:$AZ$2,0))/'Hàng Theo FCTS 14.09'!$C198,0)</f>
        <v>0</v>
      </c>
    </row>
    <row r="199" spans="1:17">
      <c r="A199" s="575"/>
      <c r="B199" s="131" t="s">
        <v>131</v>
      </c>
      <c r="C199" s="135">
        <v>3000</v>
      </c>
      <c r="D199" s="556"/>
      <c r="E199" s="664"/>
      <c r="F199" s="556"/>
      <c r="G199" s="152">
        <f>+VLOOKUP(B199,'[6]FCST SDV'!$C:$AL,36,0)</f>
        <v>318500</v>
      </c>
      <c r="H199" s="153">
        <f t="shared" si="42"/>
        <v>106.16666666666667</v>
      </c>
      <c r="I199" s="134">
        <f t="array" ref="I199">+IFERROR(INDEX('FCST SDV'!$AC$3:$AZ$3000,MATCH('Hàng Theo FCTS 14.09'!$B199,'FCST SDV'!$C$3:$C$3000,0),MATCH('Hàng Theo FCTS 14.09'!I$1,'FCST SDV'!$AC$2:$AZ$2,0))/'Hàng Theo FCTS 14.09'!$C199,0)</f>
        <v>0</v>
      </c>
      <c r="J199" s="134">
        <f t="array" ref="J199">+IFERROR(INDEX('FCST SDV'!$AC$3:$AZ$3000,MATCH('Hàng Theo FCTS 14.09'!$B199,'FCST SDV'!$C$3:$C$3000,0),MATCH('Hàng Theo FCTS 14.09'!J$1,'FCST SDV'!$AC$2:$AZ$2,0))/'Hàng Theo FCTS 14.09'!$C199,0)</f>
        <v>3.5</v>
      </c>
      <c r="K199" s="134">
        <f t="array" ref="K199">+IFERROR(INDEX('FCST SDV'!$AC$3:$AZ$3000,MATCH('Hàng Theo FCTS 14.09'!$B199,'FCST SDV'!$C$3:$C$3000,0),MATCH('Hàng Theo FCTS 14.09'!K$1,'FCST SDV'!$AC$2:$AZ$2,0))/'Hàng Theo FCTS 14.09'!$C199,0)</f>
        <v>3.5</v>
      </c>
      <c r="L199" s="134">
        <f t="array" ref="L199">+IFERROR(INDEX('FCST SDV'!$AC$3:$AZ$3000,MATCH('Hàng Theo FCTS 14.09'!$B199,'FCST SDV'!$C$3:$C$3000,0),MATCH('Hàng Theo FCTS 14.09'!L$1,'FCST SDV'!$AC$2:$AZ$2,0))/'Hàng Theo FCTS 14.09'!$C199,0)</f>
        <v>3.5</v>
      </c>
      <c r="M199" s="134">
        <f t="array" ref="M199">+IFERROR(INDEX('FCST SDV'!$AC$3:$AZ$3000,MATCH('Hàng Theo FCTS 14.09'!$B199,'FCST SDV'!$C$3:$C$3000,0),MATCH('Hàng Theo FCTS 14.09'!M$1,'FCST SDV'!$AC$2:$AZ$2,0))/'Hàng Theo FCTS 14.09'!$C199,0)</f>
        <v>0</v>
      </c>
      <c r="N199" s="134">
        <f t="array" ref="N199">+IFERROR(INDEX('FCST SDV'!$AC$3:$AZ$3000,MATCH('Hàng Theo FCTS 14.09'!$B199,'FCST SDV'!$C$3:$C$3000,0),MATCH('Hàng Theo FCTS 14.09'!N$1,'FCST SDV'!$AC$2:$AZ$2,0))/'Hàng Theo FCTS 14.09'!$C199,0)</f>
        <v>0</v>
      </c>
      <c r="O199" s="134">
        <f t="array" ref="O199">+IFERROR(INDEX('FCST SDV'!$AC$3:$AZ$3000,MATCH('Hàng Theo FCTS 14.09'!$B199,'FCST SDV'!$C$3:$C$3000,0),MATCH('Hàng Theo FCTS 14.09'!O$1,'FCST SDV'!$AC$2:$AZ$2,0))/'Hàng Theo FCTS 14.09'!$C199,0)</f>
        <v>14</v>
      </c>
      <c r="P199" s="134">
        <f t="array" ref="P199">+IFERROR(INDEX('FCST SDV'!$AC$3:$AZ$3000,MATCH('Hàng Theo FCTS 14.09'!$B199,'FCST SDV'!$C$3:$C$3000,0),MATCH('Hàng Theo FCTS 14.09'!P$1,'FCST SDV'!$AC$2:$AZ$2,0))/'Hàng Theo FCTS 14.09'!$C199,0)</f>
        <v>0</v>
      </c>
      <c r="Q199" s="134">
        <f t="array" ref="Q199">+IFERROR(INDEX('FCST SDV'!$AC$3:$AZ$3000,MATCH('Hàng Theo FCTS 14.09'!$B199,'FCST SDV'!$C$3:$C$3000,0),MATCH('Hàng Theo FCTS 14.09'!Q$1,'FCST SDV'!$AC$2:$AZ$2,0))/'Hàng Theo FCTS 14.09'!$C199,0)</f>
        <v>0</v>
      </c>
    </row>
    <row r="200" spans="1:17">
      <c r="A200" s="575"/>
      <c r="B200" s="131" t="s">
        <v>132</v>
      </c>
      <c r="C200" s="135">
        <v>3000</v>
      </c>
      <c r="D200" s="556"/>
      <c r="E200" s="664"/>
      <c r="F200" s="556"/>
      <c r="G200" s="152">
        <f>+VLOOKUP(B200,'[6]FCST SDV'!$C:$AL,36,0)</f>
        <v>73500</v>
      </c>
      <c r="H200" s="153">
        <f t="shared" si="42"/>
        <v>24.5</v>
      </c>
      <c r="I200" s="134">
        <f t="array" ref="I200">+IFERROR(INDEX('FCST SDV'!$AC$3:$AZ$3000,MATCH('Hàng Theo FCTS 14.09'!$B200,'FCST SDV'!$C$3:$C$3000,0),MATCH('Hàng Theo FCTS 14.09'!I$1,'FCST SDV'!$AC$2:$AZ$2,0))/'Hàng Theo FCTS 14.09'!$C200,0)</f>
        <v>0</v>
      </c>
      <c r="J200" s="134">
        <f t="array" ref="J200">+IFERROR(INDEX('FCST SDV'!$AC$3:$AZ$3000,MATCH('Hàng Theo FCTS 14.09'!$B200,'FCST SDV'!$C$3:$C$3000,0),MATCH('Hàng Theo FCTS 14.09'!J$1,'FCST SDV'!$AC$2:$AZ$2,0))/'Hàng Theo FCTS 14.09'!$C200,0)</f>
        <v>1.4</v>
      </c>
      <c r="K200" s="134">
        <f t="array" ref="K200">+IFERROR(INDEX('FCST SDV'!$AC$3:$AZ$3000,MATCH('Hàng Theo FCTS 14.09'!$B200,'FCST SDV'!$C$3:$C$3000,0),MATCH('Hàng Theo FCTS 14.09'!K$1,'FCST SDV'!$AC$2:$AZ$2,0))/'Hàng Theo FCTS 14.09'!$C200,0)</f>
        <v>2.8</v>
      </c>
      <c r="L200" s="134">
        <f t="array" ref="L200">+IFERROR(INDEX('FCST SDV'!$AC$3:$AZ$3000,MATCH('Hàng Theo FCTS 14.09'!$B200,'FCST SDV'!$C$3:$C$3000,0),MATCH('Hàng Theo FCTS 14.09'!L$1,'FCST SDV'!$AC$2:$AZ$2,0))/'Hàng Theo FCTS 14.09'!$C200,0)</f>
        <v>0</v>
      </c>
      <c r="M200" s="134">
        <f t="array" ref="M200">+IFERROR(INDEX('FCST SDV'!$AC$3:$AZ$3000,MATCH('Hàng Theo FCTS 14.09'!$B200,'FCST SDV'!$C$3:$C$3000,0),MATCH('Hàng Theo FCTS 14.09'!M$1,'FCST SDV'!$AC$2:$AZ$2,0))/'Hàng Theo FCTS 14.09'!$C200,0)</f>
        <v>2.8</v>
      </c>
      <c r="N200" s="134">
        <f t="array" ref="N200">+IFERROR(INDEX('FCST SDV'!$AC$3:$AZ$3000,MATCH('Hàng Theo FCTS 14.09'!$B200,'FCST SDV'!$C$3:$C$3000,0),MATCH('Hàng Theo FCTS 14.09'!N$1,'FCST SDV'!$AC$2:$AZ$2,0))/'Hàng Theo FCTS 14.09'!$C200,0)</f>
        <v>4.2</v>
      </c>
      <c r="O200" s="134">
        <f t="array" ref="O200">+IFERROR(INDEX('FCST SDV'!$AC$3:$AZ$3000,MATCH('Hàng Theo FCTS 14.09'!$B200,'FCST SDV'!$C$3:$C$3000,0),MATCH('Hàng Theo FCTS 14.09'!O$1,'FCST SDV'!$AC$2:$AZ$2,0))/'Hàng Theo FCTS 14.09'!$C200,0)</f>
        <v>11.2</v>
      </c>
      <c r="P200" s="134">
        <f t="array" ref="P200">+IFERROR(INDEX('FCST SDV'!$AC$3:$AZ$3000,MATCH('Hàng Theo FCTS 14.09'!$B200,'FCST SDV'!$C$3:$C$3000,0),MATCH('Hàng Theo FCTS 14.09'!P$1,'FCST SDV'!$AC$2:$AZ$2,0))/'Hàng Theo FCTS 14.09'!$C200,0)</f>
        <v>7</v>
      </c>
      <c r="Q200" s="134">
        <f t="array" ref="Q200">+IFERROR(INDEX('FCST SDV'!$AC$3:$AZ$3000,MATCH('Hàng Theo FCTS 14.09'!$B200,'FCST SDV'!$C$3:$C$3000,0),MATCH('Hàng Theo FCTS 14.09'!Q$1,'FCST SDV'!$AC$2:$AZ$2,0))/'Hàng Theo FCTS 14.09'!$C200,0)</f>
        <v>10.6</v>
      </c>
    </row>
    <row r="201" spans="1:17">
      <c r="A201" s="575"/>
      <c r="B201" s="131" t="s">
        <v>133</v>
      </c>
      <c r="C201" s="135">
        <v>2500</v>
      </c>
      <c r="D201" s="556"/>
      <c r="E201" s="664"/>
      <c r="F201" s="556"/>
      <c r="G201" s="152">
        <f>+VLOOKUP(B201,'[6]FCST SDV'!$C:$AL,36,0)</f>
        <v>100000</v>
      </c>
      <c r="H201" s="153">
        <f t="shared" si="42"/>
        <v>40</v>
      </c>
      <c r="I201" s="134">
        <f t="array" ref="I201">+IFERROR(INDEX('FCST SDV'!$AC$3:$AZ$3000,MATCH('Hàng Theo FCTS 14.09'!$B201,'FCST SDV'!$C$3:$C$3000,0),MATCH('Hàng Theo FCTS 14.09'!I$1,'FCST SDV'!$AC$2:$AZ$2,0))/'Hàng Theo FCTS 14.09'!$C201,0)</f>
        <v>0</v>
      </c>
      <c r="J201" s="134">
        <f t="array" ref="J201">+IFERROR(INDEX('FCST SDV'!$AC$3:$AZ$3000,MATCH('Hàng Theo FCTS 14.09'!$B201,'FCST SDV'!$C$3:$C$3000,0),MATCH('Hàng Theo FCTS 14.09'!J$1,'FCST SDV'!$AC$2:$AZ$2,0))/'Hàng Theo FCTS 14.09'!$C201,0)</f>
        <v>0</v>
      </c>
      <c r="K201" s="134">
        <f t="array" ref="K201">+IFERROR(INDEX('FCST SDV'!$AC$3:$AZ$3000,MATCH('Hàng Theo FCTS 14.09'!$B201,'FCST SDV'!$C$3:$C$3000,0),MATCH('Hàng Theo FCTS 14.09'!K$1,'FCST SDV'!$AC$2:$AZ$2,0))/'Hàng Theo FCTS 14.09'!$C201,0)</f>
        <v>0</v>
      </c>
      <c r="L201" s="134">
        <f t="array" ref="L201">+IFERROR(INDEX('FCST SDV'!$AC$3:$AZ$3000,MATCH('Hàng Theo FCTS 14.09'!$B201,'FCST SDV'!$C$3:$C$3000,0),MATCH('Hàng Theo FCTS 14.09'!L$1,'FCST SDV'!$AC$2:$AZ$2,0))/'Hàng Theo FCTS 14.09'!$C201,0)</f>
        <v>0</v>
      </c>
      <c r="M201" s="134">
        <f t="array" ref="M201">+IFERROR(INDEX('FCST SDV'!$AC$3:$AZ$3000,MATCH('Hàng Theo FCTS 14.09'!$B201,'FCST SDV'!$C$3:$C$3000,0),MATCH('Hàng Theo FCTS 14.09'!M$1,'FCST SDV'!$AC$2:$AZ$2,0))/'Hàng Theo FCTS 14.09'!$C201,0)</f>
        <v>0</v>
      </c>
      <c r="N201" s="134">
        <f t="array" ref="N201">+IFERROR(INDEX('FCST SDV'!$AC$3:$AZ$3000,MATCH('Hàng Theo FCTS 14.09'!$B201,'FCST SDV'!$C$3:$C$3000,0),MATCH('Hàng Theo FCTS 14.09'!N$1,'FCST SDV'!$AC$2:$AZ$2,0))/'Hàng Theo FCTS 14.09'!$C201,0)</f>
        <v>0</v>
      </c>
      <c r="O201" s="134">
        <f t="array" ref="O201">+IFERROR(INDEX('FCST SDV'!$AC$3:$AZ$3000,MATCH('Hàng Theo FCTS 14.09'!$B201,'FCST SDV'!$C$3:$C$3000,0),MATCH('Hàng Theo FCTS 14.09'!O$1,'FCST SDV'!$AC$2:$AZ$2,0))/'Hàng Theo FCTS 14.09'!$C201,0)</f>
        <v>0</v>
      </c>
      <c r="P201" s="134">
        <f t="array" ref="P201">+IFERROR(INDEX('FCST SDV'!$AC$3:$AZ$3000,MATCH('Hàng Theo FCTS 14.09'!$B201,'FCST SDV'!$C$3:$C$3000,0),MATCH('Hàng Theo FCTS 14.09'!P$1,'FCST SDV'!$AC$2:$AZ$2,0))/'Hàng Theo FCTS 14.09'!$C201,0)</f>
        <v>0</v>
      </c>
      <c r="Q201" s="134">
        <f t="array" ref="Q201">+IFERROR(INDEX('FCST SDV'!$AC$3:$AZ$3000,MATCH('Hàng Theo FCTS 14.09'!$B201,'FCST SDV'!$C$3:$C$3000,0),MATCH('Hàng Theo FCTS 14.09'!Q$1,'FCST SDV'!$AC$2:$AZ$2,0))/'Hàng Theo FCTS 14.09'!$C201,0)</f>
        <v>0</v>
      </c>
    </row>
    <row r="202" spans="1:17">
      <c r="A202" s="571"/>
      <c r="B202" s="131" t="s">
        <v>254</v>
      </c>
      <c r="C202" s="135"/>
      <c r="D202" s="557"/>
      <c r="E202" s="586"/>
      <c r="F202" s="557"/>
      <c r="G202" s="152">
        <v>0</v>
      </c>
      <c r="H202" s="153">
        <v>0</v>
      </c>
      <c r="I202" s="134">
        <f t="array" ref="I202">+IFERROR(INDEX('FCST SDV'!$AC$3:$AZ$3000,MATCH('Hàng Theo FCTS 14.09'!$B202,'FCST SDV'!$C$3:$C$3000,0),MATCH('Hàng Theo FCTS 14.09'!I$1,'FCST SDV'!$AC$2:$AZ$2,0))/'Hàng Theo FCTS 14.09'!$C202,0)</f>
        <v>0</v>
      </c>
      <c r="J202" s="134">
        <f t="array" ref="J202">+IFERROR(INDEX('FCST SDV'!$AC$3:$AZ$3000,MATCH('Hàng Theo FCTS 14.09'!$B202,'FCST SDV'!$C$3:$C$3000,0),MATCH('Hàng Theo FCTS 14.09'!J$1,'FCST SDV'!$AC$2:$AZ$2,0))/'Hàng Theo FCTS 14.09'!$C202,0)</f>
        <v>0</v>
      </c>
      <c r="K202" s="134">
        <f t="array" ref="K202">+IFERROR(INDEX('FCST SDV'!$AC$3:$AZ$3000,MATCH('Hàng Theo FCTS 14.09'!$B202,'FCST SDV'!$C$3:$C$3000,0),MATCH('Hàng Theo FCTS 14.09'!K$1,'FCST SDV'!$AC$2:$AZ$2,0))/'Hàng Theo FCTS 14.09'!$C202,0)</f>
        <v>0</v>
      </c>
      <c r="L202" s="134">
        <f t="array" ref="L202">+IFERROR(INDEX('FCST SDV'!$AC$3:$AZ$3000,MATCH('Hàng Theo FCTS 14.09'!$B202,'FCST SDV'!$C$3:$C$3000,0),MATCH('Hàng Theo FCTS 14.09'!L$1,'FCST SDV'!$AC$2:$AZ$2,0))/'Hàng Theo FCTS 14.09'!$C202,0)</f>
        <v>0</v>
      </c>
      <c r="M202" s="134">
        <f t="array" ref="M202">+IFERROR(INDEX('FCST SDV'!$AC$3:$AZ$3000,MATCH('Hàng Theo FCTS 14.09'!$B202,'FCST SDV'!$C$3:$C$3000,0),MATCH('Hàng Theo FCTS 14.09'!M$1,'FCST SDV'!$AC$2:$AZ$2,0))/'Hàng Theo FCTS 14.09'!$C202,0)</f>
        <v>0</v>
      </c>
      <c r="N202" s="134">
        <f t="array" ref="N202">+IFERROR(INDEX('FCST SDV'!$AC$3:$AZ$3000,MATCH('Hàng Theo FCTS 14.09'!$B202,'FCST SDV'!$C$3:$C$3000,0),MATCH('Hàng Theo FCTS 14.09'!N$1,'FCST SDV'!$AC$2:$AZ$2,0))/'Hàng Theo FCTS 14.09'!$C202,0)</f>
        <v>0</v>
      </c>
      <c r="O202" s="134">
        <f t="array" ref="O202">+IFERROR(INDEX('FCST SDV'!$AC$3:$AZ$3000,MATCH('Hàng Theo FCTS 14.09'!$B202,'FCST SDV'!$C$3:$C$3000,0),MATCH('Hàng Theo FCTS 14.09'!O$1,'FCST SDV'!$AC$2:$AZ$2,0))/'Hàng Theo FCTS 14.09'!$C202,0)</f>
        <v>0</v>
      </c>
      <c r="P202" s="134">
        <f t="array" ref="P202">+IFERROR(INDEX('FCST SDV'!$AC$3:$AZ$3000,MATCH('Hàng Theo FCTS 14.09'!$B202,'FCST SDV'!$C$3:$C$3000,0),MATCH('Hàng Theo FCTS 14.09'!P$1,'FCST SDV'!$AC$2:$AZ$2,0))/'Hàng Theo FCTS 14.09'!$C202,0)</f>
        <v>0</v>
      </c>
      <c r="Q202" s="134">
        <f t="array" ref="Q202">+IFERROR(INDEX('FCST SDV'!$AC$3:$AZ$3000,MATCH('Hàng Theo FCTS 14.09'!$B202,'FCST SDV'!$C$3:$C$3000,0),MATCH('Hàng Theo FCTS 14.09'!Q$1,'FCST SDV'!$AC$2:$AZ$2,0))/'Hàng Theo FCTS 14.09'!$C202,0)</f>
        <v>0</v>
      </c>
    </row>
    <row r="203" spans="1:17">
      <c r="A203" s="572" t="s">
        <v>254</v>
      </c>
      <c r="B203" s="573"/>
      <c r="C203" s="573"/>
      <c r="D203" s="573"/>
      <c r="E203" s="573"/>
      <c r="F203" s="574"/>
      <c r="G203" s="156"/>
      <c r="H203" s="155"/>
      <c r="I203" s="138">
        <f>+F196-SUM(I196:I202)</f>
        <v>-8.1666666666666661</v>
      </c>
      <c r="J203" s="138">
        <f>+I203-SUM(J196:J202)</f>
        <v>-21.233333333333334</v>
      </c>
      <c r="K203" s="138">
        <f t="shared" ref="K203:Q203" si="43">+J203-SUM(K196:K202)</f>
        <v>-35.700000000000003</v>
      </c>
      <c r="L203" s="138">
        <f t="shared" si="43"/>
        <v>-47.366666666666667</v>
      </c>
      <c r="M203" s="138">
        <f t="shared" si="43"/>
        <v>-58.333333333333329</v>
      </c>
      <c r="N203" s="138">
        <f t="shared" si="43"/>
        <v>-70.699999999999989</v>
      </c>
      <c r="O203" s="138">
        <f t="shared" si="43"/>
        <v>-153.06666666666666</v>
      </c>
      <c r="P203" s="138">
        <f t="shared" si="43"/>
        <v>-160.06666666666666</v>
      </c>
      <c r="Q203" s="138">
        <f t="shared" si="43"/>
        <v>-170.66666666666666</v>
      </c>
    </row>
    <row r="204" spans="1:17">
      <c r="A204" s="570" t="s">
        <v>169</v>
      </c>
      <c r="B204" s="131" t="s">
        <v>134</v>
      </c>
      <c r="C204" s="135">
        <v>600</v>
      </c>
      <c r="D204" s="555">
        <v>0</v>
      </c>
      <c r="E204" s="585"/>
      <c r="F204" s="555">
        <f>D204</f>
        <v>0</v>
      </c>
      <c r="G204" s="152"/>
      <c r="H204" s="153">
        <f t="shared" ref="H204" si="44">+G204/C204</f>
        <v>0</v>
      </c>
      <c r="I204" s="134">
        <f t="array" ref="I204">+IFERROR(INDEX('FCST SDV'!$AC$3:$AZ$3000,MATCH('Hàng Theo FCTS 14.09'!$B204,'FCST SDV'!$C$3:$C$3000,0),MATCH('Hàng Theo FCTS 14.09'!I$1,'FCST SDV'!$AC$2:$AZ$2,0))/'Hàng Theo FCTS 14.09'!$C204,0)</f>
        <v>0</v>
      </c>
      <c r="J204" s="134">
        <f t="array" ref="J204">+IFERROR(INDEX('FCST SDV'!$AC$3:$AZ$3000,MATCH('Hàng Theo FCTS 14.09'!$B204,'FCST SDV'!$C$3:$C$3000,0),MATCH('Hàng Theo FCTS 14.09'!J$1,'FCST SDV'!$AC$2:$AZ$2,0))/'Hàng Theo FCTS 14.09'!$C204,0)</f>
        <v>0</v>
      </c>
      <c r="K204" s="134">
        <f t="array" ref="K204">+IFERROR(INDEX('FCST SDV'!$AC$3:$AZ$3000,MATCH('Hàng Theo FCTS 14.09'!$B204,'FCST SDV'!$C$3:$C$3000,0),MATCH('Hàng Theo FCTS 14.09'!K$1,'FCST SDV'!$AC$2:$AZ$2,0))/'Hàng Theo FCTS 14.09'!$C204,0)</f>
        <v>0</v>
      </c>
      <c r="L204" s="134">
        <f t="array" ref="L204">+IFERROR(INDEX('FCST SDV'!$AC$3:$AZ$3000,MATCH('Hàng Theo FCTS 14.09'!$B204,'FCST SDV'!$C$3:$C$3000,0),MATCH('Hàng Theo FCTS 14.09'!L$1,'FCST SDV'!$AC$2:$AZ$2,0))/'Hàng Theo FCTS 14.09'!$C204,0)</f>
        <v>0</v>
      </c>
      <c r="M204" s="134">
        <f t="array" ref="M204">+IFERROR(INDEX('FCST SDV'!$AC$3:$AZ$3000,MATCH('Hàng Theo FCTS 14.09'!$B204,'FCST SDV'!$C$3:$C$3000,0),MATCH('Hàng Theo FCTS 14.09'!M$1,'FCST SDV'!$AC$2:$AZ$2,0))/'Hàng Theo FCTS 14.09'!$C204,0)</f>
        <v>0</v>
      </c>
      <c r="N204" s="134">
        <f t="array" ref="N204">+IFERROR(INDEX('FCST SDV'!$AC$3:$AZ$3000,MATCH('Hàng Theo FCTS 14.09'!$B204,'FCST SDV'!$C$3:$C$3000,0),MATCH('Hàng Theo FCTS 14.09'!N$1,'FCST SDV'!$AC$2:$AZ$2,0))/'Hàng Theo FCTS 14.09'!$C204,0)</f>
        <v>0</v>
      </c>
      <c r="O204" s="134">
        <f t="array" ref="O204">+IFERROR(INDEX('FCST SDV'!$AC$3:$AZ$3000,MATCH('Hàng Theo FCTS 14.09'!$B204,'FCST SDV'!$C$3:$C$3000,0),MATCH('Hàng Theo FCTS 14.09'!O$1,'FCST SDV'!$AC$2:$AZ$2,0))/'Hàng Theo FCTS 14.09'!$C204,0)</f>
        <v>0</v>
      </c>
      <c r="P204" s="134">
        <f t="array" ref="P204">+IFERROR(INDEX('FCST SDV'!$AC$3:$AZ$3000,MATCH('Hàng Theo FCTS 14.09'!$B204,'FCST SDV'!$C$3:$C$3000,0),MATCH('Hàng Theo FCTS 14.09'!P$1,'FCST SDV'!$AC$2:$AZ$2,0))/'Hàng Theo FCTS 14.09'!$C204,0)</f>
        <v>0</v>
      </c>
      <c r="Q204" s="134">
        <f t="array" ref="Q204">+IFERROR(INDEX('FCST SDV'!$AC$3:$AZ$3000,MATCH('Hàng Theo FCTS 14.09'!$B204,'FCST SDV'!$C$3:$C$3000,0),MATCH('Hàng Theo FCTS 14.09'!Q$1,'FCST SDV'!$AC$2:$AZ$2,0))/'Hàng Theo FCTS 14.09'!$C204,0)</f>
        <v>0</v>
      </c>
    </row>
    <row r="205" spans="1:17">
      <c r="A205" s="571"/>
      <c r="B205" s="131" t="s">
        <v>254</v>
      </c>
      <c r="C205" s="135"/>
      <c r="D205" s="557"/>
      <c r="E205" s="586"/>
      <c r="F205" s="557"/>
      <c r="G205" s="152"/>
      <c r="H205" s="153">
        <v>0</v>
      </c>
      <c r="I205" s="134">
        <f t="array" ref="I205">+IFERROR(INDEX('FCST SDV'!$AC$3:$AZ$3000,MATCH('Hàng Theo FCTS 14.09'!$B205,'FCST SDV'!$C$3:$C$3000,0),MATCH('Hàng Theo FCTS 14.09'!I$1,'FCST SDV'!$AC$2:$AZ$2,0))/'Hàng Theo FCTS 14.09'!$C205,0)</f>
        <v>0</v>
      </c>
      <c r="J205" s="134">
        <f t="array" ref="J205">+IFERROR(INDEX('FCST SDV'!$AC$3:$AZ$3000,MATCH('Hàng Theo FCTS 14.09'!$B205,'FCST SDV'!$C$3:$C$3000,0),MATCH('Hàng Theo FCTS 14.09'!J$1,'FCST SDV'!$AC$2:$AZ$2,0))/'Hàng Theo FCTS 14.09'!$C205,0)</f>
        <v>0</v>
      </c>
      <c r="K205" s="134">
        <f t="array" ref="K205">+IFERROR(INDEX('FCST SDV'!$AC$3:$AZ$3000,MATCH('Hàng Theo FCTS 14.09'!$B205,'FCST SDV'!$C$3:$C$3000,0),MATCH('Hàng Theo FCTS 14.09'!K$1,'FCST SDV'!$AC$2:$AZ$2,0))/'Hàng Theo FCTS 14.09'!$C205,0)</f>
        <v>0</v>
      </c>
      <c r="L205" s="134">
        <f t="array" ref="L205">+IFERROR(INDEX('FCST SDV'!$AC$3:$AZ$3000,MATCH('Hàng Theo FCTS 14.09'!$B205,'FCST SDV'!$C$3:$C$3000,0),MATCH('Hàng Theo FCTS 14.09'!L$1,'FCST SDV'!$AC$2:$AZ$2,0))/'Hàng Theo FCTS 14.09'!$C205,0)</f>
        <v>0</v>
      </c>
      <c r="M205" s="134">
        <f t="array" ref="M205">+IFERROR(INDEX('FCST SDV'!$AC$3:$AZ$3000,MATCH('Hàng Theo FCTS 14.09'!$B205,'FCST SDV'!$C$3:$C$3000,0),MATCH('Hàng Theo FCTS 14.09'!M$1,'FCST SDV'!$AC$2:$AZ$2,0))/'Hàng Theo FCTS 14.09'!$C205,0)</f>
        <v>0</v>
      </c>
      <c r="N205" s="134">
        <f t="array" ref="N205">+IFERROR(INDEX('FCST SDV'!$AC$3:$AZ$3000,MATCH('Hàng Theo FCTS 14.09'!$B205,'FCST SDV'!$C$3:$C$3000,0),MATCH('Hàng Theo FCTS 14.09'!N$1,'FCST SDV'!$AC$2:$AZ$2,0))/'Hàng Theo FCTS 14.09'!$C205,0)</f>
        <v>0</v>
      </c>
      <c r="O205" s="134">
        <f t="array" ref="O205">+IFERROR(INDEX('FCST SDV'!$AC$3:$AZ$3000,MATCH('Hàng Theo FCTS 14.09'!$B205,'FCST SDV'!$C$3:$C$3000,0),MATCH('Hàng Theo FCTS 14.09'!O$1,'FCST SDV'!$AC$2:$AZ$2,0))/'Hàng Theo FCTS 14.09'!$C205,0)</f>
        <v>0</v>
      </c>
      <c r="P205" s="134">
        <f t="array" ref="P205">+IFERROR(INDEX('FCST SDV'!$AC$3:$AZ$3000,MATCH('Hàng Theo FCTS 14.09'!$B205,'FCST SDV'!$C$3:$C$3000,0),MATCH('Hàng Theo FCTS 14.09'!P$1,'FCST SDV'!$AC$2:$AZ$2,0))/'Hàng Theo FCTS 14.09'!$C205,0)</f>
        <v>0</v>
      </c>
      <c r="Q205" s="134">
        <f t="array" ref="Q205">+IFERROR(INDEX('FCST SDV'!$AC$3:$AZ$3000,MATCH('Hàng Theo FCTS 14.09'!$B205,'FCST SDV'!$C$3:$C$3000,0),MATCH('Hàng Theo FCTS 14.09'!Q$1,'FCST SDV'!$AC$2:$AZ$2,0))/'Hàng Theo FCTS 14.09'!$C205,0)</f>
        <v>0</v>
      </c>
    </row>
    <row r="206" spans="1:17">
      <c r="A206" s="572" t="s">
        <v>254</v>
      </c>
      <c r="B206" s="573"/>
      <c r="C206" s="573"/>
      <c r="D206" s="573"/>
      <c r="E206" s="573"/>
      <c r="F206" s="574"/>
      <c r="G206" s="156"/>
      <c r="H206" s="155"/>
      <c r="I206" s="138">
        <f>+F204-SUM(I204:I205)</f>
        <v>0</v>
      </c>
      <c r="J206" s="138">
        <f>+I206-SUM(J204:J205)</f>
        <v>0</v>
      </c>
      <c r="K206" s="138">
        <f t="shared" ref="K206:Q206" si="45">+J206-SUM(K204:K205)</f>
        <v>0</v>
      </c>
      <c r="L206" s="138">
        <f t="shared" si="45"/>
        <v>0</v>
      </c>
      <c r="M206" s="138">
        <f t="shared" si="45"/>
        <v>0</v>
      </c>
      <c r="N206" s="138">
        <f t="shared" si="45"/>
        <v>0</v>
      </c>
      <c r="O206" s="138">
        <f t="shared" si="45"/>
        <v>0</v>
      </c>
      <c r="P206" s="138">
        <f t="shared" si="45"/>
        <v>0</v>
      </c>
      <c r="Q206" s="138">
        <f t="shared" si="45"/>
        <v>0</v>
      </c>
    </row>
    <row r="207" spans="1:17">
      <c r="A207" s="570" t="s">
        <v>174</v>
      </c>
      <c r="B207" s="131" t="s">
        <v>135</v>
      </c>
      <c r="C207" s="135">
        <v>2500</v>
      </c>
      <c r="D207" s="555">
        <v>0</v>
      </c>
      <c r="E207" s="585"/>
      <c r="F207" s="555">
        <f>D207</f>
        <v>0</v>
      </c>
      <c r="G207" s="152">
        <f>+VLOOKUP(B207,'[6]FCST SDV'!$C:$AL,36,0)</f>
        <v>0</v>
      </c>
      <c r="H207" s="153">
        <f t="shared" ref="H207:H208" si="46">+G207/C207</f>
        <v>0</v>
      </c>
      <c r="I207" s="134">
        <f t="array" ref="I207">+IFERROR(INDEX('FCST SDV'!$AC$3:$AZ$3000,MATCH('Hàng Theo FCTS 14.09'!$B207,'FCST SDV'!$C$3:$C$3000,0),MATCH('Hàng Theo FCTS 14.09'!I$1,'FCST SDV'!$AC$2:$AZ$2,0))/'Hàng Theo FCTS 14.09'!$C207,0)</f>
        <v>0</v>
      </c>
      <c r="J207" s="134">
        <f t="array" ref="J207">+IFERROR(INDEX('FCST SDV'!$AC$3:$AZ$3000,MATCH('Hàng Theo FCTS 14.09'!$B207,'FCST SDV'!$C$3:$C$3000,0),MATCH('Hàng Theo FCTS 14.09'!J$1,'FCST SDV'!$AC$2:$AZ$2,0))/'Hàng Theo FCTS 14.09'!$C207,0)</f>
        <v>0</v>
      </c>
      <c r="K207" s="134">
        <f t="array" ref="K207">+IFERROR(INDEX('FCST SDV'!$AC$3:$AZ$3000,MATCH('Hàng Theo FCTS 14.09'!$B207,'FCST SDV'!$C$3:$C$3000,0),MATCH('Hàng Theo FCTS 14.09'!K$1,'FCST SDV'!$AC$2:$AZ$2,0))/'Hàng Theo FCTS 14.09'!$C207,0)</f>
        <v>0</v>
      </c>
      <c r="L207" s="134">
        <f t="array" ref="L207">+IFERROR(INDEX('FCST SDV'!$AC$3:$AZ$3000,MATCH('Hàng Theo FCTS 14.09'!$B207,'FCST SDV'!$C$3:$C$3000,0),MATCH('Hàng Theo FCTS 14.09'!L$1,'FCST SDV'!$AC$2:$AZ$2,0))/'Hàng Theo FCTS 14.09'!$C207,0)</f>
        <v>0</v>
      </c>
      <c r="M207" s="134">
        <f t="array" ref="M207">+IFERROR(INDEX('FCST SDV'!$AC$3:$AZ$3000,MATCH('Hàng Theo FCTS 14.09'!$B207,'FCST SDV'!$C$3:$C$3000,0),MATCH('Hàng Theo FCTS 14.09'!M$1,'FCST SDV'!$AC$2:$AZ$2,0))/'Hàng Theo FCTS 14.09'!$C207,0)</f>
        <v>0</v>
      </c>
      <c r="N207" s="134">
        <f t="array" ref="N207">+IFERROR(INDEX('FCST SDV'!$AC$3:$AZ$3000,MATCH('Hàng Theo FCTS 14.09'!$B207,'FCST SDV'!$C$3:$C$3000,0),MATCH('Hàng Theo FCTS 14.09'!N$1,'FCST SDV'!$AC$2:$AZ$2,0))/'Hàng Theo FCTS 14.09'!$C207,0)</f>
        <v>0</v>
      </c>
      <c r="O207" s="134">
        <f t="array" ref="O207">+IFERROR(INDEX('FCST SDV'!$AC$3:$AZ$3000,MATCH('Hàng Theo FCTS 14.09'!$B207,'FCST SDV'!$C$3:$C$3000,0),MATCH('Hàng Theo FCTS 14.09'!O$1,'FCST SDV'!$AC$2:$AZ$2,0))/'Hàng Theo FCTS 14.09'!$C207,0)</f>
        <v>0</v>
      </c>
      <c r="P207" s="134">
        <f t="array" ref="P207">+IFERROR(INDEX('FCST SDV'!$AC$3:$AZ$3000,MATCH('Hàng Theo FCTS 14.09'!$B207,'FCST SDV'!$C$3:$C$3000,0),MATCH('Hàng Theo FCTS 14.09'!P$1,'FCST SDV'!$AC$2:$AZ$2,0))/'Hàng Theo FCTS 14.09'!$C207,0)</f>
        <v>0</v>
      </c>
      <c r="Q207" s="134">
        <f t="array" ref="Q207">+IFERROR(INDEX('FCST SDV'!$AC$3:$AZ$3000,MATCH('Hàng Theo FCTS 14.09'!$B207,'FCST SDV'!$C$3:$C$3000,0),MATCH('Hàng Theo FCTS 14.09'!Q$1,'FCST SDV'!$AC$2:$AZ$2,0))/'Hàng Theo FCTS 14.09'!$C207,0)</f>
        <v>0</v>
      </c>
    </row>
    <row r="208" spans="1:17">
      <c r="A208" s="571"/>
      <c r="B208" s="131" t="s">
        <v>136</v>
      </c>
      <c r="C208" s="135">
        <v>2500</v>
      </c>
      <c r="D208" s="557"/>
      <c r="E208" s="586"/>
      <c r="F208" s="557"/>
      <c r="G208" s="152">
        <f>+VLOOKUP(B208,'[6]FCST SDV'!$C:$AL,36,0)</f>
        <v>0</v>
      </c>
      <c r="H208" s="153">
        <f t="shared" si="46"/>
        <v>0</v>
      </c>
      <c r="I208" s="134">
        <f t="array" ref="I208">+IFERROR(INDEX('FCST SDV'!$AC$3:$AZ$3000,MATCH('Hàng Theo FCTS 14.09'!$B208,'FCST SDV'!$C$3:$C$3000,0),MATCH('Hàng Theo FCTS 14.09'!I$1,'FCST SDV'!$AC$2:$AZ$2,0))/'Hàng Theo FCTS 14.09'!$C208,0)</f>
        <v>0</v>
      </c>
      <c r="J208" s="134">
        <f t="array" ref="J208">+IFERROR(INDEX('FCST SDV'!$AC$3:$AZ$3000,MATCH('Hàng Theo FCTS 14.09'!$B208,'FCST SDV'!$C$3:$C$3000,0),MATCH('Hàng Theo FCTS 14.09'!J$1,'FCST SDV'!$AC$2:$AZ$2,0))/'Hàng Theo FCTS 14.09'!$C208,0)</f>
        <v>0</v>
      </c>
      <c r="K208" s="134">
        <f t="array" ref="K208">+IFERROR(INDEX('FCST SDV'!$AC$3:$AZ$3000,MATCH('Hàng Theo FCTS 14.09'!$B208,'FCST SDV'!$C$3:$C$3000,0),MATCH('Hàng Theo FCTS 14.09'!K$1,'FCST SDV'!$AC$2:$AZ$2,0))/'Hàng Theo FCTS 14.09'!$C208,0)</f>
        <v>0</v>
      </c>
      <c r="L208" s="134">
        <f t="array" ref="L208">+IFERROR(INDEX('FCST SDV'!$AC$3:$AZ$3000,MATCH('Hàng Theo FCTS 14.09'!$B208,'FCST SDV'!$C$3:$C$3000,0),MATCH('Hàng Theo FCTS 14.09'!L$1,'FCST SDV'!$AC$2:$AZ$2,0))/'Hàng Theo FCTS 14.09'!$C208,0)</f>
        <v>0</v>
      </c>
      <c r="M208" s="134">
        <f t="array" ref="M208">+IFERROR(INDEX('FCST SDV'!$AC$3:$AZ$3000,MATCH('Hàng Theo FCTS 14.09'!$B208,'FCST SDV'!$C$3:$C$3000,0),MATCH('Hàng Theo FCTS 14.09'!M$1,'FCST SDV'!$AC$2:$AZ$2,0))/'Hàng Theo FCTS 14.09'!$C208,0)</f>
        <v>0</v>
      </c>
      <c r="N208" s="134">
        <f t="array" ref="N208">+IFERROR(INDEX('FCST SDV'!$AC$3:$AZ$3000,MATCH('Hàng Theo FCTS 14.09'!$B208,'FCST SDV'!$C$3:$C$3000,0),MATCH('Hàng Theo FCTS 14.09'!N$1,'FCST SDV'!$AC$2:$AZ$2,0))/'Hàng Theo FCTS 14.09'!$C208,0)</f>
        <v>0</v>
      </c>
      <c r="O208" s="134">
        <f t="array" ref="O208">+IFERROR(INDEX('FCST SDV'!$AC$3:$AZ$3000,MATCH('Hàng Theo FCTS 14.09'!$B208,'FCST SDV'!$C$3:$C$3000,0),MATCH('Hàng Theo FCTS 14.09'!O$1,'FCST SDV'!$AC$2:$AZ$2,0))/'Hàng Theo FCTS 14.09'!$C208,0)</f>
        <v>0</v>
      </c>
      <c r="P208" s="134">
        <f t="array" ref="P208">+IFERROR(INDEX('FCST SDV'!$AC$3:$AZ$3000,MATCH('Hàng Theo FCTS 14.09'!$B208,'FCST SDV'!$C$3:$C$3000,0),MATCH('Hàng Theo FCTS 14.09'!P$1,'FCST SDV'!$AC$2:$AZ$2,0))/'Hàng Theo FCTS 14.09'!$C208,0)</f>
        <v>0</v>
      </c>
      <c r="Q208" s="134">
        <f t="array" ref="Q208">+IFERROR(INDEX('FCST SDV'!$AC$3:$AZ$3000,MATCH('Hàng Theo FCTS 14.09'!$B208,'FCST SDV'!$C$3:$C$3000,0),MATCH('Hàng Theo FCTS 14.09'!Q$1,'FCST SDV'!$AC$2:$AZ$2,0))/'Hàng Theo FCTS 14.09'!$C208,0)</f>
        <v>0</v>
      </c>
    </row>
    <row r="209" spans="1:17">
      <c r="A209" s="572" t="s">
        <v>254</v>
      </c>
      <c r="B209" s="573"/>
      <c r="C209" s="573"/>
      <c r="D209" s="573"/>
      <c r="E209" s="573"/>
      <c r="F209" s="574"/>
      <c r="G209" s="156"/>
      <c r="H209" s="155"/>
      <c r="I209" s="138">
        <f>+F207-SUM(I207:I208)</f>
        <v>0</v>
      </c>
      <c r="J209" s="138">
        <f>+I209-SUM(J207:J208)</f>
        <v>0</v>
      </c>
      <c r="K209" s="138">
        <f t="shared" ref="K209:Q209" si="47">+J209-SUM(K207:K208)</f>
        <v>0</v>
      </c>
      <c r="L209" s="138">
        <f t="shared" si="47"/>
        <v>0</v>
      </c>
      <c r="M209" s="138">
        <f t="shared" si="47"/>
        <v>0</v>
      </c>
      <c r="N209" s="138">
        <f t="shared" si="47"/>
        <v>0</v>
      </c>
      <c r="O209" s="138">
        <f t="shared" si="47"/>
        <v>0</v>
      </c>
      <c r="P209" s="138">
        <f t="shared" si="47"/>
        <v>0</v>
      </c>
      <c r="Q209" s="138">
        <f t="shared" si="47"/>
        <v>0</v>
      </c>
    </row>
    <row r="210" spans="1:17">
      <c r="A210" s="570" t="s">
        <v>175</v>
      </c>
      <c r="B210" s="131" t="s">
        <v>137</v>
      </c>
      <c r="C210" s="135">
        <v>1500</v>
      </c>
      <c r="D210" s="555">
        <v>0</v>
      </c>
      <c r="E210" s="585"/>
      <c r="F210" s="555">
        <f>D210</f>
        <v>0</v>
      </c>
      <c r="G210" s="152">
        <f>+VLOOKUP(B210,'[6]FCST SDV'!$C:$AL,36,0)</f>
        <v>0</v>
      </c>
      <c r="H210" s="153">
        <f t="shared" ref="H210:H219" si="48">+G210/C210</f>
        <v>0</v>
      </c>
      <c r="I210" s="134">
        <f t="array" ref="I210">+IFERROR(INDEX('FCST SDV'!$AC$3:$AZ$3000,MATCH('Hàng Theo FCTS 14.09'!$B210,'FCST SDV'!$C$3:$C$3000,0),MATCH('Hàng Theo FCTS 14.09'!I$1,'FCST SDV'!$AC$2:$AZ$2,0))/'Hàng Theo FCTS 14.09'!$C210,0)</f>
        <v>0</v>
      </c>
      <c r="J210" s="134">
        <f t="array" ref="J210">+IFERROR(INDEX('FCST SDV'!$AC$3:$AZ$3000,MATCH('Hàng Theo FCTS 14.09'!$B210,'FCST SDV'!$C$3:$C$3000,0),MATCH('Hàng Theo FCTS 14.09'!J$1,'FCST SDV'!$AC$2:$AZ$2,0))/'Hàng Theo FCTS 14.09'!$C210,0)</f>
        <v>0</v>
      </c>
      <c r="K210" s="134">
        <f t="array" ref="K210">+IFERROR(INDEX('FCST SDV'!$AC$3:$AZ$3000,MATCH('Hàng Theo FCTS 14.09'!$B210,'FCST SDV'!$C$3:$C$3000,0),MATCH('Hàng Theo FCTS 14.09'!K$1,'FCST SDV'!$AC$2:$AZ$2,0))/'Hàng Theo FCTS 14.09'!$C210,0)</f>
        <v>0</v>
      </c>
      <c r="L210" s="134">
        <f t="array" ref="L210">+IFERROR(INDEX('FCST SDV'!$AC$3:$AZ$3000,MATCH('Hàng Theo FCTS 14.09'!$B210,'FCST SDV'!$C$3:$C$3000,0),MATCH('Hàng Theo FCTS 14.09'!L$1,'FCST SDV'!$AC$2:$AZ$2,0))/'Hàng Theo FCTS 14.09'!$C210,0)</f>
        <v>0</v>
      </c>
      <c r="M210" s="134">
        <f t="array" ref="M210">+IFERROR(INDEX('FCST SDV'!$AC$3:$AZ$3000,MATCH('Hàng Theo FCTS 14.09'!$B210,'FCST SDV'!$C$3:$C$3000,0),MATCH('Hàng Theo FCTS 14.09'!M$1,'FCST SDV'!$AC$2:$AZ$2,0))/'Hàng Theo FCTS 14.09'!$C210,0)</f>
        <v>0</v>
      </c>
      <c r="N210" s="134">
        <f t="array" ref="N210">+IFERROR(INDEX('FCST SDV'!$AC$3:$AZ$3000,MATCH('Hàng Theo FCTS 14.09'!$B210,'FCST SDV'!$C$3:$C$3000,0),MATCH('Hàng Theo FCTS 14.09'!N$1,'FCST SDV'!$AC$2:$AZ$2,0))/'Hàng Theo FCTS 14.09'!$C210,0)</f>
        <v>0</v>
      </c>
      <c r="O210" s="134">
        <f t="array" ref="O210">+IFERROR(INDEX('FCST SDV'!$AC$3:$AZ$3000,MATCH('Hàng Theo FCTS 14.09'!$B210,'FCST SDV'!$C$3:$C$3000,0),MATCH('Hàng Theo FCTS 14.09'!O$1,'FCST SDV'!$AC$2:$AZ$2,0))/'Hàng Theo FCTS 14.09'!$C210,0)</f>
        <v>0</v>
      </c>
      <c r="P210" s="134">
        <f t="array" ref="P210">+IFERROR(INDEX('FCST SDV'!$AC$3:$AZ$3000,MATCH('Hàng Theo FCTS 14.09'!$B210,'FCST SDV'!$C$3:$C$3000,0),MATCH('Hàng Theo FCTS 14.09'!P$1,'FCST SDV'!$AC$2:$AZ$2,0))/'Hàng Theo FCTS 14.09'!$C210,0)</f>
        <v>0</v>
      </c>
      <c r="Q210" s="134">
        <f t="array" ref="Q210">+IFERROR(INDEX('FCST SDV'!$AC$3:$AZ$3000,MATCH('Hàng Theo FCTS 14.09'!$B210,'FCST SDV'!$C$3:$C$3000,0),MATCH('Hàng Theo FCTS 14.09'!Q$1,'FCST SDV'!$AC$2:$AZ$2,0))/'Hàng Theo FCTS 14.09'!$C210,0)</f>
        <v>0</v>
      </c>
    </row>
    <row r="211" spans="1:17">
      <c r="A211" s="575"/>
      <c r="B211" s="131" t="s">
        <v>101</v>
      </c>
      <c r="C211" s="135">
        <v>1500</v>
      </c>
      <c r="D211" s="556"/>
      <c r="E211" s="664"/>
      <c r="F211" s="556"/>
      <c r="G211" s="152">
        <f>+VLOOKUP(B211,'[6]FCST SDV'!$C:$AL,36,0)</f>
        <v>0</v>
      </c>
      <c r="H211" s="153">
        <f t="shared" si="48"/>
        <v>0</v>
      </c>
      <c r="I211" s="134">
        <f t="array" ref="I211">+IFERROR(INDEX('FCST SDV'!$AC$3:$AZ$3000,MATCH('Hàng Theo FCTS 14.09'!$B211,'FCST SDV'!$C$3:$C$3000,0),MATCH('Hàng Theo FCTS 14.09'!I$1,'FCST SDV'!$AC$2:$AZ$2,0))/'Hàng Theo FCTS 14.09'!$C211,0)</f>
        <v>0</v>
      </c>
      <c r="J211" s="134">
        <f t="array" ref="J211">+IFERROR(INDEX('FCST SDV'!$AC$3:$AZ$3000,MATCH('Hàng Theo FCTS 14.09'!$B211,'FCST SDV'!$C$3:$C$3000,0),MATCH('Hàng Theo FCTS 14.09'!J$1,'FCST SDV'!$AC$2:$AZ$2,0))/'Hàng Theo FCTS 14.09'!$C211,0)</f>
        <v>0</v>
      </c>
      <c r="K211" s="134">
        <f t="array" ref="K211">+IFERROR(INDEX('FCST SDV'!$AC$3:$AZ$3000,MATCH('Hàng Theo FCTS 14.09'!$B211,'FCST SDV'!$C$3:$C$3000,0),MATCH('Hàng Theo FCTS 14.09'!K$1,'FCST SDV'!$AC$2:$AZ$2,0))/'Hàng Theo FCTS 14.09'!$C211,0)</f>
        <v>0</v>
      </c>
      <c r="L211" s="134">
        <f t="array" ref="L211">+IFERROR(INDEX('FCST SDV'!$AC$3:$AZ$3000,MATCH('Hàng Theo FCTS 14.09'!$B211,'FCST SDV'!$C$3:$C$3000,0),MATCH('Hàng Theo FCTS 14.09'!L$1,'FCST SDV'!$AC$2:$AZ$2,0))/'Hàng Theo FCTS 14.09'!$C211,0)</f>
        <v>0</v>
      </c>
      <c r="M211" s="134">
        <f t="array" ref="M211">+IFERROR(INDEX('FCST SDV'!$AC$3:$AZ$3000,MATCH('Hàng Theo FCTS 14.09'!$B211,'FCST SDV'!$C$3:$C$3000,0),MATCH('Hàng Theo FCTS 14.09'!M$1,'FCST SDV'!$AC$2:$AZ$2,0))/'Hàng Theo FCTS 14.09'!$C211,0)</f>
        <v>0</v>
      </c>
      <c r="N211" s="134">
        <f t="array" ref="N211">+IFERROR(INDEX('FCST SDV'!$AC$3:$AZ$3000,MATCH('Hàng Theo FCTS 14.09'!$B211,'FCST SDV'!$C$3:$C$3000,0),MATCH('Hàng Theo FCTS 14.09'!N$1,'FCST SDV'!$AC$2:$AZ$2,0))/'Hàng Theo FCTS 14.09'!$C211,0)</f>
        <v>0</v>
      </c>
      <c r="O211" s="134">
        <f t="array" ref="O211">+IFERROR(INDEX('FCST SDV'!$AC$3:$AZ$3000,MATCH('Hàng Theo FCTS 14.09'!$B211,'FCST SDV'!$C$3:$C$3000,0),MATCH('Hàng Theo FCTS 14.09'!O$1,'FCST SDV'!$AC$2:$AZ$2,0))/'Hàng Theo FCTS 14.09'!$C211,0)</f>
        <v>0</v>
      </c>
      <c r="P211" s="134">
        <f t="array" ref="P211">+IFERROR(INDEX('FCST SDV'!$AC$3:$AZ$3000,MATCH('Hàng Theo FCTS 14.09'!$B211,'FCST SDV'!$C$3:$C$3000,0),MATCH('Hàng Theo FCTS 14.09'!P$1,'FCST SDV'!$AC$2:$AZ$2,0))/'Hàng Theo FCTS 14.09'!$C211,0)</f>
        <v>0</v>
      </c>
      <c r="Q211" s="134">
        <f t="array" ref="Q211">+IFERROR(INDEX('FCST SDV'!$AC$3:$AZ$3000,MATCH('Hàng Theo FCTS 14.09'!$B211,'FCST SDV'!$C$3:$C$3000,0),MATCH('Hàng Theo FCTS 14.09'!Q$1,'FCST SDV'!$AC$2:$AZ$2,0))/'Hàng Theo FCTS 14.09'!$C211,0)</f>
        <v>0</v>
      </c>
    </row>
    <row r="212" spans="1:17">
      <c r="A212" s="575"/>
      <c r="B212" s="131" t="s">
        <v>138</v>
      </c>
      <c r="C212" s="135">
        <v>1500</v>
      </c>
      <c r="D212" s="556"/>
      <c r="E212" s="664"/>
      <c r="F212" s="556"/>
      <c r="G212" s="152">
        <f>+VLOOKUP(B212,'[6]FCST SDV'!$C:$AL,36,0)</f>
        <v>0</v>
      </c>
      <c r="H212" s="153">
        <f t="shared" si="48"/>
        <v>0</v>
      </c>
      <c r="I212" s="134">
        <f t="array" ref="I212">+IFERROR(INDEX('FCST SDV'!$AC$3:$AZ$3000,MATCH('Hàng Theo FCTS 14.09'!$B212,'FCST SDV'!$C$3:$C$3000,0),MATCH('Hàng Theo FCTS 14.09'!I$1,'FCST SDV'!$AC$2:$AZ$2,0))/'Hàng Theo FCTS 14.09'!$C212,0)</f>
        <v>0</v>
      </c>
      <c r="J212" s="134">
        <f t="array" ref="J212">+IFERROR(INDEX('FCST SDV'!$AC$3:$AZ$3000,MATCH('Hàng Theo FCTS 14.09'!$B212,'FCST SDV'!$C$3:$C$3000,0),MATCH('Hàng Theo FCTS 14.09'!J$1,'FCST SDV'!$AC$2:$AZ$2,0))/'Hàng Theo FCTS 14.09'!$C212,0)</f>
        <v>0</v>
      </c>
      <c r="K212" s="134">
        <f t="array" ref="K212">+IFERROR(INDEX('FCST SDV'!$AC$3:$AZ$3000,MATCH('Hàng Theo FCTS 14.09'!$B212,'FCST SDV'!$C$3:$C$3000,0),MATCH('Hàng Theo FCTS 14.09'!K$1,'FCST SDV'!$AC$2:$AZ$2,0))/'Hàng Theo FCTS 14.09'!$C212,0)</f>
        <v>0</v>
      </c>
      <c r="L212" s="134">
        <f t="array" ref="L212">+IFERROR(INDEX('FCST SDV'!$AC$3:$AZ$3000,MATCH('Hàng Theo FCTS 14.09'!$B212,'FCST SDV'!$C$3:$C$3000,0),MATCH('Hàng Theo FCTS 14.09'!L$1,'FCST SDV'!$AC$2:$AZ$2,0))/'Hàng Theo FCTS 14.09'!$C212,0)</f>
        <v>0</v>
      </c>
      <c r="M212" s="134">
        <f t="array" ref="M212">+IFERROR(INDEX('FCST SDV'!$AC$3:$AZ$3000,MATCH('Hàng Theo FCTS 14.09'!$B212,'FCST SDV'!$C$3:$C$3000,0),MATCH('Hàng Theo FCTS 14.09'!M$1,'FCST SDV'!$AC$2:$AZ$2,0))/'Hàng Theo FCTS 14.09'!$C212,0)</f>
        <v>0</v>
      </c>
      <c r="N212" s="134">
        <f t="array" ref="N212">+IFERROR(INDEX('FCST SDV'!$AC$3:$AZ$3000,MATCH('Hàng Theo FCTS 14.09'!$B212,'FCST SDV'!$C$3:$C$3000,0),MATCH('Hàng Theo FCTS 14.09'!N$1,'FCST SDV'!$AC$2:$AZ$2,0))/'Hàng Theo FCTS 14.09'!$C212,0)</f>
        <v>0</v>
      </c>
      <c r="O212" s="134">
        <f t="array" ref="O212">+IFERROR(INDEX('FCST SDV'!$AC$3:$AZ$3000,MATCH('Hàng Theo FCTS 14.09'!$B212,'FCST SDV'!$C$3:$C$3000,0),MATCH('Hàng Theo FCTS 14.09'!O$1,'FCST SDV'!$AC$2:$AZ$2,0))/'Hàng Theo FCTS 14.09'!$C212,0)</f>
        <v>0</v>
      </c>
      <c r="P212" s="134">
        <f t="array" ref="P212">+IFERROR(INDEX('FCST SDV'!$AC$3:$AZ$3000,MATCH('Hàng Theo FCTS 14.09'!$B212,'FCST SDV'!$C$3:$C$3000,0),MATCH('Hàng Theo FCTS 14.09'!P$1,'FCST SDV'!$AC$2:$AZ$2,0))/'Hàng Theo FCTS 14.09'!$C212,0)</f>
        <v>0</v>
      </c>
      <c r="Q212" s="134">
        <f t="array" ref="Q212">+IFERROR(INDEX('FCST SDV'!$AC$3:$AZ$3000,MATCH('Hàng Theo FCTS 14.09'!$B212,'FCST SDV'!$C$3:$C$3000,0),MATCH('Hàng Theo FCTS 14.09'!Q$1,'FCST SDV'!$AC$2:$AZ$2,0))/'Hàng Theo FCTS 14.09'!$C212,0)</f>
        <v>0</v>
      </c>
    </row>
    <row r="213" spans="1:17">
      <c r="A213" s="575"/>
      <c r="B213" s="131" t="s">
        <v>139</v>
      </c>
      <c r="C213" s="135">
        <v>1500</v>
      </c>
      <c r="D213" s="556"/>
      <c r="E213" s="664"/>
      <c r="F213" s="556"/>
      <c r="G213" s="152">
        <f>+VLOOKUP(B213,'[6]FCST SDV'!$C:$AL,36,0)</f>
        <v>0</v>
      </c>
      <c r="H213" s="153">
        <f t="shared" si="48"/>
        <v>0</v>
      </c>
      <c r="I213" s="134">
        <f t="array" ref="I213">+IFERROR(INDEX('FCST SDV'!$AC$3:$AZ$3000,MATCH('Hàng Theo FCTS 14.09'!$B213,'FCST SDV'!$C$3:$C$3000,0),MATCH('Hàng Theo FCTS 14.09'!I$1,'FCST SDV'!$AC$2:$AZ$2,0))/'Hàng Theo FCTS 14.09'!$C213,0)</f>
        <v>0</v>
      </c>
      <c r="J213" s="134">
        <f t="array" ref="J213">+IFERROR(INDEX('FCST SDV'!$AC$3:$AZ$3000,MATCH('Hàng Theo FCTS 14.09'!$B213,'FCST SDV'!$C$3:$C$3000,0),MATCH('Hàng Theo FCTS 14.09'!J$1,'FCST SDV'!$AC$2:$AZ$2,0))/'Hàng Theo FCTS 14.09'!$C213,0)</f>
        <v>0</v>
      </c>
      <c r="K213" s="134">
        <f t="array" ref="K213">+IFERROR(INDEX('FCST SDV'!$AC$3:$AZ$3000,MATCH('Hàng Theo FCTS 14.09'!$B213,'FCST SDV'!$C$3:$C$3000,0),MATCH('Hàng Theo FCTS 14.09'!K$1,'FCST SDV'!$AC$2:$AZ$2,0))/'Hàng Theo FCTS 14.09'!$C213,0)</f>
        <v>0</v>
      </c>
      <c r="L213" s="134">
        <f t="array" ref="L213">+IFERROR(INDEX('FCST SDV'!$AC$3:$AZ$3000,MATCH('Hàng Theo FCTS 14.09'!$B213,'FCST SDV'!$C$3:$C$3000,0),MATCH('Hàng Theo FCTS 14.09'!L$1,'FCST SDV'!$AC$2:$AZ$2,0))/'Hàng Theo FCTS 14.09'!$C213,0)</f>
        <v>0</v>
      </c>
      <c r="M213" s="134">
        <f t="array" ref="M213">+IFERROR(INDEX('FCST SDV'!$AC$3:$AZ$3000,MATCH('Hàng Theo FCTS 14.09'!$B213,'FCST SDV'!$C$3:$C$3000,0),MATCH('Hàng Theo FCTS 14.09'!M$1,'FCST SDV'!$AC$2:$AZ$2,0))/'Hàng Theo FCTS 14.09'!$C213,0)</f>
        <v>0</v>
      </c>
      <c r="N213" s="134">
        <f t="array" ref="N213">+IFERROR(INDEX('FCST SDV'!$AC$3:$AZ$3000,MATCH('Hàng Theo FCTS 14.09'!$B213,'FCST SDV'!$C$3:$C$3000,0),MATCH('Hàng Theo FCTS 14.09'!N$1,'FCST SDV'!$AC$2:$AZ$2,0))/'Hàng Theo FCTS 14.09'!$C213,0)</f>
        <v>0</v>
      </c>
      <c r="O213" s="134">
        <f t="array" ref="O213">+IFERROR(INDEX('FCST SDV'!$AC$3:$AZ$3000,MATCH('Hàng Theo FCTS 14.09'!$B213,'FCST SDV'!$C$3:$C$3000,0),MATCH('Hàng Theo FCTS 14.09'!O$1,'FCST SDV'!$AC$2:$AZ$2,0))/'Hàng Theo FCTS 14.09'!$C213,0)</f>
        <v>0</v>
      </c>
      <c r="P213" s="134">
        <f t="array" ref="P213">+IFERROR(INDEX('FCST SDV'!$AC$3:$AZ$3000,MATCH('Hàng Theo FCTS 14.09'!$B213,'FCST SDV'!$C$3:$C$3000,0),MATCH('Hàng Theo FCTS 14.09'!P$1,'FCST SDV'!$AC$2:$AZ$2,0))/'Hàng Theo FCTS 14.09'!$C213,0)</f>
        <v>0</v>
      </c>
      <c r="Q213" s="134">
        <f t="array" ref="Q213">+IFERROR(INDEX('FCST SDV'!$AC$3:$AZ$3000,MATCH('Hàng Theo FCTS 14.09'!$B213,'FCST SDV'!$C$3:$C$3000,0),MATCH('Hàng Theo FCTS 14.09'!Q$1,'FCST SDV'!$AC$2:$AZ$2,0))/'Hàng Theo FCTS 14.09'!$C213,0)</f>
        <v>0</v>
      </c>
    </row>
    <row r="214" spans="1:17">
      <c r="A214" s="575"/>
      <c r="B214" s="131" t="s">
        <v>140</v>
      </c>
      <c r="C214" s="135">
        <v>1500</v>
      </c>
      <c r="D214" s="556"/>
      <c r="E214" s="664"/>
      <c r="F214" s="556"/>
      <c r="G214" s="152">
        <f>+VLOOKUP(B214,'[6]FCST SDV'!$C:$AL,36,0)</f>
        <v>0</v>
      </c>
      <c r="H214" s="153">
        <f t="shared" si="48"/>
        <v>0</v>
      </c>
      <c r="I214" s="134">
        <f t="array" ref="I214">+IFERROR(INDEX('FCST SDV'!$AC$3:$AZ$3000,MATCH('Hàng Theo FCTS 14.09'!$B214,'FCST SDV'!$C$3:$C$3000,0),MATCH('Hàng Theo FCTS 14.09'!I$1,'FCST SDV'!$AC$2:$AZ$2,0))/'Hàng Theo FCTS 14.09'!$C214,0)</f>
        <v>0</v>
      </c>
      <c r="J214" s="134">
        <f t="array" ref="J214">+IFERROR(INDEX('FCST SDV'!$AC$3:$AZ$3000,MATCH('Hàng Theo FCTS 14.09'!$B214,'FCST SDV'!$C$3:$C$3000,0),MATCH('Hàng Theo FCTS 14.09'!J$1,'FCST SDV'!$AC$2:$AZ$2,0))/'Hàng Theo FCTS 14.09'!$C214,0)</f>
        <v>0</v>
      </c>
      <c r="K214" s="134">
        <f t="array" ref="K214">+IFERROR(INDEX('FCST SDV'!$AC$3:$AZ$3000,MATCH('Hàng Theo FCTS 14.09'!$B214,'FCST SDV'!$C$3:$C$3000,0),MATCH('Hàng Theo FCTS 14.09'!K$1,'FCST SDV'!$AC$2:$AZ$2,0))/'Hàng Theo FCTS 14.09'!$C214,0)</f>
        <v>0</v>
      </c>
      <c r="L214" s="134">
        <f t="array" ref="L214">+IFERROR(INDEX('FCST SDV'!$AC$3:$AZ$3000,MATCH('Hàng Theo FCTS 14.09'!$B214,'FCST SDV'!$C$3:$C$3000,0),MATCH('Hàng Theo FCTS 14.09'!L$1,'FCST SDV'!$AC$2:$AZ$2,0))/'Hàng Theo FCTS 14.09'!$C214,0)</f>
        <v>0</v>
      </c>
      <c r="M214" s="134">
        <f t="array" ref="M214">+IFERROR(INDEX('FCST SDV'!$AC$3:$AZ$3000,MATCH('Hàng Theo FCTS 14.09'!$B214,'FCST SDV'!$C$3:$C$3000,0),MATCH('Hàng Theo FCTS 14.09'!M$1,'FCST SDV'!$AC$2:$AZ$2,0))/'Hàng Theo FCTS 14.09'!$C214,0)</f>
        <v>0</v>
      </c>
      <c r="N214" s="134">
        <f t="array" ref="N214">+IFERROR(INDEX('FCST SDV'!$AC$3:$AZ$3000,MATCH('Hàng Theo FCTS 14.09'!$B214,'FCST SDV'!$C$3:$C$3000,0),MATCH('Hàng Theo FCTS 14.09'!N$1,'FCST SDV'!$AC$2:$AZ$2,0))/'Hàng Theo FCTS 14.09'!$C214,0)</f>
        <v>0</v>
      </c>
      <c r="O214" s="134">
        <f t="array" ref="O214">+IFERROR(INDEX('FCST SDV'!$AC$3:$AZ$3000,MATCH('Hàng Theo FCTS 14.09'!$B214,'FCST SDV'!$C$3:$C$3000,0),MATCH('Hàng Theo FCTS 14.09'!O$1,'FCST SDV'!$AC$2:$AZ$2,0))/'Hàng Theo FCTS 14.09'!$C214,0)</f>
        <v>0</v>
      </c>
      <c r="P214" s="134">
        <f t="array" ref="P214">+IFERROR(INDEX('FCST SDV'!$AC$3:$AZ$3000,MATCH('Hàng Theo FCTS 14.09'!$B214,'FCST SDV'!$C$3:$C$3000,0),MATCH('Hàng Theo FCTS 14.09'!P$1,'FCST SDV'!$AC$2:$AZ$2,0))/'Hàng Theo FCTS 14.09'!$C214,0)</f>
        <v>0</v>
      </c>
      <c r="Q214" s="134">
        <f t="array" ref="Q214">+IFERROR(INDEX('FCST SDV'!$AC$3:$AZ$3000,MATCH('Hàng Theo FCTS 14.09'!$B214,'FCST SDV'!$C$3:$C$3000,0),MATCH('Hàng Theo FCTS 14.09'!Q$1,'FCST SDV'!$AC$2:$AZ$2,0))/'Hàng Theo FCTS 14.09'!$C214,0)</f>
        <v>0</v>
      </c>
    </row>
    <row r="215" spans="1:17">
      <c r="A215" s="575"/>
      <c r="B215" s="131" t="s">
        <v>141</v>
      </c>
      <c r="C215" s="135">
        <v>1500</v>
      </c>
      <c r="D215" s="556"/>
      <c r="E215" s="664"/>
      <c r="F215" s="556"/>
      <c r="G215" s="152">
        <f>+VLOOKUP(B215,'[6]FCST SDV'!$C:$AL,36,0)</f>
        <v>0</v>
      </c>
      <c r="H215" s="153">
        <f t="shared" si="48"/>
        <v>0</v>
      </c>
      <c r="I215" s="134">
        <f t="array" ref="I215">+IFERROR(INDEX('FCST SDV'!$AC$3:$AZ$3000,MATCH('Hàng Theo FCTS 14.09'!$B215,'FCST SDV'!$C$3:$C$3000,0),MATCH('Hàng Theo FCTS 14.09'!I$1,'FCST SDV'!$AC$2:$AZ$2,0))/'Hàng Theo FCTS 14.09'!$C215,0)</f>
        <v>0</v>
      </c>
      <c r="J215" s="134">
        <f t="array" ref="J215">+IFERROR(INDEX('FCST SDV'!$AC$3:$AZ$3000,MATCH('Hàng Theo FCTS 14.09'!$B215,'FCST SDV'!$C$3:$C$3000,0),MATCH('Hàng Theo FCTS 14.09'!J$1,'FCST SDV'!$AC$2:$AZ$2,0))/'Hàng Theo FCTS 14.09'!$C215,0)</f>
        <v>0</v>
      </c>
      <c r="K215" s="134">
        <f t="array" ref="K215">+IFERROR(INDEX('FCST SDV'!$AC$3:$AZ$3000,MATCH('Hàng Theo FCTS 14.09'!$B215,'FCST SDV'!$C$3:$C$3000,0),MATCH('Hàng Theo FCTS 14.09'!K$1,'FCST SDV'!$AC$2:$AZ$2,0))/'Hàng Theo FCTS 14.09'!$C215,0)</f>
        <v>0</v>
      </c>
      <c r="L215" s="134">
        <f t="array" ref="L215">+IFERROR(INDEX('FCST SDV'!$AC$3:$AZ$3000,MATCH('Hàng Theo FCTS 14.09'!$B215,'FCST SDV'!$C$3:$C$3000,0),MATCH('Hàng Theo FCTS 14.09'!L$1,'FCST SDV'!$AC$2:$AZ$2,0))/'Hàng Theo FCTS 14.09'!$C215,0)</f>
        <v>0</v>
      </c>
      <c r="M215" s="134">
        <f t="array" ref="M215">+IFERROR(INDEX('FCST SDV'!$AC$3:$AZ$3000,MATCH('Hàng Theo FCTS 14.09'!$B215,'FCST SDV'!$C$3:$C$3000,0),MATCH('Hàng Theo FCTS 14.09'!M$1,'FCST SDV'!$AC$2:$AZ$2,0))/'Hàng Theo FCTS 14.09'!$C215,0)</f>
        <v>0</v>
      </c>
      <c r="N215" s="134">
        <f t="array" ref="N215">+IFERROR(INDEX('FCST SDV'!$AC$3:$AZ$3000,MATCH('Hàng Theo FCTS 14.09'!$B215,'FCST SDV'!$C$3:$C$3000,0),MATCH('Hàng Theo FCTS 14.09'!N$1,'FCST SDV'!$AC$2:$AZ$2,0))/'Hàng Theo FCTS 14.09'!$C215,0)</f>
        <v>0</v>
      </c>
      <c r="O215" s="134">
        <f t="array" ref="O215">+IFERROR(INDEX('FCST SDV'!$AC$3:$AZ$3000,MATCH('Hàng Theo FCTS 14.09'!$B215,'FCST SDV'!$C$3:$C$3000,0),MATCH('Hàng Theo FCTS 14.09'!O$1,'FCST SDV'!$AC$2:$AZ$2,0))/'Hàng Theo FCTS 14.09'!$C215,0)</f>
        <v>0</v>
      </c>
      <c r="P215" s="134">
        <f t="array" ref="P215">+IFERROR(INDEX('FCST SDV'!$AC$3:$AZ$3000,MATCH('Hàng Theo FCTS 14.09'!$B215,'FCST SDV'!$C$3:$C$3000,0),MATCH('Hàng Theo FCTS 14.09'!P$1,'FCST SDV'!$AC$2:$AZ$2,0))/'Hàng Theo FCTS 14.09'!$C215,0)</f>
        <v>0</v>
      </c>
      <c r="Q215" s="134">
        <f t="array" ref="Q215">+IFERROR(INDEX('FCST SDV'!$AC$3:$AZ$3000,MATCH('Hàng Theo FCTS 14.09'!$B215,'FCST SDV'!$C$3:$C$3000,0),MATCH('Hàng Theo FCTS 14.09'!Q$1,'FCST SDV'!$AC$2:$AZ$2,0))/'Hàng Theo FCTS 14.09'!$C215,0)</f>
        <v>0</v>
      </c>
    </row>
    <row r="216" spans="1:17">
      <c r="A216" s="575"/>
      <c r="B216" s="131" t="s">
        <v>142</v>
      </c>
      <c r="C216" s="135">
        <v>1500</v>
      </c>
      <c r="D216" s="556"/>
      <c r="E216" s="664"/>
      <c r="F216" s="556"/>
      <c r="G216" s="152">
        <f>+VLOOKUP(B216,'[6]FCST SDV'!$C:$AL,36,0)</f>
        <v>0</v>
      </c>
      <c r="H216" s="153">
        <f t="shared" si="48"/>
        <v>0</v>
      </c>
      <c r="I216" s="134">
        <f t="array" ref="I216">+IFERROR(INDEX('FCST SDV'!$AC$3:$AZ$3000,MATCH('Hàng Theo FCTS 14.09'!$B216,'FCST SDV'!$C$3:$C$3000,0),MATCH('Hàng Theo FCTS 14.09'!I$1,'FCST SDV'!$AC$2:$AZ$2,0))/'Hàng Theo FCTS 14.09'!$C216,0)</f>
        <v>0</v>
      </c>
      <c r="J216" s="134">
        <f t="array" ref="J216">+IFERROR(INDEX('FCST SDV'!$AC$3:$AZ$3000,MATCH('Hàng Theo FCTS 14.09'!$B216,'FCST SDV'!$C$3:$C$3000,0),MATCH('Hàng Theo FCTS 14.09'!J$1,'FCST SDV'!$AC$2:$AZ$2,0))/'Hàng Theo FCTS 14.09'!$C216,0)</f>
        <v>0</v>
      </c>
      <c r="K216" s="134">
        <f t="array" ref="K216">+IFERROR(INDEX('FCST SDV'!$AC$3:$AZ$3000,MATCH('Hàng Theo FCTS 14.09'!$B216,'FCST SDV'!$C$3:$C$3000,0),MATCH('Hàng Theo FCTS 14.09'!K$1,'FCST SDV'!$AC$2:$AZ$2,0))/'Hàng Theo FCTS 14.09'!$C216,0)</f>
        <v>0</v>
      </c>
      <c r="L216" s="134">
        <f t="array" ref="L216">+IFERROR(INDEX('FCST SDV'!$AC$3:$AZ$3000,MATCH('Hàng Theo FCTS 14.09'!$B216,'FCST SDV'!$C$3:$C$3000,0),MATCH('Hàng Theo FCTS 14.09'!L$1,'FCST SDV'!$AC$2:$AZ$2,0))/'Hàng Theo FCTS 14.09'!$C216,0)</f>
        <v>0</v>
      </c>
      <c r="M216" s="134">
        <f t="array" ref="M216">+IFERROR(INDEX('FCST SDV'!$AC$3:$AZ$3000,MATCH('Hàng Theo FCTS 14.09'!$B216,'FCST SDV'!$C$3:$C$3000,0),MATCH('Hàng Theo FCTS 14.09'!M$1,'FCST SDV'!$AC$2:$AZ$2,0))/'Hàng Theo FCTS 14.09'!$C216,0)</f>
        <v>0</v>
      </c>
      <c r="N216" s="134">
        <f t="array" ref="N216">+IFERROR(INDEX('FCST SDV'!$AC$3:$AZ$3000,MATCH('Hàng Theo FCTS 14.09'!$B216,'FCST SDV'!$C$3:$C$3000,0),MATCH('Hàng Theo FCTS 14.09'!N$1,'FCST SDV'!$AC$2:$AZ$2,0))/'Hàng Theo FCTS 14.09'!$C216,0)</f>
        <v>0</v>
      </c>
      <c r="O216" s="134">
        <f t="array" ref="O216">+IFERROR(INDEX('FCST SDV'!$AC$3:$AZ$3000,MATCH('Hàng Theo FCTS 14.09'!$B216,'FCST SDV'!$C$3:$C$3000,0),MATCH('Hàng Theo FCTS 14.09'!O$1,'FCST SDV'!$AC$2:$AZ$2,0))/'Hàng Theo FCTS 14.09'!$C216,0)</f>
        <v>0</v>
      </c>
      <c r="P216" s="134">
        <f t="array" ref="P216">+IFERROR(INDEX('FCST SDV'!$AC$3:$AZ$3000,MATCH('Hàng Theo FCTS 14.09'!$B216,'FCST SDV'!$C$3:$C$3000,0),MATCH('Hàng Theo FCTS 14.09'!P$1,'FCST SDV'!$AC$2:$AZ$2,0))/'Hàng Theo FCTS 14.09'!$C216,0)</f>
        <v>0</v>
      </c>
      <c r="Q216" s="134">
        <f t="array" ref="Q216">+IFERROR(INDEX('FCST SDV'!$AC$3:$AZ$3000,MATCH('Hàng Theo FCTS 14.09'!$B216,'FCST SDV'!$C$3:$C$3000,0),MATCH('Hàng Theo FCTS 14.09'!Q$1,'FCST SDV'!$AC$2:$AZ$2,0))/'Hàng Theo FCTS 14.09'!$C216,0)</f>
        <v>0</v>
      </c>
    </row>
    <row r="217" spans="1:17">
      <c r="A217" s="575"/>
      <c r="B217" s="131" t="s">
        <v>143</v>
      </c>
      <c r="C217" s="135">
        <v>1500</v>
      </c>
      <c r="D217" s="556"/>
      <c r="E217" s="664"/>
      <c r="F217" s="556"/>
      <c r="G217" s="152">
        <f>+VLOOKUP(B217,'[6]FCST SDV'!$C:$AL,36,0)</f>
        <v>0</v>
      </c>
      <c r="H217" s="153">
        <f t="shared" si="48"/>
        <v>0</v>
      </c>
      <c r="I217" s="134">
        <f t="array" ref="I217">+IFERROR(INDEX('FCST SDV'!$AC$3:$AZ$3000,MATCH('Hàng Theo FCTS 14.09'!$B217,'FCST SDV'!$C$3:$C$3000,0),MATCH('Hàng Theo FCTS 14.09'!I$1,'FCST SDV'!$AC$2:$AZ$2,0))/'Hàng Theo FCTS 14.09'!$C217,0)</f>
        <v>0</v>
      </c>
      <c r="J217" s="134">
        <f t="array" ref="J217">+IFERROR(INDEX('FCST SDV'!$AC$3:$AZ$3000,MATCH('Hàng Theo FCTS 14.09'!$B217,'FCST SDV'!$C$3:$C$3000,0),MATCH('Hàng Theo FCTS 14.09'!J$1,'FCST SDV'!$AC$2:$AZ$2,0))/'Hàng Theo FCTS 14.09'!$C217,0)</f>
        <v>0</v>
      </c>
      <c r="K217" s="134">
        <f t="array" ref="K217">+IFERROR(INDEX('FCST SDV'!$AC$3:$AZ$3000,MATCH('Hàng Theo FCTS 14.09'!$B217,'FCST SDV'!$C$3:$C$3000,0),MATCH('Hàng Theo FCTS 14.09'!K$1,'FCST SDV'!$AC$2:$AZ$2,0))/'Hàng Theo FCTS 14.09'!$C217,0)</f>
        <v>0</v>
      </c>
      <c r="L217" s="134">
        <f t="array" ref="L217">+IFERROR(INDEX('FCST SDV'!$AC$3:$AZ$3000,MATCH('Hàng Theo FCTS 14.09'!$B217,'FCST SDV'!$C$3:$C$3000,0),MATCH('Hàng Theo FCTS 14.09'!L$1,'FCST SDV'!$AC$2:$AZ$2,0))/'Hàng Theo FCTS 14.09'!$C217,0)</f>
        <v>0</v>
      </c>
      <c r="M217" s="134">
        <f t="array" ref="M217">+IFERROR(INDEX('FCST SDV'!$AC$3:$AZ$3000,MATCH('Hàng Theo FCTS 14.09'!$B217,'FCST SDV'!$C$3:$C$3000,0),MATCH('Hàng Theo FCTS 14.09'!M$1,'FCST SDV'!$AC$2:$AZ$2,0))/'Hàng Theo FCTS 14.09'!$C217,0)</f>
        <v>0</v>
      </c>
      <c r="N217" s="134">
        <f t="array" ref="N217">+IFERROR(INDEX('FCST SDV'!$AC$3:$AZ$3000,MATCH('Hàng Theo FCTS 14.09'!$B217,'FCST SDV'!$C$3:$C$3000,0),MATCH('Hàng Theo FCTS 14.09'!N$1,'FCST SDV'!$AC$2:$AZ$2,0))/'Hàng Theo FCTS 14.09'!$C217,0)</f>
        <v>0</v>
      </c>
      <c r="O217" s="134">
        <f t="array" ref="O217">+IFERROR(INDEX('FCST SDV'!$AC$3:$AZ$3000,MATCH('Hàng Theo FCTS 14.09'!$B217,'FCST SDV'!$C$3:$C$3000,0),MATCH('Hàng Theo FCTS 14.09'!O$1,'FCST SDV'!$AC$2:$AZ$2,0))/'Hàng Theo FCTS 14.09'!$C217,0)</f>
        <v>0</v>
      </c>
      <c r="P217" s="134">
        <f t="array" ref="P217">+IFERROR(INDEX('FCST SDV'!$AC$3:$AZ$3000,MATCH('Hàng Theo FCTS 14.09'!$B217,'FCST SDV'!$C$3:$C$3000,0),MATCH('Hàng Theo FCTS 14.09'!P$1,'FCST SDV'!$AC$2:$AZ$2,0))/'Hàng Theo FCTS 14.09'!$C217,0)</f>
        <v>0</v>
      </c>
      <c r="Q217" s="134">
        <f t="array" ref="Q217">+IFERROR(INDEX('FCST SDV'!$AC$3:$AZ$3000,MATCH('Hàng Theo FCTS 14.09'!$B217,'FCST SDV'!$C$3:$C$3000,0),MATCH('Hàng Theo FCTS 14.09'!Q$1,'FCST SDV'!$AC$2:$AZ$2,0))/'Hàng Theo FCTS 14.09'!$C217,0)</f>
        <v>0</v>
      </c>
    </row>
    <row r="218" spans="1:17">
      <c r="A218" s="575"/>
      <c r="B218" s="131" t="s">
        <v>144</v>
      </c>
      <c r="C218" s="135">
        <v>1500</v>
      </c>
      <c r="D218" s="556"/>
      <c r="E218" s="664"/>
      <c r="F218" s="556"/>
      <c r="G218" s="152">
        <f>+VLOOKUP(B218,'[6]FCST SDV'!$C:$AL,36,0)</f>
        <v>0</v>
      </c>
      <c r="H218" s="153">
        <f t="shared" si="48"/>
        <v>0</v>
      </c>
      <c r="I218" s="134">
        <f t="array" ref="I218">+IFERROR(INDEX('FCST SDV'!$AC$3:$AZ$3000,MATCH('Hàng Theo FCTS 14.09'!$B218,'FCST SDV'!$C$3:$C$3000,0),MATCH('Hàng Theo FCTS 14.09'!I$1,'FCST SDV'!$AC$2:$AZ$2,0))/'Hàng Theo FCTS 14.09'!$C218,0)</f>
        <v>0</v>
      </c>
      <c r="J218" s="134">
        <f t="array" ref="J218">+IFERROR(INDEX('FCST SDV'!$AC$3:$AZ$3000,MATCH('Hàng Theo FCTS 14.09'!$B218,'FCST SDV'!$C$3:$C$3000,0),MATCH('Hàng Theo FCTS 14.09'!J$1,'FCST SDV'!$AC$2:$AZ$2,0))/'Hàng Theo FCTS 14.09'!$C218,0)</f>
        <v>0</v>
      </c>
      <c r="K218" s="134">
        <f t="array" ref="K218">+IFERROR(INDEX('FCST SDV'!$AC$3:$AZ$3000,MATCH('Hàng Theo FCTS 14.09'!$B218,'FCST SDV'!$C$3:$C$3000,0),MATCH('Hàng Theo FCTS 14.09'!K$1,'FCST SDV'!$AC$2:$AZ$2,0))/'Hàng Theo FCTS 14.09'!$C218,0)</f>
        <v>0</v>
      </c>
      <c r="L218" s="134">
        <f t="array" ref="L218">+IFERROR(INDEX('FCST SDV'!$AC$3:$AZ$3000,MATCH('Hàng Theo FCTS 14.09'!$B218,'FCST SDV'!$C$3:$C$3000,0),MATCH('Hàng Theo FCTS 14.09'!L$1,'FCST SDV'!$AC$2:$AZ$2,0))/'Hàng Theo FCTS 14.09'!$C218,0)</f>
        <v>0</v>
      </c>
      <c r="M218" s="134">
        <f t="array" ref="M218">+IFERROR(INDEX('FCST SDV'!$AC$3:$AZ$3000,MATCH('Hàng Theo FCTS 14.09'!$B218,'FCST SDV'!$C$3:$C$3000,0),MATCH('Hàng Theo FCTS 14.09'!M$1,'FCST SDV'!$AC$2:$AZ$2,0))/'Hàng Theo FCTS 14.09'!$C218,0)</f>
        <v>0</v>
      </c>
      <c r="N218" s="134">
        <f t="array" ref="N218">+IFERROR(INDEX('FCST SDV'!$AC$3:$AZ$3000,MATCH('Hàng Theo FCTS 14.09'!$B218,'FCST SDV'!$C$3:$C$3000,0),MATCH('Hàng Theo FCTS 14.09'!N$1,'FCST SDV'!$AC$2:$AZ$2,0))/'Hàng Theo FCTS 14.09'!$C218,0)</f>
        <v>0</v>
      </c>
      <c r="O218" s="134">
        <f t="array" ref="O218">+IFERROR(INDEX('FCST SDV'!$AC$3:$AZ$3000,MATCH('Hàng Theo FCTS 14.09'!$B218,'FCST SDV'!$C$3:$C$3000,0),MATCH('Hàng Theo FCTS 14.09'!O$1,'FCST SDV'!$AC$2:$AZ$2,0))/'Hàng Theo FCTS 14.09'!$C218,0)</f>
        <v>0</v>
      </c>
      <c r="P218" s="134">
        <f t="array" ref="P218">+IFERROR(INDEX('FCST SDV'!$AC$3:$AZ$3000,MATCH('Hàng Theo FCTS 14.09'!$B218,'FCST SDV'!$C$3:$C$3000,0),MATCH('Hàng Theo FCTS 14.09'!P$1,'FCST SDV'!$AC$2:$AZ$2,0))/'Hàng Theo FCTS 14.09'!$C218,0)</f>
        <v>0</v>
      </c>
      <c r="Q218" s="134">
        <f t="array" ref="Q218">+IFERROR(INDEX('FCST SDV'!$AC$3:$AZ$3000,MATCH('Hàng Theo FCTS 14.09'!$B218,'FCST SDV'!$C$3:$C$3000,0),MATCH('Hàng Theo FCTS 14.09'!Q$1,'FCST SDV'!$AC$2:$AZ$2,0))/'Hàng Theo FCTS 14.09'!$C218,0)</f>
        <v>0</v>
      </c>
    </row>
    <row r="219" spans="1:17">
      <c r="A219" s="571"/>
      <c r="B219" s="131" t="s">
        <v>145</v>
      </c>
      <c r="C219" s="135">
        <v>1500</v>
      </c>
      <c r="D219" s="557"/>
      <c r="E219" s="586"/>
      <c r="F219" s="557"/>
      <c r="G219" s="152">
        <f>+VLOOKUP(B219,'[6]FCST SDV'!$C:$AL,36,0)</f>
        <v>0</v>
      </c>
      <c r="H219" s="153">
        <f t="shared" si="48"/>
        <v>0</v>
      </c>
      <c r="I219" s="134">
        <f t="array" ref="I219">+IFERROR(INDEX('FCST SDV'!$AC$3:$AZ$3000,MATCH('Hàng Theo FCTS 14.09'!$B219,'FCST SDV'!$C$3:$C$3000,0),MATCH('Hàng Theo FCTS 14.09'!I$1,'FCST SDV'!$AC$2:$AZ$2,0))/'Hàng Theo FCTS 14.09'!$C219,0)</f>
        <v>0</v>
      </c>
      <c r="J219" s="134">
        <f t="array" ref="J219">+IFERROR(INDEX('FCST SDV'!$AC$3:$AZ$3000,MATCH('Hàng Theo FCTS 14.09'!$B219,'FCST SDV'!$C$3:$C$3000,0),MATCH('Hàng Theo FCTS 14.09'!J$1,'FCST SDV'!$AC$2:$AZ$2,0))/'Hàng Theo FCTS 14.09'!$C219,0)</f>
        <v>0</v>
      </c>
      <c r="K219" s="134">
        <f t="array" ref="K219">+IFERROR(INDEX('FCST SDV'!$AC$3:$AZ$3000,MATCH('Hàng Theo FCTS 14.09'!$B219,'FCST SDV'!$C$3:$C$3000,0),MATCH('Hàng Theo FCTS 14.09'!K$1,'FCST SDV'!$AC$2:$AZ$2,0))/'Hàng Theo FCTS 14.09'!$C219,0)</f>
        <v>0</v>
      </c>
      <c r="L219" s="134">
        <f t="array" ref="L219">+IFERROR(INDEX('FCST SDV'!$AC$3:$AZ$3000,MATCH('Hàng Theo FCTS 14.09'!$B219,'FCST SDV'!$C$3:$C$3000,0),MATCH('Hàng Theo FCTS 14.09'!L$1,'FCST SDV'!$AC$2:$AZ$2,0))/'Hàng Theo FCTS 14.09'!$C219,0)</f>
        <v>0</v>
      </c>
      <c r="M219" s="134">
        <f t="array" ref="M219">+IFERROR(INDEX('FCST SDV'!$AC$3:$AZ$3000,MATCH('Hàng Theo FCTS 14.09'!$B219,'FCST SDV'!$C$3:$C$3000,0),MATCH('Hàng Theo FCTS 14.09'!M$1,'FCST SDV'!$AC$2:$AZ$2,0))/'Hàng Theo FCTS 14.09'!$C219,0)</f>
        <v>0</v>
      </c>
      <c r="N219" s="134">
        <f t="array" ref="N219">+IFERROR(INDEX('FCST SDV'!$AC$3:$AZ$3000,MATCH('Hàng Theo FCTS 14.09'!$B219,'FCST SDV'!$C$3:$C$3000,0),MATCH('Hàng Theo FCTS 14.09'!N$1,'FCST SDV'!$AC$2:$AZ$2,0))/'Hàng Theo FCTS 14.09'!$C219,0)</f>
        <v>0</v>
      </c>
      <c r="O219" s="134">
        <f t="array" ref="O219">+IFERROR(INDEX('FCST SDV'!$AC$3:$AZ$3000,MATCH('Hàng Theo FCTS 14.09'!$B219,'FCST SDV'!$C$3:$C$3000,0),MATCH('Hàng Theo FCTS 14.09'!O$1,'FCST SDV'!$AC$2:$AZ$2,0))/'Hàng Theo FCTS 14.09'!$C219,0)</f>
        <v>0</v>
      </c>
      <c r="P219" s="134">
        <f t="array" ref="P219">+IFERROR(INDEX('FCST SDV'!$AC$3:$AZ$3000,MATCH('Hàng Theo FCTS 14.09'!$B219,'FCST SDV'!$C$3:$C$3000,0),MATCH('Hàng Theo FCTS 14.09'!P$1,'FCST SDV'!$AC$2:$AZ$2,0))/'Hàng Theo FCTS 14.09'!$C219,0)</f>
        <v>0</v>
      </c>
      <c r="Q219" s="134">
        <f t="array" ref="Q219">+IFERROR(INDEX('FCST SDV'!$AC$3:$AZ$3000,MATCH('Hàng Theo FCTS 14.09'!$B219,'FCST SDV'!$C$3:$C$3000,0),MATCH('Hàng Theo FCTS 14.09'!Q$1,'FCST SDV'!$AC$2:$AZ$2,0))/'Hàng Theo FCTS 14.09'!$C219,0)</f>
        <v>0</v>
      </c>
    </row>
    <row r="220" spans="1:17">
      <c r="A220" s="572" t="s">
        <v>254</v>
      </c>
      <c r="B220" s="573"/>
      <c r="C220" s="573"/>
      <c r="D220" s="573"/>
      <c r="E220" s="573"/>
      <c r="F220" s="574"/>
      <c r="G220" s="156"/>
      <c r="H220" s="155"/>
      <c r="I220" s="138">
        <f>+F210-SUM(I210:I219)</f>
        <v>0</v>
      </c>
      <c r="J220" s="138">
        <f>+I220-SUM(J210:J219)</f>
        <v>0</v>
      </c>
      <c r="K220" s="138">
        <f t="shared" ref="K220:Q220" si="49">+J220-SUM(K210:K219)</f>
        <v>0</v>
      </c>
      <c r="L220" s="138">
        <f t="shared" si="49"/>
        <v>0</v>
      </c>
      <c r="M220" s="138">
        <f t="shared" si="49"/>
        <v>0</v>
      </c>
      <c r="N220" s="138">
        <f t="shared" si="49"/>
        <v>0</v>
      </c>
      <c r="O220" s="138">
        <f t="shared" si="49"/>
        <v>0</v>
      </c>
      <c r="P220" s="138">
        <f t="shared" si="49"/>
        <v>0</v>
      </c>
      <c r="Q220" s="138">
        <f t="shared" si="49"/>
        <v>0</v>
      </c>
    </row>
    <row r="221" spans="1:17" ht="38.25">
      <c r="A221" s="172" t="s">
        <v>176</v>
      </c>
      <c r="B221" s="131" t="s">
        <v>146</v>
      </c>
      <c r="C221" s="135">
        <v>3000</v>
      </c>
      <c r="D221" s="169">
        <v>0</v>
      </c>
      <c r="E221" s="170"/>
      <c r="F221" s="169">
        <f>D221</f>
        <v>0</v>
      </c>
      <c r="G221" s="152">
        <f>+VLOOKUP(B221,'[6]FCST SDV'!$C:$AL,36,0)</f>
        <v>0</v>
      </c>
      <c r="H221" s="153">
        <f t="shared" ref="H221" si="50">+G221/C221</f>
        <v>0</v>
      </c>
      <c r="I221" s="134">
        <f t="array" ref="I221">+IFERROR(INDEX('FCST SDV'!$AC$3:$AZ$3000,MATCH('Hàng Theo FCTS 14.09'!$B221,'FCST SDV'!$C$3:$C$3000,0),MATCH('Hàng Theo FCTS 14.09'!I$1,'FCST SDV'!$AC$2:$AZ$2,0))/'Hàng Theo FCTS 14.09'!$C221,0)</f>
        <v>0</v>
      </c>
      <c r="J221" s="134">
        <f t="array" ref="J221">+IFERROR(INDEX('FCST SDV'!$AC$3:$AZ$3000,MATCH('Hàng Theo FCTS 14.09'!$B221,'FCST SDV'!$C$3:$C$3000,0),MATCH('Hàng Theo FCTS 14.09'!J$1,'FCST SDV'!$AC$2:$AZ$2,0))/'Hàng Theo FCTS 14.09'!$C221,0)</f>
        <v>0</v>
      </c>
      <c r="K221" s="134">
        <f t="array" ref="K221">+IFERROR(INDEX('FCST SDV'!$AC$3:$AZ$3000,MATCH('Hàng Theo FCTS 14.09'!$B221,'FCST SDV'!$C$3:$C$3000,0),MATCH('Hàng Theo FCTS 14.09'!K$1,'FCST SDV'!$AC$2:$AZ$2,0))/'Hàng Theo FCTS 14.09'!$C221,0)</f>
        <v>0</v>
      </c>
      <c r="L221" s="134">
        <f t="array" ref="L221">+IFERROR(INDEX('FCST SDV'!$AC$3:$AZ$3000,MATCH('Hàng Theo FCTS 14.09'!$B221,'FCST SDV'!$C$3:$C$3000,0),MATCH('Hàng Theo FCTS 14.09'!L$1,'FCST SDV'!$AC$2:$AZ$2,0))/'Hàng Theo FCTS 14.09'!$C221,0)</f>
        <v>0</v>
      </c>
      <c r="M221" s="134">
        <f t="array" ref="M221">+IFERROR(INDEX('FCST SDV'!$AC$3:$AZ$3000,MATCH('Hàng Theo FCTS 14.09'!$B221,'FCST SDV'!$C$3:$C$3000,0),MATCH('Hàng Theo FCTS 14.09'!M$1,'FCST SDV'!$AC$2:$AZ$2,0))/'Hàng Theo FCTS 14.09'!$C221,0)</f>
        <v>0</v>
      </c>
      <c r="N221" s="134">
        <f t="array" ref="N221">+IFERROR(INDEX('FCST SDV'!$AC$3:$AZ$3000,MATCH('Hàng Theo FCTS 14.09'!$B221,'FCST SDV'!$C$3:$C$3000,0),MATCH('Hàng Theo FCTS 14.09'!N$1,'FCST SDV'!$AC$2:$AZ$2,0))/'Hàng Theo FCTS 14.09'!$C221,0)</f>
        <v>0</v>
      </c>
      <c r="O221" s="134">
        <f t="array" ref="O221">+IFERROR(INDEX('FCST SDV'!$AC$3:$AZ$3000,MATCH('Hàng Theo FCTS 14.09'!$B221,'FCST SDV'!$C$3:$C$3000,0),MATCH('Hàng Theo FCTS 14.09'!O$1,'FCST SDV'!$AC$2:$AZ$2,0))/'Hàng Theo FCTS 14.09'!$C221,0)</f>
        <v>0</v>
      </c>
      <c r="P221" s="134">
        <f t="array" ref="P221">+IFERROR(INDEX('FCST SDV'!$AC$3:$AZ$3000,MATCH('Hàng Theo FCTS 14.09'!$B221,'FCST SDV'!$C$3:$C$3000,0),MATCH('Hàng Theo FCTS 14.09'!P$1,'FCST SDV'!$AC$2:$AZ$2,0))/'Hàng Theo FCTS 14.09'!$C221,0)</f>
        <v>0</v>
      </c>
      <c r="Q221" s="134">
        <f t="array" ref="Q221">+IFERROR(INDEX('FCST SDV'!$AC$3:$AZ$3000,MATCH('Hàng Theo FCTS 14.09'!$B221,'FCST SDV'!$C$3:$C$3000,0),MATCH('Hàng Theo FCTS 14.09'!Q$1,'FCST SDV'!$AC$2:$AZ$2,0))/'Hàng Theo FCTS 14.09'!$C221,0)</f>
        <v>0</v>
      </c>
    </row>
    <row r="222" spans="1:17">
      <c r="A222" s="572" t="s">
        <v>254</v>
      </c>
      <c r="B222" s="573"/>
      <c r="C222" s="573"/>
      <c r="D222" s="573"/>
      <c r="E222" s="573"/>
      <c r="F222" s="574"/>
      <c r="G222" s="156"/>
      <c r="H222" s="155"/>
      <c r="I222" s="138">
        <f>+F221-SUM(I221)</f>
        <v>0</v>
      </c>
      <c r="J222" s="138">
        <f>+I222-SUM(J221)</f>
        <v>0</v>
      </c>
      <c r="K222" s="138">
        <f t="shared" ref="K222:Q222" si="51">+J222-SUM(K221)</f>
        <v>0</v>
      </c>
      <c r="L222" s="138">
        <f t="shared" si="51"/>
        <v>0</v>
      </c>
      <c r="M222" s="138">
        <f t="shared" si="51"/>
        <v>0</v>
      </c>
      <c r="N222" s="138">
        <f t="shared" si="51"/>
        <v>0</v>
      </c>
      <c r="O222" s="138">
        <f t="shared" si="51"/>
        <v>0</v>
      </c>
      <c r="P222" s="138">
        <f t="shared" si="51"/>
        <v>0</v>
      </c>
      <c r="Q222" s="138">
        <f t="shared" si="51"/>
        <v>0</v>
      </c>
    </row>
    <row r="223" spans="1:17">
      <c r="A223" s="570" t="s">
        <v>177</v>
      </c>
      <c r="B223" s="131" t="s">
        <v>55</v>
      </c>
      <c r="C223" s="135">
        <v>2500</v>
      </c>
      <c r="D223" s="555">
        <v>0</v>
      </c>
      <c r="E223" s="585"/>
      <c r="F223" s="555">
        <f>D223</f>
        <v>0</v>
      </c>
      <c r="G223" s="152">
        <f>+VLOOKUP(B223,'[6]FCST SDV'!$C:$AL,36,0)</f>
        <v>42000</v>
      </c>
      <c r="H223" s="153">
        <f t="shared" ref="H223:H224" si="52">+G223/C223</f>
        <v>16.8</v>
      </c>
      <c r="I223" s="134">
        <f t="array" ref="I223">+IFERROR(INDEX('FCST SDV'!$AC$3:$AZ$3000,MATCH('Hàng Theo FCTS 14.09'!$B223,'FCST SDV'!$C$3:$C$3000,0),MATCH('Hàng Theo FCTS 14.09'!I$1,'FCST SDV'!$AC$2:$AZ$2,0))/'Hàng Theo FCTS 14.09'!$C223,0)</f>
        <v>7.2</v>
      </c>
      <c r="J223" s="134">
        <f t="array" ref="J223">+IFERROR(INDEX('FCST SDV'!$AC$3:$AZ$3000,MATCH('Hàng Theo FCTS 14.09'!$B223,'FCST SDV'!$C$3:$C$3000,0),MATCH('Hàng Theo FCTS 14.09'!J$1,'FCST SDV'!$AC$2:$AZ$2,0))/'Hàng Theo FCTS 14.09'!$C223,0)</f>
        <v>4.8</v>
      </c>
      <c r="K223" s="134">
        <f t="array" ref="K223">+IFERROR(INDEX('FCST SDV'!$AC$3:$AZ$3000,MATCH('Hàng Theo FCTS 14.09'!$B223,'FCST SDV'!$C$3:$C$3000,0),MATCH('Hàng Theo FCTS 14.09'!K$1,'FCST SDV'!$AC$2:$AZ$2,0))/'Hàng Theo FCTS 14.09'!$C223,0)</f>
        <v>0</v>
      </c>
      <c r="L223" s="134">
        <f t="array" ref="L223">+IFERROR(INDEX('FCST SDV'!$AC$3:$AZ$3000,MATCH('Hàng Theo FCTS 14.09'!$B223,'FCST SDV'!$C$3:$C$3000,0),MATCH('Hàng Theo FCTS 14.09'!L$1,'FCST SDV'!$AC$2:$AZ$2,0))/'Hàng Theo FCTS 14.09'!$C223,0)</f>
        <v>0</v>
      </c>
      <c r="M223" s="134">
        <f t="array" ref="M223">+IFERROR(INDEX('FCST SDV'!$AC$3:$AZ$3000,MATCH('Hàng Theo FCTS 14.09'!$B223,'FCST SDV'!$C$3:$C$3000,0),MATCH('Hàng Theo FCTS 14.09'!M$1,'FCST SDV'!$AC$2:$AZ$2,0))/'Hàng Theo FCTS 14.09'!$C223,0)</f>
        <v>0</v>
      </c>
      <c r="N223" s="134">
        <f t="array" ref="N223">+IFERROR(INDEX('FCST SDV'!$AC$3:$AZ$3000,MATCH('Hàng Theo FCTS 14.09'!$B223,'FCST SDV'!$C$3:$C$3000,0),MATCH('Hàng Theo FCTS 14.09'!N$1,'FCST SDV'!$AC$2:$AZ$2,0))/'Hàng Theo FCTS 14.09'!$C223,0)</f>
        <v>0</v>
      </c>
      <c r="O223" s="134">
        <f t="array" ref="O223">+IFERROR(INDEX('FCST SDV'!$AC$3:$AZ$3000,MATCH('Hàng Theo FCTS 14.09'!$B223,'FCST SDV'!$C$3:$C$3000,0),MATCH('Hàng Theo FCTS 14.09'!O$1,'FCST SDV'!$AC$2:$AZ$2,0))/'Hàng Theo FCTS 14.09'!$C223,0)</f>
        <v>16.8</v>
      </c>
      <c r="P223" s="134">
        <f t="array" ref="P223">+IFERROR(INDEX('FCST SDV'!$AC$3:$AZ$3000,MATCH('Hàng Theo FCTS 14.09'!$B223,'FCST SDV'!$C$3:$C$3000,0),MATCH('Hàng Theo FCTS 14.09'!P$1,'FCST SDV'!$AC$2:$AZ$2,0))/'Hàng Theo FCTS 14.09'!$C223,0)</f>
        <v>0</v>
      </c>
      <c r="Q223" s="134">
        <f t="array" ref="Q223">+IFERROR(INDEX('FCST SDV'!$AC$3:$AZ$3000,MATCH('Hàng Theo FCTS 14.09'!$B223,'FCST SDV'!$C$3:$C$3000,0),MATCH('Hàng Theo FCTS 14.09'!Q$1,'FCST SDV'!$AC$2:$AZ$2,0))/'Hàng Theo FCTS 14.09'!$C223,0)</f>
        <v>0</v>
      </c>
    </row>
    <row r="224" spans="1:17">
      <c r="A224" s="571"/>
      <c r="B224" s="146" t="s">
        <v>7</v>
      </c>
      <c r="C224" s="135">
        <v>2500</v>
      </c>
      <c r="D224" s="557"/>
      <c r="E224" s="586"/>
      <c r="F224" s="557"/>
      <c r="G224" s="152">
        <f>+VLOOKUP(B224,'[6]FCST SDV'!$C:$AL,36,0)</f>
        <v>72000</v>
      </c>
      <c r="H224" s="153">
        <f t="shared" si="52"/>
        <v>28.8</v>
      </c>
      <c r="I224" s="134">
        <f t="array" ref="I224">+IFERROR(INDEX('FCST SDV'!$AC$3:$AZ$3000,MATCH('Hàng Theo FCTS 14.09'!$B224,'FCST SDV'!$C$3:$C$3000,0),MATCH('Hàng Theo FCTS 14.09'!I$1,'FCST SDV'!$AC$2:$AZ$2,0))/'Hàng Theo FCTS 14.09'!$C224,0)</f>
        <v>0</v>
      </c>
      <c r="J224" s="134">
        <f t="array" ref="J224">+IFERROR(INDEX('FCST SDV'!$AC$3:$AZ$3000,MATCH('Hàng Theo FCTS 14.09'!$B224,'FCST SDV'!$C$3:$C$3000,0),MATCH('Hàng Theo FCTS 14.09'!J$1,'FCST SDV'!$AC$2:$AZ$2,0))/'Hàng Theo FCTS 14.09'!$C224,0)</f>
        <v>0</v>
      </c>
      <c r="K224" s="134">
        <f t="array" ref="K224">+IFERROR(INDEX('FCST SDV'!$AC$3:$AZ$3000,MATCH('Hàng Theo FCTS 14.09'!$B224,'FCST SDV'!$C$3:$C$3000,0),MATCH('Hàng Theo FCTS 14.09'!K$1,'FCST SDV'!$AC$2:$AZ$2,0))/'Hàng Theo FCTS 14.09'!$C224,0)</f>
        <v>0</v>
      </c>
      <c r="L224" s="134">
        <f t="array" ref="L224">+IFERROR(INDEX('FCST SDV'!$AC$3:$AZ$3000,MATCH('Hàng Theo FCTS 14.09'!$B224,'FCST SDV'!$C$3:$C$3000,0),MATCH('Hàng Theo FCTS 14.09'!L$1,'FCST SDV'!$AC$2:$AZ$2,0))/'Hàng Theo FCTS 14.09'!$C224,0)</f>
        <v>0</v>
      </c>
      <c r="M224" s="134">
        <f t="array" ref="M224">+IFERROR(INDEX('FCST SDV'!$AC$3:$AZ$3000,MATCH('Hàng Theo FCTS 14.09'!$B224,'FCST SDV'!$C$3:$C$3000,0),MATCH('Hàng Theo FCTS 14.09'!M$1,'FCST SDV'!$AC$2:$AZ$2,0))/'Hàng Theo FCTS 14.09'!$C224,0)</f>
        <v>0</v>
      </c>
      <c r="N224" s="134">
        <f t="array" ref="N224">+IFERROR(INDEX('FCST SDV'!$AC$3:$AZ$3000,MATCH('Hàng Theo FCTS 14.09'!$B224,'FCST SDV'!$C$3:$C$3000,0),MATCH('Hàng Theo FCTS 14.09'!N$1,'FCST SDV'!$AC$2:$AZ$2,0))/'Hàng Theo FCTS 14.09'!$C224,0)</f>
        <v>0</v>
      </c>
      <c r="O224" s="134">
        <f t="array" ref="O224">+IFERROR(INDEX('FCST SDV'!$AC$3:$AZ$3000,MATCH('Hàng Theo FCTS 14.09'!$B224,'FCST SDV'!$C$3:$C$3000,0),MATCH('Hàng Theo FCTS 14.09'!O$1,'FCST SDV'!$AC$2:$AZ$2,0))/'Hàng Theo FCTS 14.09'!$C224,0)</f>
        <v>0</v>
      </c>
      <c r="P224" s="134">
        <f t="array" ref="P224">+IFERROR(INDEX('FCST SDV'!$AC$3:$AZ$3000,MATCH('Hàng Theo FCTS 14.09'!$B224,'FCST SDV'!$C$3:$C$3000,0),MATCH('Hàng Theo FCTS 14.09'!P$1,'FCST SDV'!$AC$2:$AZ$2,0))/'Hàng Theo FCTS 14.09'!$C224,0)</f>
        <v>0</v>
      </c>
      <c r="Q224" s="134">
        <f t="array" ref="Q224">+IFERROR(INDEX('FCST SDV'!$AC$3:$AZ$3000,MATCH('Hàng Theo FCTS 14.09'!$B224,'FCST SDV'!$C$3:$C$3000,0),MATCH('Hàng Theo FCTS 14.09'!Q$1,'FCST SDV'!$AC$2:$AZ$2,0))/'Hàng Theo FCTS 14.09'!$C224,0)</f>
        <v>0</v>
      </c>
    </row>
    <row r="225" spans="1:17">
      <c r="A225" s="572" t="s">
        <v>254</v>
      </c>
      <c r="B225" s="573"/>
      <c r="C225" s="573"/>
      <c r="D225" s="573"/>
      <c r="E225" s="573"/>
      <c r="F225" s="574"/>
      <c r="G225" s="156"/>
      <c r="H225" s="155"/>
      <c r="I225" s="138">
        <f>+F223-SUM(I223:I224)</f>
        <v>-7.2</v>
      </c>
      <c r="J225" s="138">
        <f>+I225-SUM(J223:J224)</f>
        <v>-12</v>
      </c>
      <c r="K225" s="138">
        <f t="shared" ref="K225:Q225" si="53">+J225-SUM(K223:K224)</f>
        <v>-12</v>
      </c>
      <c r="L225" s="138">
        <f t="shared" si="53"/>
        <v>-12</v>
      </c>
      <c r="M225" s="138">
        <f t="shared" si="53"/>
        <v>-12</v>
      </c>
      <c r="N225" s="138">
        <f t="shared" si="53"/>
        <v>-12</v>
      </c>
      <c r="O225" s="138">
        <f t="shared" si="53"/>
        <v>-28.8</v>
      </c>
      <c r="P225" s="138">
        <f t="shared" si="53"/>
        <v>-28.8</v>
      </c>
      <c r="Q225" s="138">
        <f t="shared" si="53"/>
        <v>-28.8</v>
      </c>
    </row>
    <row r="226" spans="1:17">
      <c r="A226" s="570" t="s">
        <v>178</v>
      </c>
      <c r="B226" s="131" t="s">
        <v>147</v>
      </c>
      <c r="C226" s="135">
        <v>2500</v>
      </c>
      <c r="D226" s="555">
        <v>0</v>
      </c>
      <c r="E226" s="585"/>
      <c r="F226" s="555">
        <f>D226</f>
        <v>0</v>
      </c>
      <c r="G226" s="152">
        <f>+VLOOKUP(B226,'[6]FCST SDV'!$C:$AL,36,0)</f>
        <v>0</v>
      </c>
      <c r="H226" s="153">
        <f t="shared" ref="H226:H227" si="54">+G226/C226</f>
        <v>0</v>
      </c>
      <c r="I226" s="134">
        <f t="array" ref="I226">+IFERROR(INDEX('FCST SDV'!$AC$3:$AZ$3000,MATCH('Hàng Theo FCTS 14.09'!$B226,'FCST SDV'!$C$3:$C$3000,0),MATCH('Hàng Theo FCTS 14.09'!I$1,'FCST SDV'!$AC$2:$AZ$2,0))/'Hàng Theo FCTS 14.09'!$C226,0)</f>
        <v>0</v>
      </c>
      <c r="J226" s="134">
        <f t="array" ref="J226">+IFERROR(INDEX('FCST SDV'!$AC$3:$AZ$3000,MATCH('Hàng Theo FCTS 14.09'!$B226,'FCST SDV'!$C$3:$C$3000,0),MATCH('Hàng Theo FCTS 14.09'!J$1,'FCST SDV'!$AC$2:$AZ$2,0))/'Hàng Theo FCTS 14.09'!$C226,0)</f>
        <v>0</v>
      </c>
      <c r="K226" s="134">
        <f t="array" ref="K226">+IFERROR(INDEX('FCST SDV'!$AC$3:$AZ$3000,MATCH('Hàng Theo FCTS 14.09'!$B226,'FCST SDV'!$C$3:$C$3000,0),MATCH('Hàng Theo FCTS 14.09'!K$1,'FCST SDV'!$AC$2:$AZ$2,0))/'Hàng Theo FCTS 14.09'!$C226,0)</f>
        <v>0</v>
      </c>
      <c r="L226" s="134">
        <f t="array" ref="L226">+IFERROR(INDEX('FCST SDV'!$AC$3:$AZ$3000,MATCH('Hàng Theo FCTS 14.09'!$B226,'FCST SDV'!$C$3:$C$3000,0),MATCH('Hàng Theo FCTS 14.09'!L$1,'FCST SDV'!$AC$2:$AZ$2,0))/'Hàng Theo FCTS 14.09'!$C226,0)</f>
        <v>0</v>
      </c>
      <c r="M226" s="134">
        <f t="array" ref="M226">+IFERROR(INDEX('FCST SDV'!$AC$3:$AZ$3000,MATCH('Hàng Theo FCTS 14.09'!$B226,'FCST SDV'!$C$3:$C$3000,0),MATCH('Hàng Theo FCTS 14.09'!M$1,'FCST SDV'!$AC$2:$AZ$2,0))/'Hàng Theo FCTS 14.09'!$C226,0)</f>
        <v>0</v>
      </c>
      <c r="N226" s="134">
        <f t="array" ref="N226">+IFERROR(INDEX('FCST SDV'!$AC$3:$AZ$3000,MATCH('Hàng Theo FCTS 14.09'!$B226,'FCST SDV'!$C$3:$C$3000,0),MATCH('Hàng Theo FCTS 14.09'!N$1,'FCST SDV'!$AC$2:$AZ$2,0))/'Hàng Theo FCTS 14.09'!$C226,0)</f>
        <v>0</v>
      </c>
      <c r="O226" s="134">
        <f t="array" ref="O226">+IFERROR(INDEX('FCST SDV'!$AC$3:$AZ$3000,MATCH('Hàng Theo FCTS 14.09'!$B226,'FCST SDV'!$C$3:$C$3000,0),MATCH('Hàng Theo FCTS 14.09'!O$1,'FCST SDV'!$AC$2:$AZ$2,0))/'Hàng Theo FCTS 14.09'!$C226,0)</f>
        <v>0</v>
      </c>
      <c r="P226" s="134">
        <f t="array" ref="P226">+IFERROR(INDEX('FCST SDV'!$AC$3:$AZ$3000,MATCH('Hàng Theo FCTS 14.09'!$B226,'FCST SDV'!$C$3:$C$3000,0),MATCH('Hàng Theo FCTS 14.09'!P$1,'FCST SDV'!$AC$2:$AZ$2,0))/'Hàng Theo FCTS 14.09'!$C226,0)</f>
        <v>0</v>
      </c>
      <c r="Q226" s="134">
        <f t="array" ref="Q226">+IFERROR(INDEX('FCST SDV'!$AC$3:$AZ$3000,MATCH('Hàng Theo FCTS 14.09'!$B226,'FCST SDV'!$C$3:$C$3000,0),MATCH('Hàng Theo FCTS 14.09'!Q$1,'FCST SDV'!$AC$2:$AZ$2,0))/'Hàng Theo FCTS 14.09'!$C226,0)</f>
        <v>0</v>
      </c>
    </row>
    <row r="227" spans="1:17">
      <c r="A227" s="571"/>
      <c r="B227" s="131" t="s">
        <v>148</v>
      </c>
      <c r="C227" s="135">
        <v>2500</v>
      </c>
      <c r="D227" s="557"/>
      <c r="E227" s="586"/>
      <c r="F227" s="557"/>
      <c r="G227" s="152">
        <f>+VLOOKUP(B227,'[6]FCST SDV'!$C:$AL,36,0)</f>
        <v>0</v>
      </c>
      <c r="H227" s="153">
        <f t="shared" si="54"/>
        <v>0</v>
      </c>
      <c r="I227" s="134">
        <f t="array" ref="I227">+IFERROR(INDEX('FCST SDV'!$AC$3:$AZ$3000,MATCH('Hàng Theo FCTS 14.09'!$B227,'FCST SDV'!$C$3:$C$3000,0),MATCH('Hàng Theo FCTS 14.09'!I$1,'FCST SDV'!$AC$2:$AZ$2,0))/'Hàng Theo FCTS 14.09'!$C227,0)</f>
        <v>0</v>
      </c>
      <c r="J227" s="134">
        <f t="array" ref="J227">+IFERROR(INDEX('FCST SDV'!$AC$3:$AZ$3000,MATCH('Hàng Theo FCTS 14.09'!$B227,'FCST SDV'!$C$3:$C$3000,0),MATCH('Hàng Theo FCTS 14.09'!J$1,'FCST SDV'!$AC$2:$AZ$2,0))/'Hàng Theo FCTS 14.09'!$C227,0)</f>
        <v>0</v>
      </c>
      <c r="K227" s="134">
        <f t="array" ref="K227">+IFERROR(INDEX('FCST SDV'!$AC$3:$AZ$3000,MATCH('Hàng Theo FCTS 14.09'!$B227,'FCST SDV'!$C$3:$C$3000,0),MATCH('Hàng Theo FCTS 14.09'!K$1,'FCST SDV'!$AC$2:$AZ$2,0))/'Hàng Theo FCTS 14.09'!$C227,0)</f>
        <v>0</v>
      </c>
      <c r="L227" s="134">
        <f t="array" ref="L227">+IFERROR(INDEX('FCST SDV'!$AC$3:$AZ$3000,MATCH('Hàng Theo FCTS 14.09'!$B227,'FCST SDV'!$C$3:$C$3000,0),MATCH('Hàng Theo FCTS 14.09'!L$1,'FCST SDV'!$AC$2:$AZ$2,0))/'Hàng Theo FCTS 14.09'!$C227,0)</f>
        <v>0</v>
      </c>
      <c r="M227" s="134">
        <f t="array" ref="M227">+IFERROR(INDEX('FCST SDV'!$AC$3:$AZ$3000,MATCH('Hàng Theo FCTS 14.09'!$B227,'FCST SDV'!$C$3:$C$3000,0),MATCH('Hàng Theo FCTS 14.09'!M$1,'FCST SDV'!$AC$2:$AZ$2,0))/'Hàng Theo FCTS 14.09'!$C227,0)</f>
        <v>0</v>
      </c>
      <c r="N227" s="134">
        <f t="array" ref="N227">+IFERROR(INDEX('FCST SDV'!$AC$3:$AZ$3000,MATCH('Hàng Theo FCTS 14.09'!$B227,'FCST SDV'!$C$3:$C$3000,0),MATCH('Hàng Theo FCTS 14.09'!N$1,'FCST SDV'!$AC$2:$AZ$2,0))/'Hàng Theo FCTS 14.09'!$C227,0)</f>
        <v>0</v>
      </c>
      <c r="O227" s="134">
        <f t="array" ref="O227">+IFERROR(INDEX('FCST SDV'!$AC$3:$AZ$3000,MATCH('Hàng Theo FCTS 14.09'!$B227,'FCST SDV'!$C$3:$C$3000,0),MATCH('Hàng Theo FCTS 14.09'!O$1,'FCST SDV'!$AC$2:$AZ$2,0))/'Hàng Theo FCTS 14.09'!$C227,0)</f>
        <v>0</v>
      </c>
      <c r="P227" s="134">
        <f t="array" ref="P227">+IFERROR(INDEX('FCST SDV'!$AC$3:$AZ$3000,MATCH('Hàng Theo FCTS 14.09'!$B227,'FCST SDV'!$C$3:$C$3000,0),MATCH('Hàng Theo FCTS 14.09'!P$1,'FCST SDV'!$AC$2:$AZ$2,0))/'Hàng Theo FCTS 14.09'!$C227,0)</f>
        <v>0</v>
      </c>
      <c r="Q227" s="134">
        <f t="array" ref="Q227">+IFERROR(INDEX('FCST SDV'!$AC$3:$AZ$3000,MATCH('Hàng Theo FCTS 14.09'!$B227,'FCST SDV'!$C$3:$C$3000,0),MATCH('Hàng Theo FCTS 14.09'!Q$1,'FCST SDV'!$AC$2:$AZ$2,0))/'Hàng Theo FCTS 14.09'!$C227,0)</f>
        <v>0</v>
      </c>
    </row>
    <row r="228" spans="1:17">
      <c r="A228" s="572" t="s">
        <v>254</v>
      </c>
      <c r="B228" s="573"/>
      <c r="C228" s="573"/>
      <c r="D228" s="573"/>
      <c r="E228" s="573"/>
      <c r="F228" s="574"/>
      <c r="G228" s="156"/>
      <c r="H228" s="155"/>
      <c r="I228" s="138">
        <f>+F226-SUM(J226:J227)</f>
        <v>0</v>
      </c>
      <c r="J228" s="138">
        <f>+I228-SUM(J226:J227)</f>
        <v>0</v>
      </c>
      <c r="K228" s="138">
        <f t="shared" ref="K228:Q228" si="55">+J228-SUM(K226:K227)</f>
        <v>0</v>
      </c>
      <c r="L228" s="138">
        <f t="shared" si="55"/>
        <v>0</v>
      </c>
      <c r="M228" s="138">
        <f t="shared" si="55"/>
        <v>0</v>
      </c>
      <c r="N228" s="138">
        <f t="shared" si="55"/>
        <v>0</v>
      </c>
      <c r="O228" s="138">
        <f t="shared" si="55"/>
        <v>0</v>
      </c>
      <c r="P228" s="138">
        <f t="shared" si="55"/>
        <v>0</v>
      </c>
      <c r="Q228" s="138">
        <f t="shared" si="55"/>
        <v>0</v>
      </c>
    </row>
    <row r="229" spans="1:17" ht="38.25">
      <c r="A229" s="172" t="s">
        <v>179</v>
      </c>
      <c r="B229" s="131" t="s">
        <v>57</v>
      </c>
      <c r="C229" s="135">
        <v>2500</v>
      </c>
      <c r="D229" s="169">
        <v>0</v>
      </c>
      <c r="E229" s="170"/>
      <c r="F229" s="169">
        <f>D229</f>
        <v>0</v>
      </c>
      <c r="G229" s="152">
        <f>+VLOOKUP(B229,'[6]FCST SDV'!$C:$AL,36,0)</f>
        <v>779000</v>
      </c>
      <c r="H229" s="153">
        <f t="shared" ref="H229" si="56">+G229/C229</f>
        <v>311.60000000000002</v>
      </c>
      <c r="I229" s="134">
        <f t="array" ref="I229">+IFERROR(INDEX('FCST SDV'!$AC$3:$AZ$3000,MATCH('Hàng Theo FCTS 14.09'!$B229,'FCST SDV'!$C$3:$C$3000,0),MATCH('Hàng Theo FCTS 14.09'!I$1,'FCST SDV'!$AC$2:$AZ$2,0))/'Hàng Theo FCTS 14.09'!$C229,0)</f>
        <v>0</v>
      </c>
      <c r="J229" s="134">
        <f t="array" ref="J229">+IFERROR(INDEX('FCST SDV'!$AC$3:$AZ$3000,MATCH('Hàng Theo FCTS 14.09'!$B229,'FCST SDV'!$C$3:$C$3000,0),MATCH('Hàng Theo FCTS 14.09'!J$1,'FCST SDV'!$AC$2:$AZ$2,0))/'Hàng Theo FCTS 14.09'!$C229,0)</f>
        <v>0</v>
      </c>
      <c r="K229" s="134">
        <f t="array" ref="K229">+IFERROR(INDEX('FCST SDV'!$AC$3:$AZ$3000,MATCH('Hàng Theo FCTS 14.09'!$B229,'FCST SDV'!$C$3:$C$3000,0),MATCH('Hàng Theo FCTS 14.09'!K$1,'FCST SDV'!$AC$2:$AZ$2,0))/'Hàng Theo FCTS 14.09'!$C229,0)</f>
        <v>0</v>
      </c>
      <c r="L229" s="134">
        <f t="array" ref="L229">+IFERROR(INDEX('FCST SDV'!$AC$3:$AZ$3000,MATCH('Hàng Theo FCTS 14.09'!$B229,'FCST SDV'!$C$3:$C$3000,0),MATCH('Hàng Theo FCTS 14.09'!L$1,'FCST SDV'!$AC$2:$AZ$2,0))/'Hàng Theo FCTS 14.09'!$C229,0)</f>
        <v>0</v>
      </c>
      <c r="M229" s="134">
        <f t="array" ref="M229">+IFERROR(INDEX('FCST SDV'!$AC$3:$AZ$3000,MATCH('Hàng Theo FCTS 14.09'!$B229,'FCST SDV'!$C$3:$C$3000,0),MATCH('Hàng Theo FCTS 14.09'!M$1,'FCST SDV'!$AC$2:$AZ$2,0))/'Hàng Theo FCTS 14.09'!$C229,0)</f>
        <v>0</v>
      </c>
      <c r="N229" s="134">
        <f t="array" ref="N229">+IFERROR(INDEX('FCST SDV'!$AC$3:$AZ$3000,MATCH('Hàng Theo FCTS 14.09'!$B229,'FCST SDV'!$C$3:$C$3000,0),MATCH('Hàng Theo FCTS 14.09'!N$1,'FCST SDV'!$AC$2:$AZ$2,0))/'Hàng Theo FCTS 14.09'!$C229,0)</f>
        <v>0</v>
      </c>
      <c r="O229" s="134">
        <f t="array" ref="O229">+IFERROR(INDEX('FCST SDV'!$AC$3:$AZ$3000,MATCH('Hàng Theo FCTS 14.09'!$B229,'FCST SDV'!$C$3:$C$3000,0),MATCH('Hàng Theo FCTS 14.09'!O$1,'FCST SDV'!$AC$2:$AZ$2,0))/'Hàng Theo FCTS 14.09'!$C229,0)</f>
        <v>0</v>
      </c>
      <c r="P229" s="134">
        <f t="array" ref="P229">+IFERROR(INDEX('FCST SDV'!$AC$3:$AZ$3000,MATCH('Hàng Theo FCTS 14.09'!$B229,'FCST SDV'!$C$3:$C$3000,0),MATCH('Hàng Theo FCTS 14.09'!P$1,'FCST SDV'!$AC$2:$AZ$2,0))/'Hàng Theo FCTS 14.09'!$C229,0)</f>
        <v>0</v>
      </c>
      <c r="Q229" s="134">
        <f t="array" ref="Q229">+IFERROR(INDEX('FCST SDV'!$AC$3:$AZ$3000,MATCH('Hàng Theo FCTS 14.09'!$B229,'FCST SDV'!$C$3:$C$3000,0),MATCH('Hàng Theo FCTS 14.09'!Q$1,'FCST SDV'!$AC$2:$AZ$2,0))/'Hàng Theo FCTS 14.09'!$C229,0)</f>
        <v>0</v>
      </c>
    </row>
    <row r="230" spans="1:17">
      <c r="A230" s="572" t="s">
        <v>254</v>
      </c>
      <c r="B230" s="573"/>
      <c r="C230" s="573"/>
      <c r="D230" s="573"/>
      <c r="E230" s="573"/>
      <c r="F230" s="574"/>
      <c r="G230" s="156"/>
      <c r="H230" s="155"/>
      <c r="I230" s="138">
        <f>+F229-SUM(I229)</f>
        <v>0</v>
      </c>
      <c r="J230" s="138">
        <f>+I230-SUM(J229)</f>
        <v>0</v>
      </c>
      <c r="K230" s="138">
        <f t="shared" ref="K230:Q230" si="57">+J230-SUM(K229)</f>
        <v>0</v>
      </c>
      <c r="L230" s="138">
        <f t="shared" si="57"/>
        <v>0</v>
      </c>
      <c r="M230" s="138">
        <f t="shared" si="57"/>
        <v>0</v>
      </c>
      <c r="N230" s="138">
        <f t="shared" si="57"/>
        <v>0</v>
      </c>
      <c r="O230" s="138">
        <f t="shared" si="57"/>
        <v>0</v>
      </c>
      <c r="P230" s="138">
        <f t="shared" si="57"/>
        <v>0</v>
      </c>
      <c r="Q230" s="138">
        <f t="shared" si="57"/>
        <v>0</v>
      </c>
    </row>
    <row r="231" spans="1:17">
      <c r="A231" s="570" t="s">
        <v>180</v>
      </c>
      <c r="B231" s="131" t="s">
        <v>149</v>
      </c>
      <c r="C231" s="135">
        <v>2500</v>
      </c>
      <c r="D231" s="555">
        <v>0</v>
      </c>
      <c r="E231" s="585"/>
      <c r="F231" s="555">
        <f>D231</f>
        <v>0</v>
      </c>
      <c r="G231" s="152">
        <f>+VLOOKUP(B231,'[6]FCST SDV'!$C:$AL,36,0)</f>
        <v>0</v>
      </c>
      <c r="H231" s="153">
        <f t="shared" ref="H231:H232" si="58">+G231/C231</f>
        <v>0</v>
      </c>
      <c r="I231" s="134">
        <f t="array" ref="I231">+IFERROR(INDEX('FCST SDV'!$AC$3:$AZ$3000,MATCH('Hàng Theo FCTS 14.09'!$B231,'FCST SDV'!$C$3:$C$3000,0),MATCH('Hàng Theo FCTS 14.09'!I$1,'FCST SDV'!$AC$2:$AZ$2,0))/'Hàng Theo FCTS 14.09'!$C231,0)</f>
        <v>0</v>
      </c>
      <c r="J231" s="134">
        <f t="array" ref="J231">+IFERROR(INDEX('FCST SDV'!$AC$3:$AZ$3000,MATCH('Hàng Theo FCTS 14.09'!$B231,'FCST SDV'!$C$3:$C$3000,0),MATCH('Hàng Theo FCTS 14.09'!J$1,'FCST SDV'!$AC$2:$AZ$2,0))/'Hàng Theo FCTS 14.09'!$C231,0)</f>
        <v>4.8</v>
      </c>
      <c r="K231" s="134">
        <f t="array" ref="K231">+IFERROR(INDEX('FCST SDV'!$AC$3:$AZ$3000,MATCH('Hàng Theo FCTS 14.09'!$B231,'FCST SDV'!$C$3:$C$3000,0),MATCH('Hàng Theo FCTS 14.09'!K$1,'FCST SDV'!$AC$2:$AZ$2,0))/'Hàng Theo FCTS 14.09'!$C231,0)</f>
        <v>0</v>
      </c>
      <c r="L231" s="134">
        <f t="array" ref="L231">+IFERROR(INDEX('FCST SDV'!$AC$3:$AZ$3000,MATCH('Hàng Theo FCTS 14.09'!$B231,'FCST SDV'!$C$3:$C$3000,0),MATCH('Hàng Theo FCTS 14.09'!L$1,'FCST SDV'!$AC$2:$AZ$2,0))/'Hàng Theo FCTS 14.09'!$C231,0)</f>
        <v>0</v>
      </c>
      <c r="M231" s="134">
        <f t="array" ref="M231">+IFERROR(INDEX('FCST SDV'!$AC$3:$AZ$3000,MATCH('Hàng Theo FCTS 14.09'!$B231,'FCST SDV'!$C$3:$C$3000,0),MATCH('Hàng Theo FCTS 14.09'!M$1,'FCST SDV'!$AC$2:$AZ$2,0))/'Hàng Theo FCTS 14.09'!$C231,0)</f>
        <v>0</v>
      </c>
      <c r="N231" s="134">
        <f t="array" ref="N231">+IFERROR(INDEX('FCST SDV'!$AC$3:$AZ$3000,MATCH('Hàng Theo FCTS 14.09'!$B231,'FCST SDV'!$C$3:$C$3000,0),MATCH('Hàng Theo FCTS 14.09'!N$1,'FCST SDV'!$AC$2:$AZ$2,0))/'Hàng Theo FCTS 14.09'!$C231,0)</f>
        <v>0</v>
      </c>
      <c r="O231" s="134">
        <f t="array" ref="O231">+IFERROR(INDEX('FCST SDV'!$AC$3:$AZ$3000,MATCH('Hàng Theo FCTS 14.09'!$B231,'FCST SDV'!$C$3:$C$3000,0),MATCH('Hàng Theo FCTS 14.09'!O$1,'FCST SDV'!$AC$2:$AZ$2,0))/'Hàng Theo FCTS 14.09'!$C231,0)</f>
        <v>14.4</v>
      </c>
      <c r="P231" s="134">
        <f t="array" ref="P231">+IFERROR(INDEX('FCST SDV'!$AC$3:$AZ$3000,MATCH('Hàng Theo FCTS 14.09'!$B231,'FCST SDV'!$C$3:$C$3000,0),MATCH('Hàng Theo FCTS 14.09'!P$1,'FCST SDV'!$AC$2:$AZ$2,0))/'Hàng Theo FCTS 14.09'!$C231,0)</f>
        <v>0</v>
      </c>
      <c r="Q231" s="134">
        <f t="array" ref="Q231">+IFERROR(INDEX('FCST SDV'!$AC$3:$AZ$3000,MATCH('Hàng Theo FCTS 14.09'!$B231,'FCST SDV'!$C$3:$C$3000,0),MATCH('Hàng Theo FCTS 14.09'!Q$1,'FCST SDV'!$AC$2:$AZ$2,0))/'Hàng Theo FCTS 14.09'!$C231,0)</f>
        <v>0</v>
      </c>
    </row>
    <row r="232" spans="1:17">
      <c r="A232" s="571"/>
      <c r="B232" s="131" t="s">
        <v>58</v>
      </c>
      <c r="C232" s="135">
        <v>2500</v>
      </c>
      <c r="D232" s="557"/>
      <c r="E232" s="586"/>
      <c r="F232" s="557"/>
      <c r="G232" s="152">
        <f>+VLOOKUP(B232,'[6]FCST SDV'!$C:$AL,36,0)</f>
        <v>48000</v>
      </c>
      <c r="H232" s="153">
        <f t="shared" si="58"/>
        <v>19.2</v>
      </c>
      <c r="I232" s="134">
        <f t="array" ref="I232">+IFERROR(INDEX('FCST SDV'!$AC$3:$AZ$3000,MATCH('Hàng Theo FCTS 14.09'!$B232,'FCST SDV'!$C$3:$C$3000,0),MATCH('Hàng Theo FCTS 14.09'!I$1,'FCST SDV'!$AC$2:$AZ$2,0))/'Hàng Theo FCTS 14.09'!$C232,0)</f>
        <v>0</v>
      </c>
      <c r="J232" s="134">
        <f t="array" ref="J232">+IFERROR(INDEX('FCST SDV'!$AC$3:$AZ$3000,MATCH('Hàng Theo FCTS 14.09'!$B232,'FCST SDV'!$C$3:$C$3000,0),MATCH('Hàng Theo FCTS 14.09'!J$1,'FCST SDV'!$AC$2:$AZ$2,0))/'Hàng Theo FCTS 14.09'!$C232,0)</f>
        <v>0</v>
      </c>
      <c r="K232" s="134">
        <f t="array" ref="K232">+IFERROR(INDEX('FCST SDV'!$AC$3:$AZ$3000,MATCH('Hàng Theo FCTS 14.09'!$B232,'FCST SDV'!$C$3:$C$3000,0),MATCH('Hàng Theo FCTS 14.09'!K$1,'FCST SDV'!$AC$2:$AZ$2,0))/'Hàng Theo FCTS 14.09'!$C232,0)</f>
        <v>0</v>
      </c>
      <c r="L232" s="134">
        <f t="array" ref="L232">+IFERROR(INDEX('FCST SDV'!$AC$3:$AZ$3000,MATCH('Hàng Theo FCTS 14.09'!$B232,'FCST SDV'!$C$3:$C$3000,0),MATCH('Hàng Theo FCTS 14.09'!L$1,'FCST SDV'!$AC$2:$AZ$2,0))/'Hàng Theo FCTS 14.09'!$C232,0)</f>
        <v>0</v>
      </c>
      <c r="M232" s="134">
        <f t="array" ref="M232">+IFERROR(INDEX('FCST SDV'!$AC$3:$AZ$3000,MATCH('Hàng Theo FCTS 14.09'!$B232,'FCST SDV'!$C$3:$C$3000,0),MATCH('Hàng Theo FCTS 14.09'!M$1,'FCST SDV'!$AC$2:$AZ$2,0))/'Hàng Theo FCTS 14.09'!$C232,0)</f>
        <v>0</v>
      </c>
      <c r="N232" s="134">
        <f t="array" ref="N232">+IFERROR(INDEX('FCST SDV'!$AC$3:$AZ$3000,MATCH('Hàng Theo FCTS 14.09'!$B232,'FCST SDV'!$C$3:$C$3000,0),MATCH('Hàng Theo FCTS 14.09'!N$1,'FCST SDV'!$AC$2:$AZ$2,0))/'Hàng Theo FCTS 14.09'!$C232,0)</f>
        <v>0</v>
      </c>
      <c r="O232" s="134">
        <f t="array" ref="O232">+IFERROR(INDEX('FCST SDV'!$AC$3:$AZ$3000,MATCH('Hàng Theo FCTS 14.09'!$B232,'FCST SDV'!$C$3:$C$3000,0),MATCH('Hàng Theo FCTS 14.09'!O$1,'FCST SDV'!$AC$2:$AZ$2,0))/'Hàng Theo FCTS 14.09'!$C232,0)</f>
        <v>0</v>
      </c>
      <c r="P232" s="134">
        <f t="array" ref="P232">+IFERROR(INDEX('FCST SDV'!$AC$3:$AZ$3000,MATCH('Hàng Theo FCTS 14.09'!$B232,'FCST SDV'!$C$3:$C$3000,0),MATCH('Hàng Theo FCTS 14.09'!P$1,'FCST SDV'!$AC$2:$AZ$2,0))/'Hàng Theo FCTS 14.09'!$C232,0)</f>
        <v>0</v>
      </c>
      <c r="Q232" s="134">
        <f t="array" ref="Q232">+IFERROR(INDEX('FCST SDV'!$AC$3:$AZ$3000,MATCH('Hàng Theo FCTS 14.09'!$B232,'FCST SDV'!$C$3:$C$3000,0),MATCH('Hàng Theo FCTS 14.09'!Q$1,'FCST SDV'!$AC$2:$AZ$2,0))/'Hàng Theo FCTS 14.09'!$C232,0)</f>
        <v>0</v>
      </c>
    </row>
    <row r="233" spans="1:17">
      <c r="A233" s="572" t="s">
        <v>254</v>
      </c>
      <c r="B233" s="573"/>
      <c r="C233" s="573"/>
      <c r="D233" s="573"/>
      <c r="E233" s="573"/>
      <c r="F233" s="574"/>
      <c r="G233" s="156"/>
      <c r="H233" s="155"/>
      <c r="I233" s="138">
        <f>+F231-SUM(I231:I232)</f>
        <v>0</v>
      </c>
      <c r="J233" s="138">
        <f>+I233-SUM(J231:J232)</f>
        <v>-4.8</v>
      </c>
      <c r="K233" s="138">
        <f t="shared" ref="K233:Q233" si="59">+J233-SUM(K231:K232)</f>
        <v>-4.8</v>
      </c>
      <c r="L233" s="138">
        <f t="shared" si="59"/>
        <v>-4.8</v>
      </c>
      <c r="M233" s="138">
        <f t="shared" si="59"/>
        <v>-4.8</v>
      </c>
      <c r="N233" s="138">
        <f t="shared" si="59"/>
        <v>-4.8</v>
      </c>
      <c r="O233" s="138">
        <f t="shared" si="59"/>
        <v>-19.2</v>
      </c>
      <c r="P233" s="138">
        <f t="shared" si="59"/>
        <v>-19.2</v>
      </c>
      <c r="Q233" s="138">
        <f t="shared" si="59"/>
        <v>-19.2</v>
      </c>
    </row>
    <row r="234" spans="1:17" ht="25.5">
      <c r="A234" s="172" t="s">
        <v>181</v>
      </c>
      <c r="B234" s="131" t="s">
        <v>150</v>
      </c>
      <c r="C234" s="135">
        <v>2500</v>
      </c>
      <c r="D234" s="169">
        <v>0</v>
      </c>
      <c r="E234" s="170"/>
      <c r="F234" s="169">
        <f>D234</f>
        <v>0</v>
      </c>
      <c r="G234" s="152">
        <f>+VLOOKUP(B234,'[6]FCST SDV'!$C:$AL,36,0)</f>
        <v>9000</v>
      </c>
      <c r="H234" s="153">
        <f t="shared" ref="H234" si="60">+G234/C234</f>
        <v>3.6</v>
      </c>
      <c r="I234" s="134">
        <f t="array" ref="I234">+IFERROR(INDEX('FCST SDV'!$AC$3:$AZ$3000,MATCH('Hàng Theo FCTS 14.09'!$B234,'FCST SDV'!$C$3:$C$3000,0),MATCH('Hàng Theo FCTS 14.09'!I$1,'FCST SDV'!$AC$2:$AZ$2,0))/'Hàng Theo FCTS 14.09'!$C234,0)</f>
        <v>0</v>
      </c>
      <c r="J234" s="134">
        <f t="array" ref="J234">+IFERROR(INDEX('FCST SDV'!$AC$3:$AZ$3000,MATCH('Hàng Theo FCTS 14.09'!$B234,'FCST SDV'!$C$3:$C$3000,0),MATCH('Hàng Theo FCTS 14.09'!J$1,'FCST SDV'!$AC$2:$AZ$2,0))/'Hàng Theo FCTS 14.09'!$C234,0)</f>
        <v>0</v>
      </c>
      <c r="K234" s="134">
        <f t="array" ref="K234">+IFERROR(INDEX('FCST SDV'!$AC$3:$AZ$3000,MATCH('Hàng Theo FCTS 14.09'!$B234,'FCST SDV'!$C$3:$C$3000,0),MATCH('Hàng Theo FCTS 14.09'!K$1,'FCST SDV'!$AC$2:$AZ$2,0))/'Hàng Theo FCTS 14.09'!$C234,0)</f>
        <v>0</v>
      </c>
      <c r="L234" s="134">
        <f t="array" ref="L234">+IFERROR(INDEX('FCST SDV'!$AC$3:$AZ$3000,MATCH('Hàng Theo FCTS 14.09'!$B234,'FCST SDV'!$C$3:$C$3000,0),MATCH('Hàng Theo FCTS 14.09'!L$1,'FCST SDV'!$AC$2:$AZ$2,0))/'Hàng Theo FCTS 14.09'!$C234,0)</f>
        <v>0</v>
      </c>
      <c r="M234" s="134">
        <f t="array" ref="M234">+IFERROR(INDEX('FCST SDV'!$AC$3:$AZ$3000,MATCH('Hàng Theo FCTS 14.09'!$B234,'FCST SDV'!$C$3:$C$3000,0),MATCH('Hàng Theo FCTS 14.09'!M$1,'FCST SDV'!$AC$2:$AZ$2,0))/'Hàng Theo FCTS 14.09'!$C234,0)</f>
        <v>0</v>
      </c>
      <c r="N234" s="134">
        <f t="array" ref="N234">+IFERROR(INDEX('FCST SDV'!$AC$3:$AZ$3000,MATCH('Hàng Theo FCTS 14.09'!$B234,'FCST SDV'!$C$3:$C$3000,0),MATCH('Hàng Theo FCTS 14.09'!N$1,'FCST SDV'!$AC$2:$AZ$2,0))/'Hàng Theo FCTS 14.09'!$C234,0)</f>
        <v>0</v>
      </c>
      <c r="O234" s="134">
        <f t="array" ref="O234">+IFERROR(INDEX('FCST SDV'!$AC$3:$AZ$3000,MATCH('Hàng Theo FCTS 14.09'!$B234,'FCST SDV'!$C$3:$C$3000,0),MATCH('Hàng Theo FCTS 14.09'!O$1,'FCST SDV'!$AC$2:$AZ$2,0))/'Hàng Theo FCTS 14.09'!$C234,0)</f>
        <v>0</v>
      </c>
      <c r="P234" s="134">
        <f t="array" ref="P234">+IFERROR(INDEX('FCST SDV'!$AC$3:$AZ$3000,MATCH('Hàng Theo FCTS 14.09'!$B234,'FCST SDV'!$C$3:$C$3000,0),MATCH('Hàng Theo FCTS 14.09'!P$1,'FCST SDV'!$AC$2:$AZ$2,0))/'Hàng Theo FCTS 14.09'!$C234,0)</f>
        <v>0</v>
      </c>
      <c r="Q234" s="134">
        <f t="array" ref="Q234">+IFERROR(INDEX('FCST SDV'!$AC$3:$AZ$3000,MATCH('Hàng Theo FCTS 14.09'!$B234,'FCST SDV'!$C$3:$C$3000,0),MATCH('Hàng Theo FCTS 14.09'!Q$1,'FCST SDV'!$AC$2:$AZ$2,0))/'Hàng Theo FCTS 14.09'!$C234,0)</f>
        <v>0</v>
      </c>
    </row>
    <row r="235" spans="1:17">
      <c r="A235" s="572" t="s">
        <v>254</v>
      </c>
      <c r="B235" s="573"/>
      <c r="C235" s="573"/>
      <c r="D235" s="573"/>
      <c r="E235" s="573"/>
      <c r="F235" s="574"/>
      <c r="G235" s="156"/>
      <c r="H235" s="155"/>
      <c r="I235" s="138">
        <f>+F234-SUM(I234)</f>
        <v>0</v>
      </c>
      <c r="J235" s="138">
        <f>+I235-SUM(J234)</f>
        <v>0</v>
      </c>
      <c r="K235" s="138">
        <f t="shared" ref="K235:Q235" si="61">+J235-SUM(K234)</f>
        <v>0</v>
      </c>
      <c r="L235" s="138">
        <f t="shared" si="61"/>
        <v>0</v>
      </c>
      <c r="M235" s="138">
        <f t="shared" si="61"/>
        <v>0</v>
      </c>
      <c r="N235" s="138">
        <f t="shared" si="61"/>
        <v>0</v>
      </c>
      <c r="O235" s="138">
        <f t="shared" si="61"/>
        <v>0</v>
      </c>
      <c r="P235" s="138">
        <f t="shared" si="61"/>
        <v>0</v>
      </c>
      <c r="Q235" s="138">
        <f t="shared" si="61"/>
        <v>0</v>
      </c>
    </row>
    <row r="236" spans="1:17">
      <c r="A236" s="570" t="s">
        <v>182</v>
      </c>
      <c r="B236" s="131" t="s">
        <v>151</v>
      </c>
      <c r="C236" s="135">
        <v>2500</v>
      </c>
      <c r="D236" s="555">
        <v>0</v>
      </c>
      <c r="E236" s="585"/>
      <c r="F236" s="555">
        <f>D236</f>
        <v>0</v>
      </c>
      <c r="G236" s="152">
        <f>+VLOOKUP(B236,'[6]FCST SDV'!$C:$AL,36,0)</f>
        <v>9000</v>
      </c>
      <c r="H236" s="153">
        <f t="shared" ref="H236:H237" si="62">+G236/C236</f>
        <v>3.6</v>
      </c>
      <c r="I236" s="134">
        <f t="array" ref="I236">+IFERROR(INDEX('FCST SDV'!$AC$3:$AZ$3000,MATCH('Hàng Theo FCTS 14.09'!$B236,'FCST SDV'!$C$3:$C$3000,0),MATCH('Hàng Theo FCTS 14.09'!I$1,'FCST SDV'!$AC$2:$AZ$2,0))/'Hàng Theo FCTS 14.09'!$C236,0)</f>
        <v>4.8</v>
      </c>
      <c r="J236" s="134">
        <f t="array" ref="J236">+IFERROR(INDEX('FCST SDV'!$AC$3:$AZ$3000,MATCH('Hàng Theo FCTS 14.09'!$B236,'FCST SDV'!$C$3:$C$3000,0),MATCH('Hàng Theo FCTS 14.09'!J$1,'FCST SDV'!$AC$2:$AZ$2,0))/'Hàng Theo FCTS 14.09'!$C236,0)</f>
        <v>2.4</v>
      </c>
      <c r="K236" s="134">
        <f t="array" ref="K236">+IFERROR(INDEX('FCST SDV'!$AC$3:$AZ$3000,MATCH('Hàng Theo FCTS 14.09'!$B236,'FCST SDV'!$C$3:$C$3000,0),MATCH('Hàng Theo FCTS 14.09'!K$1,'FCST SDV'!$AC$2:$AZ$2,0))/'Hàng Theo FCTS 14.09'!$C236,0)</f>
        <v>0</v>
      </c>
      <c r="L236" s="134">
        <f t="array" ref="L236">+IFERROR(INDEX('FCST SDV'!$AC$3:$AZ$3000,MATCH('Hàng Theo FCTS 14.09'!$B236,'FCST SDV'!$C$3:$C$3000,0),MATCH('Hàng Theo FCTS 14.09'!L$1,'FCST SDV'!$AC$2:$AZ$2,0))/'Hàng Theo FCTS 14.09'!$C236,0)</f>
        <v>0</v>
      </c>
      <c r="M236" s="134">
        <f t="array" ref="M236">+IFERROR(INDEX('FCST SDV'!$AC$3:$AZ$3000,MATCH('Hàng Theo FCTS 14.09'!$B236,'FCST SDV'!$C$3:$C$3000,0),MATCH('Hàng Theo FCTS 14.09'!M$1,'FCST SDV'!$AC$2:$AZ$2,0))/'Hàng Theo FCTS 14.09'!$C236,0)</f>
        <v>0</v>
      </c>
      <c r="N236" s="134">
        <f t="array" ref="N236">+IFERROR(INDEX('FCST SDV'!$AC$3:$AZ$3000,MATCH('Hàng Theo FCTS 14.09'!$B236,'FCST SDV'!$C$3:$C$3000,0),MATCH('Hàng Theo FCTS 14.09'!N$1,'FCST SDV'!$AC$2:$AZ$2,0))/'Hàng Theo FCTS 14.09'!$C236,0)</f>
        <v>0</v>
      </c>
      <c r="O236" s="134">
        <f t="array" ref="O236">+IFERROR(INDEX('FCST SDV'!$AC$3:$AZ$3000,MATCH('Hàng Theo FCTS 14.09'!$B236,'FCST SDV'!$C$3:$C$3000,0),MATCH('Hàng Theo FCTS 14.09'!O$1,'FCST SDV'!$AC$2:$AZ$2,0))/'Hàng Theo FCTS 14.09'!$C236,0)</f>
        <v>12</v>
      </c>
      <c r="P236" s="134">
        <f t="array" ref="P236">+IFERROR(INDEX('FCST SDV'!$AC$3:$AZ$3000,MATCH('Hàng Theo FCTS 14.09'!$B236,'FCST SDV'!$C$3:$C$3000,0),MATCH('Hàng Theo FCTS 14.09'!P$1,'FCST SDV'!$AC$2:$AZ$2,0))/'Hàng Theo FCTS 14.09'!$C236,0)</f>
        <v>0</v>
      </c>
      <c r="Q236" s="134">
        <f t="array" ref="Q236">+IFERROR(INDEX('FCST SDV'!$AC$3:$AZ$3000,MATCH('Hàng Theo FCTS 14.09'!$B236,'FCST SDV'!$C$3:$C$3000,0),MATCH('Hàng Theo FCTS 14.09'!Q$1,'FCST SDV'!$AC$2:$AZ$2,0))/'Hàng Theo FCTS 14.09'!$C236,0)</f>
        <v>0</v>
      </c>
    </row>
    <row r="237" spans="1:17">
      <c r="A237" s="571"/>
      <c r="B237" s="131" t="s">
        <v>17</v>
      </c>
      <c r="C237" s="135">
        <v>2500</v>
      </c>
      <c r="D237" s="557"/>
      <c r="E237" s="586"/>
      <c r="F237" s="557"/>
      <c r="G237" s="152">
        <f>+VLOOKUP(B237,'[6]FCST SDV'!$C:$AL,36,0)</f>
        <v>48000</v>
      </c>
      <c r="H237" s="153">
        <f t="shared" si="62"/>
        <v>19.2</v>
      </c>
      <c r="I237" s="134">
        <f t="array" ref="I237">+IFERROR(INDEX('FCST SDV'!$AC$3:$AZ$3000,MATCH('Hàng Theo FCTS 14.09'!$B237,'FCST SDV'!$C$3:$C$3000,0),MATCH('Hàng Theo FCTS 14.09'!I$1,'FCST SDV'!$AC$2:$AZ$2,0))/'Hàng Theo FCTS 14.09'!$C237,0)</f>
        <v>0</v>
      </c>
      <c r="J237" s="134">
        <f t="array" ref="J237">+IFERROR(INDEX('FCST SDV'!$AC$3:$AZ$3000,MATCH('Hàng Theo FCTS 14.09'!$B237,'FCST SDV'!$C$3:$C$3000,0),MATCH('Hàng Theo FCTS 14.09'!J$1,'FCST SDV'!$AC$2:$AZ$2,0))/'Hàng Theo FCTS 14.09'!$C237,0)</f>
        <v>0</v>
      </c>
      <c r="K237" s="134">
        <f t="array" ref="K237">+IFERROR(INDEX('FCST SDV'!$AC$3:$AZ$3000,MATCH('Hàng Theo FCTS 14.09'!$B237,'FCST SDV'!$C$3:$C$3000,0),MATCH('Hàng Theo FCTS 14.09'!K$1,'FCST SDV'!$AC$2:$AZ$2,0))/'Hàng Theo FCTS 14.09'!$C237,0)</f>
        <v>0</v>
      </c>
      <c r="L237" s="134">
        <f t="array" ref="L237">+IFERROR(INDEX('FCST SDV'!$AC$3:$AZ$3000,MATCH('Hàng Theo FCTS 14.09'!$B237,'FCST SDV'!$C$3:$C$3000,0),MATCH('Hàng Theo FCTS 14.09'!L$1,'FCST SDV'!$AC$2:$AZ$2,0))/'Hàng Theo FCTS 14.09'!$C237,0)</f>
        <v>0</v>
      </c>
      <c r="M237" s="134">
        <f t="array" ref="M237">+IFERROR(INDEX('FCST SDV'!$AC$3:$AZ$3000,MATCH('Hàng Theo FCTS 14.09'!$B237,'FCST SDV'!$C$3:$C$3000,0),MATCH('Hàng Theo FCTS 14.09'!M$1,'FCST SDV'!$AC$2:$AZ$2,0))/'Hàng Theo FCTS 14.09'!$C237,0)</f>
        <v>0</v>
      </c>
      <c r="N237" s="134">
        <f t="array" ref="N237">+IFERROR(INDEX('FCST SDV'!$AC$3:$AZ$3000,MATCH('Hàng Theo FCTS 14.09'!$B237,'FCST SDV'!$C$3:$C$3000,0),MATCH('Hàng Theo FCTS 14.09'!N$1,'FCST SDV'!$AC$2:$AZ$2,0))/'Hàng Theo FCTS 14.09'!$C237,0)</f>
        <v>0</v>
      </c>
      <c r="O237" s="134">
        <f t="array" ref="O237">+IFERROR(INDEX('FCST SDV'!$AC$3:$AZ$3000,MATCH('Hàng Theo FCTS 14.09'!$B237,'FCST SDV'!$C$3:$C$3000,0),MATCH('Hàng Theo FCTS 14.09'!O$1,'FCST SDV'!$AC$2:$AZ$2,0))/'Hàng Theo FCTS 14.09'!$C237,0)</f>
        <v>0</v>
      </c>
      <c r="P237" s="134">
        <f t="array" ref="P237">+IFERROR(INDEX('FCST SDV'!$AC$3:$AZ$3000,MATCH('Hàng Theo FCTS 14.09'!$B237,'FCST SDV'!$C$3:$C$3000,0),MATCH('Hàng Theo FCTS 14.09'!P$1,'FCST SDV'!$AC$2:$AZ$2,0))/'Hàng Theo FCTS 14.09'!$C237,0)</f>
        <v>0</v>
      </c>
      <c r="Q237" s="134">
        <f t="array" ref="Q237">+IFERROR(INDEX('FCST SDV'!$AC$3:$AZ$3000,MATCH('Hàng Theo FCTS 14.09'!$B237,'FCST SDV'!$C$3:$C$3000,0),MATCH('Hàng Theo FCTS 14.09'!Q$1,'FCST SDV'!$AC$2:$AZ$2,0))/'Hàng Theo FCTS 14.09'!$C237,0)</f>
        <v>0</v>
      </c>
    </row>
    <row r="238" spans="1:17">
      <c r="A238" s="572" t="s">
        <v>254</v>
      </c>
      <c r="B238" s="573"/>
      <c r="C238" s="573"/>
      <c r="D238" s="573"/>
      <c r="E238" s="573"/>
      <c r="F238" s="574"/>
      <c r="G238" s="156"/>
      <c r="H238" s="155"/>
      <c r="I238" s="138">
        <f>+F236-SUM(I236:I237)</f>
        <v>-4.8</v>
      </c>
      <c r="J238" s="138">
        <f>+I238-SUM(J236:J237)</f>
        <v>-7.1999999999999993</v>
      </c>
      <c r="K238" s="138">
        <f t="shared" ref="K238:Q238" si="63">+J238-SUM(K236:K237)</f>
        <v>-7.1999999999999993</v>
      </c>
      <c r="L238" s="138">
        <f t="shared" si="63"/>
        <v>-7.1999999999999993</v>
      </c>
      <c r="M238" s="138">
        <f t="shared" si="63"/>
        <v>-7.1999999999999993</v>
      </c>
      <c r="N238" s="138">
        <f t="shared" si="63"/>
        <v>-7.1999999999999993</v>
      </c>
      <c r="O238" s="138">
        <f t="shared" si="63"/>
        <v>-19.2</v>
      </c>
      <c r="P238" s="138">
        <f t="shared" si="63"/>
        <v>-19.2</v>
      </c>
      <c r="Q238" s="138">
        <f t="shared" si="63"/>
        <v>-19.2</v>
      </c>
    </row>
    <row r="239" spans="1:17">
      <c r="A239" s="570" t="s">
        <v>183</v>
      </c>
      <c r="B239" s="131" t="s">
        <v>152</v>
      </c>
      <c r="C239" s="135">
        <v>2500</v>
      </c>
      <c r="D239" s="555">
        <v>0</v>
      </c>
      <c r="E239" s="585"/>
      <c r="F239" s="555">
        <f>D239</f>
        <v>0</v>
      </c>
      <c r="G239" s="152">
        <f>+VLOOKUP(B239,'[6]FCST SDV'!$C:$AL,36,0)</f>
        <v>270000</v>
      </c>
      <c r="H239" s="153">
        <f t="shared" ref="H239:H242" si="64">+G239/C239</f>
        <v>108</v>
      </c>
      <c r="I239" s="134">
        <f t="array" ref="I239">+IFERROR(INDEX('FCST SDV'!$AC$3:$AZ$3000,MATCH('Hàng Theo FCTS 14.09'!$B239,'FCST SDV'!$C$3:$C$3000,0),MATCH('Hàng Theo FCTS 14.09'!I$1,'FCST SDV'!$AC$2:$AZ$2,0))/'Hàng Theo FCTS 14.09'!$C239,0)</f>
        <v>4</v>
      </c>
      <c r="J239" s="134">
        <f t="array" ref="J239">+IFERROR(INDEX('FCST SDV'!$AC$3:$AZ$3000,MATCH('Hàng Theo FCTS 14.09'!$B239,'FCST SDV'!$C$3:$C$3000,0),MATCH('Hàng Theo FCTS 14.09'!J$1,'FCST SDV'!$AC$2:$AZ$2,0))/'Hàng Theo FCTS 14.09'!$C239,0)</f>
        <v>4</v>
      </c>
      <c r="K239" s="134">
        <f t="array" ref="K239">+IFERROR(INDEX('FCST SDV'!$AC$3:$AZ$3000,MATCH('Hàng Theo FCTS 14.09'!$B239,'FCST SDV'!$C$3:$C$3000,0),MATCH('Hàng Theo FCTS 14.09'!K$1,'FCST SDV'!$AC$2:$AZ$2,0))/'Hàng Theo FCTS 14.09'!$C239,0)</f>
        <v>4</v>
      </c>
      <c r="L239" s="134">
        <f t="array" ref="L239">+IFERROR(INDEX('FCST SDV'!$AC$3:$AZ$3000,MATCH('Hàng Theo FCTS 14.09'!$B239,'FCST SDV'!$C$3:$C$3000,0),MATCH('Hàng Theo FCTS 14.09'!L$1,'FCST SDV'!$AC$2:$AZ$2,0))/'Hàng Theo FCTS 14.09'!$C239,0)</f>
        <v>4</v>
      </c>
      <c r="M239" s="134">
        <f t="array" ref="M239">+IFERROR(INDEX('FCST SDV'!$AC$3:$AZ$3000,MATCH('Hàng Theo FCTS 14.09'!$B239,'FCST SDV'!$C$3:$C$3000,0),MATCH('Hàng Theo FCTS 14.09'!M$1,'FCST SDV'!$AC$2:$AZ$2,0))/'Hàng Theo FCTS 14.09'!$C239,0)</f>
        <v>4</v>
      </c>
      <c r="N239" s="134">
        <f t="array" ref="N239">+IFERROR(INDEX('FCST SDV'!$AC$3:$AZ$3000,MATCH('Hàng Theo FCTS 14.09'!$B239,'FCST SDV'!$C$3:$C$3000,0),MATCH('Hàng Theo FCTS 14.09'!N$1,'FCST SDV'!$AC$2:$AZ$2,0))/'Hàng Theo FCTS 14.09'!$C239,0)</f>
        <v>4</v>
      </c>
      <c r="O239" s="134">
        <f t="array" ref="O239">+IFERROR(INDEX('FCST SDV'!$AC$3:$AZ$3000,MATCH('Hàng Theo FCTS 14.09'!$B239,'FCST SDV'!$C$3:$C$3000,0),MATCH('Hàng Theo FCTS 14.09'!O$1,'FCST SDV'!$AC$2:$AZ$2,0))/'Hàng Theo FCTS 14.09'!$C239,0)</f>
        <v>28</v>
      </c>
      <c r="P239" s="134">
        <f t="array" ref="P239">+IFERROR(INDEX('FCST SDV'!$AC$3:$AZ$3000,MATCH('Hàng Theo FCTS 14.09'!$B239,'FCST SDV'!$C$3:$C$3000,0),MATCH('Hàng Theo FCTS 14.09'!P$1,'FCST SDV'!$AC$2:$AZ$2,0))/'Hàng Theo FCTS 14.09'!$C239,0)</f>
        <v>28</v>
      </c>
      <c r="Q239" s="134">
        <f t="array" ref="Q239">+IFERROR(INDEX('FCST SDV'!$AC$3:$AZ$3000,MATCH('Hàng Theo FCTS 14.09'!$B239,'FCST SDV'!$C$3:$C$3000,0),MATCH('Hàng Theo FCTS 14.09'!Q$1,'FCST SDV'!$AC$2:$AZ$2,0))/'Hàng Theo FCTS 14.09'!$C239,0)</f>
        <v>20</v>
      </c>
    </row>
    <row r="240" spans="1:17">
      <c r="A240" s="575"/>
      <c r="B240" s="131" t="s">
        <v>10</v>
      </c>
      <c r="C240" s="135">
        <v>2500</v>
      </c>
      <c r="D240" s="556"/>
      <c r="E240" s="664"/>
      <c r="F240" s="556"/>
      <c r="G240" s="152">
        <f>+VLOOKUP(B240,'[6]FCST SDV'!$C:$AL,36,0)</f>
        <v>250000</v>
      </c>
      <c r="H240" s="153">
        <f t="shared" si="64"/>
        <v>100</v>
      </c>
      <c r="I240" s="134">
        <f t="array" ref="I240">+IFERROR(INDEX('FCST SDV'!$AC$3:$AZ$3000,MATCH('Hàng Theo FCTS 14.09'!$B240,'FCST SDV'!$C$3:$C$3000,0),MATCH('Hàng Theo FCTS 14.09'!I$1,'FCST SDV'!$AC$2:$AZ$2,0))/'Hàng Theo FCTS 14.09'!$C240,0)</f>
        <v>0</v>
      </c>
      <c r="J240" s="134">
        <f t="array" ref="J240">+IFERROR(INDEX('FCST SDV'!$AC$3:$AZ$3000,MATCH('Hàng Theo FCTS 14.09'!$B240,'FCST SDV'!$C$3:$C$3000,0),MATCH('Hàng Theo FCTS 14.09'!J$1,'FCST SDV'!$AC$2:$AZ$2,0))/'Hàng Theo FCTS 14.09'!$C240,0)</f>
        <v>0</v>
      </c>
      <c r="K240" s="134">
        <f t="array" ref="K240">+IFERROR(INDEX('FCST SDV'!$AC$3:$AZ$3000,MATCH('Hàng Theo FCTS 14.09'!$B240,'FCST SDV'!$C$3:$C$3000,0),MATCH('Hàng Theo FCTS 14.09'!K$1,'FCST SDV'!$AC$2:$AZ$2,0))/'Hàng Theo FCTS 14.09'!$C240,0)</f>
        <v>0</v>
      </c>
      <c r="L240" s="134">
        <f t="array" ref="L240">+IFERROR(INDEX('FCST SDV'!$AC$3:$AZ$3000,MATCH('Hàng Theo FCTS 14.09'!$B240,'FCST SDV'!$C$3:$C$3000,0),MATCH('Hàng Theo FCTS 14.09'!L$1,'FCST SDV'!$AC$2:$AZ$2,0))/'Hàng Theo FCTS 14.09'!$C240,0)</f>
        <v>0</v>
      </c>
      <c r="M240" s="134">
        <f t="array" ref="M240">+IFERROR(INDEX('FCST SDV'!$AC$3:$AZ$3000,MATCH('Hàng Theo FCTS 14.09'!$B240,'FCST SDV'!$C$3:$C$3000,0),MATCH('Hàng Theo FCTS 14.09'!M$1,'FCST SDV'!$AC$2:$AZ$2,0))/'Hàng Theo FCTS 14.09'!$C240,0)</f>
        <v>0</v>
      </c>
      <c r="N240" s="134">
        <f t="array" ref="N240">+IFERROR(INDEX('FCST SDV'!$AC$3:$AZ$3000,MATCH('Hàng Theo FCTS 14.09'!$B240,'FCST SDV'!$C$3:$C$3000,0),MATCH('Hàng Theo FCTS 14.09'!N$1,'FCST SDV'!$AC$2:$AZ$2,0))/'Hàng Theo FCTS 14.09'!$C240,0)</f>
        <v>0</v>
      </c>
      <c r="O240" s="134">
        <f t="array" ref="O240">+IFERROR(INDEX('FCST SDV'!$AC$3:$AZ$3000,MATCH('Hàng Theo FCTS 14.09'!$B240,'FCST SDV'!$C$3:$C$3000,0),MATCH('Hàng Theo FCTS 14.09'!O$1,'FCST SDV'!$AC$2:$AZ$2,0))/'Hàng Theo FCTS 14.09'!$C240,0)</f>
        <v>0</v>
      </c>
      <c r="P240" s="134">
        <f t="array" ref="P240">+IFERROR(INDEX('FCST SDV'!$AC$3:$AZ$3000,MATCH('Hàng Theo FCTS 14.09'!$B240,'FCST SDV'!$C$3:$C$3000,0),MATCH('Hàng Theo FCTS 14.09'!P$1,'FCST SDV'!$AC$2:$AZ$2,0))/'Hàng Theo FCTS 14.09'!$C240,0)</f>
        <v>0</v>
      </c>
      <c r="Q240" s="134">
        <f t="array" ref="Q240">+IFERROR(INDEX('FCST SDV'!$AC$3:$AZ$3000,MATCH('Hàng Theo FCTS 14.09'!$B240,'FCST SDV'!$C$3:$C$3000,0),MATCH('Hàng Theo FCTS 14.09'!Q$1,'FCST SDV'!$AC$2:$AZ$2,0))/'Hàng Theo FCTS 14.09'!$C240,0)</f>
        <v>0</v>
      </c>
    </row>
    <row r="241" spans="1:17">
      <c r="A241" s="575"/>
      <c r="B241" s="131" t="s">
        <v>153</v>
      </c>
      <c r="C241" s="135">
        <v>2500</v>
      </c>
      <c r="D241" s="556"/>
      <c r="E241" s="664"/>
      <c r="F241" s="556"/>
      <c r="G241" s="152">
        <f>+VLOOKUP(B241,'[6]FCST SDV'!$C:$AL,36,0)</f>
        <v>0</v>
      </c>
      <c r="H241" s="153">
        <f t="shared" si="64"/>
        <v>0</v>
      </c>
      <c r="I241" s="134">
        <f t="array" ref="I241">+IFERROR(INDEX('FCST SDV'!$AC$3:$AZ$3000,MATCH('Hàng Theo FCTS 14.09'!$B241,'FCST SDV'!$C$3:$C$3000,0),MATCH('Hàng Theo FCTS 14.09'!I$1,'FCST SDV'!$AC$2:$AZ$2,0))/'Hàng Theo FCTS 14.09'!$C241,0)</f>
        <v>4</v>
      </c>
      <c r="J241" s="134">
        <f t="array" ref="J241">+IFERROR(INDEX('FCST SDV'!$AC$3:$AZ$3000,MATCH('Hàng Theo FCTS 14.09'!$B241,'FCST SDV'!$C$3:$C$3000,0),MATCH('Hàng Theo FCTS 14.09'!J$1,'FCST SDV'!$AC$2:$AZ$2,0))/'Hàng Theo FCTS 14.09'!$C241,0)</f>
        <v>4</v>
      </c>
      <c r="K241" s="134">
        <f t="array" ref="K241">+IFERROR(INDEX('FCST SDV'!$AC$3:$AZ$3000,MATCH('Hàng Theo FCTS 14.09'!$B241,'FCST SDV'!$C$3:$C$3000,0),MATCH('Hàng Theo FCTS 14.09'!K$1,'FCST SDV'!$AC$2:$AZ$2,0))/'Hàng Theo FCTS 14.09'!$C241,0)</f>
        <v>4</v>
      </c>
      <c r="L241" s="134">
        <f t="array" ref="L241">+IFERROR(INDEX('FCST SDV'!$AC$3:$AZ$3000,MATCH('Hàng Theo FCTS 14.09'!$B241,'FCST SDV'!$C$3:$C$3000,0),MATCH('Hàng Theo FCTS 14.09'!L$1,'FCST SDV'!$AC$2:$AZ$2,0))/'Hàng Theo FCTS 14.09'!$C241,0)</f>
        <v>4</v>
      </c>
      <c r="M241" s="134">
        <f t="array" ref="M241">+IFERROR(INDEX('FCST SDV'!$AC$3:$AZ$3000,MATCH('Hàng Theo FCTS 14.09'!$B241,'FCST SDV'!$C$3:$C$3000,0),MATCH('Hàng Theo FCTS 14.09'!M$1,'FCST SDV'!$AC$2:$AZ$2,0))/'Hàng Theo FCTS 14.09'!$C241,0)</f>
        <v>4</v>
      </c>
      <c r="N241" s="134">
        <f t="array" ref="N241">+IFERROR(INDEX('FCST SDV'!$AC$3:$AZ$3000,MATCH('Hàng Theo FCTS 14.09'!$B241,'FCST SDV'!$C$3:$C$3000,0),MATCH('Hàng Theo FCTS 14.09'!N$1,'FCST SDV'!$AC$2:$AZ$2,0))/'Hàng Theo FCTS 14.09'!$C241,0)</f>
        <v>4</v>
      </c>
      <c r="O241" s="134">
        <f t="array" ref="O241">+IFERROR(INDEX('FCST SDV'!$AC$3:$AZ$3000,MATCH('Hàng Theo FCTS 14.09'!$B241,'FCST SDV'!$C$3:$C$3000,0),MATCH('Hàng Theo FCTS 14.09'!O$1,'FCST SDV'!$AC$2:$AZ$2,0))/'Hàng Theo FCTS 14.09'!$C241,0)</f>
        <v>28</v>
      </c>
      <c r="P241" s="134">
        <f t="array" ref="P241">+IFERROR(INDEX('FCST SDV'!$AC$3:$AZ$3000,MATCH('Hàng Theo FCTS 14.09'!$B241,'FCST SDV'!$C$3:$C$3000,0),MATCH('Hàng Theo FCTS 14.09'!P$1,'FCST SDV'!$AC$2:$AZ$2,0))/'Hàng Theo FCTS 14.09'!$C241,0)</f>
        <v>28</v>
      </c>
      <c r="Q241" s="134">
        <f t="array" ref="Q241">+IFERROR(INDEX('FCST SDV'!$AC$3:$AZ$3000,MATCH('Hàng Theo FCTS 14.09'!$B241,'FCST SDV'!$C$3:$C$3000,0),MATCH('Hàng Theo FCTS 14.09'!Q$1,'FCST SDV'!$AC$2:$AZ$2,0))/'Hàng Theo FCTS 14.09'!$C241,0)</f>
        <v>28</v>
      </c>
    </row>
    <row r="242" spans="1:17">
      <c r="A242" s="571"/>
      <c r="B242" s="131" t="s">
        <v>154</v>
      </c>
      <c r="C242" s="135">
        <v>2500</v>
      </c>
      <c r="D242" s="557"/>
      <c r="E242" s="586"/>
      <c r="F242" s="557"/>
      <c r="G242" s="152">
        <f>+VLOOKUP(B242,'[6]FCST SDV'!$C:$AL,36,0)</f>
        <v>270000</v>
      </c>
      <c r="H242" s="153">
        <f t="shared" si="64"/>
        <v>108</v>
      </c>
      <c r="I242" s="134">
        <f t="array" ref="I242">+IFERROR(INDEX('FCST SDV'!$AC$3:$AZ$3000,MATCH('Hàng Theo FCTS 14.09'!$B242,'FCST SDV'!$C$3:$C$3000,0),MATCH('Hàng Theo FCTS 14.09'!I$1,'FCST SDV'!$AC$2:$AZ$2,0))/'Hàng Theo FCTS 14.09'!$C242,0)</f>
        <v>0</v>
      </c>
      <c r="J242" s="134">
        <f t="array" ref="J242">+IFERROR(INDEX('FCST SDV'!$AC$3:$AZ$3000,MATCH('Hàng Theo FCTS 14.09'!$B242,'FCST SDV'!$C$3:$C$3000,0),MATCH('Hàng Theo FCTS 14.09'!J$1,'FCST SDV'!$AC$2:$AZ$2,0))/'Hàng Theo FCTS 14.09'!$C242,0)</f>
        <v>0</v>
      </c>
      <c r="K242" s="134">
        <f t="array" ref="K242">+IFERROR(INDEX('FCST SDV'!$AC$3:$AZ$3000,MATCH('Hàng Theo FCTS 14.09'!$B242,'FCST SDV'!$C$3:$C$3000,0),MATCH('Hàng Theo FCTS 14.09'!K$1,'FCST SDV'!$AC$2:$AZ$2,0))/'Hàng Theo FCTS 14.09'!$C242,0)</f>
        <v>0</v>
      </c>
      <c r="L242" s="134">
        <f t="array" ref="L242">+IFERROR(INDEX('FCST SDV'!$AC$3:$AZ$3000,MATCH('Hàng Theo FCTS 14.09'!$B242,'FCST SDV'!$C$3:$C$3000,0),MATCH('Hàng Theo FCTS 14.09'!L$1,'FCST SDV'!$AC$2:$AZ$2,0))/'Hàng Theo FCTS 14.09'!$C242,0)</f>
        <v>0</v>
      </c>
      <c r="M242" s="134">
        <f t="array" ref="M242">+IFERROR(INDEX('FCST SDV'!$AC$3:$AZ$3000,MATCH('Hàng Theo FCTS 14.09'!$B242,'FCST SDV'!$C$3:$C$3000,0),MATCH('Hàng Theo FCTS 14.09'!M$1,'FCST SDV'!$AC$2:$AZ$2,0))/'Hàng Theo FCTS 14.09'!$C242,0)</f>
        <v>0</v>
      </c>
      <c r="N242" s="134">
        <f t="array" ref="N242">+IFERROR(INDEX('FCST SDV'!$AC$3:$AZ$3000,MATCH('Hàng Theo FCTS 14.09'!$B242,'FCST SDV'!$C$3:$C$3000,0),MATCH('Hàng Theo FCTS 14.09'!N$1,'FCST SDV'!$AC$2:$AZ$2,0))/'Hàng Theo FCTS 14.09'!$C242,0)</f>
        <v>0</v>
      </c>
      <c r="O242" s="134">
        <f t="array" ref="O242">+IFERROR(INDEX('FCST SDV'!$AC$3:$AZ$3000,MATCH('Hàng Theo FCTS 14.09'!$B242,'FCST SDV'!$C$3:$C$3000,0),MATCH('Hàng Theo FCTS 14.09'!O$1,'FCST SDV'!$AC$2:$AZ$2,0))/'Hàng Theo FCTS 14.09'!$C242,0)</f>
        <v>0</v>
      </c>
      <c r="P242" s="134">
        <f t="array" ref="P242">+IFERROR(INDEX('FCST SDV'!$AC$3:$AZ$3000,MATCH('Hàng Theo FCTS 14.09'!$B242,'FCST SDV'!$C$3:$C$3000,0),MATCH('Hàng Theo FCTS 14.09'!P$1,'FCST SDV'!$AC$2:$AZ$2,0))/'Hàng Theo FCTS 14.09'!$C242,0)</f>
        <v>0</v>
      </c>
      <c r="Q242" s="134">
        <f t="array" ref="Q242">+IFERROR(INDEX('FCST SDV'!$AC$3:$AZ$3000,MATCH('Hàng Theo FCTS 14.09'!$B242,'FCST SDV'!$C$3:$C$3000,0),MATCH('Hàng Theo FCTS 14.09'!Q$1,'FCST SDV'!$AC$2:$AZ$2,0))/'Hàng Theo FCTS 14.09'!$C242,0)</f>
        <v>0</v>
      </c>
    </row>
    <row r="243" spans="1:17">
      <c r="A243" s="572" t="s">
        <v>254</v>
      </c>
      <c r="B243" s="573"/>
      <c r="C243" s="573"/>
      <c r="D243" s="573"/>
      <c r="E243" s="573"/>
      <c r="F243" s="574"/>
      <c r="G243" s="156"/>
      <c r="H243" s="155"/>
      <c r="I243" s="138">
        <f>+F239-SUM(I239:I242)</f>
        <v>-8</v>
      </c>
      <c r="J243" s="138">
        <f>+I243-SUM(J239:J242)</f>
        <v>-16</v>
      </c>
      <c r="K243" s="138">
        <f t="shared" ref="K243:Q243" si="65">+J243-SUM(K239:K242)</f>
        <v>-24</v>
      </c>
      <c r="L243" s="138">
        <f t="shared" si="65"/>
        <v>-32</v>
      </c>
      <c r="M243" s="138">
        <f t="shared" si="65"/>
        <v>-40</v>
      </c>
      <c r="N243" s="138">
        <f t="shared" si="65"/>
        <v>-48</v>
      </c>
      <c r="O243" s="138">
        <f t="shared" si="65"/>
        <v>-104</v>
      </c>
      <c r="P243" s="138">
        <f t="shared" si="65"/>
        <v>-160</v>
      </c>
      <c r="Q243" s="138">
        <f t="shared" si="65"/>
        <v>-208</v>
      </c>
    </row>
    <row r="244" spans="1:17">
      <c r="A244" s="570" t="s">
        <v>184</v>
      </c>
      <c r="B244" s="131" t="s">
        <v>16</v>
      </c>
      <c r="C244" s="135">
        <v>2500</v>
      </c>
      <c r="D244" s="555">
        <v>0</v>
      </c>
      <c r="E244" s="585"/>
      <c r="F244" s="555">
        <f>D244</f>
        <v>0</v>
      </c>
      <c r="G244" s="152">
        <f>+VLOOKUP(B244,'[6]FCST SDV'!$C:$AL,36,0)</f>
        <v>294000</v>
      </c>
      <c r="H244" s="153">
        <f t="shared" ref="H244:H245" si="66">+G244/C244</f>
        <v>117.6</v>
      </c>
      <c r="I244" s="134">
        <f t="array" ref="I244">+IFERROR(INDEX('FCST SDV'!$AC$3:$AZ$3000,MATCH('Hàng Theo FCTS 14.09'!$B244,'FCST SDV'!$C$3:$C$3000,0),MATCH('Hàng Theo FCTS 14.09'!I$1,'FCST SDV'!$AC$2:$AZ$2,0))/'Hàng Theo FCTS 14.09'!$C244,0)</f>
        <v>3.6</v>
      </c>
      <c r="J244" s="134">
        <f t="array" ref="J244">+IFERROR(INDEX('FCST SDV'!$AC$3:$AZ$3000,MATCH('Hàng Theo FCTS 14.09'!$B244,'FCST SDV'!$C$3:$C$3000,0),MATCH('Hàng Theo FCTS 14.09'!J$1,'FCST SDV'!$AC$2:$AZ$2,0))/'Hàng Theo FCTS 14.09'!$C244,0)</f>
        <v>6</v>
      </c>
      <c r="K244" s="134">
        <f t="array" ref="K244">+IFERROR(INDEX('FCST SDV'!$AC$3:$AZ$3000,MATCH('Hàng Theo FCTS 14.09'!$B244,'FCST SDV'!$C$3:$C$3000,0),MATCH('Hàng Theo FCTS 14.09'!K$1,'FCST SDV'!$AC$2:$AZ$2,0))/'Hàng Theo FCTS 14.09'!$C244,0)</f>
        <v>6</v>
      </c>
      <c r="L244" s="134">
        <f t="array" ref="L244">+IFERROR(INDEX('FCST SDV'!$AC$3:$AZ$3000,MATCH('Hàng Theo FCTS 14.09'!$B244,'FCST SDV'!$C$3:$C$3000,0),MATCH('Hàng Theo FCTS 14.09'!L$1,'FCST SDV'!$AC$2:$AZ$2,0))/'Hàng Theo FCTS 14.09'!$C244,0)</f>
        <v>6</v>
      </c>
      <c r="M244" s="134">
        <f t="array" ref="M244">+IFERROR(INDEX('FCST SDV'!$AC$3:$AZ$3000,MATCH('Hàng Theo FCTS 14.09'!$B244,'FCST SDV'!$C$3:$C$3000,0),MATCH('Hàng Theo FCTS 14.09'!M$1,'FCST SDV'!$AC$2:$AZ$2,0))/'Hàng Theo FCTS 14.09'!$C244,0)</f>
        <v>6</v>
      </c>
      <c r="N244" s="134">
        <f t="array" ref="N244">+IFERROR(INDEX('FCST SDV'!$AC$3:$AZ$3000,MATCH('Hàng Theo FCTS 14.09'!$B244,'FCST SDV'!$C$3:$C$3000,0),MATCH('Hàng Theo FCTS 14.09'!N$1,'FCST SDV'!$AC$2:$AZ$2,0))/'Hàng Theo FCTS 14.09'!$C244,0)</f>
        <v>6</v>
      </c>
      <c r="O244" s="134">
        <f t="array" ref="O244">+IFERROR(INDEX('FCST SDV'!$AC$3:$AZ$3000,MATCH('Hàng Theo FCTS 14.09'!$B244,'FCST SDV'!$C$3:$C$3000,0),MATCH('Hàng Theo FCTS 14.09'!O$1,'FCST SDV'!$AC$2:$AZ$2,0))/'Hàng Theo FCTS 14.09'!$C244,0)</f>
        <v>39.6</v>
      </c>
      <c r="P244" s="134">
        <f t="array" ref="P244">+IFERROR(INDEX('FCST SDV'!$AC$3:$AZ$3000,MATCH('Hàng Theo FCTS 14.09'!$B244,'FCST SDV'!$C$3:$C$3000,0),MATCH('Hàng Theo FCTS 14.09'!P$1,'FCST SDV'!$AC$2:$AZ$2,0))/'Hàng Theo FCTS 14.09'!$C244,0)</f>
        <v>12</v>
      </c>
      <c r="Q244" s="134">
        <f t="array" ref="Q244">+IFERROR(INDEX('FCST SDV'!$AC$3:$AZ$3000,MATCH('Hàng Theo FCTS 14.09'!$B244,'FCST SDV'!$C$3:$C$3000,0),MATCH('Hàng Theo FCTS 14.09'!Q$1,'FCST SDV'!$AC$2:$AZ$2,0))/'Hàng Theo FCTS 14.09'!$C244,0)</f>
        <v>6</v>
      </c>
    </row>
    <row r="245" spans="1:17" ht="20.25" customHeight="1">
      <c r="A245" s="571"/>
      <c r="B245" s="131" t="s">
        <v>27</v>
      </c>
      <c r="C245" s="135">
        <v>2500</v>
      </c>
      <c r="D245" s="557"/>
      <c r="E245" s="586"/>
      <c r="F245" s="557"/>
      <c r="G245" s="152">
        <f>+VLOOKUP(B245,'[6]FCST SDV'!$C:$AL,36,0)</f>
        <v>228000</v>
      </c>
      <c r="H245" s="153">
        <f t="shared" si="66"/>
        <v>91.2</v>
      </c>
      <c r="I245" s="134">
        <f t="array" ref="I245">+IFERROR(INDEX('FCST SDV'!$AC$3:$AZ$3000,MATCH('Hàng Theo FCTS 14.09'!$B245,'FCST SDV'!$C$3:$C$3000,0),MATCH('Hàng Theo FCTS 14.09'!I$1,'FCST SDV'!$AC$2:$AZ$2,0))/'Hàng Theo FCTS 14.09'!$C245,0)</f>
        <v>0</v>
      </c>
      <c r="J245" s="134">
        <f t="array" ref="J245">+IFERROR(INDEX('FCST SDV'!$AC$3:$AZ$3000,MATCH('Hàng Theo FCTS 14.09'!$B245,'FCST SDV'!$C$3:$C$3000,0),MATCH('Hàng Theo FCTS 14.09'!J$1,'FCST SDV'!$AC$2:$AZ$2,0))/'Hàng Theo FCTS 14.09'!$C245,0)</f>
        <v>0</v>
      </c>
      <c r="K245" s="134">
        <f t="array" ref="K245">+IFERROR(INDEX('FCST SDV'!$AC$3:$AZ$3000,MATCH('Hàng Theo FCTS 14.09'!$B245,'FCST SDV'!$C$3:$C$3000,0),MATCH('Hàng Theo FCTS 14.09'!K$1,'FCST SDV'!$AC$2:$AZ$2,0))/'Hàng Theo FCTS 14.09'!$C245,0)</f>
        <v>0</v>
      </c>
      <c r="L245" s="134">
        <f t="array" ref="L245">+IFERROR(INDEX('FCST SDV'!$AC$3:$AZ$3000,MATCH('Hàng Theo FCTS 14.09'!$B245,'FCST SDV'!$C$3:$C$3000,0),MATCH('Hàng Theo FCTS 14.09'!L$1,'FCST SDV'!$AC$2:$AZ$2,0))/'Hàng Theo FCTS 14.09'!$C245,0)</f>
        <v>0</v>
      </c>
      <c r="M245" s="134">
        <f t="array" ref="M245">+IFERROR(INDEX('FCST SDV'!$AC$3:$AZ$3000,MATCH('Hàng Theo FCTS 14.09'!$B245,'FCST SDV'!$C$3:$C$3000,0),MATCH('Hàng Theo FCTS 14.09'!M$1,'FCST SDV'!$AC$2:$AZ$2,0))/'Hàng Theo FCTS 14.09'!$C245,0)</f>
        <v>0</v>
      </c>
      <c r="N245" s="134">
        <f t="array" ref="N245">+IFERROR(INDEX('FCST SDV'!$AC$3:$AZ$3000,MATCH('Hàng Theo FCTS 14.09'!$B245,'FCST SDV'!$C$3:$C$3000,0),MATCH('Hàng Theo FCTS 14.09'!N$1,'FCST SDV'!$AC$2:$AZ$2,0))/'Hàng Theo FCTS 14.09'!$C245,0)</f>
        <v>0</v>
      </c>
      <c r="O245" s="134">
        <f t="array" ref="O245">+IFERROR(INDEX('FCST SDV'!$AC$3:$AZ$3000,MATCH('Hàng Theo FCTS 14.09'!$B245,'FCST SDV'!$C$3:$C$3000,0),MATCH('Hàng Theo FCTS 14.09'!O$1,'FCST SDV'!$AC$2:$AZ$2,0))/'Hàng Theo FCTS 14.09'!$C245,0)</f>
        <v>0</v>
      </c>
      <c r="P245" s="134">
        <f t="array" ref="P245">+IFERROR(INDEX('FCST SDV'!$AC$3:$AZ$3000,MATCH('Hàng Theo FCTS 14.09'!$B245,'FCST SDV'!$C$3:$C$3000,0),MATCH('Hàng Theo FCTS 14.09'!P$1,'FCST SDV'!$AC$2:$AZ$2,0))/'Hàng Theo FCTS 14.09'!$C245,0)</f>
        <v>0</v>
      </c>
      <c r="Q245" s="134">
        <f t="array" ref="Q245">+IFERROR(INDEX('FCST SDV'!$AC$3:$AZ$3000,MATCH('Hàng Theo FCTS 14.09'!$B245,'FCST SDV'!$C$3:$C$3000,0),MATCH('Hàng Theo FCTS 14.09'!Q$1,'FCST SDV'!$AC$2:$AZ$2,0))/'Hàng Theo FCTS 14.09'!$C245,0)</f>
        <v>0</v>
      </c>
    </row>
    <row r="246" spans="1:17">
      <c r="A246" s="572" t="s">
        <v>254</v>
      </c>
      <c r="B246" s="573"/>
      <c r="C246" s="573"/>
      <c r="D246" s="573"/>
      <c r="E246" s="573"/>
      <c r="F246" s="574"/>
      <c r="G246" s="156"/>
      <c r="H246" s="155"/>
      <c r="I246" s="138">
        <f>+F244-SUM(I244:I245)</f>
        <v>-3.6</v>
      </c>
      <c r="J246" s="138">
        <f>+I246-SUM(J244:J245)</f>
        <v>-9.6</v>
      </c>
      <c r="K246" s="138">
        <f t="shared" ref="K246:Q246" si="67">+J246-SUM(K244:K245)</f>
        <v>-15.6</v>
      </c>
      <c r="L246" s="138">
        <f t="shared" si="67"/>
        <v>-21.6</v>
      </c>
      <c r="M246" s="138">
        <f t="shared" si="67"/>
        <v>-27.6</v>
      </c>
      <c r="N246" s="138">
        <f t="shared" si="67"/>
        <v>-33.6</v>
      </c>
      <c r="O246" s="138">
        <f t="shared" si="67"/>
        <v>-73.2</v>
      </c>
      <c r="P246" s="138">
        <f t="shared" si="67"/>
        <v>-85.2</v>
      </c>
      <c r="Q246" s="138">
        <f t="shared" si="67"/>
        <v>-91.2</v>
      </c>
    </row>
    <row r="247" spans="1:17" ht="25.5">
      <c r="A247" s="172" t="s">
        <v>185</v>
      </c>
      <c r="B247" s="131" t="s">
        <v>29</v>
      </c>
      <c r="C247" s="135">
        <v>2500</v>
      </c>
      <c r="D247" s="169">
        <v>0</v>
      </c>
      <c r="E247" s="170"/>
      <c r="F247" s="169">
        <f>D247</f>
        <v>0</v>
      </c>
      <c r="G247" s="152">
        <f>+VLOOKUP(B247,'[6]FCST SDV'!$C:$AL,36,0)</f>
        <v>300000</v>
      </c>
      <c r="H247" s="153">
        <f t="shared" ref="H247" si="68">+G247/C247</f>
        <v>120</v>
      </c>
      <c r="I247" s="134">
        <f t="array" ref="I247">+IFERROR(INDEX('FCST SDV'!$AC$3:$AZ$3000,MATCH('Hàng Theo FCTS 14.09'!$B247,'FCST SDV'!$C$3:$C$3000,0),MATCH('Hàng Theo FCTS 14.09'!I$1,'FCST SDV'!$AC$2:$AZ$2,0))/'Hàng Theo FCTS 14.09'!$C247,0)</f>
        <v>0</v>
      </c>
      <c r="J247" s="134">
        <f t="array" ref="J247">+IFERROR(INDEX('FCST SDV'!$AC$3:$AZ$3000,MATCH('Hàng Theo FCTS 14.09'!$B247,'FCST SDV'!$C$3:$C$3000,0),MATCH('Hàng Theo FCTS 14.09'!J$1,'FCST SDV'!$AC$2:$AZ$2,0))/'Hàng Theo FCTS 14.09'!$C247,0)</f>
        <v>0</v>
      </c>
      <c r="K247" s="134">
        <f t="array" ref="K247">+IFERROR(INDEX('FCST SDV'!$AC$3:$AZ$3000,MATCH('Hàng Theo FCTS 14.09'!$B247,'FCST SDV'!$C$3:$C$3000,0),MATCH('Hàng Theo FCTS 14.09'!K$1,'FCST SDV'!$AC$2:$AZ$2,0))/'Hàng Theo FCTS 14.09'!$C247,0)</f>
        <v>0</v>
      </c>
      <c r="L247" s="134">
        <f t="array" ref="L247">+IFERROR(INDEX('FCST SDV'!$AC$3:$AZ$3000,MATCH('Hàng Theo FCTS 14.09'!$B247,'FCST SDV'!$C$3:$C$3000,0),MATCH('Hàng Theo FCTS 14.09'!L$1,'FCST SDV'!$AC$2:$AZ$2,0))/'Hàng Theo FCTS 14.09'!$C247,0)</f>
        <v>0</v>
      </c>
      <c r="M247" s="134">
        <f t="array" ref="M247">+IFERROR(INDEX('FCST SDV'!$AC$3:$AZ$3000,MATCH('Hàng Theo FCTS 14.09'!$B247,'FCST SDV'!$C$3:$C$3000,0),MATCH('Hàng Theo FCTS 14.09'!M$1,'FCST SDV'!$AC$2:$AZ$2,0))/'Hàng Theo FCTS 14.09'!$C247,0)</f>
        <v>0</v>
      </c>
      <c r="N247" s="134">
        <f t="array" ref="N247">+IFERROR(INDEX('FCST SDV'!$AC$3:$AZ$3000,MATCH('Hàng Theo FCTS 14.09'!$B247,'FCST SDV'!$C$3:$C$3000,0),MATCH('Hàng Theo FCTS 14.09'!N$1,'FCST SDV'!$AC$2:$AZ$2,0))/'Hàng Theo FCTS 14.09'!$C247,0)</f>
        <v>0</v>
      </c>
      <c r="O247" s="134">
        <f t="array" ref="O247">+IFERROR(INDEX('FCST SDV'!$AC$3:$AZ$3000,MATCH('Hàng Theo FCTS 14.09'!$B247,'FCST SDV'!$C$3:$C$3000,0),MATCH('Hàng Theo FCTS 14.09'!O$1,'FCST SDV'!$AC$2:$AZ$2,0))/'Hàng Theo FCTS 14.09'!$C247,0)</f>
        <v>0</v>
      </c>
      <c r="P247" s="134">
        <f t="array" ref="P247">+IFERROR(INDEX('FCST SDV'!$AC$3:$AZ$3000,MATCH('Hàng Theo FCTS 14.09'!$B247,'FCST SDV'!$C$3:$C$3000,0),MATCH('Hàng Theo FCTS 14.09'!P$1,'FCST SDV'!$AC$2:$AZ$2,0))/'Hàng Theo FCTS 14.09'!$C247,0)</f>
        <v>0</v>
      </c>
      <c r="Q247" s="134">
        <f t="array" ref="Q247">+IFERROR(INDEX('FCST SDV'!$AC$3:$AZ$3000,MATCH('Hàng Theo FCTS 14.09'!$B247,'FCST SDV'!$C$3:$C$3000,0),MATCH('Hàng Theo FCTS 14.09'!Q$1,'FCST SDV'!$AC$2:$AZ$2,0))/'Hàng Theo FCTS 14.09'!$C247,0)</f>
        <v>0</v>
      </c>
    </row>
    <row r="248" spans="1:17">
      <c r="A248" s="572" t="s">
        <v>254</v>
      </c>
      <c r="B248" s="573"/>
      <c r="C248" s="573"/>
      <c r="D248" s="573"/>
      <c r="E248" s="573"/>
      <c r="F248" s="574"/>
      <c r="G248" s="156"/>
      <c r="H248" s="155"/>
      <c r="I248" s="138">
        <f>+F247-SUM(I247)</f>
        <v>0</v>
      </c>
      <c r="J248" s="138">
        <f>+I248-SUM(J247)</f>
        <v>0</v>
      </c>
      <c r="K248" s="138">
        <f t="shared" ref="K248:Q248" si="69">+J248-SUM(K247)</f>
        <v>0</v>
      </c>
      <c r="L248" s="138">
        <f t="shared" si="69"/>
        <v>0</v>
      </c>
      <c r="M248" s="138">
        <f t="shared" si="69"/>
        <v>0</v>
      </c>
      <c r="N248" s="138">
        <f t="shared" si="69"/>
        <v>0</v>
      </c>
      <c r="O248" s="138">
        <f t="shared" si="69"/>
        <v>0</v>
      </c>
      <c r="P248" s="138">
        <f t="shared" si="69"/>
        <v>0</v>
      </c>
      <c r="Q248" s="138">
        <f t="shared" si="69"/>
        <v>0</v>
      </c>
    </row>
    <row r="249" spans="1:17">
      <c r="A249" s="570" t="s">
        <v>186</v>
      </c>
      <c r="B249" s="131" t="s">
        <v>156</v>
      </c>
      <c r="C249" s="135">
        <v>3000</v>
      </c>
      <c r="D249" s="555">
        <v>0</v>
      </c>
      <c r="E249" s="585"/>
      <c r="F249" s="555">
        <f>D249</f>
        <v>0</v>
      </c>
      <c r="G249" s="152">
        <v>0</v>
      </c>
      <c r="H249" s="153">
        <f t="shared" ref="H249:H251" si="70">+G249/C249</f>
        <v>0</v>
      </c>
      <c r="I249" s="134">
        <f t="array" ref="I249">+IFERROR(INDEX('FCST SDV'!$AC$3:$AZ$3000,MATCH('Hàng Theo FCTS 14.09'!$B249,'FCST SDV'!$C$3:$C$3000,0),MATCH('Hàng Theo FCTS 14.09'!I$1,'FCST SDV'!$AC$2:$AZ$2,0))/'Hàng Theo FCTS 14.09'!$C249,0)</f>
        <v>0</v>
      </c>
      <c r="J249" s="134">
        <f t="array" ref="J249">+IFERROR(INDEX('FCST SDV'!$AC$3:$AZ$3000,MATCH('Hàng Theo FCTS 14.09'!$B249,'FCST SDV'!$C$3:$C$3000,0),MATCH('Hàng Theo FCTS 14.09'!J$1,'FCST SDV'!$AC$2:$AZ$2,0))/'Hàng Theo FCTS 14.09'!$C249,0)</f>
        <v>0</v>
      </c>
      <c r="K249" s="134">
        <f t="array" ref="K249">+IFERROR(INDEX('FCST SDV'!$AC$3:$AZ$3000,MATCH('Hàng Theo FCTS 14.09'!$B249,'FCST SDV'!$C$3:$C$3000,0),MATCH('Hàng Theo FCTS 14.09'!K$1,'FCST SDV'!$AC$2:$AZ$2,0))/'Hàng Theo FCTS 14.09'!$C249,0)</f>
        <v>0</v>
      </c>
      <c r="L249" s="134">
        <f t="array" ref="L249">+IFERROR(INDEX('FCST SDV'!$AC$3:$AZ$3000,MATCH('Hàng Theo FCTS 14.09'!$B249,'FCST SDV'!$C$3:$C$3000,0),MATCH('Hàng Theo FCTS 14.09'!L$1,'FCST SDV'!$AC$2:$AZ$2,0))/'Hàng Theo FCTS 14.09'!$C249,0)</f>
        <v>0</v>
      </c>
      <c r="M249" s="134">
        <f t="array" ref="M249">+IFERROR(INDEX('FCST SDV'!$AC$3:$AZ$3000,MATCH('Hàng Theo FCTS 14.09'!$B249,'FCST SDV'!$C$3:$C$3000,0),MATCH('Hàng Theo FCTS 14.09'!M$1,'FCST SDV'!$AC$2:$AZ$2,0))/'Hàng Theo FCTS 14.09'!$C249,0)</f>
        <v>0</v>
      </c>
      <c r="N249" s="134">
        <f t="array" ref="N249">+IFERROR(INDEX('FCST SDV'!$AC$3:$AZ$3000,MATCH('Hàng Theo FCTS 14.09'!$B249,'FCST SDV'!$C$3:$C$3000,0),MATCH('Hàng Theo FCTS 14.09'!N$1,'FCST SDV'!$AC$2:$AZ$2,0))/'Hàng Theo FCTS 14.09'!$C249,0)</f>
        <v>0</v>
      </c>
      <c r="O249" s="134">
        <f t="array" ref="O249">+IFERROR(INDEX('FCST SDV'!$AC$3:$AZ$3000,MATCH('Hàng Theo FCTS 14.09'!$B249,'FCST SDV'!$C$3:$C$3000,0),MATCH('Hàng Theo FCTS 14.09'!O$1,'FCST SDV'!$AC$2:$AZ$2,0))/'Hàng Theo FCTS 14.09'!$C249,0)</f>
        <v>0</v>
      </c>
      <c r="P249" s="134">
        <f t="array" ref="P249">+IFERROR(INDEX('FCST SDV'!$AC$3:$AZ$3000,MATCH('Hàng Theo FCTS 14.09'!$B249,'FCST SDV'!$C$3:$C$3000,0),MATCH('Hàng Theo FCTS 14.09'!P$1,'FCST SDV'!$AC$2:$AZ$2,0))/'Hàng Theo FCTS 14.09'!$C249,0)</f>
        <v>0</v>
      </c>
      <c r="Q249" s="134">
        <f t="array" ref="Q249">+IFERROR(INDEX('FCST SDV'!$AC$3:$AZ$3000,MATCH('Hàng Theo FCTS 14.09'!$B249,'FCST SDV'!$C$3:$C$3000,0),MATCH('Hàng Theo FCTS 14.09'!Q$1,'FCST SDV'!$AC$2:$AZ$2,0))/'Hàng Theo FCTS 14.09'!$C249,0)</f>
        <v>0</v>
      </c>
    </row>
    <row r="250" spans="1:17">
      <c r="A250" s="575"/>
      <c r="B250" s="131" t="s">
        <v>157</v>
      </c>
      <c r="C250" s="135">
        <v>3000</v>
      </c>
      <c r="D250" s="556"/>
      <c r="E250" s="664"/>
      <c r="F250" s="556"/>
      <c r="G250" s="152">
        <v>0</v>
      </c>
      <c r="H250" s="153">
        <f t="shared" si="70"/>
        <v>0</v>
      </c>
      <c r="I250" s="134">
        <f t="array" ref="I250">+IFERROR(INDEX('FCST SDV'!$AC$3:$AZ$3000,MATCH('Hàng Theo FCTS 14.09'!$B250,'FCST SDV'!$C$3:$C$3000,0),MATCH('Hàng Theo FCTS 14.09'!I$1,'FCST SDV'!$AC$2:$AZ$2,0))/'Hàng Theo FCTS 14.09'!$C250,0)</f>
        <v>0</v>
      </c>
      <c r="J250" s="134">
        <f t="array" ref="J250">+IFERROR(INDEX('FCST SDV'!$AC$3:$AZ$3000,MATCH('Hàng Theo FCTS 14.09'!$B250,'FCST SDV'!$C$3:$C$3000,0),MATCH('Hàng Theo FCTS 14.09'!J$1,'FCST SDV'!$AC$2:$AZ$2,0))/'Hàng Theo FCTS 14.09'!$C250,0)</f>
        <v>0</v>
      </c>
      <c r="K250" s="134">
        <f t="array" ref="K250">+IFERROR(INDEX('FCST SDV'!$AC$3:$AZ$3000,MATCH('Hàng Theo FCTS 14.09'!$B250,'FCST SDV'!$C$3:$C$3000,0),MATCH('Hàng Theo FCTS 14.09'!K$1,'FCST SDV'!$AC$2:$AZ$2,0))/'Hàng Theo FCTS 14.09'!$C250,0)</f>
        <v>0</v>
      </c>
      <c r="L250" s="134">
        <f t="array" ref="L250">+IFERROR(INDEX('FCST SDV'!$AC$3:$AZ$3000,MATCH('Hàng Theo FCTS 14.09'!$B250,'FCST SDV'!$C$3:$C$3000,0),MATCH('Hàng Theo FCTS 14.09'!L$1,'FCST SDV'!$AC$2:$AZ$2,0))/'Hàng Theo FCTS 14.09'!$C250,0)</f>
        <v>0</v>
      </c>
      <c r="M250" s="134">
        <f t="array" ref="M250">+IFERROR(INDEX('FCST SDV'!$AC$3:$AZ$3000,MATCH('Hàng Theo FCTS 14.09'!$B250,'FCST SDV'!$C$3:$C$3000,0),MATCH('Hàng Theo FCTS 14.09'!M$1,'FCST SDV'!$AC$2:$AZ$2,0))/'Hàng Theo FCTS 14.09'!$C250,0)</f>
        <v>0</v>
      </c>
      <c r="N250" s="134">
        <f t="array" ref="N250">+IFERROR(INDEX('FCST SDV'!$AC$3:$AZ$3000,MATCH('Hàng Theo FCTS 14.09'!$B250,'FCST SDV'!$C$3:$C$3000,0),MATCH('Hàng Theo FCTS 14.09'!N$1,'FCST SDV'!$AC$2:$AZ$2,0))/'Hàng Theo FCTS 14.09'!$C250,0)</f>
        <v>0</v>
      </c>
      <c r="O250" s="134">
        <f t="array" ref="O250">+IFERROR(INDEX('FCST SDV'!$AC$3:$AZ$3000,MATCH('Hàng Theo FCTS 14.09'!$B250,'FCST SDV'!$C$3:$C$3000,0),MATCH('Hàng Theo FCTS 14.09'!O$1,'FCST SDV'!$AC$2:$AZ$2,0))/'Hàng Theo FCTS 14.09'!$C250,0)</f>
        <v>0</v>
      </c>
      <c r="P250" s="134">
        <f t="array" ref="P250">+IFERROR(INDEX('FCST SDV'!$AC$3:$AZ$3000,MATCH('Hàng Theo FCTS 14.09'!$B250,'FCST SDV'!$C$3:$C$3000,0),MATCH('Hàng Theo FCTS 14.09'!P$1,'FCST SDV'!$AC$2:$AZ$2,0))/'Hàng Theo FCTS 14.09'!$C250,0)</f>
        <v>0</v>
      </c>
      <c r="Q250" s="134">
        <f t="array" ref="Q250">+IFERROR(INDEX('FCST SDV'!$AC$3:$AZ$3000,MATCH('Hàng Theo FCTS 14.09'!$B250,'FCST SDV'!$C$3:$C$3000,0),MATCH('Hàng Theo FCTS 14.09'!Q$1,'FCST SDV'!$AC$2:$AZ$2,0))/'Hàng Theo FCTS 14.09'!$C250,0)</f>
        <v>0</v>
      </c>
    </row>
    <row r="251" spans="1:17">
      <c r="A251" s="571"/>
      <c r="B251" s="131" t="s">
        <v>158</v>
      </c>
      <c r="C251" s="135">
        <v>3000</v>
      </c>
      <c r="D251" s="557"/>
      <c r="E251" s="586"/>
      <c r="F251" s="557"/>
      <c r="G251" s="152">
        <f>+VLOOKUP(B251,'[6]FCST SDV'!$C:$AL,36,0)</f>
        <v>0</v>
      </c>
      <c r="H251" s="153">
        <f t="shared" si="70"/>
        <v>0</v>
      </c>
      <c r="I251" s="134">
        <f t="array" ref="I251">+IFERROR(INDEX('FCST SDV'!$AC$3:$AZ$3000,MATCH('Hàng Theo FCTS 14.09'!$B251,'FCST SDV'!$C$3:$C$3000,0),MATCH('Hàng Theo FCTS 14.09'!I$1,'FCST SDV'!$AC$2:$AZ$2,0))/'Hàng Theo FCTS 14.09'!$C251,0)</f>
        <v>0</v>
      </c>
      <c r="J251" s="134">
        <f t="array" ref="J251">+IFERROR(INDEX('FCST SDV'!$AC$3:$AZ$3000,MATCH('Hàng Theo FCTS 14.09'!$B251,'FCST SDV'!$C$3:$C$3000,0),MATCH('Hàng Theo FCTS 14.09'!J$1,'FCST SDV'!$AC$2:$AZ$2,0))/'Hàng Theo FCTS 14.09'!$C251,0)</f>
        <v>0</v>
      </c>
      <c r="K251" s="134">
        <f t="array" ref="K251">+IFERROR(INDEX('FCST SDV'!$AC$3:$AZ$3000,MATCH('Hàng Theo FCTS 14.09'!$B251,'FCST SDV'!$C$3:$C$3000,0),MATCH('Hàng Theo FCTS 14.09'!K$1,'FCST SDV'!$AC$2:$AZ$2,0))/'Hàng Theo FCTS 14.09'!$C251,0)</f>
        <v>0</v>
      </c>
      <c r="L251" s="134">
        <f t="array" ref="L251">+IFERROR(INDEX('FCST SDV'!$AC$3:$AZ$3000,MATCH('Hàng Theo FCTS 14.09'!$B251,'FCST SDV'!$C$3:$C$3000,0),MATCH('Hàng Theo FCTS 14.09'!L$1,'FCST SDV'!$AC$2:$AZ$2,0))/'Hàng Theo FCTS 14.09'!$C251,0)</f>
        <v>0</v>
      </c>
      <c r="M251" s="134">
        <f t="array" ref="M251">+IFERROR(INDEX('FCST SDV'!$AC$3:$AZ$3000,MATCH('Hàng Theo FCTS 14.09'!$B251,'FCST SDV'!$C$3:$C$3000,0),MATCH('Hàng Theo FCTS 14.09'!M$1,'FCST SDV'!$AC$2:$AZ$2,0))/'Hàng Theo FCTS 14.09'!$C251,0)</f>
        <v>0</v>
      </c>
      <c r="N251" s="134">
        <f t="array" ref="N251">+IFERROR(INDEX('FCST SDV'!$AC$3:$AZ$3000,MATCH('Hàng Theo FCTS 14.09'!$B251,'FCST SDV'!$C$3:$C$3000,0),MATCH('Hàng Theo FCTS 14.09'!N$1,'FCST SDV'!$AC$2:$AZ$2,0))/'Hàng Theo FCTS 14.09'!$C251,0)</f>
        <v>0</v>
      </c>
      <c r="O251" s="134">
        <f t="array" ref="O251">+IFERROR(INDEX('FCST SDV'!$AC$3:$AZ$3000,MATCH('Hàng Theo FCTS 14.09'!$B251,'FCST SDV'!$C$3:$C$3000,0),MATCH('Hàng Theo FCTS 14.09'!O$1,'FCST SDV'!$AC$2:$AZ$2,0))/'Hàng Theo FCTS 14.09'!$C251,0)</f>
        <v>0</v>
      </c>
      <c r="P251" s="134">
        <f t="array" ref="P251">+IFERROR(INDEX('FCST SDV'!$AC$3:$AZ$3000,MATCH('Hàng Theo FCTS 14.09'!$B251,'FCST SDV'!$C$3:$C$3000,0),MATCH('Hàng Theo FCTS 14.09'!P$1,'FCST SDV'!$AC$2:$AZ$2,0))/'Hàng Theo FCTS 14.09'!$C251,0)</f>
        <v>0</v>
      </c>
      <c r="Q251" s="134">
        <f t="array" ref="Q251">+IFERROR(INDEX('FCST SDV'!$AC$3:$AZ$3000,MATCH('Hàng Theo FCTS 14.09'!$B251,'FCST SDV'!$C$3:$C$3000,0),MATCH('Hàng Theo FCTS 14.09'!Q$1,'FCST SDV'!$AC$2:$AZ$2,0))/'Hàng Theo FCTS 14.09'!$C251,0)</f>
        <v>0</v>
      </c>
    </row>
    <row r="252" spans="1:17">
      <c r="A252" s="567" t="s">
        <v>254</v>
      </c>
      <c r="B252" s="568"/>
      <c r="C252" s="568"/>
      <c r="D252" s="568"/>
      <c r="E252" s="568"/>
      <c r="F252" s="569"/>
      <c r="G252" s="156"/>
      <c r="H252" s="155"/>
      <c r="I252" s="138">
        <f>+F249-SUM(I249:I251)</f>
        <v>0</v>
      </c>
      <c r="J252" s="138">
        <f>+I252-SUM(J249:J251)</f>
        <v>0</v>
      </c>
      <c r="K252" s="138">
        <f t="shared" ref="K252:Q252" si="71">+J252-SUM(K249:K251)</f>
        <v>0</v>
      </c>
      <c r="L252" s="138">
        <f t="shared" si="71"/>
        <v>0</v>
      </c>
      <c r="M252" s="138">
        <f t="shared" si="71"/>
        <v>0</v>
      </c>
      <c r="N252" s="138">
        <f t="shared" si="71"/>
        <v>0</v>
      </c>
      <c r="O252" s="138">
        <f t="shared" si="71"/>
        <v>0</v>
      </c>
      <c r="P252" s="138">
        <f t="shared" si="71"/>
        <v>0</v>
      </c>
      <c r="Q252" s="138">
        <f t="shared" si="71"/>
        <v>0</v>
      </c>
    </row>
    <row r="253" spans="1:17">
      <c r="A253" s="570" t="s">
        <v>187</v>
      </c>
      <c r="B253" s="131" t="s">
        <v>159</v>
      </c>
      <c r="C253" s="135">
        <v>2500</v>
      </c>
      <c r="D253" s="555">
        <v>0</v>
      </c>
      <c r="E253" s="585"/>
      <c r="F253" s="555">
        <f>D253</f>
        <v>0</v>
      </c>
      <c r="G253" s="152">
        <v>0</v>
      </c>
      <c r="H253" s="153">
        <f t="shared" ref="H253:H254" si="72">+G253/C253</f>
        <v>0</v>
      </c>
      <c r="I253" s="134">
        <f t="array" ref="I253">+IFERROR(INDEX('FCST SDV'!$AC$3:$AZ$3000,MATCH('Hàng Theo FCTS 14.09'!$B253,'FCST SDV'!$C$3:$C$3000,0),MATCH('Hàng Theo FCTS 14.09'!I$1,'FCST SDV'!$AC$2:$AZ$2,0))/'Hàng Theo FCTS 14.09'!$C253,0)</f>
        <v>8</v>
      </c>
      <c r="J253" s="134">
        <f t="array" ref="J253">+IFERROR(INDEX('FCST SDV'!$AC$3:$AZ$3000,MATCH('Hàng Theo FCTS 14.09'!$B253,'FCST SDV'!$C$3:$C$3000,0),MATCH('Hàng Theo FCTS 14.09'!J$1,'FCST SDV'!$AC$2:$AZ$2,0))/'Hàng Theo FCTS 14.09'!$C253,0)</f>
        <v>8</v>
      </c>
      <c r="K253" s="134">
        <f t="array" ref="K253">+IFERROR(INDEX('FCST SDV'!$AC$3:$AZ$3000,MATCH('Hàng Theo FCTS 14.09'!$B253,'FCST SDV'!$C$3:$C$3000,0),MATCH('Hàng Theo FCTS 14.09'!K$1,'FCST SDV'!$AC$2:$AZ$2,0))/'Hàng Theo FCTS 14.09'!$C253,0)</f>
        <v>8</v>
      </c>
      <c r="L253" s="134">
        <f t="array" ref="L253">+IFERROR(INDEX('FCST SDV'!$AC$3:$AZ$3000,MATCH('Hàng Theo FCTS 14.09'!$B253,'FCST SDV'!$C$3:$C$3000,0),MATCH('Hàng Theo FCTS 14.09'!L$1,'FCST SDV'!$AC$2:$AZ$2,0))/'Hàng Theo FCTS 14.09'!$C253,0)</f>
        <v>8</v>
      </c>
      <c r="M253" s="134">
        <f t="array" ref="M253">+IFERROR(INDEX('FCST SDV'!$AC$3:$AZ$3000,MATCH('Hàng Theo FCTS 14.09'!$B253,'FCST SDV'!$C$3:$C$3000,0),MATCH('Hàng Theo FCTS 14.09'!M$1,'FCST SDV'!$AC$2:$AZ$2,0))/'Hàng Theo FCTS 14.09'!$C253,0)</f>
        <v>8</v>
      </c>
      <c r="N253" s="134">
        <f t="array" ref="N253">+IFERROR(INDEX('FCST SDV'!$AC$3:$AZ$3000,MATCH('Hàng Theo FCTS 14.09'!$B253,'FCST SDV'!$C$3:$C$3000,0),MATCH('Hàng Theo FCTS 14.09'!N$1,'FCST SDV'!$AC$2:$AZ$2,0))/'Hàng Theo FCTS 14.09'!$C253,0)</f>
        <v>8</v>
      </c>
      <c r="O253" s="134">
        <f t="array" ref="O253">+IFERROR(INDEX('FCST SDV'!$AC$3:$AZ$3000,MATCH('Hàng Theo FCTS 14.09'!$B253,'FCST SDV'!$C$3:$C$3000,0),MATCH('Hàng Theo FCTS 14.09'!O$1,'FCST SDV'!$AC$2:$AZ$2,0))/'Hàng Theo FCTS 14.09'!$C253,0)</f>
        <v>56</v>
      </c>
      <c r="P253" s="134">
        <f t="array" ref="P253">+IFERROR(INDEX('FCST SDV'!$AC$3:$AZ$3000,MATCH('Hàng Theo FCTS 14.09'!$B253,'FCST SDV'!$C$3:$C$3000,0),MATCH('Hàng Theo FCTS 14.09'!P$1,'FCST SDV'!$AC$2:$AZ$2,0))/'Hàng Theo FCTS 14.09'!$C253,0)</f>
        <v>61.6</v>
      </c>
      <c r="Q253" s="134">
        <f t="array" ref="Q253">+IFERROR(INDEX('FCST SDV'!$AC$3:$AZ$3000,MATCH('Hàng Theo FCTS 14.09'!$B253,'FCST SDV'!$C$3:$C$3000,0),MATCH('Hàng Theo FCTS 14.09'!Q$1,'FCST SDV'!$AC$2:$AZ$2,0))/'Hàng Theo FCTS 14.09'!$C253,0)</f>
        <v>61.6</v>
      </c>
    </row>
    <row r="254" spans="1:17">
      <c r="A254" s="571"/>
      <c r="B254" s="131" t="s">
        <v>9</v>
      </c>
      <c r="C254" s="135">
        <v>2500</v>
      </c>
      <c r="D254" s="557"/>
      <c r="E254" s="586"/>
      <c r="F254" s="557"/>
      <c r="G254" s="152">
        <f>+VLOOKUP(B254,'[6]FCST SDV'!$C:$AL,36,0)</f>
        <v>568000</v>
      </c>
      <c r="H254" s="153">
        <f t="shared" si="72"/>
        <v>227.2</v>
      </c>
      <c r="I254" s="134">
        <f t="array" ref="I254">+IFERROR(INDEX('FCST SDV'!$AC$3:$AZ$3000,MATCH('Hàng Theo FCTS 14.09'!$B254,'FCST SDV'!$C$3:$C$3000,0),MATCH('Hàng Theo FCTS 14.09'!I$1,'FCST SDV'!$AC$2:$AZ$2,0))/'Hàng Theo FCTS 14.09'!$C254,0)</f>
        <v>0</v>
      </c>
      <c r="J254" s="134">
        <f t="array" ref="J254">+IFERROR(INDEX('FCST SDV'!$AC$3:$AZ$3000,MATCH('Hàng Theo FCTS 14.09'!$B254,'FCST SDV'!$C$3:$C$3000,0),MATCH('Hàng Theo FCTS 14.09'!J$1,'FCST SDV'!$AC$2:$AZ$2,0))/'Hàng Theo FCTS 14.09'!$C254,0)</f>
        <v>0</v>
      </c>
      <c r="K254" s="134">
        <f t="array" ref="K254">+IFERROR(INDEX('FCST SDV'!$AC$3:$AZ$3000,MATCH('Hàng Theo FCTS 14.09'!$B254,'FCST SDV'!$C$3:$C$3000,0),MATCH('Hàng Theo FCTS 14.09'!K$1,'FCST SDV'!$AC$2:$AZ$2,0))/'Hàng Theo FCTS 14.09'!$C254,0)</f>
        <v>0</v>
      </c>
      <c r="L254" s="134">
        <f t="array" ref="L254">+IFERROR(INDEX('FCST SDV'!$AC$3:$AZ$3000,MATCH('Hàng Theo FCTS 14.09'!$B254,'FCST SDV'!$C$3:$C$3000,0),MATCH('Hàng Theo FCTS 14.09'!L$1,'FCST SDV'!$AC$2:$AZ$2,0))/'Hàng Theo FCTS 14.09'!$C254,0)</f>
        <v>0</v>
      </c>
      <c r="M254" s="134">
        <f t="array" ref="M254">+IFERROR(INDEX('FCST SDV'!$AC$3:$AZ$3000,MATCH('Hàng Theo FCTS 14.09'!$B254,'FCST SDV'!$C$3:$C$3000,0),MATCH('Hàng Theo FCTS 14.09'!M$1,'FCST SDV'!$AC$2:$AZ$2,0))/'Hàng Theo FCTS 14.09'!$C254,0)</f>
        <v>0</v>
      </c>
      <c r="N254" s="134">
        <f t="array" ref="N254">+IFERROR(INDEX('FCST SDV'!$AC$3:$AZ$3000,MATCH('Hàng Theo FCTS 14.09'!$B254,'FCST SDV'!$C$3:$C$3000,0),MATCH('Hàng Theo FCTS 14.09'!N$1,'FCST SDV'!$AC$2:$AZ$2,0))/'Hàng Theo FCTS 14.09'!$C254,0)</f>
        <v>0</v>
      </c>
      <c r="O254" s="134">
        <f t="array" ref="O254">+IFERROR(INDEX('FCST SDV'!$AC$3:$AZ$3000,MATCH('Hàng Theo FCTS 14.09'!$B254,'FCST SDV'!$C$3:$C$3000,0),MATCH('Hàng Theo FCTS 14.09'!O$1,'FCST SDV'!$AC$2:$AZ$2,0))/'Hàng Theo FCTS 14.09'!$C254,0)</f>
        <v>0</v>
      </c>
      <c r="P254" s="134">
        <f t="array" ref="P254">+IFERROR(INDEX('FCST SDV'!$AC$3:$AZ$3000,MATCH('Hàng Theo FCTS 14.09'!$B254,'FCST SDV'!$C$3:$C$3000,0),MATCH('Hàng Theo FCTS 14.09'!P$1,'FCST SDV'!$AC$2:$AZ$2,0))/'Hàng Theo FCTS 14.09'!$C254,0)</f>
        <v>0</v>
      </c>
      <c r="Q254" s="134">
        <f t="array" ref="Q254">+IFERROR(INDEX('FCST SDV'!$AC$3:$AZ$3000,MATCH('Hàng Theo FCTS 14.09'!$B254,'FCST SDV'!$C$3:$C$3000,0),MATCH('Hàng Theo FCTS 14.09'!Q$1,'FCST SDV'!$AC$2:$AZ$2,0))/'Hàng Theo FCTS 14.09'!$C254,0)</f>
        <v>0</v>
      </c>
    </row>
    <row r="255" spans="1:17">
      <c r="A255" s="572" t="s">
        <v>254</v>
      </c>
      <c r="B255" s="573"/>
      <c r="C255" s="573"/>
      <c r="D255" s="573"/>
      <c r="E255" s="573"/>
      <c r="F255" s="574"/>
      <c r="G255" s="156"/>
      <c r="H255" s="155"/>
      <c r="I255" s="138">
        <f>+F253-SUM(I253:I254)</f>
        <v>-8</v>
      </c>
      <c r="J255" s="138">
        <f>+I255-SUM(J253:J254)</f>
        <v>-16</v>
      </c>
      <c r="K255" s="138">
        <f t="shared" ref="K255:Q255" si="73">+J255-SUM(K253:K254)</f>
        <v>-24</v>
      </c>
      <c r="L255" s="138">
        <f t="shared" si="73"/>
        <v>-32</v>
      </c>
      <c r="M255" s="138">
        <f t="shared" si="73"/>
        <v>-40</v>
      </c>
      <c r="N255" s="138">
        <f t="shared" si="73"/>
        <v>-48</v>
      </c>
      <c r="O255" s="138">
        <f t="shared" si="73"/>
        <v>-104</v>
      </c>
      <c r="P255" s="138">
        <f t="shared" si="73"/>
        <v>-165.6</v>
      </c>
      <c r="Q255" s="138">
        <f t="shared" si="73"/>
        <v>-227.2</v>
      </c>
    </row>
    <row r="256" spans="1:17">
      <c r="A256" s="668" t="s">
        <v>188</v>
      </c>
      <c r="B256" s="131" t="s">
        <v>160</v>
      </c>
      <c r="C256" s="135">
        <v>2500</v>
      </c>
      <c r="D256" s="555">
        <v>0</v>
      </c>
      <c r="E256" s="585"/>
      <c r="F256" s="555">
        <f>D256</f>
        <v>0</v>
      </c>
      <c r="G256" s="152">
        <f>+VLOOKUP(B256,'[6]FCST SDV'!$C:$AL,36,0)</f>
        <v>30000</v>
      </c>
      <c r="H256" s="153">
        <f t="shared" ref="H256:H258" si="74">+G256/C256</f>
        <v>12</v>
      </c>
      <c r="I256" s="134">
        <f t="array" ref="I256">+IFERROR(INDEX('FCST SDV'!$AC$3:$AZ$3000,MATCH('Hàng Theo FCTS 14.09'!$B256,'FCST SDV'!$C$3:$C$3000,0),MATCH('Hàng Theo FCTS 14.09'!I$1,'FCST SDV'!$AC$2:$AZ$2,0))/'Hàng Theo FCTS 14.09'!$C256,0)</f>
        <v>3.3333333333333335</v>
      </c>
      <c r="J256" s="134">
        <f t="array" ref="J256">+IFERROR(INDEX('FCST SDV'!$AC$3:$AZ$3000,MATCH('Hàng Theo FCTS 14.09'!$B256,'FCST SDV'!$C$3:$C$3000,0),MATCH('Hàng Theo FCTS 14.09'!J$1,'FCST SDV'!$AC$2:$AZ$2,0))/'Hàng Theo FCTS 14.09'!$C256,0)</f>
        <v>3.3333333333333335</v>
      </c>
      <c r="K256" s="134">
        <f t="array" ref="K256">+IFERROR(INDEX('FCST SDV'!$AC$3:$AZ$3000,MATCH('Hàng Theo FCTS 14.09'!$B256,'FCST SDV'!$C$3:$C$3000,0),MATCH('Hàng Theo FCTS 14.09'!K$1,'FCST SDV'!$AC$2:$AZ$2,0))/'Hàng Theo FCTS 14.09'!$C256,0)</f>
        <v>3.3333333333333335</v>
      </c>
      <c r="L256" s="134">
        <f t="array" ref="L256">+IFERROR(INDEX('FCST SDV'!$AC$3:$AZ$3000,MATCH('Hàng Theo FCTS 14.09'!$B256,'FCST SDV'!$C$3:$C$3000,0),MATCH('Hàng Theo FCTS 14.09'!L$1,'FCST SDV'!$AC$2:$AZ$2,0))/'Hàng Theo FCTS 14.09'!$C256,0)</f>
        <v>3.3333333333333335</v>
      </c>
      <c r="M256" s="134">
        <f t="array" ref="M256">+IFERROR(INDEX('FCST SDV'!$AC$3:$AZ$3000,MATCH('Hàng Theo FCTS 14.09'!$B256,'FCST SDV'!$C$3:$C$3000,0),MATCH('Hàng Theo FCTS 14.09'!M$1,'FCST SDV'!$AC$2:$AZ$2,0))/'Hàng Theo FCTS 14.09'!$C256,0)</f>
        <v>3.3333333333333335</v>
      </c>
      <c r="N256" s="134">
        <f t="array" ref="N256">+IFERROR(INDEX('FCST SDV'!$AC$3:$AZ$3000,MATCH('Hàng Theo FCTS 14.09'!$B256,'FCST SDV'!$C$3:$C$3000,0),MATCH('Hàng Theo FCTS 14.09'!N$1,'FCST SDV'!$AC$2:$AZ$2,0))/'Hàng Theo FCTS 14.09'!$C256,0)</f>
        <v>3.3333333333333335</v>
      </c>
      <c r="O256" s="134">
        <f t="array" ref="O256">+IFERROR(INDEX('FCST SDV'!$AC$3:$AZ$3000,MATCH('Hàng Theo FCTS 14.09'!$B256,'FCST SDV'!$C$3:$C$3000,0),MATCH('Hàng Theo FCTS 14.09'!O$1,'FCST SDV'!$AC$2:$AZ$2,0))/'Hàng Theo FCTS 14.09'!$C256,0)</f>
        <v>23.333333333333332</v>
      </c>
      <c r="P256" s="134">
        <f t="array" ref="P256">+IFERROR(INDEX('FCST SDV'!$AC$3:$AZ$3000,MATCH('Hàng Theo FCTS 14.09'!$B256,'FCST SDV'!$C$3:$C$3000,0),MATCH('Hàng Theo FCTS 14.09'!P$1,'FCST SDV'!$AC$2:$AZ$2,0))/'Hàng Theo FCTS 14.09'!$C256,0)</f>
        <v>23.333333333333332</v>
      </c>
      <c r="Q256" s="134">
        <f t="array" ref="Q256">+IFERROR(INDEX('FCST SDV'!$AC$3:$AZ$3000,MATCH('Hàng Theo FCTS 14.09'!$B256,'FCST SDV'!$C$3:$C$3000,0),MATCH('Hàng Theo FCTS 14.09'!Q$1,'FCST SDV'!$AC$2:$AZ$2,0))/'Hàng Theo FCTS 14.09'!$C256,0)</f>
        <v>23.333333333333332</v>
      </c>
    </row>
    <row r="257" spans="1:17">
      <c r="A257" s="669"/>
      <c r="B257" s="131" t="s">
        <v>51</v>
      </c>
      <c r="C257" s="135">
        <v>3000</v>
      </c>
      <c r="D257" s="556"/>
      <c r="E257" s="664"/>
      <c r="F257" s="556"/>
      <c r="G257" s="152">
        <f>+VLOOKUP(B257,'[6]FCST SDV'!$C:$AL,36,0)</f>
        <v>270000</v>
      </c>
      <c r="H257" s="153">
        <f t="shared" si="74"/>
        <v>90</v>
      </c>
      <c r="I257" s="134">
        <f t="array" ref="I257">+IFERROR(INDEX('FCST SDV'!$AC$3:$AZ$3000,MATCH('Hàng Theo FCTS 14.09'!$B257,'FCST SDV'!$C$3:$C$3000,0),MATCH('Hàng Theo FCTS 14.09'!I$1,'FCST SDV'!$AC$2:$AZ$2,0))/'Hàng Theo FCTS 14.09'!$C257,0)</f>
        <v>0</v>
      </c>
      <c r="J257" s="134">
        <f t="array" ref="J257">+IFERROR(INDEX('FCST SDV'!$AC$3:$AZ$3000,MATCH('Hàng Theo FCTS 14.09'!$B257,'FCST SDV'!$C$3:$C$3000,0),MATCH('Hàng Theo FCTS 14.09'!J$1,'FCST SDV'!$AC$2:$AZ$2,0))/'Hàng Theo FCTS 14.09'!$C257,0)</f>
        <v>0</v>
      </c>
      <c r="K257" s="134">
        <f t="array" ref="K257">+IFERROR(INDEX('FCST SDV'!$AC$3:$AZ$3000,MATCH('Hàng Theo FCTS 14.09'!$B257,'FCST SDV'!$C$3:$C$3000,0),MATCH('Hàng Theo FCTS 14.09'!K$1,'FCST SDV'!$AC$2:$AZ$2,0))/'Hàng Theo FCTS 14.09'!$C257,0)</f>
        <v>0</v>
      </c>
      <c r="L257" s="134">
        <f t="array" ref="L257">+IFERROR(INDEX('FCST SDV'!$AC$3:$AZ$3000,MATCH('Hàng Theo FCTS 14.09'!$B257,'FCST SDV'!$C$3:$C$3000,0),MATCH('Hàng Theo FCTS 14.09'!L$1,'FCST SDV'!$AC$2:$AZ$2,0))/'Hàng Theo FCTS 14.09'!$C257,0)</f>
        <v>0</v>
      </c>
      <c r="M257" s="134">
        <f t="array" ref="M257">+IFERROR(INDEX('FCST SDV'!$AC$3:$AZ$3000,MATCH('Hàng Theo FCTS 14.09'!$B257,'FCST SDV'!$C$3:$C$3000,0),MATCH('Hàng Theo FCTS 14.09'!M$1,'FCST SDV'!$AC$2:$AZ$2,0))/'Hàng Theo FCTS 14.09'!$C257,0)</f>
        <v>0</v>
      </c>
      <c r="N257" s="134">
        <f t="array" ref="N257">+IFERROR(INDEX('FCST SDV'!$AC$3:$AZ$3000,MATCH('Hàng Theo FCTS 14.09'!$B257,'FCST SDV'!$C$3:$C$3000,0),MATCH('Hàng Theo FCTS 14.09'!N$1,'FCST SDV'!$AC$2:$AZ$2,0))/'Hàng Theo FCTS 14.09'!$C257,0)</f>
        <v>0</v>
      </c>
      <c r="O257" s="134">
        <f t="array" ref="O257">+IFERROR(INDEX('FCST SDV'!$AC$3:$AZ$3000,MATCH('Hàng Theo FCTS 14.09'!$B257,'FCST SDV'!$C$3:$C$3000,0),MATCH('Hàng Theo FCTS 14.09'!O$1,'FCST SDV'!$AC$2:$AZ$2,0))/'Hàng Theo FCTS 14.09'!$C257,0)</f>
        <v>0</v>
      </c>
      <c r="P257" s="134">
        <f t="array" ref="P257">+IFERROR(INDEX('FCST SDV'!$AC$3:$AZ$3000,MATCH('Hàng Theo FCTS 14.09'!$B257,'FCST SDV'!$C$3:$C$3000,0),MATCH('Hàng Theo FCTS 14.09'!P$1,'FCST SDV'!$AC$2:$AZ$2,0))/'Hàng Theo FCTS 14.09'!$C257,0)</f>
        <v>0</v>
      </c>
      <c r="Q257" s="134">
        <f t="array" ref="Q257">+IFERROR(INDEX('FCST SDV'!$AC$3:$AZ$3000,MATCH('Hàng Theo FCTS 14.09'!$B257,'FCST SDV'!$C$3:$C$3000,0),MATCH('Hàng Theo FCTS 14.09'!Q$1,'FCST SDV'!$AC$2:$AZ$2,0))/'Hàng Theo FCTS 14.09'!$C257,0)</f>
        <v>0</v>
      </c>
    </row>
    <row r="258" spans="1:17">
      <c r="A258" s="670"/>
      <c r="B258" s="131" t="s">
        <v>161</v>
      </c>
      <c r="C258" s="135">
        <v>2500</v>
      </c>
      <c r="D258" s="557"/>
      <c r="E258" s="586"/>
      <c r="F258" s="557"/>
      <c r="G258" s="152">
        <f>+VLOOKUP(B258,'[6]FCST SDV'!$C:$AL,36,0)</f>
        <v>0</v>
      </c>
      <c r="H258" s="153">
        <f t="shared" si="74"/>
        <v>0</v>
      </c>
      <c r="I258" s="134">
        <f t="array" ref="I258">+IFERROR(INDEX('FCST SDV'!$AC$3:$AZ$3000,MATCH('Hàng Theo FCTS 14.09'!$B258,'FCST SDV'!$C$3:$C$3000,0),MATCH('Hàng Theo FCTS 14.09'!I$1,'FCST SDV'!$AC$2:$AZ$2,0))/'Hàng Theo FCTS 14.09'!$C258,0)</f>
        <v>0</v>
      </c>
      <c r="J258" s="134">
        <f t="array" ref="J258">+IFERROR(INDEX('FCST SDV'!$AC$3:$AZ$3000,MATCH('Hàng Theo FCTS 14.09'!$B258,'FCST SDV'!$C$3:$C$3000,0),MATCH('Hàng Theo FCTS 14.09'!J$1,'FCST SDV'!$AC$2:$AZ$2,0))/'Hàng Theo FCTS 14.09'!$C258,0)</f>
        <v>0</v>
      </c>
      <c r="K258" s="134">
        <f t="array" ref="K258">+IFERROR(INDEX('FCST SDV'!$AC$3:$AZ$3000,MATCH('Hàng Theo FCTS 14.09'!$B258,'FCST SDV'!$C$3:$C$3000,0),MATCH('Hàng Theo FCTS 14.09'!K$1,'FCST SDV'!$AC$2:$AZ$2,0))/'Hàng Theo FCTS 14.09'!$C258,0)</f>
        <v>0</v>
      </c>
      <c r="L258" s="134">
        <f t="array" ref="L258">+IFERROR(INDEX('FCST SDV'!$AC$3:$AZ$3000,MATCH('Hàng Theo FCTS 14.09'!$B258,'FCST SDV'!$C$3:$C$3000,0),MATCH('Hàng Theo FCTS 14.09'!L$1,'FCST SDV'!$AC$2:$AZ$2,0))/'Hàng Theo FCTS 14.09'!$C258,0)</f>
        <v>0</v>
      </c>
      <c r="M258" s="134">
        <f t="array" ref="M258">+IFERROR(INDEX('FCST SDV'!$AC$3:$AZ$3000,MATCH('Hàng Theo FCTS 14.09'!$B258,'FCST SDV'!$C$3:$C$3000,0),MATCH('Hàng Theo FCTS 14.09'!M$1,'FCST SDV'!$AC$2:$AZ$2,0))/'Hàng Theo FCTS 14.09'!$C258,0)</f>
        <v>0</v>
      </c>
      <c r="N258" s="134">
        <f t="array" ref="N258">+IFERROR(INDEX('FCST SDV'!$AC$3:$AZ$3000,MATCH('Hàng Theo FCTS 14.09'!$B258,'FCST SDV'!$C$3:$C$3000,0),MATCH('Hàng Theo FCTS 14.09'!N$1,'FCST SDV'!$AC$2:$AZ$2,0))/'Hàng Theo FCTS 14.09'!$C258,0)</f>
        <v>0</v>
      </c>
      <c r="O258" s="134">
        <f t="array" ref="O258">+IFERROR(INDEX('FCST SDV'!$AC$3:$AZ$3000,MATCH('Hàng Theo FCTS 14.09'!$B258,'FCST SDV'!$C$3:$C$3000,0),MATCH('Hàng Theo FCTS 14.09'!O$1,'FCST SDV'!$AC$2:$AZ$2,0))/'Hàng Theo FCTS 14.09'!$C258,0)</f>
        <v>0</v>
      </c>
      <c r="P258" s="134">
        <f t="array" ref="P258">+IFERROR(INDEX('FCST SDV'!$AC$3:$AZ$3000,MATCH('Hàng Theo FCTS 14.09'!$B258,'FCST SDV'!$C$3:$C$3000,0),MATCH('Hàng Theo FCTS 14.09'!P$1,'FCST SDV'!$AC$2:$AZ$2,0))/'Hàng Theo FCTS 14.09'!$C258,0)</f>
        <v>0</v>
      </c>
      <c r="Q258" s="134">
        <f t="array" ref="Q258">+IFERROR(INDEX('FCST SDV'!$AC$3:$AZ$3000,MATCH('Hàng Theo FCTS 14.09'!$B258,'FCST SDV'!$C$3:$C$3000,0),MATCH('Hàng Theo FCTS 14.09'!Q$1,'FCST SDV'!$AC$2:$AZ$2,0))/'Hàng Theo FCTS 14.09'!$C258,0)</f>
        <v>0</v>
      </c>
    </row>
    <row r="259" spans="1:17">
      <c r="A259" s="558" t="s">
        <v>254</v>
      </c>
      <c r="B259" s="559"/>
      <c r="C259" s="559"/>
      <c r="D259" s="559"/>
      <c r="E259" s="559"/>
      <c r="F259" s="560"/>
      <c r="G259" s="156"/>
      <c r="H259" s="155"/>
      <c r="I259" s="138">
        <f>+F256-SUM(I256:I258)</f>
        <v>-3.3333333333333335</v>
      </c>
      <c r="J259" s="138">
        <f>+I259-SUM(J256:J258)</f>
        <v>-6.666666666666667</v>
      </c>
      <c r="K259" s="138">
        <f t="shared" ref="K259:Q259" si="75">+J259-SUM(K256:K258)</f>
        <v>-10</v>
      </c>
      <c r="L259" s="138">
        <f t="shared" si="75"/>
        <v>-13.333333333333334</v>
      </c>
      <c r="M259" s="138">
        <f t="shared" si="75"/>
        <v>-16.666666666666668</v>
      </c>
      <c r="N259" s="138">
        <f t="shared" si="75"/>
        <v>-20</v>
      </c>
      <c r="O259" s="138">
        <f t="shared" si="75"/>
        <v>-43.333333333333329</v>
      </c>
      <c r="P259" s="138">
        <f t="shared" si="75"/>
        <v>-66.666666666666657</v>
      </c>
      <c r="Q259" s="138">
        <f t="shared" si="75"/>
        <v>-89.999999999999986</v>
      </c>
    </row>
    <row r="260" spans="1:17">
      <c r="A260" s="668" t="s">
        <v>189</v>
      </c>
      <c r="B260" s="131" t="s">
        <v>24</v>
      </c>
      <c r="C260" s="135">
        <v>2500</v>
      </c>
      <c r="D260" s="555">
        <v>0</v>
      </c>
      <c r="E260" s="585"/>
      <c r="F260" s="555">
        <f>D260</f>
        <v>0</v>
      </c>
      <c r="G260" s="152">
        <f>+VLOOKUP(B260,'[6]FCST SDV'!$C:$AL,36,0)</f>
        <v>237000</v>
      </c>
      <c r="H260" s="153">
        <f t="shared" ref="H260:H262" si="76">+G260/C260</f>
        <v>94.8</v>
      </c>
      <c r="I260" s="134">
        <f t="array" ref="I260">+IFERROR(INDEX('FCST SDV'!$AC$3:$AZ$3000,MATCH('Hàng Theo FCTS 14.09'!$B260,'FCST SDV'!$C$3:$C$3000,0),MATCH('Hàng Theo FCTS 14.09'!I$1,'FCST SDV'!$AC$2:$AZ$2,0))/'Hàng Theo FCTS 14.09'!$C260,0)</f>
        <v>0</v>
      </c>
      <c r="J260" s="134">
        <f t="array" ref="J260">+IFERROR(INDEX('FCST SDV'!$AC$3:$AZ$3000,MATCH('Hàng Theo FCTS 14.09'!$B260,'FCST SDV'!$C$3:$C$3000,0),MATCH('Hàng Theo FCTS 14.09'!J$1,'FCST SDV'!$AC$2:$AZ$2,0))/'Hàng Theo FCTS 14.09'!$C260,0)</f>
        <v>0</v>
      </c>
      <c r="K260" s="134">
        <f t="array" ref="K260">+IFERROR(INDEX('FCST SDV'!$AC$3:$AZ$3000,MATCH('Hàng Theo FCTS 14.09'!$B260,'FCST SDV'!$C$3:$C$3000,0),MATCH('Hàng Theo FCTS 14.09'!K$1,'FCST SDV'!$AC$2:$AZ$2,0))/'Hàng Theo FCTS 14.09'!$C260,0)</f>
        <v>0</v>
      </c>
      <c r="L260" s="134">
        <f t="array" ref="L260">+IFERROR(INDEX('FCST SDV'!$AC$3:$AZ$3000,MATCH('Hàng Theo FCTS 14.09'!$B260,'FCST SDV'!$C$3:$C$3000,0),MATCH('Hàng Theo FCTS 14.09'!L$1,'FCST SDV'!$AC$2:$AZ$2,0))/'Hàng Theo FCTS 14.09'!$C260,0)</f>
        <v>0</v>
      </c>
      <c r="M260" s="134">
        <f t="array" ref="M260">+IFERROR(INDEX('FCST SDV'!$AC$3:$AZ$3000,MATCH('Hàng Theo FCTS 14.09'!$B260,'FCST SDV'!$C$3:$C$3000,0),MATCH('Hàng Theo FCTS 14.09'!M$1,'FCST SDV'!$AC$2:$AZ$2,0))/'Hàng Theo FCTS 14.09'!$C260,0)</f>
        <v>0</v>
      </c>
      <c r="N260" s="134">
        <f t="array" ref="N260">+IFERROR(INDEX('FCST SDV'!$AC$3:$AZ$3000,MATCH('Hàng Theo FCTS 14.09'!$B260,'FCST SDV'!$C$3:$C$3000,0),MATCH('Hàng Theo FCTS 14.09'!N$1,'FCST SDV'!$AC$2:$AZ$2,0))/'Hàng Theo FCTS 14.09'!$C260,0)</f>
        <v>0</v>
      </c>
      <c r="O260" s="134">
        <f t="array" ref="O260">+IFERROR(INDEX('FCST SDV'!$AC$3:$AZ$3000,MATCH('Hàng Theo FCTS 14.09'!$B260,'FCST SDV'!$C$3:$C$3000,0),MATCH('Hàng Theo FCTS 14.09'!O$1,'FCST SDV'!$AC$2:$AZ$2,0))/'Hàng Theo FCTS 14.09'!$C260,0)</f>
        <v>0</v>
      </c>
      <c r="P260" s="134">
        <f t="array" ref="P260">+IFERROR(INDEX('FCST SDV'!$AC$3:$AZ$3000,MATCH('Hàng Theo FCTS 14.09'!$B260,'FCST SDV'!$C$3:$C$3000,0),MATCH('Hàng Theo FCTS 14.09'!P$1,'FCST SDV'!$AC$2:$AZ$2,0))/'Hàng Theo FCTS 14.09'!$C260,0)</f>
        <v>0</v>
      </c>
      <c r="Q260" s="134">
        <f t="array" ref="Q260">+IFERROR(INDEX('FCST SDV'!$AC$3:$AZ$3000,MATCH('Hàng Theo FCTS 14.09'!$B260,'FCST SDV'!$C$3:$C$3000,0),MATCH('Hàng Theo FCTS 14.09'!Q$1,'FCST SDV'!$AC$2:$AZ$2,0))/'Hàng Theo FCTS 14.09'!$C260,0)</f>
        <v>0</v>
      </c>
    </row>
    <row r="261" spans="1:17">
      <c r="A261" s="669"/>
      <c r="B261" s="131" t="s">
        <v>162</v>
      </c>
      <c r="C261" s="135">
        <v>2500</v>
      </c>
      <c r="D261" s="556"/>
      <c r="E261" s="664"/>
      <c r="F261" s="556"/>
      <c r="G261" s="152">
        <f>+VLOOKUP(B261,'[6]FCST SDV'!$C:$AL,36,0)</f>
        <v>0</v>
      </c>
      <c r="H261" s="153">
        <f t="shared" si="76"/>
        <v>0</v>
      </c>
      <c r="I261" s="134">
        <f t="array" ref="I261">+IFERROR(INDEX('FCST SDV'!$AC$3:$AZ$3000,MATCH('Hàng Theo FCTS 14.09'!$B261,'FCST SDV'!$C$3:$C$3000,0),MATCH('Hàng Theo FCTS 14.09'!I$1,'FCST SDV'!$AC$2:$AZ$2,0))/'Hàng Theo FCTS 14.09'!$C261,0)</f>
        <v>16.8</v>
      </c>
      <c r="J261" s="134">
        <f t="array" ref="J261">+IFERROR(INDEX('FCST SDV'!$AC$3:$AZ$3000,MATCH('Hàng Theo FCTS 14.09'!$B261,'FCST SDV'!$C$3:$C$3000,0),MATCH('Hàng Theo FCTS 14.09'!J$1,'FCST SDV'!$AC$2:$AZ$2,0))/'Hàng Theo FCTS 14.09'!$C261,0)</f>
        <v>16.8</v>
      </c>
      <c r="K261" s="134">
        <f t="array" ref="K261">+IFERROR(INDEX('FCST SDV'!$AC$3:$AZ$3000,MATCH('Hàng Theo FCTS 14.09'!$B261,'FCST SDV'!$C$3:$C$3000,0),MATCH('Hàng Theo FCTS 14.09'!K$1,'FCST SDV'!$AC$2:$AZ$2,0))/'Hàng Theo FCTS 14.09'!$C261,0)</f>
        <v>19.2</v>
      </c>
      <c r="L261" s="134">
        <f t="array" ref="L261">+IFERROR(INDEX('FCST SDV'!$AC$3:$AZ$3000,MATCH('Hàng Theo FCTS 14.09'!$B261,'FCST SDV'!$C$3:$C$3000,0),MATCH('Hàng Theo FCTS 14.09'!L$1,'FCST SDV'!$AC$2:$AZ$2,0))/'Hàng Theo FCTS 14.09'!$C261,0)</f>
        <v>19.2</v>
      </c>
      <c r="M261" s="134">
        <f t="array" ref="M261">+IFERROR(INDEX('FCST SDV'!$AC$3:$AZ$3000,MATCH('Hàng Theo FCTS 14.09'!$B261,'FCST SDV'!$C$3:$C$3000,0),MATCH('Hàng Theo FCTS 14.09'!M$1,'FCST SDV'!$AC$2:$AZ$2,0))/'Hàng Theo FCTS 14.09'!$C261,0)</f>
        <v>19.2</v>
      </c>
      <c r="N261" s="134">
        <f t="array" ref="N261">+IFERROR(INDEX('FCST SDV'!$AC$3:$AZ$3000,MATCH('Hàng Theo FCTS 14.09'!$B261,'FCST SDV'!$C$3:$C$3000,0),MATCH('Hàng Theo FCTS 14.09'!N$1,'FCST SDV'!$AC$2:$AZ$2,0))/'Hàng Theo FCTS 14.09'!$C261,0)</f>
        <v>19.2</v>
      </c>
      <c r="O261" s="134">
        <f t="array" ref="O261">+IFERROR(INDEX('FCST SDV'!$AC$3:$AZ$3000,MATCH('Hàng Theo FCTS 14.09'!$B261,'FCST SDV'!$C$3:$C$3000,0),MATCH('Hàng Theo FCTS 14.09'!O$1,'FCST SDV'!$AC$2:$AZ$2,0))/'Hàng Theo FCTS 14.09'!$C261,0)</f>
        <v>129.6</v>
      </c>
      <c r="P261" s="134">
        <f t="array" ref="P261">+IFERROR(INDEX('FCST SDV'!$AC$3:$AZ$3000,MATCH('Hàng Theo FCTS 14.09'!$B261,'FCST SDV'!$C$3:$C$3000,0),MATCH('Hàng Theo FCTS 14.09'!P$1,'FCST SDV'!$AC$2:$AZ$2,0))/'Hàng Theo FCTS 14.09'!$C261,0)</f>
        <v>208.8</v>
      </c>
      <c r="Q261" s="134">
        <f t="array" ref="Q261">+IFERROR(INDEX('FCST SDV'!$AC$3:$AZ$3000,MATCH('Hàng Theo FCTS 14.09'!$B261,'FCST SDV'!$C$3:$C$3000,0),MATCH('Hàng Theo FCTS 14.09'!Q$1,'FCST SDV'!$AC$2:$AZ$2,0))/'Hàng Theo FCTS 14.09'!$C261,0)</f>
        <v>126</v>
      </c>
    </row>
    <row r="262" spans="1:17">
      <c r="A262" s="670"/>
      <c r="B262" s="131" t="s">
        <v>163</v>
      </c>
      <c r="C262" s="135">
        <v>2500</v>
      </c>
      <c r="D262" s="557"/>
      <c r="E262" s="586"/>
      <c r="F262" s="557"/>
      <c r="G262" s="152">
        <f>+VLOOKUP(B262,'[6]FCST SDV'!$C:$AL,36,0)</f>
        <v>1437000</v>
      </c>
      <c r="H262" s="153">
        <f t="shared" si="76"/>
        <v>574.79999999999995</v>
      </c>
      <c r="I262" s="134">
        <f t="array" ref="I262">+IFERROR(INDEX('FCST SDV'!$AC$3:$AZ$3000,MATCH('Hàng Theo FCTS 14.09'!$B262,'FCST SDV'!$C$3:$C$3000,0),MATCH('Hàng Theo FCTS 14.09'!I$1,'FCST SDV'!$AC$2:$AZ$2,0))/'Hàng Theo FCTS 14.09'!$C262,0)</f>
        <v>0</v>
      </c>
      <c r="J262" s="134">
        <f t="array" ref="J262">+IFERROR(INDEX('FCST SDV'!$AC$3:$AZ$3000,MATCH('Hàng Theo FCTS 14.09'!$B262,'FCST SDV'!$C$3:$C$3000,0),MATCH('Hàng Theo FCTS 14.09'!J$1,'FCST SDV'!$AC$2:$AZ$2,0))/'Hàng Theo FCTS 14.09'!$C262,0)</f>
        <v>0</v>
      </c>
      <c r="K262" s="134">
        <f t="array" ref="K262">+IFERROR(INDEX('FCST SDV'!$AC$3:$AZ$3000,MATCH('Hàng Theo FCTS 14.09'!$B262,'FCST SDV'!$C$3:$C$3000,0),MATCH('Hàng Theo FCTS 14.09'!K$1,'FCST SDV'!$AC$2:$AZ$2,0))/'Hàng Theo FCTS 14.09'!$C262,0)</f>
        <v>0</v>
      </c>
      <c r="L262" s="134">
        <f t="array" ref="L262">+IFERROR(INDEX('FCST SDV'!$AC$3:$AZ$3000,MATCH('Hàng Theo FCTS 14.09'!$B262,'FCST SDV'!$C$3:$C$3000,0),MATCH('Hàng Theo FCTS 14.09'!L$1,'FCST SDV'!$AC$2:$AZ$2,0))/'Hàng Theo FCTS 14.09'!$C262,0)</f>
        <v>0</v>
      </c>
      <c r="M262" s="134">
        <f t="array" ref="M262">+IFERROR(INDEX('FCST SDV'!$AC$3:$AZ$3000,MATCH('Hàng Theo FCTS 14.09'!$B262,'FCST SDV'!$C$3:$C$3000,0),MATCH('Hàng Theo FCTS 14.09'!M$1,'FCST SDV'!$AC$2:$AZ$2,0))/'Hàng Theo FCTS 14.09'!$C262,0)</f>
        <v>0</v>
      </c>
      <c r="N262" s="134">
        <f t="array" ref="N262">+IFERROR(INDEX('FCST SDV'!$AC$3:$AZ$3000,MATCH('Hàng Theo FCTS 14.09'!$B262,'FCST SDV'!$C$3:$C$3000,0),MATCH('Hàng Theo FCTS 14.09'!N$1,'FCST SDV'!$AC$2:$AZ$2,0))/'Hàng Theo FCTS 14.09'!$C262,0)</f>
        <v>0</v>
      </c>
      <c r="O262" s="134">
        <f t="array" ref="O262">+IFERROR(INDEX('FCST SDV'!$AC$3:$AZ$3000,MATCH('Hàng Theo FCTS 14.09'!$B262,'FCST SDV'!$C$3:$C$3000,0),MATCH('Hàng Theo FCTS 14.09'!O$1,'FCST SDV'!$AC$2:$AZ$2,0))/'Hàng Theo FCTS 14.09'!$C262,0)</f>
        <v>0</v>
      </c>
      <c r="P262" s="134">
        <f t="array" ref="P262">+IFERROR(INDEX('FCST SDV'!$AC$3:$AZ$3000,MATCH('Hàng Theo FCTS 14.09'!$B262,'FCST SDV'!$C$3:$C$3000,0),MATCH('Hàng Theo FCTS 14.09'!P$1,'FCST SDV'!$AC$2:$AZ$2,0))/'Hàng Theo FCTS 14.09'!$C262,0)</f>
        <v>0</v>
      </c>
      <c r="Q262" s="134">
        <f t="array" ref="Q262">+IFERROR(INDEX('FCST SDV'!$AC$3:$AZ$3000,MATCH('Hàng Theo FCTS 14.09'!$B262,'FCST SDV'!$C$3:$C$3000,0),MATCH('Hàng Theo FCTS 14.09'!Q$1,'FCST SDV'!$AC$2:$AZ$2,0))/'Hàng Theo FCTS 14.09'!$C262,0)</f>
        <v>0</v>
      </c>
    </row>
    <row r="263" spans="1:17">
      <c r="A263" s="558" t="s">
        <v>254</v>
      </c>
      <c r="B263" s="559"/>
      <c r="C263" s="559"/>
      <c r="D263" s="559"/>
      <c r="E263" s="559"/>
      <c r="F263" s="560"/>
      <c r="G263" s="156"/>
      <c r="H263" s="155"/>
      <c r="I263" s="138">
        <f>+F260-SUM(I260:I262)</f>
        <v>-16.8</v>
      </c>
      <c r="J263" s="138">
        <f>+I263-SUM(J260:J262)</f>
        <v>-33.6</v>
      </c>
      <c r="K263" s="138">
        <f t="shared" ref="K263:Q263" si="77">+J263-SUM(K260:K262)</f>
        <v>-52.8</v>
      </c>
      <c r="L263" s="138">
        <f t="shared" si="77"/>
        <v>-72</v>
      </c>
      <c r="M263" s="138">
        <f t="shared" si="77"/>
        <v>-91.2</v>
      </c>
      <c r="N263" s="138">
        <f t="shared" si="77"/>
        <v>-110.4</v>
      </c>
      <c r="O263" s="138">
        <f t="shared" si="77"/>
        <v>-240</v>
      </c>
      <c r="P263" s="138">
        <f t="shared" si="77"/>
        <v>-448.8</v>
      </c>
      <c r="Q263" s="138">
        <f t="shared" si="77"/>
        <v>-574.79999999999995</v>
      </c>
    </row>
    <row r="264" spans="1:17">
      <c r="A264" s="668" t="s">
        <v>190</v>
      </c>
      <c r="B264" s="131" t="s">
        <v>164</v>
      </c>
      <c r="C264" s="135">
        <v>3000</v>
      </c>
      <c r="D264" s="555">
        <v>0</v>
      </c>
      <c r="E264" s="585"/>
      <c r="F264" s="555">
        <f>D264</f>
        <v>0</v>
      </c>
      <c r="G264" s="152">
        <f>+VLOOKUP(B264,'[6]FCST SDV'!$C:$AL,36,0)</f>
        <v>220500</v>
      </c>
      <c r="H264" s="153">
        <f t="shared" ref="H264:H265" si="78">+G264/C264</f>
        <v>73.5</v>
      </c>
      <c r="I264" s="134">
        <f t="array" ref="I264">+IFERROR(INDEX('FCST SDV'!$AC$3:$AZ$3000,MATCH('Hàng Theo FCTS 14.09'!$B264,'FCST SDV'!$C$3:$C$3000,0),MATCH('Hàng Theo FCTS 14.09'!I$1,'FCST SDV'!$AC$2:$AZ$2,0))/'Hàng Theo FCTS 14.09'!$C264,0)</f>
        <v>4.666666666666667</v>
      </c>
      <c r="J264" s="134">
        <f t="array" ref="J264">+IFERROR(INDEX('FCST SDV'!$AC$3:$AZ$3000,MATCH('Hàng Theo FCTS 14.09'!$B264,'FCST SDV'!$C$3:$C$3000,0),MATCH('Hàng Theo FCTS 14.09'!J$1,'FCST SDV'!$AC$2:$AZ$2,0))/'Hàng Theo FCTS 14.09'!$C264,0)</f>
        <v>12.833333333333334</v>
      </c>
      <c r="K264" s="134">
        <f t="array" ref="K264">+IFERROR(INDEX('FCST SDV'!$AC$3:$AZ$3000,MATCH('Hàng Theo FCTS 14.09'!$B264,'FCST SDV'!$C$3:$C$3000,0),MATCH('Hàng Theo FCTS 14.09'!K$1,'FCST SDV'!$AC$2:$AZ$2,0))/'Hàng Theo FCTS 14.09'!$C264,0)</f>
        <v>12.833333333333334</v>
      </c>
      <c r="L264" s="134">
        <f t="array" ref="L264">+IFERROR(INDEX('FCST SDV'!$AC$3:$AZ$3000,MATCH('Hàng Theo FCTS 14.09'!$B264,'FCST SDV'!$C$3:$C$3000,0),MATCH('Hàng Theo FCTS 14.09'!L$1,'FCST SDV'!$AC$2:$AZ$2,0))/'Hàng Theo FCTS 14.09'!$C264,0)</f>
        <v>12.833333333333334</v>
      </c>
      <c r="M264" s="134">
        <f t="array" ref="M264">+IFERROR(INDEX('FCST SDV'!$AC$3:$AZ$3000,MATCH('Hàng Theo FCTS 14.09'!$B264,'FCST SDV'!$C$3:$C$3000,0),MATCH('Hàng Theo FCTS 14.09'!M$1,'FCST SDV'!$AC$2:$AZ$2,0))/'Hàng Theo FCTS 14.09'!$C264,0)</f>
        <v>12.833333333333334</v>
      </c>
      <c r="N264" s="134">
        <f t="array" ref="N264">+IFERROR(INDEX('FCST SDV'!$AC$3:$AZ$3000,MATCH('Hàng Theo FCTS 14.09'!$B264,'FCST SDV'!$C$3:$C$3000,0),MATCH('Hàng Theo FCTS 14.09'!N$1,'FCST SDV'!$AC$2:$AZ$2,0))/'Hàng Theo FCTS 14.09'!$C264,0)</f>
        <v>12.833333333333334</v>
      </c>
      <c r="O264" s="134">
        <f t="array" ref="O264">+IFERROR(INDEX('FCST SDV'!$AC$3:$AZ$3000,MATCH('Hàng Theo FCTS 14.09'!$B264,'FCST SDV'!$C$3:$C$3000,0),MATCH('Hàng Theo FCTS 14.09'!O$1,'FCST SDV'!$AC$2:$AZ$2,0))/'Hàng Theo FCTS 14.09'!$C264,0)</f>
        <v>81.666666666666671</v>
      </c>
      <c r="P264" s="134">
        <f t="array" ref="P264">+IFERROR(INDEX('FCST SDV'!$AC$3:$AZ$3000,MATCH('Hàng Theo FCTS 14.09'!$B264,'FCST SDV'!$C$3:$C$3000,0),MATCH('Hàng Theo FCTS 14.09'!P$1,'FCST SDV'!$AC$2:$AZ$2,0))/'Hàng Theo FCTS 14.09'!$C264,0)</f>
        <v>189</v>
      </c>
      <c r="Q264" s="134">
        <f t="array" ref="Q264">+IFERROR(INDEX('FCST SDV'!$AC$3:$AZ$3000,MATCH('Hàng Theo FCTS 14.09'!$B264,'FCST SDV'!$C$3:$C$3000,0),MATCH('Hàng Theo FCTS 14.09'!Q$1,'FCST SDV'!$AC$2:$AZ$2,0))/'Hàng Theo FCTS 14.09'!$C264,0)</f>
        <v>129</v>
      </c>
    </row>
    <row r="265" spans="1:17">
      <c r="A265" s="670"/>
      <c r="B265" s="131" t="s">
        <v>165</v>
      </c>
      <c r="C265" s="135">
        <v>3000</v>
      </c>
      <c r="D265" s="557"/>
      <c r="E265" s="586"/>
      <c r="F265" s="557"/>
      <c r="G265" s="152">
        <f>+VLOOKUP(B265,'[6]FCST SDV'!$C:$AL,36,0)</f>
        <v>1405500</v>
      </c>
      <c r="H265" s="153">
        <f t="shared" si="78"/>
        <v>468.5</v>
      </c>
      <c r="I265" s="134">
        <f t="array" ref="I265">+IFERROR(INDEX('FCST SDV'!$AC$3:$AZ$3000,MATCH('Hàng Theo FCTS 14.09'!$B265,'FCST SDV'!$C$3:$C$3000,0),MATCH('Hàng Theo FCTS 14.09'!I$1,'FCST SDV'!$AC$2:$AZ$2,0))/'Hàng Theo FCTS 14.09'!$C265,0)</f>
        <v>0</v>
      </c>
      <c r="J265" s="134">
        <f t="array" ref="J265">+IFERROR(INDEX('FCST SDV'!$AC$3:$AZ$3000,MATCH('Hàng Theo FCTS 14.09'!$B265,'FCST SDV'!$C$3:$C$3000,0),MATCH('Hàng Theo FCTS 14.09'!J$1,'FCST SDV'!$AC$2:$AZ$2,0))/'Hàng Theo FCTS 14.09'!$C265,0)</f>
        <v>0</v>
      </c>
      <c r="K265" s="134">
        <f t="array" ref="K265">+IFERROR(INDEX('FCST SDV'!$AC$3:$AZ$3000,MATCH('Hàng Theo FCTS 14.09'!$B265,'FCST SDV'!$C$3:$C$3000,0),MATCH('Hàng Theo FCTS 14.09'!K$1,'FCST SDV'!$AC$2:$AZ$2,0))/'Hàng Theo FCTS 14.09'!$C265,0)</f>
        <v>0</v>
      </c>
      <c r="L265" s="134">
        <f t="array" ref="L265">+IFERROR(INDEX('FCST SDV'!$AC$3:$AZ$3000,MATCH('Hàng Theo FCTS 14.09'!$B265,'FCST SDV'!$C$3:$C$3000,0),MATCH('Hàng Theo FCTS 14.09'!L$1,'FCST SDV'!$AC$2:$AZ$2,0))/'Hàng Theo FCTS 14.09'!$C265,0)</f>
        <v>0</v>
      </c>
      <c r="M265" s="134">
        <f t="array" ref="M265">+IFERROR(INDEX('FCST SDV'!$AC$3:$AZ$3000,MATCH('Hàng Theo FCTS 14.09'!$B265,'FCST SDV'!$C$3:$C$3000,0),MATCH('Hàng Theo FCTS 14.09'!M$1,'FCST SDV'!$AC$2:$AZ$2,0))/'Hàng Theo FCTS 14.09'!$C265,0)</f>
        <v>0</v>
      </c>
      <c r="N265" s="134">
        <f t="array" ref="N265">+IFERROR(INDEX('FCST SDV'!$AC$3:$AZ$3000,MATCH('Hàng Theo FCTS 14.09'!$B265,'FCST SDV'!$C$3:$C$3000,0),MATCH('Hàng Theo FCTS 14.09'!N$1,'FCST SDV'!$AC$2:$AZ$2,0))/'Hàng Theo FCTS 14.09'!$C265,0)</f>
        <v>0</v>
      </c>
      <c r="O265" s="134">
        <f t="array" ref="O265">+IFERROR(INDEX('FCST SDV'!$AC$3:$AZ$3000,MATCH('Hàng Theo FCTS 14.09'!$B265,'FCST SDV'!$C$3:$C$3000,0),MATCH('Hàng Theo FCTS 14.09'!O$1,'FCST SDV'!$AC$2:$AZ$2,0))/'Hàng Theo FCTS 14.09'!$C265,0)</f>
        <v>0</v>
      </c>
      <c r="P265" s="134">
        <f t="array" ref="P265">+IFERROR(INDEX('FCST SDV'!$AC$3:$AZ$3000,MATCH('Hàng Theo FCTS 14.09'!$B265,'FCST SDV'!$C$3:$C$3000,0),MATCH('Hàng Theo FCTS 14.09'!P$1,'FCST SDV'!$AC$2:$AZ$2,0))/'Hàng Theo FCTS 14.09'!$C265,0)</f>
        <v>0</v>
      </c>
      <c r="Q265" s="134">
        <f t="array" ref="Q265">+IFERROR(INDEX('FCST SDV'!$AC$3:$AZ$3000,MATCH('Hàng Theo FCTS 14.09'!$B265,'FCST SDV'!$C$3:$C$3000,0),MATCH('Hàng Theo FCTS 14.09'!Q$1,'FCST SDV'!$AC$2:$AZ$2,0))/'Hàng Theo FCTS 14.09'!$C265,0)</f>
        <v>0</v>
      </c>
    </row>
    <row r="266" spans="1:17">
      <c r="A266" s="558" t="s">
        <v>254</v>
      </c>
      <c r="B266" s="559"/>
      <c r="C266" s="559"/>
      <c r="D266" s="559"/>
      <c r="E266" s="559"/>
      <c r="F266" s="560"/>
      <c r="G266" s="156"/>
      <c r="H266" s="155"/>
      <c r="I266" s="138">
        <f>+F264-SUM(I264:I265)</f>
        <v>-4.666666666666667</v>
      </c>
      <c r="J266" s="138">
        <f>+I266-SUM(J264:J265)</f>
        <v>-17.5</v>
      </c>
      <c r="K266" s="138">
        <f t="shared" ref="K266:Q266" si="79">+J266-SUM(K264:K265)</f>
        <v>-30.333333333333336</v>
      </c>
      <c r="L266" s="138">
        <f t="shared" si="79"/>
        <v>-43.166666666666671</v>
      </c>
      <c r="M266" s="138">
        <f t="shared" si="79"/>
        <v>-56.000000000000007</v>
      </c>
      <c r="N266" s="138">
        <f t="shared" si="79"/>
        <v>-68.833333333333343</v>
      </c>
      <c r="O266" s="138">
        <f t="shared" si="79"/>
        <v>-150.5</v>
      </c>
      <c r="P266" s="138">
        <f t="shared" si="79"/>
        <v>-339.5</v>
      </c>
      <c r="Q266" s="138">
        <f t="shared" si="79"/>
        <v>-468.5</v>
      </c>
    </row>
    <row r="267" spans="1:17" ht="38.25">
      <c r="A267" s="171" t="s">
        <v>191</v>
      </c>
      <c r="B267" s="131" t="s">
        <v>46</v>
      </c>
      <c r="C267" s="135">
        <v>3500</v>
      </c>
      <c r="D267" s="169">
        <v>0</v>
      </c>
      <c r="E267" s="170"/>
      <c r="F267" s="169">
        <f>D267</f>
        <v>0</v>
      </c>
      <c r="G267" s="152">
        <f>+VLOOKUP(B267,'[6]FCST SDV'!$C:$AL,36,0)</f>
        <v>133000</v>
      </c>
      <c r="H267" s="153">
        <f t="shared" ref="H267" si="80">+G267/C267</f>
        <v>38</v>
      </c>
      <c r="I267" s="134">
        <f t="array" ref="I267">+IFERROR(INDEX('FCST SDV'!$AC$3:$AZ$3000,MATCH('Hàng Theo FCTS 14.09'!$B267,'FCST SDV'!$C$3:$C$3000,0),MATCH('Hàng Theo FCTS 14.09'!I$1,'FCST SDV'!$AC$2:$AZ$2,0))/'Hàng Theo FCTS 14.09'!$C267,0)</f>
        <v>0</v>
      </c>
      <c r="J267" s="134">
        <f t="array" ref="J267">+IFERROR(INDEX('FCST SDV'!$AC$3:$AZ$3000,MATCH('Hàng Theo FCTS 14.09'!$B267,'FCST SDV'!$C$3:$C$3000,0),MATCH('Hàng Theo FCTS 14.09'!J$1,'FCST SDV'!$AC$2:$AZ$2,0))/'Hàng Theo FCTS 14.09'!$C267,0)</f>
        <v>0</v>
      </c>
      <c r="K267" s="134">
        <f t="array" ref="K267">+IFERROR(INDEX('FCST SDV'!$AC$3:$AZ$3000,MATCH('Hàng Theo FCTS 14.09'!$B267,'FCST SDV'!$C$3:$C$3000,0),MATCH('Hàng Theo FCTS 14.09'!K$1,'FCST SDV'!$AC$2:$AZ$2,0))/'Hàng Theo FCTS 14.09'!$C267,0)</f>
        <v>0</v>
      </c>
      <c r="L267" s="134">
        <f t="array" ref="L267">+IFERROR(INDEX('FCST SDV'!$AC$3:$AZ$3000,MATCH('Hàng Theo FCTS 14.09'!$B267,'FCST SDV'!$C$3:$C$3000,0),MATCH('Hàng Theo FCTS 14.09'!L$1,'FCST SDV'!$AC$2:$AZ$2,0))/'Hàng Theo FCTS 14.09'!$C267,0)</f>
        <v>0</v>
      </c>
      <c r="M267" s="134">
        <f t="array" ref="M267">+IFERROR(INDEX('FCST SDV'!$AC$3:$AZ$3000,MATCH('Hàng Theo FCTS 14.09'!$B267,'FCST SDV'!$C$3:$C$3000,0),MATCH('Hàng Theo FCTS 14.09'!M$1,'FCST SDV'!$AC$2:$AZ$2,0))/'Hàng Theo FCTS 14.09'!$C267,0)</f>
        <v>0</v>
      </c>
      <c r="N267" s="134">
        <f t="array" ref="N267">+IFERROR(INDEX('FCST SDV'!$AC$3:$AZ$3000,MATCH('Hàng Theo FCTS 14.09'!$B267,'FCST SDV'!$C$3:$C$3000,0),MATCH('Hàng Theo FCTS 14.09'!N$1,'FCST SDV'!$AC$2:$AZ$2,0))/'Hàng Theo FCTS 14.09'!$C267,0)</f>
        <v>0</v>
      </c>
      <c r="O267" s="134">
        <f t="array" ref="O267">+IFERROR(INDEX('FCST SDV'!$AC$3:$AZ$3000,MATCH('Hàng Theo FCTS 14.09'!$B267,'FCST SDV'!$C$3:$C$3000,0),MATCH('Hàng Theo FCTS 14.09'!O$1,'FCST SDV'!$AC$2:$AZ$2,0))/'Hàng Theo FCTS 14.09'!$C267,0)</f>
        <v>0</v>
      </c>
      <c r="P267" s="134">
        <f t="array" ref="P267">+IFERROR(INDEX('FCST SDV'!$AC$3:$AZ$3000,MATCH('Hàng Theo FCTS 14.09'!$B267,'FCST SDV'!$C$3:$C$3000,0),MATCH('Hàng Theo FCTS 14.09'!P$1,'FCST SDV'!$AC$2:$AZ$2,0))/'Hàng Theo FCTS 14.09'!$C267,0)</f>
        <v>0</v>
      </c>
      <c r="Q267" s="134">
        <f t="array" ref="Q267">+IFERROR(INDEX('FCST SDV'!$AC$3:$AZ$3000,MATCH('Hàng Theo FCTS 14.09'!$B267,'FCST SDV'!$C$3:$C$3000,0),MATCH('Hàng Theo FCTS 14.09'!Q$1,'FCST SDV'!$AC$2:$AZ$2,0))/'Hàng Theo FCTS 14.09'!$C267,0)</f>
        <v>0</v>
      </c>
    </row>
    <row r="268" spans="1:17">
      <c r="A268" s="558" t="s">
        <v>254</v>
      </c>
      <c r="B268" s="559"/>
      <c r="C268" s="559"/>
      <c r="D268" s="559"/>
      <c r="E268" s="559"/>
      <c r="F268" s="560"/>
      <c r="G268" s="156"/>
      <c r="H268" s="155"/>
      <c r="I268" s="138">
        <f>+F267-SUM(I267)</f>
        <v>0</v>
      </c>
      <c r="J268" s="138">
        <f>+I268-SUM(J267)</f>
        <v>0</v>
      </c>
      <c r="K268" s="138">
        <f t="shared" ref="K268:Q268" si="81">+J268-SUM(K267)</f>
        <v>0</v>
      </c>
      <c r="L268" s="138">
        <f t="shared" si="81"/>
        <v>0</v>
      </c>
      <c r="M268" s="138">
        <f t="shared" si="81"/>
        <v>0</v>
      </c>
      <c r="N268" s="138">
        <f t="shared" si="81"/>
        <v>0</v>
      </c>
      <c r="O268" s="138">
        <f t="shared" si="81"/>
        <v>0</v>
      </c>
      <c r="P268" s="138">
        <f t="shared" si="81"/>
        <v>0</v>
      </c>
      <c r="Q268" s="138">
        <f t="shared" si="81"/>
        <v>0</v>
      </c>
    </row>
    <row r="269" spans="1:17" ht="38.25">
      <c r="A269" s="171" t="s">
        <v>176</v>
      </c>
      <c r="B269" s="131" t="s">
        <v>146</v>
      </c>
      <c r="C269" s="135">
        <v>3000</v>
      </c>
      <c r="D269" s="169">
        <v>0</v>
      </c>
      <c r="E269" s="170"/>
      <c r="F269" s="169">
        <f>D269</f>
        <v>0</v>
      </c>
      <c r="G269" s="152">
        <f>+VLOOKUP(B269,'[6]FCST SDV'!$C:$AL,36,0)</f>
        <v>0</v>
      </c>
      <c r="H269" s="153">
        <f t="shared" ref="H269" si="82">+G269/C269</f>
        <v>0</v>
      </c>
      <c r="I269" s="134">
        <f t="array" ref="I269">+IFERROR(INDEX('FCST SDV'!$AC$3:$AZ$3000,MATCH('Hàng Theo FCTS 14.09'!$B269,'FCST SDV'!$C$3:$C$3000,0),MATCH('Hàng Theo FCTS 14.09'!I$1,'FCST SDV'!$AC$2:$AZ$2,0))/'Hàng Theo FCTS 14.09'!$C269,0)</f>
        <v>0</v>
      </c>
      <c r="J269" s="134">
        <f t="array" ref="J269">+IFERROR(INDEX('FCST SDV'!$AC$3:$AZ$3000,MATCH('Hàng Theo FCTS 14.09'!$B269,'FCST SDV'!$C$3:$C$3000,0),MATCH('Hàng Theo FCTS 14.09'!J$1,'FCST SDV'!$AC$2:$AZ$2,0))/'Hàng Theo FCTS 14.09'!$C269,0)</f>
        <v>0</v>
      </c>
      <c r="K269" s="134">
        <f t="array" ref="K269">+IFERROR(INDEX('FCST SDV'!$AC$3:$AZ$3000,MATCH('Hàng Theo FCTS 14.09'!$B269,'FCST SDV'!$C$3:$C$3000,0),MATCH('Hàng Theo FCTS 14.09'!K$1,'FCST SDV'!$AC$2:$AZ$2,0))/'Hàng Theo FCTS 14.09'!$C269,0)</f>
        <v>0</v>
      </c>
      <c r="L269" s="134">
        <f t="array" ref="L269">+IFERROR(INDEX('FCST SDV'!$AC$3:$AZ$3000,MATCH('Hàng Theo FCTS 14.09'!$B269,'FCST SDV'!$C$3:$C$3000,0),MATCH('Hàng Theo FCTS 14.09'!L$1,'FCST SDV'!$AC$2:$AZ$2,0))/'Hàng Theo FCTS 14.09'!$C269,0)</f>
        <v>0</v>
      </c>
      <c r="M269" s="134">
        <f t="array" ref="M269">+IFERROR(INDEX('FCST SDV'!$AC$3:$AZ$3000,MATCH('Hàng Theo FCTS 14.09'!$B269,'FCST SDV'!$C$3:$C$3000,0),MATCH('Hàng Theo FCTS 14.09'!M$1,'FCST SDV'!$AC$2:$AZ$2,0))/'Hàng Theo FCTS 14.09'!$C269,0)</f>
        <v>0</v>
      </c>
      <c r="N269" s="134">
        <f t="array" ref="N269">+IFERROR(INDEX('FCST SDV'!$AC$3:$AZ$3000,MATCH('Hàng Theo FCTS 14.09'!$B269,'FCST SDV'!$C$3:$C$3000,0),MATCH('Hàng Theo FCTS 14.09'!N$1,'FCST SDV'!$AC$2:$AZ$2,0))/'Hàng Theo FCTS 14.09'!$C269,0)</f>
        <v>0</v>
      </c>
      <c r="O269" s="134">
        <f t="array" ref="O269">+IFERROR(INDEX('FCST SDV'!$AC$3:$AZ$3000,MATCH('Hàng Theo FCTS 14.09'!$B269,'FCST SDV'!$C$3:$C$3000,0),MATCH('Hàng Theo FCTS 14.09'!O$1,'FCST SDV'!$AC$2:$AZ$2,0))/'Hàng Theo FCTS 14.09'!$C269,0)</f>
        <v>0</v>
      </c>
      <c r="P269" s="134">
        <f t="array" ref="P269">+IFERROR(INDEX('FCST SDV'!$AC$3:$AZ$3000,MATCH('Hàng Theo FCTS 14.09'!$B269,'FCST SDV'!$C$3:$C$3000,0),MATCH('Hàng Theo FCTS 14.09'!P$1,'FCST SDV'!$AC$2:$AZ$2,0))/'Hàng Theo FCTS 14.09'!$C269,0)</f>
        <v>0</v>
      </c>
      <c r="Q269" s="134">
        <f t="array" ref="Q269">+IFERROR(INDEX('FCST SDV'!$AC$3:$AZ$3000,MATCH('Hàng Theo FCTS 14.09'!$B269,'FCST SDV'!$C$3:$C$3000,0),MATCH('Hàng Theo FCTS 14.09'!Q$1,'FCST SDV'!$AC$2:$AZ$2,0))/'Hàng Theo FCTS 14.09'!$C269,0)</f>
        <v>0</v>
      </c>
    </row>
    <row r="270" spans="1:17">
      <c r="A270" s="558" t="s">
        <v>254</v>
      </c>
      <c r="B270" s="559"/>
      <c r="C270" s="559"/>
      <c r="D270" s="559"/>
      <c r="E270" s="559"/>
      <c r="F270" s="560"/>
      <c r="G270" s="156"/>
      <c r="H270" s="155"/>
      <c r="I270" s="138">
        <f>+F269-SUM(I269)</f>
        <v>0</v>
      </c>
      <c r="J270" s="138">
        <f>+I270-SUM(J269)</f>
        <v>0</v>
      </c>
      <c r="K270" s="138">
        <f t="shared" ref="K270:Q270" si="83">+J270-SUM(K269)</f>
        <v>0</v>
      </c>
      <c r="L270" s="138">
        <f t="shared" si="83"/>
        <v>0</v>
      </c>
      <c r="M270" s="138">
        <f t="shared" si="83"/>
        <v>0</v>
      </c>
      <c r="N270" s="138">
        <f t="shared" si="83"/>
        <v>0</v>
      </c>
      <c r="O270" s="138">
        <f t="shared" si="83"/>
        <v>0</v>
      </c>
      <c r="P270" s="138">
        <f t="shared" si="83"/>
        <v>0</v>
      </c>
      <c r="Q270" s="138">
        <f t="shared" si="83"/>
        <v>0</v>
      </c>
    </row>
    <row r="271" spans="1:17" ht="38.25">
      <c r="A271" s="171" t="s">
        <v>192</v>
      </c>
      <c r="B271" s="131" t="s">
        <v>166</v>
      </c>
      <c r="C271" s="135">
        <v>3000</v>
      </c>
      <c r="D271" s="169">
        <v>0</v>
      </c>
      <c r="E271" s="170"/>
      <c r="F271" s="169">
        <f>D271</f>
        <v>0</v>
      </c>
      <c r="G271" s="152">
        <v>0</v>
      </c>
      <c r="H271" s="153">
        <f t="shared" ref="H271" si="84">+G271/C271</f>
        <v>0</v>
      </c>
      <c r="I271" s="134">
        <f t="array" ref="I271">+IFERROR(INDEX('FCST SDV'!$AC$3:$AZ$3000,MATCH('Hàng Theo FCTS 14.09'!$B271,'FCST SDV'!$C$3:$C$3000,0),MATCH('Hàng Theo FCTS 14.09'!I$1,'FCST SDV'!$AC$2:$AZ$2,0))/'Hàng Theo FCTS 14.09'!$C271,0)</f>
        <v>0</v>
      </c>
      <c r="J271" s="134">
        <f t="array" ref="J271">+IFERROR(INDEX('FCST SDV'!$AC$3:$AZ$3000,MATCH('Hàng Theo FCTS 14.09'!$B271,'FCST SDV'!$C$3:$C$3000,0),MATCH('Hàng Theo FCTS 14.09'!J$1,'FCST SDV'!$AC$2:$AZ$2,0))/'Hàng Theo FCTS 14.09'!$C271,0)</f>
        <v>0</v>
      </c>
      <c r="K271" s="134">
        <f t="array" ref="K271">+IFERROR(INDEX('FCST SDV'!$AC$3:$AZ$3000,MATCH('Hàng Theo FCTS 14.09'!$B271,'FCST SDV'!$C$3:$C$3000,0),MATCH('Hàng Theo FCTS 14.09'!K$1,'FCST SDV'!$AC$2:$AZ$2,0))/'Hàng Theo FCTS 14.09'!$C271,0)</f>
        <v>0</v>
      </c>
      <c r="L271" s="134">
        <f t="array" ref="L271">+IFERROR(INDEX('FCST SDV'!$AC$3:$AZ$3000,MATCH('Hàng Theo FCTS 14.09'!$B271,'FCST SDV'!$C$3:$C$3000,0),MATCH('Hàng Theo FCTS 14.09'!L$1,'FCST SDV'!$AC$2:$AZ$2,0))/'Hàng Theo FCTS 14.09'!$C271,0)</f>
        <v>0</v>
      </c>
      <c r="M271" s="134">
        <f t="array" ref="M271">+IFERROR(INDEX('FCST SDV'!$AC$3:$AZ$3000,MATCH('Hàng Theo FCTS 14.09'!$B271,'FCST SDV'!$C$3:$C$3000,0),MATCH('Hàng Theo FCTS 14.09'!M$1,'FCST SDV'!$AC$2:$AZ$2,0))/'Hàng Theo FCTS 14.09'!$C271,0)</f>
        <v>0</v>
      </c>
      <c r="N271" s="134">
        <f t="array" ref="N271">+IFERROR(INDEX('FCST SDV'!$AC$3:$AZ$3000,MATCH('Hàng Theo FCTS 14.09'!$B271,'FCST SDV'!$C$3:$C$3000,0),MATCH('Hàng Theo FCTS 14.09'!N$1,'FCST SDV'!$AC$2:$AZ$2,0))/'Hàng Theo FCTS 14.09'!$C271,0)</f>
        <v>0</v>
      </c>
      <c r="O271" s="134">
        <f t="array" ref="O271">+IFERROR(INDEX('FCST SDV'!$AC$3:$AZ$3000,MATCH('Hàng Theo FCTS 14.09'!$B271,'FCST SDV'!$C$3:$C$3000,0),MATCH('Hàng Theo FCTS 14.09'!O$1,'FCST SDV'!$AC$2:$AZ$2,0))/'Hàng Theo FCTS 14.09'!$C271,0)</f>
        <v>0</v>
      </c>
      <c r="P271" s="134">
        <f t="array" ref="P271">+IFERROR(INDEX('FCST SDV'!$AC$3:$AZ$3000,MATCH('Hàng Theo FCTS 14.09'!$B271,'FCST SDV'!$C$3:$C$3000,0),MATCH('Hàng Theo FCTS 14.09'!P$1,'FCST SDV'!$AC$2:$AZ$2,0))/'Hàng Theo FCTS 14.09'!$C271,0)</f>
        <v>0</v>
      </c>
      <c r="Q271" s="134">
        <f t="array" ref="Q271">+IFERROR(INDEX('FCST SDV'!$AC$3:$AZ$3000,MATCH('Hàng Theo FCTS 14.09'!$B271,'FCST SDV'!$C$3:$C$3000,0),MATCH('Hàng Theo FCTS 14.09'!Q$1,'FCST SDV'!$AC$2:$AZ$2,0))/'Hàng Theo FCTS 14.09'!$C271,0)</f>
        <v>0</v>
      </c>
    </row>
    <row r="272" spans="1:17">
      <c r="A272" s="558" t="s">
        <v>254</v>
      </c>
      <c r="B272" s="559"/>
      <c r="C272" s="559"/>
      <c r="D272" s="559"/>
      <c r="E272" s="559"/>
      <c r="F272" s="560"/>
      <c r="G272" s="156"/>
      <c r="H272" s="155"/>
      <c r="I272" s="138">
        <f>+F271-SUM(I271)</f>
        <v>0</v>
      </c>
      <c r="J272" s="138">
        <f>+I272-SUM(J271)</f>
        <v>0</v>
      </c>
      <c r="K272" s="138">
        <f t="shared" ref="K272:Q272" si="85">+J272-SUM(K271)</f>
        <v>0</v>
      </c>
      <c r="L272" s="138">
        <f t="shared" si="85"/>
        <v>0</v>
      </c>
      <c r="M272" s="138">
        <f t="shared" si="85"/>
        <v>0</v>
      </c>
      <c r="N272" s="138">
        <f t="shared" si="85"/>
        <v>0</v>
      </c>
      <c r="O272" s="138">
        <f t="shared" si="85"/>
        <v>0</v>
      </c>
      <c r="P272" s="138">
        <f t="shared" si="85"/>
        <v>0</v>
      </c>
      <c r="Q272" s="138">
        <f t="shared" si="85"/>
        <v>0</v>
      </c>
    </row>
    <row r="273" spans="1:17" ht="25.5">
      <c r="A273" s="171" t="s">
        <v>193</v>
      </c>
      <c r="B273" s="131" t="s">
        <v>54</v>
      </c>
      <c r="C273" s="135">
        <v>2500</v>
      </c>
      <c r="D273" s="169">
        <v>0</v>
      </c>
      <c r="E273" s="170"/>
      <c r="F273" s="169">
        <f>D273</f>
        <v>0</v>
      </c>
      <c r="G273" s="152">
        <f>+VLOOKUP(B273,'[6]FCST SDV'!$C:$AL,36,0)</f>
        <v>168000</v>
      </c>
      <c r="H273" s="153">
        <f t="shared" ref="H273" si="86">+G273/C273</f>
        <v>67.2</v>
      </c>
      <c r="I273" s="134">
        <f t="array" ref="I273">+IFERROR(INDEX('FCST SDV'!$AC$3:$AZ$3000,MATCH('Hàng Theo FCTS 14.09'!$B273,'FCST SDV'!$C$3:$C$3000,0),MATCH('Hàng Theo FCTS 14.09'!I$1,'FCST SDV'!$AC$2:$AZ$2,0))/'Hàng Theo FCTS 14.09'!$C273,0)</f>
        <v>0</v>
      </c>
      <c r="J273" s="134">
        <f t="array" ref="J273">+IFERROR(INDEX('FCST SDV'!$AC$3:$AZ$3000,MATCH('Hàng Theo FCTS 14.09'!$B273,'FCST SDV'!$C$3:$C$3000,0),MATCH('Hàng Theo FCTS 14.09'!J$1,'FCST SDV'!$AC$2:$AZ$2,0))/'Hàng Theo FCTS 14.09'!$C273,0)</f>
        <v>0</v>
      </c>
      <c r="K273" s="134">
        <f t="array" ref="K273">+IFERROR(INDEX('FCST SDV'!$AC$3:$AZ$3000,MATCH('Hàng Theo FCTS 14.09'!$B273,'FCST SDV'!$C$3:$C$3000,0),MATCH('Hàng Theo FCTS 14.09'!K$1,'FCST SDV'!$AC$2:$AZ$2,0))/'Hàng Theo FCTS 14.09'!$C273,0)</f>
        <v>0</v>
      </c>
      <c r="L273" s="134">
        <f t="array" ref="L273">+IFERROR(INDEX('FCST SDV'!$AC$3:$AZ$3000,MATCH('Hàng Theo FCTS 14.09'!$B273,'FCST SDV'!$C$3:$C$3000,0),MATCH('Hàng Theo FCTS 14.09'!L$1,'FCST SDV'!$AC$2:$AZ$2,0))/'Hàng Theo FCTS 14.09'!$C273,0)</f>
        <v>0</v>
      </c>
      <c r="M273" s="134">
        <f t="array" ref="M273">+IFERROR(INDEX('FCST SDV'!$AC$3:$AZ$3000,MATCH('Hàng Theo FCTS 14.09'!$B273,'FCST SDV'!$C$3:$C$3000,0),MATCH('Hàng Theo FCTS 14.09'!M$1,'FCST SDV'!$AC$2:$AZ$2,0))/'Hàng Theo FCTS 14.09'!$C273,0)</f>
        <v>0</v>
      </c>
      <c r="N273" s="134">
        <f t="array" ref="N273">+IFERROR(INDEX('FCST SDV'!$AC$3:$AZ$3000,MATCH('Hàng Theo FCTS 14.09'!$B273,'FCST SDV'!$C$3:$C$3000,0),MATCH('Hàng Theo FCTS 14.09'!N$1,'FCST SDV'!$AC$2:$AZ$2,0))/'Hàng Theo FCTS 14.09'!$C273,0)</f>
        <v>0</v>
      </c>
      <c r="O273" s="134">
        <f t="array" ref="O273">+IFERROR(INDEX('FCST SDV'!$AC$3:$AZ$3000,MATCH('Hàng Theo FCTS 14.09'!$B273,'FCST SDV'!$C$3:$C$3000,0),MATCH('Hàng Theo FCTS 14.09'!O$1,'FCST SDV'!$AC$2:$AZ$2,0))/'Hàng Theo FCTS 14.09'!$C273,0)</f>
        <v>0</v>
      </c>
      <c r="P273" s="134">
        <f t="array" ref="P273">+IFERROR(INDEX('FCST SDV'!$AC$3:$AZ$3000,MATCH('Hàng Theo FCTS 14.09'!$B273,'FCST SDV'!$C$3:$C$3000,0),MATCH('Hàng Theo FCTS 14.09'!P$1,'FCST SDV'!$AC$2:$AZ$2,0))/'Hàng Theo FCTS 14.09'!$C273,0)</f>
        <v>0</v>
      </c>
      <c r="Q273" s="134">
        <f t="array" ref="Q273">+IFERROR(INDEX('FCST SDV'!$AC$3:$AZ$3000,MATCH('Hàng Theo FCTS 14.09'!$B273,'FCST SDV'!$C$3:$C$3000,0),MATCH('Hàng Theo FCTS 14.09'!Q$1,'FCST SDV'!$AC$2:$AZ$2,0))/'Hàng Theo FCTS 14.09'!$C273,0)</f>
        <v>0</v>
      </c>
    </row>
    <row r="274" spans="1:17">
      <c r="A274" s="558" t="s">
        <v>254</v>
      </c>
      <c r="B274" s="559"/>
      <c r="C274" s="559"/>
      <c r="D274" s="559"/>
      <c r="E274" s="559"/>
      <c r="F274" s="560"/>
      <c r="G274" s="156"/>
      <c r="H274" s="155"/>
      <c r="I274" s="138">
        <f>+F273-SUM(I273)</f>
        <v>0</v>
      </c>
      <c r="J274" s="138">
        <f>+I274-SUM(J273)</f>
        <v>0</v>
      </c>
      <c r="K274" s="138">
        <f t="shared" ref="K274:Q274" si="87">+J274-SUM(K273)</f>
        <v>0</v>
      </c>
      <c r="L274" s="138">
        <f t="shared" si="87"/>
        <v>0</v>
      </c>
      <c r="M274" s="138">
        <f t="shared" si="87"/>
        <v>0</v>
      </c>
      <c r="N274" s="138">
        <f t="shared" si="87"/>
        <v>0</v>
      </c>
      <c r="O274" s="138">
        <f t="shared" si="87"/>
        <v>0</v>
      </c>
      <c r="P274" s="138">
        <f t="shared" si="87"/>
        <v>0</v>
      </c>
      <c r="Q274" s="138">
        <f t="shared" si="87"/>
        <v>0</v>
      </c>
    </row>
    <row r="275" spans="1:17" ht="25.5">
      <c r="A275" s="171" t="s">
        <v>194</v>
      </c>
      <c r="B275" s="131" t="s">
        <v>167</v>
      </c>
      <c r="C275" s="135">
        <v>2500</v>
      </c>
      <c r="D275" s="169">
        <v>0</v>
      </c>
      <c r="E275" s="170"/>
      <c r="F275" s="169">
        <f>D275</f>
        <v>0</v>
      </c>
      <c r="G275" s="152">
        <f>+VLOOKUP(B275,'[6]FCST SDV'!$C:$AL,36,0)</f>
        <v>0</v>
      </c>
      <c r="H275" s="153">
        <f t="shared" ref="H275" si="88">+G275/C275</f>
        <v>0</v>
      </c>
      <c r="I275" s="134">
        <f t="array" ref="I275">+IFERROR(INDEX('FCST SDV'!$AC$3:$AZ$3000,MATCH('Hàng Theo FCTS 14.09'!$B275,'FCST SDV'!$C$3:$C$3000,0),MATCH('Hàng Theo FCTS 14.09'!I$1,'FCST SDV'!$AC$2:$AZ$2,0))/'Hàng Theo FCTS 14.09'!$C275,0)</f>
        <v>0</v>
      </c>
      <c r="J275" s="134">
        <f t="array" ref="J275">+IFERROR(INDEX('FCST SDV'!$AC$3:$AZ$3000,MATCH('Hàng Theo FCTS 14.09'!$B275,'FCST SDV'!$C$3:$C$3000,0),MATCH('Hàng Theo FCTS 14.09'!J$1,'FCST SDV'!$AC$2:$AZ$2,0))/'Hàng Theo FCTS 14.09'!$C275,0)</f>
        <v>0</v>
      </c>
      <c r="K275" s="134">
        <f t="array" ref="K275">+IFERROR(INDEX('FCST SDV'!$AC$3:$AZ$3000,MATCH('Hàng Theo FCTS 14.09'!$B275,'FCST SDV'!$C$3:$C$3000,0),MATCH('Hàng Theo FCTS 14.09'!K$1,'FCST SDV'!$AC$2:$AZ$2,0))/'Hàng Theo FCTS 14.09'!$C275,0)</f>
        <v>0</v>
      </c>
      <c r="L275" s="134">
        <f t="array" ref="L275">+IFERROR(INDEX('FCST SDV'!$AC$3:$AZ$3000,MATCH('Hàng Theo FCTS 14.09'!$B275,'FCST SDV'!$C$3:$C$3000,0),MATCH('Hàng Theo FCTS 14.09'!L$1,'FCST SDV'!$AC$2:$AZ$2,0))/'Hàng Theo FCTS 14.09'!$C275,0)</f>
        <v>0</v>
      </c>
      <c r="M275" s="134">
        <f t="array" ref="M275">+IFERROR(INDEX('FCST SDV'!$AC$3:$AZ$3000,MATCH('Hàng Theo FCTS 14.09'!$B275,'FCST SDV'!$C$3:$C$3000,0),MATCH('Hàng Theo FCTS 14.09'!M$1,'FCST SDV'!$AC$2:$AZ$2,0))/'Hàng Theo FCTS 14.09'!$C275,0)</f>
        <v>0</v>
      </c>
      <c r="N275" s="134">
        <f t="array" ref="N275">+IFERROR(INDEX('FCST SDV'!$AC$3:$AZ$3000,MATCH('Hàng Theo FCTS 14.09'!$B275,'FCST SDV'!$C$3:$C$3000,0),MATCH('Hàng Theo FCTS 14.09'!N$1,'FCST SDV'!$AC$2:$AZ$2,0))/'Hàng Theo FCTS 14.09'!$C275,0)</f>
        <v>0</v>
      </c>
      <c r="O275" s="134">
        <f t="array" ref="O275">+IFERROR(INDEX('FCST SDV'!$AC$3:$AZ$3000,MATCH('Hàng Theo FCTS 14.09'!$B275,'FCST SDV'!$C$3:$C$3000,0),MATCH('Hàng Theo FCTS 14.09'!O$1,'FCST SDV'!$AC$2:$AZ$2,0))/'Hàng Theo FCTS 14.09'!$C275,0)</f>
        <v>0</v>
      </c>
      <c r="P275" s="134">
        <f t="array" ref="P275">+IFERROR(INDEX('FCST SDV'!$AC$3:$AZ$3000,MATCH('Hàng Theo FCTS 14.09'!$B275,'FCST SDV'!$C$3:$C$3000,0),MATCH('Hàng Theo FCTS 14.09'!P$1,'FCST SDV'!$AC$2:$AZ$2,0))/'Hàng Theo FCTS 14.09'!$C275,0)</f>
        <v>0</v>
      </c>
      <c r="Q275" s="134">
        <f t="array" ref="Q275">+IFERROR(INDEX('FCST SDV'!$AC$3:$AZ$3000,MATCH('Hàng Theo FCTS 14.09'!$B275,'FCST SDV'!$C$3:$C$3000,0),MATCH('Hàng Theo FCTS 14.09'!Q$1,'FCST SDV'!$AC$2:$AZ$2,0))/'Hàng Theo FCTS 14.09'!$C275,0)</f>
        <v>0</v>
      </c>
    </row>
    <row r="276" spans="1:17">
      <c r="A276" s="558" t="s">
        <v>254</v>
      </c>
      <c r="B276" s="559"/>
      <c r="C276" s="559"/>
      <c r="D276" s="559"/>
      <c r="E276" s="559"/>
      <c r="F276" s="560"/>
      <c r="G276" s="156"/>
      <c r="H276" s="155"/>
      <c r="I276" s="138">
        <f>+F275-SUM(I275)</f>
        <v>0</v>
      </c>
      <c r="J276" s="138">
        <f>+I276-SUM(J275)</f>
        <v>0</v>
      </c>
      <c r="K276" s="138">
        <f t="shared" ref="K276:Q276" si="89">+J276-SUM(K275)</f>
        <v>0</v>
      </c>
      <c r="L276" s="138">
        <f t="shared" si="89"/>
        <v>0</v>
      </c>
      <c r="M276" s="138">
        <f t="shared" si="89"/>
        <v>0</v>
      </c>
      <c r="N276" s="138">
        <f t="shared" si="89"/>
        <v>0</v>
      </c>
      <c r="O276" s="138">
        <f t="shared" si="89"/>
        <v>0</v>
      </c>
      <c r="P276" s="138">
        <f t="shared" si="89"/>
        <v>0</v>
      </c>
      <c r="Q276" s="138">
        <f t="shared" si="89"/>
        <v>0</v>
      </c>
    </row>
    <row r="277" spans="1:17">
      <c r="A277" s="668" t="s">
        <v>195</v>
      </c>
      <c r="B277" s="131" t="s">
        <v>56</v>
      </c>
      <c r="C277" s="135">
        <v>2500</v>
      </c>
      <c r="D277" s="555">
        <v>0</v>
      </c>
      <c r="E277" s="585"/>
      <c r="F277" s="555">
        <f>D277</f>
        <v>0</v>
      </c>
      <c r="G277" s="152">
        <f>+VLOOKUP(B277,'[6]FCST SDV'!$C:$AL,36,0)</f>
        <v>108000</v>
      </c>
      <c r="H277" s="153">
        <f t="shared" ref="H277" si="90">+G277/C277</f>
        <v>43.2</v>
      </c>
      <c r="I277" s="134">
        <f t="array" ref="I277">+IFERROR(INDEX('FCST SDV'!$AC$3:$AZ$3000,MATCH('Hàng Theo FCTS 14.09'!$B277,'FCST SDV'!$C$3:$C$3000,0),MATCH('Hàng Theo FCTS 14.09'!I$1,'FCST SDV'!$AC$2:$AZ$2,0))/'Hàng Theo FCTS 14.09'!$C277,0)</f>
        <v>0</v>
      </c>
      <c r="J277" s="134">
        <f t="array" ref="J277">+IFERROR(INDEX('FCST SDV'!$AC$3:$AZ$3000,MATCH('Hàng Theo FCTS 14.09'!$B277,'FCST SDV'!$C$3:$C$3000,0),MATCH('Hàng Theo FCTS 14.09'!J$1,'FCST SDV'!$AC$2:$AZ$2,0))/'Hàng Theo FCTS 14.09'!$C277,0)</f>
        <v>0</v>
      </c>
      <c r="K277" s="134">
        <f t="array" ref="K277">+IFERROR(INDEX('FCST SDV'!$AC$3:$AZ$3000,MATCH('Hàng Theo FCTS 14.09'!$B277,'FCST SDV'!$C$3:$C$3000,0),MATCH('Hàng Theo FCTS 14.09'!K$1,'FCST SDV'!$AC$2:$AZ$2,0))/'Hàng Theo FCTS 14.09'!$C277,0)</f>
        <v>0</v>
      </c>
      <c r="L277" s="134">
        <f t="array" ref="L277">+IFERROR(INDEX('FCST SDV'!$AC$3:$AZ$3000,MATCH('Hàng Theo FCTS 14.09'!$B277,'FCST SDV'!$C$3:$C$3000,0),MATCH('Hàng Theo FCTS 14.09'!L$1,'FCST SDV'!$AC$2:$AZ$2,0))/'Hàng Theo FCTS 14.09'!$C277,0)</f>
        <v>0</v>
      </c>
      <c r="M277" s="134">
        <f t="array" ref="M277">+IFERROR(INDEX('FCST SDV'!$AC$3:$AZ$3000,MATCH('Hàng Theo FCTS 14.09'!$B277,'FCST SDV'!$C$3:$C$3000,0),MATCH('Hàng Theo FCTS 14.09'!M$1,'FCST SDV'!$AC$2:$AZ$2,0))/'Hàng Theo FCTS 14.09'!$C277,0)</f>
        <v>0</v>
      </c>
      <c r="N277" s="134">
        <f t="array" ref="N277">+IFERROR(INDEX('FCST SDV'!$AC$3:$AZ$3000,MATCH('Hàng Theo FCTS 14.09'!$B277,'FCST SDV'!$C$3:$C$3000,0),MATCH('Hàng Theo FCTS 14.09'!N$1,'FCST SDV'!$AC$2:$AZ$2,0))/'Hàng Theo FCTS 14.09'!$C277,0)</f>
        <v>0</v>
      </c>
      <c r="O277" s="134">
        <f t="array" ref="O277">+IFERROR(INDEX('FCST SDV'!$AC$3:$AZ$3000,MATCH('Hàng Theo FCTS 14.09'!$B277,'FCST SDV'!$C$3:$C$3000,0),MATCH('Hàng Theo FCTS 14.09'!O$1,'FCST SDV'!$AC$2:$AZ$2,0))/'Hàng Theo FCTS 14.09'!$C277,0)</f>
        <v>0</v>
      </c>
      <c r="P277" s="134">
        <f t="array" ref="P277">+IFERROR(INDEX('FCST SDV'!$AC$3:$AZ$3000,MATCH('Hàng Theo FCTS 14.09'!$B277,'FCST SDV'!$C$3:$C$3000,0),MATCH('Hàng Theo FCTS 14.09'!P$1,'FCST SDV'!$AC$2:$AZ$2,0))/'Hàng Theo FCTS 14.09'!$C277,0)</f>
        <v>0</v>
      </c>
      <c r="Q277" s="134">
        <f t="array" ref="Q277">+IFERROR(INDEX('FCST SDV'!$AC$3:$AZ$3000,MATCH('Hàng Theo FCTS 14.09'!$B277,'FCST SDV'!$C$3:$C$3000,0),MATCH('Hàng Theo FCTS 14.09'!Q$1,'FCST SDV'!$AC$2:$AZ$2,0))/'Hàng Theo FCTS 14.09'!$C277,0)</f>
        <v>0</v>
      </c>
    </row>
    <row r="278" spans="1:17">
      <c r="A278" s="670"/>
      <c r="B278" s="131" t="s">
        <v>123</v>
      </c>
      <c r="C278" s="135" t="s">
        <v>120</v>
      </c>
      <c r="D278" s="557"/>
      <c r="E278" s="586"/>
      <c r="F278" s="557"/>
      <c r="G278" s="152">
        <v>0</v>
      </c>
      <c r="H278" s="153">
        <v>0</v>
      </c>
      <c r="I278" s="134">
        <f t="array" ref="I278">+IFERROR(INDEX('FCST SDV'!$AC$3:$AZ$3000,MATCH('Hàng Theo FCTS 14.09'!$B278,'FCST SDV'!$C$3:$C$3000,0),MATCH('Hàng Theo FCTS 14.09'!I$1,'FCST SDV'!$AC$2:$AZ$2,0))/'Hàng Theo FCTS 14.09'!$C278,0)</f>
        <v>0</v>
      </c>
      <c r="J278" s="134">
        <f t="array" ref="J278">+IFERROR(INDEX('FCST SDV'!$AC$3:$AZ$3000,MATCH('Hàng Theo FCTS 14.09'!$B278,'FCST SDV'!$C$3:$C$3000,0),MATCH('Hàng Theo FCTS 14.09'!J$1,'FCST SDV'!$AC$2:$AZ$2,0))/'Hàng Theo FCTS 14.09'!$C278,0)</f>
        <v>0</v>
      </c>
      <c r="K278" s="134">
        <f t="array" ref="K278">+IFERROR(INDEX('FCST SDV'!$AC$3:$AZ$3000,MATCH('Hàng Theo FCTS 14.09'!$B278,'FCST SDV'!$C$3:$C$3000,0),MATCH('Hàng Theo FCTS 14.09'!K$1,'FCST SDV'!$AC$2:$AZ$2,0))/'Hàng Theo FCTS 14.09'!$C278,0)</f>
        <v>0</v>
      </c>
      <c r="L278" s="134">
        <f t="array" ref="L278">+IFERROR(INDEX('FCST SDV'!$AC$3:$AZ$3000,MATCH('Hàng Theo FCTS 14.09'!$B278,'FCST SDV'!$C$3:$C$3000,0),MATCH('Hàng Theo FCTS 14.09'!L$1,'FCST SDV'!$AC$2:$AZ$2,0))/'Hàng Theo FCTS 14.09'!$C278,0)</f>
        <v>0</v>
      </c>
      <c r="M278" s="134">
        <f t="array" ref="M278">+IFERROR(INDEX('FCST SDV'!$AC$3:$AZ$3000,MATCH('Hàng Theo FCTS 14.09'!$B278,'FCST SDV'!$C$3:$C$3000,0),MATCH('Hàng Theo FCTS 14.09'!M$1,'FCST SDV'!$AC$2:$AZ$2,0))/'Hàng Theo FCTS 14.09'!$C278,0)</f>
        <v>0</v>
      </c>
      <c r="N278" s="134">
        <f t="array" ref="N278">+IFERROR(INDEX('FCST SDV'!$AC$3:$AZ$3000,MATCH('Hàng Theo FCTS 14.09'!$B278,'FCST SDV'!$C$3:$C$3000,0),MATCH('Hàng Theo FCTS 14.09'!N$1,'FCST SDV'!$AC$2:$AZ$2,0))/'Hàng Theo FCTS 14.09'!$C278,0)</f>
        <v>0</v>
      </c>
      <c r="O278" s="134">
        <f t="array" ref="O278">+IFERROR(INDEX('FCST SDV'!$AC$3:$AZ$3000,MATCH('Hàng Theo FCTS 14.09'!$B278,'FCST SDV'!$C$3:$C$3000,0),MATCH('Hàng Theo FCTS 14.09'!O$1,'FCST SDV'!$AC$2:$AZ$2,0))/'Hàng Theo FCTS 14.09'!$C278,0)</f>
        <v>0</v>
      </c>
      <c r="P278" s="134">
        <f t="array" ref="P278">+IFERROR(INDEX('FCST SDV'!$AC$3:$AZ$3000,MATCH('Hàng Theo FCTS 14.09'!$B278,'FCST SDV'!$C$3:$C$3000,0),MATCH('Hàng Theo FCTS 14.09'!P$1,'FCST SDV'!$AC$2:$AZ$2,0))/'Hàng Theo FCTS 14.09'!$C278,0)</f>
        <v>0</v>
      </c>
      <c r="Q278" s="134">
        <f t="array" ref="Q278">+IFERROR(INDEX('FCST SDV'!$AC$3:$AZ$3000,MATCH('Hàng Theo FCTS 14.09'!$B278,'FCST SDV'!$C$3:$C$3000,0),MATCH('Hàng Theo FCTS 14.09'!Q$1,'FCST SDV'!$AC$2:$AZ$2,0))/'Hàng Theo FCTS 14.09'!$C278,0)</f>
        <v>0</v>
      </c>
    </row>
    <row r="279" spans="1:17">
      <c r="A279" s="558" t="s">
        <v>254</v>
      </c>
      <c r="B279" s="559"/>
      <c r="C279" s="559"/>
      <c r="D279" s="559"/>
      <c r="E279" s="559"/>
      <c r="F279" s="560"/>
      <c r="G279" s="156"/>
      <c r="H279" s="155"/>
      <c r="I279" s="138">
        <f>+F277-SUM(I277:I278)</f>
        <v>0</v>
      </c>
      <c r="J279" s="138">
        <f>+I279-SUM(J277:J278)</f>
        <v>0</v>
      </c>
      <c r="K279" s="138">
        <f t="shared" ref="K279:Q279" si="91">+J279-SUM(K277:K278)</f>
        <v>0</v>
      </c>
      <c r="L279" s="138">
        <f t="shared" si="91"/>
        <v>0</v>
      </c>
      <c r="M279" s="138">
        <f t="shared" si="91"/>
        <v>0</v>
      </c>
      <c r="N279" s="138">
        <f t="shared" si="91"/>
        <v>0</v>
      </c>
      <c r="O279" s="138">
        <f t="shared" si="91"/>
        <v>0</v>
      </c>
      <c r="P279" s="138">
        <f t="shared" si="91"/>
        <v>0</v>
      </c>
      <c r="Q279" s="138">
        <f t="shared" si="91"/>
        <v>0</v>
      </c>
    </row>
    <row r="280" spans="1:17" ht="25.5">
      <c r="A280" s="171" t="s">
        <v>196</v>
      </c>
      <c r="B280" s="131" t="s">
        <v>168</v>
      </c>
      <c r="C280" s="135">
        <v>2500</v>
      </c>
      <c r="D280" s="169">
        <v>0</v>
      </c>
      <c r="E280" s="170"/>
      <c r="F280" s="169">
        <f>D280</f>
        <v>0</v>
      </c>
      <c r="G280" s="152">
        <v>0</v>
      </c>
      <c r="H280" s="153">
        <f t="shared" ref="H280" si="92">+G280/C280</f>
        <v>0</v>
      </c>
      <c r="I280" s="134">
        <f t="array" ref="I280">+IFERROR(INDEX('FCST SDV'!$AC$3:$AZ$3000,MATCH('Hàng Theo FCTS 14.09'!$B280,'FCST SDV'!$C$3:$C$3000,0),MATCH('Hàng Theo FCTS 14.09'!I$1,'FCST SDV'!$AC$2:$AZ$2,0))/'Hàng Theo FCTS 14.09'!$C280,0)</f>
        <v>0</v>
      </c>
      <c r="J280" s="134">
        <f t="array" ref="J280">+IFERROR(INDEX('FCST SDV'!$AC$3:$AZ$3000,MATCH('Hàng Theo FCTS 14.09'!$B280,'FCST SDV'!$C$3:$C$3000,0),MATCH('Hàng Theo FCTS 14.09'!J$1,'FCST SDV'!$AC$2:$AZ$2,0))/'Hàng Theo FCTS 14.09'!$C280,0)</f>
        <v>0</v>
      </c>
      <c r="K280" s="134">
        <f t="array" ref="K280">+IFERROR(INDEX('FCST SDV'!$AC$3:$AZ$3000,MATCH('Hàng Theo FCTS 14.09'!$B280,'FCST SDV'!$C$3:$C$3000,0),MATCH('Hàng Theo FCTS 14.09'!K$1,'FCST SDV'!$AC$2:$AZ$2,0))/'Hàng Theo FCTS 14.09'!$C280,0)</f>
        <v>0</v>
      </c>
      <c r="L280" s="134">
        <f t="array" ref="L280">+IFERROR(INDEX('FCST SDV'!$AC$3:$AZ$3000,MATCH('Hàng Theo FCTS 14.09'!$B280,'FCST SDV'!$C$3:$C$3000,0),MATCH('Hàng Theo FCTS 14.09'!L$1,'FCST SDV'!$AC$2:$AZ$2,0))/'Hàng Theo FCTS 14.09'!$C280,0)</f>
        <v>0</v>
      </c>
      <c r="M280" s="134">
        <f t="array" ref="M280">+IFERROR(INDEX('FCST SDV'!$AC$3:$AZ$3000,MATCH('Hàng Theo FCTS 14.09'!$B280,'FCST SDV'!$C$3:$C$3000,0),MATCH('Hàng Theo FCTS 14.09'!M$1,'FCST SDV'!$AC$2:$AZ$2,0))/'Hàng Theo FCTS 14.09'!$C280,0)</f>
        <v>0</v>
      </c>
      <c r="N280" s="134">
        <f t="array" ref="N280">+IFERROR(INDEX('FCST SDV'!$AC$3:$AZ$3000,MATCH('Hàng Theo FCTS 14.09'!$B280,'FCST SDV'!$C$3:$C$3000,0),MATCH('Hàng Theo FCTS 14.09'!N$1,'FCST SDV'!$AC$2:$AZ$2,0))/'Hàng Theo FCTS 14.09'!$C280,0)</f>
        <v>0</v>
      </c>
      <c r="O280" s="134">
        <f t="array" ref="O280">+IFERROR(INDEX('FCST SDV'!$AC$3:$AZ$3000,MATCH('Hàng Theo FCTS 14.09'!$B280,'FCST SDV'!$C$3:$C$3000,0),MATCH('Hàng Theo FCTS 14.09'!O$1,'FCST SDV'!$AC$2:$AZ$2,0))/'Hàng Theo FCTS 14.09'!$C280,0)</f>
        <v>0</v>
      </c>
      <c r="P280" s="134">
        <f t="array" ref="P280">+IFERROR(INDEX('FCST SDV'!$AC$3:$AZ$3000,MATCH('Hàng Theo FCTS 14.09'!$B280,'FCST SDV'!$C$3:$C$3000,0),MATCH('Hàng Theo FCTS 14.09'!P$1,'FCST SDV'!$AC$2:$AZ$2,0))/'Hàng Theo FCTS 14.09'!$C280,0)</f>
        <v>0</v>
      </c>
      <c r="Q280" s="134">
        <f t="array" ref="Q280">+IFERROR(INDEX('FCST SDV'!$AC$3:$AZ$3000,MATCH('Hàng Theo FCTS 14.09'!$B280,'FCST SDV'!$C$3:$C$3000,0),MATCH('Hàng Theo FCTS 14.09'!Q$1,'FCST SDV'!$AC$2:$AZ$2,0))/'Hàng Theo FCTS 14.09'!$C280,0)</f>
        <v>0</v>
      </c>
    </row>
    <row r="281" spans="1:17">
      <c r="A281" s="558" t="s">
        <v>254</v>
      </c>
      <c r="B281" s="559"/>
      <c r="C281" s="559"/>
      <c r="D281" s="559"/>
      <c r="E281" s="559"/>
      <c r="F281" s="560"/>
      <c r="G281" s="156"/>
      <c r="H281" s="155"/>
      <c r="I281" s="138">
        <f>+F280-SUM(I280)</f>
        <v>0</v>
      </c>
      <c r="J281" s="138">
        <f>+I281-SUM(J280)</f>
        <v>0</v>
      </c>
      <c r="K281" s="138">
        <f t="shared" ref="K281:Q281" si="93">+J281-SUM(K280)</f>
        <v>0</v>
      </c>
      <c r="L281" s="138">
        <f t="shared" si="93"/>
        <v>0</v>
      </c>
      <c r="M281" s="138">
        <f t="shared" si="93"/>
        <v>0</v>
      </c>
      <c r="N281" s="138">
        <f t="shared" si="93"/>
        <v>0</v>
      </c>
      <c r="O281" s="138">
        <f t="shared" si="93"/>
        <v>0</v>
      </c>
      <c r="P281" s="138">
        <f t="shared" si="93"/>
        <v>0</v>
      </c>
      <c r="Q281" s="138">
        <f t="shared" si="93"/>
        <v>0</v>
      </c>
    </row>
    <row r="282" spans="1:17">
      <c r="A282" s="561" t="s">
        <v>199</v>
      </c>
      <c r="B282" s="131" t="s">
        <v>61</v>
      </c>
      <c r="C282" s="148">
        <v>0.2</v>
      </c>
      <c r="D282" s="555">
        <v>4</v>
      </c>
      <c r="E282" s="585"/>
      <c r="F282" s="555">
        <f>D282</f>
        <v>4</v>
      </c>
      <c r="G282" s="152">
        <f>+VLOOKUP(B282,'[6]FCST SDV'!$C:$AL,36,0)</f>
        <v>576744</v>
      </c>
      <c r="H282" s="153">
        <f>+G282*C282/3290</f>
        <v>35.060425531914895</v>
      </c>
      <c r="I282" s="134">
        <f>+IFERROR(INDEX('FCST SDV'!$AC$3:$AZ$3000,MATCH('Hàng Theo FCTS 14.09'!$B282,'FCST SDV'!$C$3:$C$3000,0),MATCH('Hàng Theo FCTS 14.09'!I$1,'FCST SDV'!$AC$2:$AZ$2,0))*'Hàng Theo FCTS 14.09'!$C282/3290,0)</f>
        <v>4.1033434650455929</v>
      </c>
      <c r="J282" s="134">
        <f>+IFERROR(INDEX('FCST SDV'!$AC$3:$AZ$3000,MATCH('Hàng Theo FCTS 14.09'!$B282,'FCST SDV'!$C$3:$C$3000,0),MATCH('Hàng Theo FCTS 14.09'!J$1,'FCST SDV'!$AC$2:$AZ$2,0))*'Hàng Theo FCTS 14.09'!$C282/3290,0)</f>
        <v>2.735562310030395</v>
      </c>
      <c r="K282" s="134">
        <f>+IFERROR(INDEX('FCST SDV'!$AC$3:$AZ$3000,MATCH('Hàng Theo FCTS 14.09'!$B282,'FCST SDV'!$C$3:$C$3000,0),MATCH('Hàng Theo FCTS 14.09'!K$1,'FCST SDV'!$AC$2:$AZ$2,0))*'Hàng Theo FCTS 14.09'!$C282/3290,0)</f>
        <v>4.1033434650455929</v>
      </c>
      <c r="L282" s="134">
        <f>+IFERROR(INDEX('FCST SDV'!$AC$3:$AZ$3000,MATCH('Hàng Theo FCTS 14.09'!$B282,'FCST SDV'!$C$3:$C$3000,0),MATCH('Hàng Theo FCTS 14.09'!L$1,'FCST SDV'!$AC$2:$AZ$2,0))*'Hàng Theo FCTS 14.09'!$C282/3290,0)</f>
        <v>4.1033434650455929</v>
      </c>
      <c r="M282" s="134">
        <f>+IFERROR(INDEX('FCST SDV'!$AC$3:$AZ$3000,MATCH('Hàng Theo FCTS 14.09'!$B282,'FCST SDV'!$C$3:$C$3000,0),MATCH('Hàng Theo FCTS 14.09'!M$1,'FCST SDV'!$AC$2:$AZ$2,0))*'Hàng Theo FCTS 14.09'!$C282/3290,0)</f>
        <v>4.1033434650455929</v>
      </c>
      <c r="N282" s="134">
        <f>+IFERROR(INDEX('FCST SDV'!$AC$3:$AZ$3000,MATCH('Hàng Theo FCTS 14.09'!$B282,'FCST SDV'!$C$3:$C$3000,0),MATCH('Hàng Theo FCTS 14.09'!N$1,'FCST SDV'!$AC$2:$AZ$2,0))*'Hàng Theo FCTS 14.09'!$C282/3290,0)</f>
        <v>5.4711246200607899</v>
      </c>
      <c r="O282" s="134">
        <f>+IFERROR(INDEX('FCST SDV'!$AC$3:$AZ$3000,MATCH('Hàng Theo FCTS 14.09'!$B282,'FCST SDV'!$C$3:$C$3000,0),MATCH('Hàng Theo FCTS 14.09'!O$1,'FCST SDV'!$AC$2:$AZ$2,0))*'Hàng Theo FCTS 14.09'!$C282/3290,0)</f>
        <v>27.355623100303951</v>
      </c>
      <c r="P282" s="134">
        <f>+IFERROR(INDEX('FCST SDV'!$AC$3:$AZ$3000,MATCH('Hàng Theo FCTS 14.09'!$B282,'FCST SDV'!$C$3:$C$3000,0),MATCH('Hàng Theo FCTS 14.09'!P$1,'FCST SDV'!$AC$2:$AZ$2,0))*'Hàng Theo FCTS 14.09'!$C282/3290,0)</f>
        <v>36.930091185410333</v>
      </c>
      <c r="Q282" s="134">
        <f>+IFERROR(INDEX('FCST SDV'!$AC$3:$AZ$3000,MATCH('Hàng Theo FCTS 14.09'!$B282,'FCST SDV'!$C$3:$C$3000,0),MATCH('Hàng Theo FCTS 14.09'!Q$1,'FCST SDV'!$AC$2:$AZ$2,0))*'Hàng Theo FCTS 14.09'!$C282/3290,0)</f>
        <v>0</v>
      </c>
    </row>
    <row r="283" spans="1:17">
      <c r="A283" s="562"/>
      <c r="B283" s="131" t="s">
        <v>33</v>
      </c>
      <c r="C283" s="148">
        <v>0.3</v>
      </c>
      <c r="D283" s="556"/>
      <c r="E283" s="664"/>
      <c r="F283" s="556"/>
      <c r="G283" s="152">
        <f>+VLOOKUP(B283,'[6]FCST SDV'!$C:$AL,36,0)</f>
        <v>975000</v>
      </c>
      <c r="H283" s="153">
        <f t="shared" ref="H283:H296" si="94">+G283*C283/3290</f>
        <v>88.905775075987847</v>
      </c>
      <c r="I283" s="134">
        <f>+IFERROR(INDEX('FCST SDV'!$AC$3:$AZ$3000,MATCH('Hàng Theo FCTS 14.09'!$B283,'FCST SDV'!$C$3:$C$3000,0),MATCH('Hàng Theo FCTS 14.09'!I$1,'FCST SDV'!$AC$2:$AZ$2,0))*'Hàng Theo FCTS 14.09'!$C283/3290,0)</f>
        <v>0</v>
      </c>
      <c r="J283" s="134">
        <f>+IFERROR(INDEX('FCST SDV'!$AC$3:$AZ$3000,MATCH('Hàng Theo FCTS 14.09'!$B283,'FCST SDV'!$C$3:$C$3000,0),MATCH('Hàng Theo FCTS 14.09'!J$1,'FCST SDV'!$AC$2:$AZ$2,0))*'Hàng Theo FCTS 14.09'!$C283/3290,0)</f>
        <v>0</v>
      </c>
      <c r="K283" s="134">
        <f>+IFERROR(INDEX('FCST SDV'!$AC$3:$AZ$3000,MATCH('Hàng Theo FCTS 14.09'!$B283,'FCST SDV'!$C$3:$C$3000,0),MATCH('Hàng Theo FCTS 14.09'!K$1,'FCST SDV'!$AC$2:$AZ$2,0))*'Hàng Theo FCTS 14.09'!$C283/3290,0)</f>
        <v>0</v>
      </c>
      <c r="L283" s="134">
        <f>+IFERROR(INDEX('FCST SDV'!$AC$3:$AZ$3000,MATCH('Hàng Theo FCTS 14.09'!$B283,'FCST SDV'!$C$3:$C$3000,0),MATCH('Hàng Theo FCTS 14.09'!L$1,'FCST SDV'!$AC$2:$AZ$2,0))*'Hàng Theo FCTS 14.09'!$C283/3290,0)</f>
        <v>0</v>
      </c>
      <c r="M283" s="134">
        <f>+IFERROR(INDEX('FCST SDV'!$AC$3:$AZ$3000,MATCH('Hàng Theo FCTS 14.09'!$B283,'FCST SDV'!$C$3:$C$3000,0),MATCH('Hàng Theo FCTS 14.09'!M$1,'FCST SDV'!$AC$2:$AZ$2,0))*'Hàng Theo FCTS 14.09'!$C283/3290,0)</f>
        <v>0</v>
      </c>
      <c r="N283" s="134">
        <f>+IFERROR(INDEX('FCST SDV'!$AC$3:$AZ$3000,MATCH('Hàng Theo FCTS 14.09'!$B283,'FCST SDV'!$C$3:$C$3000,0),MATCH('Hàng Theo FCTS 14.09'!N$1,'FCST SDV'!$AC$2:$AZ$2,0))*'Hàng Theo FCTS 14.09'!$C283/3290,0)</f>
        <v>0</v>
      </c>
      <c r="O283" s="134">
        <f>+IFERROR(INDEX('FCST SDV'!$AC$3:$AZ$3000,MATCH('Hàng Theo FCTS 14.09'!$B283,'FCST SDV'!$C$3:$C$3000,0),MATCH('Hàng Theo FCTS 14.09'!O$1,'FCST SDV'!$AC$2:$AZ$2,0))*'Hàng Theo FCTS 14.09'!$C283/3290,0)</f>
        <v>0</v>
      </c>
      <c r="P283" s="134">
        <f>+IFERROR(INDEX('FCST SDV'!$AC$3:$AZ$3000,MATCH('Hàng Theo FCTS 14.09'!$B283,'FCST SDV'!$C$3:$C$3000,0),MATCH('Hàng Theo FCTS 14.09'!P$1,'FCST SDV'!$AC$2:$AZ$2,0))*'Hàng Theo FCTS 14.09'!$C283/3290,0)</f>
        <v>2.4012158054711246</v>
      </c>
      <c r="Q283" s="134">
        <f>+IFERROR(INDEX('FCST SDV'!$AC$3:$AZ$3000,MATCH('Hàng Theo FCTS 14.09'!$B283,'FCST SDV'!$C$3:$C$3000,0),MATCH('Hàng Theo FCTS 14.09'!Q$1,'FCST SDV'!$AC$2:$AZ$2,0))*'Hàng Theo FCTS 14.09'!$C283/3290,0)</f>
        <v>0</v>
      </c>
    </row>
    <row r="284" spans="1:17">
      <c r="A284" s="562"/>
      <c r="B284" s="131" t="s">
        <v>100</v>
      </c>
      <c r="C284" s="148">
        <v>0.5</v>
      </c>
      <c r="D284" s="556"/>
      <c r="E284" s="664"/>
      <c r="F284" s="556"/>
      <c r="G284" s="152">
        <f>+VLOOKUP(B284,'[6]FCST SDV'!$C:$AL,36,0)</f>
        <v>15800</v>
      </c>
      <c r="H284" s="153">
        <f t="shared" si="94"/>
        <v>2.4012158054711246</v>
      </c>
      <c r="I284" s="134">
        <f>+IFERROR(INDEX('FCST SDV'!$AC$3:$AZ$3000,MATCH('Hàng Theo FCTS 14.09'!$B284,'FCST SDV'!$C$3:$C$3000,0),MATCH('Hàng Theo FCTS 14.09'!I$1,'FCST SDV'!$AC$2:$AZ$2,0))*'Hàng Theo FCTS 14.09'!$C284/3290,0)</f>
        <v>4.1033434650455929</v>
      </c>
      <c r="J284" s="134">
        <f>+IFERROR(INDEX('FCST SDV'!$AC$3:$AZ$3000,MATCH('Hàng Theo FCTS 14.09'!$B284,'FCST SDV'!$C$3:$C$3000,0),MATCH('Hàng Theo FCTS 14.09'!J$1,'FCST SDV'!$AC$2:$AZ$2,0))*'Hàng Theo FCTS 14.09'!$C284/3290,0)</f>
        <v>2.735562310030395</v>
      </c>
      <c r="K284" s="134">
        <f>+IFERROR(INDEX('FCST SDV'!$AC$3:$AZ$3000,MATCH('Hàng Theo FCTS 14.09'!$B284,'FCST SDV'!$C$3:$C$3000,0),MATCH('Hàng Theo FCTS 14.09'!K$1,'FCST SDV'!$AC$2:$AZ$2,0))*'Hàng Theo FCTS 14.09'!$C284/3290,0)</f>
        <v>4.1033434650455929</v>
      </c>
      <c r="L284" s="134">
        <f>+IFERROR(INDEX('FCST SDV'!$AC$3:$AZ$3000,MATCH('Hàng Theo FCTS 14.09'!$B284,'FCST SDV'!$C$3:$C$3000,0),MATCH('Hàng Theo FCTS 14.09'!L$1,'FCST SDV'!$AC$2:$AZ$2,0))*'Hàng Theo FCTS 14.09'!$C284/3290,0)</f>
        <v>4.1033434650455929</v>
      </c>
      <c r="M284" s="134">
        <f>+IFERROR(INDEX('FCST SDV'!$AC$3:$AZ$3000,MATCH('Hàng Theo FCTS 14.09'!$B284,'FCST SDV'!$C$3:$C$3000,0),MATCH('Hàng Theo FCTS 14.09'!M$1,'FCST SDV'!$AC$2:$AZ$2,0))*'Hàng Theo FCTS 14.09'!$C284/3290,0)</f>
        <v>4.1033434650455929</v>
      </c>
      <c r="N284" s="134">
        <f>+IFERROR(INDEX('FCST SDV'!$AC$3:$AZ$3000,MATCH('Hàng Theo FCTS 14.09'!$B284,'FCST SDV'!$C$3:$C$3000,0),MATCH('Hàng Theo FCTS 14.09'!N$1,'FCST SDV'!$AC$2:$AZ$2,0))*'Hàng Theo FCTS 14.09'!$C284/3290,0)</f>
        <v>5.4711246200607899</v>
      </c>
      <c r="O284" s="134">
        <f>+IFERROR(INDEX('FCST SDV'!$AC$3:$AZ$3000,MATCH('Hàng Theo FCTS 14.09'!$B284,'FCST SDV'!$C$3:$C$3000,0),MATCH('Hàng Theo FCTS 14.09'!O$1,'FCST SDV'!$AC$2:$AZ$2,0))*'Hàng Theo FCTS 14.09'!$C284/3290,0)</f>
        <v>27.355623100303951</v>
      </c>
      <c r="P284" s="134">
        <f>+IFERROR(INDEX('FCST SDV'!$AC$3:$AZ$3000,MATCH('Hàng Theo FCTS 14.09'!$B284,'FCST SDV'!$C$3:$C$3000,0),MATCH('Hàng Theo FCTS 14.09'!P$1,'FCST SDV'!$AC$2:$AZ$2,0))*'Hàng Theo FCTS 14.09'!$C284/3290,0)</f>
        <v>36.930091185410333</v>
      </c>
      <c r="Q284" s="134">
        <f>+IFERROR(INDEX('FCST SDV'!$AC$3:$AZ$3000,MATCH('Hàng Theo FCTS 14.09'!$B284,'FCST SDV'!$C$3:$C$3000,0),MATCH('Hàng Theo FCTS 14.09'!Q$1,'FCST SDV'!$AC$2:$AZ$2,0))*'Hàng Theo FCTS 14.09'!$C284/3290,0)</f>
        <v>0</v>
      </c>
    </row>
    <row r="285" spans="1:17">
      <c r="A285" s="562"/>
      <c r="B285" s="131" t="s">
        <v>31</v>
      </c>
      <c r="C285" s="148">
        <v>0.3</v>
      </c>
      <c r="D285" s="556"/>
      <c r="E285" s="664"/>
      <c r="F285" s="556"/>
      <c r="G285" s="152">
        <f>+VLOOKUP(B285,'[6]FCST SDV'!$C:$AL,36,0)</f>
        <v>975000</v>
      </c>
      <c r="H285" s="153">
        <f t="shared" si="94"/>
        <v>88.905775075987847</v>
      </c>
      <c r="I285" s="134">
        <f>+IFERROR(INDEX('FCST SDV'!$AC$3:$AZ$3000,MATCH('Hàng Theo FCTS 14.09'!$B285,'FCST SDV'!$C$3:$C$3000,0),MATCH('Hàng Theo FCTS 14.09'!I$1,'FCST SDV'!$AC$2:$AZ$2,0))*'Hàng Theo FCTS 14.09'!$C285/3290,0)</f>
        <v>0</v>
      </c>
      <c r="J285" s="134">
        <f>+IFERROR(INDEX('FCST SDV'!$AC$3:$AZ$3000,MATCH('Hàng Theo FCTS 14.09'!$B285,'FCST SDV'!$C$3:$C$3000,0),MATCH('Hàng Theo FCTS 14.09'!J$1,'FCST SDV'!$AC$2:$AZ$2,0))*'Hàng Theo FCTS 14.09'!$C285/3290,0)</f>
        <v>0</v>
      </c>
      <c r="K285" s="134">
        <f>+IFERROR(INDEX('FCST SDV'!$AC$3:$AZ$3000,MATCH('Hàng Theo FCTS 14.09'!$B285,'FCST SDV'!$C$3:$C$3000,0),MATCH('Hàng Theo FCTS 14.09'!K$1,'FCST SDV'!$AC$2:$AZ$2,0))*'Hàng Theo FCTS 14.09'!$C285/3290,0)</f>
        <v>0</v>
      </c>
      <c r="L285" s="134">
        <f>+IFERROR(INDEX('FCST SDV'!$AC$3:$AZ$3000,MATCH('Hàng Theo FCTS 14.09'!$B285,'FCST SDV'!$C$3:$C$3000,0),MATCH('Hàng Theo FCTS 14.09'!L$1,'FCST SDV'!$AC$2:$AZ$2,0))*'Hàng Theo FCTS 14.09'!$C285/3290,0)</f>
        <v>0</v>
      </c>
      <c r="M285" s="134">
        <f>+IFERROR(INDEX('FCST SDV'!$AC$3:$AZ$3000,MATCH('Hàng Theo FCTS 14.09'!$B285,'FCST SDV'!$C$3:$C$3000,0),MATCH('Hàng Theo FCTS 14.09'!M$1,'FCST SDV'!$AC$2:$AZ$2,0))*'Hàng Theo FCTS 14.09'!$C285/3290,0)</f>
        <v>0</v>
      </c>
      <c r="N285" s="134">
        <f>+IFERROR(INDEX('FCST SDV'!$AC$3:$AZ$3000,MATCH('Hàng Theo FCTS 14.09'!$B285,'FCST SDV'!$C$3:$C$3000,0),MATCH('Hàng Theo FCTS 14.09'!N$1,'FCST SDV'!$AC$2:$AZ$2,0))*'Hàng Theo FCTS 14.09'!$C285/3290,0)</f>
        <v>0</v>
      </c>
      <c r="O285" s="134">
        <f>+IFERROR(INDEX('FCST SDV'!$AC$3:$AZ$3000,MATCH('Hàng Theo FCTS 14.09'!$B285,'FCST SDV'!$C$3:$C$3000,0),MATCH('Hàng Theo FCTS 14.09'!O$1,'FCST SDV'!$AC$2:$AZ$2,0))*'Hàng Theo FCTS 14.09'!$C285/3290,0)</f>
        <v>0</v>
      </c>
      <c r="P285" s="134">
        <f>+IFERROR(INDEX('FCST SDV'!$AC$3:$AZ$3000,MATCH('Hàng Theo FCTS 14.09'!$B285,'FCST SDV'!$C$3:$C$3000,0),MATCH('Hàng Theo FCTS 14.09'!P$1,'FCST SDV'!$AC$2:$AZ$2,0))*'Hàng Theo FCTS 14.09'!$C285/3290,0)</f>
        <v>0</v>
      </c>
      <c r="Q285" s="134">
        <f>+IFERROR(INDEX('FCST SDV'!$AC$3:$AZ$3000,MATCH('Hàng Theo FCTS 14.09'!$B285,'FCST SDV'!$C$3:$C$3000,0),MATCH('Hàng Theo FCTS 14.09'!Q$1,'FCST SDV'!$AC$2:$AZ$2,0))*'Hàng Theo FCTS 14.09'!$C285/3290,0)</f>
        <v>0</v>
      </c>
    </row>
    <row r="286" spans="1:17">
      <c r="A286" s="562"/>
      <c r="B286" s="131" t="s">
        <v>14</v>
      </c>
      <c r="C286" s="148">
        <v>0.4</v>
      </c>
      <c r="D286" s="556"/>
      <c r="E286" s="664"/>
      <c r="F286" s="556"/>
      <c r="G286" s="152">
        <f>+VLOOKUP(B286,'[6]FCST SDV'!$C:$AL,36,0)</f>
        <v>0</v>
      </c>
      <c r="H286" s="153">
        <f t="shared" si="94"/>
        <v>0</v>
      </c>
      <c r="I286" s="134">
        <f>+IFERROR(INDEX('FCST SDV'!$AC$3:$AZ$3000,MATCH('Hàng Theo FCTS 14.09'!$B286,'FCST SDV'!$C$3:$C$3000,0),MATCH('Hàng Theo FCTS 14.09'!I$1,'FCST SDV'!$AC$2:$AZ$2,0))*'Hàng Theo FCTS 14.09'!$C286/3290,0)</f>
        <v>0</v>
      </c>
      <c r="J286" s="134">
        <f>+IFERROR(INDEX('FCST SDV'!$AC$3:$AZ$3000,MATCH('Hàng Theo FCTS 14.09'!$B286,'FCST SDV'!$C$3:$C$3000,0),MATCH('Hàng Theo FCTS 14.09'!J$1,'FCST SDV'!$AC$2:$AZ$2,0))*'Hàng Theo FCTS 14.09'!$C286/3290,0)</f>
        <v>1.094224924012158</v>
      </c>
      <c r="K286" s="134">
        <f>+IFERROR(INDEX('FCST SDV'!$AC$3:$AZ$3000,MATCH('Hàng Theo FCTS 14.09'!$B286,'FCST SDV'!$C$3:$C$3000,0),MATCH('Hàng Theo FCTS 14.09'!K$1,'FCST SDV'!$AC$2:$AZ$2,0))*'Hàng Theo FCTS 14.09'!$C286/3290,0)</f>
        <v>0.91185410334346506</v>
      </c>
      <c r="L286" s="134">
        <f>+IFERROR(INDEX('FCST SDV'!$AC$3:$AZ$3000,MATCH('Hàng Theo FCTS 14.09'!$B286,'FCST SDV'!$C$3:$C$3000,0),MATCH('Hàng Theo FCTS 14.09'!L$1,'FCST SDV'!$AC$2:$AZ$2,0))*'Hàng Theo FCTS 14.09'!$C286/3290,0)</f>
        <v>0.54711246200607899</v>
      </c>
      <c r="M286" s="134">
        <f>+IFERROR(INDEX('FCST SDV'!$AC$3:$AZ$3000,MATCH('Hàng Theo FCTS 14.09'!$B286,'FCST SDV'!$C$3:$C$3000,0),MATCH('Hàng Theo FCTS 14.09'!M$1,'FCST SDV'!$AC$2:$AZ$2,0))*'Hàng Theo FCTS 14.09'!$C286/3290,0)</f>
        <v>0</v>
      </c>
      <c r="N286" s="134">
        <f>+IFERROR(INDEX('FCST SDV'!$AC$3:$AZ$3000,MATCH('Hàng Theo FCTS 14.09'!$B286,'FCST SDV'!$C$3:$C$3000,0),MATCH('Hàng Theo FCTS 14.09'!N$1,'FCST SDV'!$AC$2:$AZ$2,0))*'Hàng Theo FCTS 14.09'!$C286/3290,0)</f>
        <v>0</v>
      </c>
      <c r="O286" s="134">
        <f>+IFERROR(INDEX('FCST SDV'!$AC$3:$AZ$3000,MATCH('Hàng Theo FCTS 14.09'!$B286,'FCST SDV'!$C$3:$C$3000,0),MATCH('Hàng Theo FCTS 14.09'!O$1,'FCST SDV'!$AC$2:$AZ$2,0))*'Hàng Theo FCTS 14.09'!$C286/3290,0)</f>
        <v>3.6474164133738602</v>
      </c>
      <c r="P286" s="134">
        <f>+IFERROR(INDEX('FCST SDV'!$AC$3:$AZ$3000,MATCH('Hàng Theo FCTS 14.09'!$B286,'FCST SDV'!$C$3:$C$3000,0),MATCH('Hàng Theo FCTS 14.09'!P$1,'FCST SDV'!$AC$2:$AZ$2,0))*'Hàng Theo FCTS 14.09'!$C286/3290,0)</f>
        <v>0</v>
      </c>
      <c r="Q286" s="134">
        <f>+IFERROR(INDEX('FCST SDV'!$AC$3:$AZ$3000,MATCH('Hàng Theo FCTS 14.09'!$B286,'FCST SDV'!$C$3:$C$3000,0),MATCH('Hàng Theo FCTS 14.09'!Q$1,'FCST SDV'!$AC$2:$AZ$2,0))*'Hàng Theo FCTS 14.09'!$C286/3290,0)</f>
        <v>0</v>
      </c>
    </row>
    <row r="287" spans="1:17">
      <c r="A287" s="562"/>
      <c r="B287" s="131" t="s">
        <v>15</v>
      </c>
      <c r="C287" s="148">
        <v>0.3</v>
      </c>
      <c r="D287" s="556"/>
      <c r="E287" s="664"/>
      <c r="F287" s="556"/>
      <c r="G287" s="152">
        <f>+VLOOKUP(B287,'[6]FCST SDV'!$C:$AL,36,0)</f>
        <v>68000</v>
      </c>
      <c r="H287" s="153">
        <f>+G287*C287/3290</f>
        <v>6.2006079027355625</v>
      </c>
      <c r="I287" s="134">
        <f>+IFERROR(INDEX('FCST SDV'!$AC$3:$AZ$3000,MATCH('Hàng Theo FCTS 14.09'!$B287,'FCST SDV'!$C$3:$C$3000,0),MATCH('Hàng Theo FCTS 14.09'!I$1,'FCST SDV'!$AC$2:$AZ$2,0))*'Hàng Theo FCTS 14.09'!$C287/3290,0)</f>
        <v>0.72948328267477203</v>
      </c>
      <c r="J287" s="134">
        <f>+IFERROR(INDEX('FCST SDV'!$AC$3:$AZ$3000,MATCH('Hàng Theo FCTS 14.09'!$B287,'FCST SDV'!$C$3:$C$3000,0),MATCH('Hàng Theo FCTS 14.09'!J$1,'FCST SDV'!$AC$2:$AZ$2,0))*'Hàng Theo FCTS 14.09'!$C287/3290,0)</f>
        <v>0.72948328267477203</v>
      </c>
      <c r="K287" s="134">
        <f>+IFERROR(INDEX('FCST SDV'!$AC$3:$AZ$3000,MATCH('Hàng Theo FCTS 14.09'!$B287,'FCST SDV'!$C$3:$C$3000,0),MATCH('Hàng Theo FCTS 14.09'!K$1,'FCST SDV'!$AC$2:$AZ$2,0))*'Hàng Theo FCTS 14.09'!$C287/3290,0)</f>
        <v>0.72948328267477203</v>
      </c>
      <c r="L287" s="134">
        <f>+IFERROR(INDEX('FCST SDV'!$AC$3:$AZ$3000,MATCH('Hàng Theo FCTS 14.09'!$B287,'FCST SDV'!$C$3:$C$3000,0),MATCH('Hàng Theo FCTS 14.09'!L$1,'FCST SDV'!$AC$2:$AZ$2,0))*'Hàng Theo FCTS 14.09'!$C287/3290,0)</f>
        <v>0.72948328267477203</v>
      </c>
      <c r="M287" s="134">
        <f>+IFERROR(INDEX('FCST SDV'!$AC$3:$AZ$3000,MATCH('Hàng Theo FCTS 14.09'!$B287,'FCST SDV'!$C$3:$C$3000,0),MATCH('Hàng Theo FCTS 14.09'!M$1,'FCST SDV'!$AC$2:$AZ$2,0))*'Hàng Theo FCTS 14.09'!$C287/3290,0)</f>
        <v>0.72948328267477203</v>
      </c>
      <c r="N287" s="134">
        <f>+IFERROR(INDEX('FCST SDV'!$AC$3:$AZ$3000,MATCH('Hàng Theo FCTS 14.09'!$B287,'FCST SDV'!$C$3:$C$3000,0),MATCH('Hàng Theo FCTS 14.09'!N$1,'FCST SDV'!$AC$2:$AZ$2,0))*'Hàng Theo FCTS 14.09'!$C287/3290,0)</f>
        <v>0.72948328267477203</v>
      </c>
      <c r="O287" s="134">
        <f>+IFERROR(INDEX('FCST SDV'!$AC$3:$AZ$3000,MATCH('Hàng Theo FCTS 14.09'!$B287,'FCST SDV'!$C$3:$C$3000,0),MATCH('Hàng Theo FCTS 14.09'!O$1,'FCST SDV'!$AC$2:$AZ$2,0))*'Hàng Theo FCTS 14.09'!$C287/3290,0)</f>
        <v>5.1063829787234045</v>
      </c>
      <c r="P287" s="134">
        <f>+IFERROR(INDEX('FCST SDV'!$AC$3:$AZ$3000,MATCH('Hàng Theo FCTS 14.09'!$B287,'FCST SDV'!$C$3:$C$3000,0),MATCH('Hàng Theo FCTS 14.09'!P$1,'FCST SDV'!$AC$2:$AZ$2,0))*'Hàng Theo FCTS 14.09'!$C287/3290,0)</f>
        <v>1.094224924012158</v>
      </c>
      <c r="Q287" s="134">
        <f>+IFERROR(INDEX('FCST SDV'!$AC$3:$AZ$3000,MATCH('Hàng Theo FCTS 14.09'!$B287,'FCST SDV'!$C$3:$C$3000,0),MATCH('Hàng Theo FCTS 14.09'!Q$1,'FCST SDV'!$AC$2:$AZ$2,0))*'Hàng Theo FCTS 14.09'!$C287/3290,0)</f>
        <v>0</v>
      </c>
    </row>
    <row r="288" spans="1:17">
      <c r="A288" s="562"/>
      <c r="B288" s="131" t="s">
        <v>197</v>
      </c>
      <c r="C288" s="148">
        <v>0.4</v>
      </c>
      <c r="D288" s="556"/>
      <c r="E288" s="664"/>
      <c r="F288" s="556"/>
      <c r="G288" s="152">
        <f>+VLOOKUP(B288,'[6]FCST SDV'!$C:$AL,36,0)</f>
        <v>87000</v>
      </c>
      <c r="H288" s="153">
        <f t="shared" si="94"/>
        <v>10.577507598784194</v>
      </c>
      <c r="I288" s="134">
        <f>+IFERROR(INDEX('FCST SDV'!$AC$3:$AZ$3000,MATCH('Hàng Theo FCTS 14.09'!$B288,'FCST SDV'!$C$3:$C$3000,0),MATCH('Hàng Theo FCTS 14.09'!I$1,'FCST SDV'!$AC$2:$AZ$2,0))*'Hàng Theo FCTS 14.09'!$C288/3290,0)</f>
        <v>0.54711246200607899</v>
      </c>
      <c r="J288" s="134">
        <f>+IFERROR(INDEX('FCST SDV'!$AC$3:$AZ$3000,MATCH('Hàng Theo FCTS 14.09'!$B288,'FCST SDV'!$C$3:$C$3000,0),MATCH('Hàng Theo FCTS 14.09'!J$1,'FCST SDV'!$AC$2:$AZ$2,0))*'Hàng Theo FCTS 14.09'!$C288/3290,0)</f>
        <v>0.54711246200607899</v>
      </c>
      <c r="K288" s="134">
        <f>+IFERROR(INDEX('FCST SDV'!$AC$3:$AZ$3000,MATCH('Hàng Theo FCTS 14.09'!$B288,'FCST SDV'!$C$3:$C$3000,0),MATCH('Hàng Theo FCTS 14.09'!K$1,'FCST SDV'!$AC$2:$AZ$2,0))*'Hàng Theo FCTS 14.09'!$C288/3290,0)</f>
        <v>0.54711246200607899</v>
      </c>
      <c r="L288" s="134">
        <f>+IFERROR(INDEX('FCST SDV'!$AC$3:$AZ$3000,MATCH('Hàng Theo FCTS 14.09'!$B288,'FCST SDV'!$C$3:$C$3000,0),MATCH('Hàng Theo FCTS 14.09'!L$1,'FCST SDV'!$AC$2:$AZ$2,0))*'Hàng Theo FCTS 14.09'!$C288/3290,0)</f>
        <v>0.54711246200607899</v>
      </c>
      <c r="M288" s="134">
        <f>+IFERROR(INDEX('FCST SDV'!$AC$3:$AZ$3000,MATCH('Hàng Theo FCTS 14.09'!$B288,'FCST SDV'!$C$3:$C$3000,0),MATCH('Hàng Theo FCTS 14.09'!M$1,'FCST SDV'!$AC$2:$AZ$2,0))*'Hàng Theo FCTS 14.09'!$C288/3290,0)</f>
        <v>0.54711246200607899</v>
      </c>
      <c r="N288" s="134">
        <f>+IFERROR(INDEX('FCST SDV'!$AC$3:$AZ$3000,MATCH('Hàng Theo FCTS 14.09'!$B288,'FCST SDV'!$C$3:$C$3000,0),MATCH('Hàng Theo FCTS 14.09'!N$1,'FCST SDV'!$AC$2:$AZ$2,0))*'Hàng Theo FCTS 14.09'!$C288/3290,0)</f>
        <v>0.54711246200607899</v>
      </c>
      <c r="O288" s="134">
        <f>+IFERROR(INDEX('FCST SDV'!$AC$3:$AZ$3000,MATCH('Hàng Theo FCTS 14.09'!$B288,'FCST SDV'!$C$3:$C$3000,0),MATCH('Hàng Theo FCTS 14.09'!O$1,'FCST SDV'!$AC$2:$AZ$2,0))*'Hàng Theo FCTS 14.09'!$C288/3290,0)</f>
        <v>3.282674772036474</v>
      </c>
      <c r="P288" s="134">
        <f>+IFERROR(INDEX('FCST SDV'!$AC$3:$AZ$3000,MATCH('Hàng Theo FCTS 14.09'!$B288,'FCST SDV'!$C$3:$C$3000,0),MATCH('Hàng Theo FCTS 14.09'!P$1,'FCST SDV'!$AC$2:$AZ$2,0))*'Hàng Theo FCTS 14.09'!$C288/3290,0)</f>
        <v>3.8297872340425534</v>
      </c>
      <c r="Q288" s="134">
        <f>+IFERROR(INDEX('FCST SDV'!$AC$3:$AZ$3000,MATCH('Hàng Theo FCTS 14.09'!$B288,'FCST SDV'!$C$3:$C$3000,0),MATCH('Hàng Theo FCTS 14.09'!Q$1,'FCST SDV'!$AC$2:$AZ$2,0))*'Hàng Theo FCTS 14.09'!$C288/3290,0)</f>
        <v>3.8297872340425534</v>
      </c>
    </row>
    <row r="289" spans="1:17">
      <c r="A289" s="562"/>
      <c r="B289" s="131" t="s">
        <v>47</v>
      </c>
      <c r="C289" s="148">
        <v>0.3</v>
      </c>
      <c r="D289" s="556"/>
      <c r="E289" s="664"/>
      <c r="F289" s="556"/>
      <c r="G289" s="152">
        <f>+VLOOKUP(B289,'[6]FCST SDV'!$C:$AL,36,0)</f>
        <v>156000</v>
      </c>
      <c r="H289" s="153">
        <f t="shared" si="94"/>
        <v>14.224924012158056</v>
      </c>
      <c r="I289" s="134">
        <f>+IFERROR(INDEX('FCST SDV'!$AC$3:$AZ$3000,MATCH('Hàng Theo FCTS 14.09'!$B289,'FCST SDV'!$C$3:$C$3000,0),MATCH('Hàng Theo FCTS 14.09'!I$1,'FCST SDV'!$AC$2:$AZ$2,0))*'Hàng Theo FCTS 14.09'!$C289/3290,0)</f>
        <v>4.9240121580547109</v>
      </c>
      <c r="J289" s="134">
        <f>+IFERROR(INDEX('FCST SDV'!$AC$3:$AZ$3000,MATCH('Hàng Theo FCTS 14.09'!$B289,'FCST SDV'!$C$3:$C$3000,0),MATCH('Hàng Theo FCTS 14.09'!J$1,'FCST SDV'!$AC$2:$AZ$2,0))*'Hàng Theo FCTS 14.09'!$C289/3290,0)</f>
        <v>4.9240121580547109</v>
      </c>
      <c r="K289" s="134">
        <f>+IFERROR(INDEX('FCST SDV'!$AC$3:$AZ$3000,MATCH('Hàng Theo FCTS 14.09'!$B289,'FCST SDV'!$C$3:$C$3000,0),MATCH('Hàng Theo FCTS 14.09'!K$1,'FCST SDV'!$AC$2:$AZ$2,0))*'Hàng Theo FCTS 14.09'!$C289/3290,0)</f>
        <v>4.9240121580547109</v>
      </c>
      <c r="L289" s="134">
        <f>+IFERROR(INDEX('FCST SDV'!$AC$3:$AZ$3000,MATCH('Hàng Theo FCTS 14.09'!$B289,'FCST SDV'!$C$3:$C$3000,0),MATCH('Hàng Theo FCTS 14.09'!L$1,'FCST SDV'!$AC$2:$AZ$2,0))*'Hàng Theo FCTS 14.09'!$C289/3290,0)</f>
        <v>4.9240121580547109</v>
      </c>
      <c r="M289" s="134">
        <f>+IFERROR(INDEX('FCST SDV'!$AC$3:$AZ$3000,MATCH('Hàng Theo FCTS 14.09'!$B289,'FCST SDV'!$C$3:$C$3000,0),MATCH('Hàng Theo FCTS 14.09'!M$1,'FCST SDV'!$AC$2:$AZ$2,0))*'Hàng Theo FCTS 14.09'!$C289/3290,0)</f>
        <v>4.9240121580547109</v>
      </c>
      <c r="N289" s="134">
        <f>+IFERROR(INDEX('FCST SDV'!$AC$3:$AZ$3000,MATCH('Hàng Theo FCTS 14.09'!$B289,'FCST SDV'!$C$3:$C$3000,0),MATCH('Hàng Theo FCTS 14.09'!N$1,'FCST SDV'!$AC$2:$AZ$2,0))*'Hàng Theo FCTS 14.09'!$C289/3290,0)</f>
        <v>2.4620060790273555</v>
      </c>
      <c r="O289" s="134">
        <f>+IFERROR(INDEX('FCST SDV'!$AC$3:$AZ$3000,MATCH('Hàng Theo FCTS 14.09'!$B289,'FCST SDV'!$C$3:$C$3000,0),MATCH('Hàng Theo FCTS 14.09'!O$1,'FCST SDV'!$AC$2:$AZ$2,0))*'Hàng Theo FCTS 14.09'!$C289/3290,0)</f>
        <v>32.006079027355625</v>
      </c>
      <c r="P289" s="134">
        <f>+IFERROR(INDEX('FCST SDV'!$AC$3:$AZ$3000,MATCH('Hàng Theo FCTS 14.09'!$B289,'FCST SDV'!$C$3:$C$3000,0),MATCH('Hàng Theo FCTS 14.09'!P$1,'FCST SDV'!$AC$2:$AZ$2,0))*'Hàng Theo FCTS 14.09'!$C289/3290,0)</f>
        <v>36.930091185410333</v>
      </c>
      <c r="Q289" s="134">
        <f>+IFERROR(INDEX('FCST SDV'!$AC$3:$AZ$3000,MATCH('Hàng Theo FCTS 14.09'!$B289,'FCST SDV'!$C$3:$C$3000,0),MATCH('Hàng Theo FCTS 14.09'!Q$1,'FCST SDV'!$AC$2:$AZ$2,0))*'Hàng Theo FCTS 14.09'!$C289/3290,0)</f>
        <v>0</v>
      </c>
    </row>
    <row r="290" spans="1:17">
      <c r="A290" s="562"/>
      <c r="B290" s="131" t="s">
        <v>34</v>
      </c>
      <c r="C290" s="148">
        <v>0.3</v>
      </c>
      <c r="D290" s="556"/>
      <c r="E290" s="664"/>
      <c r="F290" s="556"/>
      <c r="G290" s="152">
        <f>+VLOOKUP(B290,'[6]FCST SDV'!$C:$AL,36,0)</f>
        <v>1053000</v>
      </c>
      <c r="H290" s="153">
        <f t="shared" si="94"/>
        <v>96.018237082066875</v>
      </c>
      <c r="I290" s="134">
        <f>+IFERROR(INDEX('FCST SDV'!$AC$3:$AZ$3000,MATCH('Hàng Theo FCTS 14.09'!$B290,'FCST SDV'!$C$3:$C$3000,0),MATCH('Hàng Theo FCTS 14.09'!I$1,'FCST SDV'!$AC$2:$AZ$2,0))*'Hàng Theo FCTS 14.09'!$C290/3290,0)</f>
        <v>1.21580547112462</v>
      </c>
      <c r="J290" s="134">
        <f>+IFERROR(INDEX('FCST SDV'!$AC$3:$AZ$3000,MATCH('Hàng Theo FCTS 14.09'!$B290,'FCST SDV'!$C$3:$C$3000,0),MATCH('Hàng Theo FCTS 14.09'!J$1,'FCST SDV'!$AC$2:$AZ$2,0))*'Hàng Theo FCTS 14.09'!$C290/3290,0)</f>
        <v>1.21580547112462</v>
      </c>
      <c r="K290" s="134">
        <f>+IFERROR(INDEX('FCST SDV'!$AC$3:$AZ$3000,MATCH('Hàng Theo FCTS 14.09'!$B290,'FCST SDV'!$C$3:$C$3000,0),MATCH('Hàng Theo FCTS 14.09'!K$1,'FCST SDV'!$AC$2:$AZ$2,0))*'Hàng Theo FCTS 14.09'!$C290/3290,0)</f>
        <v>1.21580547112462</v>
      </c>
      <c r="L290" s="134">
        <f>+IFERROR(INDEX('FCST SDV'!$AC$3:$AZ$3000,MATCH('Hàng Theo FCTS 14.09'!$B290,'FCST SDV'!$C$3:$C$3000,0),MATCH('Hàng Theo FCTS 14.09'!L$1,'FCST SDV'!$AC$2:$AZ$2,0))*'Hàng Theo FCTS 14.09'!$C290/3290,0)</f>
        <v>1.21580547112462</v>
      </c>
      <c r="M290" s="134">
        <f>+IFERROR(INDEX('FCST SDV'!$AC$3:$AZ$3000,MATCH('Hàng Theo FCTS 14.09'!$B290,'FCST SDV'!$C$3:$C$3000,0),MATCH('Hàng Theo FCTS 14.09'!M$1,'FCST SDV'!$AC$2:$AZ$2,0))*'Hàng Theo FCTS 14.09'!$C290/3290,0)</f>
        <v>1.21580547112462</v>
      </c>
      <c r="N290" s="134">
        <f>+IFERROR(INDEX('FCST SDV'!$AC$3:$AZ$3000,MATCH('Hàng Theo FCTS 14.09'!$B290,'FCST SDV'!$C$3:$C$3000,0),MATCH('Hàng Theo FCTS 14.09'!N$1,'FCST SDV'!$AC$2:$AZ$2,0))*'Hàng Theo FCTS 14.09'!$C290/3290,0)</f>
        <v>1.21580547112462</v>
      </c>
      <c r="O290" s="134">
        <f>+IFERROR(INDEX('FCST SDV'!$AC$3:$AZ$3000,MATCH('Hàng Theo FCTS 14.09'!$B290,'FCST SDV'!$C$3:$C$3000,0),MATCH('Hàng Theo FCTS 14.09'!O$1,'FCST SDV'!$AC$2:$AZ$2,0))*'Hàng Theo FCTS 14.09'!$C290/3290,0)</f>
        <v>8.5106382978723403</v>
      </c>
      <c r="P290" s="134">
        <f>+IFERROR(INDEX('FCST SDV'!$AC$3:$AZ$3000,MATCH('Hàng Theo FCTS 14.09'!$B290,'FCST SDV'!$C$3:$C$3000,0),MATCH('Hàng Theo FCTS 14.09'!P$1,'FCST SDV'!$AC$2:$AZ$2,0))*'Hàng Theo FCTS 14.09'!$C290/3290,0)</f>
        <v>8.5106382978723403</v>
      </c>
      <c r="Q290" s="134">
        <f>+IFERROR(INDEX('FCST SDV'!$AC$3:$AZ$3000,MATCH('Hàng Theo FCTS 14.09'!$B290,'FCST SDV'!$C$3:$C$3000,0),MATCH('Hàng Theo FCTS 14.09'!Q$1,'FCST SDV'!$AC$2:$AZ$2,0))*'Hàng Theo FCTS 14.09'!$C290/3290,0)</f>
        <v>8.5106382978723403</v>
      </c>
    </row>
    <row r="291" spans="1:17">
      <c r="A291" s="562"/>
      <c r="B291" s="131" t="s">
        <v>152</v>
      </c>
      <c r="C291" s="148">
        <v>0.4</v>
      </c>
      <c r="D291" s="556"/>
      <c r="E291" s="664"/>
      <c r="F291" s="556"/>
      <c r="G291" s="152">
        <f>+VLOOKUP(B291,'[6]FCST SDV'!$C:$AL,36,0)</f>
        <v>270000</v>
      </c>
      <c r="H291" s="153">
        <f t="shared" si="94"/>
        <v>32.826747720364743</v>
      </c>
      <c r="I291" s="134">
        <f>+IFERROR(INDEX('FCST SDV'!$AC$3:$AZ$3000,MATCH('Hàng Theo FCTS 14.09'!$B291,'FCST SDV'!$C$3:$C$3000,0),MATCH('Hàng Theo FCTS 14.09'!I$1,'FCST SDV'!$AC$2:$AZ$2,0))*'Hàng Theo FCTS 14.09'!$C291/3290,0)</f>
        <v>0</v>
      </c>
      <c r="J291" s="134">
        <f>+IFERROR(INDEX('FCST SDV'!$AC$3:$AZ$3000,MATCH('Hàng Theo FCTS 14.09'!$B291,'FCST SDV'!$C$3:$C$3000,0),MATCH('Hàng Theo FCTS 14.09'!J$1,'FCST SDV'!$AC$2:$AZ$2,0))*'Hàng Theo FCTS 14.09'!$C291/3290,0)</f>
        <v>0.72948328267477203</v>
      </c>
      <c r="K291" s="134">
        <f>+IFERROR(INDEX('FCST SDV'!$AC$3:$AZ$3000,MATCH('Hàng Theo FCTS 14.09'!$B291,'FCST SDV'!$C$3:$C$3000,0),MATCH('Hàng Theo FCTS 14.09'!K$1,'FCST SDV'!$AC$2:$AZ$2,0))*'Hàng Theo FCTS 14.09'!$C291/3290,0)</f>
        <v>0.72948328267477203</v>
      </c>
      <c r="L291" s="134">
        <f>+IFERROR(INDEX('FCST SDV'!$AC$3:$AZ$3000,MATCH('Hàng Theo FCTS 14.09'!$B291,'FCST SDV'!$C$3:$C$3000,0),MATCH('Hàng Theo FCTS 14.09'!L$1,'FCST SDV'!$AC$2:$AZ$2,0))*'Hàng Theo FCTS 14.09'!$C291/3290,0)</f>
        <v>0.72948328267477203</v>
      </c>
      <c r="M291" s="134">
        <f>+IFERROR(INDEX('FCST SDV'!$AC$3:$AZ$3000,MATCH('Hàng Theo FCTS 14.09'!$B291,'FCST SDV'!$C$3:$C$3000,0),MATCH('Hàng Theo FCTS 14.09'!M$1,'FCST SDV'!$AC$2:$AZ$2,0))*'Hàng Theo FCTS 14.09'!$C291/3290,0)</f>
        <v>0.72948328267477203</v>
      </c>
      <c r="N291" s="134">
        <f>+IFERROR(INDEX('FCST SDV'!$AC$3:$AZ$3000,MATCH('Hàng Theo FCTS 14.09'!$B291,'FCST SDV'!$C$3:$C$3000,0),MATCH('Hàng Theo FCTS 14.09'!N$1,'FCST SDV'!$AC$2:$AZ$2,0))*'Hàng Theo FCTS 14.09'!$C291/3290,0)</f>
        <v>0.72948328267477203</v>
      </c>
      <c r="O291" s="134">
        <f>+IFERROR(INDEX('FCST SDV'!$AC$3:$AZ$3000,MATCH('Hàng Theo FCTS 14.09'!$B291,'FCST SDV'!$C$3:$C$3000,0),MATCH('Hàng Theo FCTS 14.09'!O$1,'FCST SDV'!$AC$2:$AZ$2,0))*'Hàng Theo FCTS 14.09'!$C291/3290,0)</f>
        <v>4.3768996960486319</v>
      </c>
      <c r="P291" s="134">
        <f>+IFERROR(INDEX('FCST SDV'!$AC$3:$AZ$3000,MATCH('Hàng Theo FCTS 14.09'!$B291,'FCST SDV'!$C$3:$C$3000,0),MATCH('Hàng Theo FCTS 14.09'!P$1,'FCST SDV'!$AC$2:$AZ$2,0))*'Hàng Theo FCTS 14.09'!$C291/3290,0)</f>
        <v>1.7325227963525835</v>
      </c>
      <c r="Q291" s="134">
        <f>+IFERROR(INDEX('FCST SDV'!$AC$3:$AZ$3000,MATCH('Hàng Theo FCTS 14.09'!$B291,'FCST SDV'!$C$3:$C$3000,0),MATCH('Hàng Theo FCTS 14.09'!Q$1,'FCST SDV'!$AC$2:$AZ$2,0))*'Hàng Theo FCTS 14.09'!$C291/3290,0)</f>
        <v>0.72948328267477203</v>
      </c>
    </row>
    <row r="292" spans="1:17">
      <c r="A292" s="562"/>
      <c r="B292" s="131" t="s">
        <v>74</v>
      </c>
      <c r="C292" s="148">
        <v>0.3</v>
      </c>
      <c r="D292" s="556"/>
      <c r="E292" s="664"/>
      <c r="F292" s="556"/>
      <c r="G292" s="152">
        <f>+VLOOKUP(B292,'[6]FCST SDV'!$C:$AL,36,0)</f>
        <v>115000</v>
      </c>
      <c r="H292" s="153">
        <f t="shared" si="94"/>
        <v>10.486322188449847</v>
      </c>
      <c r="I292" s="134">
        <f>+IFERROR(INDEX('FCST SDV'!$AC$3:$AZ$3000,MATCH('Hàng Theo FCTS 14.09'!$B292,'FCST SDV'!$C$3:$C$3000,0),MATCH('Hàng Theo FCTS 14.09'!I$1,'FCST SDV'!$AC$2:$AZ$2,0))*'Hàng Theo FCTS 14.09'!$C292/3290,0)</f>
        <v>3.6474164133738602</v>
      </c>
      <c r="J292" s="134">
        <f>+IFERROR(INDEX('FCST SDV'!$AC$3:$AZ$3000,MATCH('Hàng Theo FCTS 14.09'!$B292,'FCST SDV'!$C$3:$C$3000,0),MATCH('Hàng Theo FCTS 14.09'!J$1,'FCST SDV'!$AC$2:$AZ$2,0))*'Hàng Theo FCTS 14.09'!$C292/3290,0)</f>
        <v>3.6474164133738602</v>
      </c>
      <c r="K292" s="134">
        <f>+IFERROR(INDEX('FCST SDV'!$AC$3:$AZ$3000,MATCH('Hàng Theo FCTS 14.09'!$B292,'FCST SDV'!$C$3:$C$3000,0),MATCH('Hàng Theo FCTS 14.09'!K$1,'FCST SDV'!$AC$2:$AZ$2,0))*'Hàng Theo FCTS 14.09'!$C292/3290,0)</f>
        <v>3.6474164133738602</v>
      </c>
      <c r="L292" s="134">
        <f>+IFERROR(INDEX('FCST SDV'!$AC$3:$AZ$3000,MATCH('Hàng Theo FCTS 14.09'!$B292,'FCST SDV'!$C$3:$C$3000,0),MATCH('Hàng Theo FCTS 14.09'!L$1,'FCST SDV'!$AC$2:$AZ$2,0))*'Hàng Theo FCTS 14.09'!$C292/3290,0)</f>
        <v>0</v>
      </c>
      <c r="M292" s="134">
        <f>+IFERROR(INDEX('FCST SDV'!$AC$3:$AZ$3000,MATCH('Hàng Theo FCTS 14.09'!$B292,'FCST SDV'!$C$3:$C$3000,0),MATCH('Hàng Theo FCTS 14.09'!M$1,'FCST SDV'!$AC$2:$AZ$2,0))*'Hàng Theo FCTS 14.09'!$C292/3290,0)</f>
        <v>0</v>
      </c>
      <c r="N292" s="134">
        <f>+IFERROR(INDEX('FCST SDV'!$AC$3:$AZ$3000,MATCH('Hàng Theo FCTS 14.09'!$B292,'FCST SDV'!$C$3:$C$3000,0),MATCH('Hàng Theo FCTS 14.09'!N$1,'FCST SDV'!$AC$2:$AZ$2,0))*'Hàng Theo FCTS 14.09'!$C292/3290,0)</f>
        <v>0</v>
      </c>
      <c r="O292" s="134">
        <f>+IFERROR(INDEX('FCST SDV'!$AC$3:$AZ$3000,MATCH('Hàng Theo FCTS 14.09'!$B292,'FCST SDV'!$C$3:$C$3000,0),MATCH('Hàng Theo FCTS 14.09'!O$1,'FCST SDV'!$AC$2:$AZ$2,0))*'Hàng Theo FCTS 14.09'!$C292/3290,0)</f>
        <v>16.109422492401215</v>
      </c>
      <c r="P292" s="134">
        <f>+IFERROR(INDEX('FCST SDV'!$AC$3:$AZ$3000,MATCH('Hàng Theo FCTS 14.09'!$B292,'FCST SDV'!$C$3:$C$3000,0),MATCH('Hàng Theo FCTS 14.09'!P$1,'FCST SDV'!$AC$2:$AZ$2,0))*'Hàng Theo FCTS 14.09'!$C292/3290,0)</f>
        <v>8.5106382978723403</v>
      </c>
      <c r="Q292" s="134">
        <f>+IFERROR(INDEX('FCST SDV'!$AC$3:$AZ$3000,MATCH('Hàng Theo FCTS 14.09'!$B292,'FCST SDV'!$C$3:$C$3000,0),MATCH('Hàng Theo FCTS 14.09'!Q$1,'FCST SDV'!$AC$2:$AZ$2,0))*'Hàng Theo FCTS 14.09'!$C292/3290,0)</f>
        <v>0</v>
      </c>
    </row>
    <row r="293" spans="1:17">
      <c r="A293" s="562"/>
      <c r="B293" s="131" t="s">
        <v>18</v>
      </c>
      <c r="C293" s="148">
        <v>0.4</v>
      </c>
      <c r="D293" s="556"/>
      <c r="E293" s="664"/>
      <c r="F293" s="556"/>
      <c r="G293" s="152">
        <f>+VLOOKUP(B293,'[6]FCST SDV'!$C:$AL,36,0)</f>
        <v>292500</v>
      </c>
      <c r="H293" s="153">
        <f t="shared" si="94"/>
        <v>35.562310030395139</v>
      </c>
      <c r="I293" s="134">
        <f>+IFERROR(INDEX('FCST SDV'!$AC$3:$AZ$3000,MATCH('Hàng Theo FCTS 14.09'!$B293,'FCST SDV'!$C$3:$C$3000,0),MATCH('Hàng Theo FCTS 14.09'!I$1,'FCST SDV'!$AC$2:$AZ$2,0))*'Hàng Theo FCTS 14.09'!$C293/3290,0)</f>
        <v>2.188449848024316</v>
      </c>
      <c r="J293" s="134">
        <f>+IFERROR(INDEX('FCST SDV'!$AC$3:$AZ$3000,MATCH('Hàng Theo FCTS 14.09'!$B293,'FCST SDV'!$C$3:$C$3000,0),MATCH('Hàng Theo FCTS 14.09'!J$1,'FCST SDV'!$AC$2:$AZ$2,0))*'Hàng Theo FCTS 14.09'!$C293/3290,0)</f>
        <v>2.188449848024316</v>
      </c>
      <c r="K293" s="134">
        <f>+IFERROR(INDEX('FCST SDV'!$AC$3:$AZ$3000,MATCH('Hàng Theo FCTS 14.09'!$B293,'FCST SDV'!$C$3:$C$3000,0),MATCH('Hàng Theo FCTS 14.09'!K$1,'FCST SDV'!$AC$2:$AZ$2,0))*'Hàng Theo FCTS 14.09'!$C293/3290,0)</f>
        <v>2.188449848024316</v>
      </c>
      <c r="L293" s="134">
        <f>+IFERROR(INDEX('FCST SDV'!$AC$3:$AZ$3000,MATCH('Hàng Theo FCTS 14.09'!$B293,'FCST SDV'!$C$3:$C$3000,0),MATCH('Hàng Theo FCTS 14.09'!L$1,'FCST SDV'!$AC$2:$AZ$2,0))*'Hàng Theo FCTS 14.09'!$C293/3290,0)</f>
        <v>2.188449848024316</v>
      </c>
      <c r="M293" s="134">
        <f>+IFERROR(INDEX('FCST SDV'!$AC$3:$AZ$3000,MATCH('Hàng Theo FCTS 14.09'!$B293,'FCST SDV'!$C$3:$C$3000,0),MATCH('Hàng Theo FCTS 14.09'!M$1,'FCST SDV'!$AC$2:$AZ$2,0))*'Hàng Theo FCTS 14.09'!$C293/3290,0)</f>
        <v>2.188449848024316</v>
      </c>
      <c r="N293" s="134">
        <f>+IFERROR(INDEX('FCST SDV'!$AC$3:$AZ$3000,MATCH('Hàng Theo FCTS 14.09'!$B293,'FCST SDV'!$C$3:$C$3000,0),MATCH('Hàng Theo FCTS 14.09'!N$1,'FCST SDV'!$AC$2:$AZ$2,0))*'Hàng Theo FCTS 14.09'!$C293/3290,0)</f>
        <v>2.188449848024316</v>
      </c>
      <c r="O293" s="134">
        <f>+IFERROR(INDEX('FCST SDV'!$AC$3:$AZ$3000,MATCH('Hàng Theo FCTS 14.09'!$B293,'FCST SDV'!$C$3:$C$3000,0),MATCH('Hàng Theo FCTS 14.09'!O$1,'FCST SDV'!$AC$2:$AZ$2,0))*'Hàng Theo FCTS 14.09'!$C293/3290,0)</f>
        <v>15.319148936170214</v>
      </c>
      <c r="P293" s="134">
        <f>+IFERROR(INDEX('FCST SDV'!$AC$3:$AZ$3000,MATCH('Hàng Theo FCTS 14.09'!$B293,'FCST SDV'!$C$3:$C$3000,0),MATCH('Hàng Theo FCTS 14.09'!P$1,'FCST SDV'!$AC$2:$AZ$2,0))*'Hàng Theo FCTS 14.09'!$C293/3290,0)</f>
        <v>11.48936170212766</v>
      </c>
      <c r="Q293" s="134">
        <f>+IFERROR(INDEX('FCST SDV'!$AC$3:$AZ$3000,MATCH('Hàng Theo FCTS 14.09'!$B293,'FCST SDV'!$C$3:$C$3000,0),MATCH('Hàng Theo FCTS 14.09'!Q$1,'FCST SDV'!$AC$2:$AZ$2,0))*'Hàng Theo FCTS 14.09'!$C293/3290,0)</f>
        <v>6.5653495440729479</v>
      </c>
    </row>
    <row r="294" spans="1:17">
      <c r="A294" s="562"/>
      <c r="B294" s="131" t="s">
        <v>72</v>
      </c>
      <c r="C294" s="148">
        <v>0.3</v>
      </c>
      <c r="D294" s="556"/>
      <c r="E294" s="664"/>
      <c r="F294" s="556"/>
      <c r="G294" s="152">
        <f>+VLOOKUP(B294,'[6]FCST SDV'!$C:$AL,36,0)</f>
        <v>510000</v>
      </c>
      <c r="H294" s="153">
        <f t="shared" si="94"/>
        <v>46.504559270516715</v>
      </c>
      <c r="I294" s="134">
        <f>+IFERROR(INDEX('FCST SDV'!$AC$3:$AZ$3000,MATCH('Hàng Theo FCTS 14.09'!$B294,'FCST SDV'!$C$3:$C$3000,0),MATCH('Hàng Theo FCTS 14.09'!I$1,'FCST SDV'!$AC$2:$AZ$2,0))*'Hàng Theo FCTS 14.09'!$C294/3290,0)</f>
        <v>0</v>
      </c>
      <c r="J294" s="134">
        <f>+IFERROR(INDEX('FCST SDV'!$AC$3:$AZ$3000,MATCH('Hàng Theo FCTS 14.09'!$B294,'FCST SDV'!$C$3:$C$3000,0),MATCH('Hàng Theo FCTS 14.09'!J$1,'FCST SDV'!$AC$2:$AZ$2,0))*'Hàng Theo FCTS 14.09'!$C294/3290,0)</f>
        <v>0.91185410334346506</v>
      </c>
      <c r="K294" s="134">
        <f>+IFERROR(INDEX('FCST SDV'!$AC$3:$AZ$3000,MATCH('Hàng Theo FCTS 14.09'!$B294,'FCST SDV'!$C$3:$C$3000,0),MATCH('Hàng Theo FCTS 14.09'!K$1,'FCST SDV'!$AC$2:$AZ$2,0))*'Hàng Theo FCTS 14.09'!$C294/3290,0)</f>
        <v>0.91185410334346506</v>
      </c>
      <c r="L294" s="134">
        <f>+IFERROR(INDEX('FCST SDV'!$AC$3:$AZ$3000,MATCH('Hàng Theo FCTS 14.09'!$B294,'FCST SDV'!$C$3:$C$3000,0),MATCH('Hàng Theo FCTS 14.09'!L$1,'FCST SDV'!$AC$2:$AZ$2,0))*'Hàng Theo FCTS 14.09'!$C294/3290,0)</f>
        <v>0.91185410334346506</v>
      </c>
      <c r="M294" s="134">
        <f>+IFERROR(INDEX('FCST SDV'!$AC$3:$AZ$3000,MATCH('Hàng Theo FCTS 14.09'!$B294,'FCST SDV'!$C$3:$C$3000,0),MATCH('Hàng Theo FCTS 14.09'!M$1,'FCST SDV'!$AC$2:$AZ$2,0))*'Hàng Theo FCTS 14.09'!$C294/3290,0)</f>
        <v>0.91185410334346506</v>
      </c>
      <c r="N294" s="134">
        <f>+IFERROR(INDEX('FCST SDV'!$AC$3:$AZ$3000,MATCH('Hàng Theo FCTS 14.09'!$B294,'FCST SDV'!$C$3:$C$3000,0),MATCH('Hàng Theo FCTS 14.09'!N$1,'FCST SDV'!$AC$2:$AZ$2,0))*'Hàng Theo FCTS 14.09'!$C294/3290,0)</f>
        <v>0.91185410334346506</v>
      </c>
      <c r="O294" s="134">
        <f>+IFERROR(INDEX('FCST SDV'!$AC$3:$AZ$3000,MATCH('Hàng Theo FCTS 14.09'!$B294,'FCST SDV'!$C$3:$C$3000,0),MATCH('Hàng Theo FCTS 14.09'!O$1,'FCST SDV'!$AC$2:$AZ$2,0))*'Hàng Theo FCTS 14.09'!$C294/3290,0)</f>
        <v>5.4711246200607899</v>
      </c>
      <c r="P294" s="134">
        <f>+IFERROR(INDEX('FCST SDV'!$AC$3:$AZ$3000,MATCH('Hàng Theo FCTS 14.09'!$B294,'FCST SDV'!$C$3:$C$3000,0),MATCH('Hàng Theo FCTS 14.09'!P$1,'FCST SDV'!$AC$2:$AZ$2,0))*'Hàng Theo FCTS 14.09'!$C294/3290,0)</f>
        <v>6.3829787234042552</v>
      </c>
      <c r="Q294" s="134">
        <f>+IFERROR(INDEX('FCST SDV'!$AC$3:$AZ$3000,MATCH('Hàng Theo FCTS 14.09'!$B294,'FCST SDV'!$C$3:$C$3000,0),MATCH('Hàng Theo FCTS 14.09'!Q$1,'FCST SDV'!$AC$2:$AZ$2,0))*'Hàng Theo FCTS 14.09'!$C294/3290,0)</f>
        <v>4.5592705167173255</v>
      </c>
    </row>
    <row r="295" spans="1:17">
      <c r="A295" s="562"/>
      <c r="B295" s="132" t="s">
        <v>66</v>
      </c>
      <c r="C295" s="132">
        <v>0.3</v>
      </c>
      <c r="D295" s="556"/>
      <c r="E295" s="664"/>
      <c r="F295" s="556"/>
      <c r="G295" s="152">
        <f>+VLOOKUP(B295,'[6]FCST SDV'!$C:$AL,36,0)</f>
        <v>230000</v>
      </c>
      <c r="H295" s="153">
        <f t="shared" si="94"/>
        <v>20.972644376899694</v>
      </c>
      <c r="I295" s="134">
        <f>+IFERROR(INDEX('FCST SDV'!$AC$3:$AZ$3000,MATCH('Hàng Theo FCTS 14.09'!$B295,'FCST SDV'!$C$3:$C$3000,0),MATCH('Hàng Theo FCTS 14.09'!I$1,'FCST SDV'!$AC$2:$AZ$2,0))*'Hàng Theo FCTS 14.09'!$C295/3290,0)</f>
        <v>0</v>
      </c>
      <c r="J295" s="134">
        <f>+IFERROR(INDEX('FCST SDV'!$AC$3:$AZ$3000,MATCH('Hàng Theo FCTS 14.09'!$B295,'FCST SDV'!$C$3:$C$3000,0),MATCH('Hàng Theo FCTS 14.09'!J$1,'FCST SDV'!$AC$2:$AZ$2,0))*'Hàng Theo FCTS 14.09'!$C295/3290,0)</f>
        <v>0</v>
      </c>
      <c r="K295" s="134">
        <f>+IFERROR(INDEX('FCST SDV'!$AC$3:$AZ$3000,MATCH('Hàng Theo FCTS 14.09'!$B295,'FCST SDV'!$C$3:$C$3000,0),MATCH('Hàng Theo FCTS 14.09'!K$1,'FCST SDV'!$AC$2:$AZ$2,0))*'Hàng Theo FCTS 14.09'!$C295/3290,0)</f>
        <v>0</v>
      </c>
      <c r="L295" s="134">
        <f>+IFERROR(INDEX('FCST SDV'!$AC$3:$AZ$3000,MATCH('Hàng Theo FCTS 14.09'!$B295,'FCST SDV'!$C$3:$C$3000,0),MATCH('Hàng Theo FCTS 14.09'!L$1,'FCST SDV'!$AC$2:$AZ$2,0))*'Hàng Theo FCTS 14.09'!$C295/3290,0)</f>
        <v>0</v>
      </c>
      <c r="M295" s="134">
        <f>+IFERROR(INDEX('FCST SDV'!$AC$3:$AZ$3000,MATCH('Hàng Theo FCTS 14.09'!$B295,'FCST SDV'!$C$3:$C$3000,0),MATCH('Hàng Theo FCTS 14.09'!M$1,'FCST SDV'!$AC$2:$AZ$2,0))*'Hàng Theo FCTS 14.09'!$C295/3290,0)</f>
        <v>0</v>
      </c>
      <c r="N295" s="134">
        <f>+IFERROR(INDEX('FCST SDV'!$AC$3:$AZ$3000,MATCH('Hàng Theo FCTS 14.09'!$B295,'FCST SDV'!$C$3:$C$3000,0),MATCH('Hàng Theo FCTS 14.09'!N$1,'FCST SDV'!$AC$2:$AZ$2,0))*'Hàng Theo FCTS 14.09'!$C295/3290,0)</f>
        <v>0</v>
      </c>
      <c r="O295" s="134">
        <f>+IFERROR(INDEX('FCST SDV'!$AC$3:$AZ$3000,MATCH('Hàng Theo FCTS 14.09'!$B295,'FCST SDV'!$C$3:$C$3000,0),MATCH('Hàng Theo FCTS 14.09'!O$1,'FCST SDV'!$AC$2:$AZ$2,0))*'Hàng Theo FCTS 14.09'!$C295/3290,0)</f>
        <v>0</v>
      </c>
      <c r="P295" s="134">
        <f>+IFERROR(INDEX('FCST SDV'!$AC$3:$AZ$3000,MATCH('Hàng Theo FCTS 14.09'!$B295,'FCST SDV'!$C$3:$C$3000,0),MATCH('Hàng Theo FCTS 14.09'!P$1,'FCST SDV'!$AC$2:$AZ$2,0))*'Hàng Theo FCTS 14.09'!$C295/3290,0)</f>
        <v>0</v>
      </c>
      <c r="Q295" s="134">
        <f>+IFERROR(INDEX('FCST SDV'!$AC$3:$AZ$3000,MATCH('Hàng Theo FCTS 14.09'!$B295,'FCST SDV'!$C$3:$C$3000,0),MATCH('Hàng Theo FCTS 14.09'!Q$1,'FCST SDV'!$AC$2:$AZ$2,0))*'Hàng Theo FCTS 14.09'!$C295/3290,0)</f>
        <v>0</v>
      </c>
    </row>
    <row r="296" spans="1:17">
      <c r="A296" s="563"/>
      <c r="B296" s="131" t="s">
        <v>198</v>
      </c>
      <c r="C296" s="148">
        <v>0.3</v>
      </c>
      <c r="D296" s="557"/>
      <c r="E296" s="586"/>
      <c r="F296" s="557"/>
      <c r="G296" s="152">
        <f>+VLOOKUP(B296,'[6]FCST SDV'!$C:$AL,36,0)</f>
        <v>0</v>
      </c>
      <c r="H296" s="153">
        <f t="shared" si="94"/>
        <v>0</v>
      </c>
      <c r="I296" s="134">
        <f>+IFERROR(INDEX('FCST SDV'!$AC$3:$AZ$3000,MATCH('Hàng Theo FCTS 14.09'!$B296,'FCST SDV'!$C$3:$C$3000,0),MATCH('Hàng Theo FCTS 14.09'!I$1,'FCST SDV'!$AC$2:$AZ$2,0))*'Hàng Theo FCTS 14.09'!$C296/3290,0)</f>
        <v>0</v>
      </c>
      <c r="J296" s="134">
        <f>+IFERROR(INDEX('FCST SDV'!$AC$3:$AZ$3000,MATCH('Hàng Theo FCTS 14.09'!$B296,'FCST SDV'!$C$3:$C$3000,0),MATCH('Hàng Theo FCTS 14.09'!J$1,'FCST SDV'!$AC$2:$AZ$2,0))*'Hàng Theo FCTS 14.09'!$C296/3290,0)</f>
        <v>0</v>
      </c>
      <c r="K296" s="134">
        <f>+IFERROR(INDEX('FCST SDV'!$AC$3:$AZ$3000,MATCH('Hàng Theo FCTS 14.09'!$B296,'FCST SDV'!$C$3:$C$3000,0),MATCH('Hàng Theo FCTS 14.09'!K$1,'FCST SDV'!$AC$2:$AZ$2,0))*'Hàng Theo FCTS 14.09'!$C296/3290,0)</f>
        <v>0</v>
      </c>
      <c r="L296" s="134">
        <f>+IFERROR(INDEX('FCST SDV'!$AC$3:$AZ$3000,MATCH('Hàng Theo FCTS 14.09'!$B296,'FCST SDV'!$C$3:$C$3000,0),MATCH('Hàng Theo FCTS 14.09'!L$1,'FCST SDV'!$AC$2:$AZ$2,0))*'Hàng Theo FCTS 14.09'!$C296/3290,0)</f>
        <v>0</v>
      </c>
      <c r="M296" s="134">
        <f>+IFERROR(INDEX('FCST SDV'!$AC$3:$AZ$3000,MATCH('Hàng Theo FCTS 14.09'!$B296,'FCST SDV'!$C$3:$C$3000,0),MATCH('Hàng Theo FCTS 14.09'!M$1,'FCST SDV'!$AC$2:$AZ$2,0))*'Hàng Theo FCTS 14.09'!$C296/3290,0)</f>
        <v>0</v>
      </c>
      <c r="N296" s="134">
        <f>+IFERROR(INDEX('FCST SDV'!$AC$3:$AZ$3000,MATCH('Hàng Theo FCTS 14.09'!$B296,'FCST SDV'!$C$3:$C$3000,0),MATCH('Hàng Theo FCTS 14.09'!N$1,'FCST SDV'!$AC$2:$AZ$2,0))*'Hàng Theo FCTS 14.09'!$C296/3290,0)</f>
        <v>0</v>
      </c>
      <c r="O296" s="134">
        <f>+IFERROR(INDEX('FCST SDV'!$AC$3:$AZ$3000,MATCH('Hàng Theo FCTS 14.09'!$B296,'FCST SDV'!$C$3:$C$3000,0),MATCH('Hàng Theo FCTS 14.09'!O$1,'FCST SDV'!$AC$2:$AZ$2,0))*'Hàng Theo FCTS 14.09'!$C296/3290,0)</f>
        <v>0</v>
      </c>
      <c r="P296" s="134">
        <f>+IFERROR(INDEX('FCST SDV'!$AC$3:$AZ$3000,MATCH('Hàng Theo FCTS 14.09'!$B296,'FCST SDV'!$C$3:$C$3000,0),MATCH('Hàng Theo FCTS 14.09'!P$1,'FCST SDV'!$AC$2:$AZ$2,0))*'Hàng Theo FCTS 14.09'!$C296/3290,0)</f>
        <v>0</v>
      </c>
      <c r="Q296" s="134">
        <f>+IFERROR(INDEX('FCST SDV'!$AC$3:$AZ$3000,MATCH('Hàng Theo FCTS 14.09'!$B296,'FCST SDV'!$C$3:$C$3000,0),MATCH('Hàng Theo FCTS 14.09'!Q$1,'FCST SDV'!$AC$2:$AZ$2,0))*'Hàng Theo FCTS 14.09'!$C296/3290,0)</f>
        <v>0</v>
      </c>
    </row>
    <row r="297" spans="1:17">
      <c r="A297" s="593" t="s">
        <v>254</v>
      </c>
      <c r="B297" s="594"/>
      <c r="C297" s="594"/>
      <c r="D297" s="594"/>
      <c r="E297" s="594"/>
      <c r="F297" s="595"/>
      <c r="G297" s="156"/>
      <c r="H297" s="155"/>
      <c r="I297" s="138">
        <f>F282-SUM(I282:I296)</f>
        <v>-17.458966565349545</v>
      </c>
      <c r="J297" s="138">
        <f>I297-SUM(J282:J296)</f>
        <v>-38.91793313069909</v>
      </c>
      <c r="K297" s="138">
        <f t="shared" ref="K297:Q297" si="95">J297-SUM(K282:K296)</f>
        <v>-62.93009118541034</v>
      </c>
      <c r="L297" s="138">
        <f t="shared" si="95"/>
        <v>-82.930091185410333</v>
      </c>
      <c r="M297" s="138">
        <f t="shared" si="95"/>
        <v>-102.38297872340425</v>
      </c>
      <c r="N297" s="138">
        <f t="shared" si="95"/>
        <v>-122.10942249240121</v>
      </c>
      <c r="O297" s="138">
        <f t="shared" si="95"/>
        <v>-270.65045592705167</v>
      </c>
      <c r="P297" s="138">
        <f t="shared" si="95"/>
        <v>-425.39209726443767</v>
      </c>
      <c r="Q297" s="138">
        <f t="shared" si="95"/>
        <v>-449.58662613981761</v>
      </c>
    </row>
  </sheetData>
  <mergeCells count="192">
    <mergeCell ref="A46:G46"/>
    <mergeCell ref="A47:A63"/>
    <mergeCell ref="D47:D63"/>
    <mergeCell ref="E47:E63"/>
    <mergeCell ref="F47:F63"/>
    <mergeCell ref="A64:F64"/>
    <mergeCell ref="A3:A38"/>
    <mergeCell ref="D3:D38"/>
    <mergeCell ref="E3:E38"/>
    <mergeCell ref="F3:F38"/>
    <mergeCell ref="A39:G39"/>
    <mergeCell ref="A40:A45"/>
    <mergeCell ref="D40:D45"/>
    <mergeCell ref="E40:E45"/>
    <mergeCell ref="F40:F45"/>
    <mergeCell ref="A100:F100"/>
    <mergeCell ref="A101:A113"/>
    <mergeCell ref="D101:D113"/>
    <mergeCell ref="E101:E113"/>
    <mergeCell ref="F101:F113"/>
    <mergeCell ref="A114:F114"/>
    <mergeCell ref="A65:A68"/>
    <mergeCell ref="D65:D68"/>
    <mergeCell ref="E65:E68"/>
    <mergeCell ref="F65:F68"/>
    <mergeCell ref="A69:F69"/>
    <mergeCell ref="A70:A99"/>
    <mergeCell ref="D70:D99"/>
    <mergeCell ref="E70:E99"/>
    <mergeCell ref="F70:F99"/>
    <mergeCell ref="A128:F128"/>
    <mergeCell ref="A129:A130"/>
    <mergeCell ref="D129:D130"/>
    <mergeCell ref="E129:E130"/>
    <mergeCell ref="F129:F130"/>
    <mergeCell ref="A131:F131"/>
    <mergeCell ref="A115:A124"/>
    <mergeCell ref="D115:D124"/>
    <mergeCell ref="E115:E124"/>
    <mergeCell ref="F115:F124"/>
    <mergeCell ref="A125:F125"/>
    <mergeCell ref="A126:A127"/>
    <mergeCell ref="D126:D127"/>
    <mergeCell ref="E126:E127"/>
    <mergeCell ref="F126:F127"/>
    <mergeCell ref="A132:A133"/>
    <mergeCell ref="D132:D133"/>
    <mergeCell ref="E132:E133"/>
    <mergeCell ref="F132:F133"/>
    <mergeCell ref="A134:G134"/>
    <mergeCell ref="A135:A136"/>
    <mergeCell ref="D135:D136"/>
    <mergeCell ref="E135:E136"/>
    <mergeCell ref="F135:F136"/>
    <mergeCell ref="A149:F149"/>
    <mergeCell ref="A150:A155"/>
    <mergeCell ref="D150:D155"/>
    <mergeCell ref="E150:E155"/>
    <mergeCell ref="F150:F155"/>
    <mergeCell ref="A156:F156"/>
    <mergeCell ref="A137:F137"/>
    <mergeCell ref="A139:F139"/>
    <mergeCell ref="A140:A148"/>
    <mergeCell ref="D140:D148"/>
    <mergeCell ref="E140:E148"/>
    <mergeCell ref="F140:F148"/>
    <mergeCell ref="A157:A164"/>
    <mergeCell ref="D157:D164"/>
    <mergeCell ref="E157:E164"/>
    <mergeCell ref="F157:F164"/>
    <mergeCell ref="A165:F165"/>
    <mergeCell ref="A166:A175"/>
    <mergeCell ref="D166:D175"/>
    <mergeCell ref="E166:E175"/>
    <mergeCell ref="F166:F175"/>
    <mergeCell ref="A183:F183"/>
    <mergeCell ref="A184:A186"/>
    <mergeCell ref="D184:D186"/>
    <mergeCell ref="E184:E186"/>
    <mergeCell ref="F184:F186"/>
    <mergeCell ref="A187:F187"/>
    <mergeCell ref="A176:F176"/>
    <mergeCell ref="A177:A180"/>
    <mergeCell ref="D177:D180"/>
    <mergeCell ref="E177:E180"/>
    <mergeCell ref="F177:F180"/>
    <mergeCell ref="A181:F181"/>
    <mergeCell ref="A195:F195"/>
    <mergeCell ref="A196:A202"/>
    <mergeCell ref="D196:D202"/>
    <mergeCell ref="E196:E202"/>
    <mergeCell ref="F196:F202"/>
    <mergeCell ref="A203:F203"/>
    <mergeCell ref="A188:A191"/>
    <mergeCell ref="D188:D191"/>
    <mergeCell ref="E188:E191"/>
    <mergeCell ref="F188:F191"/>
    <mergeCell ref="A192:F192"/>
    <mergeCell ref="A193:A194"/>
    <mergeCell ref="D193:D194"/>
    <mergeCell ref="E193:E194"/>
    <mergeCell ref="F193:F194"/>
    <mergeCell ref="A204:A205"/>
    <mergeCell ref="D204:D205"/>
    <mergeCell ref="E204:E205"/>
    <mergeCell ref="F204:F205"/>
    <mergeCell ref="A206:F206"/>
    <mergeCell ref="A207:A208"/>
    <mergeCell ref="D207:D208"/>
    <mergeCell ref="E207:E208"/>
    <mergeCell ref="F207:F208"/>
    <mergeCell ref="A222:F222"/>
    <mergeCell ref="A223:A224"/>
    <mergeCell ref="D223:D224"/>
    <mergeCell ref="E223:E224"/>
    <mergeCell ref="F223:F224"/>
    <mergeCell ref="A225:F225"/>
    <mergeCell ref="A209:F209"/>
    <mergeCell ref="A210:A219"/>
    <mergeCell ref="D210:D219"/>
    <mergeCell ref="E210:E219"/>
    <mergeCell ref="F210:F219"/>
    <mergeCell ref="A220:F220"/>
    <mergeCell ref="A231:A232"/>
    <mergeCell ref="D231:D232"/>
    <mergeCell ref="E231:E232"/>
    <mergeCell ref="F231:F232"/>
    <mergeCell ref="A233:F233"/>
    <mergeCell ref="A235:F235"/>
    <mergeCell ref="A226:A227"/>
    <mergeCell ref="D226:D227"/>
    <mergeCell ref="E226:E227"/>
    <mergeCell ref="F226:F227"/>
    <mergeCell ref="A228:F228"/>
    <mergeCell ref="A230:F230"/>
    <mergeCell ref="A236:A237"/>
    <mergeCell ref="D236:D237"/>
    <mergeCell ref="E236:E237"/>
    <mergeCell ref="F236:F237"/>
    <mergeCell ref="A238:F238"/>
    <mergeCell ref="A239:A242"/>
    <mergeCell ref="D239:D242"/>
    <mergeCell ref="E239:E242"/>
    <mergeCell ref="F239:F242"/>
    <mergeCell ref="A248:F248"/>
    <mergeCell ref="A249:A251"/>
    <mergeCell ref="D249:D251"/>
    <mergeCell ref="E249:E251"/>
    <mergeCell ref="F249:F251"/>
    <mergeCell ref="A252:F252"/>
    <mergeCell ref="A243:F243"/>
    <mergeCell ref="A244:A245"/>
    <mergeCell ref="D244:D245"/>
    <mergeCell ref="E244:E245"/>
    <mergeCell ref="F244:F245"/>
    <mergeCell ref="A246:F246"/>
    <mergeCell ref="A253:A254"/>
    <mergeCell ref="D253:D254"/>
    <mergeCell ref="E253:E254"/>
    <mergeCell ref="F253:F254"/>
    <mergeCell ref="A255:F255"/>
    <mergeCell ref="A256:A258"/>
    <mergeCell ref="D256:D258"/>
    <mergeCell ref="E256:E258"/>
    <mergeCell ref="F256:F258"/>
    <mergeCell ref="A264:A265"/>
    <mergeCell ref="D264:D265"/>
    <mergeCell ref="E264:E265"/>
    <mergeCell ref="F264:F265"/>
    <mergeCell ref="A266:F266"/>
    <mergeCell ref="A268:F268"/>
    <mergeCell ref="A259:F259"/>
    <mergeCell ref="A260:A262"/>
    <mergeCell ref="D260:D262"/>
    <mergeCell ref="E260:E262"/>
    <mergeCell ref="F260:F262"/>
    <mergeCell ref="A263:F263"/>
    <mergeCell ref="A297:F297"/>
    <mergeCell ref="A279:F279"/>
    <mergeCell ref="A281:F281"/>
    <mergeCell ref="A282:A296"/>
    <mergeCell ref="D282:D296"/>
    <mergeCell ref="E282:E296"/>
    <mergeCell ref="F282:F296"/>
    <mergeCell ref="A270:F270"/>
    <mergeCell ref="A272:F272"/>
    <mergeCell ref="A274:F274"/>
    <mergeCell ref="A276:F276"/>
    <mergeCell ref="A277:A278"/>
    <mergeCell ref="D277:D278"/>
    <mergeCell ref="E277:E278"/>
    <mergeCell ref="F277:F278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</vt:i4>
      </vt:variant>
    </vt:vector>
  </HeadingPairs>
  <TitlesOfParts>
    <vt:vector size="15" baseType="lpstr">
      <vt:lpstr>Data đx fcst 21.09.2020 (2)</vt:lpstr>
      <vt:lpstr>FCST SDV (2)</vt:lpstr>
      <vt:lpstr>FCST SDV</vt:lpstr>
      <vt:lpstr>Vật tư tiêu hao 14.09</vt:lpstr>
      <vt:lpstr>Vật Tư Tiêu Hao16.09</vt:lpstr>
      <vt:lpstr>Vật Tư Tiêu hao 15.09</vt:lpstr>
      <vt:lpstr>Vật Tư Tiêu Hao 17.09</vt:lpstr>
      <vt:lpstr>Vật Tư Tiêu Hao 18.09</vt:lpstr>
      <vt:lpstr>Hàng Theo FCTS 14.09</vt:lpstr>
      <vt:lpstr>Hàng Theo FCST 15.09</vt:lpstr>
      <vt:lpstr>Data đx fcst 21.09.2020</vt:lpstr>
      <vt:lpstr>Hàng Theo FCST 16.09</vt:lpstr>
      <vt:lpstr>Hàng theo FCST 17.09</vt:lpstr>
      <vt:lpstr>Hàng Theo FCTS 18.09</vt:lpstr>
      <vt:lpstr>'Data đx fcst 21.09.2020 (2)'!Print_Area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cp:lastPrinted>2020-10-06T08:25:34Z</cp:lastPrinted>
  <dcterms:created xsi:type="dcterms:W3CDTF">2020-09-15T04:13:18Z</dcterms:created>
  <dcterms:modified xsi:type="dcterms:W3CDTF">2020-10-16T03:44:23Z</dcterms:modified>
</cp:coreProperties>
</file>